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Volumes/JEREMIE/Drive/DATA_SERVER/PAPERS/GREENLAND_MASSBALANCE_2017/VERSION2/"/>
    </mc:Choice>
  </mc:AlternateContent>
  <bookViews>
    <workbookView xWindow="9360" yWindow="460" windowWidth="33280" windowHeight="26420" tabRatio="500" activeTab="1"/>
  </bookViews>
  <sheets>
    <sheet name="(1) MB_per_decade" sheetId="56" r:id="rId1"/>
    <sheet name="(2) MB_GIS" sheetId="51" r:id="rId2"/>
    <sheet name="(3) MB_Glaciers_R23p2-5.5km" sheetId="52" r:id="rId3"/>
    <sheet name="(4) MBcumul_Glaciers_R23p2" sheetId="55" r:id="rId4"/>
    <sheet name="(5) year_D_R23p2-5.5km" sheetId="50" r:id="rId5"/>
    <sheet name="(6) SMB_R23p2-5km_Gl" sheetId="54" r:id="rId6"/>
  </sheets>
  <definedNames>
    <definedName name="BASINSREGIONS_SMB_RACMO24_YEARLY_151" localSheetId="1">'(2) MB_GIS'!$B$22:$BL$28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G86" i="51" l="1"/>
  <c r="BD86" i="51"/>
  <c r="BD85" i="51"/>
  <c r="BD80" i="51"/>
  <c r="BD79" i="51"/>
  <c r="DY63" i="51"/>
  <c r="DY75" i="51"/>
  <c r="BE79" i="51"/>
  <c r="BD81" i="51"/>
  <c r="BE81" i="51"/>
  <c r="BG79" i="51"/>
  <c r="BB80" i="51"/>
  <c r="Q40" i="51"/>
  <c r="P40" i="51"/>
  <c r="K289" i="50"/>
  <c r="BK74" i="51"/>
  <c r="BK73" i="51"/>
  <c r="BK72" i="51"/>
  <c r="BK71" i="51"/>
  <c r="BK70" i="51"/>
  <c r="BK69" i="51"/>
  <c r="BK68" i="51"/>
  <c r="BK67" i="51"/>
  <c r="P275" i="50"/>
  <c r="P16" i="51"/>
  <c r="P38" i="51"/>
  <c r="P50" i="51"/>
  <c r="Q275" i="50"/>
  <c r="Q16" i="51"/>
  <c r="Q38" i="51"/>
  <c r="Q50" i="51"/>
  <c r="R275" i="50"/>
  <c r="R16" i="51"/>
  <c r="R38" i="51"/>
  <c r="R50" i="51"/>
  <c r="S275" i="50"/>
  <c r="S16" i="51"/>
  <c r="S38" i="51"/>
  <c r="S50" i="51"/>
  <c r="T275" i="50"/>
  <c r="T16" i="51"/>
  <c r="T38" i="51"/>
  <c r="T50" i="51"/>
  <c r="U275" i="50"/>
  <c r="U16" i="51"/>
  <c r="U38" i="51"/>
  <c r="U50" i="51"/>
  <c r="V275" i="50"/>
  <c r="V16" i="51"/>
  <c r="V38" i="51"/>
  <c r="V50" i="51"/>
  <c r="W275" i="50"/>
  <c r="W16" i="51"/>
  <c r="W38" i="51"/>
  <c r="W50" i="51"/>
  <c r="X275" i="50"/>
  <c r="X16" i="51"/>
  <c r="X38" i="51"/>
  <c r="X50" i="51"/>
  <c r="Y275" i="50"/>
  <c r="Y16" i="51"/>
  <c r="Y38" i="51"/>
  <c r="Y50" i="51"/>
  <c r="Z275" i="50"/>
  <c r="Z16" i="51"/>
  <c r="Z38" i="51"/>
  <c r="Z50" i="51"/>
  <c r="AA275" i="50"/>
  <c r="AA16" i="51"/>
  <c r="AA38" i="51"/>
  <c r="AA50" i="51"/>
  <c r="AB275" i="50"/>
  <c r="AB16" i="51"/>
  <c r="AB38" i="51"/>
  <c r="AB50" i="51"/>
  <c r="AC275" i="50"/>
  <c r="AC16" i="51"/>
  <c r="AC38" i="51"/>
  <c r="AC50" i="51"/>
  <c r="AD275" i="50"/>
  <c r="AD16" i="51"/>
  <c r="AD38" i="51"/>
  <c r="AD50" i="51"/>
  <c r="AE275" i="50"/>
  <c r="AE16" i="51"/>
  <c r="AE38" i="51"/>
  <c r="AE50" i="51"/>
  <c r="AF275" i="50"/>
  <c r="AF16" i="51"/>
  <c r="AF38" i="51"/>
  <c r="AF50" i="51"/>
  <c r="AG275" i="50"/>
  <c r="AG16" i="51"/>
  <c r="AG38" i="51"/>
  <c r="AG50" i="51"/>
  <c r="AH275" i="50"/>
  <c r="AH16" i="51"/>
  <c r="AH38" i="51"/>
  <c r="AH50" i="51"/>
  <c r="AI275" i="50"/>
  <c r="AI16" i="51"/>
  <c r="AI38" i="51"/>
  <c r="AI50" i="51"/>
  <c r="AJ275" i="50"/>
  <c r="AJ16" i="51"/>
  <c r="AJ38" i="51"/>
  <c r="AJ50" i="51"/>
  <c r="AK275" i="50"/>
  <c r="AK16" i="51"/>
  <c r="AK38" i="51"/>
  <c r="AK50" i="51"/>
  <c r="AL275" i="50"/>
  <c r="AL16" i="51"/>
  <c r="AL38" i="51"/>
  <c r="AL50" i="51"/>
  <c r="AM275" i="50"/>
  <c r="AM16" i="51"/>
  <c r="AM38" i="51"/>
  <c r="AM50" i="51"/>
  <c r="AN275" i="50"/>
  <c r="AN16" i="51"/>
  <c r="AN38" i="51"/>
  <c r="AN50" i="51"/>
  <c r="AO275" i="50"/>
  <c r="AO16" i="51"/>
  <c r="AO38" i="51"/>
  <c r="AO50" i="51"/>
  <c r="AP275" i="50"/>
  <c r="AP16" i="51"/>
  <c r="AP38" i="51"/>
  <c r="AP50" i="51"/>
  <c r="AQ275" i="50"/>
  <c r="AQ16" i="51"/>
  <c r="AQ38" i="51"/>
  <c r="AQ50" i="51"/>
  <c r="AR275" i="50"/>
  <c r="AR16" i="51"/>
  <c r="AR38" i="51"/>
  <c r="AR50" i="51"/>
  <c r="AS275" i="50"/>
  <c r="AS16" i="51"/>
  <c r="AS38" i="51"/>
  <c r="AS50" i="51"/>
  <c r="AT275" i="50"/>
  <c r="AT16" i="51"/>
  <c r="AT38" i="51"/>
  <c r="AT50" i="51"/>
  <c r="AU275" i="50"/>
  <c r="AU16" i="51"/>
  <c r="AU38" i="51"/>
  <c r="AU50" i="51"/>
  <c r="AV275" i="50"/>
  <c r="AV16" i="51"/>
  <c r="AV38" i="51"/>
  <c r="AV50" i="51"/>
  <c r="AW275" i="50"/>
  <c r="AW16" i="51"/>
  <c r="AW38" i="51"/>
  <c r="AW50" i="51"/>
  <c r="AX275" i="50"/>
  <c r="AX16" i="51"/>
  <c r="AX38" i="51"/>
  <c r="AX50" i="51"/>
  <c r="AY275" i="50"/>
  <c r="AY16" i="51"/>
  <c r="AY38" i="51"/>
  <c r="AY50" i="51"/>
  <c r="AZ275" i="50"/>
  <c r="AZ16" i="51"/>
  <c r="AZ38" i="51"/>
  <c r="AZ50" i="51"/>
  <c r="BA275" i="50"/>
  <c r="BA16" i="51"/>
  <c r="BA38" i="51"/>
  <c r="BA50" i="51"/>
  <c r="BB275" i="50"/>
  <c r="BB16" i="51"/>
  <c r="BB38" i="51"/>
  <c r="BB50" i="51"/>
  <c r="BC275" i="50"/>
  <c r="BC16" i="51"/>
  <c r="BC38" i="51"/>
  <c r="BC50" i="51"/>
  <c r="BD275" i="50"/>
  <c r="BD16" i="51"/>
  <c r="BD38" i="51"/>
  <c r="BD50" i="51"/>
  <c r="BE275" i="50"/>
  <c r="BE16" i="51"/>
  <c r="BE38" i="51"/>
  <c r="BE50" i="51"/>
  <c r="BF275" i="50"/>
  <c r="BF16" i="51"/>
  <c r="BF38" i="51"/>
  <c r="BF50" i="51"/>
  <c r="BG275" i="50"/>
  <c r="BG16" i="51"/>
  <c r="BG38" i="51"/>
  <c r="BG50" i="51"/>
  <c r="BH275" i="50"/>
  <c r="BH16" i="51"/>
  <c r="BH38" i="51"/>
  <c r="BH50" i="51"/>
  <c r="BI275" i="50"/>
  <c r="BI16" i="51"/>
  <c r="BI38" i="51"/>
  <c r="BI50" i="51"/>
  <c r="BJ275" i="50"/>
  <c r="BJ16" i="51"/>
  <c r="BJ38" i="51"/>
  <c r="BJ50" i="51"/>
  <c r="P61" i="51"/>
  <c r="Q61" i="51"/>
  <c r="R61" i="51"/>
  <c r="S61" i="51"/>
  <c r="T61" i="51"/>
  <c r="U61" i="51"/>
  <c r="V61" i="51"/>
  <c r="W61" i="51"/>
  <c r="X61" i="51"/>
  <c r="Y61" i="51"/>
  <c r="Z61" i="51"/>
  <c r="AA61" i="51"/>
  <c r="AB61" i="51"/>
  <c r="AC61" i="51"/>
  <c r="AD61" i="51"/>
  <c r="AE61" i="51"/>
  <c r="AF61" i="51"/>
  <c r="AG61" i="51"/>
  <c r="AH61" i="51"/>
  <c r="AI61" i="51"/>
  <c r="AJ61" i="51"/>
  <c r="AK61" i="51"/>
  <c r="AL61" i="51"/>
  <c r="AM61" i="51"/>
  <c r="AN61" i="51"/>
  <c r="AO61" i="51"/>
  <c r="AP61" i="51"/>
  <c r="AQ61" i="51"/>
  <c r="AR61" i="51"/>
  <c r="AS61" i="51"/>
  <c r="AT61" i="51"/>
  <c r="AU61" i="51"/>
  <c r="AV61" i="51"/>
  <c r="AW61" i="51"/>
  <c r="AX61" i="51"/>
  <c r="AY61" i="51"/>
  <c r="AZ61" i="51"/>
  <c r="BA61" i="51"/>
  <c r="BB61" i="51"/>
  <c r="BC61" i="51"/>
  <c r="BD61" i="51"/>
  <c r="BE61" i="51"/>
  <c r="BF61" i="51"/>
  <c r="BG61" i="51"/>
  <c r="BH61" i="51"/>
  <c r="BI61" i="51"/>
  <c r="BJ61" i="51"/>
  <c r="BF101" i="51"/>
  <c r="BG101" i="51"/>
  <c r="P274" i="50"/>
  <c r="P15" i="51"/>
  <c r="P37" i="51"/>
  <c r="P49" i="51"/>
  <c r="Q274" i="50"/>
  <c r="Q15" i="51"/>
  <c r="Q37" i="51"/>
  <c r="Q49" i="51"/>
  <c r="R274" i="50"/>
  <c r="R15" i="51"/>
  <c r="R37" i="51"/>
  <c r="R49" i="51"/>
  <c r="S274" i="50"/>
  <c r="S15" i="51"/>
  <c r="S37" i="51"/>
  <c r="S49" i="51"/>
  <c r="T274" i="50"/>
  <c r="T15" i="51"/>
  <c r="T37" i="51"/>
  <c r="T49" i="51"/>
  <c r="U274" i="50"/>
  <c r="U15" i="51"/>
  <c r="U37" i="51"/>
  <c r="U49" i="51"/>
  <c r="V274" i="50"/>
  <c r="V15" i="51"/>
  <c r="V37" i="51"/>
  <c r="V49" i="51"/>
  <c r="W274" i="50"/>
  <c r="W15" i="51"/>
  <c r="W37" i="51"/>
  <c r="W49" i="51"/>
  <c r="X274" i="50"/>
  <c r="X15" i="51"/>
  <c r="X37" i="51"/>
  <c r="X49" i="51"/>
  <c r="Y274" i="50"/>
  <c r="Y15" i="51"/>
  <c r="Y37" i="51"/>
  <c r="Y49" i="51"/>
  <c r="Z274" i="50"/>
  <c r="Z15" i="51"/>
  <c r="Z37" i="51"/>
  <c r="Z49" i="51"/>
  <c r="AA274" i="50"/>
  <c r="AA15" i="51"/>
  <c r="AA37" i="51"/>
  <c r="AA49" i="51"/>
  <c r="AB274" i="50"/>
  <c r="AB15" i="51"/>
  <c r="AB37" i="51"/>
  <c r="AB49" i="51"/>
  <c r="AC274" i="50"/>
  <c r="AC15" i="51"/>
  <c r="AC37" i="51"/>
  <c r="AC49" i="51"/>
  <c r="AD274" i="50"/>
  <c r="AD15" i="51"/>
  <c r="AD37" i="51"/>
  <c r="AD49" i="51"/>
  <c r="AE274" i="50"/>
  <c r="AE15" i="51"/>
  <c r="AE37" i="51"/>
  <c r="AE49" i="51"/>
  <c r="AF274" i="50"/>
  <c r="AF15" i="51"/>
  <c r="AF37" i="51"/>
  <c r="AF49" i="51"/>
  <c r="AG274" i="50"/>
  <c r="AG15" i="51"/>
  <c r="AG37" i="51"/>
  <c r="AG49" i="51"/>
  <c r="AH274" i="50"/>
  <c r="AH15" i="51"/>
  <c r="AH37" i="51"/>
  <c r="AH49" i="51"/>
  <c r="AI274" i="50"/>
  <c r="AI15" i="51"/>
  <c r="AI37" i="51"/>
  <c r="AI49" i="51"/>
  <c r="AJ274" i="50"/>
  <c r="AJ15" i="51"/>
  <c r="AJ37" i="51"/>
  <c r="AJ49" i="51"/>
  <c r="AK274" i="50"/>
  <c r="AK15" i="51"/>
  <c r="AK37" i="51"/>
  <c r="AK49" i="51"/>
  <c r="AL274" i="50"/>
  <c r="AL15" i="51"/>
  <c r="AL37" i="51"/>
  <c r="AL49" i="51"/>
  <c r="AM274" i="50"/>
  <c r="AM15" i="51"/>
  <c r="AM37" i="51"/>
  <c r="AM49" i="51"/>
  <c r="AN274" i="50"/>
  <c r="AN15" i="51"/>
  <c r="AN37" i="51"/>
  <c r="AN49" i="51"/>
  <c r="AO274" i="50"/>
  <c r="AO15" i="51"/>
  <c r="AO37" i="51"/>
  <c r="AO49" i="51"/>
  <c r="AP274" i="50"/>
  <c r="AP15" i="51"/>
  <c r="AP37" i="51"/>
  <c r="AP49" i="51"/>
  <c r="AQ274" i="50"/>
  <c r="AQ15" i="51"/>
  <c r="AQ37" i="51"/>
  <c r="AQ49" i="51"/>
  <c r="AR274" i="50"/>
  <c r="AR15" i="51"/>
  <c r="AR37" i="51"/>
  <c r="AR49" i="51"/>
  <c r="AS274" i="50"/>
  <c r="AS15" i="51"/>
  <c r="AS37" i="51"/>
  <c r="AS49" i="51"/>
  <c r="AT274" i="50"/>
  <c r="AT15" i="51"/>
  <c r="AT37" i="51"/>
  <c r="AT49" i="51"/>
  <c r="AU274" i="50"/>
  <c r="AU15" i="51"/>
  <c r="AU37" i="51"/>
  <c r="AU49" i="51"/>
  <c r="AV274" i="50"/>
  <c r="AV15" i="51"/>
  <c r="AV37" i="51"/>
  <c r="AV49" i="51"/>
  <c r="AW274" i="50"/>
  <c r="AW15" i="51"/>
  <c r="AW37" i="51"/>
  <c r="AW49" i="51"/>
  <c r="AX274" i="50"/>
  <c r="AX15" i="51"/>
  <c r="AX37" i="51"/>
  <c r="AX49" i="51"/>
  <c r="AY274" i="50"/>
  <c r="AY15" i="51"/>
  <c r="AY37" i="51"/>
  <c r="AY49" i="51"/>
  <c r="AZ274" i="50"/>
  <c r="AZ15" i="51"/>
  <c r="AZ37" i="51"/>
  <c r="AZ49" i="51"/>
  <c r="BA274" i="50"/>
  <c r="BA15" i="51"/>
  <c r="BA37" i="51"/>
  <c r="BA49" i="51"/>
  <c r="BB274" i="50"/>
  <c r="BB15" i="51"/>
  <c r="BB37" i="51"/>
  <c r="BB49" i="51"/>
  <c r="BC274" i="50"/>
  <c r="BC15" i="51"/>
  <c r="BC37" i="51"/>
  <c r="BC49" i="51"/>
  <c r="BD274" i="50"/>
  <c r="BD15" i="51"/>
  <c r="BD37" i="51"/>
  <c r="BD49" i="51"/>
  <c r="BE274" i="50"/>
  <c r="BE15" i="51"/>
  <c r="BE37" i="51"/>
  <c r="BE49" i="51"/>
  <c r="BF274" i="50"/>
  <c r="BF15" i="51"/>
  <c r="BF37" i="51"/>
  <c r="BF49" i="51"/>
  <c r="BG274" i="50"/>
  <c r="BG15" i="51"/>
  <c r="BG37" i="51"/>
  <c r="BG49" i="51"/>
  <c r="BH274" i="50"/>
  <c r="BH15" i="51"/>
  <c r="BH37" i="51"/>
  <c r="BH49" i="51"/>
  <c r="BI274" i="50"/>
  <c r="BI15" i="51"/>
  <c r="BI37" i="51"/>
  <c r="BI49" i="51"/>
  <c r="BJ274" i="50"/>
  <c r="BJ15" i="51"/>
  <c r="BJ37" i="51"/>
  <c r="BJ49" i="51"/>
  <c r="P60" i="51"/>
  <c r="Q60" i="51"/>
  <c r="R60" i="51"/>
  <c r="S60" i="51"/>
  <c r="T60" i="51"/>
  <c r="U60" i="51"/>
  <c r="V60" i="51"/>
  <c r="W60" i="51"/>
  <c r="X60" i="51"/>
  <c r="Y60" i="51"/>
  <c r="Z60" i="51"/>
  <c r="AA60" i="51"/>
  <c r="AB60" i="51"/>
  <c r="AC60" i="51"/>
  <c r="AD60" i="51"/>
  <c r="AE60" i="51"/>
  <c r="AF60" i="51"/>
  <c r="AG60" i="51"/>
  <c r="AH60" i="51"/>
  <c r="AI60" i="51"/>
  <c r="AJ60" i="51"/>
  <c r="AK60" i="51"/>
  <c r="AL60" i="51"/>
  <c r="AM60" i="51"/>
  <c r="AN60" i="51"/>
  <c r="AO60" i="51"/>
  <c r="AP60" i="51"/>
  <c r="AQ60" i="51"/>
  <c r="AR60" i="51"/>
  <c r="AS60" i="51"/>
  <c r="AT60" i="51"/>
  <c r="AU60" i="51"/>
  <c r="AV60" i="51"/>
  <c r="AW60" i="51"/>
  <c r="AX60" i="51"/>
  <c r="AY60" i="51"/>
  <c r="AZ60" i="51"/>
  <c r="BA60" i="51"/>
  <c r="BB60" i="51"/>
  <c r="BC60" i="51"/>
  <c r="BD60" i="51"/>
  <c r="BE60" i="51"/>
  <c r="BF60" i="51"/>
  <c r="BG60" i="51"/>
  <c r="BH60" i="51"/>
  <c r="BI60" i="51"/>
  <c r="BJ60" i="51"/>
  <c r="BF100" i="51"/>
  <c r="BG100" i="51"/>
  <c r="P273" i="50"/>
  <c r="P14" i="51"/>
  <c r="P36" i="51"/>
  <c r="P48" i="51"/>
  <c r="Q48" i="51"/>
  <c r="R48" i="51"/>
  <c r="S48" i="51"/>
  <c r="T48" i="51"/>
  <c r="U48" i="51"/>
  <c r="V48" i="51"/>
  <c r="W48" i="51"/>
  <c r="X48" i="51"/>
  <c r="Y48" i="51"/>
  <c r="Z48" i="51"/>
  <c r="AA48" i="51"/>
  <c r="AB48" i="51"/>
  <c r="AC48" i="51"/>
  <c r="AD48" i="51"/>
  <c r="AE48" i="51"/>
  <c r="AF48" i="51"/>
  <c r="AG48" i="51"/>
  <c r="AH48" i="51"/>
  <c r="AI48" i="51"/>
  <c r="AJ48" i="51"/>
  <c r="AK48" i="51"/>
  <c r="AL48" i="51"/>
  <c r="AM48" i="51"/>
  <c r="AN48" i="51"/>
  <c r="AO48" i="51"/>
  <c r="AP48" i="51"/>
  <c r="AQ48" i="51"/>
  <c r="AR48" i="51"/>
  <c r="AS48" i="51"/>
  <c r="AT48" i="51"/>
  <c r="AU48" i="51"/>
  <c r="AV48" i="51"/>
  <c r="AW48" i="51"/>
  <c r="AX48" i="51"/>
  <c r="AY48" i="51"/>
  <c r="AZ48" i="51"/>
  <c r="BA48" i="51"/>
  <c r="BB48" i="51"/>
  <c r="BC48" i="51"/>
  <c r="BD48" i="51"/>
  <c r="BE48" i="51"/>
  <c r="BF48" i="51"/>
  <c r="BG48" i="51"/>
  <c r="BH48" i="51"/>
  <c r="BI48" i="51"/>
  <c r="BJ48" i="51"/>
  <c r="P59" i="51"/>
  <c r="Q59" i="51"/>
  <c r="R59" i="51"/>
  <c r="S59" i="51"/>
  <c r="T59" i="51"/>
  <c r="U59" i="51"/>
  <c r="V59" i="51"/>
  <c r="W59" i="51"/>
  <c r="X59" i="51"/>
  <c r="Y59" i="51"/>
  <c r="Z59" i="51"/>
  <c r="AA59" i="51"/>
  <c r="AB59" i="51"/>
  <c r="AC59" i="51"/>
  <c r="AD59" i="51"/>
  <c r="AE59" i="51"/>
  <c r="AF59" i="51"/>
  <c r="AG59" i="51"/>
  <c r="AH59" i="51"/>
  <c r="AI59" i="51"/>
  <c r="AJ59" i="51"/>
  <c r="AK59" i="51"/>
  <c r="AL59" i="51"/>
  <c r="AM59" i="51"/>
  <c r="AN59" i="51"/>
  <c r="AO59" i="51"/>
  <c r="AP59" i="51"/>
  <c r="AQ59" i="51"/>
  <c r="AR59" i="51"/>
  <c r="AS59" i="51"/>
  <c r="AT59" i="51"/>
  <c r="AU59" i="51"/>
  <c r="AV59" i="51"/>
  <c r="AW59" i="51"/>
  <c r="AX59" i="51"/>
  <c r="AY59" i="51"/>
  <c r="AZ59" i="51"/>
  <c r="BA59" i="51"/>
  <c r="BB59" i="51"/>
  <c r="BC59" i="51"/>
  <c r="BD59" i="51"/>
  <c r="BE59" i="51"/>
  <c r="BF59" i="51"/>
  <c r="BG59" i="51"/>
  <c r="BH59" i="51"/>
  <c r="BI59" i="51"/>
  <c r="BJ59" i="51"/>
  <c r="BF99" i="51"/>
  <c r="BG99" i="51"/>
  <c r="BG98" i="51"/>
  <c r="BF98" i="51"/>
  <c r="BG97" i="51"/>
  <c r="BF97" i="51"/>
  <c r="P270" i="50"/>
  <c r="P11" i="51"/>
  <c r="P33" i="51"/>
  <c r="P45" i="51"/>
  <c r="Q270" i="50"/>
  <c r="Q11" i="51"/>
  <c r="Q33" i="51"/>
  <c r="Q45" i="51"/>
  <c r="R270" i="50"/>
  <c r="R11" i="51"/>
  <c r="R33" i="51"/>
  <c r="R45" i="51"/>
  <c r="S270" i="50"/>
  <c r="S11" i="51"/>
  <c r="S33" i="51"/>
  <c r="S45" i="51"/>
  <c r="T270" i="50"/>
  <c r="T11" i="51"/>
  <c r="T33" i="51"/>
  <c r="T45" i="51"/>
  <c r="U270" i="50"/>
  <c r="U11" i="51"/>
  <c r="U33" i="51"/>
  <c r="U45" i="51"/>
  <c r="V270" i="50"/>
  <c r="V11" i="51"/>
  <c r="V33" i="51"/>
  <c r="V45" i="51"/>
  <c r="W270" i="50"/>
  <c r="W11" i="51"/>
  <c r="W33" i="51"/>
  <c r="W45" i="51"/>
  <c r="X270" i="50"/>
  <c r="X11" i="51"/>
  <c r="X33" i="51"/>
  <c r="X45" i="51"/>
  <c r="Y270" i="50"/>
  <c r="Y11" i="51"/>
  <c r="Y33" i="51"/>
  <c r="Y45" i="51"/>
  <c r="Z270" i="50"/>
  <c r="Z11" i="51"/>
  <c r="Z33" i="51"/>
  <c r="Z45" i="51"/>
  <c r="AA270" i="50"/>
  <c r="AA11" i="51"/>
  <c r="AA33" i="51"/>
  <c r="AA45" i="51"/>
  <c r="AB270" i="50"/>
  <c r="AB11" i="51"/>
  <c r="AB33" i="51"/>
  <c r="AB45" i="51"/>
  <c r="AC270" i="50"/>
  <c r="AC11" i="51"/>
  <c r="AC33" i="51"/>
  <c r="AC45" i="51"/>
  <c r="AD270" i="50"/>
  <c r="AD11" i="51"/>
  <c r="AD33" i="51"/>
  <c r="AD45" i="51"/>
  <c r="AE270" i="50"/>
  <c r="AE11" i="51"/>
  <c r="AE33" i="51"/>
  <c r="AE45" i="51"/>
  <c r="AF270" i="50"/>
  <c r="AF11" i="51"/>
  <c r="AF33" i="51"/>
  <c r="AF45" i="51"/>
  <c r="AG270" i="50"/>
  <c r="AG11" i="51"/>
  <c r="AG33" i="51"/>
  <c r="AG45" i="51"/>
  <c r="AH270" i="50"/>
  <c r="AH11" i="51"/>
  <c r="AH33" i="51"/>
  <c r="AH45" i="51"/>
  <c r="AI270" i="50"/>
  <c r="AI11" i="51"/>
  <c r="AI33" i="51"/>
  <c r="AI45" i="51"/>
  <c r="AJ270" i="50"/>
  <c r="AJ11" i="51"/>
  <c r="AJ33" i="51"/>
  <c r="AJ45" i="51"/>
  <c r="AK270" i="50"/>
  <c r="AK11" i="51"/>
  <c r="AK33" i="51"/>
  <c r="AK45" i="51"/>
  <c r="AL270" i="50"/>
  <c r="AL11" i="51"/>
  <c r="AL33" i="51"/>
  <c r="AL45" i="51"/>
  <c r="AM270" i="50"/>
  <c r="AM11" i="51"/>
  <c r="AM33" i="51"/>
  <c r="AM45" i="51"/>
  <c r="AN270" i="50"/>
  <c r="AN11" i="51"/>
  <c r="AN33" i="51"/>
  <c r="AN45" i="51"/>
  <c r="AO270" i="50"/>
  <c r="AO11" i="51"/>
  <c r="AO33" i="51"/>
  <c r="AO45" i="51"/>
  <c r="AP270" i="50"/>
  <c r="AP11" i="51"/>
  <c r="AP33" i="51"/>
  <c r="AP45" i="51"/>
  <c r="AQ270" i="50"/>
  <c r="AQ11" i="51"/>
  <c r="AQ33" i="51"/>
  <c r="AQ45" i="51"/>
  <c r="AR270" i="50"/>
  <c r="AR11" i="51"/>
  <c r="AR33" i="51"/>
  <c r="AR45" i="51"/>
  <c r="AS270" i="50"/>
  <c r="AS11" i="51"/>
  <c r="AS33" i="51"/>
  <c r="AS45" i="51"/>
  <c r="AT270" i="50"/>
  <c r="AT11" i="51"/>
  <c r="AT33" i="51"/>
  <c r="AT45" i="51"/>
  <c r="AU270" i="50"/>
  <c r="AU11" i="51"/>
  <c r="AU33" i="51"/>
  <c r="AU45" i="51"/>
  <c r="AV270" i="50"/>
  <c r="AV11" i="51"/>
  <c r="AV33" i="51"/>
  <c r="AV45" i="51"/>
  <c r="AW270" i="50"/>
  <c r="AW11" i="51"/>
  <c r="AW33" i="51"/>
  <c r="AW45" i="51"/>
  <c r="AX270" i="50"/>
  <c r="AX11" i="51"/>
  <c r="AX33" i="51"/>
  <c r="AX45" i="51"/>
  <c r="AY270" i="50"/>
  <c r="AY11" i="51"/>
  <c r="AY33" i="51"/>
  <c r="AY45" i="51"/>
  <c r="AZ270" i="50"/>
  <c r="AZ11" i="51"/>
  <c r="AZ33" i="51"/>
  <c r="AZ45" i="51"/>
  <c r="BA270" i="50"/>
  <c r="BA11" i="51"/>
  <c r="BA33" i="51"/>
  <c r="BA45" i="51"/>
  <c r="BB270" i="50"/>
  <c r="BB11" i="51"/>
  <c r="BB33" i="51"/>
  <c r="BB45" i="51"/>
  <c r="BC270" i="50"/>
  <c r="BC11" i="51"/>
  <c r="BC33" i="51"/>
  <c r="BC45" i="51"/>
  <c r="BD270" i="50"/>
  <c r="BD11" i="51"/>
  <c r="BD33" i="51"/>
  <c r="BD45" i="51"/>
  <c r="BE270" i="50"/>
  <c r="BE11" i="51"/>
  <c r="BE33" i="51"/>
  <c r="BE45" i="51"/>
  <c r="BF270" i="50"/>
  <c r="BF11" i="51"/>
  <c r="BF33" i="51"/>
  <c r="BF45" i="51"/>
  <c r="BG270" i="50"/>
  <c r="BG11" i="51"/>
  <c r="BG33" i="51"/>
  <c r="BG45" i="51"/>
  <c r="BH270" i="50"/>
  <c r="BH11" i="51"/>
  <c r="BH33" i="51"/>
  <c r="BH45" i="51"/>
  <c r="BI270" i="50"/>
  <c r="BI11" i="51"/>
  <c r="BI33" i="51"/>
  <c r="BI45" i="51"/>
  <c r="BJ270" i="50"/>
  <c r="BJ11" i="51"/>
  <c r="BJ33" i="51"/>
  <c r="BJ45" i="51"/>
  <c r="P56" i="51"/>
  <c r="Q56" i="51"/>
  <c r="R56" i="51"/>
  <c r="S56" i="51"/>
  <c r="T56" i="51"/>
  <c r="U56" i="51"/>
  <c r="V56" i="51"/>
  <c r="W56" i="51"/>
  <c r="X56" i="51"/>
  <c r="Y56" i="51"/>
  <c r="Z56" i="51"/>
  <c r="AA56" i="51"/>
  <c r="AB56" i="51"/>
  <c r="AC56" i="51"/>
  <c r="AD56" i="51"/>
  <c r="AE56" i="51"/>
  <c r="AF56" i="51"/>
  <c r="AG56" i="51"/>
  <c r="AH56" i="51"/>
  <c r="AI56" i="51"/>
  <c r="AJ56" i="51"/>
  <c r="AK56" i="51"/>
  <c r="AL56" i="51"/>
  <c r="AM56" i="51"/>
  <c r="AN56" i="51"/>
  <c r="AO56" i="51"/>
  <c r="AP56" i="51"/>
  <c r="AQ56" i="51"/>
  <c r="AR56" i="51"/>
  <c r="AS56" i="51"/>
  <c r="AT56" i="51"/>
  <c r="AU56" i="51"/>
  <c r="AV56" i="51"/>
  <c r="AW56" i="51"/>
  <c r="AX56" i="51"/>
  <c r="AY56" i="51"/>
  <c r="AZ56" i="51"/>
  <c r="BA56" i="51"/>
  <c r="BB56" i="51"/>
  <c r="BC56" i="51"/>
  <c r="BD56" i="51"/>
  <c r="BE56" i="51"/>
  <c r="BF56" i="51"/>
  <c r="BG56" i="51"/>
  <c r="BH56" i="51"/>
  <c r="BI56" i="51"/>
  <c r="BJ56" i="51"/>
  <c r="BF96" i="51"/>
  <c r="BG96" i="51"/>
  <c r="BG95" i="51"/>
  <c r="BF95" i="51"/>
  <c r="BF94" i="51"/>
  <c r="BG94" i="51"/>
  <c r="BF93" i="51"/>
  <c r="BG93" i="51"/>
  <c r="BF92" i="51"/>
  <c r="BG92" i="51"/>
  <c r="BG91" i="51"/>
  <c r="BF91" i="51"/>
  <c r="BG90" i="51"/>
  <c r="BF90" i="51"/>
  <c r="BF89" i="51"/>
  <c r="BG89" i="51"/>
  <c r="BG88" i="51"/>
  <c r="BF88" i="51"/>
  <c r="O8" i="56"/>
  <c r="O31" i="56"/>
  <c r="O30" i="56"/>
  <c r="O29" i="56"/>
  <c r="O28" i="56"/>
  <c r="O27" i="56"/>
  <c r="O26" i="56"/>
  <c r="O25" i="56"/>
  <c r="O21" i="56"/>
  <c r="O20" i="56"/>
  <c r="O19" i="56"/>
  <c r="O18" i="56"/>
  <c r="O17" i="56"/>
  <c r="O16" i="56"/>
  <c r="O15" i="56"/>
  <c r="O11" i="56"/>
  <c r="O10" i="56"/>
  <c r="O9" i="56"/>
  <c r="O7" i="56"/>
  <c r="O6" i="56"/>
  <c r="O5" i="56"/>
  <c r="BK55" i="51"/>
  <c r="BK56" i="51"/>
  <c r="BK57" i="51"/>
  <c r="BK58" i="51"/>
  <c r="BK59" i="51"/>
  <c r="BK60" i="51"/>
  <c r="BK61" i="51"/>
  <c r="BJ62" i="51"/>
  <c r="BK62" i="51"/>
  <c r="BB86" i="51"/>
  <c r="BB85" i="51"/>
  <c r="AR62" i="51"/>
  <c r="BB79" i="51"/>
  <c r="BJ67" i="51"/>
  <c r="BJ68" i="51"/>
  <c r="BJ69" i="51"/>
  <c r="BJ70" i="51"/>
  <c r="BJ71" i="51"/>
  <c r="BJ72" i="51"/>
  <c r="BJ73" i="51"/>
  <c r="BJ74" i="51"/>
  <c r="BJ55" i="51"/>
  <c r="BJ57" i="51"/>
  <c r="BJ58" i="51"/>
  <c r="BK44" i="51"/>
  <c r="BK45" i="51"/>
  <c r="BK46" i="51"/>
  <c r="BK47" i="51"/>
  <c r="BK48" i="51"/>
  <c r="BK49" i="51"/>
  <c r="BK50" i="51"/>
  <c r="P17" i="51"/>
  <c r="P39" i="51"/>
  <c r="P51" i="51"/>
  <c r="Q17" i="51"/>
  <c r="Q39" i="51"/>
  <c r="Q51" i="51"/>
  <c r="R17" i="51"/>
  <c r="R39" i="51"/>
  <c r="R51" i="51"/>
  <c r="S17" i="51"/>
  <c r="S39" i="51"/>
  <c r="S51" i="51"/>
  <c r="T17" i="51"/>
  <c r="T39" i="51"/>
  <c r="T51" i="51"/>
  <c r="U17" i="51"/>
  <c r="U39" i="51"/>
  <c r="U51" i="51"/>
  <c r="V17" i="51"/>
  <c r="V39" i="51"/>
  <c r="V51" i="51"/>
  <c r="W17" i="51"/>
  <c r="W39" i="51"/>
  <c r="W51" i="51"/>
  <c r="X17" i="51"/>
  <c r="X39" i="51"/>
  <c r="X51" i="51"/>
  <c r="Y17" i="51"/>
  <c r="Y39" i="51"/>
  <c r="Y51" i="51"/>
  <c r="Z17" i="51"/>
  <c r="Z39" i="51"/>
  <c r="Z51" i="51"/>
  <c r="AA17" i="51"/>
  <c r="AA39" i="51"/>
  <c r="AA51" i="51"/>
  <c r="AB17" i="51"/>
  <c r="AB39" i="51"/>
  <c r="AB51" i="51"/>
  <c r="AC17" i="51"/>
  <c r="AC39" i="51"/>
  <c r="AC51" i="51"/>
  <c r="AD17" i="51"/>
  <c r="AD39" i="51"/>
  <c r="AD51" i="51"/>
  <c r="AE17" i="51"/>
  <c r="AE39" i="51"/>
  <c r="AE51" i="51"/>
  <c r="AF17" i="51"/>
  <c r="AF39" i="51"/>
  <c r="AF51" i="51"/>
  <c r="AG17" i="51"/>
  <c r="AG39" i="51"/>
  <c r="AG51" i="51"/>
  <c r="AH17" i="51"/>
  <c r="AH39" i="51"/>
  <c r="AH51" i="51"/>
  <c r="AI17" i="51"/>
  <c r="AI39" i="51"/>
  <c r="AI51" i="51"/>
  <c r="AJ17" i="51"/>
  <c r="AJ39" i="51"/>
  <c r="AJ51" i="51"/>
  <c r="AK17" i="51"/>
  <c r="AK39" i="51"/>
  <c r="AK51" i="51"/>
  <c r="AL17" i="51"/>
  <c r="AL39" i="51"/>
  <c r="AL51" i="51"/>
  <c r="AM17" i="51"/>
  <c r="AM39" i="51"/>
  <c r="AM51" i="51"/>
  <c r="AN17" i="51"/>
  <c r="AN39" i="51"/>
  <c r="AN51" i="51"/>
  <c r="AO17" i="51"/>
  <c r="AO39" i="51"/>
  <c r="AO51" i="51"/>
  <c r="AP17" i="51"/>
  <c r="AP39" i="51"/>
  <c r="AP51" i="51"/>
  <c r="AQ17" i="51"/>
  <c r="AQ39" i="51"/>
  <c r="AQ51" i="51"/>
  <c r="AR17" i="51"/>
  <c r="AR39" i="51"/>
  <c r="AR51" i="51"/>
  <c r="AS17" i="51"/>
  <c r="AS39" i="51"/>
  <c r="AS51" i="51"/>
  <c r="AT17" i="51"/>
  <c r="AT39" i="51"/>
  <c r="AT51" i="51"/>
  <c r="AU17" i="51"/>
  <c r="AU39" i="51"/>
  <c r="AU51" i="51"/>
  <c r="AV17" i="51"/>
  <c r="AV39" i="51"/>
  <c r="AV51" i="51"/>
  <c r="AW17" i="51"/>
  <c r="AW39" i="51"/>
  <c r="AW51" i="51"/>
  <c r="AX17" i="51"/>
  <c r="AX39" i="51"/>
  <c r="AX51" i="51"/>
  <c r="AY17" i="51"/>
  <c r="AY39" i="51"/>
  <c r="AY51" i="51"/>
  <c r="AZ17" i="51"/>
  <c r="AZ39" i="51"/>
  <c r="AZ51" i="51"/>
  <c r="BA17" i="51"/>
  <c r="BA39" i="51"/>
  <c r="BA51" i="51"/>
  <c r="BB17" i="51"/>
  <c r="BB39" i="51"/>
  <c r="BB51" i="51"/>
  <c r="BC17" i="51"/>
  <c r="BC39" i="51"/>
  <c r="BC51" i="51"/>
  <c r="BD17" i="51"/>
  <c r="BD39" i="51"/>
  <c r="BD51" i="51"/>
  <c r="BE17" i="51"/>
  <c r="BE39" i="51"/>
  <c r="BE51" i="51"/>
  <c r="BF17" i="51"/>
  <c r="BF39" i="51"/>
  <c r="BF51" i="51"/>
  <c r="BG17" i="51"/>
  <c r="BG39" i="51"/>
  <c r="BG51" i="51"/>
  <c r="BH17" i="51"/>
  <c r="BH39" i="51"/>
  <c r="BH51" i="51"/>
  <c r="BI17" i="51"/>
  <c r="BI39" i="51"/>
  <c r="BI51" i="51"/>
  <c r="BJ17" i="51"/>
  <c r="BJ39" i="51"/>
  <c r="BJ51" i="51"/>
  <c r="BK51" i="51"/>
  <c r="BJ44" i="51"/>
  <c r="BJ46" i="51"/>
  <c r="BJ47" i="51"/>
  <c r="BJ32" i="51"/>
  <c r="BJ34" i="51"/>
  <c r="BJ35" i="51"/>
  <c r="BJ36" i="51"/>
  <c r="E22" i="51"/>
  <c r="F22" i="51"/>
  <c r="G22" i="51"/>
  <c r="H22" i="51"/>
  <c r="I22" i="51"/>
  <c r="J22" i="51"/>
  <c r="K22" i="51"/>
  <c r="L22" i="51"/>
  <c r="M22" i="51"/>
  <c r="N22" i="51"/>
  <c r="O22" i="51"/>
  <c r="P22" i="51"/>
  <c r="Q22" i="51"/>
  <c r="R22" i="51"/>
  <c r="S22" i="51"/>
  <c r="T22" i="51"/>
  <c r="U22" i="51"/>
  <c r="V22" i="51"/>
  <c r="W22" i="51"/>
  <c r="X22" i="51"/>
  <c r="Y22" i="51"/>
  <c r="Z22" i="51"/>
  <c r="AA22" i="51"/>
  <c r="AB22" i="51"/>
  <c r="AC22" i="51"/>
  <c r="AD22" i="51"/>
  <c r="AE22" i="51"/>
  <c r="AF22" i="51"/>
  <c r="AG22" i="51"/>
  <c r="AH22" i="51"/>
  <c r="AI22" i="51"/>
  <c r="AJ22" i="51"/>
  <c r="AK22" i="51"/>
  <c r="AL22" i="51"/>
  <c r="AM22" i="51"/>
  <c r="AN22" i="51"/>
  <c r="AO22" i="51"/>
  <c r="AP22" i="51"/>
  <c r="AQ22" i="51"/>
  <c r="AR22" i="51"/>
  <c r="AS22" i="51"/>
  <c r="AT22" i="51"/>
  <c r="AU22" i="51"/>
  <c r="AV22" i="51"/>
  <c r="AW22" i="51"/>
  <c r="AX22" i="51"/>
  <c r="AY22" i="51"/>
  <c r="AZ22" i="51"/>
  <c r="BA22" i="51"/>
  <c r="BB22" i="51"/>
  <c r="BC22" i="51"/>
  <c r="BD22" i="51"/>
  <c r="BE22" i="51"/>
  <c r="BF22" i="51"/>
  <c r="BG22" i="51"/>
  <c r="BH22" i="51"/>
  <c r="BI22" i="51"/>
  <c r="BJ22" i="51"/>
  <c r="E23" i="51"/>
  <c r="F23" i="51"/>
  <c r="G23" i="51"/>
  <c r="H23" i="51"/>
  <c r="I23" i="51"/>
  <c r="J23" i="51"/>
  <c r="K23" i="51"/>
  <c r="L23" i="51"/>
  <c r="M23" i="51"/>
  <c r="N23" i="51"/>
  <c r="O23" i="51"/>
  <c r="P23" i="51"/>
  <c r="Q23" i="51"/>
  <c r="R23" i="51"/>
  <c r="S23" i="51"/>
  <c r="T23" i="51"/>
  <c r="U23" i="51"/>
  <c r="V23" i="51"/>
  <c r="W23" i="51"/>
  <c r="X23" i="51"/>
  <c r="Y23" i="51"/>
  <c r="Z23" i="51"/>
  <c r="AA23" i="51"/>
  <c r="AB23" i="51"/>
  <c r="AC23" i="51"/>
  <c r="AD23" i="51"/>
  <c r="AE23" i="51"/>
  <c r="AF23" i="51"/>
  <c r="AG23" i="51"/>
  <c r="AH23" i="51"/>
  <c r="AI23" i="51"/>
  <c r="AJ23" i="51"/>
  <c r="AK23" i="51"/>
  <c r="AL23" i="51"/>
  <c r="AM23" i="51"/>
  <c r="AN23" i="51"/>
  <c r="AO23" i="51"/>
  <c r="AP23" i="51"/>
  <c r="AQ23" i="51"/>
  <c r="AR23" i="51"/>
  <c r="AS23" i="51"/>
  <c r="AT23" i="51"/>
  <c r="AU23" i="51"/>
  <c r="AV23" i="51"/>
  <c r="AW23" i="51"/>
  <c r="AX23" i="51"/>
  <c r="AY23" i="51"/>
  <c r="AZ23" i="51"/>
  <c r="BA23" i="51"/>
  <c r="BB23" i="51"/>
  <c r="BC23" i="51"/>
  <c r="BD23" i="51"/>
  <c r="BE23" i="51"/>
  <c r="BF23" i="51"/>
  <c r="BG23" i="51"/>
  <c r="BH23" i="51"/>
  <c r="BI23" i="51"/>
  <c r="BJ23" i="51"/>
  <c r="E24" i="51"/>
  <c r="F24" i="51"/>
  <c r="G24" i="51"/>
  <c r="H24" i="51"/>
  <c r="I24" i="51"/>
  <c r="J24" i="51"/>
  <c r="K24" i="51"/>
  <c r="L24" i="51"/>
  <c r="M24" i="51"/>
  <c r="N24" i="51"/>
  <c r="O24" i="51"/>
  <c r="P24" i="51"/>
  <c r="Q24" i="51"/>
  <c r="R24" i="51"/>
  <c r="S24" i="51"/>
  <c r="T24" i="51"/>
  <c r="U24" i="51"/>
  <c r="V24" i="51"/>
  <c r="W24" i="51"/>
  <c r="X24" i="51"/>
  <c r="Y24" i="51"/>
  <c r="Z24" i="51"/>
  <c r="AA24" i="51"/>
  <c r="AB24" i="51"/>
  <c r="AC24" i="51"/>
  <c r="AD24" i="51"/>
  <c r="AE24" i="51"/>
  <c r="AF24" i="51"/>
  <c r="AG24" i="51"/>
  <c r="AH24" i="51"/>
  <c r="AI24" i="51"/>
  <c r="AJ24" i="51"/>
  <c r="AK24" i="51"/>
  <c r="AL24" i="51"/>
  <c r="AM24" i="51"/>
  <c r="AN24" i="51"/>
  <c r="AO24" i="51"/>
  <c r="AP24" i="51"/>
  <c r="AQ24" i="51"/>
  <c r="AR24" i="51"/>
  <c r="AS24" i="51"/>
  <c r="AT24" i="51"/>
  <c r="AU24" i="51"/>
  <c r="AV24" i="51"/>
  <c r="AW24" i="51"/>
  <c r="AX24" i="51"/>
  <c r="AY24" i="51"/>
  <c r="AZ24" i="51"/>
  <c r="BA24" i="51"/>
  <c r="BB24" i="51"/>
  <c r="BC24" i="51"/>
  <c r="BD24" i="51"/>
  <c r="BE24" i="51"/>
  <c r="BF24" i="51"/>
  <c r="BG24" i="51"/>
  <c r="BH24" i="51"/>
  <c r="BI24" i="51"/>
  <c r="BJ24" i="51"/>
  <c r="E25" i="51"/>
  <c r="F25" i="51"/>
  <c r="G25" i="51"/>
  <c r="H25" i="51"/>
  <c r="I25" i="51"/>
  <c r="J25" i="51"/>
  <c r="K25" i="51"/>
  <c r="L25" i="51"/>
  <c r="M25" i="51"/>
  <c r="N25" i="51"/>
  <c r="O25" i="51"/>
  <c r="P25" i="51"/>
  <c r="Q25" i="51"/>
  <c r="R25" i="51"/>
  <c r="S25" i="51"/>
  <c r="T25" i="51"/>
  <c r="U25" i="51"/>
  <c r="V25" i="51"/>
  <c r="W25" i="51"/>
  <c r="X25" i="51"/>
  <c r="Y25" i="51"/>
  <c r="Z25" i="51"/>
  <c r="AA25" i="51"/>
  <c r="AB25" i="51"/>
  <c r="AC25" i="51"/>
  <c r="AD25" i="51"/>
  <c r="AE25" i="51"/>
  <c r="AF25" i="5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BD25" i="51"/>
  <c r="BE25" i="51"/>
  <c r="BF25" i="51"/>
  <c r="BG25" i="51"/>
  <c r="BH25" i="51"/>
  <c r="BI25" i="51"/>
  <c r="BJ25" i="51"/>
  <c r="E26" i="51"/>
  <c r="F26" i="51"/>
  <c r="G26" i="51"/>
  <c r="H26" i="51"/>
  <c r="I26" i="51"/>
  <c r="J26" i="51"/>
  <c r="K26" i="51"/>
  <c r="L26" i="51"/>
  <c r="M26" i="51"/>
  <c r="N26" i="51"/>
  <c r="O26" i="51"/>
  <c r="P26" i="51"/>
  <c r="Q26" i="51"/>
  <c r="R26" i="51"/>
  <c r="S26" i="51"/>
  <c r="T26" i="51"/>
  <c r="U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BD26" i="51"/>
  <c r="BE26" i="51"/>
  <c r="BF26" i="51"/>
  <c r="BG26" i="51"/>
  <c r="BH26" i="51"/>
  <c r="BI26" i="51"/>
  <c r="BJ26" i="51"/>
  <c r="E27" i="51"/>
  <c r="F27" i="51"/>
  <c r="G27" i="51"/>
  <c r="H27" i="51"/>
  <c r="I27" i="51"/>
  <c r="J27" i="51"/>
  <c r="K27" i="51"/>
  <c r="L27" i="51"/>
  <c r="M27" i="51"/>
  <c r="N27" i="51"/>
  <c r="O27" i="51"/>
  <c r="P27" i="51"/>
  <c r="Q27" i="51"/>
  <c r="R27" i="51"/>
  <c r="S27" i="51"/>
  <c r="T27" i="51"/>
  <c r="U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AH27" i="51"/>
  <c r="AI27" i="51"/>
  <c r="AJ27" i="51"/>
  <c r="AK27" i="51"/>
  <c r="AL27" i="51"/>
  <c r="AM27" i="51"/>
  <c r="AN27" i="51"/>
  <c r="AO27" i="51"/>
  <c r="AP27" i="51"/>
  <c r="AQ27" i="51"/>
  <c r="AR27" i="51"/>
  <c r="AS27" i="51"/>
  <c r="AT27" i="51"/>
  <c r="AU27" i="51"/>
  <c r="AV27" i="51"/>
  <c r="AW27" i="51"/>
  <c r="AX27" i="51"/>
  <c r="AY27" i="51"/>
  <c r="AZ27" i="51"/>
  <c r="BA27" i="51"/>
  <c r="BB27" i="51"/>
  <c r="BC27" i="51"/>
  <c r="BD27" i="51"/>
  <c r="BE27" i="51"/>
  <c r="BF27" i="51"/>
  <c r="BG27" i="51"/>
  <c r="BH27" i="51"/>
  <c r="BI27" i="51"/>
  <c r="BJ27" i="51"/>
  <c r="E28" i="51"/>
  <c r="F28" i="51"/>
  <c r="G28" i="51"/>
  <c r="H28" i="51"/>
  <c r="I28" i="51"/>
  <c r="J28" i="51"/>
  <c r="K28" i="51"/>
  <c r="L28" i="51"/>
  <c r="M28" i="51"/>
  <c r="N28" i="51"/>
  <c r="O28" i="51"/>
  <c r="P28" i="51"/>
  <c r="Q28" i="51"/>
  <c r="R28" i="51"/>
  <c r="S28" i="51"/>
  <c r="T28" i="51"/>
  <c r="U28" i="51"/>
  <c r="V28" i="51"/>
  <c r="W28" i="51"/>
  <c r="X28" i="51"/>
  <c r="Y28" i="51"/>
  <c r="Z28" i="51"/>
  <c r="AA28" i="51"/>
  <c r="AB28" i="51"/>
  <c r="AC28" i="51"/>
  <c r="AD28" i="51"/>
  <c r="AE28" i="51"/>
  <c r="AF28" i="51"/>
  <c r="AG28" i="51"/>
  <c r="AH28" i="51"/>
  <c r="AI28" i="51"/>
  <c r="AJ28" i="51"/>
  <c r="AK28" i="51"/>
  <c r="AL28" i="51"/>
  <c r="AM28" i="51"/>
  <c r="AN28" i="51"/>
  <c r="AO28" i="51"/>
  <c r="AP28" i="51"/>
  <c r="AQ28" i="51"/>
  <c r="AR28" i="51"/>
  <c r="AS28" i="51"/>
  <c r="AT28" i="51"/>
  <c r="AU28" i="51"/>
  <c r="AV28" i="51"/>
  <c r="AW28" i="51"/>
  <c r="AX28" i="51"/>
  <c r="AY28" i="51"/>
  <c r="AZ28" i="51"/>
  <c r="BA28" i="51"/>
  <c r="BB28" i="51"/>
  <c r="BC28" i="51"/>
  <c r="BD28" i="51"/>
  <c r="BE28" i="51"/>
  <c r="BF28" i="51"/>
  <c r="BG28" i="51"/>
  <c r="BH28" i="51"/>
  <c r="BI28" i="51"/>
  <c r="BJ28" i="51"/>
  <c r="E29" i="51"/>
  <c r="F29" i="51"/>
  <c r="G29" i="51"/>
  <c r="H29" i="51"/>
  <c r="I29" i="51"/>
  <c r="J29" i="51"/>
  <c r="K29" i="51"/>
  <c r="L29" i="51"/>
  <c r="M29" i="51"/>
  <c r="N29" i="51"/>
  <c r="O29" i="51"/>
  <c r="P29" i="51"/>
  <c r="Q29" i="51"/>
  <c r="R29" i="51"/>
  <c r="S29" i="51"/>
  <c r="T29" i="51"/>
  <c r="U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AH29" i="51"/>
  <c r="AI29" i="51"/>
  <c r="AJ29" i="51"/>
  <c r="AK29" i="51"/>
  <c r="AL29" i="51"/>
  <c r="AM29" i="51"/>
  <c r="AN29" i="51"/>
  <c r="AO29" i="51"/>
  <c r="AP29" i="51"/>
  <c r="AQ29" i="51"/>
  <c r="AR29" i="51"/>
  <c r="AS29" i="51"/>
  <c r="AT29" i="51"/>
  <c r="AU29" i="51"/>
  <c r="AV29" i="51"/>
  <c r="AW29" i="51"/>
  <c r="AX29" i="51"/>
  <c r="AY29" i="51"/>
  <c r="AZ29" i="51"/>
  <c r="BA29" i="51"/>
  <c r="BB29" i="51"/>
  <c r="BC29" i="51"/>
  <c r="BD29" i="51"/>
  <c r="BE29" i="51"/>
  <c r="BF29" i="51"/>
  <c r="BG29" i="51"/>
  <c r="BH29" i="51"/>
  <c r="BI29" i="51"/>
  <c r="BJ29" i="51"/>
  <c r="D22" i="51"/>
  <c r="D23" i="51"/>
  <c r="D24" i="51"/>
  <c r="D25" i="51"/>
  <c r="D26" i="51"/>
  <c r="D27" i="51"/>
  <c r="D28" i="51"/>
  <c r="D29" i="51"/>
  <c r="C29" i="51"/>
  <c r="C23" i="51"/>
  <c r="C24" i="51"/>
  <c r="C25" i="51"/>
  <c r="C26" i="51"/>
  <c r="C27" i="51"/>
  <c r="C28" i="51"/>
  <c r="C22" i="51"/>
  <c r="BJ10" i="51"/>
  <c r="BJ12" i="51"/>
  <c r="BJ13" i="51"/>
  <c r="BJ14" i="51"/>
  <c r="DU269" i="54"/>
  <c r="DU270" i="54"/>
  <c r="DU271" i="54"/>
  <c r="DU272" i="54"/>
  <c r="DU273" i="54"/>
  <c r="DU274" i="54"/>
  <c r="DU275" i="54"/>
  <c r="DU278" i="54"/>
  <c r="BJ269" i="54"/>
  <c r="BJ270" i="54"/>
  <c r="BJ271" i="54"/>
  <c r="BJ272" i="54"/>
  <c r="BJ273" i="54"/>
  <c r="BJ274" i="54"/>
  <c r="BJ275" i="54"/>
  <c r="BJ278" i="54"/>
  <c r="DH269" i="50"/>
  <c r="DH270" i="50"/>
  <c r="DH271" i="50"/>
  <c r="DH272" i="50"/>
  <c r="DH273" i="50"/>
  <c r="DH274" i="50"/>
  <c r="DH275" i="50"/>
  <c r="DH278" i="50"/>
  <c r="BJ269" i="50"/>
  <c r="BJ271" i="50"/>
  <c r="BJ272" i="50"/>
  <c r="BJ273" i="50"/>
  <c r="BJ278" i="50"/>
  <c r="AW6" i="52"/>
  <c r="AV6" i="52"/>
  <c r="AV6" i="55"/>
  <c r="AW6" i="55"/>
  <c r="AW7" i="52"/>
  <c r="AV7" i="52"/>
  <c r="AV7" i="55"/>
  <c r="AW7" i="55"/>
  <c r="AW8" i="52"/>
  <c r="AV8" i="52"/>
  <c r="AV8" i="55"/>
  <c r="AW8" i="55"/>
  <c r="AW9" i="52"/>
  <c r="AV9" i="52"/>
  <c r="AV9" i="55"/>
  <c r="AW9" i="55"/>
  <c r="AW10" i="52"/>
  <c r="AV10" i="52"/>
  <c r="AV10" i="55"/>
  <c r="AW10" i="55"/>
  <c r="AW11" i="52"/>
  <c r="AV11" i="52"/>
  <c r="AV11" i="55"/>
  <c r="AW11" i="55"/>
  <c r="AW12" i="52"/>
  <c r="AV12" i="52"/>
  <c r="AV12" i="55"/>
  <c r="AW12" i="55"/>
  <c r="AW13" i="52"/>
  <c r="AV13" i="52"/>
  <c r="AV13" i="55"/>
  <c r="AW13" i="55"/>
  <c r="AW14" i="52"/>
  <c r="AV14" i="52"/>
  <c r="AV14" i="55"/>
  <c r="AW14" i="55"/>
  <c r="AW15" i="52"/>
  <c r="AV15" i="52"/>
  <c r="AV15" i="55"/>
  <c r="AW15" i="55"/>
  <c r="AW16" i="52"/>
  <c r="AV16" i="52"/>
  <c r="AV16" i="55"/>
  <c r="AW16" i="55"/>
  <c r="AW17" i="52"/>
  <c r="AV17" i="52"/>
  <c r="AV17" i="55"/>
  <c r="AW17" i="55"/>
  <c r="AW18" i="52"/>
  <c r="AV18" i="52"/>
  <c r="AV18" i="55"/>
  <c r="AW18" i="55"/>
  <c r="AW19" i="52"/>
  <c r="AV19" i="52"/>
  <c r="AV19" i="55"/>
  <c r="AW19" i="55"/>
  <c r="AW20" i="52"/>
  <c r="AV20" i="52"/>
  <c r="AV20" i="55"/>
  <c r="AW20" i="55"/>
  <c r="AW21" i="52"/>
  <c r="AV21" i="52"/>
  <c r="AV21" i="55"/>
  <c r="AW21" i="55"/>
  <c r="AW22" i="52"/>
  <c r="AV22" i="52"/>
  <c r="AV22" i="55"/>
  <c r="AW22" i="55"/>
  <c r="AW23" i="52"/>
  <c r="AV23" i="52"/>
  <c r="AV23" i="55"/>
  <c r="AW23" i="55"/>
  <c r="AW24" i="52"/>
  <c r="AV24" i="52"/>
  <c r="AV24" i="55"/>
  <c r="AW24" i="55"/>
  <c r="AW25" i="52"/>
  <c r="AV25" i="52"/>
  <c r="AV25" i="55"/>
  <c r="AW25" i="55"/>
  <c r="AW26" i="52"/>
  <c r="AV26" i="52"/>
  <c r="AV26" i="55"/>
  <c r="AW26" i="55"/>
  <c r="AW27" i="52"/>
  <c r="AV27" i="52"/>
  <c r="AV27" i="55"/>
  <c r="AW27" i="55"/>
  <c r="AW28" i="52"/>
  <c r="AV28" i="52"/>
  <c r="AV28" i="55"/>
  <c r="AW28" i="55"/>
  <c r="AW29" i="52"/>
  <c r="AV29" i="52"/>
  <c r="AV29" i="55"/>
  <c r="AW29" i="55"/>
  <c r="AW30" i="52"/>
  <c r="AV30" i="52"/>
  <c r="AV30" i="55"/>
  <c r="AW30" i="55"/>
  <c r="AW31" i="52"/>
  <c r="AV31" i="52"/>
  <c r="AV31" i="55"/>
  <c r="AW31" i="55"/>
  <c r="AW32" i="52"/>
  <c r="AV32" i="52"/>
  <c r="AV32" i="55"/>
  <c r="AW32" i="55"/>
  <c r="AW33" i="52"/>
  <c r="AV33" i="52"/>
  <c r="AV33" i="55"/>
  <c r="AW33" i="55"/>
  <c r="AW34" i="52"/>
  <c r="AV34" i="52"/>
  <c r="AV34" i="55"/>
  <c r="AW34" i="55"/>
  <c r="AW35" i="52"/>
  <c r="AV35" i="52"/>
  <c r="AV35" i="55"/>
  <c r="AW35" i="55"/>
  <c r="AW36" i="52"/>
  <c r="AV36" i="52"/>
  <c r="AV36" i="55"/>
  <c r="AW36" i="55"/>
  <c r="AW37" i="52"/>
  <c r="AV37" i="52"/>
  <c r="AV37" i="55"/>
  <c r="AW37" i="55"/>
  <c r="AW38" i="52"/>
  <c r="AV38" i="52"/>
  <c r="AV38" i="55"/>
  <c r="AW38" i="55"/>
  <c r="AW39" i="52"/>
  <c r="AV39" i="52"/>
  <c r="AV39" i="55"/>
  <c r="AW39" i="55"/>
  <c r="AW40" i="52"/>
  <c r="AV40" i="52"/>
  <c r="AV40" i="55"/>
  <c r="AW40" i="55"/>
  <c r="AW41" i="52"/>
  <c r="AV41" i="52"/>
  <c r="AV41" i="55"/>
  <c r="AW41" i="55"/>
  <c r="AW42" i="52"/>
  <c r="AV42" i="52"/>
  <c r="AV42" i="55"/>
  <c r="AW42" i="55"/>
  <c r="AW43" i="52"/>
  <c r="AV43" i="52"/>
  <c r="AV43" i="55"/>
  <c r="AW43" i="55"/>
  <c r="AW44" i="52"/>
  <c r="AV44" i="52"/>
  <c r="AV44" i="55"/>
  <c r="AW44" i="55"/>
  <c r="AW45" i="52"/>
  <c r="AV45" i="52"/>
  <c r="AV45" i="55"/>
  <c r="AW45" i="55"/>
  <c r="AW46" i="52"/>
  <c r="AV46" i="52"/>
  <c r="AV46" i="55"/>
  <c r="AW46" i="55"/>
  <c r="AW47" i="52"/>
  <c r="AV47" i="52"/>
  <c r="AV47" i="55"/>
  <c r="AW47" i="55"/>
  <c r="AW48" i="52"/>
  <c r="AV48" i="52"/>
  <c r="C48" i="52"/>
  <c r="C48" i="55"/>
  <c r="D48" i="52"/>
  <c r="D48" i="55"/>
  <c r="E48" i="52"/>
  <c r="E48" i="55"/>
  <c r="F48" i="52"/>
  <c r="F48" i="55"/>
  <c r="G48" i="52"/>
  <c r="G48" i="55"/>
  <c r="H48" i="52"/>
  <c r="H48" i="55"/>
  <c r="I48" i="52"/>
  <c r="I48" i="55"/>
  <c r="J48" i="52"/>
  <c r="J48" i="55"/>
  <c r="K48" i="52"/>
  <c r="K48" i="55"/>
  <c r="L48" i="52"/>
  <c r="L48" i="55"/>
  <c r="M48" i="52"/>
  <c r="M48" i="55"/>
  <c r="N48" i="52"/>
  <c r="N48" i="55"/>
  <c r="O48" i="52"/>
  <c r="O48" i="55"/>
  <c r="P48" i="52"/>
  <c r="P48" i="55"/>
  <c r="Q48" i="52"/>
  <c r="Q48" i="55"/>
  <c r="R48" i="52"/>
  <c r="R48" i="55"/>
  <c r="S48" i="52"/>
  <c r="S48" i="55"/>
  <c r="T48" i="52"/>
  <c r="T48" i="55"/>
  <c r="U48" i="52"/>
  <c r="U48" i="55"/>
  <c r="V48" i="52"/>
  <c r="V48" i="55"/>
  <c r="W48" i="52"/>
  <c r="W48" i="55"/>
  <c r="X48" i="52"/>
  <c r="X48" i="55"/>
  <c r="Y48" i="52"/>
  <c r="Y48" i="55"/>
  <c r="Z48" i="52"/>
  <c r="Z48" i="55"/>
  <c r="AA48" i="52"/>
  <c r="AA48" i="55"/>
  <c r="AB48" i="52"/>
  <c r="AB48" i="55"/>
  <c r="AC48" i="52"/>
  <c r="AC48" i="55"/>
  <c r="AD48" i="52"/>
  <c r="AD48" i="55"/>
  <c r="AE48" i="52"/>
  <c r="AE48" i="55"/>
  <c r="AF48" i="52"/>
  <c r="AF48" i="55"/>
  <c r="AG48" i="52"/>
  <c r="AG48" i="55"/>
  <c r="AH48" i="52"/>
  <c r="AH48" i="55"/>
  <c r="AI48" i="52"/>
  <c r="AI48" i="55"/>
  <c r="AJ48" i="52"/>
  <c r="AJ48" i="55"/>
  <c r="AK48" i="52"/>
  <c r="AK48" i="55"/>
  <c r="AL48" i="52"/>
  <c r="AL48" i="55"/>
  <c r="AM48" i="52"/>
  <c r="AM48" i="55"/>
  <c r="AN48" i="52"/>
  <c r="AN48" i="55"/>
  <c r="AO48" i="52"/>
  <c r="AO48" i="55"/>
  <c r="AP48" i="52"/>
  <c r="AP48" i="55"/>
  <c r="AQ48" i="52"/>
  <c r="AQ48" i="55"/>
  <c r="AR48" i="52"/>
  <c r="AR48" i="55"/>
  <c r="AS48" i="52"/>
  <c r="AS48" i="55"/>
  <c r="AT48" i="52"/>
  <c r="AT48" i="55"/>
  <c r="AU48" i="52"/>
  <c r="AU48" i="55"/>
  <c r="AV48" i="55"/>
  <c r="AW48" i="55"/>
  <c r="AW49" i="52"/>
  <c r="AV49" i="52"/>
  <c r="AV49" i="55"/>
  <c r="AW49" i="55"/>
  <c r="AW50" i="52"/>
  <c r="AV50" i="52"/>
  <c r="AV50" i="55"/>
  <c r="AW50" i="55"/>
  <c r="AW51" i="52"/>
  <c r="AV51" i="52"/>
  <c r="AV51" i="55"/>
  <c r="AW51" i="55"/>
  <c r="AW52" i="52"/>
  <c r="AV52" i="52"/>
  <c r="AV52" i="55"/>
  <c r="AW52" i="55"/>
  <c r="AW53" i="52"/>
  <c r="AV53" i="52"/>
  <c r="AV53" i="55"/>
  <c r="AW53" i="55"/>
  <c r="AW54" i="52"/>
  <c r="AV54" i="52"/>
  <c r="AV54" i="55"/>
  <c r="AW54" i="55"/>
  <c r="AW55" i="52"/>
  <c r="AV55" i="52"/>
  <c r="AV55" i="55"/>
  <c r="AW55" i="55"/>
  <c r="AW56" i="52"/>
  <c r="AV56" i="52"/>
  <c r="AV56" i="55"/>
  <c r="AW56" i="55"/>
  <c r="AW57" i="52"/>
  <c r="AV57" i="52"/>
  <c r="AV57" i="55"/>
  <c r="AW57" i="55"/>
  <c r="AW58" i="52"/>
  <c r="AV58" i="52"/>
  <c r="AV58" i="55"/>
  <c r="AW58" i="55"/>
  <c r="AW59" i="52"/>
  <c r="AV59" i="52"/>
  <c r="AV59" i="55"/>
  <c r="AW59" i="55"/>
  <c r="AW60" i="52"/>
  <c r="AV60" i="52"/>
  <c r="AV60" i="55"/>
  <c r="AW60" i="55"/>
  <c r="AW61" i="52"/>
  <c r="AV61" i="52"/>
  <c r="AV61" i="55"/>
  <c r="AW61" i="55"/>
  <c r="AW62" i="52"/>
  <c r="AV62" i="52"/>
  <c r="AV62" i="55"/>
  <c r="AW62" i="55"/>
  <c r="AW63" i="52"/>
  <c r="AV63" i="52"/>
  <c r="AV63" i="55"/>
  <c r="AW63" i="55"/>
  <c r="AW64" i="52"/>
  <c r="AV64" i="52"/>
  <c r="AV64" i="55"/>
  <c r="AW64" i="55"/>
  <c r="AW65" i="52"/>
  <c r="AV65" i="52"/>
  <c r="AV65" i="55"/>
  <c r="AW65" i="55"/>
  <c r="AW66" i="52"/>
  <c r="AV66" i="52"/>
  <c r="AV66" i="55"/>
  <c r="AW66" i="55"/>
  <c r="AW67" i="52"/>
  <c r="AV67" i="52"/>
  <c r="AV67" i="55"/>
  <c r="AW67" i="55"/>
  <c r="AW68" i="52"/>
  <c r="AV68" i="52"/>
  <c r="AV68" i="55"/>
  <c r="AW68" i="55"/>
  <c r="AW69" i="52"/>
  <c r="AV69" i="52"/>
  <c r="AV69" i="55"/>
  <c r="AW69" i="55"/>
  <c r="AW70" i="52"/>
  <c r="AV70" i="52"/>
  <c r="AV70" i="55"/>
  <c r="AW70" i="55"/>
  <c r="AW71" i="52"/>
  <c r="AV71" i="52"/>
  <c r="AV71" i="55"/>
  <c r="AW71" i="55"/>
  <c r="AW72" i="52"/>
  <c r="AV72" i="52"/>
  <c r="AV72" i="55"/>
  <c r="AW72" i="55"/>
  <c r="AW73" i="52"/>
  <c r="AV73" i="52"/>
  <c r="AV73" i="55"/>
  <c r="AW73" i="55"/>
  <c r="AW74" i="52"/>
  <c r="AV74" i="52"/>
  <c r="AV74" i="55"/>
  <c r="AW74" i="55"/>
  <c r="AW75" i="52"/>
  <c r="AV75" i="52"/>
  <c r="AV75" i="55"/>
  <c r="AW75" i="55"/>
  <c r="AW76" i="52"/>
  <c r="AV76" i="52"/>
  <c r="AV76" i="55"/>
  <c r="AW76" i="55"/>
  <c r="AW77" i="52"/>
  <c r="AV77" i="52"/>
  <c r="AV77" i="55"/>
  <c r="AW77" i="55"/>
  <c r="AW78" i="52"/>
  <c r="AV78" i="52"/>
  <c r="AV78" i="55"/>
  <c r="AW78" i="55"/>
  <c r="AW79" i="52"/>
  <c r="AV79" i="52"/>
  <c r="AV79" i="55"/>
  <c r="AW79" i="55"/>
  <c r="AW80" i="52"/>
  <c r="AV80" i="52"/>
  <c r="AV80" i="55"/>
  <c r="AW80" i="55"/>
  <c r="AW81" i="52"/>
  <c r="AV81" i="52"/>
  <c r="AV81" i="55"/>
  <c r="AW81" i="55"/>
  <c r="AW82" i="52"/>
  <c r="AV82" i="52"/>
  <c r="AV82" i="55"/>
  <c r="AW82" i="55"/>
  <c r="AW83" i="52"/>
  <c r="AV83" i="52"/>
  <c r="AV83" i="55"/>
  <c r="AW83" i="55"/>
  <c r="AW84" i="52"/>
  <c r="AV84" i="52"/>
  <c r="AV84" i="55"/>
  <c r="AW84" i="55"/>
  <c r="AW85" i="52"/>
  <c r="AV85" i="52"/>
  <c r="AV85" i="55"/>
  <c r="AW85" i="55"/>
  <c r="AW86" i="52"/>
  <c r="AV86" i="52"/>
  <c r="AV86" i="55"/>
  <c r="AW86" i="55"/>
  <c r="AW87" i="52"/>
  <c r="AV87" i="52"/>
  <c r="AV87" i="55"/>
  <c r="AW87" i="55"/>
  <c r="AW88" i="52"/>
  <c r="AV88" i="52"/>
  <c r="AV88" i="55"/>
  <c r="AW88" i="55"/>
  <c r="AW89" i="52"/>
  <c r="AV89" i="52"/>
  <c r="AV89" i="55"/>
  <c r="AW89" i="55"/>
  <c r="AW90" i="52"/>
  <c r="AV90" i="52"/>
  <c r="AV90" i="55"/>
  <c r="AW90" i="55"/>
  <c r="AW91" i="52"/>
  <c r="AV91" i="52"/>
  <c r="AV91" i="55"/>
  <c r="AW91" i="55"/>
  <c r="AW92" i="52"/>
  <c r="AV92" i="52"/>
  <c r="AV92" i="55"/>
  <c r="AW92" i="55"/>
  <c r="AW93" i="52"/>
  <c r="AV93" i="52"/>
  <c r="AV93" i="55"/>
  <c r="AW93" i="55"/>
  <c r="AW94" i="52"/>
  <c r="AV94" i="52"/>
  <c r="AV94" i="55"/>
  <c r="AW94" i="55"/>
  <c r="AW95" i="52"/>
  <c r="AV95" i="52"/>
  <c r="AV95" i="55"/>
  <c r="AW95" i="55"/>
  <c r="AW96" i="52"/>
  <c r="AV96" i="52"/>
  <c r="AV96" i="55"/>
  <c r="AW96" i="55"/>
  <c r="AW97" i="52"/>
  <c r="AV97" i="52"/>
  <c r="AV97" i="55"/>
  <c r="AW97" i="55"/>
  <c r="AW98" i="52"/>
  <c r="AV98" i="52"/>
  <c r="AV98" i="55"/>
  <c r="AW98" i="55"/>
  <c r="AW99" i="52"/>
  <c r="AV99" i="52"/>
  <c r="AV99" i="55"/>
  <c r="AW99" i="55"/>
  <c r="AW100" i="52"/>
  <c r="AV100" i="52"/>
  <c r="AV100" i="55"/>
  <c r="AW100" i="55"/>
  <c r="AW101" i="52"/>
  <c r="AV101" i="52"/>
  <c r="AV101" i="55"/>
  <c r="AW101" i="55"/>
  <c r="AW102" i="52"/>
  <c r="AV102" i="52"/>
  <c r="AV102" i="55"/>
  <c r="AW102" i="55"/>
  <c r="AW103" i="52"/>
  <c r="AV103" i="52"/>
  <c r="AV103" i="55"/>
  <c r="AW103" i="55"/>
  <c r="AW104" i="52"/>
  <c r="AV104" i="52"/>
  <c r="AV104" i="55"/>
  <c r="AW104" i="55"/>
  <c r="AW105" i="52"/>
  <c r="AV105" i="52"/>
  <c r="AV105" i="55"/>
  <c r="AW105" i="55"/>
  <c r="AW106" i="52"/>
  <c r="AV106" i="52"/>
  <c r="AV106" i="55"/>
  <c r="AW106" i="55"/>
  <c r="AW107" i="52"/>
  <c r="AV107" i="52"/>
  <c r="AV107" i="55"/>
  <c r="AW107" i="55"/>
  <c r="AW108" i="52"/>
  <c r="AV108" i="52"/>
  <c r="AV108" i="55"/>
  <c r="AW108" i="55"/>
  <c r="AW109" i="52"/>
  <c r="AV109" i="52"/>
  <c r="AV109" i="55"/>
  <c r="AW109" i="55"/>
  <c r="AW110" i="52"/>
  <c r="AV110" i="52"/>
  <c r="AV110" i="55"/>
  <c r="AW110" i="55"/>
  <c r="AW111" i="52"/>
  <c r="AV111" i="52"/>
  <c r="AV111" i="55"/>
  <c r="AW111" i="55"/>
  <c r="AW112" i="52"/>
  <c r="AV112" i="52"/>
  <c r="AV112" i="55"/>
  <c r="AW112" i="55"/>
  <c r="AW113" i="52"/>
  <c r="AV113" i="52"/>
  <c r="AV113" i="55"/>
  <c r="AW113" i="55"/>
  <c r="AW114" i="52"/>
  <c r="AV114" i="52"/>
  <c r="AV114" i="55"/>
  <c r="AW114" i="55"/>
  <c r="AW115" i="52"/>
  <c r="AV115" i="52"/>
  <c r="AV115" i="55"/>
  <c r="AW115" i="55"/>
  <c r="AW116" i="52"/>
  <c r="AV116" i="52"/>
  <c r="AV116" i="55"/>
  <c r="AW116" i="55"/>
  <c r="AW117" i="52"/>
  <c r="AV117" i="52"/>
  <c r="AV117" i="55"/>
  <c r="AW117" i="55"/>
  <c r="AW118" i="52"/>
  <c r="AV118" i="52"/>
  <c r="AV118" i="55"/>
  <c r="AW118" i="55"/>
  <c r="AW119" i="52"/>
  <c r="AV119" i="52"/>
  <c r="AV119" i="55"/>
  <c r="AW119" i="55"/>
  <c r="AW120" i="52"/>
  <c r="AV120" i="52"/>
  <c r="AV120" i="55"/>
  <c r="AW120" i="55"/>
  <c r="AW121" i="52"/>
  <c r="AV121" i="52"/>
  <c r="AV121" i="55"/>
  <c r="AW121" i="55"/>
  <c r="AW122" i="52"/>
  <c r="AV122" i="52"/>
  <c r="AV122" i="55"/>
  <c r="AW122" i="55"/>
  <c r="AW123" i="52"/>
  <c r="AV123" i="52"/>
  <c r="AV123" i="55"/>
  <c r="AW123" i="55"/>
  <c r="AW124" i="52"/>
  <c r="AV124" i="52"/>
  <c r="AV124" i="55"/>
  <c r="AW124" i="55"/>
  <c r="AW125" i="52"/>
  <c r="AV125" i="52"/>
  <c r="AV125" i="55"/>
  <c r="AW125" i="55"/>
  <c r="AW126" i="52"/>
  <c r="AV126" i="52"/>
  <c r="AV126" i="55"/>
  <c r="AW126" i="55"/>
  <c r="AW127" i="52"/>
  <c r="AV127" i="52"/>
  <c r="AV127" i="55"/>
  <c r="AW127" i="55"/>
  <c r="AW128" i="52"/>
  <c r="AV128" i="52"/>
  <c r="AV128" i="55"/>
  <c r="AW128" i="55"/>
  <c r="AW129" i="52"/>
  <c r="AV129" i="52"/>
  <c r="AV129" i="55"/>
  <c r="AW129" i="55"/>
  <c r="AW130" i="52"/>
  <c r="AV130" i="52"/>
  <c r="AV130" i="55"/>
  <c r="AW130" i="55"/>
  <c r="AW131" i="52"/>
  <c r="AV131" i="52"/>
  <c r="AV131" i="55"/>
  <c r="AW131" i="55"/>
  <c r="AW132" i="52"/>
  <c r="AV132" i="52"/>
  <c r="AV132" i="55"/>
  <c r="AW132" i="55"/>
  <c r="AW133" i="52"/>
  <c r="AV133" i="52"/>
  <c r="AV133" i="55"/>
  <c r="AW133" i="55"/>
  <c r="AW134" i="52"/>
  <c r="AV134" i="52"/>
  <c r="AV134" i="55"/>
  <c r="AW134" i="55"/>
  <c r="AW135" i="52"/>
  <c r="AV135" i="52"/>
  <c r="AV135" i="55"/>
  <c r="AW135" i="55"/>
  <c r="AW136" i="52"/>
  <c r="AV136" i="52"/>
  <c r="AV136" i="55"/>
  <c r="AW136" i="55"/>
  <c r="AW137" i="52"/>
  <c r="AV137" i="52"/>
  <c r="AV137" i="55"/>
  <c r="AW137" i="55"/>
  <c r="AW138" i="52"/>
  <c r="AV138" i="52"/>
  <c r="AV138" i="55"/>
  <c r="AW138" i="55"/>
  <c r="AW139" i="52"/>
  <c r="AV139" i="52"/>
  <c r="AV139" i="55"/>
  <c r="AW139" i="55"/>
  <c r="AW140" i="52"/>
  <c r="AV140" i="52"/>
  <c r="AV140" i="55"/>
  <c r="AW140" i="55"/>
  <c r="AW141" i="52"/>
  <c r="AV141" i="52"/>
  <c r="AV141" i="55"/>
  <c r="AW141" i="55"/>
  <c r="AW142" i="52"/>
  <c r="AV142" i="52"/>
  <c r="AV142" i="55"/>
  <c r="AW142" i="55"/>
  <c r="AW143" i="52"/>
  <c r="AV143" i="52"/>
  <c r="AV143" i="55"/>
  <c r="AW143" i="55"/>
  <c r="AW144" i="52"/>
  <c r="AV144" i="52"/>
  <c r="AV144" i="55"/>
  <c r="AW144" i="55"/>
  <c r="AW145" i="52"/>
  <c r="AV145" i="52"/>
  <c r="AV145" i="55"/>
  <c r="AW145" i="55"/>
  <c r="AW146" i="52"/>
  <c r="AV146" i="52"/>
  <c r="AV146" i="55"/>
  <c r="AW146" i="55"/>
  <c r="AW147" i="52"/>
  <c r="AV147" i="52"/>
  <c r="AV147" i="55"/>
  <c r="AW147" i="55"/>
  <c r="AW148" i="52"/>
  <c r="AV148" i="52"/>
  <c r="AV148" i="55"/>
  <c r="AW148" i="55"/>
  <c r="AW149" i="52"/>
  <c r="AV149" i="52"/>
  <c r="AV149" i="55"/>
  <c r="AW149" i="55"/>
  <c r="AW150" i="52"/>
  <c r="AV150" i="52"/>
  <c r="AV150" i="55"/>
  <c r="AW150" i="55"/>
  <c r="AW151" i="52"/>
  <c r="AV151" i="52"/>
  <c r="AV151" i="55"/>
  <c r="AW151" i="55"/>
  <c r="AW152" i="52"/>
  <c r="AV152" i="52"/>
  <c r="AV152" i="55"/>
  <c r="AW152" i="55"/>
  <c r="AW153" i="52"/>
  <c r="AV153" i="52"/>
  <c r="AV153" i="55"/>
  <c r="AW153" i="55"/>
  <c r="AW154" i="52"/>
  <c r="AV154" i="52"/>
  <c r="AV154" i="55"/>
  <c r="AW154" i="55"/>
  <c r="AW155" i="52"/>
  <c r="AV155" i="52"/>
  <c r="AV155" i="55"/>
  <c r="AW155" i="55"/>
  <c r="AW156" i="52"/>
  <c r="AV156" i="52"/>
  <c r="AV156" i="55"/>
  <c r="AW156" i="55"/>
  <c r="AW157" i="52"/>
  <c r="AV157" i="52"/>
  <c r="AV157" i="55"/>
  <c r="AW157" i="55"/>
  <c r="AW158" i="52"/>
  <c r="AV158" i="52"/>
  <c r="AV158" i="55"/>
  <c r="AW158" i="55"/>
  <c r="AW159" i="52"/>
  <c r="AV159" i="52"/>
  <c r="AV159" i="55"/>
  <c r="AW159" i="55"/>
  <c r="AW160" i="52"/>
  <c r="AV160" i="52"/>
  <c r="C160" i="52"/>
  <c r="C160" i="55"/>
  <c r="D160" i="55"/>
  <c r="E160" i="55"/>
  <c r="F160" i="55"/>
  <c r="G160" i="55"/>
  <c r="H160" i="55"/>
  <c r="I160" i="55"/>
  <c r="J160" i="55"/>
  <c r="K160" i="55"/>
  <c r="L160" i="55"/>
  <c r="M160" i="55"/>
  <c r="N160" i="55"/>
  <c r="O160" i="55"/>
  <c r="P160" i="55"/>
  <c r="Q160" i="55"/>
  <c r="R160" i="55"/>
  <c r="S160" i="55"/>
  <c r="T160" i="55"/>
  <c r="U160" i="55"/>
  <c r="V160" i="55"/>
  <c r="W160" i="55"/>
  <c r="X160" i="55"/>
  <c r="Y160" i="55"/>
  <c r="Z160" i="55"/>
  <c r="AA160" i="55"/>
  <c r="AB160" i="55"/>
  <c r="AC160" i="55"/>
  <c r="AD160" i="55"/>
  <c r="AE160" i="55"/>
  <c r="AF160" i="55"/>
  <c r="AG160" i="55"/>
  <c r="AH160" i="55"/>
  <c r="AI160" i="55"/>
  <c r="AJ160" i="55"/>
  <c r="AK160" i="55"/>
  <c r="AL160" i="55"/>
  <c r="AM160" i="55"/>
  <c r="AN160" i="55"/>
  <c r="AO160" i="55"/>
  <c r="AP160" i="55"/>
  <c r="AQ160" i="55"/>
  <c r="AR160" i="55"/>
  <c r="AS160" i="55"/>
  <c r="AT160" i="55"/>
  <c r="AU160" i="55"/>
  <c r="AV160" i="55"/>
  <c r="AW160" i="55"/>
  <c r="AW161" i="52"/>
  <c r="AV161" i="52"/>
  <c r="AV161" i="55"/>
  <c r="AW161" i="55"/>
  <c r="AW162" i="52"/>
  <c r="AV162" i="52"/>
  <c r="AV162" i="55"/>
  <c r="AW162" i="55"/>
  <c r="AW163" i="52"/>
  <c r="AV163" i="52"/>
  <c r="AV163" i="55"/>
  <c r="AW163" i="55"/>
  <c r="AW164" i="52"/>
  <c r="AV164" i="52"/>
  <c r="AV164" i="55"/>
  <c r="AW164" i="55"/>
  <c r="AW165" i="52"/>
  <c r="AV165" i="52"/>
  <c r="AV165" i="55"/>
  <c r="AW165" i="55"/>
  <c r="AW166" i="52"/>
  <c r="AV166" i="52"/>
  <c r="AV166" i="55"/>
  <c r="AW166" i="55"/>
  <c r="AW167" i="52"/>
  <c r="AV167" i="52"/>
  <c r="AV167" i="55"/>
  <c r="AW167" i="55"/>
  <c r="AW168" i="52"/>
  <c r="AV168" i="52"/>
  <c r="AV168" i="55"/>
  <c r="AW168" i="55"/>
  <c r="AW169" i="52"/>
  <c r="AV169" i="52"/>
  <c r="AV169" i="55"/>
  <c r="AW169" i="55"/>
  <c r="AW170" i="52"/>
  <c r="AV170" i="52"/>
  <c r="AV170" i="55"/>
  <c r="AW170" i="55"/>
  <c r="AW171" i="52"/>
  <c r="AV171" i="52"/>
  <c r="AV171" i="55"/>
  <c r="AW171" i="55"/>
  <c r="AW172" i="52"/>
  <c r="AV172" i="52"/>
  <c r="AV172" i="55"/>
  <c r="AW172" i="55"/>
  <c r="AW173" i="52"/>
  <c r="AV173" i="52"/>
  <c r="AV173" i="55"/>
  <c r="AW173" i="55"/>
  <c r="AW174" i="52"/>
  <c r="AV174" i="52"/>
  <c r="AV174" i="55"/>
  <c r="AW174" i="55"/>
  <c r="AW175" i="52"/>
  <c r="AV175" i="52"/>
  <c r="AV175" i="55"/>
  <c r="AW175" i="55"/>
  <c r="AW176" i="52"/>
  <c r="AV176" i="52"/>
  <c r="AV176" i="55"/>
  <c r="AW176" i="55"/>
  <c r="AW177" i="52"/>
  <c r="AV177" i="52"/>
  <c r="AV177" i="55"/>
  <c r="AW177" i="55"/>
  <c r="AW178" i="52"/>
  <c r="AV178" i="52"/>
  <c r="AV178" i="55"/>
  <c r="AW178" i="55"/>
  <c r="AW179" i="52"/>
  <c r="AV179" i="52"/>
  <c r="AV179" i="55"/>
  <c r="AW179" i="55"/>
  <c r="AW180" i="52"/>
  <c r="AV180" i="52"/>
  <c r="AV180" i="55"/>
  <c r="AW180" i="55"/>
  <c r="AW181" i="52"/>
  <c r="AV181" i="52"/>
  <c r="AV181" i="55"/>
  <c r="AW181" i="55"/>
  <c r="AW182" i="52"/>
  <c r="AV182" i="52"/>
  <c r="AV182" i="55"/>
  <c r="AW182" i="55"/>
  <c r="AW183" i="52"/>
  <c r="AV183" i="52"/>
  <c r="AV183" i="55"/>
  <c r="AW183" i="55"/>
  <c r="AW184" i="52"/>
  <c r="AV184" i="52"/>
  <c r="AV184" i="55"/>
  <c r="AW184" i="55"/>
  <c r="AW185" i="52"/>
  <c r="AV185" i="52"/>
  <c r="AV185" i="55"/>
  <c r="AW185" i="55"/>
  <c r="AW186" i="52"/>
  <c r="AV186" i="52"/>
  <c r="AV186" i="55"/>
  <c r="AW186" i="55"/>
  <c r="AW187" i="52"/>
  <c r="AV187" i="52"/>
  <c r="AV187" i="55"/>
  <c r="AW187" i="55"/>
  <c r="AW188" i="52"/>
  <c r="AV188" i="52"/>
  <c r="AV188" i="55"/>
  <c r="AW188" i="55"/>
  <c r="AW189" i="52"/>
  <c r="AV189" i="52"/>
  <c r="AV189" i="55"/>
  <c r="AW189" i="55"/>
  <c r="AW190" i="52"/>
  <c r="AV190" i="52"/>
  <c r="AV190" i="55"/>
  <c r="AW190" i="55"/>
  <c r="AW191" i="52"/>
  <c r="AV191" i="52"/>
  <c r="AV191" i="55"/>
  <c r="AW191" i="55"/>
  <c r="AW192" i="52"/>
  <c r="AV192" i="52"/>
  <c r="AV192" i="55"/>
  <c r="AW192" i="55"/>
  <c r="AW193" i="52"/>
  <c r="AV193" i="52"/>
  <c r="AV193" i="55"/>
  <c r="AW193" i="55"/>
  <c r="AW194" i="52"/>
  <c r="AV194" i="52"/>
  <c r="AV194" i="55"/>
  <c r="AW194" i="55"/>
  <c r="AW195" i="52"/>
  <c r="AV195" i="52"/>
  <c r="AV195" i="55"/>
  <c r="AW195" i="55"/>
  <c r="AW196" i="52"/>
  <c r="AV196" i="52"/>
  <c r="AV196" i="55"/>
  <c r="AW196" i="55"/>
  <c r="AW197" i="52"/>
  <c r="AV197" i="52"/>
  <c r="AV197" i="55"/>
  <c r="AW197" i="55"/>
  <c r="AW198" i="52"/>
  <c r="AV198" i="52"/>
  <c r="AV198" i="55"/>
  <c r="AW198" i="55"/>
  <c r="AW199" i="52"/>
  <c r="AV199" i="52"/>
  <c r="AV199" i="55"/>
  <c r="AW199" i="55"/>
  <c r="AW200" i="52"/>
  <c r="AV200" i="52"/>
  <c r="AV200" i="55"/>
  <c r="AW200" i="55"/>
  <c r="AW201" i="52"/>
  <c r="AV201" i="52"/>
  <c r="AV201" i="55"/>
  <c r="AW201" i="55"/>
  <c r="AW202" i="52"/>
  <c r="AV202" i="52"/>
  <c r="AV202" i="55"/>
  <c r="AW202" i="55"/>
  <c r="AW203" i="52"/>
  <c r="AV203" i="52"/>
  <c r="AV203" i="55"/>
  <c r="AW203" i="55"/>
  <c r="AW204" i="52"/>
  <c r="AV204" i="52"/>
  <c r="C204" i="52"/>
  <c r="C204" i="55"/>
  <c r="D204" i="52"/>
  <c r="D204" i="55"/>
  <c r="E204" i="52"/>
  <c r="E204" i="55"/>
  <c r="F204" i="52"/>
  <c r="F204" i="55"/>
  <c r="G204" i="52"/>
  <c r="G204" i="55"/>
  <c r="H204" i="52"/>
  <c r="H204" i="55"/>
  <c r="I204" i="52"/>
  <c r="I204" i="55"/>
  <c r="J204" i="52"/>
  <c r="J204" i="55"/>
  <c r="K204" i="52"/>
  <c r="K204" i="55"/>
  <c r="L204" i="52"/>
  <c r="L204" i="55"/>
  <c r="M204" i="52"/>
  <c r="M204" i="55"/>
  <c r="N204" i="52"/>
  <c r="N204" i="55"/>
  <c r="O204" i="52"/>
  <c r="O204" i="55"/>
  <c r="P204" i="52"/>
  <c r="P204" i="55"/>
  <c r="Q204" i="52"/>
  <c r="Q204" i="55"/>
  <c r="R204" i="52"/>
  <c r="R204" i="55"/>
  <c r="S204" i="52"/>
  <c r="S204" i="55"/>
  <c r="T204" i="52"/>
  <c r="T204" i="55"/>
  <c r="U204" i="52"/>
  <c r="U204" i="55"/>
  <c r="V204" i="52"/>
  <c r="V204" i="55"/>
  <c r="W204" i="52"/>
  <c r="W204" i="55"/>
  <c r="X204" i="52"/>
  <c r="X204" i="55"/>
  <c r="Y204" i="52"/>
  <c r="Y204" i="55"/>
  <c r="Z204" i="52"/>
  <c r="Z204" i="55"/>
  <c r="AA204" i="52"/>
  <c r="AA204" i="55"/>
  <c r="AB204" i="52"/>
  <c r="AB204" i="55"/>
  <c r="AC204" i="52"/>
  <c r="AC204" i="55"/>
  <c r="AD204" i="52"/>
  <c r="AD204" i="55"/>
  <c r="AE204" i="52"/>
  <c r="AE204" i="55"/>
  <c r="AF204" i="52"/>
  <c r="AF204" i="55"/>
  <c r="AG204" i="52"/>
  <c r="AG204" i="55"/>
  <c r="AH204" i="52"/>
  <c r="AH204" i="55"/>
  <c r="AI204" i="52"/>
  <c r="AI204" i="55"/>
  <c r="AJ204" i="52"/>
  <c r="AJ204" i="55"/>
  <c r="AK204" i="52"/>
  <c r="AK204" i="55"/>
  <c r="AL204" i="52"/>
  <c r="AL204" i="55"/>
  <c r="AM204" i="52"/>
  <c r="AM204" i="55"/>
  <c r="AN204" i="52"/>
  <c r="AN204" i="55"/>
  <c r="AO204" i="52"/>
  <c r="AO204" i="55"/>
  <c r="AP204" i="52"/>
  <c r="AP204" i="55"/>
  <c r="AQ204" i="52"/>
  <c r="AQ204" i="55"/>
  <c r="AR204" i="52"/>
  <c r="AR204" i="55"/>
  <c r="AS204" i="52"/>
  <c r="AS204" i="55"/>
  <c r="AT204" i="52"/>
  <c r="AT204" i="55"/>
  <c r="AU204" i="52"/>
  <c r="AU204" i="55"/>
  <c r="AV204" i="55"/>
  <c r="AW204" i="55"/>
  <c r="AW205" i="52"/>
  <c r="AV205" i="52"/>
  <c r="AV205" i="55"/>
  <c r="AW205" i="55"/>
  <c r="AW206" i="52"/>
  <c r="AV206" i="52"/>
  <c r="AV206" i="55"/>
  <c r="AW206" i="55"/>
  <c r="AW207" i="52"/>
  <c r="AV207" i="52"/>
  <c r="AV207" i="55"/>
  <c r="AW207" i="55"/>
  <c r="AW208" i="52"/>
  <c r="AV208" i="52"/>
  <c r="AV208" i="55"/>
  <c r="AW208" i="55"/>
  <c r="AW209" i="52"/>
  <c r="AV209" i="52"/>
  <c r="AV209" i="55"/>
  <c r="AW209" i="55"/>
  <c r="AW210" i="52"/>
  <c r="AV210" i="52"/>
  <c r="AV210" i="55"/>
  <c r="AW210" i="55"/>
  <c r="AW211" i="52"/>
  <c r="AV211" i="52"/>
  <c r="AV211" i="55"/>
  <c r="AW211" i="55"/>
  <c r="AW212" i="52"/>
  <c r="AV212" i="52"/>
  <c r="AV212" i="55"/>
  <c r="AW212" i="55"/>
  <c r="AW213" i="52"/>
  <c r="AV213" i="52"/>
  <c r="AV213" i="55"/>
  <c r="AW213" i="55"/>
  <c r="AW214" i="52"/>
  <c r="AV214" i="52"/>
  <c r="AV214" i="55"/>
  <c r="AW214" i="55"/>
  <c r="AW215" i="52"/>
  <c r="AV215" i="52"/>
  <c r="AV215" i="55"/>
  <c r="AW215" i="55"/>
  <c r="AW216" i="52"/>
  <c r="AV216" i="52"/>
  <c r="AV216" i="55"/>
  <c r="AW216" i="55"/>
  <c r="AW217" i="52"/>
  <c r="AV217" i="52"/>
  <c r="AV217" i="55"/>
  <c r="AW217" i="55"/>
  <c r="AW218" i="52"/>
  <c r="AV218" i="52"/>
  <c r="AV218" i="55"/>
  <c r="AW218" i="55"/>
  <c r="AW219" i="52"/>
  <c r="AV219" i="52"/>
  <c r="AV219" i="55"/>
  <c r="AW219" i="55"/>
  <c r="AW220" i="52"/>
  <c r="AV220" i="52"/>
  <c r="AV220" i="55"/>
  <c r="AW220" i="55"/>
  <c r="AW221" i="52"/>
  <c r="AV221" i="52"/>
  <c r="AV221" i="55"/>
  <c r="AW221" i="55"/>
  <c r="AW222" i="52"/>
  <c r="AV222" i="52"/>
  <c r="AV222" i="55"/>
  <c r="AW222" i="55"/>
  <c r="AW223" i="52"/>
  <c r="AV223" i="52"/>
  <c r="AV223" i="55"/>
  <c r="AW223" i="55"/>
  <c r="AW224" i="52"/>
  <c r="AV224" i="52"/>
  <c r="AV224" i="55"/>
  <c r="AW224" i="55"/>
  <c r="AW225" i="52"/>
  <c r="AV225" i="52"/>
  <c r="AV225" i="55"/>
  <c r="AW225" i="55"/>
  <c r="AW226" i="52"/>
  <c r="AV226" i="52"/>
  <c r="AV226" i="55"/>
  <c r="AW226" i="55"/>
  <c r="AW227" i="52"/>
  <c r="AV227" i="52"/>
  <c r="AV227" i="55"/>
  <c r="AW227" i="55"/>
  <c r="AW228" i="52"/>
  <c r="AV228" i="52"/>
  <c r="AV228" i="55"/>
  <c r="AW228" i="55"/>
  <c r="AW229" i="52"/>
  <c r="AV229" i="52"/>
  <c r="AV229" i="55"/>
  <c r="AW229" i="55"/>
  <c r="AW230" i="52"/>
  <c r="AV230" i="52"/>
  <c r="AV230" i="55"/>
  <c r="AW230" i="55"/>
  <c r="AW231" i="52"/>
  <c r="AV231" i="52"/>
  <c r="AV231" i="55"/>
  <c r="AW231" i="55"/>
  <c r="AW232" i="52"/>
  <c r="AV232" i="52"/>
  <c r="AV232" i="55"/>
  <c r="AW232" i="55"/>
  <c r="AW233" i="52"/>
  <c r="AV233" i="52"/>
  <c r="AV233" i="55"/>
  <c r="AW233" i="55"/>
  <c r="AW234" i="52"/>
  <c r="AV234" i="52"/>
  <c r="AV234" i="55"/>
  <c r="AW234" i="55"/>
  <c r="AW235" i="52"/>
  <c r="AV235" i="52"/>
  <c r="AV235" i="55"/>
  <c r="AW235" i="55"/>
  <c r="AW236" i="52"/>
  <c r="AV236" i="52"/>
  <c r="AV236" i="55"/>
  <c r="AW236" i="55"/>
  <c r="AW237" i="52"/>
  <c r="AV237" i="52"/>
  <c r="AV237" i="55"/>
  <c r="AW237" i="55"/>
  <c r="AW238" i="52"/>
  <c r="AV238" i="52"/>
  <c r="AV238" i="55"/>
  <c r="AW238" i="55"/>
  <c r="AW239" i="52"/>
  <c r="AV239" i="52"/>
  <c r="AV239" i="55"/>
  <c r="AW239" i="55"/>
  <c r="AW240" i="52"/>
  <c r="AV240" i="52"/>
  <c r="AV240" i="55"/>
  <c r="AW240" i="55"/>
  <c r="AW241" i="52"/>
  <c r="AV241" i="52"/>
  <c r="AV241" i="55"/>
  <c r="AW241" i="55"/>
  <c r="AW242" i="52"/>
  <c r="AV242" i="52"/>
  <c r="AV242" i="55"/>
  <c r="AW242" i="55"/>
  <c r="AW243" i="52"/>
  <c r="AV243" i="52"/>
  <c r="AV243" i="55"/>
  <c r="AW243" i="55"/>
  <c r="AW244" i="52"/>
  <c r="AV244" i="52"/>
  <c r="AV244" i="55"/>
  <c r="AW244" i="55"/>
  <c r="AW245" i="52"/>
  <c r="AV245" i="52"/>
  <c r="AV245" i="55"/>
  <c r="AW245" i="55"/>
  <c r="AW246" i="52"/>
  <c r="AV246" i="52"/>
  <c r="AV246" i="55"/>
  <c r="AW246" i="55"/>
  <c r="AW247" i="52"/>
  <c r="AV247" i="52"/>
  <c r="AV247" i="55"/>
  <c r="AW247" i="55"/>
  <c r="AW248" i="52"/>
  <c r="AV248" i="52"/>
  <c r="AV248" i="55"/>
  <c r="AW248" i="55"/>
  <c r="AW249" i="52"/>
  <c r="AV249" i="52"/>
  <c r="AV249" i="55"/>
  <c r="AW249" i="55"/>
  <c r="AW250" i="52"/>
  <c r="AV250" i="52"/>
  <c r="AV250" i="55"/>
  <c r="AW250" i="55"/>
  <c r="AW251" i="52"/>
  <c r="AV251" i="52"/>
  <c r="AV251" i="55"/>
  <c r="AW251" i="55"/>
  <c r="AW252" i="52"/>
  <c r="AV252" i="52"/>
  <c r="AV252" i="55"/>
  <c r="AW252" i="55"/>
  <c r="AW253" i="52"/>
  <c r="AV253" i="52"/>
  <c r="AV253" i="55"/>
  <c r="AW253" i="55"/>
  <c r="AW254" i="52"/>
  <c r="AV254" i="52"/>
  <c r="AV254" i="55"/>
  <c r="AW254" i="55"/>
  <c r="AW255" i="52"/>
  <c r="AV255" i="52"/>
  <c r="AV255" i="55"/>
  <c r="AW255" i="55"/>
  <c r="AW256" i="52"/>
  <c r="AV256" i="52"/>
  <c r="AV256" i="55"/>
  <c r="AW256" i="55"/>
  <c r="AW257" i="52"/>
  <c r="AV257" i="52"/>
  <c r="AV257" i="55"/>
  <c r="AW257" i="55"/>
  <c r="AW258" i="52"/>
  <c r="AV258" i="52"/>
  <c r="AV258" i="55"/>
  <c r="AW258" i="55"/>
  <c r="AW259" i="52"/>
  <c r="AV259" i="52"/>
  <c r="AV259" i="55"/>
  <c r="AW259" i="55"/>
  <c r="AW260" i="52"/>
  <c r="AV260" i="52"/>
  <c r="AV260" i="55"/>
  <c r="AW260" i="55"/>
  <c r="AW261" i="52"/>
  <c r="AV261" i="52"/>
  <c r="AV261" i="55"/>
  <c r="AW261" i="55"/>
  <c r="AW262" i="52"/>
  <c r="AV262" i="52"/>
  <c r="AV262" i="55"/>
  <c r="AW262" i="55"/>
  <c r="AW263" i="52"/>
  <c r="AV263" i="52"/>
  <c r="AV263" i="55"/>
  <c r="AW263" i="55"/>
  <c r="AW264" i="52"/>
  <c r="AV264" i="52"/>
  <c r="AV264" i="55"/>
  <c r="AW264" i="55"/>
  <c r="AW265" i="52"/>
  <c r="AV265" i="52"/>
  <c r="AU265" i="52"/>
  <c r="AU265" i="55"/>
  <c r="AV265" i="55"/>
  <c r="AW265" i="55"/>
  <c r="AW2" i="52"/>
  <c r="CX10" i="52"/>
  <c r="CX11" i="52"/>
  <c r="CX12" i="52"/>
  <c r="CX13" i="52"/>
  <c r="CX14" i="52"/>
  <c r="CX15" i="52"/>
  <c r="CX16" i="52"/>
  <c r="CX17" i="52"/>
  <c r="CX18" i="52"/>
  <c r="CX19" i="52"/>
  <c r="CX20" i="52"/>
  <c r="CX21" i="52"/>
  <c r="CX22" i="52"/>
  <c r="CX23" i="52"/>
  <c r="CX24" i="52"/>
  <c r="CX25" i="52"/>
  <c r="CX26" i="52"/>
  <c r="CX27" i="52"/>
  <c r="CX28" i="52"/>
  <c r="CX29" i="52"/>
  <c r="CX30" i="52"/>
  <c r="CX31" i="52"/>
  <c r="CX32" i="52"/>
  <c r="CX33" i="52"/>
  <c r="CX34" i="52"/>
  <c r="CX35" i="52"/>
  <c r="CX36" i="52"/>
  <c r="CX37" i="52"/>
  <c r="CX38" i="52"/>
  <c r="CX39" i="52"/>
  <c r="CX40" i="52"/>
  <c r="CX41" i="52"/>
  <c r="CX42" i="52"/>
  <c r="CX43" i="52"/>
  <c r="CX44" i="52"/>
  <c r="CX45" i="52"/>
  <c r="CX46" i="52"/>
  <c r="CX47" i="52"/>
  <c r="CX48" i="52"/>
  <c r="CX49" i="52"/>
  <c r="CX50" i="52"/>
  <c r="CX51" i="52"/>
  <c r="CX52" i="52"/>
  <c r="CX53" i="52"/>
  <c r="CX54" i="52"/>
  <c r="CX55" i="52"/>
  <c r="CX56" i="52"/>
  <c r="CX57" i="52"/>
  <c r="CX58" i="52"/>
  <c r="CX59" i="52"/>
  <c r="CX60" i="52"/>
  <c r="CX61" i="52"/>
  <c r="CX62" i="52"/>
  <c r="CX63" i="52"/>
  <c r="CX64" i="52"/>
  <c r="CX65" i="52"/>
  <c r="CX66" i="52"/>
  <c r="CX67" i="52"/>
  <c r="CX68" i="52"/>
  <c r="CX69" i="52"/>
  <c r="CX70" i="52"/>
  <c r="CX71" i="52"/>
  <c r="CX72" i="52"/>
  <c r="CX73" i="52"/>
  <c r="CX74" i="52"/>
  <c r="CX75" i="52"/>
  <c r="CX76" i="52"/>
  <c r="CX77" i="52"/>
  <c r="CX78" i="52"/>
  <c r="CX79" i="52"/>
  <c r="CX80" i="52"/>
  <c r="CX81" i="52"/>
  <c r="CX82" i="52"/>
  <c r="CX83" i="52"/>
  <c r="CX84" i="52"/>
  <c r="CX85" i="52"/>
  <c r="CX86" i="52"/>
  <c r="CX87" i="52"/>
  <c r="CX88" i="52"/>
  <c r="CX89" i="52"/>
  <c r="CX90" i="52"/>
  <c r="CX91" i="52"/>
  <c r="CX92" i="52"/>
  <c r="CX93" i="52"/>
  <c r="CX94" i="52"/>
  <c r="CX95" i="52"/>
  <c r="CX96" i="52"/>
  <c r="CX97" i="52"/>
  <c r="CX98" i="52"/>
  <c r="CX99" i="52"/>
  <c r="CX100" i="52"/>
  <c r="CX101" i="52"/>
  <c r="CX102" i="52"/>
  <c r="CX103" i="52"/>
  <c r="CX104" i="52"/>
  <c r="CX105" i="52"/>
  <c r="CX106" i="52"/>
  <c r="CX107" i="52"/>
  <c r="CX108" i="52"/>
  <c r="CX109" i="52"/>
  <c r="CX110" i="52"/>
  <c r="CX111" i="52"/>
  <c r="CX112" i="52"/>
  <c r="CX113" i="52"/>
  <c r="CX114" i="52"/>
  <c r="CX115" i="52"/>
  <c r="CX116" i="52"/>
  <c r="CX117" i="52"/>
  <c r="CX118" i="52"/>
  <c r="CX119" i="52"/>
  <c r="CX120" i="52"/>
  <c r="CX121" i="52"/>
  <c r="CX122" i="52"/>
  <c r="CX123" i="52"/>
  <c r="CX124" i="52"/>
  <c r="CX125" i="52"/>
  <c r="CX126" i="52"/>
  <c r="CX127" i="52"/>
  <c r="CX128" i="52"/>
  <c r="CX129" i="52"/>
  <c r="CX130" i="52"/>
  <c r="CX131" i="52"/>
  <c r="CX132" i="52"/>
  <c r="CX133" i="52"/>
  <c r="CX134" i="52"/>
  <c r="CX135" i="52"/>
  <c r="CX136" i="52"/>
  <c r="CX137" i="52"/>
  <c r="CX138" i="52"/>
  <c r="CX139" i="52"/>
  <c r="CX140" i="52"/>
  <c r="CX141" i="52"/>
  <c r="CX142" i="52"/>
  <c r="CX143" i="52"/>
  <c r="CX144" i="52"/>
  <c r="CX145" i="52"/>
  <c r="CX146" i="52"/>
  <c r="CX147" i="52"/>
  <c r="CX148" i="52"/>
  <c r="CX149" i="52"/>
  <c r="CX150" i="52"/>
  <c r="CX151" i="52"/>
  <c r="CX152" i="52"/>
  <c r="CX153" i="52"/>
  <c r="CX154" i="52"/>
  <c r="CX155" i="52"/>
  <c r="CX156" i="52"/>
  <c r="CX157" i="52"/>
  <c r="CX158" i="52"/>
  <c r="CX159" i="52"/>
  <c r="CX160" i="52"/>
  <c r="CX161" i="52"/>
  <c r="CX162" i="52"/>
  <c r="CX163" i="52"/>
  <c r="CX164" i="52"/>
  <c r="CX165" i="52"/>
  <c r="CX166" i="52"/>
  <c r="CX167" i="52"/>
  <c r="CX168" i="52"/>
  <c r="CX169" i="52"/>
  <c r="CX170" i="52"/>
  <c r="CX171" i="52"/>
  <c r="CX172" i="52"/>
  <c r="CX173" i="52"/>
  <c r="CX174" i="52"/>
  <c r="CX175" i="52"/>
  <c r="CX176" i="52"/>
  <c r="CX177" i="52"/>
  <c r="CX178" i="52"/>
  <c r="CX179" i="52"/>
  <c r="CX180" i="52"/>
  <c r="CX181" i="52"/>
  <c r="CX182" i="52"/>
  <c r="CX183" i="52"/>
  <c r="CX184" i="52"/>
  <c r="CX185" i="52"/>
  <c r="CX186" i="52"/>
  <c r="CX187" i="52"/>
  <c r="CX188" i="52"/>
  <c r="CX189" i="52"/>
  <c r="CX190" i="52"/>
  <c r="CX191" i="52"/>
  <c r="CX192" i="52"/>
  <c r="CX193" i="52"/>
  <c r="CX194" i="52"/>
  <c r="CX195" i="52"/>
  <c r="CX196" i="52"/>
  <c r="CX197" i="52"/>
  <c r="CX198" i="52"/>
  <c r="CX199" i="52"/>
  <c r="CX200" i="52"/>
  <c r="CX201" i="52"/>
  <c r="CX202" i="52"/>
  <c r="CX203" i="52"/>
  <c r="CX204" i="52"/>
  <c r="CX205" i="52"/>
  <c r="CX206" i="52"/>
  <c r="CX207" i="52"/>
  <c r="CX208" i="52"/>
  <c r="CX209" i="52"/>
  <c r="CX210" i="52"/>
  <c r="CX211" i="52"/>
  <c r="CX212" i="52"/>
  <c r="CX213" i="52"/>
  <c r="CX214" i="52"/>
  <c r="CX215" i="52"/>
  <c r="CX216" i="52"/>
  <c r="CX217" i="52"/>
  <c r="CX218" i="52"/>
  <c r="CX219" i="52"/>
  <c r="CX220" i="52"/>
  <c r="CX221" i="52"/>
  <c r="CX222" i="52"/>
  <c r="CX223" i="52"/>
  <c r="CX224" i="52"/>
  <c r="CX225" i="52"/>
  <c r="CX226" i="52"/>
  <c r="CX227" i="52"/>
  <c r="CX228" i="52"/>
  <c r="CX229" i="52"/>
  <c r="CX230" i="52"/>
  <c r="CX231" i="52"/>
  <c r="CX232" i="52"/>
  <c r="CX233" i="52"/>
  <c r="CX234" i="52"/>
  <c r="CX235" i="52"/>
  <c r="CX236" i="52"/>
  <c r="CX237" i="52"/>
  <c r="CX238" i="52"/>
  <c r="CX239" i="52"/>
  <c r="CX240" i="52"/>
  <c r="CX241" i="52"/>
  <c r="CX242" i="52"/>
  <c r="CX243" i="52"/>
  <c r="CX244" i="52"/>
  <c r="CX245" i="52"/>
  <c r="CX246" i="52"/>
  <c r="CX247" i="52"/>
  <c r="CX248" i="52"/>
  <c r="CX249" i="52"/>
  <c r="CX250" i="52"/>
  <c r="CX251" i="52"/>
  <c r="CX252" i="52"/>
  <c r="CX253" i="52"/>
  <c r="CX254" i="52"/>
  <c r="CX255" i="52"/>
  <c r="CX256" i="52"/>
  <c r="CX257" i="52"/>
  <c r="CX258" i="52"/>
  <c r="CX259" i="52"/>
  <c r="CX260" i="52"/>
  <c r="CX261" i="52"/>
  <c r="CX262" i="52"/>
  <c r="CX263" i="52"/>
  <c r="CX264" i="52"/>
  <c r="CX265" i="52"/>
  <c r="DY10" i="51"/>
  <c r="DY22" i="51"/>
  <c r="DY32" i="51"/>
  <c r="CE10" i="51"/>
  <c r="CE22" i="51"/>
  <c r="CE32" i="51"/>
  <c r="CF10" i="51"/>
  <c r="CF22" i="51"/>
  <c r="CF32" i="51"/>
  <c r="CG10" i="51"/>
  <c r="CG22" i="51"/>
  <c r="CG32" i="51"/>
  <c r="CH10" i="51"/>
  <c r="CH22" i="51"/>
  <c r="CH32" i="51"/>
  <c r="CI10" i="51"/>
  <c r="CI22" i="51"/>
  <c r="CI32" i="51"/>
  <c r="CJ10" i="51"/>
  <c r="CJ22" i="51"/>
  <c r="CJ32" i="51"/>
  <c r="CK10" i="51"/>
  <c r="CK22" i="51"/>
  <c r="CK32" i="51"/>
  <c r="CL10" i="51"/>
  <c r="CL22" i="51"/>
  <c r="CL32" i="51"/>
  <c r="CM10" i="51"/>
  <c r="CM22" i="51"/>
  <c r="CM32" i="51"/>
  <c r="CN10" i="51"/>
  <c r="CN22" i="51"/>
  <c r="CN32" i="51"/>
  <c r="CO10" i="51"/>
  <c r="CO22" i="51"/>
  <c r="CO32" i="51"/>
  <c r="CP10" i="51"/>
  <c r="CP22" i="51"/>
  <c r="CP32" i="51"/>
  <c r="CQ10" i="51"/>
  <c r="CQ22" i="51"/>
  <c r="CQ32" i="51"/>
  <c r="CR10" i="51"/>
  <c r="CR22" i="51"/>
  <c r="CR32" i="51"/>
  <c r="CS10" i="51"/>
  <c r="CS22" i="51"/>
  <c r="CS32" i="51"/>
  <c r="CT10" i="51"/>
  <c r="CT22" i="51"/>
  <c r="CT32" i="51"/>
  <c r="CU10" i="51"/>
  <c r="CU22" i="51"/>
  <c r="CU32" i="51"/>
  <c r="CV10" i="51"/>
  <c r="CV22" i="51"/>
  <c r="CV32" i="51"/>
  <c r="CW10" i="51"/>
  <c r="CW22" i="51"/>
  <c r="CW32" i="51"/>
  <c r="CX10" i="51"/>
  <c r="CX22" i="51"/>
  <c r="CX32" i="51"/>
  <c r="CY10" i="51"/>
  <c r="CY22" i="51"/>
  <c r="CY32" i="51"/>
  <c r="CZ10" i="51"/>
  <c r="CZ22" i="51"/>
  <c r="CZ32" i="51"/>
  <c r="DA10" i="51"/>
  <c r="DA22" i="51"/>
  <c r="DA32" i="51"/>
  <c r="DB10" i="51"/>
  <c r="DB22" i="51"/>
  <c r="DB32" i="51"/>
  <c r="DC10" i="51"/>
  <c r="DC22" i="51"/>
  <c r="DC32" i="51"/>
  <c r="DD10" i="51"/>
  <c r="DD22" i="51"/>
  <c r="DD32" i="51"/>
  <c r="DE10" i="51"/>
  <c r="DE22" i="51"/>
  <c r="DE32" i="51"/>
  <c r="DF10" i="51"/>
  <c r="DF22" i="51"/>
  <c r="DF32" i="51"/>
  <c r="DG10" i="51"/>
  <c r="DG22" i="51"/>
  <c r="DG32" i="51"/>
  <c r="DH10" i="51"/>
  <c r="DH22" i="51"/>
  <c r="DH32" i="51"/>
  <c r="DI10" i="51"/>
  <c r="DI22" i="51"/>
  <c r="DI32" i="51"/>
  <c r="DJ10" i="51"/>
  <c r="DJ22" i="51"/>
  <c r="DJ32" i="51"/>
  <c r="DK10" i="51"/>
  <c r="DK22" i="51"/>
  <c r="DK32" i="51"/>
  <c r="DL10" i="51"/>
  <c r="DL22" i="51"/>
  <c r="DL32" i="51"/>
  <c r="DM10" i="51"/>
  <c r="DM22" i="51"/>
  <c r="DM32" i="51"/>
  <c r="DN10" i="51"/>
  <c r="DN22" i="51"/>
  <c r="DN32" i="51"/>
  <c r="DO10" i="51"/>
  <c r="DO22" i="51"/>
  <c r="DO32" i="51"/>
  <c r="DP10" i="51"/>
  <c r="DP22" i="51"/>
  <c r="DP32" i="51"/>
  <c r="DQ10" i="51"/>
  <c r="DQ22" i="51"/>
  <c r="DQ32" i="51"/>
  <c r="DR10" i="51"/>
  <c r="DR22" i="51"/>
  <c r="DR32" i="51"/>
  <c r="DS10" i="51"/>
  <c r="DS22" i="51"/>
  <c r="DS32" i="51"/>
  <c r="DT10" i="51"/>
  <c r="DT22" i="51"/>
  <c r="DT32" i="51"/>
  <c r="DU10" i="51"/>
  <c r="DU22" i="51"/>
  <c r="DU32" i="51"/>
  <c r="DV10" i="51"/>
  <c r="DV22" i="51"/>
  <c r="DV32" i="51"/>
  <c r="DW10" i="51"/>
  <c r="DW22" i="51"/>
  <c r="DW32" i="51"/>
  <c r="DX10" i="51"/>
  <c r="DX22" i="51"/>
  <c r="DX32" i="51"/>
  <c r="DY44" i="51"/>
  <c r="DY11" i="51"/>
  <c r="DY23" i="51"/>
  <c r="DY33" i="51"/>
  <c r="CE11" i="51"/>
  <c r="CE23" i="51"/>
  <c r="CE33" i="51"/>
  <c r="CF11" i="51"/>
  <c r="CF23" i="51"/>
  <c r="CF33" i="51"/>
  <c r="CG11" i="51"/>
  <c r="CG23" i="51"/>
  <c r="CG33" i="51"/>
  <c r="CH11" i="51"/>
  <c r="CH23" i="51"/>
  <c r="CH33" i="51"/>
  <c r="CI11" i="51"/>
  <c r="CI23" i="51"/>
  <c r="CI33" i="51"/>
  <c r="CJ11" i="51"/>
  <c r="CJ23" i="51"/>
  <c r="CJ33" i="51"/>
  <c r="CK11" i="51"/>
  <c r="CK23" i="51"/>
  <c r="CK33" i="51"/>
  <c r="CL11" i="51"/>
  <c r="CL23" i="51"/>
  <c r="CL33" i="51"/>
  <c r="CM11" i="51"/>
  <c r="CM23" i="51"/>
  <c r="CM33" i="51"/>
  <c r="CN11" i="51"/>
  <c r="CN23" i="51"/>
  <c r="CN33" i="51"/>
  <c r="CO11" i="51"/>
  <c r="CO23" i="51"/>
  <c r="CO33" i="51"/>
  <c r="CP11" i="51"/>
  <c r="CP23" i="51"/>
  <c r="CP33" i="51"/>
  <c r="CQ11" i="51"/>
  <c r="CQ23" i="51"/>
  <c r="CQ33" i="51"/>
  <c r="CR11" i="51"/>
  <c r="CR23" i="51"/>
  <c r="CR33" i="51"/>
  <c r="CS11" i="51"/>
  <c r="CS23" i="51"/>
  <c r="CS33" i="51"/>
  <c r="CT11" i="51"/>
  <c r="CT23" i="51"/>
  <c r="CT33" i="51"/>
  <c r="CU11" i="51"/>
  <c r="CU23" i="51"/>
  <c r="CU33" i="51"/>
  <c r="CV11" i="51"/>
  <c r="CV23" i="51"/>
  <c r="CV33" i="51"/>
  <c r="CW11" i="51"/>
  <c r="CW23" i="51"/>
  <c r="CW33" i="51"/>
  <c r="CX11" i="51"/>
  <c r="CX23" i="51"/>
  <c r="CX33" i="51"/>
  <c r="CY11" i="51"/>
  <c r="CY23" i="51"/>
  <c r="CY33" i="51"/>
  <c r="CZ11" i="51"/>
  <c r="CZ23" i="51"/>
  <c r="CZ33" i="51"/>
  <c r="DA11" i="51"/>
  <c r="DA23" i="51"/>
  <c r="DA33" i="51"/>
  <c r="DB11" i="51"/>
  <c r="DB23" i="51"/>
  <c r="DB33" i="51"/>
  <c r="DC11" i="51"/>
  <c r="DC23" i="51"/>
  <c r="DC33" i="51"/>
  <c r="DD11" i="51"/>
  <c r="DD23" i="51"/>
  <c r="DD33" i="51"/>
  <c r="DE11" i="51"/>
  <c r="DE23" i="51"/>
  <c r="DE33" i="51"/>
  <c r="DF11" i="51"/>
  <c r="DF23" i="51"/>
  <c r="DF33" i="51"/>
  <c r="DG11" i="51"/>
  <c r="DG23" i="51"/>
  <c r="DG33" i="51"/>
  <c r="DH11" i="51"/>
  <c r="DH23" i="51"/>
  <c r="DH33" i="51"/>
  <c r="DI11" i="51"/>
  <c r="DI23" i="51"/>
  <c r="DI33" i="51"/>
  <c r="DJ11" i="51"/>
  <c r="DJ23" i="51"/>
  <c r="DJ33" i="51"/>
  <c r="DK11" i="51"/>
  <c r="DK23" i="51"/>
  <c r="DK33" i="51"/>
  <c r="DL11" i="51"/>
  <c r="DL23" i="51"/>
  <c r="DL33" i="51"/>
  <c r="DM11" i="51"/>
  <c r="DM23" i="51"/>
  <c r="DM33" i="51"/>
  <c r="DN11" i="51"/>
  <c r="DN23" i="51"/>
  <c r="DN33" i="51"/>
  <c r="DO11" i="51"/>
  <c r="DO23" i="51"/>
  <c r="DO33" i="51"/>
  <c r="DP11" i="51"/>
  <c r="DP23" i="51"/>
  <c r="DP33" i="51"/>
  <c r="DQ11" i="51"/>
  <c r="DQ23" i="51"/>
  <c r="DQ33" i="51"/>
  <c r="DR11" i="51"/>
  <c r="DR23" i="51"/>
  <c r="DR33" i="51"/>
  <c r="DS11" i="51"/>
  <c r="DS23" i="51"/>
  <c r="DS33" i="51"/>
  <c r="DT11" i="51"/>
  <c r="DT23" i="51"/>
  <c r="DT33" i="51"/>
  <c r="DU11" i="51"/>
  <c r="DU23" i="51"/>
  <c r="DU33" i="51"/>
  <c r="DV11" i="51"/>
  <c r="DV23" i="51"/>
  <c r="DV33" i="51"/>
  <c r="DW11" i="51"/>
  <c r="DW23" i="51"/>
  <c r="DW33" i="51"/>
  <c r="DX11" i="51"/>
  <c r="DX23" i="51"/>
  <c r="DX33" i="51"/>
  <c r="DY45" i="51"/>
  <c r="DY12" i="51"/>
  <c r="DY24" i="51"/>
  <c r="DY34" i="51"/>
  <c r="CE12" i="51"/>
  <c r="CE24" i="51"/>
  <c r="CE34" i="51"/>
  <c r="CF12" i="51"/>
  <c r="CF24" i="51"/>
  <c r="CF34" i="51"/>
  <c r="CG12" i="51"/>
  <c r="CG24" i="51"/>
  <c r="CG34" i="51"/>
  <c r="CH12" i="51"/>
  <c r="CH24" i="51"/>
  <c r="CH34" i="51"/>
  <c r="CI12" i="51"/>
  <c r="CI24" i="51"/>
  <c r="CI34" i="51"/>
  <c r="CJ12" i="51"/>
  <c r="CJ24" i="51"/>
  <c r="CJ34" i="51"/>
  <c r="CK12" i="51"/>
  <c r="CK24" i="51"/>
  <c r="CK34" i="51"/>
  <c r="CL12" i="51"/>
  <c r="CL24" i="51"/>
  <c r="CL34" i="51"/>
  <c r="CM12" i="51"/>
  <c r="CM24" i="51"/>
  <c r="CM34" i="51"/>
  <c r="CN12" i="51"/>
  <c r="CN24" i="51"/>
  <c r="CN34" i="51"/>
  <c r="CO12" i="51"/>
  <c r="CO24" i="51"/>
  <c r="CO34" i="51"/>
  <c r="CP12" i="51"/>
  <c r="CP24" i="51"/>
  <c r="CP34" i="51"/>
  <c r="CQ12" i="51"/>
  <c r="CQ24" i="51"/>
  <c r="CQ34" i="51"/>
  <c r="CR12" i="51"/>
  <c r="CR24" i="51"/>
  <c r="CR34" i="51"/>
  <c r="CS12" i="51"/>
  <c r="CS24" i="51"/>
  <c r="CS34" i="51"/>
  <c r="CT12" i="51"/>
  <c r="CT24" i="51"/>
  <c r="CT34" i="51"/>
  <c r="CU12" i="51"/>
  <c r="CU24" i="51"/>
  <c r="CU34" i="51"/>
  <c r="CV12" i="51"/>
  <c r="CV24" i="51"/>
  <c r="CV34" i="51"/>
  <c r="CW12" i="51"/>
  <c r="CW24" i="51"/>
  <c r="CW34" i="51"/>
  <c r="CX12" i="51"/>
  <c r="CX24" i="51"/>
  <c r="CX34" i="51"/>
  <c r="CY12" i="51"/>
  <c r="CY24" i="51"/>
  <c r="CY34" i="51"/>
  <c r="CZ12" i="51"/>
  <c r="CZ24" i="51"/>
  <c r="CZ34" i="51"/>
  <c r="DA12" i="51"/>
  <c r="DA24" i="51"/>
  <c r="DA34" i="51"/>
  <c r="DB12" i="51"/>
  <c r="DB24" i="51"/>
  <c r="DB34" i="51"/>
  <c r="DC12" i="51"/>
  <c r="DC24" i="51"/>
  <c r="DC34" i="51"/>
  <c r="DD12" i="51"/>
  <c r="DD24" i="51"/>
  <c r="DD34" i="51"/>
  <c r="DE12" i="51"/>
  <c r="DE24" i="51"/>
  <c r="DE34" i="51"/>
  <c r="DF12" i="51"/>
  <c r="DF24" i="51"/>
  <c r="DF34" i="51"/>
  <c r="DG12" i="51"/>
  <c r="DG24" i="51"/>
  <c r="DG34" i="51"/>
  <c r="DH12" i="51"/>
  <c r="DH24" i="51"/>
  <c r="DH34" i="51"/>
  <c r="DI12" i="51"/>
  <c r="DI24" i="51"/>
  <c r="DI34" i="51"/>
  <c r="DJ12" i="51"/>
  <c r="DJ24" i="51"/>
  <c r="DJ34" i="51"/>
  <c r="DK12" i="51"/>
  <c r="DK24" i="51"/>
  <c r="DK34" i="51"/>
  <c r="DL12" i="51"/>
  <c r="DL24" i="51"/>
  <c r="DL34" i="51"/>
  <c r="DM12" i="51"/>
  <c r="DM24" i="51"/>
  <c r="DM34" i="51"/>
  <c r="DN12" i="51"/>
  <c r="DN24" i="51"/>
  <c r="DN34" i="51"/>
  <c r="DO12" i="51"/>
  <c r="DO24" i="51"/>
  <c r="DO34" i="51"/>
  <c r="DP12" i="51"/>
  <c r="DP24" i="51"/>
  <c r="DP34" i="51"/>
  <c r="DQ12" i="51"/>
  <c r="DQ24" i="51"/>
  <c r="DQ34" i="51"/>
  <c r="DR12" i="51"/>
  <c r="DR24" i="51"/>
  <c r="DR34" i="51"/>
  <c r="DS12" i="51"/>
  <c r="DS24" i="51"/>
  <c r="DS34" i="51"/>
  <c r="DT12" i="51"/>
  <c r="DT24" i="51"/>
  <c r="DT34" i="51"/>
  <c r="DU12" i="51"/>
  <c r="DU24" i="51"/>
  <c r="DU34" i="51"/>
  <c r="DV12" i="51"/>
  <c r="DV24" i="51"/>
  <c r="DV34" i="51"/>
  <c r="DW12" i="51"/>
  <c r="DW24" i="51"/>
  <c r="DW34" i="51"/>
  <c r="DX12" i="51"/>
  <c r="DX24" i="51"/>
  <c r="DX34" i="51"/>
  <c r="DY46" i="51"/>
  <c r="DY13" i="51"/>
  <c r="DY25" i="51"/>
  <c r="DY35" i="51"/>
  <c r="CE13" i="51"/>
  <c r="CE25" i="51"/>
  <c r="CE35" i="51"/>
  <c r="CF13" i="51"/>
  <c r="CF25" i="51"/>
  <c r="CF35" i="51"/>
  <c r="CG13" i="51"/>
  <c r="CG25" i="51"/>
  <c r="CG35" i="51"/>
  <c r="CH13" i="51"/>
  <c r="CH25" i="51"/>
  <c r="CH35" i="51"/>
  <c r="CI13" i="51"/>
  <c r="CI25" i="51"/>
  <c r="CI35" i="51"/>
  <c r="CJ13" i="51"/>
  <c r="CJ25" i="51"/>
  <c r="CJ35" i="51"/>
  <c r="CK13" i="51"/>
  <c r="CK25" i="51"/>
  <c r="CK35" i="51"/>
  <c r="CL13" i="51"/>
  <c r="CL25" i="51"/>
  <c r="CL35" i="51"/>
  <c r="CM13" i="51"/>
  <c r="CM25" i="51"/>
  <c r="CM35" i="51"/>
  <c r="CN13" i="51"/>
  <c r="CN25" i="51"/>
  <c r="CN35" i="51"/>
  <c r="CO13" i="51"/>
  <c r="CO25" i="51"/>
  <c r="CO35" i="51"/>
  <c r="CP13" i="51"/>
  <c r="CP25" i="51"/>
  <c r="CP35" i="51"/>
  <c r="CQ13" i="51"/>
  <c r="CQ25" i="51"/>
  <c r="CQ35" i="51"/>
  <c r="CR13" i="51"/>
  <c r="CR25" i="51"/>
  <c r="CR35" i="51"/>
  <c r="CS13" i="51"/>
  <c r="CS25" i="51"/>
  <c r="CS35" i="51"/>
  <c r="CT13" i="51"/>
  <c r="CT25" i="51"/>
  <c r="CT35" i="51"/>
  <c r="CU13" i="51"/>
  <c r="CU25" i="51"/>
  <c r="CU35" i="51"/>
  <c r="CV13" i="51"/>
  <c r="CV25" i="51"/>
  <c r="CV35" i="51"/>
  <c r="CW13" i="51"/>
  <c r="CW25" i="51"/>
  <c r="CW35" i="51"/>
  <c r="CX13" i="51"/>
  <c r="CX25" i="51"/>
  <c r="CX35" i="51"/>
  <c r="CY13" i="51"/>
  <c r="CY25" i="51"/>
  <c r="CY35" i="51"/>
  <c r="CZ13" i="51"/>
  <c r="CZ25" i="51"/>
  <c r="CZ35" i="51"/>
  <c r="DA13" i="51"/>
  <c r="DA25" i="51"/>
  <c r="DA35" i="51"/>
  <c r="DB13" i="51"/>
  <c r="DB25" i="51"/>
  <c r="DB35" i="51"/>
  <c r="DC13" i="51"/>
  <c r="DC25" i="51"/>
  <c r="DC35" i="51"/>
  <c r="DD13" i="51"/>
  <c r="DD25" i="51"/>
  <c r="DD35" i="51"/>
  <c r="DE13" i="51"/>
  <c r="DE25" i="51"/>
  <c r="DE35" i="51"/>
  <c r="DF13" i="51"/>
  <c r="DF25" i="51"/>
  <c r="DF35" i="51"/>
  <c r="DG13" i="51"/>
  <c r="DG25" i="51"/>
  <c r="DG35" i="51"/>
  <c r="DH13" i="51"/>
  <c r="DH25" i="51"/>
  <c r="DH35" i="51"/>
  <c r="DI13" i="51"/>
  <c r="DI25" i="51"/>
  <c r="DI35" i="51"/>
  <c r="DJ13" i="51"/>
  <c r="DJ25" i="51"/>
  <c r="DJ35" i="51"/>
  <c r="DK13" i="51"/>
  <c r="DK25" i="51"/>
  <c r="DK35" i="51"/>
  <c r="DL13" i="51"/>
  <c r="DL25" i="51"/>
  <c r="DL35" i="51"/>
  <c r="DM13" i="51"/>
  <c r="DM25" i="51"/>
  <c r="DM35" i="51"/>
  <c r="DN13" i="51"/>
  <c r="DN25" i="51"/>
  <c r="DN35" i="51"/>
  <c r="DO13" i="51"/>
  <c r="DO25" i="51"/>
  <c r="DO35" i="51"/>
  <c r="DP13" i="51"/>
  <c r="DP25" i="51"/>
  <c r="DP35" i="51"/>
  <c r="DQ13" i="51"/>
  <c r="DQ25" i="51"/>
  <c r="DQ35" i="51"/>
  <c r="DR13" i="51"/>
  <c r="DR25" i="51"/>
  <c r="DR35" i="51"/>
  <c r="DS13" i="51"/>
  <c r="DS25" i="51"/>
  <c r="DS35" i="51"/>
  <c r="DT13" i="51"/>
  <c r="DT25" i="51"/>
  <c r="DT35" i="51"/>
  <c r="DU13" i="51"/>
  <c r="DU25" i="51"/>
  <c r="DU35" i="51"/>
  <c r="DV13" i="51"/>
  <c r="DV25" i="51"/>
  <c r="DV35" i="51"/>
  <c r="DW13" i="51"/>
  <c r="DW25" i="51"/>
  <c r="DW35" i="51"/>
  <c r="DX13" i="51"/>
  <c r="DX25" i="51"/>
  <c r="DX35" i="51"/>
  <c r="DY47" i="51"/>
  <c r="DY14" i="51"/>
  <c r="DY26" i="51"/>
  <c r="DY36" i="51"/>
  <c r="CE14" i="51"/>
  <c r="CE26" i="51"/>
  <c r="CE36" i="51"/>
  <c r="CF14" i="51"/>
  <c r="CF26" i="51"/>
  <c r="CF36" i="51"/>
  <c r="CG14" i="51"/>
  <c r="CG26" i="51"/>
  <c r="CG36" i="51"/>
  <c r="CH14" i="51"/>
  <c r="CH26" i="51"/>
  <c r="CH36" i="51"/>
  <c r="CI14" i="51"/>
  <c r="CI26" i="51"/>
  <c r="CI36" i="51"/>
  <c r="CJ14" i="51"/>
  <c r="CJ26" i="51"/>
  <c r="CJ36" i="51"/>
  <c r="CK14" i="51"/>
  <c r="CK26" i="51"/>
  <c r="CK36" i="51"/>
  <c r="CL14" i="51"/>
  <c r="CL26" i="51"/>
  <c r="CL36" i="51"/>
  <c r="CM14" i="51"/>
  <c r="CM26" i="51"/>
  <c r="CM36" i="51"/>
  <c r="CN14" i="51"/>
  <c r="CN26" i="51"/>
  <c r="CN36" i="51"/>
  <c r="CO14" i="51"/>
  <c r="CO26" i="51"/>
  <c r="CO36" i="51"/>
  <c r="CP14" i="51"/>
  <c r="CP26" i="51"/>
  <c r="CP36" i="51"/>
  <c r="CQ14" i="51"/>
  <c r="CQ26" i="51"/>
  <c r="CQ36" i="51"/>
  <c r="CR14" i="51"/>
  <c r="CR26" i="51"/>
  <c r="CR36" i="51"/>
  <c r="CS14" i="51"/>
  <c r="CS26" i="51"/>
  <c r="CS36" i="51"/>
  <c r="CT14" i="51"/>
  <c r="CT26" i="51"/>
  <c r="CT36" i="51"/>
  <c r="CU14" i="51"/>
  <c r="CU26" i="51"/>
  <c r="CU36" i="51"/>
  <c r="CV14" i="51"/>
  <c r="CV26" i="51"/>
  <c r="CV36" i="51"/>
  <c r="CW14" i="51"/>
  <c r="CW26" i="51"/>
  <c r="CW36" i="51"/>
  <c r="CX14" i="51"/>
  <c r="CX26" i="51"/>
  <c r="CX36" i="51"/>
  <c r="CY14" i="51"/>
  <c r="CY26" i="51"/>
  <c r="CY36" i="51"/>
  <c r="CZ14" i="51"/>
  <c r="CZ26" i="51"/>
  <c r="CZ36" i="51"/>
  <c r="DA14" i="51"/>
  <c r="DA26" i="51"/>
  <c r="DA36" i="51"/>
  <c r="DB14" i="51"/>
  <c r="DB26" i="51"/>
  <c r="DB36" i="51"/>
  <c r="DC14" i="51"/>
  <c r="DC26" i="51"/>
  <c r="DC36" i="51"/>
  <c r="DD14" i="51"/>
  <c r="DD26" i="51"/>
  <c r="DD36" i="51"/>
  <c r="DE14" i="51"/>
  <c r="DE26" i="51"/>
  <c r="DE36" i="51"/>
  <c r="DF14" i="51"/>
  <c r="DF26" i="51"/>
  <c r="DF36" i="51"/>
  <c r="DG14" i="51"/>
  <c r="DG26" i="51"/>
  <c r="DG36" i="51"/>
  <c r="DH14" i="51"/>
  <c r="DH26" i="51"/>
  <c r="DH36" i="51"/>
  <c r="DI14" i="51"/>
  <c r="DI26" i="51"/>
  <c r="DI36" i="51"/>
  <c r="DJ14" i="51"/>
  <c r="DJ26" i="51"/>
  <c r="DJ36" i="51"/>
  <c r="DK14" i="51"/>
  <c r="DK26" i="51"/>
  <c r="DK36" i="51"/>
  <c r="DL14" i="51"/>
  <c r="DL26" i="51"/>
  <c r="DL36" i="51"/>
  <c r="DM14" i="51"/>
  <c r="DM26" i="51"/>
  <c r="DM36" i="51"/>
  <c r="DN14" i="51"/>
  <c r="DN26" i="51"/>
  <c r="DN36" i="51"/>
  <c r="DO14" i="51"/>
  <c r="DO26" i="51"/>
  <c r="DO36" i="51"/>
  <c r="DP14" i="51"/>
  <c r="DP26" i="51"/>
  <c r="DP36" i="51"/>
  <c r="DQ14" i="51"/>
  <c r="DQ26" i="51"/>
  <c r="DQ36" i="51"/>
  <c r="DR14" i="51"/>
  <c r="DR26" i="51"/>
  <c r="DR36" i="51"/>
  <c r="DS14" i="51"/>
  <c r="DS26" i="51"/>
  <c r="DS36" i="51"/>
  <c r="DT14" i="51"/>
  <c r="DT26" i="51"/>
  <c r="DT36" i="51"/>
  <c r="DU14" i="51"/>
  <c r="DU26" i="51"/>
  <c r="DU36" i="51"/>
  <c r="DV14" i="51"/>
  <c r="DV26" i="51"/>
  <c r="DV36" i="51"/>
  <c r="DW14" i="51"/>
  <c r="DW26" i="51"/>
  <c r="DW36" i="51"/>
  <c r="DX14" i="51"/>
  <c r="DX26" i="51"/>
  <c r="DX36" i="51"/>
  <c r="DY48" i="51"/>
  <c r="DY15" i="51"/>
  <c r="DY27" i="51"/>
  <c r="DY37" i="51"/>
  <c r="CE15" i="51"/>
  <c r="CE27" i="51"/>
  <c r="CE37" i="51"/>
  <c r="CF15" i="51"/>
  <c r="CF27" i="51"/>
  <c r="CF37" i="51"/>
  <c r="CG15" i="51"/>
  <c r="CG27" i="51"/>
  <c r="CG37" i="51"/>
  <c r="CH15" i="51"/>
  <c r="CH27" i="51"/>
  <c r="CH37" i="51"/>
  <c r="CI15" i="51"/>
  <c r="CI27" i="51"/>
  <c r="CI37" i="51"/>
  <c r="CJ15" i="51"/>
  <c r="CJ27" i="51"/>
  <c r="CJ37" i="51"/>
  <c r="CK15" i="51"/>
  <c r="CK27" i="51"/>
  <c r="CK37" i="51"/>
  <c r="CL15" i="51"/>
  <c r="CL27" i="51"/>
  <c r="CL37" i="51"/>
  <c r="CM15" i="51"/>
  <c r="CM27" i="51"/>
  <c r="CM37" i="51"/>
  <c r="CN15" i="51"/>
  <c r="CN27" i="51"/>
  <c r="CN37" i="51"/>
  <c r="CO15" i="51"/>
  <c r="CO27" i="51"/>
  <c r="CO37" i="51"/>
  <c r="CP15" i="51"/>
  <c r="CP27" i="51"/>
  <c r="CP37" i="51"/>
  <c r="CQ15" i="51"/>
  <c r="CQ27" i="51"/>
  <c r="CQ37" i="51"/>
  <c r="CR15" i="51"/>
  <c r="CR27" i="51"/>
  <c r="CR37" i="51"/>
  <c r="CS15" i="51"/>
  <c r="CS27" i="51"/>
  <c r="CS37" i="51"/>
  <c r="CT15" i="51"/>
  <c r="CT27" i="51"/>
  <c r="CT37" i="51"/>
  <c r="CU15" i="51"/>
  <c r="CU27" i="51"/>
  <c r="CU37" i="51"/>
  <c r="CV15" i="51"/>
  <c r="CV27" i="51"/>
  <c r="CV37" i="51"/>
  <c r="CW15" i="51"/>
  <c r="CW27" i="51"/>
  <c r="CW37" i="51"/>
  <c r="CX15" i="51"/>
  <c r="CX27" i="51"/>
  <c r="CX37" i="51"/>
  <c r="CY15" i="51"/>
  <c r="CY27" i="51"/>
  <c r="CY37" i="51"/>
  <c r="CZ15" i="51"/>
  <c r="CZ27" i="51"/>
  <c r="CZ37" i="51"/>
  <c r="DA15" i="51"/>
  <c r="DA27" i="51"/>
  <c r="DA37" i="51"/>
  <c r="DB15" i="51"/>
  <c r="DB27" i="51"/>
  <c r="DB37" i="51"/>
  <c r="DC15" i="51"/>
  <c r="DC27" i="51"/>
  <c r="DC37" i="51"/>
  <c r="DD15" i="51"/>
  <c r="DD27" i="51"/>
  <c r="DD37" i="51"/>
  <c r="DE15" i="51"/>
  <c r="DE27" i="51"/>
  <c r="DE37" i="51"/>
  <c r="DF15" i="51"/>
  <c r="DF27" i="51"/>
  <c r="DF37" i="51"/>
  <c r="DG15" i="51"/>
  <c r="DG27" i="51"/>
  <c r="DG37" i="51"/>
  <c r="DH15" i="51"/>
  <c r="DH27" i="51"/>
  <c r="DH37" i="51"/>
  <c r="DI15" i="51"/>
  <c r="DI27" i="51"/>
  <c r="DI37" i="51"/>
  <c r="DJ15" i="51"/>
  <c r="DJ27" i="51"/>
  <c r="DJ37" i="51"/>
  <c r="DK15" i="51"/>
  <c r="DK27" i="51"/>
  <c r="DK37" i="51"/>
  <c r="DL15" i="51"/>
  <c r="DL27" i="51"/>
  <c r="DL37" i="51"/>
  <c r="DM15" i="51"/>
  <c r="DM27" i="51"/>
  <c r="DM37" i="51"/>
  <c r="DN15" i="51"/>
  <c r="DN27" i="51"/>
  <c r="DN37" i="51"/>
  <c r="DO15" i="51"/>
  <c r="DO27" i="51"/>
  <c r="DO37" i="51"/>
  <c r="DP15" i="51"/>
  <c r="DP27" i="51"/>
  <c r="DP37" i="51"/>
  <c r="DQ15" i="51"/>
  <c r="DQ27" i="51"/>
  <c r="DQ37" i="51"/>
  <c r="DR15" i="51"/>
  <c r="DR27" i="51"/>
  <c r="DR37" i="51"/>
  <c r="DS15" i="51"/>
  <c r="DS27" i="51"/>
  <c r="DS37" i="51"/>
  <c r="DT15" i="51"/>
  <c r="DT27" i="51"/>
  <c r="DT37" i="51"/>
  <c r="DU15" i="51"/>
  <c r="DU27" i="51"/>
  <c r="DU37" i="51"/>
  <c r="DV15" i="51"/>
  <c r="DV27" i="51"/>
  <c r="DV37" i="51"/>
  <c r="DW15" i="51"/>
  <c r="DW27" i="51"/>
  <c r="DW37" i="51"/>
  <c r="DX15" i="51"/>
  <c r="DX27" i="51"/>
  <c r="DX37" i="51"/>
  <c r="DY49" i="51"/>
  <c r="DY16" i="51"/>
  <c r="DY28" i="51"/>
  <c r="DY38" i="51"/>
  <c r="CE16" i="51"/>
  <c r="CE28" i="51"/>
  <c r="CE38" i="51"/>
  <c r="CF16" i="51"/>
  <c r="CF28" i="51"/>
  <c r="CF38" i="51"/>
  <c r="CG16" i="51"/>
  <c r="CG28" i="51"/>
  <c r="CG38" i="51"/>
  <c r="CH16" i="51"/>
  <c r="CH28" i="51"/>
  <c r="CH38" i="51"/>
  <c r="CI16" i="51"/>
  <c r="CI28" i="51"/>
  <c r="CI38" i="51"/>
  <c r="CJ16" i="51"/>
  <c r="CJ28" i="51"/>
  <c r="CJ38" i="51"/>
  <c r="CK16" i="51"/>
  <c r="CK28" i="51"/>
  <c r="CK38" i="51"/>
  <c r="CL16" i="51"/>
  <c r="CL28" i="51"/>
  <c r="CL38" i="51"/>
  <c r="CM16" i="51"/>
  <c r="CM28" i="51"/>
  <c r="CM38" i="51"/>
  <c r="CN16" i="51"/>
  <c r="CN28" i="51"/>
  <c r="CN38" i="51"/>
  <c r="CO16" i="51"/>
  <c r="CO28" i="51"/>
  <c r="CO38" i="51"/>
  <c r="CP16" i="51"/>
  <c r="CP28" i="51"/>
  <c r="CP38" i="51"/>
  <c r="CQ16" i="51"/>
  <c r="CQ28" i="51"/>
  <c r="CQ38" i="51"/>
  <c r="CR16" i="51"/>
  <c r="CR28" i="51"/>
  <c r="CR38" i="51"/>
  <c r="CS16" i="51"/>
  <c r="CS28" i="51"/>
  <c r="CS38" i="51"/>
  <c r="CT16" i="51"/>
  <c r="CT28" i="51"/>
  <c r="CT38" i="51"/>
  <c r="CU16" i="51"/>
  <c r="CU28" i="51"/>
  <c r="CU38" i="51"/>
  <c r="CV16" i="51"/>
  <c r="CV28" i="51"/>
  <c r="CV38" i="51"/>
  <c r="CW16" i="51"/>
  <c r="CW28" i="51"/>
  <c r="CW38" i="51"/>
  <c r="CX16" i="51"/>
  <c r="CX28" i="51"/>
  <c r="CX38" i="51"/>
  <c r="CY16" i="51"/>
  <c r="CY28" i="51"/>
  <c r="CY38" i="51"/>
  <c r="CZ16" i="51"/>
  <c r="CZ28" i="51"/>
  <c r="CZ38" i="51"/>
  <c r="DA16" i="51"/>
  <c r="DA28" i="51"/>
  <c r="DA38" i="51"/>
  <c r="DB16" i="51"/>
  <c r="DB28" i="51"/>
  <c r="DB38" i="51"/>
  <c r="DC16" i="51"/>
  <c r="DC28" i="51"/>
  <c r="DC38" i="51"/>
  <c r="DD16" i="51"/>
  <c r="DD28" i="51"/>
  <c r="DD38" i="51"/>
  <c r="DE16" i="51"/>
  <c r="DE28" i="51"/>
  <c r="DE38" i="51"/>
  <c r="DF16" i="51"/>
  <c r="DF28" i="51"/>
  <c r="DF38" i="51"/>
  <c r="DG16" i="51"/>
  <c r="DG28" i="51"/>
  <c r="DG38" i="51"/>
  <c r="DH16" i="51"/>
  <c r="DH28" i="51"/>
  <c r="DH38" i="51"/>
  <c r="DI16" i="51"/>
  <c r="DI28" i="51"/>
  <c r="DI38" i="51"/>
  <c r="DJ16" i="51"/>
  <c r="DJ28" i="51"/>
  <c r="DJ38" i="51"/>
  <c r="DK16" i="51"/>
  <c r="DK28" i="51"/>
  <c r="DK38" i="51"/>
  <c r="DL16" i="51"/>
  <c r="DL28" i="51"/>
  <c r="DL38" i="51"/>
  <c r="DM16" i="51"/>
  <c r="DM28" i="51"/>
  <c r="DM38" i="51"/>
  <c r="DN16" i="51"/>
  <c r="DN28" i="51"/>
  <c r="DN38" i="51"/>
  <c r="DO16" i="51"/>
  <c r="DO28" i="51"/>
  <c r="DO38" i="51"/>
  <c r="DP16" i="51"/>
  <c r="DP28" i="51"/>
  <c r="DP38" i="51"/>
  <c r="DQ16" i="51"/>
  <c r="DQ28" i="51"/>
  <c r="DQ38" i="51"/>
  <c r="DR16" i="51"/>
  <c r="DR28" i="51"/>
  <c r="DR38" i="51"/>
  <c r="DS16" i="51"/>
  <c r="DS28" i="51"/>
  <c r="DS38" i="51"/>
  <c r="DT16" i="51"/>
  <c r="DT28" i="51"/>
  <c r="DT38" i="51"/>
  <c r="DU16" i="51"/>
  <c r="DU28" i="51"/>
  <c r="DU38" i="51"/>
  <c r="DV16" i="51"/>
  <c r="DV28" i="51"/>
  <c r="DV38" i="51"/>
  <c r="DW16" i="51"/>
  <c r="DW28" i="51"/>
  <c r="DW38" i="51"/>
  <c r="DX16" i="51"/>
  <c r="DX28" i="51"/>
  <c r="DX38" i="51"/>
  <c r="DY50" i="51"/>
  <c r="DY17" i="51"/>
  <c r="DY29" i="51"/>
  <c r="DY39" i="51"/>
  <c r="CE17" i="51"/>
  <c r="CE29" i="51"/>
  <c r="CE39" i="51"/>
  <c r="CF17" i="51"/>
  <c r="CF29" i="51"/>
  <c r="CF39" i="51"/>
  <c r="CG17" i="51"/>
  <c r="CG29" i="51"/>
  <c r="CG39" i="51"/>
  <c r="CH17" i="51"/>
  <c r="CH29" i="51"/>
  <c r="CH39" i="51"/>
  <c r="CI17" i="51"/>
  <c r="CI29" i="51"/>
  <c r="CI39" i="51"/>
  <c r="CJ17" i="51"/>
  <c r="CJ29" i="51"/>
  <c r="CJ39" i="51"/>
  <c r="CK17" i="51"/>
  <c r="CK29" i="51"/>
  <c r="CK39" i="51"/>
  <c r="CL17" i="51"/>
  <c r="CL29" i="51"/>
  <c r="CL39" i="51"/>
  <c r="CM17" i="51"/>
  <c r="CM29" i="51"/>
  <c r="CM39" i="51"/>
  <c r="CN17" i="51"/>
  <c r="CN29" i="51"/>
  <c r="CN39" i="51"/>
  <c r="CO17" i="51"/>
  <c r="CO29" i="51"/>
  <c r="CO39" i="51"/>
  <c r="CP17" i="51"/>
  <c r="CP29" i="51"/>
  <c r="CP39" i="51"/>
  <c r="CQ17" i="51"/>
  <c r="CQ29" i="51"/>
  <c r="CQ39" i="51"/>
  <c r="CR17" i="51"/>
  <c r="CR29" i="51"/>
  <c r="CR39" i="51"/>
  <c r="CS17" i="51"/>
  <c r="CS29" i="51"/>
  <c r="CS39" i="51"/>
  <c r="CT17" i="51"/>
  <c r="CT29" i="51"/>
  <c r="CT39" i="51"/>
  <c r="CU17" i="51"/>
  <c r="CU29" i="51"/>
  <c r="CU39" i="51"/>
  <c r="CV17" i="51"/>
  <c r="CV29" i="51"/>
  <c r="CV39" i="51"/>
  <c r="CW17" i="51"/>
  <c r="CW29" i="51"/>
  <c r="CW39" i="51"/>
  <c r="CX17" i="51"/>
  <c r="CX29" i="51"/>
  <c r="CX39" i="51"/>
  <c r="CY17" i="51"/>
  <c r="CY29" i="51"/>
  <c r="CY39" i="51"/>
  <c r="CZ17" i="51"/>
  <c r="CZ29" i="51"/>
  <c r="CZ39" i="51"/>
  <c r="DA17" i="51"/>
  <c r="DA29" i="51"/>
  <c r="DA39" i="51"/>
  <c r="DB17" i="51"/>
  <c r="DB29" i="51"/>
  <c r="DB39" i="51"/>
  <c r="DC17" i="51"/>
  <c r="DC29" i="51"/>
  <c r="DC39" i="51"/>
  <c r="DD17" i="51"/>
  <c r="DD29" i="51"/>
  <c r="DD39" i="51"/>
  <c r="DE17" i="51"/>
  <c r="DE29" i="51"/>
  <c r="DE39" i="51"/>
  <c r="DF17" i="51"/>
  <c r="DF29" i="51"/>
  <c r="DF39" i="51"/>
  <c r="DG17" i="51"/>
  <c r="DG29" i="51"/>
  <c r="DG39" i="51"/>
  <c r="DH17" i="51"/>
  <c r="DH29" i="51"/>
  <c r="DH39" i="51"/>
  <c r="DI17" i="51"/>
  <c r="DI29" i="51"/>
  <c r="DI39" i="51"/>
  <c r="DJ17" i="51"/>
  <c r="DJ29" i="51"/>
  <c r="DJ39" i="51"/>
  <c r="DK17" i="51"/>
  <c r="DK29" i="51"/>
  <c r="DK39" i="51"/>
  <c r="DL17" i="51"/>
  <c r="DL29" i="51"/>
  <c r="DL39" i="51"/>
  <c r="DM17" i="51"/>
  <c r="DM29" i="51"/>
  <c r="DM39" i="51"/>
  <c r="DN17" i="51"/>
  <c r="DN29" i="51"/>
  <c r="DN39" i="51"/>
  <c r="DO17" i="51"/>
  <c r="DO29" i="51"/>
  <c r="DO39" i="51"/>
  <c r="DP17" i="51"/>
  <c r="DP29" i="51"/>
  <c r="DP39" i="51"/>
  <c r="DQ17" i="51"/>
  <c r="DQ29" i="51"/>
  <c r="DQ39" i="51"/>
  <c r="DR17" i="51"/>
  <c r="DR29" i="51"/>
  <c r="DR39" i="51"/>
  <c r="DS17" i="51"/>
  <c r="DS29" i="51"/>
  <c r="DS39" i="51"/>
  <c r="DT17" i="51"/>
  <c r="DT29" i="51"/>
  <c r="DT39" i="51"/>
  <c r="DU17" i="51"/>
  <c r="DU29" i="51"/>
  <c r="DU39" i="51"/>
  <c r="DV17" i="51"/>
  <c r="DV29" i="51"/>
  <c r="DV39" i="51"/>
  <c r="DW17" i="51"/>
  <c r="DW29" i="51"/>
  <c r="DW39" i="51"/>
  <c r="DX17" i="51"/>
  <c r="DX29" i="51"/>
  <c r="DX39" i="51"/>
  <c r="DY51" i="51"/>
  <c r="DY67" i="51"/>
  <c r="DY68" i="51"/>
  <c r="DY69" i="51"/>
  <c r="DY70" i="51"/>
  <c r="DY71" i="51"/>
  <c r="DY72" i="51"/>
  <c r="DY73" i="51"/>
  <c r="DY74" i="51"/>
  <c r="DY55" i="51"/>
  <c r="DY56" i="51"/>
  <c r="DY57" i="51"/>
  <c r="DY58" i="51"/>
  <c r="DY59" i="51"/>
  <c r="DY60" i="51"/>
  <c r="DY61" i="51"/>
  <c r="DY62" i="51"/>
  <c r="BD6" i="52"/>
  <c r="BE6" i="52"/>
  <c r="BF6" i="52"/>
  <c r="BG6" i="52"/>
  <c r="BH6" i="52"/>
  <c r="BI6" i="52"/>
  <c r="BJ6" i="52"/>
  <c r="BK6" i="52"/>
  <c r="BL6" i="52"/>
  <c r="BM6" i="52"/>
  <c r="BN6" i="52"/>
  <c r="BO6" i="52"/>
  <c r="BP6" i="52"/>
  <c r="BQ6" i="52"/>
  <c r="BR6" i="52"/>
  <c r="BS6" i="52"/>
  <c r="BT6" i="52"/>
  <c r="BU6" i="52"/>
  <c r="BV6" i="52"/>
  <c r="BW6" i="52"/>
  <c r="BX6" i="52"/>
  <c r="BY6" i="52"/>
  <c r="BZ6" i="52"/>
  <c r="CA6" i="52"/>
  <c r="CB6" i="52"/>
  <c r="CC6" i="52"/>
  <c r="CD6" i="52"/>
  <c r="CE6" i="52"/>
  <c r="CF6" i="52"/>
  <c r="CG6" i="52"/>
  <c r="CH6" i="52"/>
  <c r="CI6" i="52"/>
  <c r="CJ6" i="52"/>
  <c r="CK6" i="52"/>
  <c r="CL6" i="52"/>
  <c r="CM6" i="52"/>
  <c r="CN6" i="52"/>
  <c r="CO6" i="52"/>
  <c r="CP6" i="52"/>
  <c r="CQ6" i="52"/>
  <c r="CR6" i="52"/>
  <c r="CS6" i="52"/>
  <c r="CT6" i="52"/>
  <c r="CU6" i="52"/>
  <c r="CV6" i="52"/>
  <c r="CW6" i="52"/>
  <c r="CV6" i="55"/>
  <c r="BD7" i="52"/>
  <c r="BE7" i="52"/>
  <c r="BF7" i="52"/>
  <c r="BG7" i="52"/>
  <c r="BH7" i="52"/>
  <c r="BI7" i="52"/>
  <c r="BJ7" i="52"/>
  <c r="BK7" i="52"/>
  <c r="BL7" i="52"/>
  <c r="BM7" i="52"/>
  <c r="BN7" i="52"/>
  <c r="BO7" i="52"/>
  <c r="BP7" i="52"/>
  <c r="BQ7" i="52"/>
  <c r="BR7" i="52"/>
  <c r="BS7" i="52"/>
  <c r="BT7" i="52"/>
  <c r="BU7" i="52"/>
  <c r="BV7" i="52"/>
  <c r="BW7" i="52"/>
  <c r="BX7" i="52"/>
  <c r="BY7" i="52"/>
  <c r="BZ7" i="52"/>
  <c r="CA7" i="52"/>
  <c r="CB7" i="52"/>
  <c r="CC7" i="52"/>
  <c r="CD7" i="52"/>
  <c r="CE7" i="52"/>
  <c r="CF7" i="52"/>
  <c r="CG7" i="52"/>
  <c r="CH7" i="52"/>
  <c r="CI7" i="52"/>
  <c r="CJ7" i="52"/>
  <c r="CK7" i="52"/>
  <c r="CL7" i="52"/>
  <c r="CM7" i="52"/>
  <c r="CN7" i="52"/>
  <c r="CO7" i="52"/>
  <c r="CP7" i="52"/>
  <c r="CQ7" i="52"/>
  <c r="CR7" i="52"/>
  <c r="CS7" i="52"/>
  <c r="CT7" i="52"/>
  <c r="CU7" i="52"/>
  <c r="CV7" i="52"/>
  <c r="CW7" i="52"/>
  <c r="CV7" i="55"/>
  <c r="BD8" i="52"/>
  <c r="BE8" i="52"/>
  <c r="BF8" i="52"/>
  <c r="BG8" i="52"/>
  <c r="BH8" i="52"/>
  <c r="BI8" i="52"/>
  <c r="BJ8" i="52"/>
  <c r="BK8" i="52"/>
  <c r="BL8" i="52"/>
  <c r="BM8" i="52"/>
  <c r="BN8" i="52"/>
  <c r="BO8" i="52"/>
  <c r="BP8" i="52"/>
  <c r="BQ8" i="52"/>
  <c r="BR8" i="52"/>
  <c r="BS8" i="52"/>
  <c r="BT8" i="52"/>
  <c r="BU8" i="52"/>
  <c r="BV8" i="52"/>
  <c r="BW8" i="52"/>
  <c r="BX8" i="52"/>
  <c r="BY8" i="52"/>
  <c r="BZ8" i="52"/>
  <c r="CA8" i="52"/>
  <c r="CB8" i="52"/>
  <c r="CC8" i="52"/>
  <c r="CD8" i="52"/>
  <c r="CE8" i="52"/>
  <c r="CF8" i="52"/>
  <c r="CG8" i="52"/>
  <c r="CH8" i="52"/>
  <c r="CI8" i="52"/>
  <c r="CJ8" i="52"/>
  <c r="CK8" i="52"/>
  <c r="CL8" i="52"/>
  <c r="CM8" i="52"/>
  <c r="CN8" i="52"/>
  <c r="CO8" i="52"/>
  <c r="CP8" i="52"/>
  <c r="CQ8" i="52"/>
  <c r="CR8" i="52"/>
  <c r="CS8" i="52"/>
  <c r="CT8" i="52"/>
  <c r="CU8" i="52"/>
  <c r="CV8" i="52"/>
  <c r="CW8" i="52"/>
  <c r="CV8" i="55"/>
  <c r="BD9" i="52"/>
  <c r="BE9" i="52"/>
  <c r="BF9" i="52"/>
  <c r="BG9" i="52"/>
  <c r="BH9" i="52"/>
  <c r="BI9" i="52"/>
  <c r="BJ9" i="52"/>
  <c r="BK9" i="52"/>
  <c r="BL9" i="52"/>
  <c r="BM9" i="52"/>
  <c r="BN9" i="52"/>
  <c r="BO9" i="52"/>
  <c r="BP9" i="52"/>
  <c r="BQ9" i="52"/>
  <c r="BR9" i="52"/>
  <c r="BS9" i="52"/>
  <c r="BT9" i="52"/>
  <c r="BU9" i="52"/>
  <c r="BV9" i="52"/>
  <c r="BW9" i="52"/>
  <c r="BX9" i="52"/>
  <c r="BY9" i="52"/>
  <c r="BZ9" i="52"/>
  <c r="CA9" i="52"/>
  <c r="CB9" i="52"/>
  <c r="CC9" i="52"/>
  <c r="CD9" i="52"/>
  <c r="CE9" i="52"/>
  <c r="CF9" i="52"/>
  <c r="CG9" i="52"/>
  <c r="CH9" i="52"/>
  <c r="CI9" i="52"/>
  <c r="CJ9" i="52"/>
  <c r="CK9" i="52"/>
  <c r="CL9" i="52"/>
  <c r="CM9" i="52"/>
  <c r="CN9" i="52"/>
  <c r="CO9" i="52"/>
  <c r="CP9" i="52"/>
  <c r="CQ9" i="52"/>
  <c r="CR9" i="52"/>
  <c r="CS9" i="52"/>
  <c r="CT9" i="52"/>
  <c r="CU9" i="52"/>
  <c r="CV9" i="52"/>
  <c r="CW9" i="52"/>
  <c r="CV9" i="55"/>
  <c r="BD10" i="52"/>
  <c r="BE10" i="52"/>
  <c r="BF10" i="52"/>
  <c r="BG10" i="52"/>
  <c r="BH10" i="52"/>
  <c r="BI10" i="52"/>
  <c r="BJ10" i="52"/>
  <c r="BK10" i="52"/>
  <c r="BL10" i="52"/>
  <c r="BM10" i="52"/>
  <c r="BN10" i="52"/>
  <c r="BO10" i="52"/>
  <c r="BP10" i="52"/>
  <c r="BQ10" i="52"/>
  <c r="BR10" i="52"/>
  <c r="BS10" i="52"/>
  <c r="BT10" i="52"/>
  <c r="BU10" i="52"/>
  <c r="BV10" i="52"/>
  <c r="BW10" i="52"/>
  <c r="BX10" i="52"/>
  <c r="BY10" i="52"/>
  <c r="BZ10" i="52"/>
  <c r="CA10" i="52"/>
  <c r="CB10" i="52"/>
  <c r="CC10" i="52"/>
  <c r="CD10" i="52"/>
  <c r="CE10" i="52"/>
  <c r="CF10" i="52"/>
  <c r="CG10" i="52"/>
  <c r="CH10" i="52"/>
  <c r="CI10" i="52"/>
  <c r="CJ10" i="52"/>
  <c r="CK10" i="52"/>
  <c r="CL10" i="52"/>
  <c r="CM10" i="52"/>
  <c r="CN10" i="52"/>
  <c r="CO10" i="52"/>
  <c r="CP10" i="52"/>
  <c r="CQ10" i="52"/>
  <c r="CR10" i="52"/>
  <c r="CS10" i="52"/>
  <c r="CT10" i="52"/>
  <c r="CU10" i="52"/>
  <c r="CV10" i="52"/>
  <c r="CW10" i="52"/>
  <c r="CV10" i="55"/>
  <c r="BD11" i="52"/>
  <c r="BE11" i="52"/>
  <c r="BF11" i="52"/>
  <c r="BG11" i="52"/>
  <c r="BH11" i="52"/>
  <c r="BI11" i="52"/>
  <c r="BJ11" i="52"/>
  <c r="BK11" i="52"/>
  <c r="BL11" i="52"/>
  <c r="BM11" i="52"/>
  <c r="BN11" i="52"/>
  <c r="BO11" i="52"/>
  <c r="BP11" i="52"/>
  <c r="BQ11" i="52"/>
  <c r="BR11" i="52"/>
  <c r="BS11" i="52"/>
  <c r="BT11" i="52"/>
  <c r="BU11" i="52"/>
  <c r="BV11" i="52"/>
  <c r="BW11" i="52"/>
  <c r="BX11" i="52"/>
  <c r="BY11" i="52"/>
  <c r="BZ11" i="52"/>
  <c r="CA11" i="52"/>
  <c r="CB11" i="52"/>
  <c r="CC11" i="52"/>
  <c r="CD11" i="52"/>
  <c r="CE11" i="52"/>
  <c r="CF11" i="52"/>
  <c r="CG11" i="52"/>
  <c r="CH11" i="52"/>
  <c r="CI11" i="52"/>
  <c r="CJ11" i="52"/>
  <c r="CK11" i="52"/>
  <c r="CL11" i="52"/>
  <c r="CM11" i="52"/>
  <c r="CN11" i="52"/>
  <c r="CO11" i="52"/>
  <c r="CP11" i="52"/>
  <c r="CQ11" i="52"/>
  <c r="CR11" i="52"/>
  <c r="CS11" i="52"/>
  <c r="CT11" i="52"/>
  <c r="CU11" i="52"/>
  <c r="CV11" i="52"/>
  <c r="CW11" i="52"/>
  <c r="CV11" i="55"/>
  <c r="BD12" i="52"/>
  <c r="BE12" i="52"/>
  <c r="BF12" i="52"/>
  <c r="BG12" i="52"/>
  <c r="BH12" i="52"/>
  <c r="BI12" i="52"/>
  <c r="BJ12" i="52"/>
  <c r="BK12" i="52"/>
  <c r="BL12" i="52"/>
  <c r="BM12" i="52"/>
  <c r="BN12" i="52"/>
  <c r="BO12" i="52"/>
  <c r="BP12" i="52"/>
  <c r="BQ12" i="52"/>
  <c r="BR12" i="52"/>
  <c r="BS12" i="52"/>
  <c r="BT12" i="52"/>
  <c r="BU12" i="52"/>
  <c r="BV12" i="52"/>
  <c r="BW12" i="52"/>
  <c r="BX12" i="52"/>
  <c r="BY12" i="52"/>
  <c r="BZ12" i="52"/>
  <c r="CA12" i="52"/>
  <c r="CB12" i="52"/>
  <c r="CC12" i="52"/>
  <c r="CD12" i="52"/>
  <c r="CE12" i="52"/>
  <c r="CF12" i="52"/>
  <c r="CG12" i="52"/>
  <c r="CH12" i="52"/>
  <c r="CI12" i="52"/>
  <c r="CJ12" i="52"/>
  <c r="CK12" i="52"/>
  <c r="CL12" i="52"/>
  <c r="CM12" i="52"/>
  <c r="CN12" i="52"/>
  <c r="CO12" i="52"/>
  <c r="CP12" i="52"/>
  <c r="CQ12" i="52"/>
  <c r="CR12" i="52"/>
  <c r="CS12" i="52"/>
  <c r="CT12" i="52"/>
  <c r="CU12" i="52"/>
  <c r="CV12" i="52"/>
  <c r="CW12" i="52"/>
  <c r="CV12" i="55"/>
  <c r="BD13" i="52"/>
  <c r="BE13" i="52"/>
  <c r="BF13" i="52"/>
  <c r="BG13" i="52"/>
  <c r="BH13" i="52"/>
  <c r="BI13" i="52"/>
  <c r="BJ13" i="52"/>
  <c r="BK13" i="52"/>
  <c r="BL13" i="52"/>
  <c r="BM13" i="52"/>
  <c r="BN13" i="52"/>
  <c r="BO13" i="52"/>
  <c r="BP13" i="52"/>
  <c r="BQ13" i="52"/>
  <c r="BR13" i="52"/>
  <c r="BS13" i="52"/>
  <c r="BT13" i="52"/>
  <c r="BU13" i="52"/>
  <c r="BV13" i="52"/>
  <c r="BW13" i="52"/>
  <c r="BX13" i="52"/>
  <c r="BY13" i="52"/>
  <c r="BZ13" i="52"/>
  <c r="CA13" i="52"/>
  <c r="CB13" i="52"/>
  <c r="CC13" i="52"/>
  <c r="CD13" i="52"/>
  <c r="CE13" i="52"/>
  <c r="CF13" i="52"/>
  <c r="CG13" i="52"/>
  <c r="CH13" i="52"/>
  <c r="CI13" i="52"/>
  <c r="CJ13" i="52"/>
  <c r="CK13" i="52"/>
  <c r="CL13" i="52"/>
  <c r="CM13" i="52"/>
  <c r="CN13" i="52"/>
  <c r="CO13" i="52"/>
  <c r="CP13" i="52"/>
  <c r="CQ13" i="52"/>
  <c r="CR13" i="52"/>
  <c r="CS13" i="52"/>
  <c r="CT13" i="52"/>
  <c r="CU13" i="52"/>
  <c r="CV13" i="52"/>
  <c r="CW13" i="52"/>
  <c r="CV13" i="55"/>
  <c r="BD14" i="52"/>
  <c r="BE14" i="52"/>
  <c r="BF14" i="52"/>
  <c r="BG14" i="52"/>
  <c r="BH14" i="52"/>
  <c r="BI14" i="52"/>
  <c r="BJ14" i="52"/>
  <c r="BK14" i="52"/>
  <c r="BL14" i="52"/>
  <c r="BM14" i="52"/>
  <c r="BN14" i="52"/>
  <c r="BO14" i="52"/>
  <c r="BP14" i="52"/>
  <c r="BQ14" i="52"/>
  <c r="BR14" i="52"/>
  <c r="BS14" i="52"/>
  <c r="BT14" i="52"/>
  <c r="BU14" i="52"/>
  <c r="BV14" i="52"/>
  <c r="BW14" i="52"/>
  <c r="BX14" i="52"/>
  <c r="BY14" i="52"/>
  <c r="BZ14" i="52"/>
  <c r="CA14" i="52"/>
  <c r="CB14" i="52"/>
  <c r="CC14" i="52"/>
  <c r="CD14" i="52"/>
  <c r="CE14" i="52"/>
  <c r="CF14" i="52"/>
  <c r="CG14" i="52"/>
  <c r="CH14" i="52"/>
  <c r="CI14" i="52"/>
  <c r="CJ14" i="52"/>
  <c r="CK14" i="52"/>
  <c r="CL14" i="52"/>
  <c r="CM14" i="52"/>
  <c r="CN14" i="52"/>
  <c r="CO14" i="52"/>
  <c r="CP14" i="52"/>
  <c r="CQ14" i="52"/>
  <c r="CR14" i="52"/>
  <c r="CS14" i="52"/>
  <c r="CT14" i="52"/>
  <c r="CU14" i="52"/>
  <c r="CV14" i="52"/>
  <c r="CW14" i="52"/>
  <c r="CV14" i="55"/>
  <c r="BD15" i="52"/>
  <c r="BE15" i="52"/>
  <c r="BF15" i="52"/>
  <c r="BG15" i="52"/>
  <c r="BH15" i="52"/>
  <c r="BI15" i="52"/>
  <c r="BJ15" i="52"/>
  <c r="BK15" i="52"/>
  <c r="BL15" i="52"/>
  <c r="BM15" i="52"/>
  <c r="BN15" i="52"/>
  <c r="BO15" i="52"/>
  <c r="BP15" i="52"/>
  <c r="BQ15" i="52"/>
  <c r="BR15" i="52"/>
  <c r="BS15" i="52"/>
  <c r="BT15" i="52"/>
  <c r="BU15" i="52"/>
  <c r="BV15" i="52"/>
  <c r="BW15" i="52"/>
  <c r="BX15" i="52"/>
  <c r="BY15" i="52"/>
  <c r="BZ15" i="52"/>
  <c r="CA15" i="52"/>
  <c r="CB15" i="52"/>
  <c r="CC15" i="52"/>
  <c r="CD15" i="52"/>
  <c r="CE15" i="52"/>
  <c r="CF15" i="52"/>
  <c r="CG15" i="52"/>
  <c r="CH15" i="52"/>
  <c r="CI15" i="52"/>
  <c r="CJ15" i="52"/>
  <c r="CK15" i="52"/>
  <c r="CL15" i="52"/>
  <c r="CM15" i="52"/>
  <c r="CN15" i="52"/>
  <c r="CO15" i="52"/>
  <c r="CP15" i="52"/>
  <c r="CQ15" i="52"/>
  <c r="CR15" i="52"/>
  <c r="CS15" i="52"/>
  <c r="CT15" i="52"/>
  <c r="CU15" i="52"/>
  <c r="CV15" i="52"/>
  <c r="CW15" i="52"/>
  <c r="CV15" i="55"/>
  <c r="BD16" i="52"/>
  <c r="BE16" i="52"/>
  <c r="BF16" i="52"/>
  <c r="BG16" i="52"/>
  <c r="BH16" i="52"/>
  <c r="BI16" i="52"/>
  <c r="BJ16" i="52"/>
  <c r="BK16" i="52"/>
  <c r="BL16" i="52"/>
  <c r="BM16" i="52"/>
  <c r="BN16" i="52"/>
  <c r="BO16" i="52"/>
  <c r="BP16" i="52"/>
  <c r="BQ16" i="52"/>
  <c r="BR16" i="52"/>
  <c r="BS16" i="52"/>
  <c r="BT16" i="52"/>
  <c r="BU16" i="52"/>
  <c r="BV16" i="52"/>
  <c r="BW16" i="52"/>
  <c r="BX16" i="52"/>
  <c r="BY16" i="52"/>
  <c r="BZ16" i="52"/>
  <c r="CA16" i="52"/>
  <c r="CB16" i="52"/>
  <c r="CC16" i="52"/>
  <c r="CD16" i="52"/>
  <c r="CE16" i="52"/>
  <c r="CF16" i="52"/>
  <c r="CG16" i="52"/>
  <c r="CH16" i="52"/>
  <c r="CI16" i="52"/>
  <c r="CJ16" i="52"/>
  <c r="CK16" i="52"/>
  <c r="CL16" i="52"/>
  <c r="CM16" i="52"/>
  <c r="CN16" i="52"/>
  <c r="CO16" i="52"/>
  <c r="CP16" i="52"/>
  <c r="CQ16" i="52"/>
  <c r="CR16" i="52"/>
  <c r="CS16" i="52"/>
  <c r="CT16" i="52"/>
  <c r="CU16" i="52"/>
  <c r="CV16" i="52"/>
  <c r="CW16" i="52"/>
  <c r="CV16" i="55"/>
  <c r="BD17" i="52"/>
  <c r="BE17" i="52"/>
  <c r="BF17" i="52"/>
  <c r="BG17" i="52"/>
  <c r="BH17" i="52"/>
  <c r="BI17" i="52"/>
  <c r="BJ17" i="52"/>
  <c r="BK17" i="52"/>
  <c r="BL17" i="52"/>
  <c r="BM17" i="52"/>
  <c r="BN17" i="52"/>
  <c r="BO17" i="52"/>
  <c r="BP17" i="52"/>
  <c r="BQ17" i="52"/>
  <c r="BR17" i="52"/>
  <c r="BS17" i="52"/>
  <c r="BT17" i="52"/>
  <c r="BU17" i="52"/>
  <c r="BV17" i="52"/>
  <c r="BW17" i="52"/>
  <c r="BX17" i="52"/>
  <c r="BY17" i="52"/>
  <c r="BZ17" i="52"/>
  <c r="CA17" i="52"/>
  <c r="CB17" i="52"/>
  <c r="CC17" i="52"/>
  <c r="CD17" i="52"/>
  <c r="CE17" i="52"/>
  <c r="CF17" i="52"/>
  <c r="CG17" i="52"/>
  <c r="CH17" i="52"/>
  <c r="CI17" i="52"/>
  <c r="CJ17" i="52"/>
  <c r="CK17" i="52"/>
  <c r="CL17" i="52"/>
  <c r="CM17" i="52"/>
  <c r="CN17" i="52"/>
  <c r="CO17" i="52"/>
  <c r="CP17" i="52"/>
  <c r="CQ17" i="52"/>
  <c r="CR17" i="52"/>
  <c r="CS17" i="52"/>
  <c r="CT17" i="52"/>
  <c r="CU17" i="52"/>
  <c r="CV17" i="52"/>
  <c r="CW17" i="52"/>
  <c r="CV17" i="55"/>
  <c r="BD18" i="52"/>
  <c r="BE18" i="52"/>
  <c r="BF18" i="52"/>
  <c r="BG18" i="52"/>
  <c r="BH18" i="52"/>
  <c r="BI18" i="52"/>
  <c r="BJ18" i="52"/>
  <c r="BK18" i="52"/>
  <c r="BL18" i="52"/>
  <c r="BM18" i="52"/>
  <c r="BN18" i="52"/>
  <c r="BO18" i="52"/>
  <c r="BP18" i="52"/>
  <c r="BQ18" i="52"/>
  <c r="BR18" i="52"/>
  <c r="BS18" i="52"/>
  <c r="BT18" i="52"/>
  <c r="BU18" i="52"/>
  <c r="BV18" i="52"/>
  <c r="BW18" i="52"/>
  <c r="BX18" i="52"/>
  <c r="BY18" i="52"/>
  <c r="BZ18" i="52"/>
  <c r="CA18" i="52"/>
  <c r="CB18" i="52"/>
  <c r="CC18" i="52"/>
  <c r="CD18" i="52"/>
  <c r="CE18" i="52"/>
  <c r="CF18" i="52"/>
  <c r="CG18" i="52"/>
  <c r="CH18" i="52"/>
  <c r="CI18" i="52"/>
  <c r="CJ18" i="52"/>
  <c r="CK18" i="52"/>
  <c r="CL18" i="52"/>
  <c r="CM18" i="52"/>
  <c r="CN18" i="52"/>
  <c r="CO18" i="52"/>
  <c r="CP18" i="52"/>
  <c r="CQ18" i="52"/>
  <c r="CR18" i="52"/>
  <c r="CS18" i="52"/>
  <c r="CT18" i="52"/>
  <c r="CU18" i="52"/>
  <c r="CV18" i="52"/>
  <c r="CW18" i="52"/>
  <c r="CV18" i="55"/>
  <c r="BD19" i="52"/>
  <c r="BE19" i="52"/>
  <c r="BF19" i="52"/>
  <c r="BG19" i="52"/>
  <c r="BH19" i="52"/>
  <c r="BI19" i="52"/>
  <c r="BJ19" i="52"/>
  <c r="BK19" i="52"/>
  <c r="BL19" i="52"/>
  <c r="BM19" i="52"/>
  <c r="BN19" i="52"/>
  <c r="BO19" i="52"/>
  <c r="BP19" i="52"/>
  <c r="BQ19" i="52"/>
  <c r="BR19" i="52"/>
  <c r="BS19" i="52"/>
  <c r="BT19" i="52"/>
  <c r="BU19" i="52"/>
  <c r="BV19" i="52"/>
  <c r="BW19" i="52"/>
  <c r="BX19" i="52"/>
  <c r="BY19" i="52"/>
  <c r="BZ19" i="52"/>
  <c r="CA19" i="52"/>
  <c r="CB19" i="52"/>
  <c r="CC19" i="52"/>
  <c r="CD19" i="52"/>
  <c r="CE19" i="52"/>
  <c r="CF19" i="52"/>
  <c r="CG19" i="52"/>
  <c r="CH19" i="52"/>
  <c r="CI19" i="52"/>
  <c r="CJ19" i="52"/>
  <c r="CK19" i="52"/>
  <c r="CL19" i="52"/>
  <c r="CM19" i="52"/>
  <c r="CN19" i="52"/>
  <c r="CO19" i="52"/>
  <c r="CP19" i="52"/>
  <c r="CQ19" i="52"/>
  <c r="CR19" i="52"/>
  <c r="CS19" i="52"/>
  <c r="CT19" i="52"/>
  <c r="CU19" i="52"/>
  <c r="CV19" i="52"/>
  <c r="CW19" i="52"/>
  <c r="CV19" i="55"/>
  <c r="BD20" i="52"/>
  <c r="BE20" i="52"/>
  <c r="BF20" i="52"/>
  <c r="BG20" i="52"/>
  <c r="BH20" i="52"/>
  <c r="BI20" i="52"/>
  <c r="BJ20" i="52"/>
  <c r="BK20" i="52"/>
  <c r="BL20" i="52"/>
  <c r="BM20" i="52"/>
  <c r="BN20" i="52"/>
  <c r="BO20" i="52"/>
  <c r="BP20" i="52"/>
  <c r="BQ20" i="52"/>
  <c r="BR20" i="52"/>
  <c r="BS20" i="52"/>
  <c r="BT20" i="52"/>
  <c r="BU20" i="52"/>
  <c r="BV20" i="52"/>
  <c r="BW20" i="52"/>
  <c r="BX20" i="52"/>
  <c r="BY20" i="52"/>
  <c r="BZ20" i="52"/>
  <c r="CA20" i="52"/>
  <c r="CB20" i="52"/>
  <c r="CC20" i="52"/>
  <c r="CD20" i="52"/>
  <c r="CE20" i="52"/>
  <c r="CF20" i="52"/>
  <c r="CG20" i="52"/>
  <c r="CH20" i="52"/>
  <c r="CI20" i="52"/>
  <c r="CJ20" i="52"/>
  <c r="CK20" i="52"/>
  <c r="CL20" i="52"/>
  <c r="CM20" i="52"/>
  <c r="CN20" i="52"/>
  <c r="CO20" i="52"/>
  <c r="CP20" i="52"/>
  <c r="CQ20" i="52"/>
  <c r="CR20" i="52"/>
  <c r="CS20" i="52"/>
  <c r="CT20" i="52"/>
  <c r="CU20" i="52"/>
  <c r="CV20" i="52"/>
  <c r="CW20" i="52"/>
  <c r="CV20" i="55"/>
  <c r="BD21" i="52"/>
  <c r="BE21" i="52"/>
  <c r="BF21" i="52"/>
  <c r="BG21" i="52"/>
  <c r="BH21" i="52"/>
  <c r="BI21" i="52"/>
  <c r="BJ21" i="52"/>
  <c r="BK21" i="52"/>
  <c r="BL21" i="52"/>
  <c r="BM21" i="52"/>
  <c r="BN21" i="52"/>
  <c r="BO21" i="52"/>
  <c r="BP21" i="52"/>
  <c r="BQ21" i="52"/>
  <c r="BR21" i="52"/>
  <c r="BS21" i="52"/>
  <c r="BT21" i="52"/>
  <c r="BU21" i="52"/>
  <c r="BV21" i="52"/>
  <c r="BW21" i="52"/>
  <c r="BX21" i="52"/>
  <c r="BY21" i="52"/>
  <c r="BZ21" i="52"/>
  <c r="CA21" i="52"/>
  <c r="CB21" i="52"/>
  <c r="CC21" i="52"/>
  <c r="CD21" i="52"/>
  <c r="CE21" i="52"/>
  <c r="CF21" i="52"/>
  <c r="CG21" i="52"/>
  <c r="CH21" i="52"/>
  <c r="CI21" i="52"/>
  <c r="CJ21" i="52"/>
  <c r="CK21" i="52"/>
  <c r="CL21" i="52"/>
  <c r="CM21" i="52"/>
  <c r="CN21" i="52"/>
  <c r="CO21" i="52"/>
  <c r="CP21" i="52"/>
  <c r="CQ21" i="52"/>
  <c r="CR21" i="52"/>
  <c r="CS21" i="52"/>
  <c r="CT21" i="52"/>
  <c r="CU21" i="52"/>
  <c r="CV21" i="52"/>
  <c r="CW21" i="52"/>
  <c r="CV21" i="55"/>
  <c r="BD22" i="52"/>
  <c r="BE22" i="52"/>
  <c r="BF22" i="52"/>
  <c r="BG22" i="52"/>
  <c r="BH22" i="52"/>
  <c r="BI22" i="52"/>
  <c r="BJ22" i="52"/>
  <c r="BK22" i="52"/>
  <c r="BL22" i="52"/>
  <c r="BM22" i="52"/>
  <c r="BN22" i="52"/>
  <c r="BO22" i="52"/>
  <c r="BP22" i="52"/>
  <c r="BQ22" i="52"/>
  <c r="BR22" i="52"/>
  <c r="BS22" i="52"/>
  <c r="BT22" i="52"/>
  <c r="BU22" i="52"/>
  <c r="BV22" i="52"/>
  <c r="BW22" i="52"/>
  <c r="BX22" i="52"/>
  <c r="BY22" i="52"/>
  <c r="BZ22" i="52"/>
  <c r="CA22" i="52"/>
  <c r="CB22" i="52"/>
  <c r="CC22" i="52"/>
  <c r="CD22" i="52"/>
  <c r="CE22" i="52"/>
  <c r="CF22" i="52"/>
  <c r="CG22" i="52"/>
  <c r="CH22" i="52"/>
  <c r="CI22" i="52"/>
  <c r="CJ22" i="52"/>
  <c r="CK22" i="52"/>
  <c r="CL22" i="52"/>
  <c r="CM22" i="52"/>
  <c r="CN22" i="52"/>
  <c r="CO22" i="52"/>
  <c r="CP22" i="52"/>
  <c r="CQ22" i="52"/>
  <c r="CR22" i="52"/>
  <c r="CS22" i="52"/>
  <c r="CT22" i="52"/>
  <c r="CU22" i="52"/>
  <c r="CV22" i="52"/>
  <c r="CW22" i="52"/>
  <c r="CV22" i="55"/>
  <c r="BD23" i="52"/>
  <c r="BE23" i="52"/>
  <c r="BF23" i="52"/>
  <c r="BG23" i="52"/>
  <c r="BH23" i="52"/>
  <c r="BI23" i="52"/>
  <c r="BJ23" i="52"/>
  <c r="BK23" i="52"/>
  <c r="BL23" i="52"/>
  <c r="BM23" i="52"/>
  <c r="BN23" i="52"/>
  <c r="BO23" i="52"/>
  <c r="BP23" i="52"/>
  <c r="BQ23" i="52"/>
  <c r="BR23" i="52"/>
  <c r="BS23" i="52"/>
  <c r="BT23" i="52"/>
  <c r="BU23" i="52"/>
  <c r="BV23" i="52"/>
  <c r="BW23" i="52"/>
  <c r="BX23" i="52"/>
  <c r="BY23" i="52"/>
  <c r="BZ23" i="52"/>
  <c r="CA23" i="52"/>
  <c r="CB23" i="52"/>
  <c r="CC23" i="52"/>
  <c r="CD23" i="52"/>
  <c r="CE23" i="52"/>
  <c r="CF23" i="52"/>
  <c r="CG23" i="52"/>
  <c r="CH23" i="52"/>
  <c r="CI23" i="52"/>
  <c r="CJ23" i="52"/>
  <c r="CK23" i="52"/>
  <c r="CL23" i="52"/>
  <c r="CM23" i="52"/>
  <c r="CN23" i="52"/>
  <c r="CO23" i="52"/>
  <c r="CP23" i="52"/>
  <c r="CQ23" i="52"/>
  <c r="CR23" i="52"/>
  <c r="CS23" i="52"/>
  <c r="CT23" i="52"/>
  <c r="CU23" i="52"/>
  <c r="CV23" i="52"/>
  <c r="CW23" i="52"/>
  <c r="CV23" i="55"/>
  <c r="BD24" i="52"/>
  <c r="BE24" i="52"/>
  <c r="BF24" i="52"/>
  <c r="BG24" i="52"/>
  <c r="BH24" i="52"/>
  <c r="BI24" i="52"/>
  <c r="BJ24" i="52"/>
  <c r="BK24" i="52"/>
  <c r="BL24" i="52"/>
  <c r="BM24" i="52"/>
  <c r="BN24" i="52"/>
  <c r="BO24" i="52"/>
  <c r="BP24" i="52"/>
  <c r="BQ24" i="52"/>
  <c r="BR24" i="52"/>
  <c r="BS24" i="52"/>
  <c r="BT24" i="52"/>
  <c r="BU24" i="52"/>
  <c r="BV24" i="52"/>
  <c r="BW24" i="52"/>
  <c r="BX24" i="52"/>
  <c r="BY24" i="52"/>
  <c r="BZ24" i="52"/>
  <c r="CA24" i="52"/>
  <c r="CB24" i="52"/>
  <c r="CC24" i="52"/>
  <c r="CD24" i="52"/>
  <c r="CE24" i="52"/>
  <c r="CF24" i="52"/>
  <c r="CG24" i="52"/>
  <c r="CH24" i="52"/>
  <c r="CI24" i="52"/>
  <c r="CJ24" i="52"/>
  <c r="CK24" i="52"/>
  <c r="CL24" i="52"/>
  <c r="CM24" i="52"/>
  <c r="CN24" i="52"/>
  <c r="CO24" i="52"/>
  <c r="CP24" i="52"/>
  <c r="CQ24" i="52"/>
  <c r="CR24" i="52"/>
  <c r="CS24" i="52"/>
  <c r="CT24" i="52"/>
  <c r="CU24" i="52"/>
  <c r="CV24" i="52"/>
  <c r="CW24" i="52"/>
  <c r="CV24" i="55"/>
  <c r="BD25" i="52"/>
  <c r="BE25" i="52"/>
  <c r="BF25" i="52"/>
  <c r="BG25" i="52"/>
  <c r="BH25" i="52"/>
  <c r="BI25" i="52"/>
  <c r="BJ25" i="52"/>
  <c r="BK25" i="52"/>
  <c r="BL25" i="52"/>
  <c r="BM25" i="52"/>
  <c r="BN25" i="52"/>
  <c r="BO25" i="52"/>
  <c r="BP25" i="52"/>
  <c r="BQ25" i="52"/>
  <c r="BR25" i="52"/>
  <c r="BS25" i="52"/>
  <c r="BT25" i="52"/>
  <c r="BU25" i="52"/>
  <c r="BV25" i="52"/>
  <c r="BW25" i="52"/>
  <c r="BX25" i="52"/>
  <c r="BY25" i="52"/>
  <c r="BZ25" i="52"/>
  <c r="CA25" i="52"/>
  <c r="CB25" i="52"/>
  <c r="CC25" i="52"/>
  <c r="CD25" i="52"/>
  <c r="CE25" i="52"/>
  <c r="CF25" i="52"/>
  <c r="CG25" i="52"/>
  <c r="CH25" i="52"/>
  <c r="CI25" i="52"/>
  <c r="CJ25" i="52"/>
  <c r="CK25" i="52"/>
  <c r="CL25" i="52"/>
  <c r="CM25" i="52"/>
  <c r="CN25" i="52"/>
  <c r="CO25" i="52"/>
  <c r="CP25" i="52"/>
  <c r="CQ25" i="52"/>
  <c r="CR25" i="52"/>
  <c r="CS25" i="52"/>
  <c r="CT25" i="52"/>
  <c r="CU25" i="52"/>
  <c r="CV25" i="52"/>
  <c r="CW25" i="52"/>
  <c r="CV25" i="55"/>
  <c r="BD26" i="52"/>
  <c r="BE26" i="52"/>
  <c r="BF26" i="52"/>
  <c r="BG26" i="52"/>
  <c r="BH26" i="52"/>
  <c r="BI26" i="52"/>
  <c r="BJ26" i="52"/>
  <c r="BK26" i="52"/>
  <c r="BL26" i="52"/>
  <c r="BM26" i="52"/>
  <c r="BN26" i="52"/>
  <c r="BO26" i="52"/>
  <c r="BP26" i="52"/>
  <c r="BQ26" i="52"/>
  <c r="BR26" i="52"/>
  <c r="BS26" i="52"/>
  <c r="BT26" i="52"/>
  <c r="BU26" i="52"/>
  <c r="BV26" i="52"/>
  <c r="BW26" i="52"/>
  <c r="BX26" i="52"/>
  <c r="BY26" i="52"/>
  <c r="BZ26" i="52"/>
  <c r="CA26" i="52"/>
  <c r="CB26" i="52"/>
  <c r="CC26" i="52"/>
  <c r="CD26" i="52"/>
  <c r="CE26" i="52"/>
  <c r="CF26" i="52"/>
  <c r="CG26" i="52"/>
  <c r="CH26" i="52"/>
  <c r="CI26" i="52"/>
  <c r="CJ26" i="52"/>
  <c r="CK26" i="52"/>
  <c r="CL26" i="52"/>
  <c r="CM26" i="52"/>
  <c r="CN26" i="52"/>
  <c r="CO26" i="52"/>
  <c r="CP26" i="52"/>
  <c r="CQ26" i="52"/>
  <c r="CR26" i="52"/>
  <c r="CS26" i="52"/>
  <c r="CT26" i="52"/>
  <c r="CU26" i="52"/>
  <c r="CV26" i="52"/>
  <c r="CW26" i="52"/>
  <c r="CV26" i="55"/>
  <c r="BD27" i="52"/>
  <c r="BE27" i="52"/>
  <c r="BF27" i="52"/>
  <c r="BG27" i="52"/>
  <c r="BH27" i="52"/>
  <c r="BI27" i="52"/>
  <c r="BJ27" i="52"/>
  <c r="BK27" i="52"/>
  <c r="BL27" i="52"/>
  <c r="BM27" i="52"/>
  <c r="BN27" i="52"/>
  <c r="BO27" i="52"/>
  <c r="BP27" i="52"/>
  <c r="BQ27" i="52"/>
  <c r="BR27" i="52"/>
  <c r="BS27" i="52"/>
  <c r="BT27" i="52"/>
  <c r="BU27" i="52"/>
  <c r="BV27" i="52"/>
  <c r="BW27" i="52"/>
  <c r="BX27" i="52"/>
  <c r="BY27" i="52"/>
  <c r="BZ27" i="52"/>
  <c r="CA27" i="52"/>
  <c r="CB27" i="52"/>
  <c r="CC27" i="52"/>
  <c r="CD27" i="52"/>
  <c r="CE27" i="52"/>
  <c r="CF27" i="52"/>
  <c r="CG27" i="52"/>
  <c r="CH27" i="52"/>
  <c r="CI27" i="52"/>
  <c r="CJ27" i="52"/>
  <c r="CK27" i="52"/>
  <c r="CL27" i="52"/>
  <c r="CM27" i="52"/>
  <c r="CN27" i="52"/>
  <c r="CO27" i="52"/>
  <c r="CP27" i="52"/>
  <c r="CQ27" i="52"/>
  <c r="CR27" i="52"/>
  <c r="CS27" i="52"/>
  <c r="CT27" i="52"/>
  <c r="CU27" i="52"/>
  <c r="CV27" i="52"/>
  <c r="CW27" i="52"/>
  <c r="CV27" i="55"/>
  <c r="BD28" i="52"/>
  <c r="BE28" i="52"/>
  <c r="BF28" i="52"/>
  <c r="BG28" i="52"/>
  <c r="BH28" i="52"/>
  <c r="BI28" i="52"/>
  <c r="BJ28" i="52"/>
  <c r="BK28" i="52"/>
  <c r="BL28" i="52"/>
  <c r="BM28" i="52"/>
  <c r="BN28" i="52"/>
  <c r="BO28" i="52"/>
  <c r="BP28" i="52"/>
  <c r="BQ28" i="52"/>
  <c r="BR28" i="52"/>
  <c r="BS28" i="52"/>
  <c r="BT28" i="52"/>
  <c r="BU28" i="52"/>
  <c r="BV28" i="52"/>
  <c r="BW28" i="52"/>
  <c r="BX28" i="52"/>
  <c r="BY28" i="52"/>
  <c r="BZ28" i="52"/>
  <c r="CA28" i="52"/>
  <c r="CB28" i="52"/>
  <c r="CC28" i="52"/>
  <c r="CD28" i="52"/>
  <c r="CE28" i="52"/>
  <c r="CF28" i="52"/>
  <c r="CG28" i="52"/>
  <c r="CH28" i="52"/>
  <c r="CI28" i="52"/>
  <c r="CJ28" i="52"/>
  <c r="CK28" i="52"/>
  <c r="CL28" i="52"/>
  <c r="CM28" i="52"/>
  <c r="CN28" i="52"/>
  <c r="CO28" i="52"/>
  <c r="CP28" i="52"/>
  <c r="CQ28" i="52"/>
  <c r="CR28" i="52"/>
  <c r="CS28" i="52"/>
  <c r="CT28" i="52"/>
  <c r="CU28" i="52"/>
  <c r="CV28" i="52"/>
  <c r="CW28" i="52"/>
  <c r="CV28" i="55"/>
  <c r="BD29" i="52"/>
  <c r="BE29" i="52"/>
  <c r="BF29" i="52"/>
  <c r="BG29" i="52"/>
  <c r="BH29" i="52"/>
  <c r="BI29" i="52"/>
  <c r="BJ29" i="52"/>
  <c r="BK29" i="52"/>
  <c r="BL29" i="52"/>
  <c r="BM29" i="52"/>
  <c r="BN29" i="52"/>
  <c r="BO29" i="52"/>
  <c r="BP29" i="52"/>
  <c r="BQ29" i="52"/>
  <c r="BR29" i="52"/>
  <c r="BS29" i="52"/>
  <c r="BT29" i="52"/>
  <c r="BU29" i="52"/>
  <c r="BV29" i="52"/>
  <c r="BW29" i="52"/>
  <c r="BX29" i="52"/>
  <c r="BY29" i="52"/>
  <c r="BZ29" i="52"/>
  <c r="CA29" i="52"/>
  <c r="CB29" i="52"/>
  <c r="CC29" i="52"/>
  <c r="CD29" i="52"/>
  <c r="CE29" i="52"/>
  <c r="CF29" i="52"/>
  <c r="CG29" i="52"/>
  <c r="CH29" i="52"/>
  <c r="CI29" i="52"/>
  <c r="CJ29" i="52"/>
  <c r="CK29" i="52"/>
  <c r="CL29" i="52"/>
  <c r="CM29" i="52"/>
  <c r="CN29" i="52"/>
  <c r="CO29" i="52"/>
  <c r="CP29" i="52"/>
  <c r="CQ29" i="52"/>
  <c r="CR29" i="52"/>
  <c r="CS29" i="52"/>
  <c r="CT29" i="52"/>
  <c r="CU29" i="52"/>
  <c r="CV29" i="52"/>
  <c r="CW29" i="52"/>
  <c r="CV29" i="55"/>
  <c r="BD30" i="52"/>
  <c r="BE30" i="52"/>
  <c r="BF30" i="52"/>
  <c r="BG30" i="52"/>
  <c r="BH30" i="52"/>
  <c r="BI30" i="52"/>
  <c r="BJ30" i="52"/>
  <c r="BK30" i="52"/>
  <c r="BL30" i="52"/>
  <c r="BM30" i="52"/>
  <c r="BN30" i="52"/>
  <c r="BO30" i="52"/>
  <c r="BP30" i="52"/>
  <c r="BQ30" i="52"/>
  <c r="BR30" i="52"/>
  <c r="BS30" i="52"/>
  <c r="BT30" i="52"/>
  <c r="BU30" i="52"/>
  <c r="BV30" i="52"/>
  <c r="BW30" i="52"/>
  <c r="BX30" i="52"/>
  <c r="BY30" i="52"/>
  <c r="BZ30" i="52"/>
  <c r="CA30" i="52"/>
  <c r="CB30" i="52"/>
  <c r="CC30" i="52"/>
  <c r="CD30" i="52"/>
  <c r="CE30" i="52"/>
  <c r="CF30" i="52"/>
  <c r="CG30" i="52"/>
  <c r="CH30" i="52"/>
  <c r="CI30" i="52"/>
  <c r="CJ30" i="52"/>
  <c r="CK30" i="52"/>
  <c r="CL30" i="52"/>
  <c r="CM30" i="52"/>
  <c r="CN30" i="52"/>
  <c r="CO30" i="52"/>
  <c r="CP30" i="52"/>
  <c r="CQ30" i="52"/>
  <c r="CR30" i="52"/>
  <c r="CS30" i="52"/>
  <c r="CT30" i="52"/>
  <c r="CU30" i="52"/>
  <c r="CV30" i="52"/>
  <c r="CW30" i="52"/>
  <c r="CV30" i="55"/>
  <c r="BD31" i="52"/>
  <c r="BE31" i="52"/>
  <c r="BF31" i="52"/>
  <c r="BG31" i="52"/>
  <c r="BH31" i="52"/>
  <c r="BI31" i="52"/>
  <c r="BJ31" i="52"/>
  <c r="BK31" i="52"/>
  <c r="BL31" i="52"/>
  <c r="BM31" i="52"/>
  <c r="BN31" i="52"/>
  <c r="BO31" i="52"/>
  <c r="BP31" i="52"/>
  <c r="BQ31" i="52"/>
  <c r="BR31" i="52"/>
  <c r="BS31" i="52"/>
  <c r="BT31" i="52"/>
  <c r="BU31" i="52"/>
  <c r="BV31" i="52"/>
  <c r="BW31" i="52"/>
  <c r="BX31" i="52"/>
  <c r="BY31" i="52"/>
  <c r="BZ31" i="52"/>
  <c r="CA31" i="52"/>
  <c r="CB31" i="52"/>
  <c r="CC31" i="52"/>
  <c r="CD31" i="52"/>
  <c r="CE31" i="52"/>
  <c r="CF31" i="52"/>
  <c r="CG31" i="52"/>
  <c r="CH31" i="52"/>
  <c r="CI31" i="52"/>
  <c r="CJ31" i="52"/>
  <c r="CK31" i="52"/>
  <c r="CL31" i="52"/>
  <c r="CM31" i="52"/>
  <c r="CN31" i="52"/>
  <c r="CO31" i="52"/>
  <c r="CP31" i="52"/>
  <c r="CQ31" i="52"/>
  <c r="CR31" i="52"/>
  <c r="CS31" i="52"/>
  <c r="CT31" i="52"/>
  <c r="CU31" i="52"/>
  <c r="CV31" i="52"/>
  <c r="CW31" i="52"/>
  <c r="CV31" i="55"/>
  <c r="BD32" i="52"/>
  <c r="BE32" i="52"/>
  <c r="BF32" i="52"/>
  <c r="BG32" i="52"/>
  <c r="BH32" i="52"/>
  <c r="BI32" i="52"/>
  <c r="BJ32" i="52"/>
  <c r="BK32" i="52"/>
  <c r="BL32" i="52"/>
  <c r="BM32" i="52"/>
  <c r="BN32" i="52"/>
  <c r="BO32" i="52"/>
  <c r="BP32" i="52"/>
  <c r="BQ32" i="52"/>
  <c r="BR32" i="52"/>
  <c r="BS32" i="52"/>
  <c r="BT32" i="52"/>
  <c r="BU32" i="52"/>
  <c r="BV32" i="52"/>
  <c r="BW32" i="52"/>
  <c r="BX32" i="52"/>
  <c r="BY32" i="52"/>
  <c r="BZ32" i="52"/>
  <c r="CA32" i="52"/>
  <c r="CB32" i="52"/>
  <c r="CC32" i="52"/>
  <c r="CD32" i="52"/>
  <c r="CE32" i="52"/>
  <c r="CF32" i="52"/>
  <c r="CG32" i="52"/>
  <c r="CH32" i="52"/>
  <c r="CI32" i="52"/>
  <c r="CJ32" i="52"/>
  <c r="CK32" i="52"/>
  <c r="CL32" i="52"/>
  <c r="CM32" i="52"/>
  <c r="CN32" i="52"/>
  <c r="CO32" i="52"/>
  <c r="CP32" i="52"/>
  <c r="CQ32" i="52"/>
  <c r="CR32" i="52"/>
  <c r="CS32" i="52"/>
  <c r="CT32" i="52"/>
  <c r="CU32" i="52"/>
  <c r="CV32" i="52"/>
  <c r="CW32" i="52"/>
  <c r="CV32" i="55"/>
  <c r="BD33" i="52"/>
  <c r="BE33" i="52"/>
  <c r="BF33" i="52"/>
  <c r="BG33" i="52"/>
  <c r="BH33" i="52"/>
  <c r="BI33" i="52"/>
  <c r="BJ33" i="52"/>
  <c r="BK33" i="52"/>
  <c r="BL33" i="52"/>
  <c r="BM33" i="52"/>
  <c r="BN33" i="52"/>
  <c r="BO33" i="52"/>
  <c r="BP33" i="52"/>
  <c r="BQ33" i="52"/>
  <c r="BR33" i="52"/>
  <c r="BS33" i="52"/>
  <c r="BT33" i="52"/>
  <c r="BU33" i="52"/>
  <c r="BV33" i="52"/>
  <c r="BW33" i="52"/>
  <c r="BX33" i="52"/>
  <c r="BY33" i="52"/>
  <c r="BZ33" i="52"/>
  <c r="CA33" i="52"/>
  <c r="CB33" i="52"/>
  <c r="CC33" i="52"/>
  <c r="CD33" i="52"/>
  <c r="CE33" i="52"/>
  <c r="CF33" i="52"/>
  <c r="CG33" i="52"/>
  <c r="CH33" i="52"/>
  <c r="CI33" i="52"/>
  <c r="CJ33" i="52"/>
  <c r="CK33" i="52"/>
  <c r="CL33" i="52"/>
  <c r="CM33" i="52"/>
  <c r="CN33" i="52"/>
  <c r="CO33" i="52"/>
  <c r="CP33" i="52"/>
  <c r="CQ33" i="52"/>
  <c r="CR33" i="52"/>
  <c r="CS33" i="52"/>
  <c r="CT33" i="52"/>
  <c r="CU33" i="52"/>
  <c r="CV33" i="52"/>
  <c r="CW33" i="52"/>
  <c r="CV33" i="55"/>
  <c r="BD34" i="52"/>
  <c r="BE34" i="52"/>
  <c r="BF34" i="52"/>
  <c r="BG34" i="52"/>
  <c r="BH34" i="52"/>
  <c r="BI34" i="52"/>
  <c r="BJ34" i="52"/>
  <c r="BK34" i="52"/>
  <c r="BL34" i="52"/>
  <c r="BM34" i="52"/>
  <c r="BN34" i="52"/>
  <c r="BO34" i="52"/>
  <c r="BP34" i="52"/>
  <c r="BQ34" i="52"/>
  <c r="BR34" i="52"/>
  <c r="BS34" i="52"/>
  <c r="BT34" i="52"/>
  <c r="BU34" i="52"/>
  <c r="BV34" i="52"/>
  <c r="BW34" i="52"/>
  <c r="BX34" i="52"/>
  <c r="BY34" i="52"/>
  <c r="BZ34" i="52"/>
  <c r="CA34" i="52"/>
  <c r="CB34" i="52"/>
  <c r="CC34" i="52"/>
  <c r="CD34" i="52"/>
  <c r="CE34" i="52"/>
  <c r="CF34" i="52"/>
  <c r="CG34" i="52"/>
  <c r="CH34" i="52"/>
  <c r="CI34" i="52"/>
  <c r="CJ34" i="52"/>
  <c r="CK34" i="52"/>
  <c r="CL34" i="52"/>
  <c r="CM34" i="52"/>
  <c r="CN34" i="52"/>
  <c r="CO34" i="52"/>
  <c r="CP34" i="52"/>
  <c r="CQ34" i="52"/>
  <c r="CR34" i="52"/>
  <c r="CS34" i="52"/>
  <c r="CT34" i="52"/>
  <c r="CU34" i="52"/>
  <c r="CV34" i="52"/>
  <c r="CW34" i="52"/>
  <c r="CV34" i="55"/>
  <c r="BD35" i="52"/>
  <c r="BE35" i="52"/>
  <c r="BF35" i="52"/>
  <c r="BG35" i="52"/>
  <c r="BH35" i="52"/>
  <c r="BI35" i="52"/>
  <c r="BJ35" i="52"/>
  <c r="BK35" i="52"/>
  <c r="BL35" i="52"/>
  <c r="BM35" i="52"/>
  <c r="BN35" i="52"/>
  <c r="BO35" i="52"/>
  <c r="BP35" i="52"/>
  <c r="BQ35" i="52"/>
  <c r="BR35" i="52"/>
  <c r="BS35" i="52"/>
  <c r="BT35" i="52"/>
  <c r="BU35" i="52"/>
  <c r="BV35" i="52"/>
  <c r="BW35" i="52"/>
  <c r="BX35" i="52"/>
  <c r="BY35" i="52"/>
  <c r="BZ35" i="52"/>
  <c r="CA35" i="52"/>
  <c r="CB35" i="52"/>
  <c r="CC35" i="52"/>
  <c r="CD35" i="52"/>
  <c r="CE35" i="52"/>
  <c r="CF35" i="52"/>
  <c r="CG35" i="52"/>
  <c r="CH35" i="52"/>
  <c r="CI35" i="52"/>
  <c r="CJ35" i="52"/>
  <c r="CK35" i="52"/>
  <c r="CL35" i="52"/>
  <c r="CM35" i="52"/>
  <c r="CN35" i="52"/>
  <c r="CO35" i="52"/>
  <c r="CP35" i="52"/>
  <c r="CQ35" i="52"/>
  <c r="CR35" i="52"/>
  <c r="CS35" i="52"/>
  <c r="CT35" i="52"/>
  <c r="CU35" i="52"/>
  <c r="CV35" i="52"/>
  <c r="CW35" i="52"/>
  <c r="CV35" i="55"/>
  <c r="BD36" i="52"/>
  <c r="BE36" i="52"/>
  <c r="BF36" i="52"/>
  <c r="BG36" i="52"/>
  <c r="BH36" i="52"/>
  <c r="BI36" i="52"/>
  <c r="BJ36" i="52"/>
  <c r="BK36" i="52"/>
  <c r="BL36" i="52"/>
  <c r="BM36" i="52"/>
  <c r="BN36" i="52"/>
  <c r="BO36" i="52"/>
  <c r="BP36" i="52"/>
  <c r="BQ36" i="52"/>
  <c r="BR36" i="52"/>
  <c r="BS36" i="52"/>
  <c r="BT36" i="52"/>
  <c r="BU36" i="52"/>
  <c r="BV36" i="52"/>
  <c r="BW36" i="52"/>
  <c r="BX36" i="52"/>
  <c r="BY36" i="52"/>
  <c r="BZ36" i="52"/>
  <c r="CA36" i="52"/>
  <c r="CB36" i="52"/>
  <c r="CC36" i="52"/>
  <c r="CD36" i="52"/>
  <c r="CE36" i="52"/>
  <c r="CF36" i="52"/>
  <c r="CG36" i="52"/>
  <c r="CH36" i="52"/>
  <c r="CI36" i="52"/>
  <c r="CJ36" i="52"/>
  <c r="CK36" i="52"/>
  <c r="CL36" i="52"/>
  <c r="CM36" i="52"/>
  <c r="CN36" i="52"/>
  <c r="CO36" i="52"/>
  <c r="CP36" i="52"/>
  <c r="CQ36" i="52"/>
  <c r="CR36" i="52"/>
  <c r="CS36" i="52"/>
  <c r="CT36" i="52"/>
  <c r="CU36" i="52"/>
  <c r="CV36" i="52"/>
  <c r="CW36" i="52"/>
  <c r="CV36" i="55"/>
  <c r="BD37" i="52"/>
  <c r="BE37" i="52"/>
  <c r="BF37" i="52"/>
  <c r="BG37" i="52"/>
  <c r="BH37" i="52"/>
  <c r="BI37" i="52"/>
  <c r="BJ37" i="52"/>
  <c r="BK37" i="52"/>
  <c r="BL37" i="52"/>
  <c r="BM37" i="52"/>
  <c r="BN37" i="52"/>
  <c r="BO37" i="52"/>
  <c r="BP37" i="52"/>
  <c r="BQ37" i="52"/>
  <c r="BR37" i="52"/>
  <c r="BS37" i="52"/>
  <c r="BT37" i="52"/>
  <c r="BU37" i="52"/>
  <c r="BV37" i="52"/>
  <c r="BW37" i="52"/>
  <c r="BX37" i="52"/>
  <c r="BY37" i="52"/>
  <c r="BZ37" i="52"/>
  <c r="CA37" i="52"/>
  <c r="CB37" i="52"/>
  <c r="CC37" i="52"/>
  <c r="CD37" i="52"/>
  <c r="CE37" i="52"/>
  <c r="CF37" i="52"/>
  <c r="CG37" i="52"/>
  <c r="CH37" i="52"/>
  <c r="CI37" i="52"/>
  <c r="CJ37" i="52"/>
  <c r="CK37" i="52"/>
  <c r="CL37" i="52"/>
  <c r="CM37" i="52"/>
  <c r="CN37" i="52"/>
  <c r="CO37" i="52"/>
  <c r="CP37" i="52"/>
  <c r="CQ37" i="52"/>
  <c r="CR37" i="52"/>
  <c r="CS37" i="52"/>
  <c r="CT37" i="52"/>
  <c r="CU37" i="52"/>
  <c r="CV37" i="52"/>
  <c r="CW37" i="52"/>
  <c r="CV37" i="55"/>
  <c r="BD38" i="52"/>
  <c r="BE38" i="52"/>
  <c r="BF38" i="52"/>
  <c r="BG38" i="52"/>
  <c r="BH38" i="52"/>
  <c r="BI38" i="52"/>
  <c r="BJ38" i="52"/>
  <c r="BK38" i="52"/>
  <c r="BL38" i="52"/>
  <c r="BM38" i="52"/>
  <c r="BN38" i="52"/>
  <c r="BO38" i="52"/>
  <c r="BP38" i="52"/>
  <c r="BQ38" i="52"/>
  <c r="BR38" i="52"/>
  <c r="BS38" i="52"/>
  <c r="BT38" i="52"/>
  <c r="BU38" i="52"/>
  <c r="BV38" i="52"/>
  <c r="BW38" i="52"/>
  <c r="BX38" i="52"/>
  <c r="BY38" i="52"/>
  <c r="BZ38" i="52"/>
  <c r="CA38" i="52"/>
  <c r="CB38" i="52"/>
  <c r="CC38" i="52"/>
  <c r="CD38" i="52"/>
  <c r="CE38" i="52"/>
  <c r="CF38" i="52"/>
  <c r="CG38" i="52"/>
  <c r="CH38" i="52"/>
  <c r="CI38" i="52"/>
  <c r="CJ38" i="52"/>
  <c r="CK38" i="52"/>
  <c r="CL38" i="52"/>
  <c r="CM38" i="52"/>
  <c r="CN38" i="52"/>
  <c r="CO38" i="52"/>
  <c r="CP38" i="52"/>
  <c r="CQ38" i="52"/>
  <c r="CR38" i="52"/>
  <c r="CS38" i="52"/>
  <c r="CT38" i="52"/>
  <c r="CU38" i="52"/>
  <c r="CV38" i="52"/>
  <c r="CW38" i="52"/>
  <c r="CV38" i="55"/>
  <c r="BD39" i="52"/>
  <c r="BE39" i="52"/>
  <c r="BF39" i="52"/>
  <c r="BG39" i="52"/>
  <c r="BH39" i="52"/>
  <c r="BI39" i="52"/>
  <c r="BJ39" i="52"/>
  <c r="BK39" i="52"/>
  <c r="BL39" i="52"/>
  <c r="BM39" i="52"/>
  <c r="BN39" i="52"/>
  <c r="BO39" i="52"/>
  <c r="BP39" i="52"/>
  <c r="BQ39" i="52"/>
  <c r="BR39" i="52"/>
  <c r="BS39" i="52"/>
  <c r="BT39" i="52"/>
  <c r="BU39" i="52"/>
  <c r="BV39" i="52"/>
  <c r="BW39" i="52"/>
  <c r="BX39" i="52"/>
  <c r="BY39" i="52"/>
  <c r="BZ39" i="52"/>
  <c r="CA39" i="52"/>
  <c r="CB39" i="52"/>
  <c r="CC39" i="52"/>
  <c r="CD39" i="52"/>
  <c r="CE39" i="52"/>
  <c r="CF39" i="52"/>
  <c r="CG39" i="52"/>
  <c r="CH39" i="52"/>
  <c r="CI39" i="52"/>
  <c r="CJ39" i="52"/>
  <c r="CK39" i="52"/>
  <c r="CL39" i="52"/>
  <c r="CM39" i="52"/>
  <c r="CN39" i="52"/>
  <c r="CO39" i="52"/>
  <c r="CP39" i="52"/>
  <c r="CQ39" i="52"/>
  <c r="CR39" i="52"/>
  <c r="CS39" i="52"/>
  <c r="CT39" i="52"/>
  <c r="CU39" i="52"/>
  <c r="CV39" i="52"/>
  <c r="CW39" i="52"/>
  <c r="CV39" i="55"/>
  <c r="BD40" i="52"/>
  <c r="BE40" i="52"/>
  <c r="BF40" i="52"/>
  <c r="BG40" i="52"/>
  <c r="BH40" i="52"/>
  <c r="BI40" i="52"/>
  <c r="BJ40" i="52"/>
  <c r="BK40" i="52"/>
  <c r="BL40" i="52"/>
  <c r="BM40" i="52"/>
  <c r="BN40" i="52"/>
  <c r="BO40" i="52"/>
  <c r="BP40" i="52"/>
  <c r="BQ40" i="52"/>
  <c r="BR40" i="52"/>
  <c r="BS40" i="52"/>
  <c r="BT40" i="52"/>
  <c r="BU40" i="52"/>
  <c r="BV40" i="52"/>
  <c r="BW40" i="52"/>
  <c r="BX40" i="52"/>
  <c r="BY40" i="52"/>
  <c r="BZ40" i="52"/>
  <c r="CA40" i="52"/>
  <c r="CB40" i="52"/>
  <c r="CC40" i="52"/>
  <c r="CD40" i="52"/>
  <c r="CE40" i="52"/>
  <c r="CF40" i="52"/>
  <c r="CG40" i="52"/>
  <c r="CH40" i="52"/>
  <c r="CI40" i="52"/>
  <c r="CJ40" i="52"/>
  <c r="CK40" i="52"/>
  <c r="CL40" i="52"/>
  <c r="CM40" i="52"/>
  <c r="CN40" i="52"/>
  <c r="CO40" i="52"/>
  <c r="CP40" i="52"/>
  <c r="CQ40" i="52"/>
  <c r="CR40" i="52"/>
  <c r="CS40" i="52"/>
  <c r="CT40" i="52"/>
  <c r="CU40" i="52"/>
  <c r="CV40" i="52"/>
  <c r="CW40" i="52"/>
  <c r="CV40" i="55"/>
  <c r="BD41" i="52"/>
  <c r="BE41" i="52"/>
  <c r="BF41" i="52"/>
  <c r="BG41" i="52"/>
  <c r="BH41" i="52"/>
  <c r="BI41" i="52"/>
  <c r="BJ41" i="52"/>
  <c r="BK41" i="52"/>
  <c r="BL41" i="52"/>
  <c r="BM41" i="52"/>
  <c r="BN41" i="52"/>
  <c r="BO41" i="52"/>
  <c r="BP41" i="52"/>
  <c r="BQ41" i="52"/>
  <c r="BR41" i="52"/>
  <c r="BS41" i="52"/>
  <c r="BT41" i="52"/>
  <c r="BU41" i="52"/>
  <c r="BV41" i="52"/>
  <c r="BW41" i="52"/>
  <c r="BX41" i="52"/>
  <c r="BY41" i="52"/>
  <c r="BZ41" i="52"/>
  <c r="CA41" i="52"/>
  <c r="CB41" i="52"/>
  <c r="CC41" i="52"/>
  <c r="CD41" i="52"/>
  <c r="CE41" i="52"/>
  <c r="CF41" i="52"/>
  <c r="CG41" i="52"/>
  <c r="CH41" i="52"/>
  <c r="CI41" i="52"/>
  <c r="CJ41" i="52"/>
  <c r="CK41" i="52"/>
  <c r="CL41" i="52"/>
  <c r="CM41" i="52"/>
  <c r="CN41" i="52"/>
  <c r="CO41" i="52"/>
  <c r="CP41" i="52"/>
  <c r="CQ41" i="52"/>
  <c r="CR41" i="52"/>
  <c r="CS41" i="52"/>
  <c r="CT41" i="52"/>
  <c r="CU41" i="52"/>
  <c r="CV41" i="52"/>
  <c r="CW41" i="52"/>
  <c r="CV41" i="55"/>
  <c r="BD42" i="52"/>
  <c r="BE42" i="52"/>
  <c r="BF42" i="52"/>
  <c r="BG42" i="52"/>
  <c r="BH42" i="52"/>
  <c r="BI42" i="52"/>
  <c r="BJ42" i="52"/>
  <c r="BK42" i="52"/>
  <c r="BL42" i="52"/>
  <c r="BM42" i="52"/>
  <c r="BN42" i="52"/>
  <c r="BO42" i="52"/>
  <c r="BP42" i="52"/>
  <c r="BQ42" i="52"/>
  <c r="BR42" i="52"/>
  <c r="BS42" i="52"/>
  <c r="BT42" i="52"/>
  <c r="BU42" i="52"/>
  <c r="BV42" i="52"/>
  <c r="BW42" i="52"/>
  <c r="BX42" i="52"/>
  <c r="BY42" i="52"/>
  <c r="BZ42" i="52"/>
  <c r="CA42" i="52"/>
  <c r="CB42" i="52"/>
  <c r="CC42" i="52"/>
  <c r="CD42" i="52"/>
  <c r="CE42" i="52"/>
  <c r="CF42" i="52"/>
  <c r="CG42" i="52"/>
  <c r="CH42" i="52"/>
  <c r="CI42" i="52"/>
  <c r="CJ42" i="52"/>
  <c r="CK42" i="52"/>
  <c r="CL42" i="52"/>
  <c r="CM42" i="52"/>
  <c r="CN42" i="52"/>
  <c r="CO42" i="52"/>
  <c r="CP42" i="52"/>
  <c r="CQ42" i="52"/>
  <c r="CR42" i="52"/>
  <c r="CS42" i="52"/>
  <c r="CT42" i="52"/>
  <c r="CU42" i="52"/>
  <c r="CV42" i="52"/>
  <c r="CW42" i="52"/>
  <c r="CV42" i="55"/>
  <c r="BD43" i="52"/>
  <c r="BE43" i="52"/>
  <c r="BF43" i="52"/>
  <c r="BG43" i="52"/>
  <c r="BH43" i="52"/>
  <c r="BI43" i="52"/>
  <c r="BJ43" i="52"/>
  <c r="BK43" i="52"/>
  <c r="BL43" i="52"/>
  <c r="BM43" i="52"/>
  <c r="BN43" i="52"/>
  <c r="BO43" i="52"/>
  <c r="BP43" i="52"/>
  <c r="BQ43" i="52"/>
  <c r="BR43" i="52"/>
  <c r="BS43" i="52"/>
  <c r="BT43" i="52"/>
  <c r="BU43" i="52"/>
  <c r="BV43" i="52"/>
  <c r="BW43" i="52"/>
  <c r="BX43" i="52"/>
  <c r="BY43" i="52"/>
  <c r="BZ43" i="52"/>
  <c r="CA43" i="52"/>
  <c r="CB43" i="52"/>
  <c r="CC43" i="52"/>
  <c r="CD43" i="52"/>
  <c r="CE43" i="52"/>
  <c r="CF43" i="52"/>
  <c r="CG43" i="52"/>
  <c r="CH43" i="52"/>
  <c r="CI43" i="52"/>
  <c r="CJ43" i="52"/>
  <c r="CK43" i="52"/>
  <c r="CL43" i="52"/>
  <c r="CM43" i="52"/>
  <c r="CN43" i="52"/>
  <c r="CO43" i="52"/>
  <c r="CP43" i="52"/>
  <c r="CQ43" i="52"/>
  <c r="CR43" i="52"/>
  <c r="CS43" i="52"/>
  <c r="CT43" i="52"/>
  <c r="CU43" i="52"/>
  <c r="CV43" i="52"/>
  <c r="CW43" i="52"/>
  <c r="CV43" i="55"/>
  <c r="BD44" i="52"/>
  <c r="BE44" i="52"/>
  <c r="BF44" i="52"/>
  <c r="BG44" i="52"/>
  <c r="BH44" i="52"/>
  <c r="BI44" i="52"/>
  <c r="BJ44" i="52"/>
  <c r="BK44" i="52"/>
  <c r="BL44" i="52"/>
  <c r="BM44" i="52"/>
  <c r="BN44" i="52"/>
  <c r="BO44" i="52"/>
  <c r="BP44" i="52"/>
  <c r="BQ44" i="52"/>
  <c r="BR44" i="52"/>
  <c r="BS44" i="52"/>
  <c r="BT44" i="52"/>
  <c r="BU44" i="52"/>
  <c r="BV44" i="52"/>
  <c r="BW44" i="52"/>
  <c r="BX44" i="52"/>
  <c r="BY44" i="52"/>
  <c r="BZ44" i="52"/>
  <c r="CA44" i="52"/>
  <c r="CB44" i="52"/>
  <c r="CC44" i="52"/>
  <c r="CD44" i="52"/>
  <c r="CE44" i="52"/>
  <c r="CF44" i="52"/>
  <c r="CG44" i="52"/>
  <c r="CH44" i="52"/>
  <c r="CI44" i="52"/>
  <c r="CJ44" i="52"/>
  <c r="CK44" i="52"/>
  <c r="CL44" i="52"/>
  <c r="CM44" i="52"/>
  <c r="CN44" i="52"/>
  <c r="CO44" i="52"/>
  <c r="CP44" i="52"/>
  <c r="CQ44" i="52"/>
  <c r="CR44" i="52"/>
  <c r="CS44" i="52"/>
  <c r="CT44" i="52"/>
  <c r="CU44" i="52"/>
  <c r="CV44" i="52"/>
  <c r="CW44" i="52"/>
  <c r="CV44" i="55"/>
  <c r="BD45" i="52"/>
  <c r="BE45" i="52"/>
  <c r="BF45" i="52"/>
  <c r="BG45" i="52"/>
  <c r="BH45" i="52"/>
  <c r="BI45" i="52"/>
  <c r="BJ45" i="52"/>
  <c r="BK45" i="52"/>
  <c r="BL45" i="52"/>
  <c r="BM45" i="52"/>
  <c r="BN45" i="52"/>
  <c r="BO45" i="52"/>
  <c r="BP45" i="52"/>
  <c r="BQ45" i="52"/>
  <c r="BR45" i="52"/>
  <c r="BS45" i="52"/>
  <c r="BT45" i="52"/>
  <c r="BU45" i="52"/>
  <c r="BV45" i="52"/>
  <c r="BW45" i="52"/>
  <c r="BX45" i="52"/>
  <c r="BY45" i="52"/>
  <c r="BZ45" i="52"/>
  <c r="CA45" i="52"/>
  <c r="CB45" i="52"/>
  <c r="CC45" i="52"/>
  <c r="CD45" i="52"/>
  <c r="CE45" i="52"/>
  <c r="CF45" i="52"/>
  <c r="CG45" i="52"/>
  <c r="CH45" i="52"/>
  <c r="CI45" i="52"/>
  <c r="CJ45" i="52"/>
  <c r="CK45" i="52"/>
  <c r="CL45" i="52"/>
  <c r="CM45" i="52"/>
  <c r="CN45" i="52"/>
  <c r="CO45" i="52"/>
  <c r="CP45" i="52"/>
  <c r="CQ45" i="52"/>
  <c r="CR45" i="52"/>
  <c r="CS45" i="52"/>
  <c r="CT45" i="52"/>
  <c r="CU45" i="52"/>
  <c r="CV45" i="52"/>
  <c r="CW45" i="52"/>
  <c r="CV45" i="55"/>
  <c r="BD46" i="52"/>
  <c r="BE46" i="52"/>
  <c r="BF46" i="52"/>
  <c r="BG46" i="52"/>
  <c r="BH46" i="52"/>
  <c r="BI46" i="52"/>
  <c r="BJ46" i="52"/>
  <c r="BK46" i="52"/>
  <c r="BL46" i="52"/>
  <c r="BM46" i="52"/>
  <c r="BN46" i="52"/>
  <c r="BO46" i="52"/>
  <c r="BP46" i="52"/>
  <c r="BQ46" i="52"/>
  <c r="BR46" i="52"/>
  <c r="BS46" i="52"/>
  <c r="BT46" i="52"/>
  <c r="BU46" i="52"/>
  <c r="BV46" i="52"/>
  <c r="BW46" i="52"/>
  <c r="BX46" i="52"/>
  <c r="BY46" i="52"/>
  <c r="BZ46" i="52"/>
  <c r="CA46" i="52"/>
  <c r="CB46" i="52"/>
  <c r="CC46" i="52"/>
  <c r="CD46" i="52"/>
  <c r="CE46" i="52"/>
  <c r="CF46" i="52"/>
  <c r="CG46" i="52"/>
  <c r="CH46" i="52"/>
  <c r="CI46" i="52"/>
  <c r="CJ46" i="52"/>
  <c r="CK46" i="52"/>
  <c r="CL46" i="52"/>
  <c r="CM46" i="52"/>
  <c r="CN46" i="52"/>
  <c r="CO46" i="52"/>
  <c r="CP46" i="52"/>
  <c r="CQ46" i="52"/>
  <c r="CR46" i="52"/>
  <c r="CS46" i="52"/>
  <c r="CT46" i="52"/>
  <c r="CU46" i="52"/>
  <c r="CV46" i="52"/>
  <c r="CW46" i="52"/>
  <c r="CV46" i="55"/>
  <c r="BD47" i="52"/>
  <c r="BE47" i="52"/>
  <c r="BF47" i="52"/>
  <c r="BG47" i="52"/>
  <c r="BH47" i="52"/>
  <c r="BI47" i="52"/>
  <c r="BJ47" i="52"/>
  <c r="BK47" i="52"/>
  <c r="BL47" i="52"/>
  <c r="BM47" i="52"/>
  <c r="BN47" i="52"/>
  <c r="BO47" i="52"/>
  <c r="BP47" i="52"/>
  <c r="BQ47" i="52"/>
  <c r="BR47" i="52"/>
  <c r="BS47" i="52"/>
  <c r="BT47" i="52"/>
  <c r="BU47" i="52"/>
  <c r="BV47" i="52"/>
  <c r="BW47" i="52"/>
  <c r="BX47" i="52"/>
  <c r="BY47" i="52"/>
  <c r="BZ47" i="52"/>
  <c r="CA47" i="52"/>
  <c r="CB47" i="52"/>
  <c r="CC47" i="52"/>
  <c r="CD47" i="52"/>
  <c r="CE47" i="52"/>
  <c r="CF47" i="52"/>
  <c r="CG47" i="52"/>
  <c r="CH47" i="52"/>
  <c r="CI47" i="52"/>
  <c r="CJ47" i="52"/>
  <c r="CK47" i="52"/>
  <c r="CL47" i="52"/>
  <c r="CM47" i="52"/>
  <c r="CN47" i="52"/>
  <c r="CO47" i="52"/>
  <c r="CP47" i="52"/>
  <c r="CQ47" i="52"/>
  <c r="CR47" i="52"/>
  <c r="CS47" i="52"/>
  <c r="CT47" i="52"/>
  <c r="CU47" i="52"/>
  <c r="CV47" i="52"/>
  <c r="CW47" i="52"/>
  <c r="CV47" i="55"/>
  <c r="BD48" i="52"/>
  <c r="BE48" i="52"/>
  <c r="BF48" i="52"/>
  <c r="BG48" i="52"/>
  <c r="BH48" i="52"/>
  <c r="BI48" i="52"/>
  <c r="BJ48" i="52"/>
  <c r="BK48" i="52"/>
  <c r="BL48" i="52"/>
  <c r="BM48" i="52"/>
  <c r="BN48" i="52"/>
  <c r="BO48" i="52"/>
  <c r="BP48" i="52"/>
  <c r="BQ48" i="52"/>
  <c r="BR48" i="52"/>
  <c r="BS48" i="52"/>
  <c r="BT48" i="52"/>
  <c r="BU48" i="52"/>
  <c r="BV48" i="52"/>
  <c r="BW48" i="52"/>
  <c r="BX48" i="52"/>
  <c r="BY48" i="52"/>
  <c r="BZ48" i="52"/>
  <c r="CA48" i="52"/>
  <c r="CB48" i="52"/>
  <c r="CC48" i="52"/>
  <c r="CD48" i="52"/>
  <c r="CE48" i="52"/>
  <c r="CF48" i="52"/>
  <c r="CG48" i="52"/>
  <c r="CH48" i="52"/>
  <c r="CI48" i="52"/>
  <c r="CJ48" i="52"/>
  <c r="CK48" i="52"/>
  <c r="CL48" i="52"/>
  <c r="CM48" i="52"/>
  <c r="CN48" i="52"/>
  <c r="CO48" i="52"/>
  <c r="CP48" i="52"/>
  <c r="CQ48" i="52"/>
  <c r="CR48" i="52"/>
  <c r="CS48" i="52"/>
  <c r="CT48" i="52"/>
  <c r="CU48" i="52"/>
  <c r="CV48" i="52"/>
  <c r="CW48" i="52"/>
  <c r="CV48" i="55"/>
  <c r="BD49" i="52"/>
  <c r="BE49" i="52"/>
  <c r="BF49" i="52"/>
  <c r="BG49" i="52"/>
  <c r="BH49" i="52"/>
  <c r="BI49" i="52"/>
  <c r="BJ49" i="52"/>
  <c r="BK49" i="52"/>
  <c r="BL49" i="52"/>
  <c r="BM49" i="52"/>
  <c r="BN49" i="52"/>
  <c r="BO49" i="52"/>
  <c r="BP49" i="52"/>
  <c r="BQ49" i="52"/>
  <c r="BR49" i="52"/>
  <c r="BS49" i="52"/>
  <c r="BT49" i="52"/>
  <c r="BU49" i="52"/>
  <c r="BV49" i="52"/>
  <c r="BW49" i="52"/>
  <c r="BX49" i="52"/>
  <c r="BY49" i="52"/>
  <c r="BZ49" i="52"/>
  <c r="CA49" i="52"/>
  <c r="CB49" i="52"/>
  <c r="CC49" i="52"/>
  <c r="CD49" i="52"/>
  <c r="CE49" i="52"/>
  <c r="CF49" i="52"/>
  <c r="CG49" i="52"/>
  <c r="CH49" i="52"/>
  <c r="CI49" i="52"/>
  <c r="CJ49" i="52"/>
  <c r="CK49" i="52"/>
  <c r="CL49" i="52"/>
  <c r="CM49" i="52"/>
  <c r="CN49" i="52"/>
  <c r="CO49" i="52"/>
  <c r="CP49" i="52"/>
  <c r="CQ49" i="52"/>
  <c r="CR49" i="52"/>
  <c r="CS49" i="52"/>
  <c r="CT49" i="52"/>
  <c r="CU49" i="52"/>
  <c r="CV49" i="52"/>
  <c r="CW49" i="52"/>
  <c r="CV49" i="55"/>
  <c r="BD50" i="52"/>
  <c r="BE50" i="52"/>
  <c r="BF50" i="52"/>
  <c r="BG50" i="52"/>
  <c r="BH50" i="52"/>
  <c r="BI50" i="52"/>
  <c r="BJ50" i="52"/>
  <c r="BK50" i="52"/>
  <c r="BL50" i="52"/>
  <c r="BM50" i="52"/>
  <c r="BN50" i="52"/>
  <c r="BO50" i="52"/>
  <c r="BP50" i="52"/>
  <c r="BQ50" i="52"/>
  <c r="BR50" i="52"/>
  <c r="BS50" i="52"/>
  <c r="BT50" i="52"/>
  <c r="BU50" i="52"/>
  <c r="BV50" i="52"/>
  <c r="BW50" i="52"/>
  <c r="BX50" i="52"/>
  <c r="BY50" i="52"/>
  <c r="BZ50" i="52"/>
  <c r="CA50" i="52"/>
  <c r="CB50" i="52"/>
  <c r="CC50" i="52"/>
  <c r="CD50" i="52"/>
  <c r="CE50" i="52"/>
  <c r="CF50" i="52"/>
  <c r="CG50" i="52"/>
  <c r="CH50" i="52"/>
  <c r="CI50" i="52"/>
  <c r="CJ50" i="52"/>
  <c r="CK50" i="52"/>
  <c r="CL50" i="52"/>
  <c r="CM50" i="52"/>
  <c r="CN50" i="52"/>
  <c r="CO50" i="52"/>
  <c r="CP50" i="52"/>
  <c r="CQ50" i="52"/>
  <c r="CR50" i="52"/>
  <c r="CS50" i="52"/>
  <c r="CT50" i="52"/>
  <c r="CU50" i="52"/>
  <c r="CV50" i="52"/>
  <c r="CW50" i="52"/>
  <c r="CV50" i="55"/>
  <c r="BD51" i="52"/>
  <c r="BE51" i="52"/>
  <c r="BF51" i="52"/>
  <c r="BG51" i="52"/>
  <c r="BH51" i="52"/>
  <c r="BI51" i="52"/>
  <c r="BJ51" i="52"/>
  <c r="BK51" i="52"/>
  <c r="BL51" i="52"/>
  <c r="BM51" i="52"/>
  <c r="BN51" i="52"/>
  <c r="BO51" i="52"/>
  <c r="BP51" i="52"/>
  <c r="BQ51" i="52"/>
  <c r="BR51" i="52"/>
  <c r="BS51" i="52"/>
  <c r="BT51" i="52"/>
  <c r="BU51" i="52"/>
  <c r="BV51" i="52"/>
  <c r="BW51" i="52"/>
  <c r="BX51" i="52"/>
  <c r="BY51" i="52"/>
  <c r="BZ51" i="52"/>
  <c r="CA51" i="52"/>
  <c r="CB51" i="52"/>
  <c r="CC51" i="52"/>
  <c r="CD51" i="52"/>
  <c r="CE51" i="52"/>
  <c r="CF51" i="52"/>
  <c r="CG51" i="52"/>
  <c r="CH51" i="52"/>
  <c r="CI51" i="52"/>
  <c r="CJ51" i="52"/>
  <c r="CK51" i="52"/>
  <c r="CL51" i="52"/>
  <c r="CM51" i="52"/>
  <c r="CN51" i="52"/>
  <c r="CO51" i="52"/>
  <c r="CP51" i="52"/>
  <c r="CQ51" i="52"/>
  <c r="CR51" i="52"/>
  <c r="CS51" i="52"/>
  <c r="CT51" i="52"/>
  <c r="CU51" i="52"/>
  <c r="CV51" i="52"/>
  <c r="CW51" i="52"/>
  <c r="CV51" i="55"/>
  <c r="BD52" i="52"/>
  <c r="BE52" i="52"/>
  <c r="BF52" i="52"/>
  <c r="BG52" i="52"/>
  <c r="BH52" i="52"/>
  <c r="BI52" i="52"/>
  <c r="BJ52" i="52"/>
  <c r="BK52" i="52"/>
  <c r="BL52" i="52"/>
  <c r="BM52" i="52"/>
  <c r="BN52" i="52"/>
  <c r="BO52" i="52"/>
  <c r="BP52" i="52"/>
  <c r="BQ52" i="52"/>
  <c r="BR52" i="52"/>
  <c r="BS52" i="52"/>
  <c r="BT52" i="52"/>
  <c r="BU52" i="52"/>
  <c r="BV52" i="52"/>
  <c r="BW52" i="52"/>
  <c r="BX52" i="52"/>
  <c r="BY52" i="52"/>
  <c r="BZ52" i="52"/>
  <c r="CA52" i="52"/>
  <c r="CB52" i="52"/>
  <c r="CC52" i="52"/>
  <c r="CD52" i="52"/>
  <c r="CE52" i="52"/>
  <c r="CF52" i="52"/>
  <c r="CG52" i="52"/>
  <c r="CH52" i="52"/>
  <c r="CI52" i="52"/>
  <c r="CJ52" i="52"/>
  <c r="CK52" i="52"/>
  <c r="CL52" i="52"/>
  <c r="CM52" i="52"/>
  <c r="CN52" i="52"/>
  <c r="CO52" i="52"/>
  <c r="CP52" i="52"/>
  <c r="CQ52" i="52"/>
  <c r="CR52" i="52"/>
  <c r="CS52" i="52"/>
  <c r="CT52" i="52"/>
  <c r="CU52" i="52"/>
  <c r="CV52" i="52"/>
  <c r="CW52" i="52"/>
  <c r="CV52" i="55"/>
  <c r="BD53" i="52"/>
  <c r="BE53" i="52"/>
  <c r="BF53" i="52"/>
  <c r="BG53" i="52"/>
  <c r="BH53" i="52"/>
  <c r="BI53" i="52"/>
  <c r="BJ53" i="52"/>
  <c r="BK53" i="52"/>
  <c r="BL53" i="52"/>
  <c r="BM53" i="52"/>
  <c r="BN53" i="52"/>
  <c r="BO53" i="52"/>
  <c r="BP53" i="52"/>
  <c r="BQ53" i="52"/>
  <c r="BR53" i="52"/>
  <c r="BS53" i="52"/>
  <c r="BT53" i="52"/>
  <c r="BU53" i="52"/>
  <c r="BV53" i="52"/>
  <c r="BW53" i="52"/>
  <c r="BX53" i="52"/>
  <c r="BY53" i="52"/>
  <c r="BZ53" i="52"/>
  <c r="CA53" i="52"/>
  <c r="CB53" i="52"/>
  <c r="CC53" i="52"/>
  <c r="CD53" i="52"/>
  <c r="CE53" i="52"/>
  <c r="CF53" i="52"/>
  <c r="CG53" i="52"/>
  <c r="CH53" i="52"/>
  <c r="CI53" i="52"/>
  <c r="CJ53" i="52"/>
  <c r="CK53" i="52"/>
  <c r="CL53" i="52"/>
  <c r="CM53" i="52"/>
  <c r="CN53" i="52"/>
  <c r="CO53" i="52"/>
  <c r="CP53" i="52"/>
  <c r="CQ53" i="52"/>
  <c r="CR53" i="52"/>
  <c r="CS53" i="52"/>
  <c r="CT53" i="52"/>
  <c r="CU53" i="52"/>
  <c r="CV53" i="52"/>
  <c r="CW53" i="52"/>
  <c r="CV53" i="55"/>
  <c r="BD54" i="52"/>
  <c r="BE54" i="52"/>
  <c r="BF54" i="52"/>
  <c r="BG54" i="52"/>
  <c r="BH54" i="52"/>
  <c r="BI54" i="52"/>
  <c r="BJ54" i="52"/>
  <c r="BK54" i="52"/>
  <c r="BL54" i="52"/>
  <c r="BM54" i="52"/>
  <c r="BN54" i="52"/>
  <c r="BO54" i="52"/>
  <c r="BP54" i="52"/>
  <c r="BQ54" i="52"/>
  <c r="BR54" i="52"/>
  <c r="BS54" i="52"/>
  <c r="BT54" i="52"/>
  <c r="BU54" i="52"/>
  <c r="BV54" i="52"/>
  <c r="BW54" i="52"/>
  <c r="BX54" i="52"/>
  <c r="BY54" i="52"/>
  <c r="BZ54" i="52"/>
  <c r="CA54" i="52"/>
  <c r="CB54" i="52"/>
  <c r="CC54" i="52"/>
  <c r="CD54" i="52"/>
  <c r="CE54" i="52"/>
  <c r="CF54" i="52"/>
  <c r="CG54" i="52"/>
  <c r="CH54" i="52"/>
  <c r="CI54" i="52"/>
  <c r="CJ54" i="52"/>
  <c r="CK54" i="52"/>
  <c r="CL54" i="52"/>
  <c r="CM54" i="52"/>
  <c r="CN54" i="52"/>
  <c r="CO54" i="52"/>
  <c r="CP54" i="52"/>
  <c r="CQ54" i="52"/>
  <c r="CR54" i="52"/>
  <c r="CS54" i="52"/>
  <c r="CT54" i="52"/>
  <c r="CU54" i="52"/>
  <c r="CV54" i="52"/>
  <c r="CW54" i="52"/>
  <c r="CV54" i="55"/>
  <c r="BD55" i="52"/>
  <c r="BE55" i="52"/>
  <c r="BF55" i="52"/>
  <c r="BG55" i="52"/>
  <c r="BH55" i="52"/>
  <c r="BI55" i="52"/>
  <c r="BJ55" i="52"/>
  <c r="BK55" i="52"/>
  <c r="BL55" i="52"/>
  <c r="BM55" i="52"/>
  <c r="BN55" i="52"/>
  <c r="BO55" i="52"/>
  <c r="BP55" i="52"/>
  <c r="BQ55" i="52"/>
  <c r="BR55" i="52"/>
  <c r="BS55" i="52"/>
  <c r="BT55" i="52"/>
  <c r="BU55" i="52"/>
  <c r="BV55" i="52"/>
  <c r="BW55" i="52"/>
  <c r="BX55" i="52"/>
  <c r="BY55" i="52"/>
  <c r="BZ55" i="52"/>
  <c r="CA55" i="52"/>
  <c r="CB55" i="52"/>
  <c r="CC55" i="52"/>
  <c r="CD55" i="52"/>
  <c r="CE55" i="52"/>
  <c r="CF55" i="52"/>
  <c r="CG55" i="52"/>
  <c r="CH55" i="52"/>
  <c r="CI55" i="52"/>
  <c r="CJ55" i="52"/>
  <c r="CK55" i="52"/>
  <c r="CL55" i="52"/>
  <c r="CM55" i="52"/>
  <c r="CN55" i="52"/>
  <c r="CO55" i="52"/>
  <c r="CP55" i="52"/>
  <c r="CQ55" i="52"/>
  <c r="CR55" i="52"/>
  <c r="CS55" i="52"/>
  <c r="CT55" i="52"/>
  <c r="CU55" i="52"/>
  <c r="CV55" i="52"/>
  <c r="CW55" i="52"/>
  <c r="CV55" i="55"/>
  <c r="BD56" i="52"/>
  <c r="BE56" i="52"/>
  <c r="BF56" i="52"/>
  <c r="BG56" i="52"/>
  <c r="BH56" i="52"/>
  <c r="BI56" i="52"/>
  <c r="BJ56" i="52"/>
  <c r="BK56" i="52"/>
  <c r="BL56" i="52"/>
  <c r="BM56" i="52"/>
  <c r="BN56" i="52"/>
  <c r="BO56" i="52"/>
  <c r="BP56" i="52"/>
  <c r="BQ56" i="52"/>
  <c r="BR56" i="52"/>
  <c r="BS56" i="52"/>
  <c r="BT56" i="52"/>
  <c r="BU56" i="52"/>
  <c r="BV56" i="52"/>
  <c r="BW56" i="52"/>
  <c r="BX56" i="52"/>
  <c r="BY56" i="52"/>
  <c r="BZ56" i="52"/>
  <c r="CA56" i="52"/>
  <c r="CB56" i="52"/>
  <c r="CC56" i="52"/>
  <c r="CD56" i="52"/>
  <c r="CE56" i="52"/>
  <c r="CF56" i="52"/>
  <c r="CG56" i="52"/>
  <c r="CH56" i="52"/>
  <c r="CI56" i="52"/>
  <c r="CJ56" i="52"/>
  <c r="CK56" i="52"/>
  <c r="CL56" i="52"/>
  <c r="CM56" i="52"/>
  <c r="CN56" i="52"/>
  <c r="CO56" i="52"/>
  <c r="CP56" i="52"/>
  <c r="CQ56" i="52"/>
  <c r="CR56" i="52"/>
  <c r="CS56" i="52"/>
  <c r="CT56" i="52"/>
  <c r="CU56" i="52"/>
  <c r="CV56" i="52"/>
  <c r="CW56" i="52"/>
  <c r="CV56" i="55"/>
  <c r="BD57" i="52"/>
  <c r="BE57" i="52"/>
  <c r="BF57" i="52"/>
  <c r="BG57" i="52"/>
  <c r="BH57" i="52"/>
  <c r="BI57" i="52"/>
  <c r="BJ57" i="52"/>
  <c r="BK57" i="52"/>
  <c r="BL57" i="52"/>
  <c r="BM57" i="52"/>
  <c r="BN57" i="52"/>
  <c r="BO57" i="52"/>
  <c r="BP57" i="52"/>
  <c r="BQ57" i="52"/>
  <c r="BR57" i="52"/>
  <c r="BS57" i="52"/>
  <c r="BT57" i="52"/>
  <c r="BU57" i="52"/>
  <c r="BV57" i="52"/>
  <c r="BW57" i="52"/>
  <c r="BX57" i="52"/>
  <c r="BY57" i="52"/>
  <c r="BZ57" i="52"/>
  <c r="CA57" i="52"/>
  <c r="CB57" i="52"/>
  <c r="CC57" i="52"/>
  <c r="CD57" i="52"/>
  <c r="CE57" i="52"/>
  <c r="CF57" i="52"/>
  <c r="CG57" i="52"/>
  <c r="CH57" i="52"/>
  <c r="CI57" i="52"/>
  <c r="CJ57" i="52"/>
  <c r="CK57" i="52"/>
  <c r="CL57" i="52"/>
  <c r="CM57" i="52"/>
  <c r="CN57" i="52"/>
  <c r="CO57" i="52"/>
  <c r="CP57" i="52"/>
  <c r="CQ57" i="52"/>
  <c r="CR57" i="52"/>
  <c r="CS57" i="52"/>
  <c r="CT57" i="52"/>
  <c r="CU57" i="52"/>
  <c r="CV57" i="52"/>
  <c r="CW57" i="52"/>
  <c r="CV57" i="55"/>
  <c r="BD58" i="52"/>
  <c r="BE58" i="52"/>
  <c r="BF58" i="52"/>
  <c r="BG58" i="52"/>
  <c r="BH58" i="52"/>
  <c r="BI58" i="52"/>
  <c r="BJ58" i="52"/>
  <c r="BK58" i="52"/>
  <c r="BL58" i="52"/>
  <c r="BM58" i="52"/>
  <c r="BN58" i="52"/>
  <c r="BO58" i="52"/>
  <c r="BP58" i="52"/>
  <c r="BQ58" i="52"/>
  <c r="BR58" i="52"/>
  <c r="BS58" i="52"/>
  <c r="BT58" i="52"/>
  <c r="BU58" i="52"/>
  <c r="BV58" i="52"/>
  <c r="BW58" i="52"/>
  <c r="BX58" i="52"/>
  <c r="BY58" i="52"/>
  <c r="BZ58" i="52"/>
  <c r="CA58" i="52"/>
  <c r="CB58" i="52"/>
  <c r="CC58" i="52"/>
  <c r="CD58" i="52"/>
  <c r="CE58" i="52"/>
  <c r="CF58" i="52"/>
  <c r="CG58" i="52"/>
  <c r="CH58" i="52"/>
  <c r="CI58" i="52"/>
  <c r="CJ58" i="52"/>
  <c r="CK58" i="52"/>
  <c r="CL58" i="52"/>
  <c r="CM58" i="52"/>
  <c r="CN58" i="52"/>
  <c r="CO58" i="52"/>
  <c r="CP58" i="52"/>
  <c r="CQ58" i="52"/>
  <c r="CR58" i="52"/>
  <c r="CS58" i="52"/>
  <c r="CT58" i="52"/>
  <c r="CU58" i="52"/>
  <c r="CV58" i="52"/>
  <c r="CW58" i="52"/>
  <c r="CV58" i="55"/>
  <c r="BD59" i="52"/>
  <c r="BE59" i="52"/>
  <c r="BF59" i="52"/>
  <c r="BG59" i="52"/>
  <c r="BH59" i="52"/>
  <c r="BI59" i="52"/>
  <c r="BJ59" i="52"/>
  <c r="BK59" i="52"/>
  <c r="BL59" i="52"/>
  <c r="BM59" i="52"/>
  <c r="BN59" i="52"/>
  <c r="BO59" i="52"/>
  <c r="BP59" i="52"/>
  <c r="BQ59" i="52"/>
  <c r="BR59" i="52"/>
  <c r="BS59" i="52"/>
  <c r="BT59" i="52"/>
  <c r="BU59" i="52"/>
  <c r="BV59" i="52"/>
  <c r="BW59" i="52"/>
  <c r="BX59" i="52"/>
  <c r="BY59" i="52"/>
  <c r="BZ59" i="52"/>
  <c r="CA59" i="52"/>
  <c r="CB59" i="52"/>
  <c r="CC59" i="52"/>
  <c r="CD59" i="52"/>
  <c r="CE59" i="52"/>
  <c r="CF59" i="52"/>
  <c r="CG59" i="52"/>
  <c r="CH59" i="52"/>
  <c r="CI59" i="52"/>
  <c r="CJ59" i="52"/>
  <c r="CK59" i="52"/>
  <c r="CL59" i="52"/>
  <c r="CM59" i="52"/>
  <c r="CN59" i="52"/>
  <c r="CO59" i="52"/>
  <c r="CP59" i="52"/>
  <c r="CQ59" i="52"/>
  <c r="CR59" i="52"/>
  <c r="CS59" i="52"/>
  <c r="CT59" i="52"/>
  <c r="CU59" i="52"/>
  <c r="CV59" i="52"/>
  <c r="CW59" i="52"/>
  <c r="CV59" i="55"/>
  <c r="BD60" i="52"/>
  <c r="BE60" i="52"/>
  <c r="BF60" i="52"/>
  <c r="BG60" i="52"/>
  <c r="BH60" i="52"/>
  <c r="BI60" i="52"/>
  <c r="BJ60" i="52"/>
  <c r="BK60" i="52"/>
  <c r="BL60" i="52"/>
  <c r="BM60" i="52"/>
  <c r="BN60" i="52"/>
  <c r="BO60" i="52"/>
  <c r="BP60" i="52"/>
  <c r="BQ60" i="52"/>
  <c r="BR60" i="52"/>
  <c r="BS60" i="52"/>
  <c r="BT60" i="52"/>
  <c r="BU60" i="52"/>
  <c r="BV60" i="52"/>
  <c r="BW60" i="52"/>
  <c r="BX60" i="52"/>
  <c r="BY60" i="52"/>
  <c r="BZ60" i="52"/>
  <c r="CA60" i="52"/>
  <c r="CB60" i="52"/>
  <c r="CC60" i="52"/>
  <c r="CD60" i="52"/>
  <c r="CE60" i="52"/>
  <c r="CF60" i="52"/>
  <c r="CG60" i="52"/>
  <c r="CH60" i="52"/>
  <c r="CI60" i="52"/>
  <c r="CJ60" i="52"/>
  <c r="CK60" i="52"/>
  <c r="CL60" i="52"/>
  <c r="CM60" i="52"/>
  <c r="CN60" i="52"/>
  <c r="CO60" i="52"/>
  <c r="CP60" i="52"/>
  <c r="CQ60" i="52"/>
  <c r="CR60" i="52"/>
  <c r="CS60" i="52"/>
  <c r="CT60" i="52"/>
  <c r="CU60" i="52"/>
  <c r="CV60" i="52"/>
  <c r="CW60" i="52"/>
  <c r="CV60" i="55"/>
  <c r="BD61" i="52"/>
  <c r="BE61" i="52"/>
  <c r="BF61" i="52"/>
  <c r="BG61" i="52"/>
  <c r="BH61" i="52"/>
  <c r="BI61" i="52"/>
  <c r="BJ61" i="52"/>
  <c r="BK61" i="52"/>
  <c r="BL61" i="52"/>
  <c r="BM61" i="52"/>
  <c r="BN61" i="52"/>
  <c r="BO61" i="52"/>
  <c r="BP61" i="52"/>
  <c r="BQ61" i="52"/>
  <c r="BR61" i="52"/>
  <c r="BS61" i="52"/>
  <c r="BT61" i="52"/>
  <c r="BU61" i="52"/>
  <c r="BV61" i="52"/>
  <c r="BW61" i="52"/>
  <c r="BX61" i="52"/>
  <c r="BY61" i="52"/>
  <c r="BZ61" i="52"/>
  <c r="CA61" i="52"/>
  <c r="CB61" i="52"/>
  <c r="CC61" i="52"/>
  <c r="CD61" i="52"/>
  <c r="CE61" i="52"/>
  <c r="CF61" i="52"/>
  <c r="CG61" i="52"/>
  <c r="CH61" i="52"/>
  <c r="CI61" i="52"/>
  <c r="CJ61" i="52"/>
  <c r="CK61" i="52"/>
  <c r="CL61" i="52"/>
  <c r="CM61" i="52"/>
  <c r="CN61" i="52"/>
  <c r="CO61" i="52"/>
  <c r="CP61" i="52"/>
  <c r="CQ61" i="52"/>
  <c r="CR61" i="52"/>
  <c r="CS61" i="52"/>
  <c r="CT61" i="52"/>
  <c r="CU61" i="52"/>
  <c r="CV61" i="52"/>
  <c r="CW61" i="52"/>
  <c r="CV61" i="55"/>
  <c r="BD62" i="52"/>
  <c r="BE62" i="52"/>
  <c r="BF62" i="52"/>
  <c r="BG62" i="52"/>
  <c r="BH62" i="52"/>
  <c r="BI62" i="52"/>
  <c r="BJ62" i="52"/>
  <c r="BK62" i="52"/>
  <c r="BL62" i="52"/>
  <c r="BM62" i="52"/>
  <c r="BN62" i="52"/>
  <c r="BO62" i="52"/>
  <c r="BP62" i="52"/>
  <c r="BQ62" i="52"/>
  <c r="BR62" i="52"/>
  <c r="BS62" i="52"/>
  <c r="BT62" i="52"/>
  <c r="BU62" i="52"/>
  <c r="BV62" i="52"/>
  <c r="BW62" i="52"/>
  <c r="BX62" i="52"/>
  <c r="BY62" i="52"/>
  <c r="BZ62" i="52"/>
  <c r="CA62" i="52"/>
  <c r="CB62" i="52"/>
  <c r="CC62" i="52"/>
  <c r="CD62" i="52"/>
  <c r="CE62" i="52"/>
  <c r="CF62" i="52"/>
  <c r="CG62" i="52"/>
  <c r="CH62" i="52"/>
  <c r="CI62" i="52"/>
  <c r="CJ62" i="52"/>
  <c r="CK62" i="52"/>
  <c r="CL62" i="52"/>
  <c r="CM62" i="52"/>
  <c r="CN62" i="52"/>
  <c r="CO62" i="52"/>
  <c r="CP62" i="52"/>
  <c r="CQ62" i="52"/>
  <c r="CR62" i="52"/>
  <c r="CS62" i="52"/>
  <c r="CT62" i="52"/>
  <c r="CU62" i="52"/>
  <c r="CV62" i="52"/>
  <c r="CW62" i="52"/>
  <c r="CV62" i="55"/>
  <c r="BD63" i="52"/>
  <c r="BE63" i="52"/>
  <c r="BF63" i="52"/>
  <c r="BG63" i="52"/>
  <c r="BH63" i="52"/>
  <c r="BI63" i="52"/>
  <c r="BJ63" i="52"/>
  <c r="BK63" i="52"/>
  <c r="BL63" i="52"/>
  <c r="BM63" i="52"/>
  <c r="BN63" i="52"/>
  <c r="BO63" i="52"/>
  <c r="BP63" i="52"/>
  <c r="BQ63" i="52"/>
  <c r="BR63" i="52"/>
  <c r="BS63" i="52"/>
  <c r="BT63" i="52"/>
  <c r="BU63" i="52"/>
  <c r="BV63" i="52"/>
  <c r="BW63" i="52"/>
  <c r="BX63" i="52"/>
  <c r="BY63" i="52"/>
  <c r="BZ63" i="52"/>
  <c r="CA63" i="52"/>
  <c r="CB63" i="52"/>
  <c r="CC63" i="52"/>
  <c r="CD63" i="52"/>
  <c r="CE63" i="52"/>
  <c r="CF63" i="52"/>
  <c r="CG63" i="52"/>
  <c r="CH63" i="52"/>
  <c r="CI63" i="52"/>
  <c r="CJ63" i="52"/>
  <c r="CK63" i="52"/>
  <c r="CL63" i="52"/>
  <c r="CM63" i="52"/>
  <c r="CN63" i="52"/>
  <c r="CO63" i="52"/>
  <c r="CP63" i="52"/>
  <c r="CQ63" i="52"/>
  <c r="CR63" i="52"/>
  <c r="CS63" i="52"/>
  <c r="CT63" i="52"/>
  <c r="CU63" i="52"/>
  <c r="CV63" i="52"/>
  <c r="CW63" i="52"/>
  <c r="CV63" i="55"/>
  <c r="BD64" i="52"/>
  <c r="BE64" i="52"/>
  <c r="BF64" i="52"/>
  <c r="BG64" i="52"/>
  <c r="BH64" i="52"/>
  <c r="BI64" i="52"/>
  <c r="BJ64" i="52"/>
  <c r="BK64" i="52"/>
  <c r="BL64" i="52"/>
  <c r="BM64" i="52"/>
  <c r="BN64" i="52"/>
  <c r="BO64" i="52"/>
  <c r="BP64" i="52"/>
  <c r="BQ64" i="52"/>
  <c r="BR64" i="52"/>
  <c r="BS64" i="52"/>
  <c r="BT64" i="52"/>
  <c r="BU64" i="52"/>
  <c r="BV64" i="52"/>
  <c r="BW64" i="52"/>
  <c r="BX64" i="52"/>
  <c r="BY64" i="52"/>
  <c r="BZ64" i="52"/>
  <c r="CA64" i="52"/>
  <c r="CB64" i="52"/>
  <c r="CC64" i="52"/>
  <c r="CD64" i="52"/>
  <c r="CE64" i="52"/>
  <c r="CF64" i="52"/>
  <c r="CG64" i="52"/>
  <c r="CH64" i="52"/>
  <c r="CI64" i="52"/>
  <c r="CJ64" i="52"/>
  <c r="CK64" i="52"/>
  <c r="CL64" i="52"/>
  <c r="CM64" i="52"/>
  <c r="CN64" i="52"/>
  <c r="CO64" i="52"/>
  <c r="CP64" i="52"/>
  <c r="CQ64" i="52"/>
  <c r="CR64" i="52"/>
  <c r="CS64" i="52"/>
  <c r="CT64" i="52"/>
  <c r="CU64" i="52"/>
  <c r="CV64" i="52"/>
  <c r="CW64" i="52"/>
  <c r="CV64" i="55"/>
  <c r="BD65" i="52"/>
  <c r="BE65" i="52"/>
  <c r="BF65" i="52"/>
  <c r="BG65" i="52"/>
  <c r="BH65" i="52"/>
  <c r="BI65" i="52"/>
  <c r="BJ65" i="52"/>
  <c r="BK65" i="52"/>
  <c r="BL65" i="52"/>
  <c r="BM65" i="52"/>
  <c r="BN65" i="52"/>
  <c r="BO65" i="52"/>
  <c r="BP65" i="52"/>
  <c r="BQ65" i="52"/>
  <c r="BR65" i="52"/>
  <c r="BS65" i="52"/>
  <c r="BT65" i="52"/>
  <c r="BU65" i="52"/>
  <c r="BV65" i="52"/>
  <c r="BW65" i="52"/>
  <c r="BX65" i="52"/>
  <c r="BY65" i="52"/>
  <c r="BZ65" i="52"/>
  <c r="CA65" i="52"/>
  <c r="CB65" i="52"/>
  <c r="CC65" i="52"/>
  <c r="CD65" i="52"/>
  <c r="CE65" i="52"/>
  <c r="CF65" i="52"/>
  <c r="CG65" i="52"/>
  <c r="CH65" i="52"/>
  <c r="CI65" i="52"/>
  <c r="CJ65" i="52"/>
  <c r="CK65" i="52"/>
  <c r="CL65" i="52"/>
  <c r="CM65" i="52"/>
  <c r="CN65" i="52"/>
  <c r="CO65" i="52"/>
  <c r="CP65" i="52"/>
  <c r="CQ65" i="52"/>
  <c r="CR65" i="52"/>
  <c r="CS65" i="52"/>
  <c r="CT65" i="52"/>
  <c r="CU65" i="52"/>
  <c r="CV65" i="52"/>
  <c r="CW65" i="52"/>
  <c r="CV65" i="55"/>
  <c r="BD66" i="52"/>
  <c r="BE66" i="52"/>
  <c r="BF66" i="52"/>
  <c r="BG66" i="52"/>
  <c r="BH66" i="52"/>
  <c r="BI66" i="52"/>
  <c r="BJ66" i="52"/>
  <c r="BK66" i="52"/>
  <c r="BL66" i="52"/>
  <c r="BM66" i="52"/>
  <c r="BN66" i="52"/>
  <c r="BO66" i="52"/>
  <c r="BP66" i="52"/>
  <c r="BQ66" i="52"/>
  <c r="BR66" i="52"/>
  <c r="BS66" i="52"/>
  <c r="BT66" i="52"/>
  <c r="BU66" i="52"/>
  <c r="BV66" i="52"/>
  <c r="BW66" i="52"/>
  <c r="BX66" i="52"/>
  <c r="BY66" i="52"/>
  <c r="BZ66" i="52"/>
  <c r="CA66" i="52"/>
  <c r="CB66" i="52"/>
  <c r="CC66" i="52"/>
  <c r="CD66" i="52"/>
  <c r="CE66" i="52"/>
  <c r="CF66" i="52"/>
  <c r="CG66" i="52"/>
  <c r="CH66" i="52"/>
  <c r="CI66" i="52"/>
  <c r="CJ66" i="52"/>
  <c r="CK66" i="52"/>
  <c r="CL66" i="52"/>
  <c r="CM66" i="52"/>
  <c r="CN66" i="52"/>
  <c r="CO66" i="52"/>
  <c r="CP66" i="52"/>
  <c r="CQ66" i="52"/>
  <c r="CR66" i="52"/>
  <c r="CS66" i="52"/>
  <c r="CT66" i="52"/>
  <c r="CU66" i="52"/>
  <c r="CV66" i="52"/>
  <c r="CW66" i="52"/>
  <c r="CV66" i="55"/>
  <c r="BD67" i="52"/>
  <c r="BE67" i="52"/>
  <c r="BF67" i="52"/>
  <c r="BG67" i="52"/>
  <c r="BH67" i="52"/>
  <c r="BI67" i="52"/>
  <c r="BJ67" i="52"/>
  <c r="BK67" i="52"/>
  <c r="BL67" i="52"/>
  <c r="BM67" i="52"/>
  <c r="BN67" i="52"/>
  <c r="BO67" i="52"/>
  <c r="BP67" i="52"/>
  <c r="BQ67" i="52"/>
  <c r="BR67" i="52"/>
  <c r="BS67" i="52"/>
  <c r="BT67" i="52"/>
  <c r="BU67" i="52"/>
  <c r="BV67" i="52"/>
  <c r="BW67" i="52"/>
  <c r="BX67" i="52"/>
  <c r="BY67" i="52"/>
  <c r="BZ67" i="52"/>
  <c r="CA67" i="52"/>
  <c r="CB67" i="52"/>
  <c r="CC67" i="52"/>
  <c r="CD67" i="52"/>
  <c r="CE67" i="52"/>
  <c r="CF67" i="52"/>
  <c r="CG67" i="52"/>
  <c r="CH67" i="52"/>
  <c r="CI67" i="52"/>
  <c r="CJ67" i="52"/>
  <c r="CK67" i="52"/>
  <c r="CL67" i="52"/>
  <c r="CM67" i="52"/>
  <c r="CN67" i="52"/>
  <c r="CO67" i="52"/>
  <c r="CP67" i="52"/>
  <c r="CQ67" i="52"/>
  <c r="CR67" i="52"/>
  <c r="CS67" i="52"/>
  <c r="CT67" i="52"/>
  <c r="CU67" i="52"/>
  <c r="CV67" i="52"/>
  <c r="CW67" i="52"/>
  <c r="CV67" i="55"/>
  <c r="BD68" i="52"/>
  <c r="BE68" i="52"/>
  <c r="BF68" i="52"/>
  <c r="BG68" i="52"/>
  <c r="BH68" i="52"/>
  <c r="BI68" i="52"/>
  <c r="BJ68" i="52"/>
  <c r="BK68" i="52"/>
  <c r="BL68" i="52"/>
  <c r="BM68" i="52"/>
  <c r="BN68" i="52"/>
  <c r="BO68" i="52"/>
  <c r="BP68" i="52"/>
  <c r="BQ68" i="52"/>
  <c r="BR68" i="52"/>
  <c r="BS68" i="52"/>
  <c r="BT68" i="52"/>
  <c r="BU68" i="52"/>
  <c r="BV68" i="52"/>
  <c r="BW68" i="52"/>
  <c r="BX68" i="52"/>
  <c r="BY68" i="52"/>
  <c r="BZ68" i="52"/>
  <c r="CA68" i="52"/>
  <c r="CB68" i="52"/>
  <c r="CC68" i="52"/>
  <c r="CD68" i="52"/>
  <c r="CE68" i="52"/>
  <c r="CF68" i="52"/>
  <c r="CG68" i="52"/>
  <c r="CH68" i="52"/>
  <c r="CI68" i="52"/>
  <c r="CJ68" i="52"/>
  <c r="CK68" i="52"/>
  <c r="CL68" i="52"/>
  <c r="CM68" i="52"/>
  <c r="CN68" i="52"/>
  <c r="CO68" i="52"/>
  <c r="CP68" i="52"/>
  <c r="CQ68" i="52"/>
  <c r="CR68" i="52"/>
  <c r="CS68" i="52"/>
  <c r="CT68" i="52"/>
  <c r="CU68" i="52"/>
  <c r="CV68" i="52"/>
  <c r="CW68" i="52"/>
  <c r="CV68" i="55"/>
  <c r="BD69" i="52"/>
  <c r="BE69" i="52"/>
  <c r="BF69" i="52"/>
  <c r="BG69" i="52"/>
  <c r="BH69" i="52"/>
  <c r="BI69" i="52"/>
  <c r="BJ69" i="52"/>
  <c r="BK69" i="52"/>
  <c r="BL69" i="52"/>
  <c r="BM69" i="52"/>
  <c r="BN69" i="52"/>
  <c r="BO69" i="52"/>
  <c r="BP69" i="52"/>
  <c r="BQ69" i="52"/>
  <c r="BR69" i="52"/>
  <c r="BS69" i="52"/>
  <c r="BT69" i="52"/>
  <c r="BU69" i="52"/>
  <c r="BV69" i="52"/>
  <c r="BW69" i="52"/>
  <c r="BX69" i="52"/>
  <c r="BY69" i="52"/>
  <c r="BZ69" i="52"/>
  <c r="CA69" i="52"/>
  <c r="CB69" i="52"/>
  <c r="CC69" i="52"/>
  <c r="CD69" i="52"/>
  <c r="CE69" i="52"/>
  <c r="CF69" i="52"/>
  <c r="CG69" i="52"/>
  <c r="CH69" i="52"/>
  <c r="CI69" i="52"/>
  <c r="CJ69" i="52"/>
  <c r="CK69" i="52"/>
  <c r="CL69" i="52"/>
  <c r="CM69" i="52"/>
  <c r="CN69" i="52"/>
  <c r="CO69" i="52"/>
  <c r="CP69" i="52"/>
  <c r="CQ69" i="52"/>
  <c r="CR69" i="52"/>
  <c r="CS69" i="52"/>
  <c r="CT69" i="52"/>
  <c r="CU69" i="52"/>
  <c r="CV69" i="52"/>
  <c r="CW69" i="52"/>
  <c r="CV69" i="55"/>
  <c r="BD70" i="52"/>
  <c r="BE70" i="52"/>
  <c r="BF70" i="52"/>
  <c r="BG70" i="52"/>
  <c r="BH70" i="52"/>
  <c r="BI70" i="52"/>
  <c r="BJ70" i="52"/>
  <c r="BK70" i="52"/>
  <c r="BL70" i="52"/>
  <c r="BM70" i="52"/>
  <c r="BN70" i="52"/>
  <c r="BO70" i="52"/>
  <c r="BP70" i="52"/>
  <c r="BQ70" i="52"/>
  <c r="BR70" i="52"/>
  <c r="BS70" i="52"/>
  <c r="BT70" i="52"/>
  <c r="BU70" i="52"/>
  <c r="BV70" i="52"/>
  <c r="BW70" i="52"/>
  <c r="BX70" i="52"/>
  <c r="BY70" i="52"/>
  <c r="BZ70" i="52"/>
  <c r="CA70" i="52"/>
  <c r="CB70" i="52"/>
  <c r="CC70" i="52"/>
  <c r="CD70" i="52"/>
  <c r="CE70" i="52"/>
  <c r="CF70" i="52"/>
  <c r="CG70" i="52"/>
  <c r="CH70" i="52"/>
  <c r="CI70" i="52"/>
  <c r="CJ70" i="52"/>
  <c r="CK70" i="52"/>
  <c r="CL70" i="52"/>
  <c r="CM70" i="52"/>
  <c r="CN70" i="52"/>
  <c r="CO70" i="52"/>
  <c r="CP70" i="52"/>
  <c r="CQ70" i="52"/>
  <c r="CR70" i="52"/>
  <c r="CS70" i="52"/>
  <c r="CT70" i="52"/>
  <c r="CU70" i="52"/>
  <c r="CV70" i="52"/>
  <c r="CW70" i="52"/>
  <c r="CV70" i="55"/>
  <c r="BD71" i="52"/>
  <c r="BE71" i="52"/>
  <c r="BF71" i="52"/>
  <c r="BG71" i="52"/>
  <c r="BH71" i="52"/>
  <c r="BI71" i="52"/>
  <c r="BJ71" i="52"/>
  <c r="BK71" i="52"/>
  <c r="BL71" i="52"/>
  <c r="BM71" i="52"/>
  <c r="BN71" i="52"/>
  <c r="BO71" i="52"/>
  <c r="BP71" i="52"/>
  <c r="BQ71" i="52"/>
  <c r="BR71" i="52"/>
  <c r="BS71" i="52"/>
  <c r="BT71" i="52"/>
  <c r="BU71" i="52"/>
  <c r="BV71" i="52"/>
  <c r="BW71" i="52"/>
  <c r="BX71" i="52"/>
  <c r="BY71" i="52"/>
  <c r="BZ71" i="52"/>
  <c r="CA71" i="52"/>
  <c r="CB71" i="52"/>
  <c r="CC71" i="52"/>
  <c r="CD71" i="52"/>
  <c r="CE71" i="52"/>
  <c r="CF71" i="52"/>
  <c r="CG71" i="52"/>
  <c r="CH71" i="52"/>
  <c r="CI71" i="52"/>
  <c r="CJ71" i="52"/>
  <c r="CK71" i="52"/>
  <c r="CL71" i="52"/>
  <c r="CM71" i="52"/>
  <c r="CN71" i="52"/>
  <c r="CO71" i="52"/>
  <c r="CP71" i="52"/>
  <c r="CQ71" i="52"/>
  <c r="CR71" i="52"/>
  <c r="CS71" i="52"/>
  <c r="CT71" i="52"/>
  <c r="CU71" i="52"/>
  <c r="CV71" i="52"/>
  <c r="CW71" i="52"/>
  <c r="CV71" i="55"/>
  <c r="BD72" i="52"/>
  <c r="BE72" i="52"/>
  <c r="BF72" i="52"/>
  <c r="BG72" i="52"/>
  <c r="BH72" i="52"/>
  <c r="BI72" i="52"/>
  <c r="BJ72" i="52"/>
  <c r="BK72" i="52"/>
  <c r="BL72" i="52"/>
  <c r="BM72" i="52"/>
  <c r="BN72" i="52"/>
  <c r="BO72" i="52"/>
  <c r="BP72" i="52"/>
  <c r="BQ72" i="52"/>
  <c r="BR72" i="52"/>
  <c r="BS72" i="52"/>
  <c r="BT72" i="52"/>
  <c r="BU72" i="52"/>
  <c r="BV72" i="52"/>
  <c r="BW72" i="52"/>
  <c r="BX72" i="52"/>
  <c r="BY72" i="52"/>
  <c r="BZ72" i="52"/>
  <c r="CA72" i="52"/>
  <c r="CB72" i="52"/>
  <c r="CC72" i="52"/>
  <c r="CD72" i="52"/>
  <c r="CE72" i="52"/>
  <c r="CF72" i="52"/>
  <c r="CG72" i="52"/>
  <c r="CH72" i="52"/>
  <c r="CI72" i="52"/>
  <c r="CJ72" i="52"/>
  <c r="CK72" i="52"/>
  <c r="CL72" i="52"/>
  <c r="CM72" i="52"/>
  <c r="CN72" i="52"/>
  <c r="CO72" i="52"/>
  <c r="CP72" i="52"/>
  <c r="CQ72" i="52"/>
  <c r="CR72" i="52"/>
  <c r="CS72" i="52"/>
  <c r="CT72" i="52"/>
  <c r="CU72" i="52"/>
  <c r="CV72" i="52"/>
  <c r="CW72" i="52"/>
  <c r="CV72" i="55"/>
  <c r="BD73" i="52"/>
  <c r="BE73" i="52"/>
  <c r="BF73" i="52"/>
  <c r="BG73" i="52"/>
  <c r="BH73" i="52"/>
  <c r="BI73" i="52"/>
  <c r="BJ73" i="52"/>
  <c r="BK73" i="52"/>
  <c r="BL73" i="52"/>
  <c r="BM73" i="52"/>
  <c r="BN73" i="52"/>
  <c r="BO73" i="52"/>
  <c r="BP73" i="52"/>
  <c r="BQ73" i="52"/>
  <c r="BR73" i="52"/>
  <c r="BS73" i="52"/>
  <c r="BT73" i="52"/>
  <c r="BU73" i="52"/>
  <c r="BV73" i="52"/>
  <c r="BW73" i="52"/>
  <c r="BX73" i="52"/>
  <c r="BY73" i="52"/>
  <c r="BZ73" i="52"/>
  <c r="CA73" i="52"/>
  <c r="CB73" i="52"/>
  <c r="CC73" i="52"/>
  <c r="CD73" i="52"/>
  <c r="CE73" i="52"/>
  <c r="CF73" i="52"/>
  <c r="CG73" i="52"/>
  <c r="CH73" i="52"/>
  <c r="CI73" i="52"/>
  <c r="CJ73" i="52"/>
  <c r="CK73" i="52"/>
  <c r="CL73" i="52"/>
  <c r="CM73" i="52"/>
  <c r="CN73" i="52"/>
  <c r="CO73" i="52"/>
  <c r="CP73" i="52"/>
  <c r="CQ73" i="52"/>
  <c r="CR73" i="52"/>
  <c r="CS73" i="52"/>
  <c r="CT73" i="52"/>
  <c r="CU73" i="52"/>
  <c r="CV73" i="52"/>
  <c r="CW73" i="52"/>
  <c r="CV73" i="55"/>
  <c r="BD74" i="52"/>
  <c r="BE74" i="52"/>
  <c r="BF74" i="52"/>
  <c r="BG74" i="52"/>
  <c r="BH74" i="52"/>
  <c r="BI74" i="52"/>
  <c r="BJ74" i="52"/>
  <c r="BK74" i="52"/>
  <c r="BL74" i="52"/>
  <c r="BM74" i="52"/>
  <c r="BN74" i="52"/>
  <c r="BO74" i="52"/>
  <c r="BP74" i="52"/>
  <c r="BQ74" i="52"/>
  <c r="BR74" i="52"/>
  <c r="BS74" i="52"/>
  <c r="BT74" i="52"/>
  <c r="BU74" i="52"/>
  <c r="BV74" i="52"/>
  <c r="BW74" i="52"/>
  <c r="BX74" i="52"/>
  <c r="BY74" i="52"/>
  <c r="BZ74" i="52"/>
  <c r="CA74" i="52"/>
  <c r="CB74" i="52"/>
  <c r="CC74" i="52"/>
  <c r="CD74" i="52"/>
  <c r="CE74" i="52"/>
  <c r="CF74" i="52"/>
  <c r="CG74" i="52"/>
  <c r="CH74" i="52"/>
  <c r="CI74" i="52"/>
  <c r="CJ74" i="52"/>
  <c r="CK74" i="52"/>
  <c r="CL74" i="52"/>
  <c r="CM74" i="52"/>
  <c r="CN74" i="52"/>
  <c r="CO74" i="52"/>
  <c r="CP74" i="52"/>
  <c r="CQ74" i="52"/>
  <c r="CR74" i="52"/>
  <c r="CS74" i="52"/>
  <c r="CT74" i="52"/>
  <c r="CU74" i="52"/>
  <c r="CV74" i="52"/>
  <c r="CW74" i="52"/>
  <c r="CV74" i="55"/>
  <c r="BD75" i="52"/>
  <c r="BE75" i="52"/>
  <c r="BF75" i="52"/>
  <c r="BG75" i="52"/>
  <c r="BH75" i="52"/>
  <c r="BI75" i="52"/>
  <c r="BJ75" i="52"/>
  <c r="BK75" i="52"/>
  <c r="BL75" i="52"/>
  <c r="BM75" i="52"/>
  <c r="BN75" i="52"/>
  <c r="BO75" i="52"/>
  <c r="BP75" i="52"/>
  <c r="BQ75" i="52"/>
  <c r="BR75" i="52"/>
  <c r="BS75" i="52"/>
  <c r="BT75" i="52"/>
  <c r="BU75" i="52"/>
  <c r="BV75" i="52"/>
  <c r="BW75" i="52"/>
  <c r="BX75" i="52"/>
  <c r="BY75" i="52"/>
  <c r="BZ75" i="52"/>
  <c r="CA75" i="52"/>
  <c r="CB75" i="52"/>
  <c r="CC75" i="52"/>
  <c r="CD75" i="52"/>
  <c r="CE75" i="52"/>
  <c r="CF75" i="52"/>
  <c r="CG75" i="52"/>
  <c r="CH75" i="52"/>
  <c r="CI75" i="52"/>
  <c r="CJ75" i="52"/>
  <c r="CK75" i="52"/>
  <c r="CL75" i="52"/>
  <c r="CM75" i="52"/>
  <c r="CN75" i="52"/>
  <c r="CO75" i="52"/>
  <c r="CP75" i="52"/>
  <c r="CQ75" i="52"/>
  <c r="CR75" i="52"/>
  <c r="CS75" i="52"/>
  <c r="CT75" i="52"/>
  <c r="CU75" i="52"/>
  <c r="CV75" i="52"/>
  <c r="CW75" i="52"/>
  <c r="CV75" i="55"/>
  <c r="BD76" i="52"/>
  <c r="BE76" i="52"/>
  <c r="BF76" i="52"/>
  <c r="BG76" i="52"/>
  <c r="BH76" i="52"/>
  <c r="BI76" i="52"/>
  <c r="BJ76" i="52"/>
  <c r="BK76" i="52"/>
  <c r="BL76" i="52"/>
  <c r="BM76" i="52"/>
  <c r="BN76" i="52"/>
  <c r="BO76" i="52"/>
  <c r="BP76" i="52"/>
  <c r="BQ76" i="52"/>
  <c r="BR76" i="52"/>
  <c r="BS76" i="52"/>
  <c r="BT76" i="52"/>
  <c r="BU76" i="52"/>
  <c r="BV76" i="52"/>
  <c r="BW76" i="52"/>
  <c r="BX76" i="52"/>
  <c r="BY76" i="52"/>
  <c r="BZ76" i="52"/>
  <c r="CA76" i="52"/>
  <c r="CB76" i="52"/>
  <c r="CC76" i="52"/>
  <c r="CD76" i="52"/>
  <c r="CE76" i="52"/>
  <c r="CF76" i="52"/>
  <c r="CG76" i="52"/>
  <c r="CH76" i="52"/>
  <c r="CI76" i="52"/>
  <c r="CJ76" i="52"/>
  <c r="CK76" i="52"/>
  <c r="CL76" i="52"/>
  <c r="CM76" i="52"/>
  <c r="CN76" i="52"/>
  <c r="CO76" i="52"/>
  <c r="CP76" i="52"/>
  <c r="CQ76" i="52"/>
  <c r="CR76" i="52"/>
  <c r="CS76" i="52"/>
  <c r="CT76" i="52"/>
  <c r="CU76" i="52"/>
  <c r="CV76" i="52"/>
  <c r="CW76" i="52"/>
  <c r="CV76" i="55"/>
  <c r="BD77" i="52"/>
  <c r="BE77" i="52"/>
  <c r="BF77" i="52"/>
  <c r="BG77" i="52"/>
  <c r="BH77" i="52"/>
  <c r="BI77" i="52"/>
  <c r="BJ77" i="52"/>
  <c r="BK77" i="52"/>
  <c r="BL77" i="52"/>
  <c r="BM77" i="52"/>
  <c r="BN77" i="52"/>
  <c r="BO77" i="52"/>
  <c r="BP77" i="52"/>
  <c r="BQ77" i="52"/>
  <c r="BR77" i="52"/>
  <c r="BS77" i="52"/>
  <c r="BT77" i="52"/>
  <c r="BU77" i="52"/>
  <c r="BV77" i="52"/>
  <c r="BW77" i="52"/>
  <c r="BX77" i="52"/>
  <c r="BY77" i="52"/>
  <c r="BZ77" i="52"/>
  <c r="CA77" i="52"/>
  <c r="CB77" i="52"/>
  <c r="CC77" i="52"/>
  <c r="CD77" i="52"/>
  <c r="CE77" i="52"/>
  <c r="CF77" i="52"/>
  <c r="CG77" i="52"/>
  <c r="CH77" i="52"/>
  <c r="CI77" i="52"/>
  <c r="CJ77" i="52"/>
  <c r="CK77" i="52"/>
  <c r="CL77" i="52"/>
  <c r="CM77" i="52"/>
  <c r="CN77" i="52"/>
  <c r="CO77" i="52"/>
  <c r="CP77" i="52"/>
  <c r="CQ77" i="52"/>
  <c r="CR77" i="52"/>
  <c r="CS77" i="52"/>
  <c r="CT77" i="52"/>
  <c r="CU77" i="52"/>
  <c r="CV77" i="52"/>
  <c r="CW77" i="52"/>
  <c r="CV77" i="55"/>
  <c r="BD78" i="52"/>
  <c r="BE78" i="52"/>
  <c r="BF78" i="52"/>
  <c r="BG78" i="52"/>
  <c r="BH78" i="52"/>
  <c r="BI78" i="52"/>
  <c r="BJ78" i="52"/>
  <c r="BK78" i="52"/>
  <c r="BL78" i="52"/>
  <c r="BM78" i="52"/>
  <c r="BN78" i="52"/>
  <c r="BO78" i="52"/>
  <c r="BP78" i="52"/>
  <c r="BQ78" i="52"/>
  <c r="BR78" i="52"/>
  <c r="BS78" i="52"/>
  <c r="BT78" i="52"/>
  <c r="BU78" i="52"/>
  <c r="BV78" i="52"/>
  <c r="BW78" i="52"/>
  <c r="BX78" i="52"/>
  <c r="BY78" i="52"/>
  <c r="BZ78" i="52"/>
  <c r="CA78" i="52"/>
  <c r="CB78" i="52"/>
  <c r="CC78" i="52"/>
  <c r="CD78" i="52"/>
  <c r="CE78" i="52"/>
  <c r="CF78" i="52"/>
  <c r="CG78" i="52"/>
  <c r="CH78" i="52"/>
  <c r="CI78" i="52"/>
  <c r="CJ78" i="52"/>
  <c r="CK78" i="52"/>
  <c r="CL78" i="52"/>
  <c r="CM78" i="52"/>
  <c r="CN78" i="52"/>
  <c r="CO78" i="52"/>
  <c r="CP78" i="52"/>
  <c r="CQ78" i="52"/>
  <c r="CR78" i="52"/>
  <c r="CS78" i="52"/>
  <c r="CT78" i="52"/>
  <c r="CU78" i="52"/>
  <c r="CV78" i="52"/>
  <c r="CW78" i="52"/>
  <c r="CV78" i="55"/>
  <c r="BD79" i="52"/>
  <c r="BE79" i="52"/>
  <c r="BF79" i="52"/>
  <c r="BG79" i="52"/>
  <c r="BH79" i="52"/>
  <c r="BI79" i="52"/>
  <c r="BJ79" i="52"/>
  <c r="BK79" i="52"/>
  <c r="BL79" i="52"/>
  <c r="BM79" i="52"/>
  <c r="BN79" i="52"/>
  <c r="BO79" i="52"/>
  <c r="BP79" i="52"/>
  <c r="BQ79" i="52"/>
  <c r="BR79" i="52"/>
  <c r="BS79" i="52"/>
  <c r="BT79" i="52"/>
  <c r="BU79" i="52"/>
  <c r="BV79" i="52"/>
  <c r="BW79" i="52"/>
  <c r="BX79" i="52"/>
  <c r="BY79" i="52"/>
  <c r="BZ79" i="52"/>
  <c r="CA79" i="52"/>
  <c r="CB79" i="52"/>
  <c r="CC79" i="52"/>
  <c r="CD79" i="52"/>
  <c r="CE79" i="52"/>
  <c r="CF79" i="52"/>
  <c r="CG79" i="52"/>
  <c r="CH79" i="52"/>
  <c r="CI79" i="52"/>
  <c r="CJ79" i="52"/>
  <c r="CK79" i="52"/>
  <c r="CL79" i="52"/>
  <c r="CM79" i="52"/>
  <c r="CN79" i="52"/>
  <c r="CO79" i="52"/>
  <c r="CP79" i="52"/>
  <c r="CQ79" i="52"/>
  <c r="CR79" i="52"/>
  <c r="CS79" i="52"/>
  <c r="CT79" i="52"/>
  <c r="CU79" i="52"/>
  <c r="CV79" i="52"/>
  <c r="CW79" i="52"/>
  <c r="CV79" i="55"/>
  <c r="BD80" i="52"/>
  <c r="BE80" i="52"/>
  <c r="BF80" i="52"/>
  <c r="BG80" i="52"/>
  <c r="BH80" i="52"/>
  <c r="BI80" i="52"/>
  <c r="BJ80" i="52"/>
  <c r="BK80" i="52"/>
  <c r="BL80" i="52"/>
  <c r="BM80" i="52"/>
  <c r="BN80" i="52"/>
  <c r="BO80" i="52"/>
  <c r="BP80" i="52"/>
  <c r="BQ80" i="52"/>
  <c r="BR80" i="52"/>
  <c r="BS80" i="52"/>
  <c r="BT80" i="52"/>
  <c r="BU80" i="52"/>
  <c r="BV80" i="52"/>
  <c r="BW80" i="52"/>
  <c r="BX80" i="52"/>
  <c r="BY80" i="52"/>
  <c r="BZ80" i="52"/>
  <c r="CA80" i="52"/>
  <c r="CB80" i="52"/>
  <c r="CC80" i="52"/>
  <c r="CD80" i="52"/>
  <c r="CE80" i="52"/>
  <c r="CF80" i="52"/>
  <c r="CG80" i="52"/>
  <c r="CH80" i="52"/>
  <c r="CI80" i="52"/>
  <c r="CJ80" i="52"/>
  <c r="CK80" i="52"/>
  <c r="CL80" i="52"/>
  <c r="CM80" i="52"/>
  <c r="CN80" i="52"/>
  <c r="CO80" i="52"/>
  <c r="CP80" i="52"/>
  <c r="CQ80" i="52"/>
  <c r="CR80" i="52"/>
  <c r="CS80" i="52"/>
  <c r="CT80" i="52"/>
  <c r="CU80" i="52"/>
  <c r="CV80" i="52"/>
  <c r="CW80" i="52"/>
  <c r="CV80" i="55"/>
  <c r="BD81" i="52"/>
  <c r="BE81" i="52"/>
  <c r="BF81" i="52"/>
  <c r="BG81" i="52"/>
  <c r="BH81" i="52"/>
  <c r="BI81" i="52"/>
  <c r="BJ81" i="52"/>
  <c r="BK81" i="52"/>
  <c r="BL81" i="52"/>
  <c r="BM81" i="52"/>
  <c r="BN81" i="52"/>
  <c r="BO81" i="52"/>
  <c r="BP81" i="52"/>
  <c r="BQ81" i="52"/>
  <c r="BR81" i="52"/>
  <c r="BS81" i="52"/>
  <c r="BT81" i="52"/>
  <c r="BU81" i="52"/>
  <c r="BV81" i="52"/>
  <c r="BW81" i="52"/>
  <c r="BX81" i="52"/>
  <c r="BY81" i="52"/>
  <c r="BZ81" i="52"/>
  <c r="CA81" i="52"/>
  <c r="CB81" i="52"/>
  <c r="CC81" i="52"/>
  <c r="CD81" i="52"/>
  <c r="CE81" i="52"/>
  <c r="CF81" i="52"/>
  <c r="CG81" i="52"/>
  <c r="CH81" i="52"/>
  <c r="CI81" i="52"/>
  <c r="CJ81" i="52"/>
  <c r="CK81" i="52"/>
  <c r="CL81" i="52"/>
  <c r="CM81" i="52"/>
  <c r="CN81" i="52"/>
  <c r="CO81" i="52"/>
  <c r="CP81" i="52"/>
  <c r="CQ81" i="52"/>
  <c r="CR81" i="52"/>
  <c r="CS81" i="52"/>
  <c r="CT81" i="52"/>
  <c r="CU81" i="52"/>
  <c r="CV81" i="52"/>
  <c r="CW81" i="52"/>
  <c r="CV81" i="55"/>
  <c r="BD82" i="52"/>
  <c r="BE82" i="52"/>
  <c r="BF82" i="52"/>
  <c r="BG82" i="52"/>
  <c r="BH82" i="52"/>
  <c r="BI82" i="52"/>
  <c r="BJ82" i="52"/>
  <c r="BK82" i="52"/>
  <c r="BL82" i="52"/>
  <c r="BM82" i="52"/>
  <c r="BN82" i="52"/>
  <c r="BO82" i="52"/>
  <c r="BP82" i="52"/>
  <c r="BQ82" i="52"/>
  <c r="BR82" i="52"/>
  <c r="BS82" i="52"/>
  <c r="BT82" i="52"/>
  <c r="BU82" i="52"/>
  <c r="BV82" i="52"/>
  <c r="BW82" i="52"/>
  <c r="BX82" i="52"/>
  <c r="BY82" i="52"/>
  <c r="BZ82" i="52"/>
  <c r="CA82" i="52"/>
  <c r="CB82" i="52"/>
  <c r="CC82" i="52"/>
  <c r="CD82" i="52"/>
  <c r="CE82" i="52"/>
  <c r="CF82" i="52"/>
  <c r="CG82" i="52"/>
  <c r="CH82" i="52"/>
  <c r="CI82" i="52"/>
  <c r="CJ82" i="52"/>
  <c r="CK82" i="52"/>
  <c r="CL82" i="52"/>
  <c r="CM82" i="52"/>
  <c r="CN82" i="52"/>
  <c r="CO82" i="52"/>
  <c r="CP82" i="52"/>
  <c r="CQ82" i="52"/>
  <c r="CR82" i="52"/>
  <c r="CS82" i="52"/>
  <c r="CT82" i="52"/>
  <c r="CU82" i="52"/>
  <c r="CV82" i="52"/>
  <c r="CW82" i="52"/>
  <c r="CV82" i="55"/>
  <c r="BD83" i="52"/>
  <c r="BE83" i="52"/>
  <c r="BF83" i="52"/>
  <c r="BG83" i="52"/>
  <c r="BH83" i="52"/>
  <c r="BI83" i="52"/>
  <c r="BJ83" i="52"/>
  <c r="BK83" i="52"/>
  <c r="BL83" i="52"/>
  <c r="BM83" i="52"/>
  <c r="BN83" i="52"/>
  <c r="BO83" i="52"/>
  <c r="BP83" i="52"/>
  <c r="BQ83" i="52"/>
  <c r="BR83" i="52"/>
  <c r="BS83" i="52"/>
  <c r="BT83" i="52"/>
  <c r="BU83" i="52"/>
  <c r="BV83" i="52"/>
  <c r="BW83" i="52"/>
  <c r="BX83" i="52"/>
  <c r="BY83" i="52"/>
  <c r="BZ83" i="52"/>
  <c r="CA83" i="52"/>
  <c r="CB83" i="52"/>
  <c r="CC83" i="52"/>
  <c r="CD83" i="52"/>
  <c r="CE83" i="52"/>
  <c r="CF83" i="52"/>
  <c r="CG83" i="52"/>
  <c r="CH83" i="52"/>
  <c r="CI83" i="52"/>
  <c r="CJ83" i="52"/>
  <c r="CK83" i="52"/>
  <c r="CL83" i="52"/>
  <c r="CM83" i="52"/>
  <c r="CN83" i="52"/>
  <c r="CO83" i="52"/>
  <c r="CP83" i="52"/>
  <c r="CQ83" i="52"/>
  <c r="CR83" i="52"/>
  <c r="CS83" i="52"/>
  <c r="CT83" i="52"/>
  <c r="CU83" i="52"/>
  <c r="CV83" i="52"/>
  <c r="CW83" i="52"/>
  <c r="CV83" i="55"/>
  <c r="BD84" i="52"/>
  <c r="BE84" i="52"/>
  <c r="BF84" i="52"/>
  <c r="BG84" i="52"/>
  <c r="BH84" i="52"/>
  <c r="BI84" i="52"/>
  <c r="BJ84" i="52"/>
  <c r="BK84" i="52"/>
  <c r="BL84" i="52"/>
  <c r="BM84" i="52"/>
  <c r="BN84" i="52"/>
  <c r="BO84" i="52"/>
  <c r="BP84" i="52"/>
  <c r="BQ84" i="52"/>
  <c r="BR84" i="52"/>
  <c r="BS84" i="52"/>
  <c r="BT84" i="52"/>
  <c r="BU84" i="52"/>
  <c r="BV84" i="52"/>
  <c r="BW84" i="52"/>
  <c r="BX84" i="52"/>
  <c r="BY84" i="52"/>
  <c r="BZ84" i="52"/>
  <c r="CA84" i="52"/>
  <c r="CB84" i="52"/>
  <c r="CC84" i="52"/>
  <c r="CD84" i="52"/>
  <c r="CE84" i="52"/>
  <c r="CF84" i="52"/>
  <c r="CG84" i="52"/>
  <c r="CH84" i="52"/>
  <c r="CI84" i="52"/>
  <c r="CJ84" i="52"/>
  <c r="CK84" i="52"/>
  <c r="CL84" i="52"/>
  <c r="CM84" i="52"/>
  <c r="CN84" i="52"/>
  <c r="CO84" i="52"/>
  <c r="CP84" i="52"/>
  <c r="CQ84" i="52"/>
  <c r="CR84" i="52"/>
  <c r="CS84" i="52"/>
  <c r="CT84" i="52"/>
  <c r="CU84" i="52"/>
  <c r="CV84" i="52"/>
  <c r="CW84" i="52"/>
  <c r="CV84" i="55"/>
  <c r="BD85" i="52"/>
  <c r="BE85" i="52"/>
  <c r="BF85" i="52"/>
  <c r="BG85" i="52"/>
  <c r="BH85" i="52"/>
  <c r="BI85" i="52"/>
  <c r="BJ85" i="52"/>
  <c r="BK85" i="52"/>
  <c r="BL85" i="52"/>
  <c r="BM85" i="52"/>
  <c r="BN85" i="52"/>
  <c r="BO85" i="52"/>
  <c r="BP85" i="52"/>
  <c r="BQ85" i="52"/>
  <c r="BR85" i="52"/>
  <c r="BS85" i="52"/>
  <c r="BT85" i="52"/>
  <c r="BU85" i="52"/>
  <c r="BV85" i="52"/>
  <c r="BW85" i="52"/>
  <c r="BX85" i="52"/>
  <c r="BY85" i="52"/>
  <c r="BZ85" i="52"/>
  <c r="CA85" i="52"/>
  <c r="CB85" i="52"/>
  <c r="CC85" i="52"/>
  <c r="CD85" i="52"/>
  <c r="CE85" i="52"/>
  <c r="CF85" i="52"/>
  <c r="CG85" i="52"/>
  <c r="CH85" i="52"/>
  <c r="CI85" i="52"/>
  <c r="CJ85" i="52"/>
  <c r="CK85" i="52"/>
  <c r="CL85" i="52"/>
  <c r="CM85" i="52"/>
  <c r="CN85" i="52"/>
  <c r="CO85" i="52"/>
  <c r="CP85" i="52"/>
  <c r="CQ85" i="52"/>
  <c r="CR85" i="52"/>
  <c r="CS85" i="52"/>
  <c r="CT85" i="52"/>
  <c r="CU85" i="52"/>
  <c r="CV85" i="52"/>
  <c r="CW85" i="52"/>
  <c r="CV85" i="55"/>
  <c r="BD86" i="52"/>
  <c r="BE86" i="52"/>
  <c r="BF86" i="52"/>
  <c r="BG86" i="52"/>
  <c r="BH86" i="52"/>
  <c r="BI86" i="52"/>
  <c r="BJ86" i="52"/>
  <c r="BK86" i="52"/>
  <c r="BL86" i="52"/>
  <c r="BM86" i="52"/>
  <c r="BN86" i="52"/>
  <c r="BO86" i="52"/>
  <c r="BP86" i="52"/>
  <c r="BQ86" i="52"/>
  <c r="BR86" i="52"/>
  <c r="BS86" i="52"/>
  <c r="BT86" i="52"/>
  <c r="BU86" i="52"/>
  <c r="BV86" i="52"/>
  <c r="BW86" i="52"/>
  <c r="BX86" i="52"/>
  <c r="BY86" i="52"/>
  <c r="BZ86" i="52"/>
  <c r="CA86" i="52"/>
  <c r="CB86" i="52"/>
  <c r="CC86" i="52"/>
  <c r="CD86" i="52"/>
  <c r="CE86" i="52"/>
  <c r="CF86" i="52"/>
  <c r="CG86" i="52"/>
  <c r="CH86" i="52"/>
  <c r="CI86" i="52"/>
  <c r="CJ86" i="52"/>
  <c r="CK86" i="52"/>
  <c r="CL86" i="52"/>
  <c r="CM86" i="52"/>
  <c r="CN86" i="52"/>
  <c r="CO86" i="52"/>
  <c r="CP86" i="52"/>
  <c r="CQ86" i="52"/>
  <c r="CR86" i="52"/>
  <c r="CS86" i="52"/>
  <c r="CT86" i="52"/>
  <c r="CU86" i="52"/>
  <c r="CV86" i="52"/>
  <c r="CW86" i="52"/>
  <c r="CV86" i="55"/>
  <c r="BD87" i="52"/>
  <c r="BE87" i="52"/>
  <c r="BF87" i="52"/>
  <c r="BG87" i="52"/>
  <c r="BH87" i="52"/>
  <c r="BI87" i="52"/>
  <c r="BJ87" i="52"/>
  <c r="BK87" i="52"/>
  <c r="BL87" i="52"/>
  <c r="BM87" i="52"/>
  <c r="BN87" i="52"/>
  <c r="BO87" i="52"/>
  <c r="BP87" i="52"/>
  <c r="BQ87" i="52"/>
  <c r="BR87" i="52"/>
  <c r="BS87" i="52"/>
  <c r="BT87" i="52"/>
  <c r="BU87" i="52"/>
  <c r="BV87" i="52"/>
  <c r="BW87" i="52"/>
  <c r="BX87" i="52"/>
  <c r="BY87" i="52"/>
  <c r="BZ87" i="52"/>
  <c r="CA87" i="52"/>
  <c r="CB87" i="52"/>
  <c r="CC87" i="52"/>
  <c r="CD87" i="52"/>
  <c r="CE87" i="52"/>
  <c r="CF87" i="52"/>
  <c r="CG87" i="52"/>
  <c r="CH87" i="52"/>
  <c r="CI87" i="52"/>
  <c r="CJ87" i="52"/>
  <c r="CK87" i="52"/>
  <c r="CL87" i="52"/>
  <c r="CM87" i="52"/>
  <c r="CN87" i="52"/>
  <c r="CO87" i="52"/>
  <c r="CP87" i="52"/>
  <c r="CQ87" i="52"/>
  <c r="CR87" i="52"/>
  <c r="CS87" i="52"/>
  <c r="CT87" i="52"/>
  <c r="CU87" i="52"/>
  <c r="CV87" i="52"/>
  <c r="CW87" i="52"/>
  <c r="CV87" i="55"/>
  <c r="BD88" i="52"/>
  <c r="BE88" i="52"/>
  <c r="BF88" i="52"/>
  <c r="BG88" i="52"/>
  <c r="BH88" i="52"/>
  <c r="BI88" i="52"/>
  <c r="BJ88" i="52"/>
  <c r="BK88" i="52"/>
  <c r="BL88" i="52"/>
  <c r="BM88" i="52"/>
  <c r="BN88" i="52"/>
  <c r="BO88" i="52"/>
  <c r="BP88" i="52"/>
  <c r="BQ88" i="52"/>
  <c r="BR88" i="52"/>
  <c r="BS88" i="52"/>
  <c r="BT88" i="52"/>
  <c r="BU88" i="52"/>
  <c r="BV88" i="52"/>
  <c r="BW88" i="52"/>
  <c r="BX88" i="52"/>
  <c r="BY88" i="52"/>
  <c r="BZ88" i="52"/>
  <c r="CA88" i="52"/>
  <c r="CB88" i="52"/>
  <c r="CC88" i="52"/>
  <c r="CD88" i="52"/>
  <c r="CE88" i="52"/>
  <c r="CF88" i="52"/>
  <c r="CG88" i="52"/>
  <c r="CH88" i="52"/>
  <c r="CI88" i="52"/>
  <c r="CJ88" i="52"/>
  <c r="CK88" i="52"/>
  <c r="CL88" i="52"/>
  <c r="CM88" i="52"/>
  <c r="CN88" i="52"/>
  <c r="CO88" i="52"/>
  <c r="CP88" i="52"/>
  <c r="CQ88" i="52"/>
  <c r="CR88" i="52"/>
  <c r="CS88" i="52"/>
  <c r="CT88" i="52"/>
  <c r="CU88" i="52"/>
  <c r="CV88" i="52"/>
  <c r="CW88" i="52"/>
  <c r="CV88" i="55"/>
  <c r="BD89" i="52"/>
  <c r="BE89" i="52"/>
  <c r="BF89" i="52"/>
  <c r="BG89" i="52"/>
  <c r="BH89" i="52"/>
  <c r="BI89" i="52"/>
  <c r="BJ89" i="52"/>
  <c r="BK89" i="52"/>
  <c r="BL89" i="52"/>
  <c r="BM89" i="52"/>
  <c r="BN89" i="52"/>
  <c r="BO89" i="52"/>
  <c r="BP89" i="52"/>
  <c r="BQ89" i="52"/>
  <c r="BR89" i="52"/>
  <c r="BS89" i="52"/>
  <c r="BT89" i="52"/>
  <c r="BU89" i="52"/>
  <c r="BV89" i="52"/>
  <c r="BW89" i="52"/>
  <c r="BX89" i="52"/>
  <c r="BY89" i="52"/>
  <c r="BZ89" i="52"/>
  <c r="CA89" i="52"/>
  <c r="CB89" i="52"/>
  <c r="CC89" i="52"/>
  <c r="CD89" i="52"/>
  <c r="CE89" i="52"/>
  <c r="CF89" i="52"/>
  <c r="CG89" i="52"/>
  <c r="CH89" i="52"/>
  <c r="CI89" i="52"/>
  <c r="CJ89" i="52"/>
  <c r="CK89" i="52"/>
  <c r="CL89" i="52"/>
  <c r="CM89" i="52"/>
  <c r="CN89" i="52"/>
  <c r="CO89" i="52"/>
  <c r="CP89" i="52"/>
  <c r="CQ89" i="52"/>
  <c r="CR89" i="52"/>
  <c r="CS89" i="52"/>
  <c r="CT89" i="52"/>
  <c r="CU89" i="52"/>
  <c r="CV89" i="52"/>
  <c r="CW89" i="52"/>
  <c r="CV89" i="55"/>
  <c r="BD90" i="52"/>
  <c r="BE90" i="52"/>
  <c r="BF90" i="52"/>
  <c r="BG90" i="52"/>
  <c r="BH90" i="52"/>
  <c r="BI90" i="52"/>
  <c r="BJ90" i="52"/>
  <c r="BK90" i="52"/>
  <c r="BL90" i="52"/>
  <c r="BM90" i="52"/>
  <c r="BN90" i="52"/>
  <c r="BO90" i="52"/>
  <c r="BP90" i="52"/>
  <c r="BQ90" i="52"/>
  <c r="BR90" i="52"/>
  <c r="BS90" i="52"/>
  <c r="BT90" i="52"/>
  <c r="BU90" i="52"/>
  <c r="BV90" i="52"/>
  <c r="BW90" i="52"/>
  <c r="BX90" i="52"/>
  <c r="BY90" i="52"/>
  <c r="BZ90" i="52"/>
  <c r="CA90" i="52"/>
  <c r="CB90" i="52"/>
  <c r="CC90" i="52"/>
  <c r="CD90" i="52"/>
  <c r="CE90" i="52"/>
  <c r="CF90" i="52"/>
  <c r="CG90" i="52"/>
  <c r="CH90" i="52"/>
  <c r="CI90" i="52"/>
  <c r="CJ90" i="52"/>
  <c r="CK90" i="52"/>
  <c r="CL90" i="52"/>
  <c r="CM90" i="52"/>
  <c r="CN90" i="52"/>
  <c r="CO90" i="52"/>
  <c r="CP90" i="52"/>
  <c r="CQ90" i="52"/>
  <c r="CR90" i="52"/>
  <c r="CS90" i="52"/>
  <c r="CT90" i="52"/>
  <c r="CU90" i="52"/>
  <c r="CV90" i="52"/>
  <c r="CW90" i="52"/>
  <c r="CV90" i="55"/>
  <c r="BD91" i="52"/>
  <c r="BE91" i="52"/>
  <c r="BF91" i="52"/>
  <c r="BG91" i="52"/>
  <c r="BH91" i="52"/>
  <c r="BI91" i="52"/>
  <c r="BJ91" i="52"/>
  <c r="BK91" i="52"/>
  <c r="BL91" i="52"/>
  <c r="BM91" i="52"/>
  <c r="BN91" i="52"/>
  <c r="BO91" i="52"/>
  <c r="BP91" i="52"/>
  <c r="BQ91" i="52"/>
  <c r="BR91" i="52"/>
  <c r="BS91" i="52"/>
  <c r="BT91" i="52"/>
  <c r="BU91" i="52"/>
  <c r="BV91" i="52"/>
  <c r="BW91" i="52"/>
  <c r="BX91" i="52"/>
  <c r="BY91" i="52"/>
  <c r="BZ91" i="52"/>
  <c r="CA91" i="52"/>
  <c r="CB91" i="52"/>
  <c r="CC91" i="52"/>
  <c r="CD91" i="52"/>
  <c r="CE91" i="52"/>
  <c r="CF91" i="52"/>
  <c r="CG91" i="52"/>
  <c r="CH91" i="52"/>
  <c r="CI91" i="52"/>
  <c r="CJ91" i="52"/>
  <c r="CK91" i="52"/>
  <c r="CL91" i="52"/>
  <c r="CM91" i="52"/>
  <c r="CN91" i="52"/>
  <c r="CO91" i="52"/>
  <c r="CP91" i="52"/>
  <c r="CQ91" i="52"/>
  <c r="CR91" i="52"/>
  <c r="CS91" i="52"/>
  <c r="CT91" i="52"/>
  <c r="CU91" i="52"/>
  <c r="CV91" i="52"/>
  <c r="CW91" i="52"/>
  <c r="CV91" i="55"/>
  <c r="BD92" i="52"/>
  <c r="BE92" i="52"/>
  <c r="BF92" i="52"/>
  <c r="BG92" i="52"/>
  <c r="BH92" i="52"/>
  <c r="BI92" i="52"/>
  <c r="BJ92" i="52"/>
  <c r="BK92" i="52"/>
  <c r="BL92" i="52"/>
  <c r="BM92" i="52"/>
  <c r="BN92" i="52"/>
  <c r="BO92" i="52"/>
  <c r="BP92" i="52"/>
  <c r="BQ92" i="52"/>
  <c r="BR92" i="52"/>
  <c r="BS92" i="52"/>
  <c r="BT92" i="52"/>
  <c r="BU92" i="52"/>
  <c r="BV92" i="52"/>
  <c r="BW92" i="52"/>
  <c r="BX92" i="52"/>
  <c r="BY92" i="52"/>
  <c r="BZ92" i="52"/>
  <c r="CA92" i="52"/>
  <c r="CB92" i="52"/>
  <c r="CC92" i="52"/>
  <c r="CD92" i="52"/>
  <c r="CE92" i="52"/>
  <c r="CF92" i="52"/>
  <c r="CG92" i="52"/>
  <c r="CH92" i="52"/>
  <c r="CI92" i="52"/>
  <c r="CJ92" i="52"/>
  <c r="CK92" i="52"/>
  <c r="CL92" i="52"/>
  <c r="CM92" i="52"/>
  <c r="CN92" i="52"/>
  <c r="CO92" i="52"/>
  <c r="CP92" i="52"/>
  <c r="CQ92" i="52"/>
  <c r="CR92" i="52"/>
  <c r="CS92" i="52"/>
  <c r="CT92" i="52"/>
  <c r="CU92" i="52"/>
  <c r="CV92" i="52"/>
  <c r="CW92" i="52"/>
  <c r="CV92" i="55"/>
  <c r="BD93" i="52"/>
  <c r="BE93" i="52"/>
  <c r="BF93" i="52"/>
  <c r="BG93" i="52"/>
  <c r="BH93" i="52"/>
  <c r="BI93" i="52"/>
  <c r="BJ93" i="52"/>
  <c r="BK93" i="52"/>
  <c r="BL93" i="52"/>
  <c r="BM93" i="52"/>
  <c r="BN93" i="52"/>
  <c r="BO93" i="52"/>
  <c r="BP93" i="52"/>
  <c r="BQ93" i="52"/>
  <c r="BR93" i="52"/>
  <c r="BS93" i="52"/>
  <c r="BT93" i="52"/>
  <c r="BU93" i="52"/>
  <c r="BV93" i="52"/>
  <c r="BW93" i="52"/>
  <c r="BX93" i="52"/>
  <c r="BY93" i="52"/>
  <c r="BZ93" i="52"/>
  <c r="CA93" i="52"/>
  <c r="CB93" i="52"/>
  <c r="CC93" i="52"/>
  <c r="CD93" i="52"/>
  <c r="CE93" i="52"/>
  <c r="CF93" i="52"/>
  <c r="CG93" i="52"/>
  <c r="CH93" i="52"/>
  <c r="CI93" i="52"/>
  <c r="CJ93" i="52"/>
  <c r="CK93" i="52"/>
  <c r="CL93" i="52"/>
  <c r="CM93" i="52"/>
  <c r="CN93" i="52"/>
  <c r="CO93" i="52"/>
  <c r="CP93" i="52"/>
  <c r="CQ93" i="52"/>
  <c r="CR93" i="52"/>
  <c r="CS93" i="52"/>
  <c r="CT93" i="52"/>
  <c r="CU93" i="52"/>
  <c r="CV93" i="52"/>
  <c r="CW93" i="52"/>
  <c r="CV93" i="55"/>
  <c r="BD94" i="52"/>
  <c r="BE94" i="52"/>
  <c r="BF94" i="52"/>
  <c r="BG94" i="52"/>
  <c r="BH94" i="52"/>
  <c r="BI94" i="52"/>
  <c r="BJ94" i="52"/>
  <c r="BK94" i="52"/>
  <c r="BL94" i="52"/>
  <c r="BM94" i="52"/>
  <c r="BN94" i="52"/>
  <c r="BO94" i="52"/>
  <c r="BP94" i="52"/>
  <c r="BQ94" i="52"/>
  <c r="BR94" i="52"/>
  <c r="BS94" i="52"/>
  <c r="BT94" i="52"/>
  <c r="BU94" i="52"/>
  <c r="BV94" i="52"/>
  <c r="BW94" i="52"/>
  <c r="BX94" i="52"/>
  <c r="BY94" i="52"/>
  <c r="BZ94" i="52"/>
  <c r="CA94" i="52"/>
  <c r="CB94" i="52"/>
  <c r="CC94" i="52"/>
  <c r="CD94" i="52"/>
  <c r="CE94" i="52"/>
  <c r="CF94" i="52"/>
  <c r="CG94" i="52"/>
  <c r="CH94" i="52"/>
  <c r="CI94" i="52"/>
  <c r="CJ94" i="52"/>
  <c r="CK94" i="52"/>
  <c r="CL94" i="52"/>
  <c r="CM94" i="52"/>
  <c r="CN94" i="52"/>
  <c r="CO94" i="52"/>
  <c r="CP94" i="52"/>
  <c r="CQ94" i="52"/>
  <c r="CR94" i="52"/>
  <c r="CS94" i="52"/>
  <c r="CT94" i="52"/>
  <c r="CU94" i="52"/>
  <c r="CV94" i="52"/>
  <c r="CW94" i="52"/>
  <c r="CV94" i="55"/>
  <c r="BD95" i="52"/>
  <c r="BE95" i="52"/>
  <c r="BF95" i="52"/>
  <c r="BG95" i="52"/>
  <c r="BH95" i="52"/>
  <c r="BI95" i="52"/>
  <c r="BJ95" i="52"/>
  <c r="BK95" i="52"/>
  <c r="BL95" i="52"/>
  <c r="BM95" i="52"/>
  <c r="BN95" i="52"/>
  <c r="BO95" i="52"/>
  <c r="BP95" i="52"/>
  <c r="BQ95" i="52"/>
  <c r="BR95" i="52"/>
  <c r="BS95" i="52"/>
  <c r="BT95" i="52"/>
  <c r="BU95" i="52"/>
  <c r="BV95" i="52"/>
  <c r="BW95" i="52"/>
  <c r="BX95" i="52"/>
  <c r="BY95" i="52"/>
  <c r="BZ95" i="52"/>
  <c r="CA95" i="52"/>
  <c r="CB95" i="52"/>
  <c r="CC95" i="52"/>
  <c r="CD95" i="52"/>
  <c r="CE95" i="52"/>
  <c r="CF95" i="52"/>
  <c r="CG95" i="52"/>
  <c r="CH95" i="52"/>
  <c r="CI95" i="52"/>
  <c r="CJ95" i="52"/>
  <c r="CK95" i="52"/>
  <c r="CL95" i="52"/>
  <c r="CM95" i="52"/>
  <c r="CN95" i="52"/>
  <c r="CO95" i="52"/>
  <c r="CP95" i="52"/>
  <c r="CQ95" i="52"/>
  <c r="CR95" i="52"/>
  <c r="CS95" i="52"/>
  <c r="CT95" i="52"/>
  <c r="CU95" i="52"/>
  <c r="CV95" i="52"/>
  <c r="CW95" i="52"/>
  <c r="CV95" i="55"/>
  <c r="BD96" i="52"/>
  <c r="BE96" i="52"/>
  <c r="BF96" i="52"/>
  <c r="BG96" i="52"/>
  <c r="BH96" i="52"/>
  <c r="BI96" i="52"/>
  <c r="BJ96" i="52"/>
  <c r="BK96" i="52"/>
  <c r="BL96" i="52"/>
  <c r="BM96" i="52"/>
  <c r="BN96" i="52"/>
  <c r="BO96" i="52"/>
  <c r="BP96" i="52"/>
  <c r="BQ96" i="52"/>
  <c r="BR96" i="52"/>
  <c r="BS96" i="52"/>
  <c r="BT96" i="52"/>
  <c r="BU96" i="52"/>
  <c r="BV96" i="52"/>
  <c r="BW96" i="52"/>
  <c r="BX96" i="52"/>
  <c r="BY96" i="52"/>
  <c r="BZ96" i="52"/>
  <c r="CA96" i="52"/>
  <c r="CB96" i="52"/>
  <c r="CC96" i="52"/>
  <c r="CD96" i="52"/>
  <c r="CE96" i="52"/>
  <c r="CF96" i="52"/>
  <c r="CG96" i="52"/>
  <c r="CH96" i="52"/>
  <c r="CI96" i="52"/>
  <c r="CJ96" i="52"/>
  <c r="CK96" i="52"/>
  <c r="CL96" i="52"/>
  <c r="CM96" i="52"/>
  <c r="CN96" i="52"/>
  <c r="CO96" i="52"/>
  <c r="CP96" i="52"/>
  <c r="CQ96" i="52"/>
  <c r="CR96" i="52"/>
  <c r="CS96" i="52"/>
  <c r="CT96" i="52"/>
  <c r="CU96" i="52"/>
  <c r="CV96" i="52"/>
  <c r="CW96" i="52"/>
  <c r="CV96" i="55"/>
  <c r="BD97" i="52"/>
  <c r="BE97" i="52"/>
  <c r="BF97" i="52"/>
  <c r="BG97" i="52"/>
  <c r="BH97" i="52"/>
  <c r="BI97" i="52"/>
  <c r="BJ97" i="52"/>
  <c r="BK97" i="52"/>
  <c r="BL97" i="52"/>
  <c r="BM97" i="52"/>
  <c r="BN97" i="52"/>
  <c r="BO97" i="52"/>
  <c r="BP97" i="52"/>
  <c r="BQ97" i="52"/>
  <c r="BR97" i="52"/>
  <c r="BS97" i="52"/>
  <c r="BT97" i="52"/>
  <c r="BU97" i="52"/>
  <c r="BV97" i="52"/>
  <c r="BW97" i="52"/>
  <c r="BX97" i="52"/>
  <c r="BY97" i="52"/>
  <c r="BZ97" i="52"/>
  <c r="CA97" i="52"/>
  <c r="CB97" i="52"/>
  <c r="CC97" i="52"/>
  <c r="CD97" i="52"/>
  <c r="CE97" i="52"/>
  <c r="CF97" i="52"/>
  <c r="CG97" i="52"/>
  <c r="CH97" i="52"/>
  <c r="CI97" i="52"/>
  <c r="CJ97" i="52"/>
  <c r="CK97" i="52"/>
  <c r="CL97" i="52"/>
  <c r="CM97" i="52"/>
  <c r="CN97" i="52"/>
  <c r="CO97" i="52"/>
  <c r="CP97" i="52"/>
  <c r="CQ97" i="52"/>
  <c r="CR97" i="52"/>
  <c r="CS97" i="52"/>
  <c r="CT97" i="52"/>
  <c r="CU97" i="52"/>
  <c r="CV97" i="52"/>
  <c r="CW97" i="52"/>
  <c r="CV97" i="55"/>
  <c r="BD98" i="52"/>
  <c r="BE98" i="52"/>
  <c r="BF98" i="52"/>
  <c r="BG98" i="52"/>
  <c r="BH98" i="52"/>
  <c r="BI98" i="52"/>
  <c r="BJ98" i="52"/>
  <c r="BK98" i="52"/>
  <c r="BL98" i="52"/>
  <c r="BM98" i="52"/>
  <c r="BN98" i="52"/>
  <c r="BO98" i="52"/>
  <c r="BP98" i="52"/>
  <c r="BQ98" i="52"/>
  <c r="BR98" i="52"/>
  <c r="BS98" i="52"/>
  <c r="BT98" i="52"/>
  <c r="BU98" i="52"/>
  <c r="BV98" i="52"/>
  <c r="BW98" i="52"/>
  <c r="BX98" i="52"/>
  <c r="BY98" i="52"/>
  <c r="BZ98" i="52"/>
  <c r="CA98" i="52"/>
  <c r="CB98" i="52"/>
  <c r="CC98" i="52"/>
  <c r="CD98" i="52"/>
  <c r="CE98" i="52"/>
  <c r="CF98" i="52"/>
  <c r="CG98" i="52"/>
  <c r="CH98" i="52"/>
  <c r="CI98" i="52"/>
  <c r="CJ98" i="52"/>
  <c r="CK98" i="52"/>
  <c r="CL98" i="52"/>
  <c r="CM98" i="52"/>
  <c r="CN98" i="52"/>
  <c r="CO98" i="52"/>
  <c r="CP98" i="52"/>
  <c r="CQ98" i="52"/>
  <c r="CR98" i="52"/>
  <c r="CS98" i="52"/>
  <c r="CT98" i="52"/>
  <c r="CU98" i="52"/>
  <c r="CV98" i="52"/>
  <c r="CW98" i="52"/>
  <c r="CV98" i="55"/>
  <c r="BD99" i="52"/>
  <c r="BE99" i="52"/>
  <c r="BF99" i="52"/>
  <c r="BG99" i="52"/>
  <c r="BH99" i="52"/>
  <c r="BI99" i="52"/>
  <c r="BJ99" i="52"/>
  <c r="BK99" i="52"/>
  <c r="BL99" i="52"/>
  <c r="BM99" i="52"/>
  <c r="BN99" i="52"/>
  <c r="BO99" i="52"/>
  <c r="BP99" i="52"/>
  <c r="BQ99" i="52"/>
  <c r="BR99" i="52"/>
  <c r="BS99" i="52"/>
  <c r="BT99" i="52"/>
  <c r="BU99" i="52"/>
  <c r="BV99" i="52"/>
  <c r="BW99" i="52"/>
  <c r="BX99" i="52"/>
  <c r="BY99" i="52"/>
  <c r="BZ99" i="52"/>
  <c r="CA99" i="52"/>
  <c r="CB99" i="52"/>
  <c r="CC99" i="52"/>
  <c r="CD99" i="52"/>
  <c r="CE99" i="52"/>
  <c r="CF99" i="52"/>
  <c r="CG99" i="52"/>
  <c r="CH99" i="52"/>
  <c r="CI99" i="52"/>
  <c r="CJ99" i="52"/>
  <c r="CK99" i="52"/>
  <c r="CL99" i="52"/>
  <c r="CM99" i="52"/>
  <c r="CN99" i="52"/>
  <c r="CO99" i="52"/>
  <c r="CP99" i="52"/>
  <c r="CQ99" i="52"/>
  <c r="CR99" i="52"/>
  <c r="CS99" i="52"/>
  <c r="CT99" i="52"/>
  <c r="CU99" i="52"/>
  <c r="CV99" i="52"/>
  <c r="CW99" i="52"/>
  <c r="CV99" i="55"/>
  <c r="BD100" i="52"/>
  <c r="BE100" i="52"/>
  <c r="BF100" i="52"/>
  <c r="BG100" i="52"/>
  <c r="BH100" i="52"/>
  <c r="BI100" i="52"/>
  <c r="BJ100" i="52"/>
  <c r="BK100" i="52"/>
  <c r="BL100" i="52"/>
  <c r="BM100" i="52"/>
  <c r="BN100" i="52"/>
  <c r="BO100" i="52"/>
  <c r="BP100" i="52"/>
  <c r="BQ100" i="52"/>
  <c r="BR100" i="52"/>
  <c r="BS100" i="52"/>
  <c r="BT100" i="52"/>
  <c r="BU100" i="52"/>
  <c r="BV100" i="52"/>
  <c r="BW100" i="52"/>
  <c r="BX100" i="52"/>
  <c r="BY100" i="52"/>
  <c r="BZ100" i="52"/>
  <c r="CA100" i="52"/>
  <c r="CB100" i="52"/>
  <c r="CC100" i="52"/>
  <c r="CD100" i="52"/>
  <c r="CE100" i="52"/>
  <c r="CF100" i="52"/>
  <c r="CG100" i="52"/>
  <c r="CH100" i="52"/>
  <c r="CI100" i="52"/>
  <c r="CJ100" i="52"/>
  <c r="CK100" i="52"/>
  <c r="CL100" i="52"/>
  <c r="CM100" i="52"/>
  <c r="CN100" i="52"/>
  <c r="CO100" i="52"/>
  <c r="CP100" i="52"/>
  <c r="CQ100" i="52"/>
  <c r="CR100" i="52"/>
  <c r="CS100" i="52"/>
  <c r="CT100" i="52"/>
  <c r="CU100" i="52"/>
  <c r="CV100" i="52"/>
  <c r="CW100" i="52"/>
  <c r="CV100" i="55"/>
  <c r="BD101" i="52"/>
  <c r="BE101" i="52"/>
  <c r="BF101" i="52"/>
  <c r="BG101" i="52"/>
  <c r="BH101" i="52"/>
  <c r="BI101" i="52"/>
  <c r="BJ101" i="52"/>
  <c r="BK101" i="52"/>
  <c r="BL101" i="52"/>
  <c r="BM101" i="52"/>
  <c r="BN101" i="52"/>
  <c r="BO101" i="52"/>
  <c r="BP101" i="52"/>
  <c r="BQ101" i="52"/>
  <c r="BR101" i="52"/>
  <c r="BS101" i="52"/>
  <c r="BT101" i="52"/>
  <c r="BU101" i="52"/>
  <c r="BV101" i="52"/>
  <c r="BW101" i="52"/>
  <c r="BX101" i="52"/>
  <c r="BY101" i="52"/>
  <c r="BZ101" i="52"/>
  <c r="CA101" i="52"/>
  <c r="CB101" i="52"/>
  <c r="CC101" i="52"/>
  <c r="CD101" i="52"/>
  <c r="CE101" i="52"/>
  <c r="CF101" i="52"/>
  <c r="CG101" i="52"/>
  <c r="CH101" i="52"/>
  <c r="CI101" i="52"/>
  <c r="CJ101" i="52"/>
  <c r="CK101" i="52"/>
  <c r="CL101" i="52"/>
  <c r="CM101" i="52"/>
  <c r="CN101" i="52"/>
  <c r="CO101" i="52"/>
  <c r="CP101" i="52"/>
  <c r="CQ101" i="52"/>
  <c r="CR101" i="52"/>
  <c r="CS101" i="52"/>
  <c r="CT101" i="52"/>
  <c r="CU101" i="52"/>
  <c r="CV101" i="52"/>
  <c r="CW101" i="52"/>
  <c r="CV101" i="55"/>
  <c r="BD102" i="52"/>
  <c r="BE102" i="52"/>
  <c r="BF102" i="52"/>
  <c r="BG102" i="52"/>
  <c r="BH102" i="52"/>
  <c r="BI102" i="52"/>
  <c r="BJ102" i="52"/>
  <c r="BK102" i="52"/>
  <c r="BL102" i="52"/>
  <c r="BM102" i="52"/>
  <c r="BN102" i="52"/>
  <c r="BO102" i="52"/>
  <c r="BP102" i="52"/>
  <c r="BQ102" i="52"/>
  <c r="BR102" i="52"/>
  <c r="BS102" i="52"/>
  <c r="BT102" i="52"/>
  <c r="BU102" i="52"/>
  <c r="BV102" i="52"/>
  <c r="BW102" i="52"/>
  <c r="BX102" i="52"/>
  <c r="BY102" i="52"/>
  <c r="BZ102" i="52"/>
  <c r="CA102" i="52"/>
  <c r="CB102" i="52"/>
  <c r="CC102" i="52"/>
  <c r="CD102" i="52"/>
  <c r="CE102" i="52"/>
  <c r="CF102" i="52"/>
  <c r="CG102" i="52"/>
  <c r="CH102" i="52"/>
  <c r="CI102" i="52"/>
  <c r="CJ102" i="52"/>
  <c r="CK102" i="52"/>
  <c r="CL102" i="52"/>
  <c r="CM102" i="52"/>
  <c r="CN102" i="52"/>
  <c r="CO102" i="52"/>
  <c r="CP102" i="52"/>
  <c r="CQ102" i="52"/>
  <c r="CR102" i="52"/>
  <c r="CS102" i="52"/>
  <c r="CT102" i="52"/>
  <c r="CU102" i="52"/>
  <c r="CV102" i="52"/>
  <c r="CW102" i="52"/>
  <c r="CV102" i="55"/>
  <c r="BD103" i="52"/>
  <c r="BE103" i="52"/>
  <c r="BF103" i="52"/>
  <c r="BG103" i="52"/>
  <c r="BH103" i="52"/>
  <c r="BI103" i="52"/>
  <c r="BJ103" i="52"/>
  <c r="BK103" i="52"/>
  <c r="BL103" i="52"/>
  <c r="BM103" i="52"/>
  <c r="BN103" i="52"/>
  <c r="BO103" i="52"/>
  <c r="BP103" i="52"/>
  <c r="BQ103" i="52"/>
  <c r="BR103" i="52"/>
  <c r="BS103" i="52"/>
  <c r="BT103" i="52"/>
  <c r="BU103" i="52"/>
  <c r="BV103" i="52"/>
  <c r="BW103" i="52"/>
  <c r="BX103" i="52"/>
  <c r="BY103" i="52"/>
  <c r="BZ103" i="52"/>
  <c r="CA103" i="52"/>
  <c r="CB103" i="52"/>
  <c r="CC103" i="52"/>
  <c r="CD103" i="52"/>
  <c r="CE103" i="52"/>
  <c r="CF103" i="52"/>
  <c r="CG103" i="52"/>
  <c r="CH103" i="52"/>
  <c r="CI103" i="52"/>
  <c r="CJ103" i="52"/>
  <c r="CK103" i="52"/>
  <c r="CL103" i="52"/>
  <c r="CM103" i="52"/>
  <c r="CN103" i="52"/>
  <c r="CO103" i="52"/>
  <c r="CP103" i="52"/>
  <c r="CQ103" i="52"/>
  <c r="CR103" i="52"/>
  <c r="CS103" i="52"/>
  <c r="CT103" i="52"/>
  <c r="CU103" i="52"/>
  <c r="CV103" i="52"/>
  <c r="CW103" i="52"/>
  <c r="CV103" i="55"/>
  <c r="BD104" i="52"/>
  <c r="BE104" i="52"/>
  <c r="BF104" i="52"/>
  <c r="BG104" i="52"/>
  <c r="BH104" i="52"/>
  <c r="BI104" i="52"/>
  <c r="BJ104" i="52"/>
  <c r="BK104" i="52"/>
  <c r="BL104" i="52"/>
  <c r="BM104" i="52"/>
  <c r="BN104" i="52"/>
  <c r="BO104" i="52"/>
  <c r="BP104" i="52"/>
  <c r="BQ104" i="52"/>
  <c r="BR104" i="52"/>
  <c r="BS104" i="52"/>
  <c r="BT104" i="52"/>
  <c r="BU104" i="52"/>
  <c r="BV104" i="52"/>
  <c r="BW104" i="52"/>
  <c r="BX104" i="52"/>
  <c r="BY104" i="52"/>
  <c r="BZ104" i="52"/>
  <c r="CA104" i="52"/>
  <c r="CB104" i="52"/>
  <c r="CC104" i="52"/>
  <c r="CD104" i="52"/>
  <c r="CE104" i="52"/>
  <c r="CF104" i="52"/>
  <c r="CG104" i="52"/>
  <c r="CH104" i="52"/>
  <c r="CI104" i="52"/>
  <c r="CJ104" i="52"/>
  <c r="CK104" i="52"/>
  <c r="CL104" i="52"/>
  <c r="CM104" i="52"/>
  <c r="CN104" i="52"/>
  <c r="CO104" i="52"/>
  <c r="CP104" i="52"/>
  <c r="CQ104" i="52"/>
  <c r="CR104" i="52"/>
  <c r="CS104" i="52"/>
  <c r="CT104" i="52"/>
  <c r="CU104" i="52"/>
  <c r="CV104" i="52"/>
  <c r="CW104" i="52"/>
  <c r="CV104" i="55"/>
  <c r="BD105" i="52"/>
  <c r="BE105" i="52"/>
  <c r="BF105" i="52"/>
  <c r="BG105" i="52"/>
  <c r="BH105" i="52"/>
  <c r="BI105" i="52"/>
  <c r="BJ105" i="52"/>
  <c r="BK105" i="52"/>
  <c r="BL105" i="52"/>
  <c r="BM105" i="52"/>
  <c r="BN105" i="52"/>
  <c r="BO105" i="52"/>
  <c r="BP105" i="52"/>
  <c r="BQ105" i="52"/>
  <c r="BR105" i="52"/>
  <c r="BS105" i="52"/>
  <c r="BT105" i="52"/>
  <c r="BU105" i="52"/>
  <c r="BV105" i="52"/>
  <c r="BW105" i="52"/>
  <c r="BX105" i="52"/>
  <c r="BY105" i="52"/>
  <c r="BZ105" i="52"/>
  <c r="CA105" i="52"/>
  <c r="CB105" i="52"/>
  <c r="CC105" i="52"/>
  <c r="CD105" i="52"/>
  <c r="CE105" i="52"/>
  <c r="CF105" i="52"/>
  <c r="CG105" i="52"/>
  <c r="CH105" i="52"/>
  <c r="CI105" i="52"/>
  <c r="CJ105" i="52"/>
  <c r="CK105" i="52"/>
  <c r="CL105" i="52"/>
  <c r="CM105" i="52"/>
  <c r="CN105" i="52"/>
  <c r="CO105" i="52"/>
  <c r="CP105" i="52"/>
  <c r="CQ105" i="52"/>
  <c r="CR105" i="52"/>
  <c r="CS105" i="52"/>
  <c r="CT105" i="52"/>
  <c r="CU105" i="52"/>
  <c r="CV105" i="52"/>
  <c r="CW105" i="52"/>
  <c r="CV105" i="55"/>
  <c r="BD106" i="52"/>
  <c r="BE106" i="52"/>
  <c r="BF106" i="52"/>
  <c r="BG106" i="52"/>
  <c r="BH106" i="52"/>
  <c r="BI106" i="52"/>
  <c r="BJ106" i="52"/>
  <c r="BK106" i="52"/>
  <c r="BL106" i="52"/>
  <c r="BM106" i="52"/>
  <c r="BN106" i="52"/>
  <c r="BO106" i="52"/>
  <c r="BP106" i="52"/>
  <c r="BQ106" i="52"/>
  <c r="BR106" i="52"/>
  <c r="BS106" i="52"/>
  <c r="BT106" i="52"/>
  <c r="BU106" i="52"/>
  <c r="BV106" i="52"/>
  <c r="BW106" i="52"/>
  <c r="BX106" i="52"/>
  <c r="BY106" i="52"/>
  <c r="BZ106" i="52"/>
  <c r="CA106" i="52"/>
  <c r="CB106" i="52"/>
  <c r="CC106" i="52"/>
  <c r="CD106" i="52"/>
  <c r="CE106" i="52"/>
  <c r="CF106" i="52"/>
  <c r="CG106" i="52"/>
  <c r="CH106" i="52"/>
  <c r="CI106" i="52"/>
  <c r="CJ106" i="52"/>
  <c r="CK106" i="52"/>
  <c r="CL106" i="52"/>
  <c r="CM106" i="52"/>
  <c r="CN106" i="52"/>
  <c r="CO106" i="52"/>
  <c r="CP106" i="52"/>
  <c r="CQ106" i="52"/>
  <c r="CR106" i="52"/>
  <c r="CS106" i="52"/>
  <c r="CT106" i="52"/>
  <c r="CU106" i="52"/>
  <c r="CV106" i="52"/>
  <c r="CW106" i="52"/>
  <c r="CV106" i="55"/>
  <c r="BD107" i="52"/>
  <c r="BE107" i="52"/>
  <c r="BF107" i="52"/>
  <c r="BG107" i="52"/>
  <c r="BH107" i="52"/>
  <c r="BI107" i="52"/>
  <c r="BJ107" i="52"/>
  <c r="BK107" i="52"/>
  <c r="BL107" i="52"/>
  <c r="BM107" i="52"/>
  <c r="BN107" i="52"/>
  <c r="BO107" i="52"/>
  <c r="BP107" i="52"/>
  <c r="BQ107" i="52"/>
  <c r="BR107" i="52"/>
  <c r="BS107" i="52"/>
  <c r="BT107" i="52"/>
  <c r="BU107" i="52"/>
  <c r="BV107" i="52"/>
  <c r="BW107" i="52"/>
  <c r="BX107" i="52"/>
  <c r="BY107" i="52"/>
  <c r="BZ107" i="52"/>
  <c r="CA107" i="52"/>
  <c r="CB107" i="52"/>
  <c r="CC107" i="52"/>
  <c r="CD107" i="52"/>
  <c r="CE107" i="52"/>
  <c r="CF107" i="52"/>
  <c r="CG107" i="52"/>
  <c r="CH107" i="52"/>
  <c r="CI107" i="52"/>
  <c r="CJ107" i="52"/>
  <c r="CK107" i="52"/>
  <c r="CL107" i="52"/>
  <c r="CM107" i="52"/>
  <c r="CN107" i="52"/>
  <c r="CO107" i="52"/>
  <c r="CP107" i="52"/>
  <c r="CQ107" i="52"/>
  <c r="CR107" i="52"/>
  <c r="CS107" i="52"/>
  <c r="CT107" i="52"/>
  <c r="CU107" i="52"/>
  <c r="CV107" i="52"/>
  <c r="CW107" i="52"/>
  <c r="CV107" i="55"/>
  <c r="BD108" i="52"/>
  <c r="BE108" i="52"/>
  <c r="BF108" i="52"/>
  <c r="BG108" i="52"/>
  <c r="BH108" i="52"/>
  <c r="BI108" i="52"/>
  <c r="BJ108" i="52"/>
  <c r="BK108" i="52"/>
  <c r="BL108" i="52"/>
  <c r="BM108" i="52"/>
  <c r="BN108" i="52"/>
  <c r="BO108" i="52"/>
  <c r="BP108" i="52"/>
  <c r="BQ108" i="52"/>
  <c r="BR108" i="52"/>
  <c r="BS108" i="52"/>
  <c r="BT108" i="52"/>
  <c r="BU108" i="52"/>
  <c r="BV108" i="52"/>
  <c r="BW108" i="52"/>
  <c r="BX108" i="52"/>
  <c r="BY108" i="52"/>
  <c r="BZ108" i="52"/>
  <c r="CA108" i="52"/>
  <c r="CB108" i="52"/>
  <c r="CC108" i="52"/>
  <c r="CD108" i="52"/>
  <c r="CE108" i="52"/>
  <c r="CF108" i="52"/>
  <c r="CG108" i="52"/>
  <c r="CH108" i="52"/>
  <c r="CI108" i="52"/>
  <c r="CJ108" i="52"/>
  <c r="CK108" i="52"/>
  <c r="CL108" i="52"/>
  <c r="CM108" i="52"/>
  <c r="CN108" i="52"/>
  <c r="CO108" i="52"/>
  <c r="CP108" i="52"/>
  <c r="CQ108" i="52"/>
  <c r="CR108" i="52"/>
  <c r="CS108" i="52"/>
  <c r="CT108" i="52"/>
  <c r="CU108" i="52"/>
  <c r="CV108" i="52"/>
  <c r="CW108" i="52"/>
  <c r="CV108" i="55"/>
  <c r="BD109" i="52"/>
  <c r="BE109" i="52"/>
  <c r="BF109" i="52"/>
  <c r="BG109" i="52"/>
  <c r="BH109" i="52"/>
  <c r="BI109" i="52"/>
  <c r="BJ109" i="52"/>
  <c r="BK109" i="52"/>
  <c r="BL109" i="52"/>
  <c r="BM109" i="52"/>
  <c r="BN109" i="52"/>
  <c r="BO109" i="52"/>
  <c r="BP109" i="52"/>
  <c r="BQ109" i="52"/>
  <c r="BR109" i="52"/>
  <c r="BS109" i="52"/>
  <c r="BT109" i="52"/>
  <c r="BU109" i="52"/>
  <c r="BV109" i="52"/>
  <c r="BW109" i="52"/>
  <c r="BX109" i="52"/>
  <c r="BY109" i="52"/>
  <c r="BZ109" i="52"/>
  <c r="CA109" i="52"/>
  <c r="CB109" i="52"/>
  <c r="CC109" i="52"/>
  <c r="CD109" i="52"/>
  <c r="CE109" i="52"/>
  <c r="CF109" i="52"/>
  <c r="CG109" i="52"/>
  <c r="CH109" i="52"/>
  <c r="CI109" i="52"/>
  <c r="CJ109" i="52"/>
  <c r="CK109" i="52"/>
  <c r="CL109" i="52"/>
  <c r="CM109" i="52"/>
  <c r="CN109" i="52"/>
  <c r="CO109" i="52"/>
  <c r="CP109" i="52"/>
  <c r="CQ109" i="52"/>
  <c r="CR109" i="52"/>
  <c r="CS109" i="52"/>
  <c r="CT109" i="52"/>
  <c r="CU109" i="52"/>
  <c r="CV109" i="52"/>
  <c r="CW109" i="52"/>
  <c r="CV109" i="55"/>
  <c r="BD110" i="52"/>
  <c r="BE110" i="52"/>
  <c r="BF110" i="52"/>
  <c r="BG110" i="52"/>
  <c r="BH110" i="52"/>
  <c r="BI110" i="52"/>
  <c r="BJ110" i="52"/>
  <c r="BK110" i="52"/>
  <c r="BL110" i="52"/>
  <c r="BM110" i="52"/>
  <c r="BN110" i="52"/>
  <c r="BO110" i="52"/>
  <c r="BP110" i="52"/>
  <c r="BQ110" i="52"/>
  <c r="BR110" i="52"/>
  <c r="BS110" i="52"/>
  <c r="BT110" i="52"/>
  <c r="BU110" i="52"/>
  <c r="BV110" i="52"/>
  <c r="BW110" i="52"/>
  <c r="BX110" i="52"/>
  <c r="BY110" i="52"/>
  <c r="BZ110" i="52"/>
  <c r="CA110" i="52"/>
  <c r="CB110" i="52"/>
  <c r="CC110" i="52"/>
  <c r="CD110" i="52"/>
  <c r="CE110" i="52"/>
  <c r="CF110" i="52"/>
  <c r="CG110" i="52"/>
  <c r="CH110" i="52"/>
  <c r="CI110" i="52"/>
  <c r="CJ110" i="52"/>
  <c r="CK110" i="52"/>
  <c r="CL110" i="52"/>
  <c r="CM110" i="52"/>
  <c r="CN110" i="52"/>
  <c r="CO110" i="52"/>
  <c r="CP110" i="52"/>
  <c r="CQ110" i="52"/>
  <c r="CR110" i="52"/>
  <c r="CS110" i="52"/>
  <c r="CT110" i="52"/>
  <c r="CU110" i="52"/>
  <c r="CV110" i="52"/>
  <c r="CW110" i="52"/>
  <c r="CV110" i="55"/>
  <c r="BD111" i="52"/>
  <c r="BE111" i="52"/>
  <c r="BF111" i="52"/>
  <c r="BG111" i="52"/>
  <c r="BH111" i="52"/>
  <c r="BI111" i="52"/>
  <c r="BJ111" i="52"/>
  <c r="BK111" i="52"/>
  <c r="BL111" i="52"/>
  <c r="BM111" i="52"/>
  <c r="BN111" i="52"/>
  <c r="BO111" i="52"/>
  <c r="BP111" i="52"/>
  <c r="BQ111" i="52"/>
  <c r="BR111" i="52"/>
  <c r="BS111" i="52"/>
  <c r="BT111" i="52"/>
  <c r="BU111" i="52"/>
  <c r="BV111" i="52"/>
  <c r="BW111" i="52"/>
  <c r="BX111" i="52"/>
  <c r="BY111" i="52"/>
  <c r="BZ111" i="52"/>
  <c r="CA111" i="52"/>
  <c r="CB111" i="52"/>
  <c r="CC111" i="52"/>
  <c r="CD111" i="52"/>
  <c r="CE111" i="52"/>
  <c r="CF111" i="52"/>
  <c r="CG111" i="52"/>
  <c r="CH111" i="52"/>
  <c r="CI111" i="52"/>
  <c r="CJ111" i="52"/>
  <c r="CK111" i="52"/>
  <c r="CL111" i="52"/>
  <c r="CM111" i="52"/>
  <c r="CN111" i="52"/>
  <c r="CO111" i="52"/>
  <c r="CP111" i="52"/>
  <c r="CQ111" i="52"/>
  <c r="CR111" i="52"/>
  <c r="CS111" i="52"/>
  <c r="CT111" i="52"/>
  <c r="CU111" i="52"/>
  <c r="CV111" i="52"/>
  <c r="CW111" i="52"/>
  <c r="CV111" i="55"/>
  <c r="BD112" i="52"/>
  <c r="BE112" i="52"/>
  <c r="BF112" i="52"/>
  <c r="BG112" i="52"/>
  <c r="BH112" i="52"/>
  <c r="BI112" i="52"/>
  <c r="BJ112" i="52"/>
  <c r="BK112" i="52"/>
  <c r="BL112" i="52"/>
  <c r="BM112" i="52"/>
  <c r="BN112" i="52"/>
  <c r="BO112" i="52"/>
  <c r="BP112" i="52"/>
  <c r="BQ112" i="52"/>
  <c r="BR112" i="52"/>
  <c r="BS112" i="52"/>
  <c r="BT112" i="52"/>
  <c r="BU112" i="52"/>
  <c r="BV112" i="52"/>
  <c r="BW112" i="52"/>
  <c r="BX112" i="52"/>
  <c r="BY112" i="52"/>
  <c r="BZ112" i="52"/>
  <c r="CA112" i="52"/>
  <c r="CB112" i="52"/>
  <c r="CC112" i="52"/>
  <c r="CD112" i="52"/>
  <c r="CE112" i="52"/>
  <c r="CF112" i="52"/>
  <c r="CG112" i="52"/>
  <c r="CH112" i="52"/>
  <c r="CI112" i="52"/>
  <c r="CJ112" i="52"/>
  <c r="CK112" i="52"/>
  <c r="CL112" i="52"/>
  <c r="CM112" i="52"/>
  <c r="CN112" i="52"/>
  <c r="CO112" i="52"/>
  <c r="CP112" i="52"/>
  <c r="CQ112" i="52"/>
  <c r="CR112" i="52"/>
  <c r="CS112" i="52"/>
  <c r="CT112" i="52"/>
  <c r="CU112" i="52"/>
  <c r="CV112" i="52"/>
  <c r="CW112" i="52"/>
  <c r="CV112" i="55"/>
  <c r="BD113" i="52"/>
  <c r="BE113" i="52"/>
  <c r="BF113" i="52"/>
  <c r="BG113" i="52"/>
  <c r="BH113" i="52"/>
  <c r="BI113" i="52"/>
  <c r="BJ113" i="52"/>
  <c r="BK113" i="52"/>
  <c r="BL113" i="52"/>
  <c r="BM113" i="52"/>
  <c r="BN113" i="52"/>
  <c r="BO113" i="52"/>
  <c r="BP113" i="52"/>
  <c r="BQ113" i="52"/>
  <c r="BR113" i="52"/>
  <c r="BS113" i="52"/>
  <c r="BT113" i="52"/>
  <c r="BU113" i="52"/>
  <c r="BV113" i="52"/>
  <c r="BW113" i="52"/>
  <c r="BX113" i="52"/>
  <c r="BY113" i="52"/>
  <c r="BZ113" i="52"/>
  <c r="CA113" i="52"/>
  <c r="CB113" i="52"/>
  <c r="CC113" i="52"/>
  <c r="CD113" i="52"/>
  <c r="CE113" i="52"/>
  <c r="CF113" i="52"/>
  <c r="CG113" i="52"/>
  <c r="CH113" i="52"/>
  <c r="CI113" i="52"/>
  <c r="CJ113" i="52"/>
  <c r="CK113" i="52"/>
  <c r="CL113" i="52"/>
  <c r="CM113" i="52"/>
  <c r="CN113" i="52"/>
  <c r="CO113" i="52"/>
  <c r="CP113" i="52"/>
  <c r="CQ113" i="52"/>
  <c r="CR113" i="52"/>
  <c r="CS113" i="52"/>
  <c r="CT113" i="52"/>
  <c r="CU113" i="52"/>
  <c r="CV113" i="52"/>
  <c r="CW113" i="52"/>
  <c r="CV113" i="55"/>
  <c r="BD114" i="52"/>
  <c r="BE114" i="52"/>
  <c r="BF114" i="52"/>
  <c r="BG114" i="52"/>
  <c r="BH114" i="52"/>
  <c r="BI114" i="52"/>
  <c r="BJ114" i="52"/>
  <c r="BK114" i="52"/>
  <c r="BL114" i="52"/>
  <c r="BM114" i="52"/>
  <c r="BN114" i="52"/>
  <c r="BO114" i="52"/>
  <c r="BP114" i="52"/>
  <c r="BQ114" i="52"/>
  <c r="BR114" i="52"/>
  <c r="BS114" i="52"/>
  <c r="BT114" i="52"/>
  <c r="BU114" i="52"/>
  <c r="BV114" i="52"/>
  <c r="BW114" i="52"/>
  <c r="BX114" i="52"/>
  <c r="BY114" i="52"/>
  <c r="BZ114" i="52"/>
  <c r="CA114" i="52"/>
  <c r="CB114" i="52"/>
  <c r="CC114" i="52"/>
  <c r="CD114" i="52"/>
  <c r="CE114" i="52"/>
  <c r="CF114" i="52"/>
  <c r="CG114" i="52"/>
  <c r="CH114" i="52"/>
  <c r="CI114" i="52"/>
  <c r="CJ114" i="52"/>
  <c r="CK114" i="52"/>
  <c r="CL114" i="52"/>
  <c r="CM114" i="52"/>
  <c r="CN114" i="52"/>
  <c r="CO114" i="52"/>
  <c r="CP114" i="52"/>
  <c r="CQ114" i="52"/>
  <c r="CR114" i="52"/>
  <c r="CS114" i="52"/>
  <c r="CT114" i="52"/>
  <c r="CU114" i="52"/>
  <c r="CV114" i="52"/>
  <c r="CW114" i="52"/>
  <c r="CV114" i="55"/>
  <c r="BD115" i="52"/>
  <c r="BE115" i="52"/>
  <c r="BF115" i="52"/>
  <c r="BG115" i="52"/>
  <c r="BH115" i="52"/>
  <c r="BI115" i="52"/>
  <c r="BJ115" i="52"/>
  <c r="BK115" i="52"/>
  <c r="BL115" i="52"/>
  <c r="BM115" i="52"/>
  <c r="BN115" i="52"/>
  <c r="BO115" i="52"/>
  <c r="BP115" i="52"/>
  <c r="BQ115" i="52"/>
  <c r="BR115" i="52"/>
  <c r="BS115" i="52"/>
  <c r="BT115" i="52"/>
  <c r="BU115" i="52"/>
  <c r="BV115" i="52"/>
  <c r="BW115" i="52"/>
  <c r="BX115" i="52"/>
  <c r="BY115" i="52"/>
  <c r="BZ115" i="52"/>
  <c r="CA115" i="52"/>
  <c r="CB115" i="52"/>
  <c r="CC115" i="52"/>
  <c r="CD115" i="52"/>
  <c r="CE115" i="52"/>
  <c r="CF115" i="52"/>
  <c r="CG115" i="52"/>
  <c r="CH115" i="52"/>
  <c r="CI115" i="52"/>
  <c r="CJ115" i="52"/>
  <c r="CK115" i="52"/>
  <c r="CL115" i="52"/>
  <c r="CM115" i="52"/>
  <c r="CN115" i="52"/>
  <c r="CO115" i="52"/>
  <c r="CP115" i="52"/>
  <c r="CQ115" i="52"/>
  <c r="CR115" i="52"/>
  <c r="CS115" i="52"/>
  <c r="CT115" i="52"/>
  <c r="CU115" i="52"/>
  <c r="CV115" i="52"/>
  <c r="CW115" i="52"/>
  <c r="CV115" i="55"/>
  <c r="BD116" i="52"/>
  <c r="BE116" i="52"/>
  <c r="BF116" i="52"/>
  <c r="BG116" i="52"/>
  <c r="BH116" i="52"/>
  <c r="BI116" i="52"/>
  <c r="BJ116" i="52"/>
  <c r="BK116" i="52"/>
  <c r="BL116" i="52"/>
  <c r="BM116" i="52"/>
  <c r="BN116" i="52"/>
  <c r="BO116" i="52"/>
  <c r="BP116" i="52"/>
  <c r="BQ116" i="52"/>
  <c r="BR116" i="52"/>
  <c r="BS116" i="52"/>
  <c r="BT116" i="52"/>
  <c r="BU116" i="52"/>
  <c r="BV116" i="52"/>
  <c r="BW116" i="52"/>
  <c r="BX116" i="52"/>
  <c r="BY116" i="52"/>
  <c r="BZ116" i="52"/>
  <c r="CA116" i="52"/>
  <c r="CB116" i="52"/>
  <c r="CC116" i="52"/>
  <c r="CD116" i="52"/>
  <c r="CE116" i="52"/>
  <c r="CF116" i="52"/>
  <c r="CG116" i="52"/>
  <c r="CH116" i="52"/>
  <c r="CI116" i="52"/>
  <c r="CJ116" i="52"/>
  <c r="CK116" i="52"/>
  <c r="CL116" i="52"/>
  <c r="CM116" i="52"/>
  <c r="CN116" i="52"/>
  <c r="CO116" i="52"/>
  <c r="CP116" i="52"/>
  <c r="CQ116" i="52"/>
  <c r="CR116" i="52"/>
  <c r="CS116" i="52"/>
  <c r="CT116" i="52"/>
  <c r="CU116" i="52"/>
  <c r="CV116" i="52"/>
  <c r="CW116" i="52"/>
  <c r="CV116" i="55"/>
  <c r="BD117" i="52"/>
  <c r="BE117" i="52"/>
  <c r="BF117" i="52"/>
  <c r="BG117" i="52"/>
  <c r="BH117" i="52"/>
  <c r="BI117" i="52"/>
  <c r="BJ117" i="52"/>
  <c r="BK117" i="52"/>
  <c r="BL117" i="52"/>
  <c r="BM117" i="52"/>
  <c r="BN117" i="52"/>
  <c r="BO117" i="52"/>
  <c r="BP117" i="52"/>
  <c r="BQ117" i="52"/>
  <c r="BR117" i="52"/>
  <c r="BS117" i="52"/>
  <c r="BT117" i="52"/>
  <c r="BU117" i="52"/>
  <c r="BV117" i="52"/>
  <c r="BW117" i="52"/>
  <c r="BX117" i="52"/>
  <c r="BY117" i="52"/>
  <c r="BZ117" i="52"/>
  <c r="CA117" i="52"/>
  <c r="CB117" i="52"/>
  <c r="CC117" i="52"/>
  <c r="CD117" i="52"/>
  <c r="CE117" i="52"/>
  <c r="CF117" i="52"/>
  <c r="CG117" i="52"/>
  <c r="CH117" i="52"/>
  <c r="CI117" i="52"/>
  <c r="CJ117" i="52"/>
  <c r="CK117" i="52"/>
  <c r="CL117" i="52"/>
  <c r="CM117" i="52"/>
  <c r="CN117" i="52"/>
  <c r="CO117" i="52"/>
  <c r="CP117" i="52"/>
  <c r="CQ117" i="52"/>
  <c r="CR117" i="52"/>
  <c r="CS117" i="52"/>
  <c r="CT117" i="52"/>
  <c r="CU117" i="52"/>
  <c r="CV117" i="52"/>
  <c r="CW117" i="52"/>
  <c r="CV117" i="55"/>
  <c r="BD118" i="52"/>
  <c r="BE118" i="52"/>
  <c r="BF118" i="52"/>
  <c r="BG118" i="52"/>
  <c r="BH118" i="52"/>
  <c r="BI118" i="52"/>
  <c r="BJ118" i="52"/>
  <c r="BK118" i="52"/>
  <c r="BL118" i="52"/>
  <c r="BM118" i="52"/>
  <c r="BN118" i="52"/>
  <c r="BO118" i="52"/>
  <c r="BP118" i="52"/>
  <c r="BQ118" i="52"/>
  <c r="BR118" i="52"/>
  <c r="BS118" i="52"/>
  <c r="BT118" i="52"/>
  <c r="BU118" i="52"/>
  <c r="BV118" i="52"/>
  <c r="BW118" i="52"/>
  <c r="BX118" i="52"/>
  <c r="BY118" i="52"/>
  <c r="BZ118" i="52"/>
  <c r="CA118" i="52"/>
  <c r="CB118" i="52"/>
  <c r="CC118" i="52"/>
  <c r="CD118" i="52"/>
  <c r="CE118" i="52"/>
  <c r="CF118" i="52"/>
  <c r="CG118" i="52"/>
  <c r="CH118" i="52"/>
  <c r="CI118" i="52"/>
  <c r="CJ118" i="52"/>
  <c r="CK118" i="52"/>
  <c r="CL118" i="52"/>
  <c r="CM118" i="52"/>
  <c r="CN118" i="52"/>
  <c r="CO118" i="52"/>
  <c r="CP118" i="52"/>
  <c r="CQ118" i="52"/>
  <c r="CR118" i="52"/>
  <c r="CS118" i="52"/>
  <c r="CT118" i="52"/>
  <c r="CU118" i="52"/>
  <c r="CV118" i="52"/>
  <c r="CW118" i="52"/>
  <c r="CV118" i="55"/>
  <c r="BD119" i="52"/>
  <c r="BE119" i="52"/>
  <c r="BF119" i="52"/>
  <c r="BG119" i="52"/>
  <c r="BH119" i="52"/>
  <c r="BI119" i="52"/>
  <c r="BJ119" i="52"/>
  <c r="BK119" i="52"/>
  <c r="BL119" i="52"/>
  <c r="BM119" i="52"/>
  <c r="BN119" i="52"/>
  <c r="BO119" i="52"/>
  <c r="BP119" i="52"/>
  <c r="BQ119" i="52"/>
  <c r="BR119" i="52"/>
  <c r="BS119" i="52"/>
  <c r="BT119" i="52"/>
  <c r="BU119" i="52"/>
  <c r="BV119" i="52"/>
  <c r="BW119" i="52"/>
  <c r="BX119" i="52"/>
  <c r="BY119" i="52"/>
  <c r="BZ119" i="52"/>
  <c r="CA119" i="52"/>
  <c r="CB119" i="52"/>
  <c r="CC119" i="52"/>
  <c r="CD119" i="52"/>
  <c r="CE119" i="52"/>
  <c r="CF119" i="52"/>
  <c r="CG119" i="52"/>
  <c r="CH119" i="52"/>
  <c r="CI119" i="52"/>
  <c r="CJ119" i="52"/>
  <c r="CK119" i="52"/>
  <c r="CL119" i="52"/>
  <c r="CM119" i="52"/>
  <c r="CN119" i="52"/>
  <c r="CO119" i="52"/>
  <c r="CP119" i="52"/>
  <c r="CQ119" i="52"/>
  <c r="CR119" i="52"/>
  <c r="CS119" i="52"/>
  <c r="CT119" i="52"/>
  <c r="CU119" i="52"/>
  <c r="CV119" i="52"/>
  <c r="CW119" i="52"/>
  <c r="CV119" i="55"/>
  <c r="BD120" i="52"/>
  <c r="BE120" i="52"/>
  <c r="BF120" i="52"/>
  <c r="BG120" i="52"/>
  <c r="BH120" i="52"/>
  <c r="BI120" i="52"/>
  <c r="BJ120" i="52"/>
  <c r="BK120" i="52"/>
  <c r="BL120" i="52"/>
  <c r="BM120" i="52"/>
  <c r="BN120" i="52"/>
  <c r="BO120" i="52"/>
  <c r="BP120" i="52"/>
  <c r="BQ120" i="52"/>
  <c r="BR120" i="52"/>
  <c r="BS120" i="52"/>
  <c r="BT120" i="52"/>
  <c r="BU120" i="52"/>
  <c r="BV120" i="52"/>
  <c r="BW120" i="52"/>
  <c r="BX120" i="52"/>
  <c r="BY120" i="52"/>
  <c r="BZ120" i="52"/>
  <c r="CA120" i="52"/>
  <c r="CB120" i="52"/>
  <c r="CC120" i="52"/>
  <c r="CD120" i="52"/>
  <c r="CE120" i="52"/>
  <c r="CF120" i="52"/>
  <c r="CG120" i="52"/>
  <c r="CH120" i="52"/>
  <c r="CI120" i="52"/>
  <c r="CJ120" i="52"/>
  <c r="CK120" i="52"/>
  <c r="CL120" i="52"/>
  <c r="CM120" i="52"/>
  <c r="CN120" i="52"/>
  <c r="CO120" i="52"/>
  <c r="CP120" i="52"/>
  <c r="CQ120" i="52"/>
  <c r="CR120" i="52"/>
  <c r="CS120" i="52"/>
  <c r="CT120" i="52"/>
  <c r="CU120" i="52"/>
  <c r="CV120" i="52"/>
  <c r="CW120" i="52"/>
  <c r="CV120" i="55"/>
  <c r="BD121" i="52"/>
  <c r="BE121" i="52"/>
  <c r="BF121" i="52"/>
  <c r="BG121" i="52"/>
  <c r="BH121" i="52"/>
  <c r="BI121" i="52"/>
  <c r="BJ121" i="52"/>
  <c r="BK121" i="52"/>
  <c r="BL121" i="52"/>
  <c r="BM121" i="52"/>
  <c r="BN121" i="52"/>
  <c r="BO121" i="52"/>
  <c r="BP121" i="52"/>
  <c r="BQ121" i="52"/>
  <c r="BR121" i="52"/>
  <c r="BS121" i="52"/>
  <c r="BT121" i="52"/>
  <c r="BU121" i="52"/>
  <c r="BV121" i="52"/>
  <c r="BW121" i="52"/>
  <c r="BX121" i="52"/>
  <c r="BY121" i="52"/>
  <c r="BZ121" i="52"/>
  <c r="CA121" i="52"/>
  <c r="CB121" i="52"/>
  <c r="CC121" i="52"/>
  <c r="CD121" i="52"/>
  <c r="CE121" i="52"/>
  <c r="CF121" i="52"/>
  <c r="CG121" i="52"/>
  <c r="CH121" i="52"/>
  <c r="CI121" i="52"/>
  <c r="CJ121" i="52"/>
  <c r="CK121" i="52"/>
  <c r="CL121" i="52"/>
  <c r="CM121" i="52"/>
  <c r="CN121" i="52"/>
  <c r="CO121" i="52"/>
  <c r="CP121" i="52"/>
  <c r="CQ121" i="52"/>
  <c r="CR121" i="52"/>
  <c r="CS121" i="52"/>
  <c r="CT121" i="52"/>
  <c r="CU121" i="52"/>
  <c r="CV121" i="52"/>
  <c r="CW121" i="52"/>
  <c r="CV121" i="55"/>
  <c r="BD122" i="52"/>
  <c r="BE122" i="52"/>
  <c r="BF122" i="52"/>
  <c r="BG122" i="52"/>
  <c r="BH122" i="52"/>
  <c r="BI122" i="52"/>
  <c r="BJ122" i="52"/>
  <c r="BK122" i="52"/>
  <c r="BL122" i="52"/>
  <c r="BM122" i="52"/>
  <c r="BN122" i="52"/>
  <c r="BO122" i="52"/>
  <c r="BP122" i="52"/>
  <c r="BQ122" i="52"/>
  <c r="BR122" i="52"/>
  <c r="BS122" i="52"/>
  <c r="BT122" i="52"/>
  <c r="BU122" i="52"/>
  <c r="BV122" i="52"/>
  <c r="BW122" i="52"/>
  <c r="BX122" i="52"/>
  <c r="BY122" i="52"/>
  <c r="BZ122" i="52"/>
  <c r="CA122" i="52"/>
  <c r="CB122" i="52"/>
  <c r="CC122" i="52"/>
  <c r="CD122" i="52"/>
  <c r="CE122" i="52"/>
  <c r="CF122" i="52"/>
  <c r="CG122" i="52"/>
  <c r="CH122" i="52"/>
  <c r="CI122" i="52"/>
  <c r="CJ122" i="52"/>
  <c r="CK122" i="52"/>
  <c r="CL122" i="52"/>
  <c r="CM122" i="52"/>
  <c r="CN122" i="52"/>
  <c r="CO122" i="52"/>
  <c r="CP122" i="52"/>
  <c r="CQ122" i="52"/>
  <c r="CR122" i="52"/>
  <c r="CS122" i="52"/>
  <c r="CT122" i="52"/>
  <c r="CU122" i="52"/>
  <c r="CV122" i="52"/>
  <c r="CW122" i="52"/>
  <c r="CV122" i="55"/>
  <c r="BD123" i="52"/>
  <c r="BE123" i="52"/>
  <c r="BF123" i="52"/>
  <c r="BG123" i="52"/>
  <c r="BH123" i="52"/>
  <c r="BI123" i="52"/>
  <c r="BJ123" i="52"/>
  <c r="BK123" i="52"/>
  <c r="BL123" i="52"/>
  <c r="BM123" i="52"/>
  <c r="BN123" i="52"/>
  <c r="BO123" i="52"/>
  <c r="BP123" i="52"/>
  <c r="BQ123" i="52"/>
  <c r="BR123" i="52"/>
  <c r="BS123" i="52"/>
  <c r="BT123" i="52"/>
  <c r="BU123" i="52"/>
  <c r="BV123" i="52"/>
  <c r="BW123" i="52"/>
  <c r="BX123" i="52"/>
  <c r="BY123" i="52"/>
  <c r="BZ123" i="52"/>
  <c r="CA123" i="52"/>
  <c r="CB123" i="52"/>
  <c r="CC123" i="52"/>
  <c r="CD123" i="52"/>
  <c r="CE123" i="52"/>
  <c r="CF123" i="52"/>
  <c r="CG123" i="52"/>
  <c r="CH123" i="52"/>
  <c r="CI123" i="52"/>
  <c r="CJ123" i="52"/>
  <c r="CK123" i="52"/>
  <c r="CL123" i="52"/>
  <c r="CM123" i="52"/>
  <c r="CN123" i="52"/>
  <c r="CO123" i="52"/>
  <c r="CP123" i="52"/>
  <c r="CQ123" i="52"/>
  <c r="CR123" i="52"/>
  <c r="CS123" i="52"/>
  <c r="CT123" i="52"/>
  <c r="CU123" i="52"/>
  <c r="CV123" i="52"/>
  <c r="CW123" i="52"/>
  <c r="CV123" i="55"/>
  <c r="BD124" i="52"/>
  <c r="BE124" i="52"/>
  <c r="BF124" i="52"/>
  <c r="BG124" i="52"/>
  <c r="BH124" i="52"/>
  <c r="BI124" i="52"/>
  <c r="BJ124" i="52"/>
  <c r="BK124" i="52"/>
  <c r="BL124" i="52"/>
  <c r="BM124" i="52"/>
  <c r="BN124" i="52"/>
  <c r="BO124" i="52"/>
  <c r="BP124" i="52"/>
  <c r="BQ124" i="52"/>
  <c r="BR124" i="52"/>
  <c r="BS124" i="52"/>
  <c r="BT124" i="52"/>
  <c r="BU124" i="52"/>
  <c r="BV124" i="52"/>
  <c r="BW124" i="52"/>
  <c r="BX124" i="52"/>
  <c r="BY124" i="52"/>
  <c r="BZ124" i="52"/>
  <c r="CA124" i="52"/>
  <c r="CB124" i="52"/>
  <c r="CC124" i="52"/>
  <c r="CD124" i="52"/>
  <c r="CE124" i="52"/>
  <c r="CF124" i="52"/>
  <c r="CG124" i="52"/>
  <c r="CH124" i="52"/>
  <c r="CI124" i="52"/>
  <c r="CJ124" i="52"/>
  <c r="CK124" i="52"/>
  <c r="CL124" i="52"/>
  <c r="CM124" i="52"/>
  <c r="CN124" i="52"/>
  <c r="CO124" i="52"/>
  <c r="CP124" i="52"/>
  <c r="CQ124" i="52"/>
  <c r="CR124" i="52"/>
  <c r="CS124" i="52"/>
  <c r="CT124" i="52"/>
  <c r="CU124" i="52"/>
  <c r="CV124" i="52"/>
  <c r="CW124" i="52"/>
  <c r="CV124" i="55"/>
  <c r="BD125" i="52"/>
  <c r="BE125" i="52"/>
  <c r="BF125" i="52"/>
  <c r="BG125" i="52"/>
  <c r="BH125" i="52"/>
  <c r="BI125" i="52"/>
  <c r="BJ125" i="52"/>
  <c r="BK125" i="52"/>
  <c r="BL125" i="52"/>
  <c r="BM125" i="52"/>
  <c r="BN125" i="52"/>
  <c r="BO125" i="52"/>
  <c r="BP125" i="52"/>
  <c r="BQ125" i="52"/>
  <c r="BR125" i="52"/>
  <c r="BS125" i="52"/>
  <c r="BT125" i="52"/>
  <c r="BU125" i="52"/>
  <c r="BV125" i="52"/>
  <c r="BW125" i="52"/>
  <c r="BX125" i="52"/>
  <c r="BY125" i="52"/>
  <c r="BZ125" i="52"/>
  <c r="CA125" i="52"/>
  <c r="CB125" i="52"/>
  <c r="CC125" i="52"/>
  <c r="CD125" i="52"/>
  <c r="CE125" i="52"/>
  <c r="CF125" i="52"/>
  <c r="CG125" i="52"/>
  <c r="CH125" i="52"/>
  <c r="CI125" i="52"/>
  <c r="CJ125" i="52"/>
  <c r="CK125" i="52"/>
  <c r="CL125" i="52"/>
  <c r="CM125" i="52"/>
  <c r="CN125" i="52"/>
  <c r="CO125" i="52"/>
  <c r="CP125" i="52"/>
  <c r="CQ125" i="52"/>
  <c r="CR125" i="52"/>
  <c r="CS125" i="52"/>
  <c r="CT125" i="52"/>
  <c r="CU125" i="52"/>
  <c r="CV125" i="52"/>
  <c r="CW125" i="52"/>
  <c r="CV125" i="55"/>
  <c r="BD126" i="52"/>
  <c r="BE126" i="52"/>
  <c r="BF126" i="52"/>
  <c r="BG126" i="52"/>
  <c r="BH126" i="52"/>
  <c r="BI126" i="52"/>
  <c r="BJ126" i="52"/>
  <c r="BK126" i="52"/>
  <c r="BL126" i="52"/>
  <c r="BM126" i="52"/>
  <c r="BN126" i="52"/>
  <c r="BO126" i="52"/>
  <c r="BP126" i="52"/>
  <c r="BQ126" i="52"/>
  <c r="BR126" i="52"/>
  <c r="BS126" i="52"/>
  <c r="BT126" i="52"/>
  <c r="BU126" i="52"/>
  <c r="BV126" i="52"/>
  <c r="BW126" i="52"/>
  <c r="BX126" i="52"/>
  <c r="BY126" i="52"/>
  <c r="BZ126" i="52"/>
  <c r="CA126" i="52"/>
  <c r="CB126" i="52"/>
  <c r="CC126" i="52"/>
  <c r="CD126" i="52"/>
  <c r="CE126" i="52"/>
  <c r="CF126" i="52"/>
  <c r="CG126" i="52"/>
  <c r="CH126" i="52"/>
  <c r="CI126" i="52"/>
  <c r="CJ126" i="52"/>
  <c r="CK126" i="52"/>
  <c r="CL126" i="52"/>
  <c r="CM126" i="52"/>
  <c r="CN126" i="52"/>
  <c r="CO126" i="52"/>
  <c r="CP126" i="52"/>
  <c r="CQ126" i="52"/>
  <c r="CR126" i="52"/>
  <c r="CS126" i="52"/>
  <c r="CT126" i="52"/>
  <c r="CU126" i="52"/>
  <c r="CV126" i="52"/>
  <c r="CW126" i="52"/>
  <c r="CV126" i="55"/>
  <c r="BD127" i="52"/>
  <c r="BE127" i="52"/>
  <c r="BF127" i="52"/>
  <c r="BG127" i="52"/>
  <c r="BH127" i="52"/>
  <c r="BI127" i="52"/>
  <c r="BJ127" i="52"/>
  <c r="BK127" i="52"/>
  <c r="BL127" i="52"/>
  <c r="BM127" i="52"/>
  <c r="BN127" i="52"/>
  <c r="BO127" i="52"/>
  <c r="BP127" i="52"/>
  <c r="BQ127" i="52"/>
  <c r="BR127" i="52"/>
  <c r="BS127" i="52"/>
  <c r="BT127" i="52"/>
  <c r="BU127" i="52"/>
  <c r="BV127" i="52"/>
  <c r="BW127" i="52"/>
  <c r="BX127" i="52"/>
  <c r="BY127" i="52"/>
  <c r="BZ127" i="52"/>
  <c r="CA127" i="52"/>
  <c r="CB127" i="52"/>
  <c r="CC127" i="52"/>
  <c r="CD127" i="52"/>
  <c r="CE127" i="52"/>
  <c r="CF127" i="52"/>
  <c r="CG127" i="52"/>
  <c r="CH127" i="52"/>
  <c r="CI127" i="52"/>
  <c r="CJ127" i="52"/>
  <c r="CK127" i="52"/>
  <c r="CL127" i="52"/>
  <c r="CM127" i="52"/>
  <c r="CN127" i="52"/>
  <c r="CO127" i="52"/>
  <c r="CP127" i="52"/>
  <c r="CQ127" i="52"/>
  <c r="CR127" i="52"/>
  <c r="CS127" i="52"/>
  <c r="CT127" i="52"/>
  <c r="CU127" i="52"/>
  <c r="CV127" i="52"/>
  <c r="CW127" i="52"/>
  <c r="CV127" i="55"/>
  <c r="BD128" i="52"/>
  <c r="BE128" i="52"/>
  <c r="BF128" i="52"/>
  <c r="BG128" i="52"/>
  <c r="BH128" i="52"/>
  <c r="BI128" i="52"/>
  <c r="BJ128" i="52"/>
  <c r="BK128" i="52"/>
  <c r="BL128" i="52"/>
  <c r="BM128" i="52"/>
  <c r="BN128" i="52"/>
  <c r="BO128" i="52"/>
  <c r="BP128" i="52"/>
  <c r="BQ128" i="52"/>
  <c r="BR128" i="52"/>
  <c r="BS128" i="52"/>
  <c r="BT128" i="52"/>
  <c r="BU128" i="52"/>
  <c r="BV128" i="52"/>
  <c r="BW128" i="52"/>
  <c r="BX128" i="52"/>
  <c r="BY128" i="52"/>
  <c r="BZ128" i="52"/>
  <c r="CA128" i="52"/>
  <c r="CB128" i="52"/>
  <c r="CC128" i="52"/>
  <c r="CD128" i="52"/>
  <c r="CE128" i="52"/>
  <c r="CF128" i="52"/>
  <c r="CG128" i="52"/>
  <c r="CH128" i="52"/>
  <c r="CI128" i="52"/>
  <c r="CJ128" i="52"/>
  <c r="CK128" i="52"/>
  <c r="CL128" i="52"/>
  <c r="CM128" i="52"/>
  <c r="CN128" i="52"/>
  <c r="CO128" i="52"/>
  <c r="CP128" i="52"/>
  <c r="CQ128" i="52"/>
  <c r="CR128" i="52"/>
  <c r="CS128" i="52"/>
  <c r="CT128" i="52"/>
  <c r="CU128" i="52"/>
  <c r="CV128" i="52"/>
  <c r="CW128" i="52"/>
  <c r="CV128" i="55"/>
  <c r="BD129" i="52"/>
  <c r="BE129" i="52"/>
  <c r="BF129" i="52"/>
  <c r="BG129" i="52"/>
  <c r="BH129" i="52"/>
  <c r="BI129" i="52"/>
  <c r="BJ129" i="52"/>
  <c r="BK129" i="52"/>
  <c r="BL129" i="52"/>
  <c r="BM129" i="52"/>
  <c r="BN129" i="52"/>
  <c r="BO129" i="52"/>
  <c r="BP129" i="52"/>
  <c r="BQ129" i="52"/>
  <c r="BR129" i="52"/>
  <c r="BS129" i="52"/>
  <c r="BT129" i="52"/>
  <c r="BU129" i="52"/>
  <c r="BV129" i="52"/>
  <c r="BW129" i="52"/>
  <c r="BX129" i="52"/>
  <c r="BY129" i="52"/>
  <c r="BZ129" i="52"/>
  <c r="CA129" i="52"/>
  <c r="CB129" i="52"/>
  <c r="CC129" i="52"/>
  <c r="CD129" i="52"/>
  <c r="CE129" i="52"/>
  <c r="CF129" i="52"/>
  <c r="CG129" i="52"/>
  <c r="CH129" i="52"/>
  <c r="CI129" i="52"/>
  <c r="CJ129" i="52"/>
  <c r="CK129" i="52"/>
  <c r="CL129" i="52"/>
  <c r="CM129" i="52"/>
  <c r="CN129" i="52"/>
  <c r="CO129" i="52"/>
  <c r="CP129" i="52"/>
  <c r="CQ129" i="52"/>
  <c r="CR129" i="52"/>
  <c r="CS129" i="52"/>
  <c r="CT129" i="52"/>
  <c r="CU129" i="52"/>
  <c r="CV129" i="52"/>
  <c r="CW129" i="52"/>
  <c r="CV129" i="55"/>
  <c r="BD130" i="52"/>
  <c r="BE130" i="52"/>
  <c r="BF130" i="52"/>
  <c r="BG130" i="52"/>
  <c r="BH130" i="52"/>
  <c r="BI130" i="52"/>
  <c r="BJ130" i="52"/>
  <c r="BK130" i="52"/>
  <c r="BL130" i="52"/>
  <c r="BM130" i="52"/>
  <c r="BN130" i="52"/>
  <c r="BO130" i="52"/>
  <c r="BP130" i="52"/>
  <c r="BQ130" i="52"/>
  <c r="BR130" i="52"/>
  <c r="BS130" i="52"/>
  <c r="BT130" i="52"/>
  <c r="BU130" i="52"/>
  <c r="BV130" i="52"/>
  <c r="BW130" i="52"/>
  <c r="BX130" i="52"/>
  <c r="BY130" i="52"/>
  <c r="BZ130" i="52"/>
  <c r="CA130" i="52"/>
  <c r="CB130" i="52"/>
  <c r="CC130" i="52"/>
  <c r="CD130" i="52"/>
  <c r="CE130" i="52"/>
  <c r="CF130" i="52"/>
  <c r="CG130" i="52"/>
  <c r="CH130" i="52"/>
  <c r="CI130" i="52"/>
  <c r="CJ130" i="52"/>
  <c r="CK130" i="52"/>
  <c r="CL130" i="52"/>
  <c r="CM130" i="52"/>
  <c r="CN130" i="52"/>
  <c r="CO130" i="52"/>
  <c r="CP130" i="52"/>
  <c r="CQ130" i="52"/>
  <c r="CR130" i="52"/>
  <c r="CS130" i="52"/>
  <c r="CT130" i="52"/>
  <c r="CU130" i="52"/>
  <c r="CV130" i="52"/>
  <c r="CW130" i="52"/>
  <c r="CV130" i="55"/>
  <c r="BD131" i="52"/>
  <c r="BE131" i="52"/>
  <c r="BF131" i="52"/>
  <c r="BG131" i="52"/>
  <c r="BH131" i="52"/>
  <c r="BI131" i="52"/>
  <c r="BJ131" i="52"/>
  <c r="BK131" i="52"/>
  <c r="BL131" i="52"/>
  <c r="BM131" i="52"/>
  <c r="BN131" i="52"/>
  <c r="BO131" i="52"/>
  <c r="BP131" i="52"/>
  <c r="BQ131" i="52"/>
  <c r="BR131" i="52"/>
  <c r="BS131" i="52"/>
  <c r="BT131" i="52"/>
  <c r="BU131" i="52"/>
  <c r="BV131" i="52"/>
  <c r="BW131" i="52"/>
  <c r="BX131" i="52"/>
  <c r="BY131" i="52"/>
  <c r="BZ131" i="52"/>
  <c r="CA131" i="52"/>
  <c r="CB131" i="52"/>
  <c r="CC131" i="52"/>
  <c r="CD131" i="52"/>
  <c r="CE131" i="52"/>
  <c r="CF131" i="52"/>
  <c r="CG131" i="52"/>
  <c r="CH131" i="52"/>
  <c r="CI131" i="52"/>
  <c r="CJ131" i="52"/>
  <c r="CK131" i="52"/>
  <c r="CL131" i="52"/>
  <c r="CM131" i="52"/>
  <c r="CN131" i="52"/>
  <c r="CO131" i="52"/>
  <c r="CP131" i="52"/>
  <c r="CQ131" i="52"/>
  <c r="CR131" i="52"/>
  <c r="CS131" i="52"/>
  <c r="CT131" i="52"/>
  <c r="CU131" i="52"/>
  <c r="CV131" i="52"/>
  <c r="CW131" i="52"/>
  <c r="CV131" i="55"/>
  <c r="BD132" i="52"/>
  <c r="BE132" i="52"/>
  <c r="BF132" i="52"/>
  <c r="BG132" i="52"/>
  <c r="BH132" i="52"/>
  <c r="BI132" i="52"/>
  <c r="BJ132" i="52"/>
  <c r="BK132" i="52"/>
  <c r="BL132" i="52"/>
  <c r="BM132" i="52"/>
  <c r="BN132" i="52"/>
  <c r="BO132" i="52"/>
  <c r="BP132" i="52"/>
  <c r="BQ132" i="52"/>
  <c r="BR132" i="52"/>
  <c r="BS132" i="52"/>
  <c r="BT132" i="52"/>
  <c r="BU132" i="52"/>
  <c r="BV132" i="52"/>
  <c r="BW132" i="52"/>
  <c r="BX132" i="52"/>
  <c r="BY132" i="52"/>
  <c r="BZ132" i="52"/>
  <c r="CA132" i="52"/>
  <c r="CB132" i="52"/>
  <c r="CC132" i="52"/>
  <c r="CD132" i="52"/>
  <c r="CE132" i="52"/>
  <c r="CF132" i="52"/>
  <c r="CG132" i="52"/>
  <c r="CH132" i="52"/>
  <c r="CI132" i="52"/>
  <c r="CJ132" i="52"/>
  <c r="CK132" i="52"/>
  <c r="CL132" i="52"/>
  <c r="CM132" i="52"/>
  <c r="CN132" i="52"/>
  <c r="CO132" i="52"/>
  <c r="CP132" i="52"/>
  <c r="CQ132" i="52"/>
  <c r="CR132" i="52"/>
  <c r="CS132" i="52"/>
  <c r="CT132" i="52"/>
  <c r="CU132" i="52"/>
  <c r="CV132" i="52"/>
  <c r="CW132" i="52"/>
  <c r="CV132" i="55"/>
  <c r="BD133" i="52"/>
  <c r="BE133" i="52"/>
  <c r="BF133" i="52"/>
  <c r="BG133" i="52"/>
  <c r="BH133" i="52"/>
  <c r="BI133" i="52"/>
  <c r="BJ133" i="52"/>
  <c r="BK133" i="52"/>
  <c r="BL133" i="52"/>
  <c r="BM133" i="52"/>
  <c r="BN133" i="52"/>
  <c r="BO133" i="52"/>
  <c r="BP133" i="52"/>
  <c r="BQ133" i="52"/>
  <c r="BR133" i="52"/>
  <c r="BS133" i="52"/>
  <c r="BT133" i="52"/>
  <c r="BU133" i="52"/>
  <c r="BV133" i="52"/>
  <c r="BW133" i="52"/>
  <c r="BX133" i="52"/>
  <c r="BY133" i="52"/>
  <c r="BZ133" i="52"/>
  <c r="CA133" i="52"/>
  <c r="CB133" i="52"/>
  <c r="CC133" i="52"/>
  <c r="CD133" i="52"/>
  <c r="CE133" i="52"/>
  <c r="CF133" i="52"/>
  <c r="CG133" i="52"/>
  <c r="CH133" i="52"/>
  <c r="CI133" i="52"/>
  <c r="CJ133" i="52"/>
  <c r="CK133" i="52"/>
  <c r="CL133" i="52"/>
  <c r="CM133" i="52"/>
  <c r="CN133" i="52"/>
  <c r="CO133" i="52"/>
  <c r="CP133" i="52"/>
  <c r="CQ133" i="52"/>
  <c r="CR133" i="52"/>
  <c r="CS133" i="52"/>
  <c r="CT133" i="52"/>
  <c r="CU133" i="52"/>
  <c r="CV133" i="52"/>
  <c r="CW133" i="52"/>
  <c r="CV133" i="55"/>
  <c r="BD134" i="52"/>
  <c r="BE134" i="52"/>
  <c r="BF134" i="52"/>
  <c r="BG134" i="52"/>
  <c r="BH134" i="52"/>
  <c r="BI134" i="52"/>
  <c r="BJ134" i="52"/>
  <c r="BK134" i="52"/>
  <c r="BL134" i="52"/>
  <c r="BM134" i="52"/>
  <c r="BN134" i="52"/>
  <c r="BO134" i="52"/>
  <c r="BP134" i="52"/>
  <c r="BQ134" i="52"/>
  <c r="BR134" i="52"/>
  <c r="BS134" i="52"/>
  <c r="BT134" i="52"/>
  <c r="BU134" i="52"/>
  <c r="BV134" i="52"/>
  <c r="BW134" i="52"/>
  <c r="BX134" i="52"/>
  <c r="BY134" i="52"/>
  <c r="BZ134" i="52"/>
  <c r="CA134" i="52"/>
  <c r="CB134" i="52"/>
  <c r="CC134" i="52"/>
  <c r="CD134" i="52"/>
  <c r="CE134" i="52"/>
  <c r="CF134" i="52"/>
  <c r="CG134" i="52"/>
  <c r="CH134" i="52"/>
  <c r="CI134" i="52"/>
  <c r="CJ134" i="52"/>
  <c r="CK134" i="52"/>
  <c r="CL134" i="52"/>
  <c r="CM134" i="52"/>
  <c r="CN134" i="52"/>
  <c r="CO134" i="52"/>
  <c r="CP134" i="52"/>
  <c r="CQ134" i="52"/>
  <c r="CR134" i="52"/>
  <c r="CS134" i="52"/>
  <c r="CT134" i="52"/>
  <c r="CU134" i="52"/>
  <c r="CV134" i="52"/>
  <c r="CW134" i="52"/>
  <c r="CV134" i="55"/>
  <c r="BD135" i="52"/>
  <c r="BE135" i="52"/>
  <c r="BF135" i="52"/>
  <c r="BG135" i="52"/>
  <c r="BH135" i="52"/>
  <c r="BI135" i="52"/>
  <c r="BJ135" i="52"/>
  <c r="BK135" i="52"/>
  <c r="BL135" i="52"/>
  <c r="BM135" i="52"/>
  <c r="BN135" i="52"/>
  <c r="BO135" i="52"/>
  <c r="BP135" i="52"/>
  <c r="BQ135" i="52"/>
  <c r="BR135" i="52"/>
  <c r="BS135" i="52"/>
  <c r="BT135" i="52"/>
  <c r="BU135" i="52"/>
  <c r="BV135" i="52"/>
  <c r="BW135" i="52"/>
  <c r="BX135" i="52"/>
  <c r="BY135" i="52"/>
  <c r="BZ135" i="52"/>
  <c r="CA135" i="52"/>
  <c r="CB135" i="52"/>
  <c r="CC135" i="52"/>
  <c r="CD135" i="52"/>
  <c r="CE135" i="52"/>
  <c r="CF135" i="52"/>
  <c r="CG135" i="52"/>
  <c r="CH135" i="52"/>
  <c r="CI135" i="52"/>
  <c r="CJ135" i="52"/>
  <c r="CK135" i="52"/>
  <c r="CL135" i="52"/>
  <c r="CM135" i="52"/>
  <c r="CN135" i="52"/>
  <c r="CO135" i="52"/>
  <c r="CP135" i="52"/>
  <c r="CQ135" i="52"/>
  <c r="CR135" i="52"/>
  <c r="CS135" i="52"/>
  <c r="CT135" i="52"/>
  <c r="CU135" i="52"/>
  <c r="CV135" i="52"/>
  <c r="CW135" i="52"/>
  <c r="CV135" i="55"/>
  <c r="BD136" i="52"/>
  <c r="BE136" i="52"/>
  <c r="BF136" i="52"/>
  <c r="BG136" i="52"/>
  <c r="BH136" i="52"/>
  <c r="BI136" i="52"/>
  <c r="BJ136" i="52"/>
  <c r="BK136" i="52"/>
  <c r="BL136" i="52"/>
  <c r="BM136" i="52"/>
  <c r="BN136" i="52"/>
  <c r="BO136" i="52"/>
  <c r="BP136" i="52"/>
  <c r="BQ136" i="52"/>
  <c r="BR136" i="52"/>
  <c r="BS136" i="52"/>
  <c r="BT136" i="52"/>
  <c r="BU136" i="52"/>
  <c r="BV136" i="52"/>
  <c r="BW136" i="52"/>
  <c r="BX136" i="52"/>
  <c r="BY136" i="52"/>
  <c r="BZ136" i="52"/>
  <c r="CA136" i="52"/>
  <c r="CB136" i="52"/>
  <c r="CC136" i="52"/>
  <c r="CD136" i="52"/>
  <c r="CE136" i="52"/>
  <c r="CF136" i="52"/>
  <c r="CG136" i="52"/>
  <c r="CH136" i="52"/>
  <c r="CI136" i="52"/>
  <c r="CJ136" i="52"/>
  <c r="CK136" i="52"/>
  <c r="CL136" i="52"/>
  <c r="CM136" i="52"/>
  <c r="CN136" i="52"/>
  <c r="CO136" i="52"/>
  <c r="CP136" i="52"/>
  <c r="CQ136" i="52"/>
  <c r="CR136" i="52"/>
  <c r="CS136" i="52"/>
  <c r="CT136" i="52"/>
  <c r="CU136" i="52"/>
  <c r="CV136" i="52"/>
  <c r="CW136" i="52"/>
  <c r="CV136" i="55"/>
  <c r="BD137" i="52"/>
  <c r="BE137" i="52"/>
  <c r="BF137" i="52"/>
  <c r="BG137" i="52"/>
  <c r="BH137" i="52"/>
  <c r="BI137" i="52"/>
  <c r="BJ137" i="52"/>
  <c r="BK137" i="52"/>
  <c r="BL137" i="52"/>
  <c r="BM137" i="52"/>
  <c r="BN137" i="52"/>
  <c r="BO137" i="52"/>
  <c r="BP137" i="52"/>
  <c r="BQ137" i="52"/>
  <c r="BR137" i="52"/>
  <c r="BS137" i="52"/>
  <c r="BT137" i="52"/>
  <c r="BU137" i="52"/>
  <c r="BV137" i="52"/>
  <c r="BW137" i="52"/>
  <c r="BX137" i="52"/>
  <c r="BY137" i="52"/>
  <c r="BZ137" i="52"/>
  <c r="CA137" i="52"/>
  <c r="CB137" i="52"/>
  <c r="CC137" i="52"/>
  <c r="CD137" i="52"/>
  <c r="CE137" i="52"/>
  <c r="CF137" i="52"/>
  <c r="CG137" i="52"/>
  <c r="CH137" i="52"/>
  <c r="CI137" i="52"/>
  <c r="CJ137" i="52"/>
  <c r="CK137" i="52"/>
  <c r="CL137" i="52"/>
  <c r="CM137" i="52"/>
  <c r="CN137" i="52"/>
  <c r="CO137" i="52"/>
  <c r="CP137" i="52"/>
  <c r="CQ137" i="52"/>
  <c r="CR137" i="52"/>
  <c r="CS137" i="52"/>
  <c r="CT137" i="52"/>
  <c r="CU137" i="52"/>
  <c r="CV137" i="52"/>
  <c r="CW137" i="52"/>
  <c r="CV137" i="55"/>
  <c r="BD138" i="52"/>
  <c r="BE138" i="52"/>
  <c r="BF138" i="52"/>
  <c r="BG138" i="52"/>
  <c r="BH138" i="52"/>
  <c r="BI138" i="52"/>
  <c r="BJ138" i="52"/>
  <c r="BK138" i="52"/>
  <c r="BL138" i="52"/>
  <c r="BM138" i="52"/>
  <c r="BN138" i="52"/>
  <c r="BO138" i="52"/>
  <c r="BP138" i="52"/>
  <c r="BQ138" i="52"/>
  <c r="BR138" i="52"/>
  <c r="BS138" i="52"/>
  <c r="BT138" i="52"/>
  <c r="BU138" i="52"/>
  <c r="BV138" i="52"/>
  <c r="BW138" i="52"/>
  <c r="BX138" i="52"/>
  <c r="BY138" i="52"/>
  <c r="BZ138" i="52"/>
  <c r="CA138" i="52"/>
  <c r="CB138" i="52"/>
  <c r="CC138" i="52"/>
  <c r="CD138" i="52"/>
  <c r="CE138" i="52"/>
  <c r="CF138" i="52"/>
  <c r="CG138" i="52"/>
  <c r="CH138" i="52"/>
  <c r="CI138" i="52"/>
  <c r="CJ138" i="52"/>
  <c r="CK138" i="52"/>
  <c r="CL138" i="52"/>
  <c r="CM138" i="52"/>
  <c r="CN138" i="52"/>
  <c r="CO138" i="52"/>
  <c r="CP138" i="52"/>
  <c r="CQ138" i="52"/>
  <c r="CR138" i="52"/>
  <c r="CS138" i="52"/>
  <c r="CT138" i="52"/>
  <c r="CU138" i="52"/>
  <c r="CV138" i="52"/>
  <c r="CW138" i="52"/>
  <c r="CV138" i="55"/>
  <c r="BD139" i="52"/>
  <c r="BE139" i="52"/>
  <c r="BF139" i="52"/>
  <c r="BG139" i="52"/>
  <c r="BH139" i="52"/>
  <c r="BI139" i="52"/>
  <c r="BJ139" i="52"/>
  <c r="BK139" i="52"/>
  <c r="BL139" i="52"/>
  <c r="BM139" i="52"/>
  <c r="BN139" i="52"/>
  <c r="BO139" i="52"/>
  <c r="BP139" i="52"/>
  <c r="BQ139" i="52"/>
  <c r="BR139" i="52"/>
  <c r="BS139" i="52"/>
  <c r="BT139" i="52"/>
  <c r="BU139" i="52"/>
  <c r="BV139" i="52"/>
  <c r="BW139" i="52"/>
  <c r="BX139" i="52"/>
  <c r="BY139" i="52"/>
  <c r="BZ139" i="52"/>
  <c r="CA139" i="52"/>
  <c r="CB139" i="52"/>
  <c r="CC139" i="52"/>
  <c r="CD139" i="52"/>
  <c r="CE139" i="52"/>
  <c r="CF139" i="52"/>
  <c r="CG139" i="52"/>
  <c r="CH139" i="52"/>
  <c r="CI139" i="52"/>
  <c r="CJ139" i="52"/>
  <c r="CK139" i="52"/>
  <c r="CL139" i="52"/>
  <c r="CM139" i="52"/>
  <c r="CN139" i="52"/>
  <c r="CO139" i="52"/>
  <c r="CP139" i="52"/>
  <c r="CQ139" i="52"/>
  <c r="CR139" i="52"/>
  <c r="CS139" i="52"/>
  <c r="CT139" i="52"/>
  <c r="CU139" i="52"/>
  <c r="CV139" i="52"/>
  <c r="CW139" i="52"/>
  <c r="CV139" i="55"/>
  <c r="BD140" i="52"/>
  <c r="BE140" i="52"/>
  <c r="BF140" i="52"/>
  <c r="BG140" i="52"/>
  <c r="BH140" i="52"/>
  <c r="BI140" i="52"/>
  <c r="BJ140" i="52"/>
  <c r="BK140" i="52"/>
  <c r="BL140" i="52"/>
  <c r="BM140" i="52"/>
  <c r="BN140" i="52"/>
  <c r="BO140" i="52"/>
  <c r="BP140" i="52"/>
  <c r="BQ140" i="52"/>
  <c r="BR140" i="52"/>
  <c r="BS140" i="52"/>
  <c r="BT140" i="52"/>
  <c r="BU140" i="52"/>
  <c r="BV140" i="52"/>
  <c r="BW140" i="52"/>
  <c r="BX140" i="52"/>
  <c r="BY140" i="52"/>
  <c r="BZ140" i="52"/>
  <c r="CA140" i="52"/>
  <c r="CB140" i="52"/>
  <c r="CC140" i="52"/>
  <c r="CD140" i="52"/>
  <c r="CE140" i="52"/>
  <c r="CF140" i="52"/>
  <c r="CG140" i="52"/>
  <c r="CH140" i="52"/>
  <c r="CI140" i="52"/>
  <c r="CJ140" i="52"/>
  <c r="CK140" i="52"/>
  <c r="CL140" i="52"/>
  <c r="CM140" i="52"/>
  <c r="CN140" i="52"/>
  <c r="CO140" i="52"/>
  <c r="CP140" i="52"/>
  <c r="CQ140" i="52"/>
  <c r="CR140" i="52"/>
  <c r="CS140" i="52"/>
  <c r="CT140" i="52"/>
  <c r="CU140" i="52"/>
  <c r="CV140" i="52"/>
  <c r="CW140" i="52"/>
  <c r="CV140" i="55"/>
  <c r="BD141" i="52"/>
  <c r="BE141" i="52"/>
  <c r="BF141" i="52"/>
  <c r="BG141" i="52"/>
  <c r="BH141" i="52"/>
  <c r="BI141" i="52"/>
  <c r="BJ141" i="52"/>
  <c r="BK141" i="52"/>
  <c r="BL141" i="52"/>
  <c r="BM141" i="52"/>
  <c r="BN141" i="52"/>
  <c r="BO141" i="52"/>
  <c r="BP141" i="52"/>
  <c r="BQ141" i="52"/>
  <c r="BR141" i="52"/>
  <c r="BS141" i="52"/>
  <c r="BT141" i="52"/>
  <c r="BU141" i="52"/>
  <c r="BV141" i="52"/>
  <c r="BW141" i="52"/>
  <c r="BX141" i="52"/>
  <c r="BY141" i="52"/>
  <c r="BZ141" i="52"/>
  <c r="CA141" i="52"/>
  <c r="CB141" i="52"/>
  <c r="CC141" i="52"/>
  <c r="CD141" i="52"/>
  <c r="CE141" i="52"/>
  <c r="CF141" i="52"/>
  <c r="CG141" i="52"/>
  <c r="CH141" i="52"/>
  <c r="CI141" i="52"/>
  <c r="CJ141" i="52"/>
  <c r="CK141" i="52"/>
  <c r="CL141" i="52"/>
  <c r="CM141" i="52"/>
  <c r="CN141" i="52"/>
  <c r="CO141" i="52"/>
  <c r="CP141" i="52"/>
  <c r="CQ141" i="52"/>
  <c r="CR141" i="52"/>
  <c r="CS141" i="52"/>
  <c r="CT141" i="52"/>
  <c r="CU141" i="52"/>
  <c r="CV141" i="52"/>
  <c r="CW141" i="52"/>
  <c r="CV141" i="55"/>
  <c r="BD142" i="52"/>
  <c r="BE142" i="52"/>
  <c r="BF142" i="52"/>
  <c r="BG142" i="52"/>
  <c r="BH142" i="52"/>
  <c r="BI142" i="52"/>
  <c r="BJ142" i="52"/>
  <c r="BK142" i="52"/>
  <c r="BL142" i="52"/>
  <c r="BM142" i="52"/>
  <c r="BN142" i="52"/>
  <c r="BO142" i="52"/>
  <c r="BP142" i="52"/>
  <c r="BQ142" i="52"/>
  <c r="BR142" i="52"/>
  <c r="BS142" i="52"/>
  <c r="BT142" i="52"/>
  <c r="BU142" i="52"/>
  <c r="BV142" i="52"/>
  <c r="BW142" i="52"/>
  <c r="BX142" i="52"/>
  <c r="BY142" i="52"/>
  <c r="BZ142" i="52"/>
  <c r="CA142" i="52"/>
  <c r="CB142" i="52"/>
  <c r="CC142" i="52"/>
  <c r="CD142" i="52"/>
  <c r="CE142" i="52"/>
  <c r="CF142" i="52"/>
  <c r="CG142" i="52"/>
  <c r="CH142" i="52"/>
  <c r="CI142" i="52"/>
  <c r="CJ142" i="52"/>
  <c r="CK142" i="52"/>
  <c r="CL142" i="52"/>
  <c r="CM142" i="52"/>
  <c r="CN142" i="52"/>
  <c r="CO142" i="52"/>
  <c r="CP142" i="52"/>
  <c r="CQ142" i="52"/>
  <c r="CR142" i="52"/>
  <c r="CS142" i="52"/>
  <c r="CT142" i="52"/>
  <c r="CU142" i="52"/>
  <c r="CV142" i="52"/>
  <c r="CW142" i="52"/>
  <c r="CV142" i="55"/>
  <c r="BD143" i="52"/>
  <c r="BE143" i="52"/>
  <c r="BF143" i="52"/>
  <c r="BG143" i="52"/>
  <c r="BH143" i="52"/>
  <c r="BI143" i="52"/>
  <c r="BJ143" i="52"/>
  <c r="BK143" i="52"/>
  <c r="BL143" i="52"/>
  <c r="BM143" i="52"/>
  <c r="BN143" i="52"/>
  <c r="BO143" i="52"/>
  <c r="BP143" i="52"/>
  <c r="BQ143" i="52"/>
  <c r="BR143" i="52"/>
  <c r="BS143" i="52"/>
  <c r="BT143" i="52"/>
  <c r="BU143" i="52"/>
  <c r="BV143" i="52"/>
  <c r="BW143" i="52"/>
  <c r="BX143" i="52"/>
  <c r="BY143" i="52"/>
  <c r="BZ143" i="52"/>
  <c r="CA143" i="52"/>
  <c r="CB143" i="52"/>
  <c r="CC143" i="52"/>
  <c r="CD143" i="52"/>
  <c r="CE143" i="52"/>
  <c r="CF143" i="52"/>
  <c r="CG143" i="52"/>
  <c r="CH143" i="52"/>
  <c r="CI143" i="52"/>
  <c r="CJ143" i="52"/>
  <c r="CK143" i="52"/>
  <c r="CL143" i="52"/>
  <c r="CM143" i="52"/>
  <c r="CN143" i="52"/>
  <c r="CO143" i="52"/>
  <c r="CP143" i="52"/>
  <c r="CQ143" i="52"/>
  <c r="CR143" i="52"/>
  <c r="CS143" i="52"/>
  <c r="CT143" i="52"/>
  <c r="CU143" i="52"/>
  <c r="CV143" i="52"/>
  <c r="CW143" i="52"/>
  <c r="CV143" i="55"/>
  <c r="BD144" i="52"/>
  <c r="BE144" i="52"/>
  <c r="BF144" i="52"/>
  <c r="BG144" i="52"/>
  <c r="BH144" i="52"/>
  <c r="BI144" i="52"/>
  <c r="BJ144" i="52"/>
  <c r="BK144" i="52"/>
  <c r="BL144" i="52"/>
  <c r="BM144" i="52"/>
  <c r="BN144" i="52"/>
  <c r="BO144" i="52"/>
  <c r="BP144" i="52"/>
  <c r="BQ144" i="52"/>
  <c r="BR144" i="52"/>
  <c r="BS144" i="52"/>
  <c r="BT144" i="52"/>
  <c r="BU144" i="52"/>
  <c r="BV144" i="52"/>
  <c r="BW144" i="52"/>
  <c r="BX144" i="52"/>
  <c r="BY144" i="52"/>
  <c r="BZ144" i="52"/>
  <c r="CA144" i="52"/>
  <c r="CB144" i="52"/>
  <c r="CC144" i="52"/>
  <c r="CD144" i="52"/>
  <c r="CE144" i="52"/>
  <c r="CF144" i="52"/>
  <c r="CG144" i="52"/>
  <c r="CH144" i="52"/>
  <c r="CI144" i="52"/>
  <c r="CJ144" i="52"/>
  <c r="CK144" i="52"/>
  <c r="CL144" i="52"/>
  <c r="CM144" i="52"/>
  <c r="CN144" i="52"/>
  <c r="CO144" i="52"/>
  <c r="CP144" i="52"/>
  <c r="CQ144" i="52"/>
  <c r="CR144" i="52"/>
  <c r="CS144" i="52"/>
  <c r="CT144" i="52"/>
  <c r="CU144" i="52"/>
  <c r="CV144" i="52"/>
  <c r="CW144" i="52"/>
  <c r="CV144" i="55"/>
  <c r="BD145" i="52"/>
  <c r="BE145" i="52"/>
  <c r="BF145" i="52"/>
  <c r="BG145" i="52"/>
  <c r="BH145" i="52"/>
  <c r="BI145" i="52"/>
  <c r="BJ145" i="52"/>
  <c r="BK145" i="52"/>
  <c r="BL145" i="52"/>
  <c r="BM145" i="52"/>
  <c r="BN145" i="52"/>
  <c r="BO145" i="52"/>
  <c r="BP145" i="52"/>
  <c r="BQ145" i="52"/>
  <c r="BR145" i="52"/>
  <c r="BS145" i="52"/>
  <c r="BT145" i="52"/>
  <c r="BU145" i="52"/>
  <c r="BV145" i="52"/>
  <c r="BW145" i="52"/>
  <c r="BX145" i="52"/>
  <c r="BY145" i="52"/>
  <c r="BZ145" i="52"/>
  <c r="CA145" i="52"/>
  <c r="CB145" i="52"/>
  <c r="CC145" i="52"/>
  <c r="CD145" i="52"/>
  <c r="CE145" i="52"/>
  <c r="CF145" i="52"/>
  <c r="CG145" i="52"/>
  <c r="CH145" i="52"/>
  <c r="CI145" i="52"/>
  <c r="CJ145" i="52"/>
  <c r="CK145" i="52"/>
  <c r="CL145" i="52"/>
  <c r="CM145" i="52"/>
  <c r="CN145" i="52"/>
  <c r="CO145" i="52"/>
  <c r="CP145" i="52"/>
  <c r="CQ145" i="52"/>
  <c r="CR145" i="52"/>
  <c r="CS145" i="52"/>
  <c r="CT145" i="52"/>
  <c r="CU145" i="52"/>
  <c r="CV145" i="52"/>
  <c r="CW145" i="52"/>
  <c r="CV145" i="55"/>
  <c r="BD146" i="52"/>
  <c r="BE146" i="52"/>
  <c r="BF146" i="52"/>
  <c r="BG146" i="52"/>
  <c r="BH146" i="52"/>
  <c r="BI146" i="52"/>
  <c r="BJ146" i="52"/>
  <c r="BK146" i="52"/>
  <c r="BL146" i="52"/>
  <c r="BM146" i="52"/>
  <c r="BN146" i="52"/>
  <c r="BO146" i="52"/>
  <c r="BP146" i="52"/>
  <c r="BQ146" i="52"/>
  <c r="BR146" i="52"/>
  <c r="BS146" i="52"/>
  <c r="BT146" i="52"/>
  <c r="BU146" i="52"/>
  <c r="BV146" i="52"/>
  <c r="BW146" i="52"/>
  <c r="BX146" i="52"/>
  <c r="BY146" i="52"/>
  <c r="BZ146" i="52"/>
  <c r="CA146" i="52"/>
  <c r="CB146" i="52"/>
  <c r="CC146" i="52"/>
  <c r="CD146" i="52"/>
  <c r="CE146" i="52"/>
  <c r="CF146" i="52"/>
  <c r="CG146" i="52"/>
  <c r="CH146" i="52"/>
  <c r="CI146" i="52"/>
  <c r="CJ146" i="52"/>
  <c r="CK146" i="52"/>
  <c r="CL146" i="52"/>
  <c r="CM146" i="52"/>
  <c r="CN146" i="52"/>
  <c r="CO146" i="52"/>
  <c r="CP146" i="52"/>
  <c r="CQ146" i="52"/>
  <c r="CR146" i="52"/>
  <c r="CS146" i="52"/>
  <c r="CT146" i="52"/>
  <c r="CU146" i="52"/>
  <c r="CV146" i="52"/>
  <c r="CW146" i="52"/>
  <c r="CV146" i="55"/>
  <c r="BD147" i="52"/>
  <c r="BE147" i="52"/>
  <c r="BF147" i="52"/>
  <c r="BG147" i="52"/>
  <c r="BH147" i="52"/>
  <c r="BI147" i="52"/>
  <c r="BJ147" i="52"/>
  <c r="BK147" i="52"/>
  <c r="BL147" i="52"/>
  <c r="BM147" i="52"/>
  <c r="BN147" i="52"/>
  <c r="BO147" i="52"/>
  <c r="BP147" i="52"/>
  <c r="BQ147" i="52"/>
  <c r="BR147" i="52"/>
  <c r="BS147" i="52"/>
  <c r="BT147" i="52"/>
  <c r="BU147" i="52"/>
  <c r="BV147" i="52"/>
  <c r="BW147" i="52"/>
  <c r="BX147" i="52"/>
  <c r="BY147" i="52"/>
  <c r="BZ147" i="52"/>
  <c r="CA147" i="52"/>
  <c r="CB147" i="52"/>
  <c r="CC147" i="52"/>
  <c r="CD147" i="52"/>
  <c r="CE147" i="52"/>
  <c r="CF147" i="52"/>
  <c r="CG147" i="52"/>
  <c r="CH147" i="52"/>
  <c r="CI147" i="52"/>
  <c r="CJ147" i="52"/>
  <c r="CK147" i="52"/>
  <c r="CL147" i="52"/>
  <c r="CM147" i="52"/>
  <c r="CN147" i="52"/>
  <c r="CO147" i="52"/>
  <c r="CP147" i="52"/>
  <c r="CQ147" i="52"/>
  <c r="CR147" i="52"/>
  <c r="CS147" i="52"/>
  <c r="CT147" i="52"/>
  <c r="CU147" i="52"/>
  <c r="CV147" i="52"/>
  <c r="CW147" i="52"/>
  <c r="CV147" i="55"/>
  <c r="BD148" i="52"/>
  <c r="BE148" i="52"/>
  <c r="BF148" i="52"/>
  <c r="BG148" i="52"/>
  <c r="BH148" i="52"/>
  <c r="BI148" i="52"/>
  <c r="BJ148" i="52"/>
  <c r="BK148" i="52"/>
  <c r="BL148" i="52"/>
  <c r="BM148" i="52"/>
  <c r="BN148" i="52"/>
  <c r="BO148" i="52"/>
  <c r="BP148" i="52"/>
  <c r="BQ148" i="52"/>
  <c r="BR148" i="52"/>
  <c r="BS148" i="52"/>
  <c r="BT148" i="52"/>
  <c r="BU148" i="52"/>
  <c r="BV148" i="52"/>
  <c r="BW148" i="52"/>
  <c r="BX148" i="52"/>
  <c r="BY148" i="52"/>
  <c r="BZ148" i="52"/>
  <c r="CA148" i="52"/>
  <c r="CB148" i="52"/>
  <c r="CC148" i="52"/>
  <c r="CD148" i="52"/>
  <c r="CE148" i="52"/>
  <c r="CF148" i="52"/>
  <c r="CG148" i="52"/>
  <c r="CH148" i="52"/>
  <c r="CI148" i="52"/>
  <c r="CJ148" i="52"/>
  <c r="CK148" i="52"/>
  <c r="CL148" i="52"/>
  <c r="CM148" i="52"/>
  <c r="CN148" i="52"/>
  <c r="CO148" i="52"/>
  <c r="CP148" i="52"/>
  <c r="CQ148" i="52"/>
  <c r="CR148" i="52"/>
  <c r="CS148" i="52"/>
  <c r="CT148" i="52"/>
  <c r="CU148" i="52"/>
  <c r="CV148" i="52"/>
  <c r="CW148" i="52"/>
  <c r="CV148" i="55"/>
  <c r="BD149" i="52"/>
  <c r="BE149" i="52"/>
  <c r="BF149" i="52"/>
  <c r="BG149" i="52"/>
  <c r="BH149" i="52"/>
  <c r="BI149" i="52"/>
  <c r="BJ149" i="52"/>
  <c r="BK149" i="52"/>
  <c r="BL149" i="52"/>
  <c r="BM149" i="52"/>
  <c r="BN149" i="52"/>
  <c r="BO149" i="52"/>
  <c r="BP149" i="52"/>
  <c r="BQ149" i="52"/>
  <c r="BR149" i="52"/>
  <c r="BS149" i="52"/>
  <c r="BT149" i="52"/>
  <c r="BU149" i="52"/>
  <c r="BV149" i="52"/>
  <c r="BW149" i="52"/>
  <c r="BX149" i="52"/>
  <c r="BY149" i="52"/>
  <c r="BZ149" i="52"/>
  <c r="CA149" i="52"/>
  <c r="CB149" i="52"/>
  <c r="CC149" i="52"/>
  <c r="CD149" i="52"/>
  <c r="CE149" i="52"/>
  <c r="CF149" i="52"/>
  <c r="CG149" i="52"/>
  <c r="CH149" i="52"/>
  <c r="CI149" i="52"/>
  <c r="CJ149" i="52"/>
  <c r="CK149" i="52"/>
  <c r="CL149" i="52"/>
  <c r="CM149" i="52"/>
  <c r="CN149" i="52"/>
  <c r="CO149" i="52"/>
  <c r="CP149" i="52"/>
  <c r="CQ149" i="52"/>
  <c r="CR149" i="52"/>
  <c r="CS149" i="52"/>
  <c r="CT149" i="52"/>
  <c r="CU149" i="52"/>
  <c r="CV149" i="52"/>
  <c r="CW149" i="52"/>
  <c r="CV149" i="55"/>
  <c r="BD150" i="52"/>
  <c r="BE150" i="52"/>
  <c r="BF150" i="52"/>
  <c r="BG150" i="52"/>
  <c r="BH150" i="52"/>
  <c r="BI150" i="52"/>
  <c r="BJ150" i="52"/>
  <c r="BK150" i="52"/>
  <c r="BL150" i="52"/>
  <c r="BM150" i="52"/>
  <c r="BN150" i="52"/>
  <c r="BO150" i="52"/>
  <c r="BP150" i="52"/>
  <c r="BQ150" i="52"/>
  <c r="BR150" i="52"/>
  <c r="BS150" i="52"/>
  <c r="BT150" i="52"/>
  <c r="BU150" i="52"/>
  <c r="BV150" i="52"/>
  <c r="BW150" i="52"/>
  <c r="BX150" i="52"/>
  <c r="BY150" i="52"/>
  <c r="BZ150" i="52"/>
  <c r="CA150" i="52"/>
  <c r="CB150" i="52"/>
  <c r="CC150" i="52"/>
  <c r="CD150" i="52"/>
  <c r="CE150" i="52"/>
  <c r="CF150" i="52"/>
  <c r="CG150" i="52"/>
  <c r="CH150" i="52"/>
  <c r="CI150" i="52"/>
  <c r="CJ150" i="52"/>
  <c r="CK150" i="52"/>
  <c r="CL150" i="52"/>
  <c r="CM150" i="52"/>
  <c r="CN150" i="52"/>
  <c r="CO150" i="52"/>
  <c r="CP150" i="52"/>
  <c r="CQ150" i="52"/>
  <c r="CR150" i="52"/>
  <c r="CS150" i="52"/>
  <c r="CT150" i="52"/>
  <c r="CU150" i="52"/>
  <c r="CV150" i="52"/>
  <c r="CW150" i="52"/>
  <c r="CV150" i="55"/>
  <c r="BD151" i="52"/>
  <c r="BE151" i="52"/>
  <c r="BF151" i="52"/>
  <c r="BG151" i="52"/>
  <c r="BH151" i="52"/>
  <c r="BI151" i="52"/>
  <c r="BJ151" i="52"/>
  <c r="BK151" i="52"/>
  <c r="BL151" i="52"/>
  <c r="BM151" i="52"/>
  <c r="BN151" i="52"/>
  <c r="BO151" i="52"/>
  <c r="BP151" i="52"/>
  <c r="BQ151" i="52"/>
  <c r="BR151" i="52"/>
  <c r="BS151" i="52"/>
  <c r="BT151" i="52"/>
  <c r="BU151" i="52"/>
  <c r="BV151" i="52"/>
  <c r="BW151" i="52"/>
  <c r="BX151" i="52"/>
  <c r="BY151" i="52"/>
  <c r="BZ151" i="52"/>
  <c r="CA151" i="52"/>
  <c r="CB151" i="52"/>
  <c r="CC151" i="52"/>
  <c r="CD151" i="52"/>
  <c r="CE151" i="52"/>
  <c r="CF151" i="52"/>
  <c r="CG151" i="52"/>
  <c r="CH151" i="52"/>
  <c r="CI151" i="52"/>
  <c r="CJ151" i="52"/>
  <c r="CK151" i="52"/>
  <c r="CL151" i="52"/>
  <c r="CM151" i="52"/>
  <c r="CN151" i="52"/>
  <c r="CO151" i="52"/>
  <c r="CP151" i="52"/>
  <c r="CQ151" i="52"/>
  <c r="CR151" i="52"/>
  <c r="CS151" i="52"/>
  <c r="CT151" i="52"/>
  <c r="CU151" i="52"/>
  <c r="CV151" i="52"/>
  <c r="CW151" i="52"/>
  <c r="CV151" i="55"/>
  <c r="BD152" i="52"/>
  <c r="BE152" i="52"/>
  <c r="BF152" i="52"/>
  <c r="BG152" i="52"/>
  <c r="BH152" i="52"/>
  <c r="BI152" i="52"/>
  <c r="BJ152" i="52"/>
  <c r="BK152" i="52"/>
  <c r="BL152" i="52"/>
  <c r="BM152" i="52"/>
  <c r="BN152" i="52"/>
  <c r="BO152" i="52"/>
  <c r="BP152" i="52"/>
  <c r="BQ152" i="52"/>
  <c r="BR152" i="52"/>
  <c r="BS152" i="52"/>
  <c r="BT152" i="52"/>
  <c r="BU152" i="52"/>
  <c r="BV152" i="52"/>
  <c r="BW152" i="52"/>
  <c r="BX152" i="52"/>
  <c r="BY152" i="52"/>
  <c r="BZ152" i="52"/>
  <c r="CA152" i="52"/>
  <c r="CB152" i="52"/>
  <c r="CC152" i="52"/>
  <c r="CD152" i="52"/>
  <c r="CE152" i="52"/>
  <c r="CF152" i="52"/>
  <c r="CG152" i="52"/>
  <c r="CH152" i="52"/>
  <c r="CI152" i="52"/>
  <c r="CJ152" i="52"/>
  <c r="CK152" i="52"/>
  <c r="CL152" i="52"/>
  <c r="CM152" i="52"/>
  <c r="CN152" i="52"/>
  <c r="CO152" i="52"/>
  <c r="CP152" i="52"/>
  <c r="CQ152" i="52"/>
  <c r="CR152" i="52"/>
  <c r="CS152" i="52"/>
  <c r="CT152" i="52"/>
  <c r="CU152" i="52"/>
  <c r="CV152" i="52"/>
  <c r="CW152" i="52"/>
  <c r="CV152" i="55"/>
  <c r="BD153" i="52"/>
  <c r="BE153" i="52"/>
  <c r="BF153" i="52"/>
  <c r="BG153" i="52"/>
  <c r="BH153" i="52"/>
  <c r="BI153" i="52"/>
  <c r="BJ153" i="52"/>
  <c r="BK153" i="52"/>
  <c r="BL153" i="52"/>
  <c r="BM153" i="52"/>
  <c r="BN153" i="52"/>
  <c r="BO153" i="52"/>
  <c r="BP153" i="52"/>
  <c r="BQ153" i="52"/>
  <c r="BR153" i="52"/>
  <c r="BS153" i="52"/>
  <c r="BT153" i="52"/>
  <c r="BU153" i="52"/>
  <c r="BV153" i="52"/>
  <c r="BW153" i="52"/>
  <c r="BX153" i="52"/>
  <c r="BY153" i="52"/>
  <c r="BZ153" i="52"/>
  <c r="CA153" i="52"/>
  <c r="CB153" i="52"/>
  <c r="CC153" i="52"/>
  <c r="CD153" i="52"/>
  <c r="CE153" i="52"/>
  <c r="CF153" i="52"/>
  <c r="CG153" i="52"/>
  <c r="CH153" i="52"/>
  <c r="CI153" i="52"/>
  <c r="CJ153" i="52"/>
  <c r="CK153" i="52"/>
  <c r="CL153" i="52"/>
  <c r="CM153" i="52"/>
  <c r="CN153" i="52"/>
  <c r="CO153" i="52"/>
  <c r="CP153" i="52"/>
  <c r="CQ153" i="52"/>
  <c r="CR153" i="52"/>
  <c r="CS153" i="52"/>
  <c r="CT153" i="52"/>
  <c r="CU153" i="52"/>
  <c r="CV153" i="52"/>
  <c r="CW153" i="52"/>
  <c r="CV153" i="55"/>
  <c r="BD154" i="52"/>
  <c r="BE154" i="52"/>
  <c r="BF154" i="52"/>
  <c r="BG154" i="52"/>
  <c r="BH154" i="52"/>
  <c r="BI154" i="52"/>
  <c r="BJ154" i="52"/>
  <c r="BK154" i="52"/>
  <c r="BL154" i="52"/>
  <c r="BM154" i="52"/>
  <c r="BN154" i="52"/>
  <c r="BO154" i="52"/>
  <c r="BP154" i="52"/>
  <c r="BQ154" i="52"/>
  <c r="BR154" i="52"/>
  <c r="BS154" i="52"/>
  <c r="BT154" i="52"/>
  <c r="BU154" i="52"/>
  <c r="BV154" i="52"/>
  <c r="BW154" i="52"/>
  <c r="BX154" i="52"/>
  <c r="BY154" i="52"/>
  <c r="BZ154" i="52"/>
  <c r="CA154" i="52"/>
  <c r="CB154" i="52"/>
  <c r="CC154" i="52"/>
  <c r="CD154" i="52"/>
  <c r="CE154" i="52"/>
  <c r="CF154" i="52"/>
  <c r="CG154" i="52"/>
  <c r="CH154" i="52"/>
  <c r="CI154" i="52"/>
  <c r="CJ154" i="52"/>
  <c r="CK154" i="52"/>
  <c r="CL154" i="52"/>
  <c r="CM154" i="52"/>
  <c r="CN154" i="52"/>
  <c r="CO154" i="52"/>
  <c r="CP154" i="52"/>
  <c r="CQ154" i="52"/>
  <c r="CR154" i="52"/>
  <c r="CS154" i="52"/>
  <c r="CT154" i="52"/>
  <c r="CU154" i="52"/>
  <c r="CV154" i="52"/>
  <c r="CW154" i="52"/>
  <c r="CV154" i="55"/>
  <c r="BD155" i="52"/>
  <c r="BE155" i="52"/>
  <c r="BF155" i="52"/>
  <c r="BG155" i="52"/>
  <c r="BH155" i="52"/>
  <c r="BI155" i="52"/>
  <c r="BJ155" i="52"/>
  <c r="BK155" i="52"/>
  <c r="BL155" i="52"/>
  <c r="BM155" i="52"/>
  <c r="BN155" i="52"/>
  <c r="BO155" i="52"/>
  <c r="BP155" i="52"/>
  <c r="BQ155" i="52"/>
  <c r="BR155" i="52"/>
  <c r="BS155" i="52"/>
  <c r="BT155" i="52"/>
  <c r="BU155" i="52"/>
  <c r="BV155" i="52"/>
  <c r="BW155" i="52"/>
  <c r="BX155" i="52"/>
  <c r="BY155" i="52"/>
  <c r="BZ155" i="52"/>
  <c r="CA155" i="52"/>
  <c r="CB155" i="52"/>
  <c r="CC155" i="52"/>
  <c r="CD155" i="52"/>
  <c r="CE155" i="52"/>
  <c r="CF155" i="52"/>
  <c r="CG155" i="52"/>
  <c r="CH155" i="52"/>
  <c r="CI155" i="52"/>
  <c r="CJ155" i="52"/>
  <c r="CK155" i="52"/>
  <c r="CL155" i="52"/>
  <c r="CM155" i="52"/>
  <c r="CN155" i="52"/>
  <c r="CO155" i="52"/>
  <c r="CP155" i="52"/>
  <c r="CQ155" i="52"/>
  <c r="CR155" i="52"/>
  <c r="CS155" i="52"/>
  <c r="CT155" i="52"/>
  <c r="CU155" i="52"/>
  <c r="CV155" i="52"/>
  <c r="CW155" i="52"/>
  <c r="CV155" i="55"/>
  <c r="BD156" i="52"/>
  <c r="BE156" i="52"/>
  <c r="BF156" i="52"/>
  <c r="BG156" i="52"/>
  <c r="BH156" i="52"/>
  <c r="BI156" i="52"/>
  <c r="BJ156" i="52"/>
  <c r="BK156" i="52"/>
  <c r="BL156" i="52"/>
  <c r="BM156" i="52"/>
  <c r="BN156" i="52"/>
  <c r="BO156" i="52"/>
  <c r="BP156" i="52"/>
  <c r="BQ156" i="52"/>
  <c r="BR156" i="52"/>
  <c r="BS156" i="52"/>
  <c r="BT156" i="52"/>
  <c r="BU156" i="52"/>
  <c r="BV156" i="52"/>
  <c r="BW156" i="52"/>
  <c r="BX156" i="52"/>
  <c r="BY156" i="52"/>
  <c r="BZ156" i="52"/>
  <c r="CA156" i="52"/>
  <c r="CB156" i="52"/>
  <c r="CC156" i="52"/>
  <c r="CD156" i="52"/>
  <c r="CE156" i="52"/>
  <c r="CF156" i="52"/>
  <c r="CG156" i="52"/>
  <c r="CH156" i="52"/>
  <c r="CI156" i="52"/>
  <c r="CJ156" i="52"/>
  <c r="CK156" i="52"/>
  <c r="CL156" i="52"/>
  <c r="CM156" i="52"/>
  <c r="CN156" i="52"/>
  <c r="CO156" i="52"/>
  <c r="CP156" i="52"/>
  <c r="CQ156" i="52"/>
  <c r="CR156" i="52"/>
  <c r="CS156" i="52"/>
  <c r="CT156" i="52"/>
  <c r="CU156" i="52"/>
  <c r="CV156" i="52"/>
  <c r="CW156" i="52"/>
  <c r="CV156" i="55"/>
  <c r="BD157" i="52"/>
  <c r="BE157" i="52"/>
  <c r="BF157" i="52"/>
  <c r="BG157" i="52"/>
  <c r="BH157" i="52"/>
  <c r="BI157" i="52"/>
  <c r="BJ157" i="52"/>
  <c r="BK157" i="52"/>
  <c r="BL157" i="52"/>
  <c r="BM157" i="52"/>
  <c r="BN157" i="52"/>
  <c r="BO157" i="52"/>
  <c r="BP157" i="52"/>
  <c r="BQ157" i="52"/>
  <c r="BR157" i="52"/>
  <c r="BS157" i="52"/>
  <c r="BT157" i="52"/>
  <c r="BU157" i="52"/>
  <c r="BV157" i="52"/>
  <c r="BW157" i="52"/>
  <c r="BX157" i="52"/>
  <c r="BY157" i="52"/>
  <c r="BZ157" i="52"/>
  <c r="CA157" i="52"/>
  <c r="CB157" i="52"/>
  <c r="CC157" i="52"/>
  <c r="CD157" i="52"/>
  <c r="CE157" i="52"/>
  <c r="CF157" i="52"/>
  <c r="CG157" i="52"/>
  <c r="CH157" i="52"/>
  <c r="CI157" i="52"/>
  <c r="CJ157" i="52"/>
  <c r="CK157" i="52"/>
  <c r="CL157" i="52"/>
  <c r="CM157" i="52"/>
  <c r="CN157" i="52"/>
  <c r="CO157" i="52"/>
  <c r="CP157" i="52"/>
  <c r="CQ157" i="52"/>
  <c r="CR157" i="52"/>
  <c r="CS157" i="52"/>
  <c r="CT157" i="52"/>
  <c r="CU157" i="52"/>
  <c r="CV157" i="52"/>
  <c r="CW157" i="52"/>
  <c r="CV157" i="55"/>
  <c r="BD158" i="52"/>
  <c r="BE158" i="52"/>
  <c r="BF158" i="52"/>
  <c r="BG158" i="52"/>
  <c r="BH158" i="52"/>
  <c r="BI158" i="52"/>
  <c r="BJ158" i="52"/>
  <c r="BK158" i="52"/>
  <c r="BL158" i="52"/>
  <c r="BM158" i="52"/>
  <c r="BN158" i="52"/>
  <c r="BO158" i="52"/>
  <c r="BP158" i="52"/>
  <c r="BQ158" i="52"/>
  <c r="BR158" i="52"/>
  <c r="BS158" i="52"/>
  <c r="BT158" i="52"/>
  <c r="BU158" i="52"/>
  <c r="BV158" i="52"/>
  <c r="BW158" i="52"/>
  <c r="BX158" i="52"/>
  <c r="BY158" i="52"/>
  <c r="BZ158" i="52"/>
  <c r="CA158" i="52"/>
  <c r="CB158" i="52"/>
  <c r="CC158" i="52"/>
  <c r="CD158" i="52"/>
  <c r="CE158" i="52"/>
  <c r="CF158" i="52"/>
  <c r="CG158" i="52"/>
  <c r="CH158" i="52"/>
  <c r="CI158" i="52"/>
  <c r="CJ158" i="52"/>
  <c r="CK158" i="52"/>
  <c r="CL158" i="52"/>
  <c r="CM158" i="52"/>
  <c r="CN158" i="52"/>
  <c r="CO158" i="52"/>
  <c r="CP158" i="52"/>
  <c r="CQ158" i="52"/>
  <c r="CR158" i="52"/>
  <c r="CS158" i="52"/>
  <c r="CT158" i="52"/>
  <c r="CU158" i="52"/>
  <c r="CV158" i="52"/>
  <c r="CW158" i="52"/>
  <c r="CV158" i="55"/>
  <c r="BD159" i="52"/>
  <c r="BE159" i="52"/>
  <c r="BF159" i="52"/>
  <c r="BG159" i="52"/>
  <c r="BH159" i="52"/>
  <c r="BI159" i="52"/>
  <c r="BJ159" i="52"/>
  <c r="BK159" i="52"/>
  <c r="BL159" i="52"/>
  <c r="BM159" i="52"/>
  <c r="BN159" i="52"/>
  <c r="BO159" i="52"/>
  <c r="BP159" i="52"/>
  <c r="BQ159" i="52"/>
  <c r="BR159" i="52"/>
  <c r="BS159" i="52"/>
  <c r="BT159" i="52"/>
  <c r="BU159" i="52"/>
  <c r="BV159" i="52"/>
  <c r="BW159" i="52"/>
  <c r="BX159" i="52"/>
  <c r="BY159" i="52"/>
  <c r="BZ159" i="52"/>
  <c r="CA159" i="52"/>
  <c r="CB159" i="52"/>
  <c r="CC159" i="52"/>
  <c r="CD159" i="52"/>
  <c r="CE159" i="52"/>
  <c r="CF159" i="52"/>
  <c r="CG159" i="52"/>
  <c r="CH159" i="52"/>
  <c r="CI159" i="52"/>
  <c r="CJ159" i="52"/>
  <c r="CK159" i="52"/>
  <c r="CL159" i="52"/>
  <c r="CM159" i="52"/>
  <c r="CN159" i="52"/>
  <c r="CO159" i="52"/>
  <c r="CP159" i="52"/>
  <c r="CQ159" i="52"/>
  <c r="CR159" i="52"/>
  <c r="CS159" i="52"/>
  <c r="CT159" i="52"/>
  <c r="CU159" i="52"/>
  <c r="CV159" i="52"/>
  <c r="CW159" i="52"/>
  <c r="CV159" i="55"/>
  <c r="BD160" i="52"/>
  <c r="BE160" i="52"/>
  <c r="BF160" i="52"/>
  <c r="BG160" i="52"/>
  <c r="BH160" i="52"/>
  <c r="BI160" i="52"/>
  <c r="BJ160" i="52"/>
  <c r="BK160" i="52"/>
  <c r="BL160" i="52"/>
  <c r="BM160" i="52"/>
  <c r="BN160" i="52"/>
  <c r="BO160" i="52"/>
  <c r="BP160" i="52"/>
  <c r="BQ160" i="52"/>
  <c r="BR160" i="52"/>
  <c r="BS160" i="52"/>
  <c r="BT160" i="52"/>
  <c r="BU160" i="52"/>
  <c r="BV160" i="52"/>
  <c r="BW160" i="52"/>
  <c r="BX160" i="52"/>
  <c r="BY160" i="52"/>
  <c r="BZ160" i="52"/>
  <c r="CA160" i="52"/>
  <c r="CB160" i="52"/>
  <c r="CC160" i="52"/>
  <c r="CD160" i="52"/>
  <c r="CE160" i="52"/>
  <c r="CF160" i="52"/>
  <c r="CG160" i="52"/>
  <c r="CH160" i="52"/>
  <c r="CI160" i="52"/>
  <c r="CJ160" i="52"/>
  <c r="CK160" i="52"/>
  <c r="CL160" i="52"/>
  <c r="CM160" i="52"/>
  <c r="CN160" i="52"/>
  <c r="CO160" i="52"/>
  <c r="CP160" i="52"/>
  <c r="CQ160" i="52"/>
  <c r="CR160" i="52"/>
  <c r="CS160" i="52"/>
  <c r="CT160" i="52"/>
  <c r="CU160" i="52"/>
  <c r="CV160" i="52"/>
  <c r="CW160" i="52"/>
  <c r="CV160" i="55"/>
  <c r="BD161" i="52"/>
  <c r="BE161" i="52"/>
  <c r="BF161" i="52"/>
  <c r="BG161" i="52"/>
  <c r="BH161" i="52"/>
  <c r="BI161" i="52"/>
  <c r="BJ161" i="52"/>
  <c r="BK161" i="52"/>
  <c r="BL161" i="52"/>
  <c r="BM161" i="52"/>
  <c r="BN161" i="52"/>
  <c r="BO161" i="52"/>
  <c r="BP161" i="52"/>
  <c r="BQ161" i="52"/>
  <c r="BR161" i="52"/>
  <c r="BS161" i="52"/>
  <c r="BT161" i="52"/>
  <c r="BU161" i="52"/>
  <c r="BV161" i="52"/>
  <c r="BW161" i="52"/>
  <c r="BX161" i="52"/>
  <c r="BY161" i="52"/>
  <c r="BZ161" i="52"/>
  <c r="CA161" i="52"/>
  <c r="CB161" i="52"/>
  <c r="CC161" i="52"/>
  <c r="CD161" i="52"/>
  <c r="CE161" i="52"/>
  <c r="CF161" i="52"/>
  <c r="CG161" i="52"/>
  <c r="CH161" i="52"/>
  <c r="CI161" i="52"/>
  <c r="CJ161" i="52"/>
  <c r="CK161" i="52"/>
  <c r="CL161" i="52"/>
  <c r="CM161" i="52"/>
  <c r="CN161" i="52"/>
  <c r="CO161" i="52"/>
  <c r="CP161" i="52"/>
  <c r="CQ161" i="52"/>
  <c r="CR161" i="52"/>
  <c r="CS161" i="52"/>
  <c r="CT161" i="52"/>
  <c r="CU161" i="52"/>
  <c r="CV161" i="52"/>
  <c r="CW161" i="52"/>
  <c r="CV161" i="55"/>
  <c r="BD162" i="52"/>
  <c r="BE162" i="52"/>
  <c r="BF162" i="52"/>
  <c r="BG162" i="52"/>
  <c r="BH162" i="52"/>
  <c r="BI162" i="52"/>
  <c r="BJ162" i="52"/>
  <c r="BK162" i="52"/>
  <c r="BL162" i="52"/>
  <c r="BM162" i="52"/>
  <c r="BN162" i="52"/>
  <c r="BO162" i="52"/>
  <c r="BP162" i="52"/>
  <c r="BQ162" i="52"/>
  <c r="BR162" i="52"/>
  <c r="BS162" i="52"/>
  <c r="BT162" i="52"/>
  <c r="BU162" i="52"/>
  <c r="BV162" i="52"/>
  <c r="BW162" i="52"/>
  <c r="BX162" i="52"/>
  <c r="BY162" i="52"/>
  <c r="BZ162" i="52"/>
  <c r="CA162" i="52"/>
  <c r="CB162" i="52"/>
  <c r="CC162" i="52"/>
  <c r="CD162" i="52"/>
  <c r="CE162" i="52"/>
  <c r="CF162" i="52"/>
  <c r="CG162" i="52"/>
  <c r="CH162" i="52"/>
  <c r="CI162" i="52"/>
  <c r="CJ162" i="52"/>
  <c r="CK162" i="52"/>
  <c r="CL162" i="52"/>
  <c r="CM162" i="52"/>
  <c r="CN162" i="52"/>
  <c r="CO162" i="52"/>
  <c r="CP162" i="52"/>
  <c r="CQ162" i="52"/>
  <c r="CR162" i="52"/>
  <c r="CS162" i="52"/>
  <c r="CT162" i="52"/>
  <c r="CU162" i="52"/>
  <c r="CV162" i="52"/>
  <c r="CW162" i="52"/>
  <c r="CV162" i="55"/>
  <c r="BD163" i="52"/>
  <c r="BE163" i="52"/>
  <c r="BF163" i="52"/>
  <c r="BG163" i="52"/>
  <c r="BH163" i="52"/>
  <c r="BI163" i="52"/>
  <c r="BJ163" i="52"/>
  <c r="BK163" i="52"/>
  <c r="BL163" i="52"/>
  <c r="BM163" i="52"/>
  <c r="BN163" i="52"/>
  <c r="BO163" i="52"/>
  <c r="BP163" i="52"/>
  <c r="BQ163" i="52"/>
  <c r="BR163" i="52"/>
  <c r="BS163" i="52"/>
  <c r="BT163" i="52"/>
  <c r="BU163" i="52"/>
  <c r="BV163" i="52"/>
  <c r="BW163" i="52"/>
  <c r="BX163" i="52"/>
  <c r="BY163" i="52"/>
  <c r="BZ163" i="52"/>
  <c r="CA163" i="52"/>
  <c r="CB163" i="52"/>
  <c r="CC163" i="52"/>
  <c r="CD163" i="52"/>
  <c r="CE163" i="52"/>
  <c r="CF163" i="52"/>
  <c r="CG163" i="52"/>
  <c r="CH163" i="52"/>
  <c r="CI163" i="52"/>
  <c r="CJ163" i="52"/>
  <c r="CK163" i="52"/>
  <c r="CL163" i="52"/>
  <c r="CM163" i="52"/>
  <c r="CN163" i="52"/>
  <c r="CO163" i="52"/>
  <c r="CP163" i="52"/>
  <c r="CQ163" i="52"/>
  <c r="CR163" i="52"/>
  <c r="CS163" i="52"/>
  <c r="CT163" i="52"/>
  <c r="CU163" i="52"/>
  <c r="CV163" i="52"/>
  <c r="CW163" i="52"/>
  <c r="CV163" i="55"/>
  <c r="BD164" i="52"/>
  <c r="BE164" i="52"/>
  <c r="BF164" i="52"/>
  <c r="BG164" i="52"/>
  <c r="BH164" i="52"/>
  <c r="BI164" i="52"/>
  <c r="BJ164" i="52"/>
  <c r="BK164" i="52"/>
  <c r="BL164" i="52"/>
  <c r="BM164" i="52"/>
  <c r="BN164" i="52"/>
  <c r="BO164" i="52"/>
  <c r="BP164" i="52"/>
  <c r="BQ164" i="52"/>
  <c r="BR164" i="52"/>
  <c r="BS164" i="52"/>
  <c r="BT164" i="52"/>
  <c r="BU164" i="52"/>
  <c r="BV164" i="52"/>
  <c r="BW164" i="52"/>
  <c r="BX164" i="52"/>
  <c r="BY164" i="52"/>
  <c r="BZ164" i="52"/>
  <c r="CA164" i="52"/>
  <c r="CB164" i="52"/>
  <c r="CC164" i="52"/>
  <c r="CD164" i="52"/>
  <c r="CE164" i="52"/>
  <c r="CF164" i="52"/>
  <c r="CG164" i="52"/>
  <c r="CH164" i="52"/>
  <c r="CI164" i="52"/>
  <c r="CJ164" i="52"/>
  <c r="CK164" i="52"/>
  <c r="CL164" i="52"/>
  <c r="CM164" i="52"/>
  <c r="CN164" i="52"/>
  <c r="CO164" i="52"/>
  <c r="CP164" i="52"/>
  <c r="CQ164" i="52"/>
  <c r="CR164" i="52"/>
  <c r="CS164" i="52"/>
  <c r="CT164" i="52"/>
  <c r="CU164" i="52"/>
  <c r="CV164" i="52"/>
  <c r="CW164" i="52"/>
  <c r="CV164" i="55"/>
  <c r="BD165" i="52"/>
  <c r="BE165" i="52"/>
  <c r="BF165" i="52"/>
  <c r="BG165" i="52"/>
  <c r="BH165" i="52"/>
  <c r="BI165" i="52"/>
  <c r="BJ165" i="52"/>
  <c r="BK165" i="52"/>
  <c r="BL165" i="52"/>
  <c r="BM165" i="52"/>
  <c r="BN165" i="52"/>
  <c r="BO165" i="52"/>
  <c r="BP165" i="52"/>
  <c r="BQ165" i="52"/>
  <c r="BR165" i="52"/>
  <c r="BS165" i="52"/>
  <c r="BT165" i="52"/>
  <c r="BU165" i="52"/>
  <c r="BV165" i="52"/>
  <c r="BW165" i="52"/>
  <c r="BX165" i="52"/>
  <c r="BY165" i="52"/>
  <c r="BZ165" i="52"/>
  <c r="CA165" i="52"/>
  <c r="CB165" i="52"/>
  <c r="CC165" i="52"/>
  <c r="CD165" i="52"/>
  <c r="CE165" i="52"/>
  <c r="CF165" i="52"/>
  <c r="CG165" i="52"/>
  <c r="CH165" i="52"/>
  <c r="CI165" i="52"/>
  <c r="CJ165" i="52"/>
  <c r="CK165" i="52"/>
  <c r="CL165" i="52"/>
  <c r="CM165" i="52"/>
  <c r="CN165" i="52"/>
  <c r="CO165" i="52"/>
  <c r="CP165" i="52"/>
  <c r="CQ165" i="52"/>
  <c r="CR165" i="52"/>
  <c r="CS165" i="52"/>
  <c r="CT165" i="52"/>
  <c r="CU165" i="52"/>
  <c r="CV165" i="52"/>
  <c r="CW165" i="52"/>
  <c r="CV165" i="55"/>
  <c r="BD166" i="52"/>
  <c r="BE166" i="52"/>
  <c r="BF166" i="52"/>
  <c r="BG166" i="52"/>
  <c r="BH166" i="52"/>
  <c r="BI166" i="52"/>
  <c r="BJ166" i="52"/>
  <c r="BK166" i="52"/>
  <c r="BL166" i="52"/>
  <c r="BM166" i="52"/>
  <c r="BN166" i="52"/>
  <c r="BO166" i="52"/>
  <c r="BP166" i="52"/>
  <c r="BQ166" i="52"/>
  <c r="BR166" i="52"/>
  <c r="BS166" i="52"/>
  <c r="BT166" i="52"/>
  <c r="BU166" i="52"/>
  <c r="BV166" i="52"/>
  <c r="BW166" i="52"/>
  <c r="BX166" i="52"/>
  <c r="BY166" i="52"/>
  <c r="BZ166" i="52"/>
  <c r="CA166" i="52"/>
  <c r="CB166" i="52"/>
  <c r="CC166" i="52"/>
  <c r="CD166" i="52"/>
  <c r="CE166" i="52"/>
  <c r="CF166" i="52"/>
  <c r="CG166" i="52"/>
  <c r="CH166" i="52"/>
  <c r="CI166" i="52"/>
  <c r="CJ166" i="52"/>
  <c r="CK166" i="52"/>
  <c r="CL166" i="52"/>
  <c r="CM166" i="52"/>
  <c r="CN166" i="52"/>
  <c r="CO166" i="52"/>
  <c r="CP166" i="52"/>
  <c r="CQ166" i="52"/>
  <c r="CR166" i="52"/>
  <c r="CS166" i="52"/>
  <c r="CT166" i="52"/>
  <c r="CU166" i="52"/>
  <c r="CV166" i="52"/>
  <c r="CW166" i="52"/>
  <c r="CV166" i="55"/>
  <c r="BD167" i="52"/>
  <c r="BE167" i="52"/>
  <c r="BF167" i="52"/>
  <c r="BG167" i="52"/>
  <c r="BH167" i="52"/>
  <c r="BI167" i="52"/>
  <c r="BJ167" i="52"/>
  <c r="BK167" i="52"/>
  <c r="BL167" i="52"/>
  <c r="BM167" i="52"/>
  <c r="BN167" i="52"/>
  <c r="BO167" i="52"/>
  <c r="BP167" i="52"/>
  <c r="BQ167" i="52"/>
  <c r="BR167" i="52"/>
  <c r="BS167" i="52"/>
  <c r="BT167" i="52"/>
  <c r="BU167" i="52"/>
  <c r="BV167" i="52"/>
  <c r="BW167" i="52"/>
  <c r="BX167" i="52"/>
  <c r="BY167" i="52"/>
  <c r="BZ167" i="52"/>
  <c r="CA167" i="52"/>
  <c r="CB167" i="52"/>
  <c r="CC167" i="52"/>
  <c r="CD167" i="52"/>
  <c r="CE167" i="52"/>
  <c r="CF167" i="52"/>
  <c r="CG167" i="52"/>
  <c r="CH167" i="52"/>
  <c r="CI167" i="52"/>
  <c r="CJ167" i="52"/>
  <c r="CK167" i="52"/>
  <c r="CL167" i="52"/>
  <c r="CM167" i="52"/>
  <c r="CN167" i="52"/>
  <c r="CO167" i="52"/>
  <c r="CP167" i="52"/>
  <c r="CQ167" i="52"/>
  <c r="CR167" i="52"/>
  <c r="CS167" i="52"/>
  <c r="CT167" i="52"/>
  <c r="CU167" i="52"/>
  <c r="CV167" i="52"/>
  <c r="CW167" i="52"/>
  <c r="CV167" i="55"/>
  <c r="BD168" i="52"/>
  <c r="BE168" i="52"/>
  <c r="BF168" i="52"/>
  <c r="BG168" i="52"/>
  <c r="BH168" i="52"/>
  <c r="BI168" i="52"/>
  <c r="BJ168" i="52"/>
  <c r="BK168" i="52"/>
  <c r="BL168" i="52"/>
  <c r="BM168" i="52"/>
  <c r="BN168" i="52"/>
  <c r="BO168" i="52"/>
  <c r="BP168" i="52"/>
  <c r="BQ168" i="52"/>
  <c r="BR168" i="52"/>
  <c r="BS168" i="52"/>
  <c r="BT168" i="52"/>
  <c r="BU168" i="52"/>
  <c r="BV168" i="52"/>
  <c r="BW168" i="52"/>
  <c r="BX168" i="52"/>
  <c r="BY168" i="52"/>
  <c r="BZ168" i="52"/>
  <c r="CA168" i="52"/>
  <c r="CB168" i="52"/>
  <c r="CC168" i="52"/>
  <c r="CD168" i="52"/>
  <c r="CE168" i="52"/>
  <c r="CF168" i="52"/>
  <c r="CG168" i="52"/>
  <c r="CH168" i="52"/>
  <c r="CI168" i="52"/>
  <c r="CJ168" i="52"/>
  <c r="CK168" i="52"/>
  <c r="CL168" i="52"/>
  <c r="CM168" i="52"/>
  <c r="CN168" i="52"/>
  <c r="CO168" i="52"/>
  <c r="CP168" i="52"/>
  <c r="CQ168" i="52"/>
  <c r="CR168" i="52"/>
  <c r="CS168" i="52"/>
  <c r="CT168" i="52"/>
  <c r="CU168" i="52"/>
  <c r="CV168" i="52"/>
  <c r="CW168" i="52"/>
  <c r="CV168" i="55"/>
  <c r="BD169" i="52"/>
  <c r="BE169" i="52"/>
  <c r="BF169" i="52"/>
  <c r="BG169" i="52"/>
  <c r="BH169" i="52"/>
  <c r="BI169" i="52"/>
  <c r="BJ169" i="52"/>
  <c r="BK169" i="52"/>
  <c r="BL169" i="52"/>
  <c r="BM169" i="52"/>
  <c r="BN169" i="52"/>
  <c r="BO169" i="52"/>
  <c r="BP169" i="52"/>
  <c r="BQ169" i="52"/>
  <c r="BR169" i="52"/>
  <c r="BS169" i="52"/>
  <c r="BT169" i="52"/>
  <c r="BU169" i="52"/>
  <c r="BV169" i="52"/>
  <c r="BW169" i="52"/>
  <c r="BX169" i="52"/>
  <c r="BY169" i="52"/>
  <c r="BZ169" i="52"/>
  <c r="CA169" i="52"/>
  <c r="CB169" i="52"/>
  <c r="CC169" i="52"/>
  <c r="CD169" i="52"/>
  <c r="CE169" i="52"/>
  <c r="CF169" i="52"/>
  <c r="CG169" i="52"/>
  <c r="CH169" i="52"/>
  <c r="CI169" i="52"/>
  <c r="CJ169" i="52"/>
  <c r="CK169" i="52"/>
  <c r="CL169" i="52"/>
  <c r="CM169" i="52"/>
  <c r="CN169" i="52"/>
  <c r="CO169" i="52"/>
  <c r="CP169" i="52"/>
  <c r="CQ169" i="52"/>
  <c r="CR169" i="52"/>
  <c r="CS169" i="52"/>
  <c r="CT169" i="52"/>
  <c r="CU169" i="52"/>
  <c r="CV169" i="52"/>
  <c r="CW169" i="52"/>
  <c r="CV169" i="55"/>
  <c r="BD170" i="52"/>
  <c r="BE170" i="52"/>
  <c r="BF170" i="52"/>
  <c r="BG170" i="52"/>
  <c r="BH170" i="52"/>
  <c r="BI170" i="52"/>
  <c r="BJ170" i="52"/>
  <c r="BK170" i="52"/>
  <c r="BL170" i="52"/>
  <c r="BM170" i="52"/>
  <c r="BN170" i="52"/>
  <c r="BO170" i="52"/>
  <c r="BP170" i="52"/>
  <c r="BQ170" i="52"/>
  <c r="BR170" i="52"/>
  <c r="BS170" i="52"/>
  <c r="BT170" i="52"/>
  <c r="BU170" i="52"/>
  <c r="BV170" i="52"/>
  <c r="BW170" i="52"/>
  <c r="BX170" i="52"/>
  <c r="BY170" i="52"/>
  <c r="BZ170" i="52"/>
  <c r="CA170" i="52"/>
  <c r="CB170" i="52"/>
  <c r="CC170" i="52"/>
  <c r="CD170" i="52"/>
  <c r="CE170" i="52"/>
  <c r="CF170" i="52"/>
  <c r="CG170" i="52"/>
  <c r="CH170" i="52"/>
  <c r="CI170" i="52"/>
  <c r="CJ170" i="52"/>
  <c r="CK170" i="52"/>
  <c r="CL170" i="52"/>
  <c r="CM170" i="52"/>
  <c r="CN170" i="52"/>
  <c r="CO170" i="52"/>
  <c r="CP170" i="52"/>
  <c r="CQ170" i="52"/>
  <c r="CR170" i="52"/>
  <c r="CS170" i="52"/>
  <c r="CT170" i="52"/>
  <c r="CU170" i="52"/>
  <c r="CV170" i="52"/>
  <c r="CW170" i="52"/>
  <c r="CV170" i="55"/>
  <c r="BD171" i="52"/>
  <c r="BE171" i="52"/>
  <c r="BF171" i="52"/>
  <c r="BG171" i="52"/>
  <c r="BH171" i="52"/>
  <c r="BI171" i="52"/>
  <c r="BJ171" i="52"/>
  <c r="BK171" i="52"/>
  <c r="BL171" i="52"/>
  <c r="BM171" i="52"/>
  <c r="BN171" i="52"/>
  <c r="BO171" i="52"/>
  <c r="BP171" i="52"/>
  <c r="BQ171" i="52"/>
  <c r="BR171" i="52"/>
  <c r="BS171" i="52"/>
  <c r="BT171" i="52"/>
  <c r="BU171" i="52"/>
  <c r="BV171" i="52"/>
  <c r="BW171" i="52"/>
  <c r="BX171" i="52"/>
  <c r="BY171" i="52"/>
  <c r="BZ171" i="52"/>
  <c r="CA171" i="52"/>
  <c r="CB171" i="52"/>
  <c r="CC171" i="52"/>
  <c r="CD171" i="52"/>
  <c r="CE171" i="52"/>
  <c r="CF171" i="52"/>
  <c r="CG171" i="52"/>
  <c r="CH171" i="52"/>
  <c r="CI171" i="52"/>
  <c r="CJ171" i="52"/>
  <c r="CK171" i="52"/>
  <c r="CL171" i="52"/>
  <c r="CM171" i="52"/>
  <c r="CN171" i="52"/>
  <c r="CO171" i="52"/>
  <c r="CP171" i="52"/>
  <c r="CQ171" i="52"/>
  <c r="CR171" i="52"/>
  <c r="CS171" i="52"/>
  <c r="CT171" i="52"/>
  <c r="CU171" i="52"/>
  <c r="CV171" i="52"/>
  <c r="CW171" i="52"/>
  <c r="CV171" i="55"/>
  <c r="BD172" i="52"/>
  <c r="BE172" i="52"/>
  <c r="BF172" i="52"/>
  <c r="BG172" i="52"/>
  <c r="BH172" i="52"/>
  <c r="BI172" i="52"/>
  <c r="BJ172" i="52"/>
  <c r="BK172" i="52"/>
  <c r="BL172" i="52"/>
  <c r="BM172" i="52"/>
  <c r="BN172" i="52"/>
  <c r="BO172" i="52"/>
  <c r="BP172" i="52"/>
  <c r="BQ172" i="52"/>
  <c r="BR172" i="52"/>
  <c r="BS172" i="52"/>
  <c r="BT172" i="52"/>
  <c r="BU172" i="52"/>
  <c r="BV172" i="52"/>
  <c r="BW172" i="52"/>
  <c r="BX172" i="52"/>
  <c r="BY172" i="52"/>
  <c r="BZ172" i="52"/>
  <c r="CA172" i="52"/>
  <c r="CB172" i="52"/>
  <c r="CC172" i="52"/>
  <c r="CD172" i="52"/>
  <c r="CE172" i="52"/>
  <c r="CF172" i="52"/>
  <c r="CG172" i="52"/>
  <c r="CH172" i="52"/>
  <c r="CI172" i="52"/>
  <c r="CJ172" i="52"/>
  <c r="CK172" i="52"/>
  <c r="CL172" i="52"/>
  <c r="CM172" i="52"/>
  <c r="CN172" i="52"/>
  <c r="CO172" i="52"/>
  <c r="CP172" i="52"/>
  <c r="CQ172" i="52"/>
  <c r="CR172" i="52"/>
  <c r="CS172" i="52"/>
  <c r="CT172" i="52"/>
  <c r="CU172" i="52"/>
  <c r="CV172" i="52"/>
  <c r="CW172" i="52"/>
  <c r="CV172" i="55"/>
  <c r="BD173" i="52"/>
  <c r="BE173" i="52"/>
  <c r="BF173" i="52"/>
  <c r="BG173" i="52"/>
  <c r="BH173" i="52"/>
  <c r="BI173" i="52"/>
  <c r="BJ173" i="52"/>
  <c r="BK173" i="52"/>
  <c r="BL173" i="52"/>
  <c r="BM173" i="52"/>
  <c r="BN173" i="52"/>
  <c r="BO173" i="52"/>
  <c r="BP173" i="52"/>
  <c r="BQ173" i="52"/>
  <c r="BR173" i="52"/>
  <c r="BS173" i="52"/>
  <c r="BT173" i="52"/>
  <c r="BU173" i="52"/>
  <c r="BV173" i="52"/>
  <c r="BW173" i="52"/>
  <c r="BX173" i="52"/>
  <c r="BY173" i="52"/>
  <c r="BZ173" i="52"/>
  <c r="CA173" i="52"/>
  <c r="CB173" i="52"/>
  <c r="CC173" i="52"/>
  <c r="CD173" i="52"/>
  <c r="CE173" i="52"/>
  <c r="CF173" i="52"/>
  <c r="CG173" i="52"/>
  <c r="CH173" i="52"/>
  <c r="CI173" i="52"/>
  <c r="CJ173" i="52"/>
  <c r="CK173" i="52"/>
  <c r="CL173" i="52"/>
  <c r="CM173" i="52"/>
  <c r="CN173" i="52"/>
  <c r="CO173" i="52"/>
  <c r="CP173" i="52"/>
  <c r="CQ173" i="52"/>
  <c r="CR173" i="52"/>
  <c r="CS173" i="52"/>
  <c r="CT173" i="52"/>
  <c r="CU173" i="52"/>
  <c r="CV173" i="52"/>
  <c r="CW173" i="52"/>
  <c r="CV173" i="55"/>
  <c r="BD174" i="52"/>
  <c r="BE174" i="52"/>
  <c r="BF174" i="52"/>
  <c r="BG174" i="52"/>
  <c r="BH174" i="52"/>
  <c r="BI174" i="52"/>
  <c r="BJ174" i="52"/>
  <c r="BK174" i="52"/>
  <c r="BL174" i="52"/>
  <c r="BM174" i="52"/>
  <c r="BN174" i="52"/>
  <c r="BO174" i="52"/>
  <c r="BP174" i="52"/>
  <c r="BQ174" i="52"/>
  <c r="BR174" i="52"/>
  <c r="BS174" i="52"/>
  <c r="BT174" i="52"/>
  <c r="BU174" i="52"/>
  <c r="BV174" i="52"/>
  <c r="BW174" i="52"/>
  <c r="BX174" i="52"/>
  <c r="BY174" i="52"/>
  <c r="BZ174" i="52"/>
  <c r="CA174" i="52"/>
  <c r="CB174" i="52"/>
  <c r="CC174" i="52"/>
  <c r="CD174" i="52"/>
  <c r="CE174" i="52"/>
  <c r="CF174" i="52"/>
  <c r="CG174" i="52"/>
  <c r="CH174" i="52"/>
  <c r="CI174" i="52"/>
  <c r="CJ174" i="52"/>
  <c r="CK174" i="52"/>
  <c r="CL174" i="52"/>
  <c r="CM174" i="52"/>
  <c r="CN174" i="52"/>
  <c r="CO174" i="52"/>
  <c r="CP174" i="52"/>
  <c r="CQ174" i="52"/>
  <c r="CR174" i="52"/>
  <c r="CS174" i="52"/>
  <c r="CT174" i="52"/>
  <c r="CU174" i="52"/>
  <c r="CV174" i="52"/>
  <c r="CW174" i="52"/>
  <c r="CV174" i="55"/>
  <c r="BD175" i="52"/>
  <c r="BE175" i="52"/>
  <c r="BF175" i="52"/>
  <c r="BG175" i="52"/>
  <c r="BH175" i="52"/>
  <c r="BI175" i="52"/>
  <c r="BJ175" i="52"/>
  <c r="BK175" i="52"/>
  <c r="BL175" i="52"/>
  <c r="BM175" i="52"/>
  <c r="BN175" i="52"/>
  <c r="BO175" i="52"/>
  <c r="BP175" i="52"/>
  <c r="BQ175" i="52"/>
  <c r="BR175" i="52"/>
  <c r="BS175" i="52"/>
  <c r="BT175" i="52"/>
  <c r="BU175" i="52"/>
  <c r="BV175" i="52"/>
  <c r="BW175" i="52"/>
  <c r="BX175" i="52"/>
  <c r="BY175" i="52"/>
  <c r="BZ175" i="52"/>
  <c r="CA175" i="52"/>
  <c r="CB175" i="52"/>
  <c r="CC175" i="52"/>
  <c r="CD175" i="52"/>
  <c r="CE175" i="52"/>
  <c r="CF175" i="52"/>
  <c r="CG175" i="52"/>
  <c r="CH175" i="52"/>
  <c r="CI175" i="52"/>
  <c r="CJ175" i="52"/>
  <c r="CK175" i="52"/>
  <c r="CL175" i="52"/>
  <c r="CM175" i="52"/>
  <c r="CN175" i="52"/>
  <c r="CO175" i="52"/>
  <c r="CP175" i="52"/>
  <c r="CQ175" i="52"/>
  <c r="CR175" i="52"/>
  <c r="CS175" i="52"/>
  <c r="CT175" i="52"/>
  <c r="CU175" i="52"/>
  <c r="CV175" i="52"/>
  <c r="CW175" i="52"/>
  <c r="CV175" i="55"/>
  <c r="BD176" i="52"/>
  <c r="BE176" i="52"/>
  <c r="BF176" i="52"/>
  <c r="BG176" i="52"/>
  <c r="BH176" i="52"/>
  <c r="BI176" i="52"/>
  <c r="BJ176" i="52"/>
  <c r="BK176" i="52"/>
  <c r="BL176" i="52"/>
  <c r="BM176" i="52"/>
  <c r="BN176" i="52"/>
  <c r="BO176" i="52"/>
  <c r="BP176" i="52"/>
  <c r="BQ176" i="52"/>
  <c r="BR176" i="52"/>
  <c r="BS176" i="52"/>
  <c r="BT176" i="52"/>
  <c r="BU176" i="52"/>
  <c r="BV176" i="52"/>
  <c r="BW176" i="52"/>
  <c r="BX176" i="52"/>
  <c r="BY176" i="52"/>
  <c r="BZ176" i="52"/>
  <c r="CA176" i="52"/>
  <c r="CB176" i="52"/>
  <c r="CC176" i="52"/>
  <c r="CD176" i="52"/>
  <c r="CE176" i="52"/>
  <c r="CF176" i="52"/>
  <c r="CG176" i="52"/>
  <c r="CH176" i="52"/>
  <c r="CI176" i="52"/>
  <c r="CJ176" i="52"/>
  <c r="CK176" i="52"/>
  <c r="CL176" i="52"/>
  <c r="CM176" i="52"/>
  <c r="CN176" i="52"/>
  <c r="CO176" i="52"/>
  <c r="CP176" i="52"/>
  <c r="CQ176" i="52"/>
  <c r="CR176" i="52"/>
  <c r="CS176" i="52"/>
  <c r="CT176" i="52"/>
  <c r="CU176" i="52"/>
  <c r="CV176" i="52"/>
  <c r="CW176" i="52"/>
  <c r="CV176" i="55"/>
  <c r="BD177" i="52"/>
  <c r="BE177" i="52"/>
  <c r="BF177" i="52"/>
  <c r="BG177" i="52"/>
  <c r="BH177" i="52"/>
  <c r="BI177" i="52"/>
  <c r="BJ177" i="52"/>
  <c r="BK177" i="52"/>
  <c r="BL177" i="52"/>
  <c r="BM177" i="52"/>
  <c r="BN177" i="52"/>
  <c r="BO177" i="52"/>
  <c r="BP177" i="52"/>
  <c r="BQ177" i="52"/>
  <c r="BR177" i="52"/>
  <c r="BS177" i="52"/>
  <c r="BT177" i="52"/>
  <c r="BU177" i="52"/>
  <c r="BV177" i="52"/>
  <c r="BW177" i="52"/>
  <c r="BX177" i="52"/>
  <c r="BY177" i="52"/>
  <c r="BZ177" i="52"/>
  <c r="CA177" i="52"/>
  <c r="CB177" i="52"/>
  <c r="CC177" i="52"/>
  <c r="CD177" i="52"/>
  <c r="CE177" i="52"/>
  <c r="CF177" i="52"/>
  <c r="CG177" i="52"/>
  <c r="CH177" i="52"/>
  <c r="CI177" i="52"/>
  <c r="CJ177" i="52"/>
  <c r="CK177" i="52"/>
  <c r="CL177" i="52"/>
  <c r="CM177" i="52"/>
  <c r="CN177" i="52"/>
  <c r="CO177" i="52"/>
  <c r="CP177" i="52"/>
  <c r="CQ177" i="52"/>
  <c r="CR177" i="52"/>
  <c r="CS177" i="52"/>
  <c r="CT177" i="52"/>
  <c r="CU177" i="52"/>
  <c r="CV177" i="52"/>
  <c r="CW177" i="52"/>
  <c r="CV177" i="55"/>
  <c r="BD178" i="52"/>
  <c r="BE178" i="52"/>
  <c r="BF178" i="52"/>
  <c r="BG178" i="52"/>
  <c r="BH178" i="52"/>
  <c r="BI178" i="52"/>
  <c r="BJ178" i="52"/>
  <c r="BK178" i="52"/>
  <c r="BL178" i="52"/>
  <c r="BM178" i="52"/>
  <c r="BN178" i="52"/>
  <c r="BO178" i="52"/>
  <c r="BP178" i="52"/>
  <c r="BQ178" i="52"/>
  <c r="BR178" i="52"/>
  <c r="BS178" i="52"/>
  <c r="BT178" i="52"/>
  <c r="BU178" i="52"/>
  <c r="BV178" i="52"/>
  <c r="BW178" i="52"/>
  <c r="BX178" i="52"/>
  <c r="BY178" i="52"/>
  <c r="BZ178" i="52"/>
  <c r="CA178" i="52"/>
  <c r="CB178" i="52"/>
  <c r="CC178" i="52"/>
  <c r="CD178" i="52"/>
  <c r="CE178" i="52"/>
  <c r="CF178" i="52"/>
  <c r="CG178" i="52"/>
  <c r="CH178" i="52"/>
  <c r="CI178" i="52"/>
  <c r="CJ178" i="52"/>
  <c r="CK178" i="52"/>
  <c r="CL178" i="52"/>
  <c r="CM178" i="52"/>
  <c r="CN178" i="52"/>
  <c r="CO178" i="52"/>
  <c r="CP178" i="52"/>
  <c r="CQ178" i="52"/>
  <c r="CR178" i="52"/>
  <c r="CS178" i="52"/>
  <c r="CT178" i="52"/>
  <c r="CU178" i="52"/>
  <c r="CV178" i="52"/>
  <c r="CW178" i="52"/>
  <c r="CV178" i="55"/>
  <c r="BD179" i="52"/>
  <c r="BE179" i="52"/>
  <c r="BF179" i="52"/>
  <c r="BG179" i="52"/>
  <c r="BH179" i="52"/>
  <c r="BI179" i="52"/>
  <c r="BJ179" i="52"/>
  <c r="BK179" i="52"/>
  <c r="BL179" i="52"/>
  <c r="BM179" i="52"/>
  <c r="BN179" i="52"/>
  <c r="BO179" i="52"/>
  <c r="BP179" i="52"/>
  <c r="BQ179" i="52"/>
  <c r="BR179" i="52"/>
  <c r="BS179" i="52"/>
  <c r="BT179" i="52"/>
  <c r="BU179" i="52"/>
  <c r="BV179" i="52"/>
  <c r="BW179" i="52"/>
  <c r="BX179" i="52"/>
  <c r="BY179" i="52"/>
  <c r="BZ179" i="52"/>
  <c r="CA179" i="52"/>
  <c r="CB179" i="52"/>
  <c r="CC179" i="52"/>
  <c r="CD179" i="52"/>
  <c r="CE179" i="52"/>
  <c r="CF179" i="52"/>
  <c r="CG179" i="52"/>
  <c r="CH179" i="52"/>
  <c r="CI179" i="52"/>
  <c r="CJ179" i="52"/>
  <c r="CK179" i="52"/>
  <c r="CL179" i="52"/>
  <c r="CM179" i="52"/>
  <c r="CN179" i="52"/>
  <c r="CO179" i="52"/>
  <c r="CP179" i="52"/>
  <c r="CQ179" i="52"/>
  <c r="CR179" i="52"/>
  <c r="CS179" i="52"/>
  <c r="CT179" i="52"/>
  <c r="CU179" i="52"/>
  <c r="CV179" i="52"/>
  <c r="CW179" i="52"/>
  <c r="CV179" i="55"/>
  <c r="BD180" i="52"/>
  <c r="BE180" i="52"/>
  <c r="BF180" i="52"/>
  <c r="BG180" i="52"/>
  <c r="BH180" i="52"/>
  <c r="BI180" i="52"/>
  <c r="BJ180" i="52"/>
  <c r="BK180" i="52"/>
  <c r="BL180" i="52"/>
  <c r="BM180" i="52"/>
  <c r="BN180" i="52"/>
  <c r="BO180" i="52"/>
  <c r="BP180" i="52"/>
  <c r="BQ180" i="52"/>
  <c r="BR180" i="52"/>
  <c r="BS180" i="52"/>
  <c r="BT180" i="52"/>
  <c r="BU180" i="52"/>
  <c r="BV180" i="52"/>
  <c r="BW180" i="52"/>
  <c r="BX180" i="52"/>
  <c r="BY180" i="52"/>
  <c r="BZ180" i="52"/>
  <c r="CA180" i="52"/>
  <c r="CB180" i="52"/>
  <c r="CC180" i="52"/>
  <c r="CD180" i="52"/>
  <c r="CE180" i="52"/>
  <c r="CF180" i="52"/>
  <c r="CG180" i="52"/>
  <c r="CH180" i="52"/>
  <c r="CI180" i="52"/>
  <c r="CJ180" i="52"/>
  <c r="CK180" i="52"/>
  <c r="CL180" i="52"/>
  <c r="CM180" i="52"/>
  <c r="CN180" i="52"/>
  <c r="CO180" i="52"/>
  <c r="CP180" i="52"/>
  <c r="CQ180" i="52"/>
  <c r="CR180" i="52"/>
  <c r="CS180" i="52"/>
  <c r="CT180" i="52"/>
  <c r="CU180" i="52"/>
  <c r="CV180" i="52"/>
  <c r="CW180" i="52"/>
  <c r="CV180" i="55"/>
  <c r="BD181" i="52"/>
  <c r="BE181" i="52"/>
  <c r="BF181" i="52"/>
  <c r="BG181" i="52"/>
  <c r="BH181" i="52"/>
  <c r="BI181" i="52"/>
  <c r="BJ181" i="52"/>
  <c r="BK181" i="52"/>
  <c r="BL181" i="52"/>
  <c r="BM181" i="52"/>
  <c r="BN181" i="52"/>
  <c r="BO181" i="52"/>
  <c r="BP181" i="52"/>
  <c r="BQ181" i="52"/>
  <c r="BR181" i="52"/>
  <c r="BS181" i="52"/>
  <c r="BT181" i="52"/>
  <c r="BU181" i="52"/>
  <c r="BV181" i="52"/>
  <c r="BW181" i="52"/>
  <c r="BX181" i="52"/>
  <c r="BY181" i="52"/>
  <c r="BZ181" i="52"/>
  <c r="CA181" i="52"/>
  <c r="CB181" i="52"/>
  <c r="CC181" i="52"/>
  <c r="CD181" i="52"/>
  <c r="CE181" i="52"/>
  <c r="CF181" i="52"/>
  <c r="CG181" i="52"/>
  <c r="CH181" i="52"/>
  <c r="CI181" i="52"/>
  <c r="CJ181" i="52"/>
  <c r="CK181" i="52"/>
  <c r="CL181" i="52"/>
  <c r="CM181" i="52"/>
  <c r="CN181" i="52"/>
  <c r="CO181" i="52"/>
  <c r="CP181" i="52"/>
  <c r="CQ181" i="52"/>
  <c r="CR181" i="52"/>
  <c r="CS181" i="52"/>
  <c r="CT181" i="52"/>
  <c r="CU181" i="52"/>
  <c r="CV181" i="52"/>
  <c r="CW181" i="52"/>
  <c r="CV181" i="55"/>
  <c r="BD182" i="52"/>
  <c r="BE182" i="52"/>
  <c r="BF182" i="52"/>
  <c r="BG182" i="52"/>
  <c r="BH182" i="52"/>
  <c r="BI182" i="52"/>
  <c r="BJ182" i="52"/>
  <c r="BK182" i="52"/>
  <c r="BL182" i="52"/>
  <c r="BM182" i="52"/>
  <c r="BN182" i="52"/>
  <c r="BO182" i="52"/>
  <c r="BP182" i="52"/>
  <c r="BQ182" i="52"/>
  <c r="BR182" i="52"/>
  <c r="BS182" i="52"/>
  <c r="BT182" i="52"/>
  <c r="BU182" i="52"/>
  <c r="BV182" i="52"/>
  <c r="BW182" i="52"/>
  <c r="BX182" i="52"/>
  <c r="BY182" i="52"/>
  <c r="BZ182" i="52"/>
  <c r="CA182" i="52"/>
  <c r="CB182" i="52"/>
  <c r="CC182" i="52"/>
  <c r="CD182" i="52"/>
  <c r="CE182" i="52"/>
  <c r="CF182" i="52"/>
  <c r="CG182" i="52"/>
  <c r="CH182" i="52"/>
  <c r="CI182" i="52"/>
  <c r="CJ182" i="52"/>
  <c r="CK182" i="52"/>
  <c r="CL182" i="52"/>
  <c r="CM182" i="52"/>
  <c r="CN182" i="52"/>
  <c r="CO182" i="52"/>
  <c r="CP182" i="52"/>
  <c r="CQ182" i="52"/>
  <c r="CR182" i="52"/>
  <c r="CS182" i="52"/>
  <c r="CT182" i="52"/>
  <c r="CU182" i="52"/>
  <c r="CV182" i="52"/>
  <c r="CW182" i="52"/>
  <c r="CV182" i="55"/>
  <c r="BD183" i="52"/>
  <c r="BE183" i="52"/>
  <c r="BF183" i="52"/>
  <c r="BG183" i="52"/>
  <c r="BH183" i="52"/>
  <c r="BI183" i="52"/>
  <c r="BJ183" i="52"/>
  <c r="BK183" i="52"/>
  <c r="BL183" i="52"/>
  <c r="BM183" i="52"/>
  <c r="BN183" i="52"/>
  <c r="BO183" i="52"/>
  <c r="BP183" i="52"/>
  <c r="BQ183" i="52"/>
  <c r="BR183" i="52"/>
  <c r="BS183" i="52"/>
  <c r="BT183" i="52"/>
  <c r="BU183" i="52"/>
  <c r="BV183" i="52"/>
  <c r="BW183" i="52"/>
  <c r="BX183" i="52"/>
  <c r="BY183" i="52"/>
  <c r="BZ183" i="52"/>
  <c r="CA183" i="52"/>
  <c r="CB183" i="52"/>
  <c r="CC183" i="52"/>
  <c r="CD183" i="52"/>
  <c r="CE183" i="52"/>
  <c r="CF183" i="52"/>
  <c r="CG183" i="52"/>
  <c r="CH183" i="52"/>
  <c r="CI183" i="52"/>
  <c r="CJ183" i="52"/>
  <c r="CK183" i="52"/>
  <c r="CL183" i="52"/>
  <c r="CM183" i="52"/>
  <c r="CN183" i="52"/>
  <c r="CO183" i="52"/>
  <c r="CP183" i="52"/>
  <c r="CQ183" i="52"/>
  <c r="CR183" i="52"/>
  <c r="CS183" i="52"/>
  <c r="CT183" i="52"/>
  <c r="CU183" i="52"/>
  <c r="CV183" i="52"/>
  <c r="CW183" i="52"/>
  <c r="CV183" i="55"/>
  <c r="BD184" i="52"/>
  <c r="BE184" i="52"/>
  <c r="BF184" i="52"/>
  <c r="BG184" i="52"/>
  <c r="BH184" i="52"/>
  <c r="BI184" i="52"/>
  <c r="BJ184" i="52"/>
  <c r="BK184" i="52"/>
  <c r="BL184" i="52"/>
  <c r="BM184" i="52"/>
  <c r="BN184" i="52"/>
  <c r="BO184" i="52"/>
  <c r="BP184" i="52"/>
  <c r="BQ184" i="52"/>
  <c r="BR184" i="52"/>
  <c r="BS184" i="52"/>
  <c r="BT184" i="52"/>
  <c r="BU184" i="52"/>
  <c r="BV184" i="52"/>
  <c r="BW184" i="52"/>
  <c r="BX184" i="52"/>
  <c r="BY184" i="52"/>
  <c r="BZ184" i="52"/>
  <c r="CA184" i="52"/>
  <c r="CB184" i="52"/>
  <c r="CC184" i="52"/>
  <c r="CD184" i="52"/>
  <c r="CE184" i="52"/>
  <c r="CF184" i="52"/>
  <c r="CG184" i="52"/>
  <c r="CH184" i="52"/>
  <c r="CI184" i="52"/>
  <c r="CJ184" i="52"/>
  <c r="CK184" i="52"/>
  <c r="CL184" i="52"/>
  <c r="CM184" i="52"/>
  <c r="CN184" i="52"/>
  <c r="CO184" i="52"/>
  <c r="CP184" i="52"/>
  <c r="CQ184" i="52"/>
  <c r="CR184" i="52"/>
  <c r="CS184" i="52"/>
  <c r="CT184" i="52"/>
  <c r="CU184" i="52"/>
  <c r="CV184" i="52"/>
  <c r="CW184" i="52"/>
  <c r="CV184" i="55"/>
  <c r="BD185" i="52"/>
  <c r="BE185" i="52"/>
  <c r="BF185" i="52"/>
  <c r="BG185" i="52"/>
  <c r="BH185" i="52"/>
  <c r="BI185" i="52"/>
  <c r="BJ185" i="52"/>
  <c r="BK185" i="52"/>
  <c r="BL185" i="52"/>
  <c r="BM185" i="52"/>
  <c r="BN185" i="52"/>
  <c r="BO185" i="52"/>
  <c r="BP185" i="52"/>
  <c r="BQ185" i="52"/>
  <c r="BR185" i="52"/>
  <c r="BS185" i="52"/>
  <c r="BT185" i="52"/>
  <c r="BU185" i="52"/>
  <c r="BV185" i="52"/>
  <c r="BW185" i="52"/>
  <c r="BX185" i="52"/>
  <c r="BY185" i="52"/>
  <c r="BZ185" i="52"/>
  <c r="CA185" i="52"/>
  <c r="CB185" i="52"/>
  <c r="CC185" i="52"/>
  <c r="CD185" i="52"/>
  <c r="CE185" i="52"/>
  <c r="CF185" i="52"/>
  <c r="CG185" i="52"/>
  <c r="CH185" i="52"/>
  <c r="CI185" i="52"/>
  <c r="CJ185" i="52"/>
  <c r="CK185" i="52"/>
  <c r="CL185" i="52"/>
  <c r="CM185" i="52"/>
  <c r="CN185" i="52"/>
  <c r="CO185" i="52"/>
  <c r="CP185" i="52"/>
  <c r="CQ185" i="52"/>
  <c r="CR185" i="52"/>
  <c r="CS185" i="52"/>
  <c r="CT185" i="52"/>
  <c r="CU185" i="52"/>
  <c r="CV185" i="52"/>
  <c r="CW185" i="52"/>
  <c r="CV185" i="55"/>
  <c r="BD186" i="52"/>
  <c r="BE186" i="52"/>
  <c r="BF186" i="52"/>
  <c r="BG186" i="52"/>
  <c r="BH186" i="52"/>
  <c r="BI186" i="52"/>
  <c r="BJ186" i="52"/>
  <c r="BK186" i="52"/>
  <c r="BL186" i="52"/>
  <c r="BM186" i="52"/>
  <c r="BN186" i="52"/>
  <c r="BO186" i="52"/>
  <c r="BP186" i="52"/>
  <c r="BQ186" i="52"/>
  <c r="BR186" i="52"/>
  <c r="BS186" i="52"/>
  <c r="BT186" i="52"/>
  <c r="BU186" i="52"/>
  <c r="BV186" i="52"/>
  <c r="BW186" i="52"/>
  <c r="BX186" i="52"/>
  <c r="BY186" i="52"/>
  <c r="BZ186" i="52"/>
  <c r="CA186" i="52"/>
  <c r="CB186" i="52"/>
  <c r="CC186" i="52"/>
  <c r="CD186" i="52"/>
  <c r="CE186" i="52"/>
  <c r="CF186" i="52"/>
  <c r="CG186" i="52"/>
  <c r="CH186" i="52"/>
  <c r="CI186" i="52"/>
  <c r="CJ186" i="52"/>
  <c r="CK186" i="52"/>
  <c r="CL186" i="52"/>
  <c r="CM186" i="52"/>
  <c r="CN186" i="52"/>
  <c r="CO186" i="52"/>
  <c r="CP186" i="52"/>
  <c r="CQ186" i="52"/>
  <c r="CR186" i="52"/>
  <c r="CS186" i="52"/>
  <c r="CT186" i="52"/>
  <c r="CU186" i="52"/>
  <c r="CV186" i="52"/>
  <c r="CW186" i="52"/>
  <c r="CV186" i="55"/>
  <c r="BD187" i="52"/>
  <c r="BE187" i="52"/>
  <c r="BF187" i="52"/>
  <c r="BG187" i="52"/>
  <c r="BH187" i="52"/>
  <c r="BI187" i="52"/>
  <c r="BJ187" i="52"/>
  <c r="BK187" i="52"/>
  <c r="BL187" i="52"/>
  <c r="BM187" i="52"/>
  <c r="BN187" i="52"/>
  <c r="BO187" i="52"/>
  <c r="BP187" i="52"/>
  <c r="BQ187" i="52"/>
  <c r="BR187" i="52"/>
  <c r="BS187" i="52"/>
  <c r="BT187" i="52"/>
  <c r="BU187" i="52"/>
  <c r="BV187" i="52"/>
  <c r="BW187" i="52"/>
  <c r="BX187" i="52"/>
  <c r="BY187" i="52"/>
  <c r="BZ187" i="52"/>
  <c r="CA187" i="52"/>
  <c r="CB187" i="52"/>
  <c r="CC187" i="52"/>
  <c r="CD187" i="52"/>
  <c r="CE187" i="52"/>
  <c r="CF187" i="52"/>
  <c r="CG187" i="52"/>
  <c r="CH187" i="52"/>
  <c r="CI187" i="52"/>
  <c r="CJ187" i="52"/>
  <c r="CK187" i="52"/>
  <c r="CL187" i="52"/>
  <c r="CM187" i="52"/>
  <c r="CN187" i="52"/>
  <c r="CO187" i="52"/>
  <c r="CP187" i="52"/>
  <c r="CQ187" i="52"/>
  <c r="CR187" i="52"/>
  <c r="CS187" i="52"/>
  <c r="CT187" i="52"/>
  <c r="CU187" i="52"/>
  <c r="CV187" i="52"/>
  <c r="CW187" i="52"/>
  <c r="CV187" i="55"/>
  <c r="BD188" i="52"/>
  <c r="BE188" i="52"/>
  <c r="BF188" i="52"/>
  <c r="BG188" i="52"/>
  <c r="BH188" i="52"/>
  <c r="BI188" i="52"/>
  <c r="BJ188" i="52"/>
  <c r="BK188" i="52"/>
  <c r="BL188" i="52"/>
  <c r="BM188" i="52"/>
  <c r="BN188" i="52"/>
  <c r="BO188" i="52"/>
  <c r="BP188" i="52"/>
  <c r="BQ188" i="52"/>
  <c r="BR188" i="52"/>
  <c r="BS188" i="52"/>
  <c r="BT188" i="52"/>
  <c r="BU188" i="52"/>
  <c r="BV188" i="52"/>
  <c r="BW188" i="52"/>
  <c r="BX188" i="52"/>
  <c r="BY188" i="52"/>
  <c r="BZ188" i="52"/>
  <c r="CA188" i="52"/>
  <c r="CB188" i="52"/>
  <c r="CC188" i="52"/>
  <c r="CD188" i="52"/>
  <c r="CE188" i="52"/>
  <c r="CF188" i="52"/>
  <c r="CG188" i="52"/>
  <c r="CH188" i="52"/>
  <c r="CI188" i="52"/>
  <c r="CJ188" i="52"/>
  <c r="CK188" i="52"/>
  <c r="CL188" i="52"/>
  <c r="CM188" i="52"/>
  <c r="CN188" i="52"/>
  <c r="CO188" i="52"/>
  <c r="CP188" i="52"/>
  <c r="CQ188" i="52"/>
  <c r="CR188" i="52"/>
  <c r="CS188" i="52"/>
  <c r="CT188" i="52"/>
  <c r="CU188" i="52"/>
  <c r="CV188" i="52"/>
  <c r="CW188" i="52"/>
  <c r="CV188" i="55"/>
  <c r="BD189" i="52"/>
  <c r="BE189" i="52"/>
  <c r="BF189" i="52"/>
  <c r="BG189" i="52"/>
  <c r="BH189" i="52"/>
  <c r="BI189" i="52"/>
  <c r="BJ189" i="52"/>
  <c r="BK189" i="52"/>
  <c r="BL189" i="52"/>
  <c r="BM189" i="52"/>
  <c r="BN189" i="52"/>
  <c r="BO189" i="52"/>
  <c r="BP189" i="52"/>
  <c r="BQ189" i="52"/>
  <c r="BR189" i="52"/>
  <c r="BS189" i="52"/>
  <c r="BT189" i="52"/>
  <c r="BU189" i="52"/>
  <c r="BV189" i="52"/>
  <c r="BW189" i="52"/>
  <c r="BX189" i="52"/>
  <c r="BY189" i="52"/>
  <c r="BZ189" i="52"/>
  <c r="CA189" i="52"/>
  <c r="CB189" i="52"/>
  <c r="CC189" i="52"/>
  <c r="CD189" i="52"/>
  <c r="CE189" i="52"/>
  <c r="CF189" i="52"/>
  <c r="CG189" i="52"/>
  <c r="CH189" i="52"/>
  <c r="CI189" i="52"/>
  <c r="CJ189" i="52"/>
  <c r="CK189" i="52"/>
  <c r="CL189" i="52"/>
  <c r="CM189" i="52"/>
  <c r="CN189" i="52"/>
  <c r="CO189" i="52"/>
  <c r="CP189" i="52"/>
  <c r="CQ189" i="52"/>
  <c r="CR189" i="52"/>
  <c r="CS189" i="52"/>
  <c r="CT189" i="52"/>
  <c r="CU189" i="52"/>
  <c r="CV189" i="52"/>
  <c r="CW189" i="52"/>
  <c r="CV189" i="55"/>
  <c r="BD190" i="52"/>
  <c r="BE190" i="52"/>
  <c r="BF190" i="52"/>
  <c r="BG190" i="52"/>
  <c r="BH190" i="52"/>
  <c r="BI190" i="52"/>
  <c r="BJ190" i="52"/>
  <c r="BK190" i="52"/>
  <c r="BL190" i="52"/>
  <c r="BM190" i="52"/>
  <c r="BN190" i="52"/>
  <c r="BO190" i="52"/>
  <c r="BP190" i="52"/>
  <c r="BQ190" i="52"/>
  <c r="BR190" i="52"/>
  <c r="BS190" i="52"/>
  <c r="BT190" i="52"/>
  <c r="BU190" i="52"/>
  <c r="BV190" i="52"/>
  <c r="BW190" i="52"/>
  <c r="BX190" i="52"/>
  <c r="BY190" i="52"/>
  <c r="BZ190" i="52"/>
  <c r="CA190" i="52"/>
  <c r="CB190" i="52"/>
  <c r="CC190" i="52"/>
  <c r="CD190" i="52"/>
  <c r="CE190" i="52"/>
  <c r="CF190" i="52"/>
  <c r="CG190" i="52"/>
  <c r="CH190" i="52"/>
  <c r="CI190" i="52"/>
  <c r="CJ190" i="52"/>
  <c r="CK190" i="52"/>
  <c r="CL190" i="52"/>
  <c r="CM190" i="52"/>
  <c r="CN190" i="52"/>
  <c r="CO190" i="52"/>
  <c r="CP190" i="52"/>
  <c r="CQ190" i="52"/>
  <c r="CR190" i="52"/>
  <c r="CS190" i="52"/>
  <c r="CT190" i="52"/>
  <c r="CU190" i="52"/>
  <c r="CV190" i="52"/>
  <c r="CW190" i="52"/>
  <c r="CV190" i="55"/>
  <c r="BD191" i="52"/>
  <c r="BE191" i="52"/>
  <c r="BF191" i="52"/>
  <c r="BG191" i="52"/>
  <c r="BH191" i="52"/>
  <c r="BI191" i="52"/>
  <c r="BJ191" i="52"/>
  <c r="BK191" i="52"/>
  <c r="BL191" i="52"/>
  <c r="BM191" i="52"/>
  <c r="BN191" i="52"/>
  <c r="BO191" i="52"/>
  <c r="BP191" i="52"/>
  <c r="BQ191" i="52"/>
  <c r="BR191" i="52"/>
  <c r="BS191" i="52"/>
  <c r="BT191" i="52"/>
  <c r="BU191" i="52"/>
  <c r="BV191" i="52"/>
  <c r="BW191" i="52"/>
  <c r="BX191" i="52"/>
  <c r="BY191" i="52"/>
  <c r="BZ191" i="52"/>
  <c r="CA191" i="52"/>
  <c r="CB191" i="52"/>
  <c r="CC191" i="52"/>
  <c r="CD191" i="52"/>
  <c r="CE191" i="52"/>
  <c r="CF191" i="52"/>
  <c r="CG191" i="52"/>
  <c r="CH191" i="52"/>
  <c r="CI191" i="52"/>
  <c r="CJ191" i="52"/>
  <c r="CK191" i="52"/>
  <c r="CL191" i="52"/>
  <c r="CM191" i="52"/>
  <c r="CN191" i="52"/>
  <c r="CO191" i="52"/>
  <c r="CP191" i="52"/>
  <c r="CQ191" i="52"/>
  <c r="CR191" i="52"/>
  <c r="CS191" i="52"/>
  <c r="CT191" i="52"/>
  <c r="CU191" i="52"/>
  <c r="CV191" i="52"/>
  <c r="CW191" i="52"/>
  <c r="CV191" i="55"/>
  <c r="BD192" i="52"/>
  <c r="BE192" i="52"/>
  <c r="BF192" i="52"/>
  <c r="BG192" i="52"/>
  <c r="BH192" i="52"/>
  <c r="BI192" i="52"/>
  <c r="BJ192" i="52"/>
  <c r="BK192" i="52"/>
  <c r="BL192" i="52"/>
  <c r="BM192" i="52"/>
  <c r="BN192" i="52"/>
  <c r="BO192" i="52"/>
  <c r="BP192" i="52"/>
  <c r="BQ192" i="52"/>
  <c r="BR192" i="52"/>
  <c r="BS192" i="52"/>
  <c r="BT192" i="52"/>
  <c r="BU192" i="52"/>
  <c r="BV192" i="52"/>
  <c r="BW192" i="52"/>
  <c r="BX192" i="52"/>
  <c r="BY192" i="52"/>
  <c r="BZ192" i="52"/>
  <c r="CA192" i="52"/>
  <c r="CB192" i="52"/>
  <c r="CC192" i="52"/>
  <c r="CD192" i="52"/>
  <c r="CE192" i="52"/>
  <c r="CF192" i="52"/>
  <c r="CG192" i="52"/>
  <c r="CH192" i="52"/>
  <c r="CI192" i="52"/>
  <c r="CJ192" i="52"/>
  <c r="CK192" i="52"/>
  <c r="CL192" i="52"/>
  <c r="CM192" i="52"/>
  <c r="CN192" i="52"/>
  <c r="CO192" i="52"/>
  <c r="CP192" i="52"/>
  <c r="CQ192" i="52"/>
  <c r="CR192" i="52"/>
  <c r="CS192" i="52"/>
  <c r="CT192" i="52"/>
  <c r="CU192" i="52"/>
  <c r="CV192" i="52"/>
  <c r="CW192" i="52"/>
  <c r="CV192" i="55"/>
  <c r="BD193" i="52"/>
  <c r="BE193" i="52"/>
  <c r="BF193" i="52"/>
  <c r="BG193" i="52"/>
  <c r="BH193" i="52"/>
  <c r="BI193" i="52"/>
  <c r="BJ193" i="52"/>
  <c r="BK193" i="52"/>
  <c r="BL193" i="52"/>
  <c r="BM193" i="52"/>
  <c r="BN193" i="52"/>
  <c r="BO193" i="52"/>
  <c r="BP193" i="52"/>
  <c r="BQ193" i="52"/>
  <c r="BR193" i="52"/>
  <c r="BS193" i="52"/>
  <c r="BT193" i="52"/>
  <c r="BU193" i="52"/>
  <c r="BV193" i="52"/>
  <c r="BW193" i="52"/>
  <c r="BX193" i="52"/>
  <c r="BY193" i="52"/>
  <c r="BZ193" i="52"/>
  <c r="CA193" i="52"/>
  <c r="CB193" i="52"/>
  <c r="CC193" i="52"/>
  <c r="CD193" i="52"/>
  <c r="CE193" i="52"/>
  <c r="CF193" i="52"/>
  <c r="CG193" i="52"/>
  <c r="CH193" i="52"/>
  <c r="CI193" i="52"/>
  <c r="CJ193" i="52"/>
  <c r="CK193" i="52"/>
  <c r="CL193" i="52"/>
  <c r="CM193" i="52"/>
  <c r="CN193" i="52"/>
  <c r="CO193" i="52"/>
  <c r="CP193" i="52"/>
  <c r="CQ193" i="52"/>
  <c r="CR193" i="52"/>
  <c r="CS193" i="52"/>
  <c r="CT193" i="52"/>
  <c r="CU193" i="52"/>
  <c r="CV193" i="52"/>
  <c r="CW193" i="52"/>
  <c r="CV193" i="55"/>
  <c r="BD194" i="52"/>
  <c r="BE194" i="52"/>
  <c r="BF194" i="52"/>
  <c r="BG194" i="52"/>
  <c r="BH194" i="52"/>
  <c r="BI194" i="52"/>
  <c r="BJ194" i="52"/>
  <c r="BK194" i="52"/>
  <c r="BL194" i="52"/>
  <c r="BM194" i="52"/>
  <c r="BN194" i="52"/>
  <c r="BO194" i="52"/>
  <c r="BP194" i="52"/>
  <c r="BQ194" i="52"/>
  <c r="BR194" i="52"/>
  <c r="BS194" i="52"/>
  <c r="BT194" i="52"/>
  <c r="BU194" i="52"/>
  <c r="BV194" i="52"/>
  <c r="BW194" i="52"/>
  <c r="BX194" i="52"/>
  <c r="BY194" i="52"/>
  <c r="BZ194" i="52"/>
  <c r="CA194" i="52"/>
  <c r="CB194" i="52"/>
  <c r="CC194" i="52"/>
  <c r="CD194" i="52"/>
  <c r="CE194" i="52"/>
  <c r="CF194" i="52"/>
  <c r="CG194" i="52"/>
  <c r="CH194" i="52"/>
  <c r="CI194" i="52"/>
  <c r="CJ194" i="52"/>
  <c r="CK194" i="52"/>
  <c r="CL194" i="52"/>
  <c r="CM194" i="52"/>
  <c r="CN194" i="52"/>
  <c r="CO194" i="52"/>
  <c r="CP194" i="52"/>
  <c r="CQ194" i="52"/>
  <c r="CR194" i="52"/>
  <c r="CS194" i="52"/>
  <c r="CT194" i="52"/>
  <c r="CU194" i="52"/>
  <c r="CV194" i="52"/>
  <c r="CW194" i="52"/>
  <c r="CV194" i="55"/>
  <c r="BD195" i="52"/>
  <c r="BE195" i="52"/>
  <c r="BF195" i="52"/>
  <c r="BG195" i="52"/>
  <c r="BH195" i="52"/>
  <c r="BI195" i="52"/>
  <c r="BJ195" i="52"/>
  <c r="BK195" i="52"/>
  <c r="BL195" i="52"/>
  <c r="BM195" i="52"/>
  <c r="BN195" i="52"/>
  <c r="BO195" i="52"/>
  <c r="BP195" i="52"/>
  <c r="BQ195" i="52"/>
  <c r="BR195" i="52"/>
  <c r="BS195" i="52"/>
  <c r="BT195" i="52"/>
  <c r="BU195" i="52"/>
  <c r="BV195" i="52"/>
  <c r="BW195" i="52"/>
  <c r="BX195" i="52"/>
  <c r="BY195" i="52"/>
  <c r="BZ195" i="52"/>
  <c r="CA195" i="52"/>
  <c r="CB195" i="52"/>
  <c r="CC195" i="52"/>
  <c r="CD195" i="52"/>
  <c r="CE195" i="52"/>
  <c r="CF195" i="52"/>
  <c r="CG195" i="52"/>
  <c r="CH195" i="52"/>
  <c r="CI195" i="52"/>
  <c r="CJ195" i="52"/>
  <c r="CK195" i="52"/>
  <c r="CL195" i="52"/>
  <c r="CM195" i="52"/>
  <c r="CN195" i="52"/>
  <c r="CO195" i="52"/>
  <c r="CP195" i="52"/>
  <c r="CQ195" i="52"/>
  <c r="CR195" i="52"/>
  <c r="CS195" i="52"/>
  <c r="CT195" i="52"/>
  <c r="CU195" i="52"/>
  <c r="CV195" i="52"/>
  <c r="CW195" i="52"/>
  <c r="CV195" i="55"/>
  <c r="BD196" i="52"/>
  <c r="BE196" i="52"/>
  <c r="BF196" i="52"/>
  <c r="BG196" i="52"/>
  <c r="BH196" i="52"/>
  <c r="BI196" i="52"/>
  <c r="BJ196" i="52"/>
  <c r="BK196" i="52"/>
  <c r="BL196" i="52"/>
  <c r="BM196" i="52"/>
  <c r="BN196" i="52"/>
  <c r="BO196" i="52"/>
  <c r="BP196" i="52"/>
  <c r="BQ196" i="52"/>
  <c r="BR196" i="52"/>
  <c r="BS196" i="52"/>
  <c r="BT196" i="52"/>
  <c r="BU196" i="52"/>
  <c r="BV196" i="52"/>
  <c r="BW196" i="52"/>
  <c r="BX196" i="52"/>
  <c r="BY196" i="52"/>
  <c r="BZ196" i="52"/>
  <c r="CA196" i="52"/>
  <c r="CB196" i="52"/>
  <c r="CC196" i="52"/>
  <c r="CD196" i="52"/>
  <c r="CE196" i="52"/>
  <c r="CF196" i="52"/>
  <c r="CG196" i="52"/>
  <c r="CH196" i="52"/>
  <c r="CI196" i="52"/>
  <c r="CJ196" i="52"/>
  <c r="CK196" i="52"/>
  <c r="CL196" i="52"/>
  <c r="CM196" i="52"/>
  <c r="CN196" i="52"/>
  <c r="CO196" i="52"/>
  <c r="CP196" i="52"/>
  <c r="CQ196" i="52"/>
  <c r="CR196" i="52"/>
  <c r="CS196" i="52"/>
  <c r="CT196" i="52"/>
  <c r="CU196" i="52"/>
  <c r="CV196" i="52"/>
  <c r="CW196" i="52"/>
  <c r="CV196" i="55"/>
  <c r="BD197" i="52"/>
  <c r="BE197" i="52"/>
  <c r="BF197" i="52"/>
  <c r="BG197" i="52"/>
  <c r="BH197" i="52"/>
  <c r="BI197" i="52"/>
  <c r="BJ197" i="52"/>
  <c r="BK197" i="52"/>
  <c r="BL197" i="52"/>
  <c r="BM197" i="52"/>
  <c r="BN197" i="52"/>
  <c r="BO197" i="52"/>
  <c r="BP197" i="52"/>
  <c r="BQ197" i="52"/>
  <c r="BR197" i="52"/>
  <c r="BS197" i="52"/>
  <c r="BT197" i="52"/>
  <c r="BU197" i="52"/>
  <c r="BV197" i="52"/>
  <c r="BW197" i="52"/>
  <c r="BX197" i="52"/>
  <c r="BY197" i="52"/>
  <c r="BZ197" i="52"/>
  <c r="CA197" i="52"/>
  <c r="CB197" i="52"/>
  <c r="CC197" i="52"/>
  <c r="CD197" i="52"/>
  <c r="CE197" i="52"/>
  <c r="CF197" i="52"/>
  <c r="CG197" i="52"/>
  <c r="CH197" i="52"/>
  <c r="CI197" i="52"/>
  <c r="CJ197" i="52"/>
  <c r="CK197" i="52"/>
  <c r="CL197" i="52"/>
  <c r="CM197" i="52"/>
  <c r="CN197" i="52"/>
  <c r="CO197" i="52"/>
  <c r="CP197" i="52"/>
  <c r="CQ197" i="52"/>
  <c r="CR197" i="52"/>
  <c r="CS197" i="52"/>
  <c r="CT197" i="52"/>
  <c r="CU197" i="52"/>
  <c r="CV197" i="52"/>
  <c r="CW197" i="52"/>
  <c r="CV197" i="55"/>
  <c r="BD198" i="52"/>
  <c r="BE198" i="52"/>
  <c r="BF198" i="52"/>
  <c r="BG198" i="52"/>
  <c r="BH198" i="52"/>
  <c r="BI198" i="52"/>
  <c r="BJ198" i="52"/>
  <c r="BK198" i="52"/>
  <c r="BL198" i="52"/>
  <c r="BM198" i="52"/>
  <c r="BN198" i="52"/>
  <c r="BO198" i="52"/>
  <c r="BP198" i="52"/>
  <c r="BQ198" i="52"/>
  <c r="BR198" i="52"/>
  <c r="BS198" i="52"/>
  <c r="BT198" i="52"/>
  <c r="BU198" i="52"/>
  <c r="BV198" i="52"/>
  <c r="BW198" i="52"/>
  <c r="BX198" i="52"/>
  <c r="BY198" i="52"/>
  <c r="BZ198" i="52"/>
  <c r="CA198" i="52"/>
  <c r="CB198" i="52"/>
  <c r="CC198" i="52"/>
  <c r="CD198" i="52"/>
  <c r="CE198" i="52"/>
  <c r="CF198" i="52"/>
  <c r="CG198" i="52"/>
  <c r="CH198" i="52"/>
  <c r="CI198" i="52"/>
  <c r="CJ198" i="52"/>
  <c r="CK198" i="52"/>
  <c r="CL198" i="52"/>
  <c r="CM198" i="52"/>
  <c r="CN198" i="52"/>
  <c r="CO198" i="52"/>
  <c r="CP198" i="52"/>
  <c r="CQ198" i="52"/>
  <c r="CR198" i="52"/>
  <c r="CS198" i="52"/>
  <c r="CT198" i="52"/>
  <c r="CU198" i="52"/>
  <c r="CV198" i="52"/>
  <c r="CW198" i="52"/>
  <c r="CV198" i="55"/>
  <c r="BD199" i="52"/>
  <c r="BE199" i="52"/>
  <c r="BF199" i="52"/>
  <c r="BG199" i="52"/>
  <c r="BH199" i="52"/>
  <c r="BI199" i="52"/>
  <c r="BJ199" i="52"/>
  <c r="BK199" i="52"/>
  <c r="BL199" i="52"/>
  <c r="BM199" i="52"/>
  <c r="BN199" i="52"/>
  <c r="BO199" i="52"/>
  <c r="BP199" i="52"/>
  <c r="BQ199" i="52"/>
  <c r="BR199" i="52"/>
  <c r="BS199" i="52"/>
  <c r="BT199" i="52"/>
  <c r="BU199" i="52"/>
  <c r="BV199" i="52"/>
  <c r="BW199" i="52"/>
  <c r="BX199" i="52"/>
  <c r="BY199" i="52"/>
  <c r="BZ199" i="52"/>
  <c r="CA199" i="52"/>
  <c r="CB199" i="52"/>
  <c r="CC199" i="52"/>
  <c r="CD199" i="52"/>
  <c r="CE199" i="52"/>
  <c r="CF199" i="52"/>
  <c r="CG199" i="52"/>
  <c r="CH199" i="52"/>
  <c r="CI199" i="52"/>
  <c r="CJ199" i="52"/>
  <c r="CK199" i="52"/>
  <c r="CL199" i="52"/>
  <c r="CM199" i="52"/>
  <c r="CN199" i="52"/>
  <c r="CO199" i="52"/>
  <c r="CP199" i="52"/>
  <c r="CQ199" i="52"/>
  <c r="CR199" i="52"/>
  <c r="CS199" i="52"/>
  <c r="CT199" i="52"/>
  <c r="CU199" i="52"/>
  <c r="CV199" i="52"/>
  <c r="CW199" i="52"/>
  <c r="CV199" i="55"/>
  <c r="BD200" i="52"/>
  <c r="BE200" i="52"/>
  <c r="BF200" i="52"/>
  <c r="BG200" i="52"/>
  <c r="BH200" i="52"/>
  <c r="BI200" i="52"/>
  <c r="BJ200" i="52"/>
  <c r="BK200" i="52"/>
  <c r="BL200" i="52"/>
  <c r="BM200" i="52"/>
  <c r="BN200" i="52"/>
  <c r="BO200" i="52"/>
  <c r="BP200" i="52"/>
  <c r="BQ200" i="52"/>
  <c r="BR200" i="52"/>
  <c r="BS200" i="52"/>
  <c r="BT200" i="52"/>
  <c r="BU200" i="52"/>
  <c r="BV200" i="52"/>
  <c r="BW200" i="52"/>
  <c r="BX200" i="52"/>
  <c r="BY200" i="52"/>
  <c r="BZ200" i="52"/>
  <c r="CA200" i="52"/>
  <c r="CB200" i="52"/>
  <c r="CC200" i="52"/>
  <c r="CD200" i="52"/>
  <c r="CE200" i="52"/>
  <c r="CF200" i="52"/>
  <c r="CG200" i="52"/>
  <c r="CH200" i="52"/>
  <c r="CI200" i="52"/>
  <c r="CJ200" i="52"/>
  <c r="CK200" i="52"/>
  <c r="CL200" i="52"/>
  <c r="CM200" i="52"/>
  <c r="CN200" i="52"/>
  <c r="CO200" i="52"/>
  <c r="CP200" i="52"/>
  <c r="CQ200" i="52"/>
  <c r="CR200" i="52"/>
  <c r="CS200" i="52"/>
  <c r="CT200" i="52"/>
  <c r="CU200" i="52"/>
  <c r="CV200" i="52"/>
  <c r="CW200" i="52"/>
  <c r="CV200" i="55"/>
  <c r="BD201" i="52"/>
  <c r="BE201" i="52"/>
  <c r="BF201" i="52"/>
  <c r="BG201" i="52"/>
  <c r="BH201" i="52"/>
  <c r="BI201" i="52"/>
  <c r="BJ201" i="52"/>
  <c r="BK201" i="52"/>
  <c r="BL201" i="52"/>
  <c r="BM201" i="52"/>
  <c r="BN201" i="52"/>
  <c r="BO201" i="52"/>
  <c r="BP201" i="52"/>
  <c r="BQ201" i="52"/>
  <c r="BR201" i="52"/>
  <c r="BS201" i="52"/>
  <c r="BT201" i="52"/>
  <c r="BU201" i="52"/>
  <c r="BV201" i="52"/>
  <c r="BW201" i="52"/>
  <c r="BX201" i="52"/>
  <c r="BY201" i="52"/>
  <c r="BZ201" i="52"/>
  <c r="CA201" i="52"/>
  <c r="CB201" i="52"/>
  <c r="CC201" i="52"/>
  <c r="CD201" i="52"/>
  <c r="CE201" i="52"/>
  <c r="CF201" i="52"/>
  <c r="CG201" i="52"/>
  <c r="CH201" i="52"/>
  <c r="CI201" i="52"/>
  <c r="CJ201" i="52"/>
  <c r="CK201" i="52"/>
  <c r="CL201" i="52"/>
  <c r="CM201" i="52"/>
  <c r="CN201" i="52"/>
  <c r="CO201" i="52"/>
  <c r="CP201" i="52"/>
  <c r="CQ201" i="52"/>
  <c r="CR201" i="52"/>
  <c r="CS201" i="52"/>
  <c r="CT201" i="52"/>
  <c r="CU201" i="52"/>
  <c r="CV201" i="52"/>
  <c r="CW201" i="52"/>
  <c r="CV201" i="55"/>
  <c r="BD202" i="52"/>
  <c r="BE202" i="52"/>
  <c r="BF202" i="52"/>
  <c r="BG202" i="52"/>
  <c r="BH202" i="52"/>
  <c r="BI202" i="52"/>
  <c r="BJ202" i="52"/>
  <c r="BK202" i="52"/>
  <c r="BL202" i="52"/>
  <c r="BM202" i="52"/>
  <c r="BN202" i="52"/>
  <c r="BO202" i="52"/>
  <c r="BP202" i="52"/>
  <c r="BQ202" i="52"/>
  <c r="BR202" i="52"/>
  <c r="BS202" i="52"/>
  <c r="BT202" i="52"/>
  <c r="BU202" i="52"/>
  <c r="BV202" i="52"/>
  <c r="BW202" i="52"/>
  <c r="BX202" i="52"/>
  <c r="BY202" i="52"/>
  <c r="BZ202" i="52"/>
  <c r="CA202" i="52"/>
  <c r="CB202" i="52"/>
  <c r="CC202" i="52"/>
  <c r="CD202" i="52"/>
  <c r="CE202" i="52"/>
  <c r="CF202" i="52"/>
  <c r="CG202" i="52"/>
  <c r="CH202" i="52"/>
  <c r="CI202" i="52"/>
  <c r="CJ202" i="52"/>
  <c r="CK202" i="52"/>
  <c r="CL202" i="52"/>
  <c r="CM202" i="52"/>
  <c r="CN202" i="52"/>
  <c r="CO202" i="52"/>
  <c r="CP202" i="52"/>
  <c r="CQ202" i="52"/>
  <c r="CR202" i="52"/>
  <c r="CS202" i="52"/>
  <c r="CT202" i="52"/>
  <c r="CU202" i="52"/>
  <c r="CV202" i="52"/>
  <c r="CW202" i="52"/>
  <c r="CV202" i="55"/>
  <c r="BD203" i="52"/>
  <c r="BE203" i="52"/>
  <c r="BF203" i="52"/>
  <c r="BG203" i="52"/>
  <c r="BH203" i="52"/>
  <c r="BI203" i="52"/>
  <c r="BJ203" i="52"/>
  <c r="BK203" i="52"/>
  <c r="BL203" i="52"/>
  <c r="BM203" i="52"/>
  <c r="BN203" i="52"/>
  <c r="BO203" i="52"/>
  <c r="BP203" i="52"/>
  <c r="BQ203" i="52"/>
  <c r="BR203" i="52"/>
  <c r="BS203" i="52"/>
  <c r="BT203" i="52"/>
  <c r="BU203" i="52"/>
  <c r="BV203" i="52"/>
  <c r="BW203" i="52"/>
  <c r="BX203" i="52"/>
  <c r="BY203" i="52"/>
  <c r="BZ203" i="52"/>
  <c r="CA203" i="52"/>
  <c r="CB203" i="52"/>
  <c r="CC203" i="52"/>
  <c r="CD203" i="52"/>
  <c r="CE203" i="52"/>
  <c r="CF203" i="52"/>
  <c r="CG203" i="52"/>
  <c r="CH203" i="52"/>
  <c r="CI203" i="52"/>
  <c r="CJ203" i="52"/>
  <c r="CK203" i="52"/>
  <c r="CL203" i="52"/>
  <c r="CM203" i="52"/>
  <c r="CN203" i="52"/>
  <c r="CO203" i="52"/>
  <c r="CP203" i="52"/>
  <c r="CQ203" i="52"/>
  <c r="CR203" i="52"/>
  <c r="CS203" i="52"/>
  <c r="CT203" i="52"/>
  <c r="CU203" i="52"/>
  <c r="CV203" i="52"/>
  <c r="CW203" i="52"/>
  <c r="CV203" i="55"/>
  <c r="BD204" i="52"/>
  <c r="BE204" i="52"/>
  <c r="BF204" i="52"/>
  <c r="BG204" i="52"/>
  <c r="BH204" i="52"/>
  <c r="BI204" i="52"/>
  <c r="BJ204" i="52"/>
  <c r="BK204" i="52"/>
  <c r="BL204" i="52"/>
  <c r="BM204" i="52"/>
  <c r="BN204" i="52"/>
  <c r="BO204" i="52"/>
  <c r="BP204" i="52"/>
  <c r="BQ204" i="52"/>
  <c r="BR204" i="52"/>
  <c r="BS204" i="52"/>
  <c r="BT204" i="52"/>
  <c r="BU204" i="52"/>
  <c r="BV204" i="52"/>
  <c r="BW204" i="52"/>
  <c r="BX204" i="52"/>
  <c r="BY204" i="52"/>
  <c r="BZ204" i="52"/>
  <c r="CA204" i="52"/>
  <c r="CB204" i="52"/>
  <c r="CC204" i="52"/>
  <c r="CD204" i="52"/>
  <c r="CE204" i="52"/>
  <c r="CF204" i="52"/>
  <c r="CG204" i="52"/>
  <c r="CH204" i="52"/>
  <c r="CI204" i="52"/>
  <c r="CJ204" i="52"/>
  <c r="CK204" i="52"/>
  <c r="CL204" i="52"/>
  <c r="CM204" i="52"/>
  <c r="CN204" i="52"/>
  <c r="CO204" i="52"/>
  <c r="CP204" i="52"/>
  <c r="CQ204" i="52"/>
  <c r="CR204" i="52"/>
  <c r="CS204" i="52"/>
  <c r="CT204" i="52"/>
  <c r="CU204" i="52"/>
  <c r="CV204" i="52"/>
  <c r="CW204" i="52"/>
  <c r="CV204" i="55"/>
  <c r="BD205" i="52"/>
  <c r="BE205" i="52"/>
  <c r="BF205" i="52"/>
  <c r="BG205" i="52"/>
  <c r="BH205" i="52"/>
  <c r="BI205" i="52"/>
  <c r="BJ205" i="52"/>
  <c r="BK205" i="52"/>
  <c r="BL205" i="52"/>
  <c r="BM205" i="52"/>
  <c r="BN205" i="52"/>
  <c r="BO205" i="52"/>
  <c r="BP205" i="52"/>
  <c r="BQ205" i="52"/>
  <c r="BR205" i="52"/>
  <c r="BS205" i="52"/>
  <c r="BT205" i="52"/>
  <c r="BU205" i="52"/>
  <c r="BV205" i="52"/>
  <c r="BW205" i="52"/>
  <c r="BX205" i="52"/>
  <c r="BY205" i="52"/>
  <c r="BZ205" i="52"/>
  <c r="CA205" i="52"/>
  <c r="CB205" i="52"/>
  <c r="CC205" i="52"/>
  <c r="CD205" i="52"/>
  <c r="CE205" i="52"/>
  <c r="CF205" i="52"/>
  <c r="CG205" i="52"/>
  <c r="CH205" i="52"/>
  <c r="CI205" i="52"/>
  <c r="CJ205" i="52"/>
  <c r="CK205" i="52"/>
  <c r="CL205" i="52"/>
  <c r="CM205" i="52"/>
  <c r="CN205" i="52"/>
  <c r="CO205" i="52"/>
  <c r="CP205" i="52"/>
  <c r="CQ205" i="52"/>
  <c r="CR205" i="52"/>
  <c r="CS205" i="52"/>
  <c r="CT205" i="52"/>
  <c r="CU205" i="52"/>
  <c r="CV205" i="52"/>
  <c r="CW205" i="52"/>
  <c r="CV205" i="55"/>
  <c r="BD206" i="52"/>
  <c r="BE206" i="52"/>
  <c r="BF206" i="52"/>
  <c r="BG206" i="52"/>
  <c r="BH206" i="52"/>
  <c r="BI206" i="52"/>
  <c r="BJ206" i="52"/>
  <c r="BK206" i="52"/>
  <c r="BL206" i="52"/>
  <c r="BM206" i="52"/>
  <c r="BN206" i="52"/>
  <c r="BO206" i="52"/>
  <c r="BP206" i="52"/>
  <c r="BQ206" i="52"/>
  <c r="BR206" i="52"/>
  <c r="BS206" i="52"/>
  <c r="BT206" i="52"/>
  <c r="BU206" i="52"/>
  <c r="BV206" i="52"/>
  <c r="BW206" i="52"/>
  <c r="BX206" i="52"/>
  <c r="BY206" i="52"/>
  <c r="BZ206" i="52"/>
  <c r="CA206" i="52"/>
  <c r="CB206" i="52"/>
  <c r="CC206" i="52"/>
  <c r="CD206" i="52"/>
  <c r="CE206" i="52"/>
  <c r="CF206" i="52"/>
  <c r="CG206" i="52"/>
  <c r="CH206" i="52"/>
  <c r="CI206" i="52"/>
  <c r="CJ206" i="52"/>
  <c r="CK206" i="52"/>
  <c r="CL206" i="52"/>
  <c r="CM206" i="52"/>
  <c r="CN206" i="52"/>
  <c r="CO206" i="52"/>
  <c r="CP206" i="52"/>
  <c r="CQ206" i="52"/>
  <c r="CR206" i="52"/>
  <c r="CS206" i="52"/>
  <c r="CT206" i="52"/>
  <c r="CU206" i="52"/>
  <c r="CV206" i="52"/>
  <c r="CW206" i="52"/>
  <c r="CV206" i="55"/>
  <c r="BD207" i="52"/>
  <c r="BE207" i="52"/>
  <c r="BF207" i="52"/>
  <c r="BG207" i="52"/>
  <c r="BH207" i="52"/>
  <c r="BI207" i="52"/>
  <c r="BJ207" i="52"/>
  <c r="BK207" i="52"/>
  <c r="BL207" i="52"/>
  <c r="BM207" i="52"/>
  <c r="BN207" i="52"/>
  <c r="BO207" i="52"/>
  <c r="BP207" i="52"/>
  <c r="BQ207" i="52"/>
  <c r="BR207" i="52"/>
  <c r="BS207" i="52"/>
  <c r="BT207" i="52"/>
  <c r="BU207" i="52"/>
  <c r="BV207" i="52"/>
  <c r="BW207" i="52"/>
  <c r="BX207" i="52"/>
  <c r="BY207" i="52"/>
  <c r="BZ207" i="52"/>
  <c r="CA207" i="52"/>
  <c r="CB207" i="52"/>
  <c r="CC207" i="52"/>
  <c r="CD207" i="52"/>
  <c r="CE207" i="52"/>
  <c r="CF207" i="52"/>
  <c r="CG207" i="52"/>
  <c r="CH207" i="52"/>
  <c r="CI207" i="52"/>
  <c r="CJ207" i="52"/>
  <c r="CK207" i="52"/>
  <c r="CL207" i="52"/>
  <c r="CM207" i="52"/>
  <c r="CN207" i="52"/>
  <c r="CO207" i="52"/>
  <c r="CP207" i="52"/>
  <c r="CQ207" i="52"/>
  <c r="CR207" i="52"/>
  <c r="CS207" i="52"/>
  <c r="CT207" i="52"/>
  <c r="CU207" i="52"/>
  <c r="CV207" i="52"/>
  <c r="CW207" i="52"/>
  <c r="CV207" i="55"/>
  <c r="BD208" i="52"/>
  <c r="BE208" i="52"/>
  <c r="BF208" i="52"/>
  <c r="BG208" i="52"/>
  <c r="BH208" i="52"/>
  <c r="BI208" i="52"/>
  <c r="BJ208" i="52"/>
  <c r="BK208" i="52"/>
  <c r="BL208" i="52"/>
  <c r="BM208" i="52"/>
  <c r="BN208" i="52"/>
  <c r="BO208" i="52"/>
  <c r="BP208" i="52"/>
  <c r="BQ208" i="52"/>
  <c r="BR208" i="52"/>
  <c r="BS208" i="52"/>
  <c r="BT208" i="52"/>
  <c r="BU208" i="52"/>
  <c r="BV208" i="52"/>
  <c r="BW208" i="52"/>
  <c r="BX208" i="52"/>
  <c r="BY208" i="52"/>
  <c r="BZ208" i="52"/>
  <c r="CA208" i="52"/>
  <c r="CB208" i="52"/>
  <c r="CC208" i="52"/>
  <c r="CD208" i="52"/>
  <c r="CE208" i="52"/>
  <c r="CF208" i="52"/>
  <c r="CG208" i="52"/>
  <c r="CH208" i="52"/>
  <c r="CI208" i="52"/>
  <c r="CJ208" i="52"/>
  <c r="CK208" i="52"/>
  <c r="CL208" i="52"/>
  <c r="CM208" i="52"/>
  <c r="CN208" i="52"/>
  <c r="CO208" i="52"/>
  <c r="CP208" i="52"/>
  <c r="CQ208" i="52"/>
  <c r="CR208" i="52"/>
  <c r="CS208" i="52"/>
  <c r="CT208" i="52"/>
  <c r="CU208" i="52"/>
  <c r="CV208" i="52"/>
  <c r="CW208" i="52"/>
  <c r="CV208" i="55"/>
  <c r="BD209" i="52"/>
  <c r="BE209" i="52"/>
  <c r="BF209" i="52"/>
  <c r="BG209" i="52"/>
  <c r="BH209" i="52"/>
  <c r="BI209" i="52"/>
  <c r="BJ209" i="52"/>
  <c r="BK209" i="52"/>
  <c r="BL209" i="52"/>
  <c r="BM209" i="52"/>
  <c r="BN209" i="52"/>
  <c r="BO209" i="52"/>
  <c r="BP209" i="52"/>
  <c r="BQ209" i="52"/>
  <c r="BR209" i="52"/>
  <c r="BS209" i="52"/>
  <c r="BT209" i="52"/>
  <c r="BU209" i="52"/>
  <c r="BV209" i="52"/>
  <c r="BW209" i="52"/>
  <c r="BX209" i="52"/>
  <c r="BY209" i="52"/>
  <c r="BZ209" i="52"/>
  <c r="CA209" i="52"/>
  <c r="CB209" i="52"/>
  <c r="CC209" i="52"/>
  <c r="CD209" i="52"/>
  <c r="CE209" i="52"/>
  <c r="CF209" i="52"/>
  <c r="CG209" i="52"/>
  <c r="CH209" i="52"/>
  <c r="CI209" i="52"/>
  <c r="CJ209" i="52"/>
  <c r="CK209" i="52"/>
  <c r="CL209" i="52"/>
  <c r="CM209" i="52"/>
  <c r="CN209" i="52"/>
  <c r="CO209" i="52"/>
  <c r="CP209" i="52"/>
  <c r="CQ209" i="52"/>
  <c r="CR209" i="52"/>
  <c r="CS209" i="52"/>
  <c r="CT209" i="52"/>
  <c r="CU209" i="52"/>
  <c r="CV209" i="52"/>
  <c r="CW209" i="52"/>
  <c r="CV209" i="55"/>
  <c r="BD210" i="52"/>
  <c r="BE210" i="52"/>
  <c r="BF210" i="52"/>
  <c r="BG210" i="52"/>
  <c r="BH210" i="52"/>
  <c r="BI210" i="52"/>
  <c r="BJ210" i="52"/>
  <c r="BK210" i="52"/>
  <c r="BL210" i="52"/>
  <c r="BM210" i="52"/>
  <c r="BN210" i="52"/>
  <c r="BO210" i="52"/>
  <c r="BP210" i="52"/>
  <c r="BQ210" i="52"/>
  <c r="BR210" i="52"/>
  <c r="BS210" i="52"/>
  <c r="BT210" i="52"/>
  <c r="BU210" i="52"/>
  <c r="BV210" i="52"/>
  <c r="BW210" i="52"/>
  <c r="BX210" i="52"/>
  <c r="BY210" i="52"/>
  <c r="BZ210" i="52"/>
  <c r="CA210" i="52"/>
  <c r="CB210" i="52"/>
  <c r="CC210" i="52"/>
  <c r="CD210" i="52"/>
  <c r="CE210" i="52"/>
  <c r="CF210" i="52"/>
  <c r="CG210" i="52"/>
  <c r="CH210" i="52"/>
  <c r="CI210" i="52"/>
  <c r="CJ210" i="52"/>
  <c r="CK210" i="52"/>
  <c r="CL210" i="52"/>
  <c r="CM210" i="52"/>
  <c r="CN210" i="52"/>
  <c r="CO210" i="52"/>
  <c r="CP210" i="52"/>
  <c r="CQ210" i="52"/>
  <c r="CR210" i="52"/>
  <c r="CS210" i="52"/>
  <c r="CT210" i="52"/>
  <c r="CU210" i="52"/>
  <c r="CV210" i="52"/>
  <c r="CW210" i="52"/>
  <c r="CV210" i="55"/>
  <c r="BD211" i="52"/>
  <c r="BE211" i="52"/>
  <c r="BF211" i="52"/>
  <c r="BG211" i="52"/>
  <c r="BH211" i="52"/>
  <c r="BI211" i="52"/>
  <c r="BJ211" i="52"/>
  <c r="BK211" i="52"/>
  <c r="BL211" i="52"/>
  <c r="BM211" i="52"/>
  <c r="BN211" i="52"/>
  <c r="BO211" i="52"/>
  <c r="BP211" i="52"/>
  <c r="BQ211" i="52"/>
  <c r="BR211" i="52"/>
  <c r="BS211" i="52"/>
  <c r="BT211" i="52"/>
  <c r="BU211" i="52"/>
  <c r="BV211" i="52"/>
  <c r="BW211" i="52"/>
  <c r="BX211" i="52"/>
  <c r="BY211" i="52"/>
  <c r="BZ211" i="52"/>
  <c r="CA211" i="52"/>
  <c r="CB211" i="52"/>
  <c r="CC211" i="52"/>
  <c r="CD211" i="52"/>
  <c r="CE211" i="52"/>
  <c r="CF211" i="52"/>
  <c r="CG211" i="52"/>
  <c r="CH211" i="52"/>
  <c r="CI211" i="52"/>
  <c r="CJ211" i="52"/>
  <c r="CK211" i="52"/>
  <c r="CL211" i="52"/>
  <c r="CM211" i="52"/>
  <c r="CN211" i="52"/>
  <c r="CO211" i="52"/>
  <c r="CP211" i="52"/>
  <c r="CQ211" i="52"/>
  <c r="CR211" i="52"/>
  <c r="CS211" i="52"/>
  <c r="CT211" i="52"/>
  <c r="CU211" i="52"/>
  <c r="CV211" i="52"/>
  <c r="CW211" i="52"/>
  <c r="CV211" i="55"/>
  <c r="BD212" i="52"/>
  <c r="BE212" i="52"/>
  <c r="BF212" i="52"/>
  <c r="BG212" i="52"/>
  <c r="BH212" i="52"/>
  <c r="BI212" i="52"/>
  <c r="BJ212" i="52"/>
  <c r="BK212" i="52"/>
  <c r="BL212" i="52"/>
  <c r="BM212" i="52"/>
  <c r="BN212" i="52"/>
  <c r="BO212" i="52"/>
  <c r="BP212" i="52"/>
  <c r="BQ212" i="52"/>
  <c r="BR212" i="52"/>
  <c r="BS212" i="52"/>
  <c r="BT212" i="52"/>
  <c r="BU212" i="52"/>
  <c r="BV212" i="52"/>
  <c r="BW212" i="52"/>
  <c r="BX212" i="52"/>
  <c r="BY212" i="52"/>
  <c r="BZ212" i="52"/>
  <c r="CA212" i="52"/>
  <c r="CB212" i="52"/>
  <c r="CC212" i="52"/>
  <c r="CD212" i="52"/>
  <c r="CE212" i="52"/>
  <c r="CF212" i="52"/>
  <c r="CG212" i="52"/>
  <c r="CH212" i="52"/>
  <c r="CI212" i="52"/>
  <c r="CJ212" i="52"/>
  <c r="CK212" i="52"/>
  <c r="CL212" i="52"/>
  <c r="CM212" i="52"/>
  <c r="CN212" i="52"/>
  <c r="CO212" i="52"/>
  <c r="CP212" i="52"/>
  <c r="CQ212" i="52"/>
  <c r="CR212" i="52"/>
  <c r="CS212" i="52"/>
  <c r="CT212" i="52"/>
  <c r="CU212" i="52"/>
  <c r="CV212" i="52"/>
  <c r="CW212" i="52"/>
  <c r="CV212" i="55"/>
  <c r="BD213" i="52"/>
  <c r="BE213" i="52"/>
  <c r="BF213" i="52"/>
  <c r="BG213" i="52"/>
  <c r="BH213" i="52"/>
  <c r="BI213" i="52"/>
  <c r="BJ213" i="52"/>
  <c r="BK213" i="52"/>
  <c r="BL213" i="52"/>
  <c r="BM213" i="52"/>
  <c r="BN213" i="52"/>
  <c r="BO213" i="52"/>
  <c r="BP213" i="52"/>
  <c r="BQ213" i="52"/>
  <c r="BR213" i="52"/>
  <c r="BS213" i="52"/>
  <c r="BT213" i="52"/>
  <c r="BU213" i="52"/>
  <c r="BV213" i="52"/>
  <c r="BW213" i="52"/>
  <c r="BX213" i="52"/>
  <c r="BY213" i="52"/>
  <c r="BZ213" i="52"/>
  <c r="CA213" i="52"/>
  <c r="CB213" i="52"/>
  <c r="CC213" i="52"/>
  <c r="CD213" i="52"/>
  <c r="CE213" i="52"/>
  <c r="CF213" i="52"/>
  <c r="CG213" i="52"/>
  <c r="CH213" i="52"/>
  <c r="CI213" i="52"/>
  <c r="CJ213" i="52"/>
  <c r="CK213" i="52"/>
  <c r="CL213" i="52"/>
  <c r="CM213" i="52"/>
  <c r="CN213" i="52"/>
  <c r="CO213" i="52"/>
  <c r="CP213" i="52"/>
  <c r="CQ213" i="52"/>
  <c r="CR213" i="52"/>
  <c r="CS213" i="52"/>
  <c r="CT213" i="52"/>
  <c r="CU213" i="52"/>
  <c r="CV213" i="52"/>
  <c r="CW213" i="52"/>
  <c r="CV213" i="55"/>
  <c r="BD214" i="52"/>
  <c r="BE214" i="52"/>
  <c r="BF214" i="52"/>
  <c r="BG214" i="52"/>
  <c r="BH214" i="52"/>
  <c r="BI214" i="52"/>
  <c r="BJ214" i="52"/>
  <c r="BK214" i="52"/>
  <c r="BL214" i="52"/>
  <c r="BM214" i="52"/>
  <c r="BN214" i="52"/>
  <c r="BO214" i="52"/>
  <c r="BP214" i="52"/>
  <c r="BQ214" i="52"/>
  <c r="BR214" i="52"/>
  <c r="BS214" i="52"/>
  <c r="BT214" i="52"/>
  <c r="BU214" i="52"/>
  <c r="BV214" i="52"/>
  <c r="BW214" i="52"/>
  <c r="BX214" i="52"/>
  <c r="BY214" i="52"/>
  <c r="BZ214" i="52"/>
  <c r="CA214" i="52"/>
  <c r="CB214" i="52"/>
  <c r="CC214" i="52"/>
  <c r="CD214" i="52"/>
  <c r="CE214" i="52"/>
  <c r="CF214" i="52"/>
  <c r="CG214" i="52"/>
  <c r="CH214" i="52"/>
  <c r="CI214" i="52"/>
  <c r="CJ214" i="52"/>
  <c r="CK214" i="52"/>
  <c r="CL214" i="52"/>
  <c r="CM214" i="52"/>
  <c r="CN214" i="52"/>
  <c r="CO214" i="52"/>
  <c r="CP214" i="52"/>
  <c r="CQ214" i="52"/>
  <c r="CR214" i="52"/>
  <c r="CS214" i="52"/>
  <c r="CT214" i="52"/>
  <c r="CU214" i="52"/>
  <c r="CV214" i="52"/>
  <c r="CW214" i="52"/>
  <c r="CV214" i="55"/>
  <c r="BD215" i="52"/>
  <c r="BE215" i="52"/>
  <c r="BF215" i="52"/>
  <c r="BG215" i="52"/>
  <c r="BH215" i="52"/>
  <c r="BI215" i="52"/>
  <c r="BJ215" i="52"/>
  <c r="BK215" i="52"/>
  <c r="BL215" i="52"/>
  <c r="BM215" i="52"/>
  <c r="BN215" i="52"/>
  <c r="BO215" i="52"/>
  <c r="BP215" i="52"/>
  <c r="BQ215" i="52"/>
  <c r="BR215" i="52"/>
  <c r="BS215" i="52"/>
  <c r="BT215" i="52"/>
  <c r="BU215" i="52"/>
  <c r="BV215" i="52"/>
  <c r="BW215" i="52"/>
  <c r="BX215" i="52"/>
  <c r="BY215" i="52"/>
  <c r="BZ215" i="52"/>
  <c r="CA215" i="52"/>
  <c r="CB215" i="52"/>
  <c r="CC215" i="52"/>
  <c r="CD215" i="52"/>
  <c r="CE215" i="52"/>
  <c r="CF215" i="52"/>
  <c r="CG215" i="52"/>
  <c r="CH215" i="52"/>
  <c r="CI215" i="52"/>
  <c r="CJ215" i="52"/>
  <c r="CK215" i="52"/>
  <c r="CL215" i="52"/>
  <c r="CM215" i="52"/>
  <c r="CN215" i="52"/>
  <c r="CO215" i="52"/>
  <c r="CP215" i="52"/>
  <c r="CQ215" i="52"/>
  <c r="CR215" i="52"/>
  <c r="CS215" i="52"/>
  <c r="CT215" i="52"/>
  <c r="CU215" i="52"/>
  <c r="CV215" i="52"/>
  <c r="CW215" i="52"/>
  <c r="CV215" i="55"/>
  <c r="BD216" i="52"/>
  <c r="BE216" i="52"/>
  <c r="BF216" i="52"/>
  <c r="BG216" i="52"/>
  <c r="BH216" i="52"/>
  <c r="BI216" i="52"/>
  <c r="BJ216" i="52"/>
  <c r="BK216" i="52"/>
  <c r="BL216" i="52"/>
  <c r="BM216" i="52"/>
  <c r="BN216" i="52"/>
  <c r="BO216" i="52"/>
  <c r="BP216" i="52"/>
  <c r="BQ216" i="52"/>
  <c r="BR216" i="52"/>
  <c r="BS216" i="52"/>
  <c r="BT216" i="52"/>
  <c r="BU216" i="52"/>
  <c r="BV216" i="52"/>
  <c r="BW216" i="52"/>
  <c r="BX216" i="52"/>
  <c r="BY216" i="52"/>
  <c r="BZ216" i="52"/>
  <c r="CA216" i="52"/>
  <c r="CB216" i="52"/>
  <c r="CC216" i="52"/>
  <c r="CD216" i="52"/>
  <c r="CE216" i="52"/>
  <c r="CF216" i="52"/>
  <c r="CG216" i="52"/>
  <c r="CH216" i="52"/>
  <c r="CI216" i="52"/>
  <c r="CJ216" i="52"/>
  <c r="CK216" i="52"/>
  <c r="CL216" i="52"/>
  <c r="CM216" i="52"/>
  <c r="CN216" i="52"/>
  <c r="CO216" i="52"/>
  <c r="CP216" i="52"/>
  <c r="CQ216" i="52"/>
  <c r="CR216" i="52"/>
  <c r="CS216" i="52"/>
  <c r="CT216" i="52"/>
  <c r="CU216" i="52"/>
  <c r="CV216" i="52"/>
  <c r="CW216" i="52"/>
  <c r="CV216" i="55"/>
  <c r="BD217" i="52"/>
  <c r="BE217" i="52"/>
  <c r="BF217" i="52"/>
  <c r="BG217" i="52"/>
  <c r="BH217" i="52"/>
  <c r="BI217" i="52"/>
  <c r="BJ217" i="52"/>
  <c r="BK217" i="52"/>
  <c r="BL217" i="52"/>
  <c r="BM217" i="52"/>
  <c r="BN217" i="52"/>
  <c r="BO217" i="52"/>
  <c r="BP217" i="52"/>
  <c r="BQ217" i="52"/>
  <c r="BR217" i="52"/>
  <c r="BS217" i="52"/>
  <c r="BT217" i="52"/>
  <c r="BU217" i="52"/>
  <c r="BV217" i="52"/>
  <c r="BW217" i="52"/>
  <c r="BX217" i="52"/>
  <c r="BY217" i="52"/>
  <c r="BZ217" i="52"/>
  <c r="CA217" i="52"/>
  <c r="CB217" i="52"/>
  <c r="CC217" i="52"/>
  <c r="CD217" i="52"/>
  <c r="CE217" i="52"/>
  <c r="CF217" i="52"/>
  <c r="CG217" i="52"/>
  <c r="CH217" i="52"/>
  <c r="CI217" i="52"/>
  <c r="CJ217" i="52"/>
  <c r="CK217" i="52"/>
  <c r="CL217" i="52"/>
  <c r="CM217" i="52"/>
  <c r="CN217" i="52"/>
  <c r="CO217" i="52"/>
  <c r="CP217" i="52"/>
  <c r="CQ217" i="52"/>
  <c r="CR217" i="52"/>
  <c r="CS217" i="52"/>
  <c r="CT217" i="52"/>
  <c r="CU217" i="52"/>
  <c r="CV217" i="52"/>
  <c r="CW217" i="52"/>
  <c r="CV217" i="55"/>
  <c r="BD218" i="52"/>
  <c r="BE218" i="52"/>
  <c r="BF218" i="52"/>
  <c r="BG218" i="52"/>
  <c r="BH218" i="52"/>
  <c r="BI218" i="52"/>
  <c r="BJ218" i="52"/>
  <c r="BK218" i="52"/>
  <c r="BL218" i="52"/>
  <c r="BM218" i="52"/>
  <c r="BN218" i="52"/>
  <c r="BO218" i="52"/>
  <c r="BP218" i="52"/>
  <c r="BQ218" i="52"/>
  <c r="BR218" i="52"/>
  <c r="BS218" i="52"/>
  <c r="BT218" i="52"/>
  <c r="BU218" i="52"/>
  <c r="BV218" i="52"/>
  <c r="BW218" i="52"/>
  <c r="BX218" i="52"/>
  <c r="BY218" i="52"/>
  <c r="BZ218" i="52"/>
  <c r="CA218" i="52"/>
  <c r="CB218" i="52"/>
  <c r="CC218" i="52"/>
  <c r="CD218" i="52"/>
  <c r="CE218" i="52"/>
  <c r="CF218" i="52"/>
  <c r="CG218" i="52"/>
  <c r="CH218" i="52"/>
  <c r="CI218" i="52"/>
  <c r="CJ218" i="52"/>
  <c r="CK218" i="52"/>
  <c r="CL218" i="52"/>
  <c r="CM218" i="52"/>
  <c r="CN218" i="52"/>
  <c r="CO218" i="52"/>
  <c r="CP218" i="52"/>
  <c r="CQ218" i="52"/>
  <c r="CR218" i="52"/>
  <c r="CS218" i="52"/>
  <c r="CT218" i="52"/>
  <c r="CU218" i="52"/>
  <c r="CV218" i="52"/>
  <c r="CW218" i="52"/>
  <c r="CV218" i="55"/>
  <c r="BD219" i="52"/>
  <c r="BE219" i="52"/>
  <c r="BF219" i="52"/>
  <c r="BG219" i="52"/>
  <c r="BH219" i="52"/>
  <c r="BI219" i="52"/>
  <c r="BJ219" i="52"/>
  <c r="BK219" i="52"/>
  <c r="BL219" i="52"/>
  <c r="BM219" i="52"/>
  <c r="BN219" i="52"/>
  <c r="BO219" i="52"/>
  <c r="BP219" i="52"/>
  <c r="BQ219" i="52"/>
  <c r="BR219" i="52"/>
  <c r="BS219" i="52"/>
  <c r="BT219" i="52"/>
  <c r="BU219" i="52"/>
  <c r="BV219" i="52"/>
  <c r="BW219" i="52"/>
  <c r="BX219" i="52"/>
  <c r="BY219" i="52"/>
  <c r="BZ219" i="52"/>
  <c r="CA219" i="52"/>
  <c r="CB219" i="52"/>
  <c r="CC219" i="52"/>
  <c r="CD219" i="52"/>
  <c r="CE219" i="52"/>
  <c r="CF219" i="52"/>
  <c r="CG219" i="52"/>
  <c r="CH219" i="52"/>
  <c r="CI219" i="52"/>
  <c r="CJ219" i="52"/>
  <c r="CK219" i="52"/>
  <c r="CL219" i="52"/>
  <c r="CM219" i="52"/>
  <c r="CN219" i="52"/>
  <c r="CO219" i="52"/>
  <c r="CP219" i="52"/>
  <c r="CQ219" i="52"/>
  <c r="CR219" i="52"/>
  <c r="CS219" i="52"/>
  <c r="CT219" i="52"/>
  <c r="CU219" i="52"/>
  <c r="CV219" i="52"/>
  <c r="CW219" i="52"/>
  <c r="CV219" i="55"/>
  <c r="BD220" i="52"/>
  <c r="BE220" i="52"/>
  <c r="BF220" i="52"/>
  <c r="BG220" i="52"/>
  <c r="BH220" i="52"/>
  <c r="BI220" i="52"/>
  <c r="BJ220" i="52"/>
  <c r="BK220" i="52"/>
  <c r="BL220" i="52"/>
  <c r="BM220" i="52"/>
  <c r="BN220" i="52"/>
  <c r="BO220" i="52"/>
  <c r="BP220" i="52"/>
  <c r="BQ220" i="52"/>
  <c r="BR220" i="52"/>
  <c r="BS220" i="52"/>
  <c r="BT220" i="52"/>
  <c r="BU220" i="52"/>
  <c r="BV220" i="52"/>
  <c r="BW220" i="52"/>
  <c r="BX220" i="52"/>
  <c r="BY220" i="52"/>
  <c r="BZ220" i="52"/>
  <c r="CA220" i="52"/>
  <c r="CB220" i="52"/>
  <c r="CC220" i="52"/>
  <c r="CD220" i="52"/>
  <c r="CE220" i="52"/>
  <c r="CF220" i="52"/>
  <c r="CG220" i="52"/>
  <c r="CH220" i="52"/>
  <c r="CI220" i="52"/>
  <c r="CJ220" i="52"/>
  <c r="CK220" i="52"/>
  <c r="CL220" i="52"/>
  <c r="CM220" i="52"/>
  <c r="CN220" i="52"/>
  <c r="CO220" i="52"/>
  <c r="CP220" i="52"/>
  <c r="CQ220" i="52"/>
  <c r="CR220" i="52"/>
  <c r="CS220" i="52"/>
  <c r="CT220" i="52"/>
  <c r="CU220" i="52"/>
  <c r="CV220" i="52"/>
  <c r="CW220" i="52"/>
  <c r="CV220" i="55"/>
  <c r="BD221" i="52"/>
  <c r="BE221" i="52"/>
  <c r="BF221" i="52"/>
  <c r="BG221" i="52"/>
  <c r="BH221" i="52"/>
  <c r="BI221" i="52"/>
  <c r="BJ221" i="52"/>
  <c r="BK221" i="52"/>
  <c r="BL221" i="52"/>
  <c r="BM221" i="52"/>
  <c r="BN221" i="52"/>
  <c r="BO221" i="52"/>
  <c r="BP221" i="52"/>
  <c r="BQ221" i="52"/>
  <c r="BR221" i="52"/>
  <c r="BS221" i="52"/>
  <c r="BT221" i="52"/>
  <c r="BU221" i="52"/>
  <c r="BV221" i="52"/>
  <c r="BW221" i="52"/>
  <c r="BX221" i="52"/>
  <c r="BY221" i="52"/>
  <c r="BZ221" i="52"/>
  <c r="CA221" i="52"/>
  <c r="CB221" i="52"/>
  <c r="CC221" i="52"/>
  <c r="CD221" i="52"/>
  <c r="CE221" i="52"/>
  <c r="CF221" i="52"/>
  <c r="CG221" i="52"/>
  <c r="CH221" i="52"/>
  <c r="CI221" i="52"/>
  <c r="CJ221" i="52"/>
  <c r="CK221" i="52"/>
  <c r="CL221" i="52"/>
  <c r="CM221" i="52"/>
  <c r="CN221" i="52"/>
  <c r="CO221" i="52"/>
  <c r="CP221" i="52"/>
  <c r="CQ221" i="52"/>
  <c r="CR221" i="52"/>
  <c r="CS221" i="52"/>
  <c r="CT221" i="52"/>
  <c r="CU221" i="52"/>
  <c r="CV221" i="52"/>
  <c r="CW221" i="52"/>
  <c r="CV221" i="55"/>
  <c r="BD222" i="52"/>
  <c r="BE222" i="52"/>
  <c r="BF222" i="52"/>
  <c r="BG222" i="52"/>
  <c r="BH222" i="52"/>
  <c r="BI222" i="52"/>
  <c r="BJ222" i="52"/>
  <c r="BK222" i="52"/>
  <c r="BL222" i="52"/>
  <c r="BM222" i="52"/>
  <c r="BN222" i="52"/>
  <c r="BO222" i="52"/>
  <c r="BP222" i="52"/>
  <c r="BQ222" i="52"/>
  <c r="BR222" i="52"/>
  <c r="BS222" i="52"/>
  <c r="BT222" i="52"/>
  <c r="BU222" i="52"/>
  <c r="BV222" i="52"/>
  <c r="BW222" i="52"/>
  <c r="BX222" i="52"/>
  <c r="BY222" i="52"/>
  <c r="BZ222" i="52"/>
  <c r="CA222" i="52"/>
  <c r="CB222" i="52"/>
  <c r="CC222" i="52"/>
  <c r="CD222" i="52"/>
  <c r="CE222" i="52"/>
  <c r="CF222" i="52"/>
  <c r="CG222" i="52"/>
  <c r="CH222" i="52"/>
  <c r="CI222" i="52"/>
  <c r="CJ222" i="52"/>
  <c r="CK222" i="52"/>
  <c r="CL222" i="52"/>
  <c r="CM222" i="52"/>
  <c r="CN222" i="52"/>
  <c r="CO222" i="52"/>
  <c r="CP222" i="52"/>
  <c r="CQ222" i="52"/>
  <c r="CR222" i="52"/>
  <c r="CS222" i="52"/>
  <c r="CT222" i="52"/>
  <c r="CU222" i="52"/>
  <c r="CV222" i="52"/>
  <c r="CW222" i="52"/>
  <c r="CV222" i="55"/>
  <c r="BD223" i="52"/>
  <c r="BE223" i="52"/>
  <c r="BF223" i="52"/>
  <c r="BG223" i="52"/>
  <c r="BH223" i="52"/>
  <c r="BI223" i="52"/>
  <c r="BJ223" i="52"/>
  <c r="BK223" i="52"/>
  <c r="BL223" i="52"/>
  <c r="BM223" i="52"/>
  <c r="BN223" i="52"/>
  <c r="BO223" i="52"/>
  <c r="BP223" i="52"/>
  <c r="BQ223" i="52"/>
  <c r="BR223" i="52"/>
  <c r="BS223" i="52"/>
  <c r="BT223" i="52"/>
  <c r="BU223" i="52"/>
  <c r="BV223" i="52"/>
  <c r="BW223" i="52"/>
  <c r="BX223" i="52"/>
  <c r="BY223" i="52"/>
  <c r="BZ223" i="52"/>
  <c r="CA223" i="52"/>
  <c r="CB223" i="52"/>
  <c r="CC223" i="52"/>
  <c r="CD223" i="52"/>
  <c r="CE223" i="52"/>
  <c r="CF223" i="52"/>
  <c r="CG223" i="52"/>
  <c r="CH223" i="52"/>
  <c r="CI223" i="52"/>
  <c r="CJ223" i="52"/>
  <c r="CK223" i="52"/>
  <c r="CL223" i="52"/>
  <c r="CM223" i="52"/>
  <c r="CN223" i="52"/>
  <c r="CO223" i="52"/>
  <c r="CP223" i="52"/>
  <c r="CQ223" i="52"/>
  <c r="CR223" i="52"/>
  <c r="CS223" i="52"/>
  <c r="CT223" i="52"/>
  <c r="CU223" i="52"/>
  <c r="CV223" i="52"/>
  <c r="CW223" i="52"/>
  <c r="CV223" i="55"/>
  <c r="BD224" i="52"/>
  <c r="BE224" i="52"/>
  <c r="BF224" i="52"/>
  <c r="BG224" i="52"/>
  <c r="BH224" i="52"/>
  <c r="BI224" i="52"/>
  <c r="BJ224" i="52"/>
  <c r="BK224" i="52"/>
  <c r="BL224" i="52"/>
  <c r="BM224" i="52"/>
  <c r="BN224" i="52"/>
  <c r="BO224" i="52"/>
  <c r="BP224" i="52"/>
  <c r="BQ224" i="52"/>
  <c r="BR224" i="52"/>
  <c r="BS224" i="52"/>
  <c r="BT224" i="52"/>
  <c r="BU224" i="52"/>
  <c r="BV224" i="52"/>
  <c r="BW224" i="52"/>
  <c r="BX224" i="52"/>
  <c r="BY224" i="52"/>
  <c r="BZ224" i="52"/>
  <c r="CA224" i="52"/>
  <c r="CB224" i="52"/>
  <c r="CC224" i="52"/>
  <c r="CD224" i="52"/>
  <c r="CE224" i="52"/>
  <c r="CF224" i="52"/>
  <c r="CG224" i="52"/>
  <c r="CH224" i="52"/>
  <c r="CI224" i="52"/>
  <c r="CJ224" i="52"/>
  <c r="CK224" i="52"/>
  <c r="CL224" i="52"/>
  <c r="CM224" i="52"/>
  <c r="CN224" i="52"/>
  <c r="CO224" i="52"/>
  <c r="CP224" i="52"/>
  <c r="CQ224" i="52"/>
  <c r="CR224" i="52"/>
  <c r="CS224" i="52"/>
  <c r="CT224" i="52"/>
  <c r="CU224" i="52"/>
  <c r="CV224" i="52"/>
  <c r="CW224" i="52"/>
  <c r="CV224" i="55"/>
  <c r="BD225" i="52"/>
  <c r="BE225" i="52"/>
  <c r="BF225" i="52"/>
  <c r="BG225" i="52"/>
  <c r="BH225" i="52"/>
  <c r="BI225" i="52"/>
  <c r="BJ225" i="52"/>
  <c r="BK225" i="52"/>
  <c r="BL225" i="52"/>
  <c r="BM225" i="52"/>
  <c r="BN225" i="52"/>
  <c r="BO225" i="52"/>
  <c r="BP225" i="52"/>
  <c r="BQ225" i="52"/>
  <c r="BR225" i="52"/>
  <c r="BS225" i="52"/>
  <c r="BT225" i="52"/>
  <c r="BU225" i="52"/>
  <c r="BV225" i="52"/>
  <c r="BW225" i="52"/>
  <c r="BX225" i="52"/>
  <c r="BY225" i="52"/>
  <c r="BZ225" i="52"/>
  <c r="CA225" i="52"/>
  <c r="CB225" i="52"/>
  <c r="CC225" i="52"/>
  <c r="CD225" i="52"/>
  <c r="CE225" i="52"/>
  <c r="CF225" i="52"/>
  <c r="CG225" i="52"/>
  <c r="CH225" i="52"/>
  <c r="CI225" i="52"/>
  <c r="CJ225" i="52"/>
  <c r="CK225" i="52"/>
  <c r="CL225" i="52"/>
  <c r="CM225" i="52"/>
  <c r="CN225" i="52"/>
  <c r="CO225" i="52"/>
  <c r="CP225" i="52"/>
  <c r="CQ225" i="52"/>
  <c r="CR225" i="52"/>
  <c r="CS225" i="52"/>
  <c r="CT225" i="52"/>
  <c r="CU225" i="52"/>
  <c r="CV225" i="52"/>
  <c r="CW225" i="52"/>
  <c r="CV225" i="55"/>
  <c r="BD226" i="52"/>
  <c r="BE226" i="52"/>
  <c r="BF226" i="52"/>
  <c r="BG226" i="52"/>
  <c r="BH226" i="52"/>
  <c r="BI226" i="52"/>
  <c r="BJ226" i="52"/>
  <c r="BK226" i="52"/>
  <c r="BL226" i="52"/>
  <c r="BM226" i="52"/>
  <c r="BN226" i="52"/>
  <c r="BO226" i="52"/>
  <c r="BP226" i="52"/>
  <c r="BQ226" i="52"/>
  <c r="BR226" i="52"/>
  <c r="BS226" i="52"/>
  <c r="BT226" i="52"/>
  <c r="BU226" i="52"/>
  <c r="BV226" i="52"/>
  <c r="BW226" i="52"/>
  <c r="BX226" i="52"/>
  <c r="BY226" i="52"/>
  <c r="BZ226" i="52"/>
  <c r="CA226" i="52"/>
  <c r="CB226" i="52"/>
  <c r="CC226" i="52"/>
  <c r="CD226" i="52"/>
  <c r="CE226" i="52"/>
  <c r="CF226" i="52"/>
  <c r="CG226" i="52"/>
  <c r="CH226" i="52"/>
  <c r="CI226" i="52"/>
  <c r="CJ226" i="52"/>
  <c r="CK226" i="52"/>
  <c r="CL226" i="52"/>
  <c r="CM226" i="52"/>
  <c r="CN226" i="52"/>
  <c r="CO226" i="52"/>
  <c r="CP226" i="52"/>
  <c r="CQ226" i="52"/>
  <c r="CR226" i="52"/>
  <c r="CS226" i="52"/>
  <c r="CT226" i="52"/>
  <c r="CU226" i="52"/>
  <c r="CV226" i="52"/>
  <c r="CW226" i="52"/>
  <c r="CV226" i="55"/>
  <c r="BD227" i="52"/>
  <c r="BE227" i="52"/>
  <c r="BF227" i="52"/>
  <c r="BG227" i="52"/>
  <c r="BH227" i="52"/>
  <c r="BI227" i="52"/>
  <c r="BJ227" i="52"/>
  <c r="BK227" i="52"/>
  <c r="BL227" i="52"/>
  <c r="BM227" i="52"/>
  <c r="BN227" i="52"/>
  <c r="BO227" i="52"/>
  <c r="BP227" i="52"/>
  <c r="BQ227" i="52"/>
  <c r="BR227" i="52"/>
  <c r="BS227" i="52"/>
  <c r="BT227" i="52"/>
  <c r="BU227" i="52"/>
  <c r="BV227" i="52"/>
  <c r="BW227" i="52"/>
  <c r="BX227" i="52"/>
  <c r="BY227" i="52"/>
  <c r="BZ227" i="52"/>
  <c r="CA227" i="52"/>
  <c r="CB227" i="52"/>
  <c r="CC227" i="52"/>
  <c r="CD227" i="52"/>
  <c r="CE227" i="52"/>
  <c r="CF227" i="52"/>
  <c r="CG227" i="52"/>
  <c r="CH227" i="52"/>
  <c r="CI227" i="52"/>
  <c r="CJ227" i="52"/>
  <c r="CK227" i="52"/>
  <c r="CL227" i="52"/>
  <c r="CM227" i="52"/>
  <c r="CN227" i="52"/>
  <c r="CO227" i="52"/>
  <c r="CP227" i="52"/>
  <c r="CQ227" i="52"/>
  <c r="CR227" i="52"/>
  <c r="CS227" i="52"/>
  <c r="CT227" i="52"/>
  <c r="CU227" i="52"/>
  <c r="CV227" i="52"/>
  <c r="CW227" i="52"/>
  <c r="CV227" i="55"/>
  <c r="BD228" i="52"/>
  <c r="BE228" i="52"/>
  <c r="BF228" i="52"/>
  <c r="BG228" i="52"/>
  <c r="BH228" i="52"/>
  <c r="BI228" i="52"/>
  <c r="BJ228" i="52"/>
  <c r="BK228" i="52"/>
  <c r="BL228" i="52"/>
  <c r="BM228" i="52"/>
  <c r="BN228" i="52"/>
  <c r="BO228" i="52"/>
  <c r="BP228" i="52"/>
  <c r="BQ228" i="52"/>
  <c r="BR228" i="52"/>
  <c r="BS228" i="52"/>
  <c r="BT228" i="52"/>
  <c r="BU228" i="52"/>
  <c r="BV228" i="52"/>
  <c r="BW228" i="52"/>
  <c r="BX228" i="52"/>
  <c r="BY228" i="52"/>
  <c r="BZ228" i="52"/>
  <c r="CA228" i="52"/>
  <c r="CB228" i="52"/>
  <c r="CC228" i="52"/>
  <c r="CD228" i="52"/>
  <c r="CE228" i="52"/>
  <c r="CF228" i="52"/>
  <c r="CG228" i="52"/>
  <c r="CH228" i="52"/>
  <c r="CI228" i="52"/>
  <c r="CJ228" i="52"/>
  <c r="CK228" i="52"/>
  <c r="CL228" i="52"/>
  <c r="CM228" i="52"/>
  <c r="CN228" i="52"/>
  <c r="CO228" i="52"/>
  <c r="CP228" i="52"/>
  <c r="CQ228" i="52"/>
  <c r="CR228" i="52"/>
  <c r="CS228" i="52"/>
  <c r="CT228" i="52"/>
  <c r="CU228" i="52"/>
  <c r="CV228" i="52"/>
  <c r="CW228" i="52"/>
  <c r="CV228" i="55"/>
  <c r="BD229" i="52"/>
  <c r="BE229" i="52"/>
  <c r="BF229" i="52"/>
  <c r="BG229" i="52"/>
  <c r="BH229" i="52"/>
  <c r="BI229" i="52"/>
  <c r="BJ229" i="52"/>
  <c r="BK229" i="52"/>
  <c r="BL229" i="52"/>
  <c r="BM229" i="52"/>
  <c r="BN229" i="52"/>
  <c r="BO229" i="52"/>
  <c r="BP229" i="52"/>
  <c r="BQ229" i="52"/>
  <c r="BR229" i="52"/>
  <c r="BS229" i="52"/>
  <c r="BT229" i="52"/>
  <c r="BU229" i="52"/>
  <c r="BV229" i="52"/>
  <c r="BW229" i="52"/>
  <c r="BX229" i="52"/>
  <c r="BY229" i="52"/>
  <c r="BZ229" i="52"/>
  <c r="CA229" i="52"/>
  <c r="CB229" i="52"/>
  <c r="CC229" i="52"/>
  <c r="CD229" i="52"/>
  <c r="CE229" i="52"/>
  <c r="CF229" i="52"/>
  <c r="CG229" i="52"/>
  <c r="CH229" i="52"/>
  <c r="CI229" i="52"/>
  <c r="CJ229" i="52"/>
  <c r="CK229" i="52"/>
  <c r="CL229" i="52"/>
  <c r="CM229" i="52"/>
  <c r="CN229" i="52"/>
  <c r="CO229" i="52"/>
  <c r="CP229" i="52"/>
  <c r="CQ229" i="52"/>
  <c r="CR229" i="52"/>
  <c r="CS229" i="52"/>
  <c r="CT229" i="52"/>
  <c r="CU229" i="52"/>
  <c r="CV229" i="52"/>
  <c r="CW229" i="52"/>
  <c r="CV229" i="55"/>
  <c r="BD230" i="52"/>
  <c r="BE230" i="52"/>
  <c r="BF230" i="52"/>
  <c r="BG230" i="52"/>
  <c r="BH230" i="52"/>
  <c r="BI230" i="52"/>
  <c r="BJ230" i="52"/>
  <c r="BK230" i="52"/>
  <c r="BL230" i="52"/>
  <c r="BM230" i="52"/>
  <c r="BN230" i="52"/>
  <c r="BO230" i="52"/>
  <c r="BP230" i="52"/>
  <c r="BQ230" i="52"/>
  <c r="BR230" i="52"/>
  <c r="BS230" i="52"/>
  <c r="BT230" i="52"/>
  <c r="BU230" i="52"/>
  <c r="BV230" i="52"/>
  <c r="BW230" i="52"/>
  <c r="BX230" i="52"/>
  <c r="BY230" i="52"/>
  <c r="BZ230" i="52"/>
  <c r="CA230" i="52"/>
  <c r="CB230" i="52"/>
  <c r="CC230" i="52"/>
  <c r="CD230" i="52"/>
  <c r="CE230" i="52"/>
  <c r="CF230" i="52"/>
  <c r="CG230" i="52"/>
  <c r="CH230" i="52"/>
  <c r="CI230" i="52"/>
  <c r="CJ230" i="52"/>
  <c r="CK230" i="52"/>
  <c r="CL230" i="52"/>
  <c r="CM230" i="52"/>
  <c r="CN230" i="52"/>
  <c r="CO230" i="52"/>
  <c r="CP230" i="52"/>
  <c r="CQ230" i="52"/>
  <c r="CR230" i="52"/>
  <c r="CS230" i="52"/>
  <c r="CT230" i="52"/>
  <c r="CU230" i="52"/>
  <c r="CV230" i="52"/>
  <c r="CW230" i="52"/>
  <c r="CV230" i="55"/>
  <c r="BD231" i="52"/>
  <c r="BE231" i="52"/>
  <c r="BF231" i="52"/>
  <c r="BG231" i="52"/>
  <c r="BH231" i="52"/>
  <c r="BI231" i="52"/>
  <c r="BJ231" i="52"/>
  <c r="BK231" i="52"/>
  <c r="BL231" i="52"/>
  <c r="BM231" i="52"/>
  <c r="BN231" i="52"/>
  <c r="BO231" i="52"/>
  <c r="BP231" i="52"/>
  <c r="BQ231" i="52"/>
  <c r="BR231" i="52"/>
  <c r="BS231" i="52"/>
  <c r="BT231" i="52"/>
  <c r="BU231" i="52"/>
  <c r="BV231" i="52"/>
  <c r="BW231" i="52"/>
  <c r="BX231" i="52"/>
  <c r="BY231" i="52"/>
  <c r="BZ231" i="52"/>
  <c r="CA231" i="52"/>
  <c r="CB231" i="52"/>
  <c r="CC231" i="52"/>
  <c r="CD231" i="52"/>
  <c r="CE231" i="52"/>
  <c r="CF231" i="52"/>
  <c r="CG231" i="52"/>
  <c r="CH231" i="52"/>
  <c r="CI231" i="52"/>
  <c r="CJ231" i="52"/>
  <c r="CK231" i="52"/>
  <c r="CL231" i="52"/>
  <c r="CM231" i="52"/>
  <c r="CN231" i="52"/>
  <c r="CO231" i="52"/>
  <c r="CP231" i="52"/>
  <c r="CQ231" i="52"/>
  <c r="CR231" i="52"/>
  <c r="CS231" i="52"/>
  <c r="CT231" i="52"/>
  <c r="CU231" i="52"/>
  <c r="CV231" i="52"/>
  <c r="CW231" i="52"/>
  <c r="CV231" i="55"/>
  <c r="BD232" i="52"/>
  <c r="BE232" i="52"/>
  <c r="BF232" i="52"/>
  <c r="BG232" i="52"/>
  <c r="BH232" i="52"/>
  <c r="BI232" i="52"/>
  <c r="BJ232" i="52"/>
  <c r="BK232" i="52"/>
  <c r="BL232" i="52"/>
  <c r="BM232" i="52"/>
  <c r="BN232" i="52"/>
  <c r="BO232" i="52"/>
  <c r="BP232" i="52"/>
  <c r="BQ232" i="52"/>
  <c r="BR232" i="52"/>
  <c r="BS232" i="52"/>
  <c r="BT232" i="52"/>
  <c r="BU232" i="52"/>
  <c r="BV232" i="52"/>
  <c r="BW232" i="52"/>
  <c r="BX232" i="52"/>
  <c r="BY232" i="52"/>
  <c r="BZ232" i="52"/>
  <c r="CA232" i="52"/>
  <c r="CB232" i="52"/>
  <c r="CC232" i="52"/>
  <c r="CD232" i="52"/>
  <c r="CE232" i="52"/>
  <c r="CF232" i="52"/>
  <c r="CG232" i="52"/>
  <c r="CH232" i="52"/>
  <c r="CI232" i="52"/>
  <c r="CJ232" i="52"/>
  <c r="CK232" i="52"/>
  <c r="CL232" i="52"/>
  <c r="CM232" i="52"/>
  <c r="CN232" i="52"/>
  <c r="CO232" i="52"/>
  <c r="CP232" i="52"/>
  <c r="CQ232" i="52"/>
  <c r="CR232" i="52"/>
  <c r="CS232" i="52"/>
  <c r="CT232" i="52"/>
  <c r="CU232" i="52"/>
  <c r="CV232" i="52"/>
  <c r="CW232" i="52"/>
  <c r="CV232" i="55"/>
  <c r="BD233" i="52"/>
  <c r="BE233" i="52"/>
  <c r="BF233" i="52"/>
  <c r="BG233" i="52"/>
  <c r="BH233" i="52"/>
  <c r="BI233" i="52"/>
  <c r="BJ233" i="52"/>
  <c r="BK233" i="52"/>
  <c r="BL233" i="52"/>
  <c r="BM233" i="52"/>
  <c r="BN233" i="52"/>
  <c r="BO233" i="52"/>
  <c r="BP233" i="52"/>
  <c r="BQ233" i="52"/>
  <c r="BR233" i="52"/>
  <c r="BS233" i="52"/>
  <c r="BT233" i="52"/>
  <c r="BU233" i="52"/>
  <c r="BV233" i="52"/>
  <c r="BW233" i="52"/>
  <c r="BX233" i="52"/>
  <c r="BY233" i="52"/>
  <c r="BZ233" i="52"/>
  <c r="CA233" i="52"/>
  <c r="CB233" i="52"/>
  <c r="CC233" i="52"/>
  <c r="CD233" i="52"/>
  <c r="CE233" i="52"/>
  <c r="CF233" i="52"/>
  <c r="CG233" i="52"/>
  <c r="CH233" i="52"/>
  <c r="CI233" i="52"/>
  <c r="CJ233" i="52"/>
  <c r="CK233" i="52"/>
  <c r="CL233" i="52"/>
  <c r="CM233" i="52"/>
  <c r="CN233" i="52"/>
  <c r="CO233" i="52"/>
  <c r="CP233" i="52"/>
  <c r="CQ233" i="52"/>
  <c r="CR233" i="52"/>
  <c r="CS233" i="52"/>
  <c r="CT233" i="52"/>
  <c r="CU233" i="52"/>
  <c r="CV233" i="52"/>
  <c r="CW233" i="52"/>
  <c r="CV233" i="55"/>
  <c r="BD234" i="52"/>
  <c r="BE234" i="52"/>
  <c r="BF234" i="52"/>
  <c r="BG234" i="52"/>
  <c r="BH234" i="52"/>
  <c r="BI234" i="52"/>
  <c r="BJ234" i="52"/>
  <c r="BK234" i="52"/>
  <c r="BL234" i="52"/>
  <c r="BM234" i="52"/>
  <c r="BN234" i="52"/>
  <c r="BO234" i="52"/>
  <c r="BP234" i="52"/>
  <c r="BQ234" i="52"/>
  <c r="BR234" i="52"/>
  <c r="BS234" i="52"/>
  <c r="BT234" i="52"/>
  <c r="BU234" i="52"/>
  <c r="BV234" i="52"/>
  <c r="BW234" i="52"/>
  <c r="BX234" i="52"/>
  <c r="BY234" i="52"/>
  <c r="BZ234" i="52"/>
  <c r="CA234" i="52"/>
  <c r="CB234" i="52"/>
  <c r="CC234" i="52"/>
  <c r="CD234" i="52"/>
  <c r="CE234" i="52"/>
  <c r="CF234" i="52"/>
  <c r="CG234" i="52"/>
  <c r="CH234" i="52"/>
  <c r="CI234" i="52"/>
  <c r="CJ234" i="52"/>
  <c r="CK234" i="52"/>
  <c r="CL234" i="52"/>
  <c r="CM234" i="52"/>
  <c r="CN234" i="52"/>
  <c r="CO234" i="52"/>
  <c r="CP234" i="52"/>
  <c r="CQ234" i="52"/>
  <c r="CR234" i="52"/>
  <c r="CS234" i="52"/>
  <c r="CT234" i="52"/>
  <c r="CU234" i="52"/>
  <c r="CV234" i="52"/>
  <c r="CW234" i="52"/>
  <c r="CV234" i="55"/>
  <c r="BD235" i="52"/>
  <c r="BE235" i="52"/>
  <c r="BF235" i="52"/>
  <c r="BG235" i="52"/>
  <c r="BH235" i="52"/>
  <c r="BI235" i="52"/>
  <c r="BJ235" i="52"/>
  <c r="BK235" i="52"/>
  <c r="BL235" i="52"/>
  <c r="BM235" i="52"/>
  <c r="BN235" i="52"/>
  <c r="BO235" i="52"/>
  <c r="BP235" i="52"/>
  <c r="BQ235" i="52"/>
  <c r="BR235" i="52"/>
  <c r="BS235" i="52"/>
  <c r="BT235" i="52"/>
  <c r="BU235" i="52"/>
  <c r="BV235" i="52"/>
  <c r="BW235" i="52"/>
  <c r="BX235" i="52"/>
  <c r="BY235" i="52"/>
  <c r="BZ235" i="52"/>
  <c r="CA235" i="52"/>
  <c r="CB235" i="52"/>
  <c r="CC235" i="52"/>
  <c r="CD235" i="52"/>
  <c r="CE235" i="52"/>
  <c r="CF235" i="52"/>
  <c r="CG235" i="52"/>
  <c r="CH235" i="52"/>
  <c r="CI235" i="52"/>
  <c r="CJ235" i="52"/>
  <c r="CK235" i="52"/>
  <c r="CL235" i="52"/>
  <c r="CM235" i="52"/>
  <c r="CN235" i="52"/>
  <c r="CO235" i="52"/>
  <c r="CP235" i="52"/>
  <c r="CQ235" i="52"/>
  <c r="CR235" i="52"/>
  <c r="CS235" i="52"/>
  <c r="CT235" i="52"/>
  <c r="CU235" i="52"/>
  <c r="CV235" i="52"/>
  <c r="CW235" i="52"/>
  <c r="CV235" i="55"/>
  <c r="BD236" i="52"/>
  <c r="BE236" i="52"/>
  <c r="BF236" i="52"/>
  <c r="BG236" i="52"/>
  <c r="BH236" i="52"/>
  <c r="BI236" i="52"/>
  <c r="BJ236" i="52"/>
  <c r="BK236" i="52"/>
  <c r="BL236" i="52"/>
  <c r="BM236" i="52"/>
  <c r="BN236" i="52"/>
  <c r="BO236" i="52"/>
  <c r="BP236" i="52"/>
  <c r="BQ236" i="52"/>
  <c r="BR236" i="52"/>
  <c r="BS236" i="52"/>
  <c r="BT236" i="52"/>
  <c r="BU236" i="52"/>
  <c r="BV236" i="52"/>
  <c r="BW236" i="52"/>
  <c r="BX236" i="52"/>
  <c r="BY236" i="52"/>
  <c r="BZ236" i="52"/>
  <c r="CA236" i="52"/>
  <c r="CB236" i="52"/>
  <c r="CC236" i="52"/>
  <c r="CD236" i="52"/>
  <c r="CE236" i="52"/>
  <c r="CF236" i="52"/>
  <c r="CG236" i="52"/>
  <c r="CH236" i="52"/>
  <c r="CI236" i="52"/>
  <c r="CJ236" i="52"/>
  <c r="CK236" i="52"/>
  <c r="CL236" i="52"/>
  <c r="CM236" i="52"/>
  <c r="CN236" i="52"/>
  <c r="CO236" i="52"/>
  <c r="CP236" i="52"/>
  <c r="CQ236" i="52"/>
  <c r="CR236" i="52"/>
  <c r="CS236" i="52"/>
  <c r="CT236" i="52"/>
  <c r="CU236" i="52"/>
  <c r="CV236" i="52"/>
  <c r="CW236" i="52"/>
  <c r="CV236" i="55"/>
  <c r="BD237" i="52"/>
  <c r="BE237" i="52"/>
  <c r="BF237" i="52"/>
  <c r="BG237" i="52"/>
  <c r="BH237" i="52"/>
  <c r="BI237" i="52"/>
  <c r="BJ237" i="52"/>
  <c r="BK237" i="52"/>
  <c r="BL237" i="52"/>
  <c r="BM237" i="52"/>
  <c r="BN237" i="52"/>
  <c r="BO237" i="52"/>
  <c r="BP237" i="52"/>
  <c r="BQ237" i="52"/>
  <c r="BR237" i="52"/>
  <c r="BS237" i="52"/>
  <c r="BT237" i="52"/>
  <c r="BU237" i="52"/>
  <c r="BV237" i="52"/>
  <c r="BW237" i="52"/>
  <c r="BX237" i="52"/>
  <c r="BY237" i="52"/>
  <c r="BZ237" i="52"/>
  <c r="CA237" i="52"/>
  <c r="CB237" i="52"/>
  <c r="CC237" i="52"/>
  <c r="CD237" i="52"/>
  <c r="CE237" i="52"/>
  <c r="CF237" i="52"/>
  <c r="CG237" i="52"/>
  <c r="CH237" i="52"/>
  <c r="CI237" i="52"/>
  <c r="CJ237" i="52"/>
  <c r="CK237" i="52"/>
  <c r="CL237" i="52"/>
  <c r="CM237" i="52"/>
  <c r="CN237" i="52"/>
  <c r="CO237" i="52"/>
  <c r="CP237" i="52"/>
  <c r="CQ237" i="52"/>
  <c r="CR237" i="52"/>
  <c r="CS237" i="52"/>
  <c r="CT237" i="52"/>
  <c r="CU237" i="52"/>
  <c r="CV237" i="52"/>
  <c r="CW237" i="52"/>
  <c r="CV237" i="55"/>
  <c r="BD238" i="52"/>
  <c r="BE238" i="52"/>
  <c r="BF238" i="52"/>
  <c r="BG238" i="52"/>
  <c r="BH238" i="52"/>
  <c r="BI238" i="52"/>
  <c r="BJ238" i="52"/>
  <c r="BK238" i="52"/>
  <c r="BL238" i="52"/>
  <c r="BM238" i="52"/>
  <c r="BN238" i="52"/>
  <c r="BO238" i="52"/>
  <c r="BP238" i="52"/>
  <c r="BQ238" i="52"/>
  <c r="BR238" i="52"/>
  <c r="BS238" i="52"/>
  <c r="BT238" i="52"/>
  <c r="BU238" i="52"/>
  <c r="BV238" i="52"/>
  <c r="BW238" i="52"/>
  <c r="BX238" i="52"/>
  <c r="BY238" i="52"/>
  <c r="BZ238" i="52"/>
  <c r="CA238" i="52"/>
  <c r="CB238" i="52"/>
  <c r="CC238" i="52"/>
  <c r="CD238" i="52"/>
  <c r="CE238" i="52"/>
  <c r="CF238" i="52"/>
  <c r="CG238" i="52"/>
  <c r="CH238" i="52"/>
  <c r="CI238" i="52"/>
  <c r="CJ238" i="52"/>
  <c r="CK238" i="52"/>
  <c r="CL238" i="52"/>
  <c r="CM238" i="52"/>
  <c r="CN238" i="52"/>
  <c r="CO238" i="52"/>
  <c r="CP238" i="52"/>
  <c r="CQ238" i="52"/>
  <c r="CR238" i="52"/>
  <c r="CS238" i="52"/>
  <c r="CT238" i="52"/>
  <c r="CU238" i="52"/>
  <c r="CV238" i="52"/>
  <c r="CW238" i="52"/>
  <c r="CV238" i="55"/>
  <c r="BD239" i="52"/>
  <c r="BE239" i="52"/>
  <c r="BF239" i="52"/>
  <c r="BG239" i="52"/>
  <c r="BH239" i="52"/>
  <c r="BI239" i="52"/>
  <c r="BJ239" i="52"/>
  <c r="BK239" i="52"/>
  <c r="BL239" i="52"/>
  <c r="BM239" i="52"/>
  <c r="BN239" i="52"/>
  <c r="BO239" i="52"/>
  <c r="BP239" i="52"/>
  <c r="BQ239" i="52"/>
  <c r="BR239" i="52"/>
  <c r="BS239" i="52"/>
  <c r="BT239" i="52"/>
  <c r="BU239" i="52"/>
  <c r="BV239" i="52"/>
  <c r="BW239" i="52"/>
  <c r="BX239" i="52"/>
  <c r="BY239" i="52"/>
  <c r="BZ239" i="52"/>
  <c r="CA239" i="52"/>
  <c r="CB239" i="52"/>
  <c r="CC239" i="52"/>
  <c r="CD239" i="52"/>
  <c r="CE239" i="52"/>
  <c r="CF239" i="52"/>
  <c r="CG239" i="52"/>
  <c r="CH239" i="52"/>
  <c r="CI239" i="52"/>
  <c r="CJ239" i="52"/>
  <c r="CK239" i="52"/>
  <c r="CL239" i="52"/>
  <c r="CM239" i="52"/>
  <c r="CN239" i="52"/>
  <c r="CO239" i="52"/>
  <c r="CP239" i="52"/>
  <c r="CQ239" i="52"/>
  <c r="CR239" i="52"/>
  <c r="CS239" i="52"/>
  <c r="CT239" i="52"/>
  <c r="CU239" i="52"/>
  <c r="CV239" i="52"/>
  <c r="CW239" i="52"/>
  <c r="CV239" i="55"/>
  <c r="BD240" i="52"/>
  <c r="BE240" i="52"/>
  <c r="BF240" i="52"/>
  <c r="BG240" i="52"/>
  <c r="BH240" i="52"/>
  <c r="BI240" i="52"/>
  <c r="BJ240" i="52"/>
  <c r="BK240" i="52"/>
  <c r="BL240" i="52"/>
  <c r="BM240" i="52"/>
  <c r="BN240" i="52"/>
  <c r="BO240" i="52"/>
  <c r="BP240" i="52"/>
  <c r="BQ240" i="52"/>
  <c r="BR240" i="52"/>
  <c r="BS240" i="52"/>
  <c r="BT240" i="52"/>
  <c r="BU240" i="52"/>
  <c r="BV240" i="52"/>
  <c r="BW240" i="52"/>
  <c r="BX240" i="52"/>
  <c r="BY240" i="52"/>
  <c r="BZ240" i="52"/>
  <c r="CA240" i="52"/>
  <c r="CB240" i="52"/>
  <c r="CC240" i="52"/>
  <c r="CD240" i="52"/>
  <c r="CE240" i="52"/>
  <c r="CF240" i="52"/>
  <c r="CG240" i="52"/>
  <c r="CH240" i="52"/>
  <c r="CI240" i="52"/>
  <c r="CJ240" i="52"/>
  <c r="CK240" i="52"/>
  <c r="CL240" i="52"/>
  <c r="CM240" i="52"/>
  <c r="CN240" i="52"/>
  <c r="CO240" i="52"/>
  <c r="CP240" i="52"/>
  <c r="CQ240" i="52"/>
  <c r="CR240" i="52"/>
  <c r="CS240" i="52"/>
  <c r="CT240" i="52"/>
  <c r="CU240" i="52"/>
  <c r="CV240" i="52"/>
  <c r="CW240" i="52"/>
  <c r="CV240" i="55"/>
  <c r="BD241" i="52"/>
  <c r="BE241" i="52"/>
  <c r="BF241" i="52"/>
  <c r="BG241" i="52"/>
  <c r="BH241" i="52"/>
  <c r="BI241" i="52"/>
  <c r="BJ241" i="52"/>
  <c r="BK241" i="52"/>
  <c r="BL241" i="52"/>
  <c r="BM241" i="52"/>
  <c r="BN241" i="52"/>
  <c r="BO241" i="52"/>
  <c r="BP241" i="52"/>
  <c r="BQ241" i="52"/>
  <c r="BR241" i="52"/>
  <c r="BS241" i="52"/>
  <c r="BT241" i="52"/>
  <c r="BU241" i="52"/>
  <c r="BV241" i="52"/>
  <c r="BW241" i="52"/>
  <c r="BX241" i="52"/>
  <c r="BY241" i="52"/>
  <c r="BZ241" i="52"/>
  <c r="CA241" i="52"/>
  <c r="CB241" i="52"/>
  <c r="CC241" i="52"/>
  <c r="CD241" i="52"/>
  <c r="CE241" i="52"/>
  <c r="CF241" i="52"/>
  <c r="CG241" i="52"/>
  <c r="CH241" i="52"/>
  <c r="CI241" i="52"/>
  <c r="CJ241" i="52"/>
  <c r="CK241" i="52"/>
  <c r="CL241" i="52"/>
  <c r="CM241" i="52"/>
  <c r="CN241" i="52"/>
  <c r="CO241" i="52"/>
  <c r="CP241" i="52"/>
  <c r="CQ241" i="52"/>
  <c r="CR241" i="52"/>
  <c r="CS241" i="52"/>
  <c r="CT241" i="52"/>
  <c r="CU241" i="52"/>
  <c r="CV241" i="52"/>
  <c r="CW241" i="52"/>
  <c r="CV241" i="55"/>
  <c r="BD242" i="52"/>
  <c r="BE242" i="52"/>
  <c r="BF242" i="52"/>
  <c r="BG242" i="52"/>
  <c r="BH242" i="52"/>
  <c r="BI242" i="52"/>
  <c r="BJ242" i="52"/>
  <c r="BK242" i="52"/>
  <c r="BL242" i="52"/>
  <c r="BM242" i="52"/>
  <c r="BN242" i="52"/>
  <c r="BO242" i="52"/>
  <c r="BP242" i="52"/>
  <c r="BQ242" i="52"/>
  <c r="BR242" i="52"/>
  <c r="BS242" i="52"/>
  <c r="BT242" i="52"/>
  <c r="BU242" i="52"/>
  <c r="BV242" i="52"/>
  <c r="BW242" i="52"/>
  <c r="BX242" i="52"/>
  <c r="BY242" i="52"/>
  <c r="BZ242" i="52"/>
  <c r="CA242" i="52"/>
  <c r="CB242" i="52"/>
  <c r="CC242" i="52"/>
  <c r="CD242" i="52"/>
  <c r="CE242" i="52"/>
  <c r="CF242" i="52"/>
  <c r="CG242" i="52"/>
  <c r="CH242" i="52"/>
  <c r="CI242" i="52"/>
  <c r="CJ242" i="52"/>
  <c r="CK242" i="52"/>
  <c r="CL242" i="52"/>
  <c r="CM242" i="52"/>
  <c r="CN242" i="52"/>
  <c r="CO242" i="52"/>
  <c r="CP242" i="52"/>
  <c r="CQ242" i="52"/>
  <c r="CR242" i="52"/>
  <c r="CS242" i="52"/>
  <c r="CT242" i="52"/>
  <c r="CU242" i="52"/>
  <c r="CV242" i="52"/>
  <c r="CW242" i="52"/>
  <c r="CV242" i="55"/>
  <c r="BD243" i="52"/>
  <c r="BE243" i="52"/>
  <c r="BF243" i="52"/>
  <c r="BG243" i="52"/>
  <c r="BH243" i="52"/>
  <c r="BI243" i="52"/>
  <c r="BJ243" i="52"/>
  <c r="BK243" i="52"/>
  <c r="BL243" i="52"/>
  <c r="BM243" i="52"/>
  <c r="BN243" i="52"/>
  <c r="BO243" i="52"/>
  <c r="BP243" i="52"/>
  <c r="BQ243" i="52"/>
  <c r="BR243" i="52"/>
  <c r="BS243" i="52"/>
  <c r="BT243" i="52"/>
  <c r="BU243" i="52"/>
  <c r="BV243" i="52"/>
  <c r="BW243" i="52"/>
  <c r="BX243" i="52"/>
  <c r="BY243" i="52"/>
  <c r="BZ243" i="52"/>
  <c r="CA243" i="52"/>
  <c r="CB243" i="52"/>
  <c r="CC243" i="52"/>
  <c r="CD243" i="52"/>
  <c r="CE243" i="52"/>
  <c r="CF243" i="52"/>
  <c r="CG243" i="52"/>
  <c r="CH243" i="52"/>
  <c r="CI243" i="52"/>
  <c r="CJ243" i="52"/>
  <c r="CK243" i="52"/>
  <c r="CL243" i="52"/>
  <c r="CM243" i="52"/>
  <c r="CN243" i="52"/>
  <c r="CO243" i="52"/>
  <c r="CP243" i="52"/>
  <c r="CQ243" i="52"/>
  <c r="CR243" i="52"/>
  <c r="CS243" i="52"/>
  <c r="CT243" i="52"/>
  <c r="CU243" i="52"/>
  <c r="CV243" i="52"/>
  <c r="CW243" i="52"/>
  <c r="CV243" i="55"/>
  <c r="BD244" i="52"/>
  <c r="BE244" i="52"/>
  <c r="BF244" i="52"/>
  <c r="BG244" i="52"/>
  <c r="BH244" i="52"/>
  <c r="BI244" i="52"/>
  <c r="BJ244" i="52"/>
  <c r="BK244" i="52"/>
  <c r="BL244" i="52"/>
  <c r="BM244" i="52"/>
  <c r="BN244" i="52"/>
  <c r="BO244" i="52"/>
  <c r="BP244" i="52"/>
  <c r="BQ244" i="52"/>
  <c r="BR244" i="52"/>
  <c r="BS244" i="52"/>
  <c r="BT244" i="52"/>
  <c r="BU244" i="52"/>
  <c r="BV244" i="52"/>
  <c r="BW244" i="52"/>
  <c r="BX244" i="52"/>
  <c r="BY244" i="52"/>
  <c r="BZ244" i="52"/>
  <c r="CA244" i="52"/>
  <c r="CB244" i="52"/>
  <c r="CC244" i="52"/>
  <c r="CD244" i="52"/>
  <c r="CE244" i="52"/>
  <c r="CF244" i="52"/>
  <c r="CG244" i="52"/>
  <c r="CH244" i="52"/>
  <c r="CI244" i="52"/>
  <c r="CJ244" i="52"/>
  <c r="CK244" i="52"/>
  <c r="CL244" i="52"/>
  <c r="CM244" i="52"/>
  <c r="CN244" i="52"/>
  <c r="CO244" i="52"/>
  <c r="CP244" i="52"/>
  <c r="CQ244" i="52"/>
  <c r="CR244" i="52"/>
  <c r="CS244" i="52"/>
  <c r="CT244" i="52"/>
  <c r="CU244" i="52"/>
  <c r="CV244" i="52"/>
  <c r="CW244" i="52"/>
  <c r="CV244" i="55"/>
  <c r="BD245" i="52"/>
  <c r="BE245" i="52"/>
  <c r="BF245" i="52"/>
  <c r="BG245" i="52"/>
  <c r="BH245" i="52"/>
  <c r="BI245" i="52"/>
  <c r="BJ245" i="52"/>
  <c r="BK245" i="52"/>
  <c r="BL245" i="52"/>
  <c r="BM245" i="52"/>
  <c r="BN245" i="52"/>
  <c r="BO245" i="52"/>
  <c r="BP245" i="52"/>
  <c r="BQ245" i="52"/>
  <c r="BR245" i="52"/>
  <c r="BS245" i="52"/>
  <c r="BT245" i="52"/>
  <c r="BU245" i="52"/>
  <c r="BV245" i="52"/>
  <c r="BW245" i="52"/>
  <c r="BX245" i="52"/>
  <c r="BY245" i="52"/>
  <c r="BZ245" i="52"/>
  <c r="CA245" i="52"/>
  <c r="CB245" i="52"/>
  <c r="CC245" i="52"/>
  <c r="CD245" i="52"/>
  <c r="CE245" i="52"/>
  <c r="CF245" i="52"/>
  <c r="CG245" i="52"/>
  <c r="CH245" i="52"/>
  <c r="CI245" i="52"/>
  <c r="CJ245" i="52"/>
  <c r="CK245" i="52"/>
  <c r="CL245" i="52"/>
  <c r="CM245" i="52"/>
  <c r="CN245" i="52"/>
  <c r="CO245" i="52"/>
  <c r="CP245" i="52"/>
  <c r="CQ245" i="52"/>
  <c r="CR245" i="52"/>
  <c r="CS245" i="52"/>
  <c r="CT245" i="52"/>
  <c r="CU245" i="52"/>
  <c r="CV245" i="52"/>
  <c r="CW245" i="52"/>
  <c r="CV245" i="55"/>
  <c r="BD246" i="52"/>
  <c r="BE246" i="52"/>
  <c r="BF246" i="52"/>
  <c r="BG246" i="52"/>
  <c r="BH246" i="52"/>
  <c r="BI246" i="52"/>
  <c r="BJ246" i="52"/>
  <c r="BK246" i="52"/>
  <c r="BL246" i="52"/>
  <c r="BM246" i="52"/>
  <c r="BN246" i="52"/>
  <c r="BO246" i="52"/>
  <c r="BP246" i="52"/>
  <c r="BQ246" i="52"/>
  <c r="BR246" i="52"/>
  <c r="BS246" i="52"/>
  <c r="BT246" i="52"/>
  <c r="BU246" i="52"/>
  <c r="BV246" i="52"/>
  <c r="BW246" i="52"/>
  <c r="BX246" i="52"/>
  <c r="BY246" i="52"/>
  <c r="BZ246" i="52"/>
  <c r="CA246" i="52"/>
  <c r="CB246" i="52"/>
  <c r="CC246" i="52"/>
  <c r="CD246" i="52"/>
  <c r="CE246" i="52"/>
  <c r="CF246" i="52"/>
  <c r="CG246" i="52"/>
  <c r="CH246" i="52"/>
  <c r="CI246" i="52"/>
  <c r="CJ246" i="52"/>
  <c r="CK246" i="52"/>
  <c r="CL246" i="52"/>
  <c r="CM246" i="52"/>
  <c r="CN246" i="52"/>
  <c r="CO246" i="52"/>
  <c r="CP246" i="52"/>
  <c r="CQ246" i="52"/>
  <c r="CR246" i="52"/>
  <c r="CS246" i="52"/>
  <c r="CT246" i="52"/>
  <c r="CU246" i="52"/>
  <c r="CV246" i="52"/>
  <c r="CW246" i="52"/>
  <c r="CV246" i="55"/>
  <c r="BD247" i="52"/>
  <c r="BE247" i="52"/>
  <c r="BF247" i="52"/>
  <c r="BG247" i="52"/>
  <c r="BH247" i="52"/>
  <c r="BI247" i="52"/>
  <c r="BJ247" i="52"/>
  <c r="BK247" i="52"/>
  <c r="BL247" i="52"/>
  <c r="BM247" i="52"/>
  <c r="BN247" i="52"/>
  <c r="BO247" i="52"/>
  <c r="BP247" i="52"/>
  <c r="BQ247" i="52"/>
  <c r="BR247" i="52"/>
  <c r="BS247" i="52"/>
  <c r="BT247" i="52"/>
  <c r="BU247" i="52"/>
  <c r="BV247" i="52"/>
  <c r="BW247" i="52"/>
  <c r="BX247" i="52"/>
  <c r="BY247" i="52"/>
  <c r="BZ247" i="52"/>
  <c r="CA247" i="52"/>
  <c r="CB247" i="52"/>
  <c r="CC247" i="52"/>
  <c r="CD247" i="52"/>
  <c r="CE247" i="52"/>
  <c r="CF247" i="52"/>
  <c r="CG247" i="52"/>
  <c r="CH247" i="52"/>
  <c r="CI247" i="52"/>
  <c r="CJ247" i="52"/>
  <c r="CK247" i="52"/>
  <c r="CL247" i="52"/>
  <c r="CM247" i="52"/>
  <c r="CN247" i="52"/>
  <c r="CO247" i="52"/>
  <c r="CP247" i="52"/>
  <c r="CQ247" i="52"/>
  <c r="CR247" i="52"/>
  <c r="CS247" i="52"/>
  <c r="CT247" i="52"/>
  <c r="CU247" i="52"/>
  <c r="CV247" i="52"/>
  <c r="CW247" i="52"/>
  <c r="CV247" i="55"/>
  <c r="BD248" i="52"/>
  <c r="BE248" i="52"/>
  <c r="BF248" i="52"/>
  <c r="BG248" i="52"/>
  <c r="BH248" i="52"/>
  <c r="BI248" i="52"/>
  <c r="BJ248" i="52"/>
  <c r="BK248" i="52"/>
  <c r="BL248" i="52"/>
  <c r="BM248" i="52"/>
  <c r="BN248" i="52"/>
  <c r="BO248" i="52"/>
  <c r="BP248" i="52"/>
  <c r="BQ248" i="52"/>
  <c r="BR248" i="52"/>
  <c r="BS248" i="52"/>
  <c r="BT248" i="52"/>
  <c r="BU248" i="52"/>
  <c r="BV248" i="52"/>
  <c r="BW248" i="52"/>
  <c r="BX248" i="52"/>
  <c r="BY248" i="52"/>
  <c r="BZ248" i="52"/>
  <c r="CA248" i="52"/>
  <c r="CB248" i="52"/>
  <c r="CC248" i="52"/>
  <c r="CD248" i="52"/>
  <c r="CE248" i="52"/>
  <c r="CF248" i="52"/>
  <c r="CG248" i="52"/>
  <c r="CH248" i="52"/>
  <c r="CI248" i="52"/>
  <c r="CJ248" i="52"/>
  <c r="CK248" i="52"/>
  <c r="CL248" i="52"/>
  <c r="CM248" i="52"/>
  <c r="CN248" i="52"/>
  <c r="CO248" i="52"/>
  <c r="CP248" i="52"/>
  <c r="CQ248" i="52"/>
  <c r="CR248" i="52"/>
  <c r="CS248" i="52"/>
  <c r="CT248" i="52"/>
  <c r="CU248" i="52"/>
  <c r="CV248" i="52"/>
  <c r="CW248" i="52"/>
  <c r="CV248" i="55"/>
  <c r="BD249" i="52"/>
  <c r="BE249" i="52"/>
  <c r="BF249" i="52"/>
  <c r="BG249" i="52"/>
  <c r="BH249" i="52"/>
  <c r="BI249" i="52"/>
  <c r="BJ249" i="52"/>
  <c r="BK249" i="52"/>
  <c r="BL249" i="52"/>
  <c r="BM249" i="52"/>
  <c r="BN249" i="52"/>
  <c r="BO249" i="52"/>
  <c r="BP249" i="52"/>
  <c r="BQ249" i="52"/>
  <c r="BR249" i="52"/>
  <c r="BS249" i="52"/>
  <c r="BT249" i="52"/>
  <c r="BU249" i="52"/>
  <c r="BV249" i="52"/>
  <c r="BW249" i="52"/>
  <c r="BX249" i="52"/>
  <c r="BY249" i="52"/>
  <c r="BZ249" i="52"/>
  <c r="CA249" i="52"/>
  <c r="CB249" i="52"/>
  <c r="CC249" i="52"/>
  <c r="CD249" i="52"/>
  <c r="CE249" i="52"/>
  <c r="CF249" i="52"/>
  <c r="CG249" i="52"/>
  <c r="CH249" i="52"/>
  <c r="CI249" i="52"/>
  <c r="CJ249" i="52"/>
  <c r="CK249" i="52"/>
  <c r="CL249" i="52"/>
  <c r="CM249" i="52"/>
  <c r="CN249" i="52"/>
  <c r="CO249" i="52"/>
  <c r="CP249" i="52"/>
  <c r="CQ249" i="52"/>
  <c r="CR249" i="52"/>
  <c r="CS249" i="52"/>
  <c r="CT249" i="52"/>
  <c r="CU249" i="52"/>
  <c r="CV249" i="52"/>
  <c r="CW249" i="52"/>
  <c r="CV249" i="55"/>
  <c r="BD250" i="52"/>
  <c r="BE250" i="52"/>
  <c r="BF250" i="52"/>
  <c r="BG250" i="52"/>
  <c r="BH250" i="52"/>
  <c r="BI250" i="52"/>
  <c r="BJ250" i="52"/>
  <c r="BK250" i="52"/>
  <c r="BL250" i="52"/>
  <c r="BM250" i="52"/>
  <c r="BN250" i="52"/>
  <c r="BO250" i="52"/>
  <c r="BP250" i="52"/>
  <c r="BQ250" i="52"/>
  <c r="BR250" i="52"/>
  <c r="BS250" i="52"/>
  <c r="BT250" i="52"/>
  <c r="BU250" i="52"/>
  <c r="BV250" i="52"/>
  <c r="BW250" i="52"/>
  <c r="BX250" i="52"/>
  <c r="BY250" i="52"/>
  <c r="BZ250" i="52"/>
  <c r="CA250" i="52"/>
  <c r="CB250" i="52"/>
  <c r="CC250" i="52"/>
  <c r="CD250" i="52"/>
  <c r="CE250" i="52"/>
  <c r="CF250" i="52"/>
  <c r="CG250" i="52"/>
  <c r="CH250" i="52"/>
  <c r="CI250" i="52"/>
  <c r="CJ250" i="52"/>
  <c r="CK250" i="52"/>
  <c r="CL250" i="52"/>
  <c r="CM250" i="52"/>
  <c r="CN250" i="52"/>
  <c r="CO250" i="52"/>
  <c r="CP250" i="52"/>
  <c r="CQ250" i="52"/>
  <c r="CR250" i="52"/>
  <c r="CS250" i="52"/>
  <c r="CT250" i="52"/>
  <c r="CU250" i="52"/>
  <c r="CV250" i="52"/>
  <c r="CW250" i="52"/>
  <c r="CV250" i="55"/>
  <c r="BD251" i="52"/>
  <c r="BE251" i="52"/>
  <c r="BF251" i="52"/>
  <c r="BG251" i="52"/>
  <c r="BH251" i="52"/>
  <c r="BI251" i="52"/>
  <c r="BJ251" i="52"/>
  <c r="BK251" i="52"/>
  <c r="BL251" i="52"/>
  <c r="BM251" i="52"/>
  <c r="BN251" i="52"/>
  <c r="BO251" i="52"/>
  <c r="BP251" i="52"/>
  <c r="BQ251" i="52"/>
  <c r="BR251" i="52"/>
  <c r="BS251" i="52"/>
  <c r="BT251" i="52"/>
  <c r="BU251" i="52"/>
  <c r="BV251" i="52"/>
  <c r="BW251" i="52"/>
  <c r="BX251" i="52"/>
  <c r="BY251" i="52"/>
  <c r="BZ251" i="52"/>
  <c r="CA251" i="52"/>
  <c r="CB251" i="52"/>
  <c r="CC251" i="52"/>
  <c r="CD251" i="52"/>
  <c r="CE251" i="52"/>
  <c r="CF251" i="52"/>
  <c r="CG251" i="52"/>
  <c r="CH251" i="52"/>
  <c r="CI251" i="52"/>
  <c r="CJ251" i="52"/>
  <c r="CK251" i="52"/>
  <c r="CL251" i="52"/>
  <c r="CM251" i="52"/>
  <c r="CN251" i="52"/>
  <c r="CO251" i="52"/>
  <c r="CP251" i="52"/>
  <c r="CQ251" i="52"/>
  <c r="CR251" i="52"/>
  <c r="CS251" i="52"/>
  <c r="CT251" i="52"/>
  <c r="CU251" i="52"/>
  <c r="CV251" i="52"/>
  <c r="CW251" i="52"/>
  <c r="CV251" i="55"/>
  <c r="BD252" i="52"/>
  <c r="BE252" i="52"/>
  <c r="BF252" i="52"/>
  <c r="BG252" i="52"/>
  <c r="BH252" i="52"/>
  <c r="BI252" i="52"/>
  <c r="BJ252" i="52"/>
  <c r="BK252" i="52"/>
  <c r="BL252" i="52"/>
  <c r="BM252" i="52"/>
  <c r="BN252" i="52"/>
  <c r="BO252" i="52"/>
  <c r="BP252" i="52"/>
  <c r="BQ252" i="52"/>
  <c r="BR252" i="52"/>
  <c r="BS252" i="52"/>
  <c r="BT252" i="52"/>
  <c r="BU252" i="52"/>
  <c r="BV252" i="52"/>
  <c r="BW252" i="52"/>
  <c r="BX252" i="52"/>
  <c r="BY252" i="52"/>
  <c r="BZ252" i="52"/>
  <c r="CA252" i="52"/>
  <c r="CB252" i="52"/>
  <c r="CC252" i="52"/>
  <c r="CD252" i="52"/>
  <c r="CE252" i="52"/>
  <c r="CF252" i="52"/>
  <c r="CG252" i="52"/>
  <c r="CH252" i="52"/>
  <c r="CI252" i="52"/>
  <c r="CJ252" i="52"/>
  <c r="CK252" i="52"/>
  <c r="CL252" i="52"/>
  <c r="CM252" i="52"/>
  <c r="CN252" i="52"/>
  <c r="CO252" i="52"/>
  <c r="CP252" i="52"/>
  <c r="CQ252" i="52"/>
  <c r="CR252" i="52"/>
  <c r="CS252" i="52"/>
  <c r="CT252" i="52"/>
  <c r="CU252" i="52"/>
  <c r="CV252" i="52"/>
  <c r="CW252" i="52"/>
  <c r="CV252" i="55"/>
  <c r="BD253" i="52"/>
  <c r="BE253" i="52"/>
  <c r="BF253" i="52"/>
  <c r="BG253" i="52"/>
  <c r="BH253" i="52"/>
  <c r="BI253" i="52"/>
  <c r="BJ253" i="52"/>
  <c r="BK253" i="52"/>
  <c r="BL253" i="52"/>
  <c r="BM253" i="52"/>
  <c r="BN253" i="52"/>
  <c r="BO253" i="52"/>
  <c r="BP253" i="52"/>
  <c r="BQ253" i="52"/>
  <c r="BR253" i="52"/>
  <c r="BS253" i="52"/>
  <c r="BT253" i="52"/>
  <c r="BU253" i="52"/>
  <c r="BV253" i="52"/>
  <c r="BW253" i="52"/>
  <c r="BX253" i="52"/>
  <c r="BY253" i="52"/>
  <c r="BZ253" i="52"/>
  <c r="CA253" i="52"/>
  <c r="CB253" i="52"/>
  <c r="CC253" i="52"/>
  <c r="CD253" i="52"/>
  <c r="CE253" i="52"/>
  <c r="CF253" i="52"/>
  <c r="CG253" i="52"/>
  <c r="CH253" i="52"/>
  <c r="CI253" i="52"/>
  <c r="CJ253" i="52"/>
  <c r="CK253" i="52"/>
  <c r="CL253" i="52"/>
  <c r="CM253" i="52"/>
  <c r="CN253" i="52"/>
  <c r="CO253" i="52"/>
  <c r="CP253" i="52"/>
  <c r="CQ253" i="52"/>
  <c r="CR253" i="52"/>
  <c r="CS253" i="52"/>
  <c r="CT253" i="52"/>
  <c r="CU253" i="52"/>
  <c r="CV253" i="52"/>
  <c r="CW253" i="52"/>
  <c r="CV253" i="55"/>
  <c r="BD254" i="52"/>
  <c r="BE254" i="52"/>
  <c r="BF254" i="52"/>
  <c r="BG254" i="52"/>
  <c r="BH254" i="52"/>
  <c r="BI254" i="52"/>
  <c r="BJ254" i="52"/>
  <c r="BK254" i="52"/>
  <c r="BL254" i="52"/>
  <c r="BM254" i="52"/>
  <c r="BN254" i="52"/>
  <c r="BO254" i="52"/>
  <c r="BP254" i="52"/>
  <c r="BQ254" i="52"/>
  <c r="BR254" i="52"/>
  <c r="BS254" i="52"/>
  <c r="BT254" i="52"/>
  <c r="BU254" i="52"/>
  <c r="BV254" i="52"/>
  <c r="BW254" i="52"/>
  <c r="BX254" i="52"/>
  <c r="BY254" i="52"/>
  <c r="BZ254" i="52"/>
  <c r="CA254" i="52"/>
  <c r="CB254" i="52"/>
  <c r="CC254" i="52"/>
  <c r="CD254" i="52"/>
  <c r="CE254" i="52"/>
  <c r="CF254" i="52"/>
  <c r="CG254" i="52"/>
  <c r="CH254" i="52"/>
  <c r="CI254" i="52"/>
  <c r="CJ254" i="52"/>
  <c r="CK254" i="52"/>
  <c r="CL254" i="52"/>
  <c r="CM254" i="52"/>
  <c r="CN254" i="52"/>
  <c r="CO254" i="52"/>
  <c r="CP254" i="52"/>
  <c r="CQ254" i="52"/>
  <c r="CR254" i="52"/>
  <c r="CS254" i="52"/>
  <c r="CT254" i="52"/>
  <c r="CU254" i="52"/>
  <c r="CV254" i="52"/>
  <c r="CW254" i="52"/>
  <c r="CV254" i="55"/>
  <c r="BD255" i="52"/>
  <c r="BE255" i="52"/>
  <c r="BF255" i="52"/>
  <c r="BG255" i="52"/>
  <c r="BH255" i="52"/>
  <c r="BI255" i="52"/>
  <c r="BJ255" i="52"/>
  <c r="BK255" i="52"/>
  <c r="BL255" i="52"/>
  <c r="BM255" i="52"/>
  <c r="BN255" i="52"/>
  <c r="BO255" i="52"/>
  <c r="BP255" i="52"/>
  <c r="BQ255" i="52"/>
  <c r="BR255" i="52"/>
  <c r="BS255" i="52"/>
  <c r="BT255" i="52"/>
  <c r="BU255" i="52"/>
  <c r="BV255" i="52"/>
  <c r="BW255" i="52"/>
  <c r="BX255" i="52"/>
  <c r="BY255" i="52"/>
  <c r="BZ255" i="52"/>
  <c r="CA255" i="52"/>
  <c r="CB255" i="52"/>
  <c r="CC255" i="52"/>
  <c r="CD255" i="52"/>
  <c r="CE255" i="52"/>
  <c r="CF255" i="52"/>
  <c r="CG255" i="52"/>
  <c r="CH255" i="52"/>
  <c r="CI255" i="52"/>
  <c r="CJ255" i="52"/>
  <c r="CK255" i="52"/>
  <c r="CL255" i="52"/>
  <c r="CM255" i="52"/>
  <c r="CN255" i="52"/>
  <c r="CO255" i="52"/>
  <c r="CP255" i="52"/>
  <c r="CQ255" i="52"/>
  <c r="CR255" i="52"/>
  <c r="CS255" i="52"/>
  <c r="CT255" i="52"/>
  <c r="CU255" i="52"/>
  <c r="CV255" i="52"/>
  <c r="CW255" i="52"/>
  <c r="CV255" i="55"/>
  <c r="BD256" i="52"/>
  <c r="BE256" i="52"/>
  <c r="BF256" i="52"/>
  <c r="BG256" i="52"/>
  <c r="BH256" i="52"/>
  <c r="BI256" i="52"/>
  <c r="BJ256" i="52"/>
  <c r="BK256" i="52"/>
  <c r="BL256" i="52"/>
  <c r="BM256" i="52"/>
  <c r="BN256" i="52"/>
  <c r="BO256" i="52"/>
  <c r="BP256" i="52"/>
  <c r="BQ256" i="52"/>
  <c r="BR256" i="52"/>
  <c r="BS256" i="52"/>
  <c r="BT256" i="52"/>
  <c r="BU256" i="52"/>
  <c r="BV256" i="52"/>
  <c r="BW256" i="52"/>
  <c r="BX256" i="52"/>
  <c r="BY256" i="52"/>
  <c r="BZ256" i="52"/>
  <c r="CA256" i="52"/>
  <c r="CB256" i="52"/>
  <c r="CC256" i="52"/>
  <c r="CD256" i="52"/>
  <c r="CE256" i="52"/>
  <c r="CF256" i="52"/>
  <c r="CG256" i="52"/>
  <c r="CH256" i="52"/>
  <c r="CI256" i="52"/>
  <c r="CJ256" i="52"/>
  <c r="CK256" i="52"/>
  <c r="CL256" i="52"/>
  <c r="CM256" i="52"/>
  <c r="CN256" i="52"/>
  <c r="CO256" i="52"/>
  <c r="CP256" i="52"/>
  <c r="CQ256" i="52"/>
  <c r="CR256" i="52"/>
  <c r="CS256" i="52"/>
  <c r="CT256" i="52"/>
  <c r="CU256" i="52"/>
  <c r="CV256" i="52"/>
  <c r="CW256" i="52"/>
  <c r="CV256" i="55"/>
  <c r="BD257" i="52"/>
  <c r="BE257" i="52"/>
  <c r="BF257" i="52"/>
  <c r="BG257" i="52"/>
  <c r="BH257" i="52"/>
  <c r="BI257" i="52"/>
  <c r="BJ257" i="52"/>
  <c r="BK257" i="52"/>
  <c r="BL257" i="52"/>
  <c r="BM257" i="52"/>
  <c r="BN257" i="52"/>
  <c r="BO257" i="52"/>
  <c r="BP257" i="52"/>
  <c r="BQ257" i="52"/>
  <c r="BR257" i="52"/>
  <c r="BS257" i="52"/>
  <c r="BT257" i="52"/>
  <c r="BU257" i="52"/>
  <c r="BV257" i="52"/>
  <c r="BW257" i="52"/>
  <c r="BX257" i="52"/>
  <c r="BY257" i="52"/>
  <c r="BZ257" i="52"/>
  <c r="CA257" i="52"/>
  <c r="CB257" i="52"/>
  <c r="CC257" i="52"/>
  <c r="CD257" i="52"/>
  <c r="CE257" i="52"/>
  <c r="CF257" i="52"/>
  <c r="CG257" i="52"/>
  <c r="CH257" i="52"/>
  <c r="CI257" i="52"/>
  <c r="CJ257" i="52"/>
  <c r="CK257" i="52"/>
  <c r="CL257" i="52"/>
  <c r="CM257" i="52"/>
  <c r="CN257" i="52"/>
  <c r="CO257" i="52"/>
  <c r="CP257" i="52"/>
  <c r="CQ257" i="52"/>
  <c r="CR257" i="52"/>
  <c r="CS257" i="52"/>
  <c r="CT257" i="52"/>
  <c r="CU257" i="52"/>
  <c r="CV257" i="52"/>
  <c r="CW257" i="52"/>
  <c r="CV257" i="55"/>
  <c r="CV258" i="52"/>
  <c r="CV258" i="55"/>
  <c r="CV259" i="52"/>
  <c r="CV259" i="55"/>
  <c r="CV260" i="52"/>
  <c r="CV260" i="55"/>
  <c r="CV261" i="52"/>
  <c r="CV261" i="55"/>
  <c r="CV262" i="52"/>
  <c r="CV262" i="55"/>
  <c r="CV263" i="52"/>
  <c r="CV263" i="55"/>
  <c r="CV264" i="52"/>
  <c r="CV264" i="55"/>
  <c r="CV265" i="52"/>
  <c r="CV265" i="55"/>
  <c r="CV2" i="55"/>
  <c r="AW2" i="55"/>
  <c r="CX2" i="52"/>
  <c r="C287" i="50"/>
  <c r="C288" i="50"/>
  <c r="L21" i="56"/>
  <c r="L51" i="56"/>
  <c r="AC51" i="56"/>
  <c r="F21" i="56"/>
  <c r="F51" i="56"/>
  <c r="W51" i="56"/>
  <c r="S51" i="56"/>
  <c r="Q21" i="56"/>
  <c r="Q51" i="56"/>
  <c r="AH51" i="56"/>
  <c r="Q20" i="56"/>
  <c r="Q50" i="56"/>
  <c r="AH50" i="56"/>
  <c r="L20" i="56"/>
  <c r="L50" i="56"/>
  <c r="AC50" i="56"/>
  <c r="K20" i="56"/>
  <c r="K50" i="56"/>
  <c r="AB50" i="56"/>
  <c r="F20" i="56"/>
  <c r="F50" i="56"/>
  <c r="W50" i="56"/>
  <c r="E20" i="56"/>
  <c r="E50" i="56"/>
  <c r="V50" i="56"/>
  <c r="S50" i="56"/>
  <c r="O50" i="56"/>
  <c r="AF50" i="56"/>
  <c r="Q19" i="56"/>
  <c r="Q49" i="56"/>
  <c r="AH49" i="56"/>
  <c r="O49" i="56"/>
  <c r="AF49" i="56"/>
  <c r="L19" i="56"/>
  <c r="L49" i="56"/>
  <c r="AC49" i="56"/>
  <c r="K19" i="56"/>
  <c r="K49" i="56"/>
  <c r="AB49" i="56"/>
  <c r="I19" i="56"/>
  <c r="I49" i="56"/>
  <c r="Z49" i="56"/>
  <c r="F19" i="56"/>
  <c r="F49" i="56"/>
  <c r="W49" i="56"/>
  <c r="E19" i="56"/>
  <c r="E49" i="56"/>
  <c r="V49" i="56"/>
  <c r="C19" i="56"/>
  <c r="C49" i="56"/>
  <c r="T49" i="56"/>
  <c r="S49" i="56"/>
  <c r="N19" i="56"/>
  <c r="N49" i="56"/>
  <c r="AE49" i="56"/>
  <c r="S48" i="56"/>
  <c r="L18" i="56"/>
  <c r="L48" i="56"/>
  <c r="AC48" i="56"/>
  <c r="L17" i="56"/>
  <c r="L47" i="56"/>
  <c r="AC47" i="56"/>
  <c r="F17" i="56"/>
  <c r="F47" i="56"/>
  <c r="W47" i="56"/>
  <c r="S47" i="56"/>
  <c r="Q17" i="56"/>
  <c r="Q47" i="56"/>
  <c r="AH47" i="56"/>
  <c r="Q16" i="56"/>
  <c r="Q46" i="56"/>
  <c r="AH46" i="56"/>
  <c r="L16" i="56"/>
  <c r="L46" i="56"/>
  <c r="AC46" i="56"/>
  <c r="K16" i="56"/>
  <c r="K46" i="56"/>
  <c r="AB46" i="56"/>
  <c r="F16" i="56"/>
  <c r="F46" i="56"/>
  <c r="W46" i="56"/>
  <c r="E16" i="56"/>
  <c r="E46" i="56"/>
  <c r="V46" i="56"/>
  <c r="S46" i="56"/>
  <c r="O46" i="56"/>
  <c r="AF46" i="56"/>
  <c r="Q15" i="56"/>
  <c r="Q45" i="56"/>
  <c r="AH45" i="56"/>
  <c r="O45" i="56"/>
  <c r="AF45" i="56"/>
  <c r="K15" i="56"/>
  <c r="K45" i="56"/>
  <c r="AB45" i="56"/>
  <c r="I15" i="56"/>
  <c r="I45" i="56"/>
  <c r="Z45" i="56"/>
  <c r="E15" i="56"/>
  <c r="E45" i="56"/>
  <c r="V45" i="56"/>
  <c r="C15" i="56"/>
  <c r="C45" i="56"/>
  <c r="T45" i="56"/>
  <c r="S45" i="56"/>
  <c r="N15" i="56"/>
  <c r="N45" i="56"/>
  <c r="AE45" i="56"/>
  <c r="L11" i="56"/>
  <c r="L41" i="56"/>
  <c r="AC41" i="56"/>
  <c r="F11" i="56"/>
  <c r="F41" i="56"/>
  <c r="W41" i="56"/>
  <c r="S41" i="56"/>
  <c r="Q11" i="56"/>
  <c r="Q41" i="56"/>
  <c r="AH41" i="56"/>
  <c r="Q10" i="56"/>
  <c r="Q40" i="56"/>
  <c r="AH40" i="56"/>
  <c r="L10" i="56"/>
  <c r="L40" i="56"/>
  <c r="AC40" i="56"/>
  <c r="K10" i="56"/>
  <c r="K40" i="56"/>
  <c r="AB40" i="56"/>
  <c r="F10" i="56"/>
  <c r="F40" i="56"/>
  <c r="W40" i="56"/>
  <c r="E10" i="56"/>
  <c r="E40" i="56"/>
  <c r="V40" i="56"/>
  <c r="S40" i="56"/>
  <c r="O40" i="56"/>
  <c r="AF40" i="56"/>
  <c r="Q9" i="56"/>
  <c r="Q39" i="56"/>
  <c r="AH39" i="56"/>
  <c r="BB14" i="51"/>
  <c r="BC14" i="51"/>
  <c r="BD14" i="51"/>
  <c r="BE14" i="51"/>
  <c r="BF14" i="51"/>
  <c r="BG14" i="51"/>
  <c r="BH14" i="51"/>
  <c r="BI273" i="50"/>
  <c r="BI14" i="51"/>
  <c r="O39" i="56"/>
  <c r="AF39" i="56"/>
  <c r="AR14" i="51"/>
  <c r="AS14" i="51"/>
  <c r="AT14" i="51"/>
  <c r="AU14" i="51"/>
  <c r="AV14" i="51"/>
  <c r="AW14" i="51"/>
  <c r="AX14" i="51"/>
  <c r="AY14" i="51"/>
  <c r="AZ14" i="51"/>
  <c r="BA14" i="51"/>
  <c r="L9" i="56"/>
  <c r="L39" i="56"/>
  <c r="AC39" i="56"/>
  <c r="K9" i="56"/>
  <c r="K39" i="56"/>
  <c r="AB39" i="56"/>
  <c r="AH14" i="51"/>
  <c r="AI14" i="51"/>
  <c r="AJ14" i="51"/>
  <c r="AK14" i="51"/>
  <c r="AL14" i="51"/>
  <c r="AM14" i="51"/>
  <c r="AN14" i="51"/>
  <c r="AO14" i="51"/>
  <c r="AP14" i="51"/>
  <c r="AQ14" i="51"/>
  <c r="I9" i="56"/>
  <c r="I39" i="56"/>
  <c r="Z39" i="56"/>
  <c r="X14" i="51"/>
  <c r="Y14" i="51"/>
  <c r="Z14" i="51"/>
  <c r="AA14" i="51"/>
  <c r="AB14" i="51"/>
  <c r="AC14" i="51"/>
  <c r="AD14" i="51"/>
  <c r="AE14" i="51"/>
  <c r="AF14" i="51"/>
  <c r="AG14" i="51"/>
  <c r="F9" i="56"/>
  <c r="F39" i="56"/>
  <c r="W39" i="56"/>
  <c r="E9" i="56"/>
  <c r="E39" i="56"/>
  <c r="V39" i="56"/>
  <c r="Q14" i="51"/>
  <c r="R14" i="51"/>
  <c r="S14" i="51"/>
  <c r="T14" i="51"/>
  <c r="U14" i="51"/>
  <c r="V14" i="51"/>
  <c r="W14" i="51"/>
  <c r="C9" i="56"/>
  <c r="C39" i="56"/>
  <c r="T39" i="56"/>
  <c r="S39" i="56"/>
  <c r="N9" i="56"/>
  <c r="N39" i="56"/>
  <c r="AE39" i="56"/>
  <c r="S38" i="56"/>
  <c r="AR13" i="51"/>
  <c r="AS13" i="51"/>
  <c r="AT13" i="51"/>
  <c r="AU13" i="51"/>
  <c r="AV13" i="51"/>
  <c r="AW13" i="51"/>
  <c r="AX13" i="51"/>
  <c r="AY13" i="51"/>
  <c r="AZ13" i="51"/>
  <c r="BA13" i="51"/>
  <c r="L8" i="56"/>
  <c r="L38" i="56"/>
  <c r="AC38" i="56"/>
  <c r="AR12" i="51"/>
  <c r="AS12" i="51"/>
  <c r="AT12" i="51"/>
  <c r="AU12" i="51"/>
  <c r="AV12" i="51"/>
  <c r="AW12" i="51"/>
  <c r="AX12" i="51"/>
  <c r="AY12" i="51"/>
  <c r="AZ12" i="51"/>
  <c r="BA12" i="51"/>
  <c r="L7" i="56"/>
  <c r="L37" i="56"/>
  <c r="AC37" i="56"/>
  <c r="X12" i="51"/>
  <c r="Y12" i="51"/>
  <c r="Z12" i="51"/>
  <c r="AA12" i="51"/>
  <c r="AB12" i="51"/>
  <c r="AC12" i="51"/>
  <c r="AD12" i="51"/>
  <c r="AE12" i="51"/>
  <c r="AF12" i="51"/>
  <c r="AG12" i="51"/>
  <c r="F7" i="56"/>
  <c r="F37" i="56"/>
  <c r="W37" i="56"/>
  <c r="S37" i="56"/>
  <c r="Q7" i="56"/>
  <c r="Q37" i="56"/>
  <c r="AH37" i="56"/>
  <c r="Q6" i="56"/>
  <c r="Q36" i="56"/>
  <c r="AH36" i="56"/>
  <c r="L6" i="56"/>
  <c r="L36" i="56"/>
  <c r="AC36" i="56"/>
  <c r="K6" i="56"/>
  <c r="K36" i="56"/>
  <c r="AB36" i="56"/>
  <c r="F6" i="56"/>
  <c r="F36" i="56"/>
  <c r="W36" i="56"/>
  <c r="E6" i="56"/>
  <c r="E36" i="56"/>
  <c r="V36" i="56"/>
  <c r="S36" i="56"/>
  <c r="O36" i="56"/>
  <c r="AF36" i="56"/>
  <c r="Q5" i="56"/>
  <c r="Q35" i="56"/>
  <c r="AH35" i="56"/>
  <c r="BB10" i="51"/>
  <c r="BC10" i="51"/>
  <c r="BD10" i="51"/>
  <c r="BE10" i="51"/>
  <c r="BF10" i="51"/>
  <c r="BG10" i="51"/>
  <c r="BH10" i="51"/>
  <c r="BI269" i="50"/>
  <c r="BI10" i="51"/>
  <c r="O35" i="56"/>
  <c r="AF35" i="56"/>
  <c r="AR10" i="51"/>
  <c r="AS10" i="51"/>
  <c r="AT10" i="51"/>
  <c r="AU10" i="51"/>
  <c r="AV10" i="51"/>
  <c r="AW10" i="51"/>
  <c r="AX10" i="51"/>
  <c r="AY10" i="51"/>
  <c r="AZ10" i="51"/>
  <c r="BA10" i="51"/>
  <c r="L5" i="56"/>
  <c r="L35" i="56"/>
  <c r="AC35" i="56"/>
  <c r="K5" i="56"/>
  <c r="K35" i="56"/>
  <c r="AB35" i="56"/>
  <c r="AH10" i="51"/>
  <c r="AI10" i="51"/>
  <c r="AJ10" i="51"/>
  <c r="AK10" i="51"/>
  <c r="AL10" i="51"/>
  <c r="AM10" i="51"/>
  <c r="AN10" i="51"/>
  <c r="AO10" i="51"/>
  <c r="AP10" i="51"/>
  <c r="AQ10" i="51"/>
  <c r="I5" i="56"/>
  <c r="I35" i="56"/>
  <c r="Z35" i="56"/>
  <c r="X10" i="51"/>
  <c r="Y10" i="51"/>
  <c r="Z10" i="51"/>
  <c r="AA10" i="51"/>
  <c r="AB10" i="51"/>
  <c r="AC10" i="51"/>
  <c r="AD10" i="51"/>
  <c r="AE10" i="51"/>
  <c r="AF10" i="51"/>
  <c r="AG10" i="51"/>
  <c r="F5" i="56"/>
  <c r="F35" i="56"/>
  <c r="W35" i="56"/>
  <c r="E5" i="56"/>
  <c r="E35" i="56"/>
  <c r="V35" i="56"/>
  <c r="P10" i="51"/>
  <c r="Q10" i="51"/>
  <c r="R10" i="51"/>
  <c r="S10" i="51"/>
  <c r="T10" i="51"/>
  <c r="U10" i="51"/>
  <c r="V10" i="51"/>
  <c r="W10" i="51"/>
  <c r="C5" i="56"/>
  <c r="C35" i="56"/>
  <c r="T35" i="56"/>
  <c r="S35" i="56"/>
  <c r="N5" i="56"/>
  <c r="N35" i="56"/>
  <c r="AE35" i="56"/>
  <c r="S31" i="56"/>
  <c r="S30" i="56"/>
  <c r="S29" i="56"/>
  <c r="S28" i="56"/>
  <c r="S27" i="56"/>
  <c r="S26" i="56"/>
  <c r="S25" i="56"/>
  <c r="E25" i="56"/>
  <c r="V25" i="56"/>
  <c r="X32" i="51"/>
  <c r="Y32" i="51"/>
  <c r="Z32" i="51"/>
  <c r="AA32" i="51"/>
  <c r="AB32" i="51"/>
  <c r="AC32" i="51"/>
  <c r="AD32" i="51"/>
  <c r="AE32" i="51"/>
  <c r="AF32" i="51"/>
  <c r="AG32" i="51"/>
  <c r="F25" i="56"/>
  <c r="W25" i="56"/>
  <c r="H15" i="56"/>
  <c r="H5" i="56"/>
  <c r="H25" i="56"/>
  <c r="Y25" i="56"/>
  <c r="AH32" i="51"/>
  <c r="AI32" i="51"/>
  <c r="AJ32" i="51"/>
  <c r="AK32" i="51"/>
  <c r="AL32" i="51"/>
  <c r="AM32" i="51"/>
  <c r="AN32" i="51"/>
  <c r="AO32" i="51"/>
  <c r="AP32" i="51"/>
  <c r="AQ32" i="51"/>
  <c r="I25" i="56"/>
  <c r="Z25" i="56"/>
  <c r="K25" i="56"/>
  <c r="AB25" i="56"/>
  <c r="AR32" i="51"/>
  <c r="AS32" i="51"/>
  <c r="AT32" i="51"/>
  <c r="AU32" i="51"/>
  <c r="AV32" i="51"/>
  <c r="AW32" i="51"/>
  <c r="AX32" i="51"/>
  <c r="AY32" i="51"/>
  <c r="AZ32" i="51"/>
  <c r="BA32" i="51"/>
  <c r="L25" i="56"/>
  <c r="AC25" i="56"/>
  <c r="N25" i="56"/>
  <c r="AE25" i="56"/>
  <c r="BB32" i="51"/>
  <c r="BC32" i="51"/>
  <c r="BD32" i="51"/>
  <c r="BE32" i="51"/>
  <c r="BF32" i="51"/>
  <c r="BG32" i="51"/>
  <c r="BH32" i="51"/>
  <c r="BI32" i="51"/>
  <c r="AF25" i="56"/>
  <c r="Q25" i="56"/>
  <c r="AH25" i="56"/>
  <c r="E26" i="56"/>
  <c r="V26" i="56"/>
  <c r="F26" i="56"/>
  <c r="W26" i="56"/>
  <c r="H16" i="56"/>
  <c r="H6" i="56"/>
  <c r="H26" i="56"/>
  <c r="Y26" i="56"/>
  <c r="I26" i="56"/>
  <c r="Z26" i="56"/>
  <c r="K26" i="56"/>
  <c r="AB26" i="56"/>
  <c r="L26" i="56"/>
  <c r="AC26" i="56"/>
  <c r="N16" i="56"/>
  <c r="N6" i="56"/>
  <c r="N26" i="56"/>
  <c r="AE26" i="56"/>
  <c r="AF26" i="56"/>
  <c r="Q26" i="56"/>
  <c r="AH26" i="56"/>
  <c r="E17" i="56"/>
  <c r="E7" i="56"/>
  <c r="E27" i="56"/>
  <c r="V27" i="56"/>
  <c r="X34" i="51"/>
  <c r="Y34" i="51"/>
  <c r="Z34" i="51"/>
  <c r="AA34" i="51"/>
  <c r="AB34" i="51"/>
  <c r="AC34" i="51"/>
  <c r="AD34" i="51"/>
  <c r="AE34" i="51"/>
  <c r="AF34" i="51"/>
  <c r="AG34" i="51"/>
  <c r="F27" i="56"/>
  <c r="W27" i="56"/>
  <c r="H17" i="56"/>
  <c r="H7" i="56"/>
  <c r="H27" i="56"/>
  <c r="Y27" i="56"/>
  <c r="AH12" i="51"/>
  <c r="AH34" i="51"/>
  <c r="AI12" i="51"/>
  <c r="AI34" i="51"/>
  <c r="AJ12" i="51"/>
  <c r="AJ34" i="51"/>
  <c r="AK12" i="51"/>
  <c r="AK34" i="51"/>
  <c r="AL12" i="51"/>
  <c r="AL34" i="51"/>
  <c r="AM12" i="51"/>
  <c r="AM34" i="51"/>
  <c r="AN12" i="51"/>
  <c r="AN34" i="51"/>
  <c r="AO12" i="51"/>
  <c r="AO34" i="51"/>
  <c r="AP12" i="51"/>
  <c r="AP34" i="51"/>
  <c r="AQ12" i="51"/>
  <c r="AQ34" i="51"/>
  <c r="I27" i="56"/>
  <c r="Z27" i="56"/>
  <c r="K17" i="56"/>
  <c r="K7" i="56"/>
  <c r="K27" i="56"/>
  <c r="AB27" i="56"/>
  <c r="AR34" i="51"/>
  <c r="AS34" i="51"/>
  <c r="AT34" i="51"/>
  <c r="AU34" i="51"/>
  <c r="AV34" i="51"/>
  <c r="AW34" i="51"/>
  <c r="AX34" i="51"/>
  <c r="AY34" i="51"/>
  <c r="AZ34" i="51"/>
  <c r="BA34" i="51"/>
  <c r="L27" i="56"/>
  <c r="AC27" i="56"/>
  <c r="N17" i="56"/>
  <c r="N7" i="56"/>
  <c r="N27" i="56"/>
  <c r="AE27" i="56"/>
  <c r="BB12" i="51"/>
  <c r="BB34" i="51"/>
  <c r="BC12" i="51"/>
  <c r="BC34" i="51"/>
  <c r="BD12" i="51"/>
  <c r="BD34" i="51"/>
  <c r="BE12" i="51"/>
  <c r="BE34" i="51"/>
  <c r="BF12" i="51"/>
  <c r="BF34" i="51"/>
  <c r="BG12" i="51"/>
  <c r="BG34" i="51"/>
  <c r="BH12" i="51"/>
  <c r="BH34" i="51"/>
  <c r="BI271" i="50"/>
  <c r="BI12" i="51"/>
  <c r="BI34" i="51"/>
  <c r="AF27" i="56"/>
  <c r="Q27" i="56"/>
  <c r="AH27" i="56"/>
  <c r="E18" i="56"/>
  <c r="E8" i="56"/>
  <c r="E28" i="56"/>
  <c r="V28" i="56"/>
  <c r="X13" i="51"/>
  <c r="X35" i="51"/>
  <c r="Y13" i="51"/>
  <c r="Y35" i="51"/>
  <c r="Z13" i="51"/>
  <c r="Z35" i="51"/>
  <c r="AA13" i="51"/>
  <c r="AA35" i="51"/>
  <c r="AB13" i="51"/>
  <c r="AB35" i="51"/>
  <c r="AC13" i="51"/>
  <c r="AC35" i="51"/>
  <c r="AD13" i="51"/>
  <c r="AD35" i="51"/>
  <c r="AE13" i="51"/>
  <c r="AE35" i="51"/>
  <c r="AF13" i="51"/>
  <c r="AF35" i="51"/>
  <c r="AG13" i="51"/>
  <c r="AG35" i="51"/>
  <c r="F28" i="56"/>
  <c r="W28" i="56"/>
  <c r="H18" i="56"/>
  <c r="H8" i="56"/>
  <c r="H28" i="56"/>
  <c r="Y28" i="56"/>
  <c r="AH13" i="51"/>
  <c r="AH35" i="51"/>
  <c r="AI13" i="51"/>
  <c r="AI35" i="51"/>
  <c r="AJ13" i="51"/>
  <c r="AJ35" i="51"/>
  <c r="AK13" i="51"/>
  <c r="AK35" i="51"/>
  <c r="AL13" i="51"/>
  <c r="AL35" i="51"/>
  <c r="AM13" i="51"/>
  <c r="AM35" i="51"/>
  <c r="AN13" i="51"/>
  <c r="AN35" i="51"/>
  <c r="AO13" i="51"/>
  <c r="AO35" i="51"/>
  <c r="AP13" i="51"/>
  <c r="AP35" i="51"/>
  <c r="AQ13" i="51"/>
  <c r="AQ35" i="51"/>
  <c r="I28" i="56"/>
  <c r="Z28" i="56"/>
  <c r="K18" i="56"/>
  <c r="K8" i="56"/>
  <c r="K28" i="56"/>
  <c r="AB28" i="56"/>
  <c r="AR35" i="51"/>
  <c r="AS35" i="51"/>
  <c r="AT35" i="51"/>
  <c r="AU35" i="51"/>
  <c r="AV35" i="51"/>
  <c r="AW35" i="51"/>
  <c r="AX35" i="51"/>
  <c r="AY35" i="51"/>
  <c r="AZ35" i="51"/>
  <c r="BA35" i="51"/>
  <c r="L28" i="56"/>
  <c r="AC28" i="56"/>
  <c r="N18" i="56"/>
  <c r="N8" i="56"/>
  <c r="N28" i="56"/>
  <c r="AE28" i="56"/>
  <c r="BB13" i="51"/>
  <c r="BB35" i="51"/>
  <c r="BC13" i="51"/>
  <c r="BC35" i="51"/>
  <c r="BD13" i="51"/>
  <c r="BD35" i="51"/>
  <c r="BE13" i="51"/>
  <c r="BE35" i="51"/>
  <c r="BF13" i="51"/>
  <c r="BF35" i="51"/>
  <c r="BG13" i="51"/>
  <c r="BG35" i="51"/>
  <c r="BH13" i="51"/>
  <c r="BH35" i="51"/>
  <c r="BI272" i="50"/>
  <c r="BI13" i="51"/>
  <c r="BI35" i="51"/>
  <c r="AF28" i="56"/>
  <c r="Q18" i="56"/>
  <c r="Q8" i="56"/>
  <c r="Q28" i="56"/>
  <c r="AH28" i="56"/>
  <c r="E29" i="56"/>
  <c r="V29" i="56"/>
  <c r="X36" i="51"/>
  <c r="Y36" i="51"/>
  <c r="Z36" i="51"/>
  <c r="AA36" i="51"/>
  <c r="AB36" i="51"/>
  <c r="AC36" i="51"/>
  <c r="AD36" i="51"/>
  <c r="AE36" i="51"/>
  <c r="AF36" i="51"/>
  <c r="AG36" i="51"/>
  <c r="F29" i="56"/>
  <c r="W29" i="56"/>
  <c r="H19" i="56"/>
  <c r="H9" i="56"/>
  <c r="H29" i="56"/>
  <c r="Y29" i="56"/>
  <c r="AH36" i="51"/>
  <c r="AI36" i="51"/>
  <c r="AJ36" i="51"/>
  <c r="AK36" i="51"/>
  <c r="AL36" i="51"/>
  <c r="AM36" i="51"/>
  <c r="AN36" i="51"/>
  <c r="AO36" i="51"/>
  <c r="AP36" i="51"/>
  <c r="AQ36" i="51"/>
  <c r="I29" i="56"/>
  <c r="Z29" i="56"/>
  <c r="K29" i="56"/>
  <c r="AB29" i="56"/>
  <c r="AR36" i="51"/>
  <c r="AS36" i="51"/>
  <c r="AT36" i="51"/>
  <c r="AU36" i="51"/>
  <c r="AV36" i="51"/>
  <c r="AW36" i="51"/>
  <c r="AX36" i="51"/>
  <c r="AY36" i="51"/>
  <c r="AZ36" i="51"/>
  <c r="BA36" i="51"/>
  <c r="L29" i="56"/>
  <c r="AC29" i="56"/>
  <c r="N29" i="56"/>
  <c r="AE29" i="56"/>
  <c r="BB36" i="51"/>
  <c r="BC36" i="51"/>
  <c r="BD36" i="51"/>
  <c r="BE36" i="51"/>
  <c r="BF36" i="51"/>
  <c r="BG36" i="51"/>
  <c r="BH36" i="51"/>
  <c r="BI36" i="51"/>
  <c r="AF29" i="56"/>
  <c r="Q29" i="56"/>
  <c r="AH29" i="56"/>
  <c r="E30" i="56"/>
  <c r="V30" i="56"/>
  <c r="F30" i="56"/>
  <c r="W30" i="56"/>
  <c r="H20" i="56"/>
  <c r="H10" i="56"/>
  <c r="H30" i="56"/>
  <c r="Y30" i="56"/>
  <c r="I30" i="56"/>
  <c r="Z30" i="56"/>
  <c r="K30" i="56"/>
  <c r="AB30" i="56"/>
  <c r="L30" i="56"/>
  <c r="AC30" i="56"/>
  <c r="N20" i="56"/>
  <c r="N10" i="56"/>
  <c r="N30" i="56"/>
  <c r="AE30" i="56"/>
  <c r="AF30" i="56"/>
  <c r="Q30" i="56"/>
  <c r="AH30" i="56"/>
  <c r="E21" i="56"/>
  <c r="E11" i="56"/>
  <c r="E31" i="56"/>
  <c r="V31" i="56"/>
  <c r="F31" i="56"/>
  <c r="W31" i="56"/>
  <c r="H21" i="56"/>
  <c r="H11" i="56"/>
  <c r="H31" i="56"/>
  <c r="Y31" i="56"/>
  <c r="I31" i="56"/>
  <c r="Z31" i="56"/>
  <c r="K21" i="56"/>
  <c r="K11" i="56"/>
  <c r="K31" i="56"/>
  <c r="AB31" i="56"/>
  <c r="L31" i="56"/>
  <c r="AC31" i="56"/>
  <c r="N21" i="56"/>
  <c r="N11" i="56"/>
  <c r="N31" i="56"/>
  <c r="AE31" i="56"/>
  <c r="AF31" i="56"/>
  <c r="Q31" i="56"/>
  <c r="AH31" i="56"/>
  <c r="C26" i="56"/>
  <c r="T26" i="56"/>
  <c r="P12" i="51"/>
  <c r="P34" i="51"/>
  <c r="Q12" i="51"/>
  <c r="Q34" i="51"/>
  <c r="R12" i="51"/>
  <c r="R34" i="51"/>
  <c r="S12" i="51"/>
  <c r="S34" i="51"/>
  <c r="T12" i="51"/>
  <c r="T34" i="51"/>
  <c r="U12" i="51"/>
  <c r="U34" i="51"/>
  <c r="V12" i="51"/>
  <c r="V34" i="51"/>
  <c r="W12" i="51"/>
  <c r="W34" i="51"/>
  <c r="C27" i="56"/>
  <c r="T27" i="56"/>
  <c r="P13" i="51"/>
  <c r="P35" i="51"/>
  <c r="Q13" i="51"/>
  <c r="Q35" i="51"/>
  <c r="R13" i="51"/>
  <c r="R35" i="51"/>
  <c r="S13" i="51"/>
  <c r="S35" i="51"/>
  <c r="T13" i="51"/>
  <c r="T35" i="51"/>
  <c r="U13" i="51"/>
  <c r="U35" i="51"/>
  <c r="V13" i="51"/>
  <c r="V35" i="51"/>
  <c r="W13" i="51"/>
  <c r="W35" i="51"/>
  <c r="C28" i="56"/>
  <c r="T28" i="56"/>
  <c r="Q36" i="51"/>
  <c r="R36" i="51"/>
  <c r="S36" i="51"/>
  <c r="T36" i="51"/>
  <c r="U36" i="51"/>
  <c r="V36" i="51"/>
  <c r="W36" i="51"/>
  <c r="C29" i="56"/>
  <c r="T29" i="56"/>
  <c r="C30" i="56"/>
  <c r="T30" i="56"/>
  <c r="C31" i="56"/>
  <c r="T31" i="56"/>
  <c r="P32" i="51"/>
  <c r="Q32" i="51"/>
  <c r="R32" i="51"/>
  <c r="S32" i="51"/>
  <c r="T32" i="51"/>
  <c r="U32" i="51"/>
  <c r="V32" i="51"/>
  <c r="W32" i="51"/>
  <c r="C25" i="56"/>
  <c r="T25" i="56"/>
  <c r="P269" i="50"/>
  <c r="P271" i="50"/>
  <c r="P272" i="50"/>
  <c r="Q269" i="50"/>
  <c r="Q271" i="50"/>
  <c r="Q272" i="50"/>
  <c r="Q273" i="50"/>
  <c r="R269" i="50"/>
  <c r="R271" i="50"/>
  <c r="R272" i="50"/>
  <c r="R273" i="50"/>
  <c r="S269" i="50"/>
  <c r="S271" i="50"/>
  <c r="S272" i="50"/>
  <c r="S273" i="50"/>
  <c r="T269" i="50"/>
  <c r="T271" i="50"/>
  <c r="T272" i="50"/>
  <c r="T273" i="50"/>
  <c r="U269" i="50"/>
  <c r="U271" i="50"/>
  <c r="U272" i="50"/>
  <c r="U273" i="50"/>
  <c r="V269" i="50"/>
  <c r="V271" i="50"/>
  <c r="V272" i="50"/>
  <c r="V273" i="50"/>
  <c r="W269" i="50"/>
  <c r="W271" i="50"/>
  <c r="W272" i="50"/>
  <c r="W273" i="50"/>
  <c r="X269" i="50"/>
  <c r="X271" i="50"/>
  <c r="X272" i="50"/>
  <c r="X273" i="50"/>
  <c r="Y269" i="50"/>
  <c r="Y271" i="50"/>
  <c r="Y272" i="50"/>
  <c r="Y273" i="50"/>
  <c r="Z269" i="50"/>
  <c r="Z271" i="50"/>
  <c r="Z272" i="50"/>
  <c r="Z273" i="50"/>
  <c r="AA269" i="50"/>
  <c r="AA271" i="50"/>
  <c r="AA272" i="50"/>
  <c r="AA273" i="50"/>
  <c r="AB269" i="50"/>
  <c r="AB271" i="50"/>
  <c r="AB272" i="50"/>
  <c r="AB273" i="50"/>
  <c r="AC269" i="50"/>
  <c r="AC271" i="50"/>
  <c r="AC272" i="50"/>
  <c r="AC273" i="50"/>
  <c r="AD269" i="50"/>
  <c r="AD271" i="50"/>
  <c r="AD272" i="50"/>
  <c r="AD273" i="50"/>
  <c r="AE269" i="50"/>
  <c r="AE271" i="50"/>
  <c r="AE272" i="50"/>
  <c r="AE273" i="50"/>
  <c r="AF269" i="50"/>
  <c r="AF271" i="50"/>
  <c r="AF272" i="50"/>
  <c r="AF273" i="50"/>
  <c r="AG269" i="50"/>
  <c r="AG271" i="50"/>
  <c r="AG272" i="50"/>
  <c r="AG273" i="50"/>
  <c r="AH269" i="50"/>
  <c r="AH271" i="50"/>
  <c r="AH272" i="50"/>
  <c r="AH273" i="50"/>
  <c r="AI269" i="50"/>
  <c r="AI271" i="50"/>
  <c r="AI272" i="50"/>
  <c r="AI273" i="50"/>
  <c r="AJ269" i="50"/>
  <c r="AJ271" i="50"/>
  <c r="AJ272" i="50"/>
  <c r="AJ273" i="50"/>
  <c r="AK269" i="50"/>
  <c r="AK271" i="50"/>
  <c r="AK272" i="50"/>
  <c r="AK273" i="50"/>
  <c r="AL269" i="50"/>
  <c r="AL271" i="50"/>
  <c r="AL272" i="50"/>
  <c r="AL273" i="50"/>
  <c r="AM269" i="50"/>
  <c r="AM271" i="50"/>
  <c r="AM272" i="50"/>
  <c r="AM273" i="50"/>
  <c r="AN269" i="50"/>
  <c r="AN271" i="50"/>
  <c r="AN272" i="50"/>
  <c r="AN273" i="50"/>
  <c r="AO269" i="50"/>
  <c r="AO271" i="50"/>
  <c r="AO272" i="50"/>
  <c r="AO273" i="50"/>
  <c r="AP269" i="50"/>
  <c r="AP271" i="50"/>
  <c r="AP272" i="50"/>
  <c r="AP273" i="50"/>
  <c r="AQ269" i="50"/>
  <c r="AQ271" i="50"/>
  <c r="AQ272" i="50"/>
  <c r="AQ273" i="50"/>
  <c r="AR269" i="50"/>
  <c r="AR271" i="50"/>
  <c r="AR272" i="50"/>
  <c r="AR273" i="50"/>
  <c r="BN270" i="50"/>
  <c r="BO270" i="50"/>
  <c r="BP270" i="50"/>
  <c r="BQ270" i="50"/>
  <c r="BR270" i="50"/>
  <c r="BS270" i="50"/>
  <c r="BT270" i="50"/>
  <c r="BU270" i="50"/>
  <c r="BV270" i="50"/>
  <c r="BW270" i="50"/>
  <c r="BX270" i="50"/>
  <c r="BY270" i="50"/>
  <c r="BZ270" i="50"/>
  <c r="CA270" i="50"/>
  <c r="CB270" i="50"/>
  <c r="CC270" i="50"/>
  <c r="CD270" i="50"/>
  <c r="CE270" i="50"/>
  <c r="CF270" i="50"/>
  <c r="CG270" i="50"/>
  <c r="CH270" i="50"/>
  <c r="CI270" i="50"/>
  <c r="CJ270" i="50"/>
  <c r="CK270" i="50"/>
  <c r="CL270" i="50"/>
  <c r="CM270" i="50"/>
  <c r="CN270" i="50"/>
  <c r="CO270" i="50"/>
  <c r="CP270" i="50"/>
  <c r="CQ270" i="50"/>
  <c r="CR270" i="50"/>
  <c r="CS270" i="50"/>
  <c r="CT270" i="50"/>
  <c r="CU270" i="50"/>
  <c r="CV270" i="50"/>
  <c r="CW270" i="50"/>
  <c r="CX270" i="50"/>
  <c r="CY270" i="50"/>
  <c r="CZ270" i="50"/>
  <c r="DA270" i="50"/>
  <c r="DB270" i="50"/>
  <c r="DC270" i="50"/>
  <c r="DD270" i="50"/>
  <c r="DE270" i="50"/>
  <c r="DF270" i="50"/>
  <c r="DG270" i="50"/>
  <c r="BN271" i="50"/>
  <c r="BO271" i="50"/>
  <c r="BP271" i="50"/>
  <c r="BQ271" i="50"/>
  <c r="BR271" i="50"/>
  <c r="BS271" i="50"/>
  <c r="BT271" i="50"/>
  <c r="BU271" i="50"/>
  <c r="BV271" i="50"/>
  <c r="BW271" i="50"/>
  <c r="BX271" i="50"/>
  <c r="BY271" i="50"/>
  <c r="BZ271" i="50"/>
  <c r="CA271" i="50"/>
  <c r="CB271" i="50"/>
  <c r="CC271" i="50"/>
  <c r="CD271" i="50"/>
  <c r="CE271" i="50"/>
  <c r="CF271" i="50"/>
  <c r="CG271" i="50"/>
  <c r="CH271" i="50"/>
  <c r="CI271" i="50"/>
  <c r="CJ271" i="50"/>
  <c r="CK271" i="50"/>
  <c r="CL271" i="50"/>
  <c r="CM271" i="50"/>
  <c r="CN271" i="50"/>
  <c r="CO271" i="50"/>
  <c r="CP271" i="50"/>
  <c r="CQ271" i="50"/>
  <c r="CR271" i="50"/>
  <c r="CS271" i="50"/>
  <c r="CT271" i="50"/>
  <c r="CU271" i="50"/>
  <c r="CV271" i="50"/>
  <c r="CW271" i="50"/>
  <c r="CX271" i="50"/>
  <c r="CY271" i="50"/>
  <c r="CZ271" i="50"/>
  <c r="DA271" i="50"/>
  <c r="DB271" i="50"/>
  <c r="DC271" i="50"/>
  <c r="DD271" i="50"/>
  <c r="DE271" i="50"/>
  <c r="DF271" i="50"/>
  <c r="DG271" i="50"/>
  <c r="AS271" i="50"/>
  <c r="AT271" i="50"/>
  <c r="AU271" i="50"/>
  <c r="AV271" i="50"/>
  <c r="AW271" i="50"/>
  <c r="AX271" i="50"/>
  <c r="AY271" i="50"/>
  <c r="AZ271" i="50"/>
  <c r="BA271" i="50"/>
  <c r="BB271" i="50"/>
  <c r="BC271" i="50"/>
  <c r="BD271" i="50"/>
  <c r="BE271" i="50"/>
  <c r="BF271" i="50"/>
  <c r="BG271" i="50"/>
  <c r="BH271" i="50"/>
  <c r="BN272" i="50"/>
  <c r="BO272" i="50"/>
  <c r="BP272" i="50"/>
  <c r="BQ272" i="50"/>
  <c r="BR272" i="50"/>
  <c r="BS272" i="50"/>
  <c r="BT272" i="50"/>
  <c r="BU272" i="50"/>
  <c r="BV272" i="50"/>
  <c r="BW272" i="50"/>
  <c r="BX272" i="50"/>
  <c r="BY272" i="50"/>
  <c r="BZ272" i="50"/>
  <c r="CA272" i="50"/>
  <c r="CB272" i="50"/>
  <c r="CC272" i="50"/>
  <c r="CD272" i="50"/>
  <c r="CE272" i="50"/>
  <c r="CF272" i="50"/>
  <c r="CG272" i="50"/>
  <c r="CH272" i="50"/>
  <c r="CI272" i="50"/>
  <c r="CJ272" i="50"/>
  <c r="CK272" i="50"/>
  <c r="CL272" i="50"/>
  <c r="CM272" i="50"/>
  <c r="CN272" i="50"/>
  <c r="CO272" i="50"/>
  <c r="CP272" i="50"/>
  <c r="CQ272" i="50"/>
  <c r="CR272" i="50"/>
  <c r="CS272" i="50"/>
  <c r="CT272" i="50"/>
  <c r="CU272" i="50"/>
  <c r="CV272" i="50"/>
  <c r="CW272" i="50"/>
  <c r="CX272" i="50"/>
  <c r="CY272" i="50"/>
  <c r="CZ272" i="50"/>
  <c r="DA272" i="50"/>
  <c r="DB272" i="50"/>
  <c r="DC272" i="50"/>
  <c r="DD272" i="50"/>
  <c r="DE272" i="50"/>
  <c r="DF272" i="50"/>
  <c r="DG272" i="50"/>
  <c r="P47" i="51"/>
  <c r="Q47" i="51"/>
  <c r="R47" i="51"/>
  <c r="S47" i="51"/>
  <c r="AS272" i="50"/>
  <c r="AT272" i="50"/>
  <c r="AU272" i="50"/>
  <c r="AV272" i="50"/>
  <c r="AW272" i="50"/>
  <c r="AX272" i="50"/>
  <c r="AY272" i="50"/>
  <c r="AZ272" i="50"/>
  <c r="BA272" i="50"/>
  <c r="BB272" i="50"/>
  <c r="BC272" i="50"/>
  <c r="BD272" i="50"/>
  <c r="BE272" i="50"/>
  <c r="BF272" i="50"/>
  <c r="BG272" i="50"/>
  <c r="BH272" i="50"/>
  <c r="P58" i="51"/>
  <c r="Q58" i="51"/>
  <c r="R58" i="51"/>
  <c r="S58" i="51"/>
  <c r="T58" i="51"/>
  <c r="U58" i="51"/>
  <c r="V58" i="51"/>
  <c r="W58" i="51"/>
  <c r="X58" i="51"/>
  <c r="Y58" i="51"/>
  <c r="Z58" i="51"/>
  <c r="BN273" i="50"/>
  <c r="BO273" i="50"/>
  <c r="BP273" i="50"/>
  <c r="BQ273" i="50"/>
  <c r="BR273" i="50"/>
  <c r="BS273" i="50"/>
  <c r="BT273" i="50"/>
  <c r="BU273" i="50"/>
  <c r="BV273" i="50"/>
  <c r="BW273" i="50"/>
  <c r="BX273" i="50"/>
  <c r="BY273" i="50"/>
  <c r="BZ273" i="50"/>
  <c r="CA273" i="50"/>
  <c r="CB273" i="50"/>
  <c r="CC273" i="50"/>
  <c r="CD273" i="50"/>
  <c r="CE273" i="50"/>
  <c r="CF273" i="50"/>
  <c r="CG273" i="50"/>
  <c r="CH273" i="50"/>
  <c r="CI273" i="50"/>
  <c r="CJ273" i="50"/>
  <c r="CK273" i="50"/>
  <c r="CL273" i="50"/>
  <c r="CM273" i="50"/>
  <c r="CN273" i="50"/>
  <c r="CO273" i="50"/>
  <c r="CP273" i="50"/>
  <c r="CQ273" i="50"/>
  <c r="CR273" i="50"/>
  <c r="CS273" i="50"/>
  <c r="CT273" i="50"/>
  <c r="CU273" i="50"/>
  <c r="CV273" i="50"/>
  <c r="CW273" i="50"/>
  <c r="CX273" i="50"/>
  <c r="CY273" i="50"/>
  <c r="CZ273" i="50"/>
  <c r="DA273" i="50"/>
  <c r="DB273" i="50"/>
  <c r="DC273" i="50"/>
  <c r="DD273" i="50"/>
  <c r="DE273" i="50"/>
  <c r="DF273" i="50"/>
  <c r="DG273" i="50"/>
  <c r="AS273" i="50"/>
  <c r="AT273" i="50"/>
  <c r="AU273" i="50"/>
  <c r="AV273" i="50"/>
  <c r="AW273" i="50"/>
  <c r="AX273" i="50"/>
  <c r="AY273" i="50"/>
  <c r="AZ273" i="50"/>
  <c r="BA273" i="50"/>
  <c r="BB273" i="50"/>
  <c r="BC273" i="50"/>
  <c r="BD273" i="50"/>
  <c r="BE273" i="50"/>
  <c r="BF273" i="50"/>
  <c r="BG273" i="50"/>
  <c r="BH273" i="50"/>
  <c r="BN274" i="50"/>
  <c r="BO274" i="50"/>
  <c r="BP274" i="50"/>
  <c r="BQ274" i="50"/>
  <c r="BR274" i="50"/>
  <c r="BS274" i="50"/>
  <c r="BT274" i="50"/>
  <c r="BU274" i="50"/>
  <c r="BV274" i="50"/>
  <c r="BW274" i="50"/>
  <c r="BX274" i="50"/>
  <c r="BY274" i="50"/>
  <c r="BZ274" i="50"/>
  <c r="CA274" i="50"/>
  <c r="CB274" i="50"/>
  <c r="CC274" i="50"/>
  <c r="CD274" i="50"/>
  <c r="CE274" i="50"/>
  <c r="CF274" i="50"/>
  <c r="CG274" i="50"/>
  <c r="CH274" i="50"/>
  <c r="CI274" i="50"/>
  <c r="CJ274" i="50"/>
  <c r="CK274" i="50"/>
  <c r="CL274" i="50"/>
  <c r="CM274" i="50"/>
  <c r="CN274" i="50"/>
  <c r="CO274" i="50"/>
  <c r="CP274" i="50"/>
  <c r="CQ274" i="50"/>
  <c r="CR274" i="50"/>
  <c r="CS274" i="50"/>
  <c r="CT274" i="50"/>
  <c r="CU274" i="50"/>
  <c r="CV274" i="50"/>
  <c r="CW274" i="50"/>
  <c r="CX274" i="50"/>
  <c r="CY274" i="50"/>
  <c r="CZ274" i="50"/>
  <c r="DA274" i="50"/>
  <c r="DB274" i="50"/>
  <c r="DC274" i="50"/>
  <c r="DD274" i="50"/>
  <c r="DE274" i="50"/>
  <c r="DF274" i="50"/>
  <c r="DG274" i="50"/>
  <c r="BN275" i="50"/>
  <c r="BO275" i="50"/>
  <c r="BP275" i="50"/>
  <c r="BQ275" i="50"/>
  <c r="BR275" i="50"/>
  <c r="BS275" i="50"/>
  <c r="BT275" i="50"/>
  <c r="BU275" i="50"/>
  <c r="BV275" i="50"/>
  <c r="BW275" i="50"/>
  <c r="BX275" i="50"/>
  <c r="BY275" i="50"/>
  <c r="BZ275" i="50"/>
  <c r="CA275" i="50"/>
  <c r="CB275" i="50"/>
  <c r="CC275" i="50"/>
  <c r="CD275" i="50"/>
  <c r="CE275" i="50"/>
  <c r="CF275" i="50"/>
  <c r="CG275" i="50"/>
  <c r="CH275" i="50"/>
  <c r="CI275" i="50"/>
  <c r="CJ275" i="50"/>
  <c r="CK275" i="50"/>
  <c r="CL275" i="50"/>
  <c r="CM275" i="50"/>
  <c r="CN275" i="50"/>
  <c r="CO275" i="50"/>
  <c r="CP275" i="50"/>
  <c r="CQ275" i="50"/>
  <c r="CR275" i="50"/>
  <c r="CS275" i="50"/>
  <c r="CT275" i="50"/>
  <c r="CU275" i="50"/>
  <c r="CV275" i="50"/>
  <c r="CW275" i="50"/>
  <c r="CX275" i="50"/>
  <c r="CY275" i="50"/>
  <c r="CZ275" i="50"/>
  <c r="DA275" i="50"/>
  <c r="DB275" i="50"/>
  <c r="DC275" i="50"/>
  <c r="DD275" i="50"/>
  <c r="DE275" i="50"/>
  <c r="DF275" i="50"/>
  <c r="DG275" i="50"/>
  <c r="BN269" i="50"/>
  <c r="BO269" i="50"/>
  <c r="BP269" i="50"/>
  <c r="BQ269" i="50"/>
  <c r="BR269" i="50"/>
  <c r="BS269" i="50"/>
  <c r="BT269" i="50"/>
  <c r="BU269" i="50"/>
  <c r="BV269" i="50"/>
  <c r="BW269" i="50"/>
  <c r="BX269" i="50"/>
  <c r="BY269" i="50"/>
  <c r="BZ269" i="50"/>
  <c r="CA269" i="50"/>
  <c r="CB269" i="50"/>
  <c r="CC269" i="50"/>
  <c r="CD269" i="50"/>
  <c r="CE269" i="50"/>
  <c r="CF269" i="50"/>
  <c r="CG269" i="50"/>
  <c r="CH269" i="50"/>
  <c r="CI269" i="50"/>
  <c r="CJ269" i="50"/>
  <c r="CK269" i="50"/>
  <c r="CL269" i="50"/>
  <c r="CM269" i="50"/>
  <c r="CN269" i="50"/>
  <c r="CO269" i="50"/>
  <c r="CP269" i="50"/>
  <c r="CQ269" i="50"/>
  <c r="CR269" i="50"/>
  <c r="CS269" i="50"/>
  <c r="CT269" i="50"/>
  <c r="CU269" i="50"/>
  <c r="CV269" i="50"/>
  <c r="CW269" i="50"/>
  <c r="CX269" i="50"/>
  <c r="CY269" i="50"/>
  <c r="CZ269" i="50"/>
  <c r="DA269" i="50"/>
  <c r="DB269" i="50"/>
  <c r="DC269" i="50"/>
  <c r="DD269" i="50"/>
  <c r="DE269" i="50"/>
  <c r="DF269" i="50"/>
  <c r="DG269" i="50"/>
  <c r="P44" i="51"/>
  <c r="AS269" i="50"/>
  <c r="AT269" i="50"/>
  <c r="AU269" i="50"/>
  <c r="AV269" i="50"/>
  <c r="AW269" i="50"/>
  <c r="AX269" i="50"/>
  <c r="AY269" i="50"/>
  <c r="AZ269" i="50"/>
  <c r="BA269" i="50"/>
  <c r="BB269" i="50"/>
  <c r="BC269" i="50"/>
  <c r="BD269" i="50"/>
  <c r="BE269" i="50"/>
  <c r="BF269" i="50"/>
  <c r="BG269" i="50"/>
  <c r="BH269" i="50"/>
  <c r="P55" i="51"/>
  <c r="P285" i="50"/>
  <c r="AR278" i="50"/>
  <c r="BG278" i="50"/>
  <c r="BL62" i="51"/>
  <c r="BL74" i="51"/>
  <c r="BW28" i="51"/>
  <c r="BO278" i="54"/>
  <c r="BP278" i="54"/>
  <c r="BQ278" i="54"/>
  <c r="BR278" i="54"/>
  <c r="BS278" i="54"/>
  <c r="BT278" i="54"/>
  <c r="BU278" i="54"/>
  <c r="BV278" i="54"/>
  <c r="BW278" i="54"/>
  <c r="BX278" i="54"/>
  <c r="BY278" i="54"/>
  <c r="BZ278" i="54"/>
  <c r="CA278" i="54"/>
  <c r="CB278" i="54"/>
  <c r="CC278" i="54"/>
  <c r="CD278" i="54"/>
  <c r="CE278" i="54"/>
  <c r="CF278" i="54"/>
  <c r="CG278" i="54"/>
  <c r="CH278" i="54"/>
  <c r="CI278" i="54"/>
  <c r="CJ278" i="54"/>
  <c r="CK278" i="54"/>
  <c r="CL278" i="54"/>
  <c r="CM278" i="54"/>
  <c r="CN278" i="54"/>
  <c r="CO278" i="54"/>
  <c r="CP278" i="54"/>
  <c r="CQ278" i="54"/>
  <c r="CR278" i="54"/>
  <c r="CS278" i="54"/>
  <c r="CT278" i="54"/>
  <c r="CU278" i="54"/>
  <c r="CV278" i="54"/>
  <c r="CW278" i="54"/>
  <c r="CX278" i="54"/>
  <c r="CY278" i="54"/>
  <c r="CZ278" i="54"/>
  <c r="DA278" i="54"/>
  <c r="DB278" i="54"/>
  <c r="DC278" i="54"/>
  <c r="DD278" i="54"/>
  <c r="DE278" i="54"/>
  <c r="DF278" i="54"/>
  <c r="DG278" i="54"/>
  <c r="DH278" i="54"/>
  <c r="DI278" i="54"/>
  <c r="DJ278" i="54"/>
  <c r="DK278" i="54"/>
  <c r="DL278" i="54"/>
  <c r="DM278" i="54"/>
  <c r="DN278" i="54"/>
  <c r="DO278" i="54"/>
  <c r="DP278" i="54"/>
  <c r="DQ278" i="54"/>
  <c r="DR278" i="54"/>
  <c r="DS278" i="54"/>
  <c r="DT278" i="54"/>
  <c r="BN278" i="54"/>
  <c r="BO269" i="54"/>
  <c r="BS22" i="51"/>
  <c r="BP269" i="54"/>
  <c r="BT22" i="51"/>
  <c r="BQ269" i="54"/>
  <c r="BU22" i="51"/>
  <c r="BR269" i="54"/>
  <c r="BV22" i="51"/>
  <c r="BS269" i="54"/>
  <c r="BW22" i="51"/>
  <c r="BT269" i="54"/>
  <c r="BX22" i="51"/>
  <c r="BU269" i="54"/>
  <c r="BY22" i="51"/>
  <c r="BV269" i="54"/>
  <c r="BZ22" i="51"/>
  <c r="BW269" i="54"/>
  <c r="CA22" i="51"/>
  <c r="BX269" i="54"/>
  <c r="CB22" i="51"/>
  <c r="BY269" i="54"/>
  <c r="CC22" i="51"/>
  <c r="BZ269" i="54"/>
  <c r="CD22" i="51"/>
  <c r="CA269" i="54"/>
  <c r="CB269" i="54"/>
  <c r="CC269" i="54"/>
  <c r="CD269" i="54"/>
  <c r="CE269" i="54"/>
  <c r="CF269" i="54"/>
  <c r="CG269" i="54"/>
  <c r="CH269" i="54"/>
  <c r="CI269" i="54"/>
  <c r="CJ269" i="54"/>
  <c r="CK269" i="54"/>
  <c r="CL269" i="54"/>
  <c r="CM269" i="54"/>
  <c r="CN269" i="54"/>
  <c r="CO269" i="54"/>
  <c r="CP269" i="54"/>
  <c r="CQ269" i="54"/>
  <c r="CR269" i="54"/>
  <c r="CS269" i="54"/>
  <c r="CT269" i="54"/>
  <c r="CU269" i="54"/>
  <c r="CV269" i="54"/>
  <c r="CW269" i="54"/>
  <c r="CX269" i="54"/>
  <c r="CY269" i="54"/>
  <c r="CZ269" i="54"/>
  <c r="DA269" i="54"/>
  <c r="DB269" i="54"/>
  <c r="DC269" i="54"/>
  <c r="DD269" i="54"/>
  <c r="DE269" i="54"/>
  <c r="DF269" i="54"/>
  <c r="DG269" i="54"/>
  <c r="DH269" i="54"/>
  <c r="DI269" i="54"/>
  <c r="DJ269" i="54"/>
  <c r="DK269" i="54"/>
  <c r="DL269" i="54"/>
  <c r="DM269" i="54"/>
  <c r="DN269" i="54"/>
  <c r="DO269" i="54"/>
  <c r="DP269" i="54"/>
  <c r="DQ269" i="54"/>
  <c r="DR269" i="54"/>
  <c r="DS269" i="54"/>
  <c r="DT269" i="54"/>
  <c r="BO270" i="54"/>
  <c r="BS23" i="51"/>
  <c r="BP270" i="54"/>
  <c r="BT23" i="51"/>
  <c r="BQ270" i="54"/>
  <c r="BU23" i="51"/>
  <c r="BR270" i="54"/>
  <c r="BV23" i="51"/>
  <c r="BS270" i="54"/>
  <c r="BW23" i="51"/>
  <c r="BT270" i="54"/>
  <c r="BX23" i="51"/>
  <c r="BU270" i="54"/>
  <c r="BY23" i="51"/>
  <c r="BV270" i="54"/>
  <c r="BZ23" i="51"/>
  <c r="BW270" i="54"/>
  <c r="CA23" i="51"/>
  <c r="BX270" i="54"/>
  <c r="CB23" i="51"/>
  <c r="BY270" i="54"/>
  <c r="CC23" i="51"/>
  <c r="BZ270" i="54"/>
  <c r="CD23" i="51"/>
  <c r="CA270" i="54"/>
  <c r="CB270" i="54"/>
  <c r="CC270" i="54"/>
  <c r="CD270" i="54"/>
  <c r="CE270" i="54"/>
  <c r="CF270" i="54"/>
  <c r="CG270" i="54"/>
  <c r="CH270" i="54"/>
  <c r="CI270" i="54"/>
  <c r="CJ270" i="54"/>
  <c r="CK270" i="54"/>
  <c r="CL270" i="54"/>
  <c r="CM270" i="54"/>
  <c r="CN270" i="54"/>
  <c r="CO270" i="54"/>
  <c r="CP270" i="54"/>
  <c r="CQ270" i="54"/>
  <c r="CR270" i="54"/>
  <c r="CS270" i="54"/>
  <c r="CT270" i="54"/>
  <c r="CU270" i="54"/>
  <c r="CV270" i="54"/>
  <c r="CW270" i="54"/>
  <c r="CX270" i="54"/>
  <c r="CY270" i="54"/>
  <c r="CZ270" i="54"/>
  <c r="DA270" i="54"/>
  <c r="DB270" i="54"/>
  <c r="DC270" i="54"/>
  <c r="DD270" i="54"/>
  <c r="DE270" i="54"/>
  <c r="DF270" i="54"/>
  <c r="DG270" i="54"/>
  <c r="DH270" i="54"/>
  <c r="DI270" i="54"/>
  <c r="DJ270" i="54"/>
  <c r="DK270" i="54"/>
  <c r="DL270" i="54"/>
  <c r="DM270" i="54"/>
  <c r="DN270" i="54"/>
  <c r="DO270" i="54"/>
  <c r="DP270" i="54"/>
  <c r="DQ270" i="54"/>
  <c r="DR270" i="54"/>
  <c r="DS270" i="54"/>
  <c r="DT270" i="54"/>
  <c r="BO271" i="54"/>
  <c r="BS24" i="51"/>
  <c r="BP271" i="54"/>
  <c r="BT24" i="51"/>
  <c r="BQ271" i="54"/>
  <c r="BU24" i="51"/>
  <c r="BR271" i="54"/>
  <c r="BV24" i="51"/>
  <c r="BS271" i="54"/>
  <c r="BW24" i="51"/>
  <c r="BT271" i="54"/>
  <c r="BX24" i="51"/>
  <c r="BU271" i="54"/>
  <c r="BY24" i="51"/>
  <c r="BV271" i="54"/>
  <c r="BZ24" i="51"/>
  <c r="BW271" i="54"/>
  <c r="CA24" i="51"/>
  <c r="BX271" i="54"/>
  <c r="CB24" i="51"/>
  <c r="BY271" i="54"/>
  <c r="CC24" i="51"/>
  <c r="BZ271" i="54"/>
  <c r="CD24" i="51"/>
  <c r="CA271" i="54"/>
  <c r="CB271" i="54"/>
  <c r="CC271" i="54"/>
  <c r="CD271" i="54"/>
  <c r="CE271" i="54"/>
  <c r="CF271" i="54"/>
  <c r="CG271" i="54"/>
  <c r="CH271" i="54"/>
  <c r="CI271" i="54"/>
  <c r="CJ271" i="54"/>
  <c r="CK271" i="54"/>
  <c r="CL271" i="54"/>
  <c r="CM271" i="54"/>
  <c r="CN271" i="54"/>
  <c r="CO271" i="54"/>
  <c r="CP271" i="54"/>
  <c r="CQ271" i="54"/>
  <c r="CR271" i="54"/>
  <c r="CS271" i="54"/>
  <c r="CT271" i="54"/>
  <c r="CU271" i="54"/>
  <c r="CV271" i="54"/>
  <c r="CW271" i="54"/>
  <c r="CX271" i="54"/>
  <c r="CY271" i="54"/>
  <c r="CZ271" i="54"/>
  <c r="DA271" i="54"/>
  <c r="DB271" i="54"/>
  <c r="DC271" i="54"/>
  <c r="DD271" i="54"/>
  <c r="DE271" i="54"/>
  <c r="DF271" i="54"/>
  <c r="DG271" i="54"/>
  <c r="DH271" i="54"/>
  <c r="DI271" i="54"/>
  <c r="DJ271" i="54"/>
  <c r="DK271" i="54"/>
  <c r="DL271" i="54"/>
  <c r="DM271" i="54"/>
  <c r="DN271" i="54"/>
  <c r="DO271" i="54"/>
  <c r="DP271" i="54"/>
  <c r="DQ271" i="54"/>
  <c r="DR271" i="54"/>
  <c r="DS271" i="54"/>
  <c r="DT271" i="54"/>
  <c r="BO272" i="54"/>
  <c r="BS25" i="51"/>
  <c r="BP272" i="54"/>
  <c r="BT25" i="51"/>
  <c r="BQ272" i="54"/>
  <c r="BU25" i="51"/>
  <c r="BR272" i="54"/>
  <c r="BV25" i="51"/>
  <c r="BS272" i="54"/>
  <c r="BW25" i="51"/>
  <c r="BT272" i="54"/>
  <c r="BX25" i="51"/>
  <c r="BU272" i="54"/>
  <c r="BY25" i="51"/>
  <c r="BV272" i="54"/>
  <c r="BZ25" i="51"/>
  <c r="BW272" i="54"/>
  <c r="CA25" i="51"/>
  <c r="BX272" i="54"/>
  <c r="CB25" i="51"/>
  <c r="BY272" i="54"/>
  <c r="CC25" i="51"/>
  <c r="BZ272" i="54"/>
  <c r="CD25" i="51"/>
  <c r="CA272" i="54"/>
  <c r="CB272" i="54"/>
  <c r="CC272" i="54"/>
  <c r="CD272" i="54"/>
  <c r="CE272" i="54"/>
  <c r="CF272" i="54"/>
  <c r="CG272" i="54"/>
  <c r="CH272" i="54"/>
  <c r="CI272" i="54"/>
  <c r="CJ272" i="54"/>
  <c r="CK272" i="54"/>
  <c r="CL272" i="54"/>
  <c r="CM272" i="54"/>
  <c r="CN272" i="54"/>
  <c r="CO272" i="54"/>
  <c r="CP272" i="54"/>
  <c r="CQ272" i="54"/>
  <c r="CR272" i="54"/>
  <c r="CS272" i="54"/>
  <c r="CT272" i="54"/>
  <c r="CU272" i="54"/>
  <c r="CV272" i="54"/>
  <c r="CW272" i="54"/>
  <c r="CX272" i="54"/>
  <c r="CY272" i="54"/>
  <c r="CZ272" i="54"/>
  <c r="DA272" i="54"/>
  <c r="DB272" i="54"/>
  <c r="DC272" i="54"/>
  <c r="DD272" i="54"/>
  <c r="DE272" i="54"/>
  <c r="DF272" i="54"/>
  <c r="DG272" i="54"/>
  <c r="DH272" i="54"/>
  <c r="DI272" i="54"/>
  <c r="DJ272" i="54"/>
  <c r="DK272" i="54"/>
  <c r="DL272" i="54"/>
  <c r="DM272" i="54"/>
  <c r="DN272" i="54"/>
  <c r="DO272" i="54"/>
  <c r="DP272" i="54"/>
  <c r="DQ272" i="54"/>
  <c r="DR272" i="54"/>
  <c r="DS272" i="54"/>
  <c r="DT272" i="54"/>
  <c r="BO273" i="54"/>
  <c r="BS26" i="51"/>
  <c r="BP273" i="54"/>
  <c r="BT26" i="51"/>
  <c r="BQ273" i="54"/>
  <c r="BU26" i="51"/>
  <c r="BR273" i="54"/>
  <c r="BV26" i="51"/>
  <c r="BS273" i="54"/>
  <c r="BW26" i="51"/>
  <c r="BT273" i="54"/>
  <c r="BX26" i="51"/>
  <c r="BU273" i="54"/>
  <c r="BY26" i="51"/>
  <c r="BV273" i="54"/>
  <c r="BZ26" i="51"/>
  <c r="BW273" i="54"/>
  <c r="CA26" i="51"/>
  <c r="BX273" i="54"/>
  <c r="CB26" i="51"/>
  <c r="BY273" i="54"/>
  <c r="CC26" i="51"/>
  <c r="BZ273" i="54"/>
  <c r="CD26" i="51"/>
  <c r="CA273" i="54"/>
  <c r="CB273" i="54"/>
  <c r="CC273" i="54"/>
  <c r="CD273" i="54"/>
  <c r="CE273" i="54"/>
  <c r="CF273" i="54"/>
  <c r="CG273" i="54"/>
  <c r="CH273" i="54"/>
  <c r="CI273" i="54"/>
  <c r="CJ273" i="54"/>
  <c r="CK273" i="54"/>
  <c r="CL273" i="54"/>
  <c r="CM273" i="54"/>
  <c r="CN273" i="54"/>
  <c r="CO273" i="54"/>
  <c r="CP273" i="54"/>
  <c r="CQ273" i="54"/>
  <c r="CR273" i="54"/>
  <c r="CS273" i="54"/>
  <c r="CT273" i="54"/>
  <c r="CU273" i="54"/>
  <c r="CV273" i="54"/>
  <c r="CW273" i="54"/>
  <c r="CX273" i="54"/>
  <c r="CY273" i="54"/>
  <c r="CZ273" i="54"/>
  <c r="DA273" i="54"/>
  <c r="DB273" i="54"/>
  <c r="DC273" i="54"/>
  <c r="DD273" i="54"/>
  <c r="DE273" i="54"/>
  <c r="DF273" i="54"/>
  <c r="DG273" i="54"/>
  <c r="DH273" i="54"/>
  <c r="DI273" i="54"/>
  <c r="DJ273" i="54"/>
  <c r="DK273" i="54"/>
  <c r="DL273" i="54"/>
  <c r="DM273" i="54"/>
  <c r="DN273" i="54"/>
  <c r="DO273" i="54"/>
  <c r="DP273" i="54"/>
  <c r="DQ273" i="54"/>
  <c r="DR273" i="54"/>
  <c r="DS273" i="54"/>
  <c r="DT273" i="54"/>
  <c r="BO274" i="54"/>
  <c r="BS27" i="51"/>
  <c r="BP274" i="54"/>
  <c r="BT27" i="51"/>
  <c r="BQ274" i="54"/>
  <c r="BU27" i="51"/>
  <c r="BR274" i="54"/>
  <c r="BV27" i="51"/>
  <c r="BS274" i="54"/>
  <c r="BW27" i="51"/>
  <c r="BT274" i="54"/>
  <c r="BX27" i="51"/>
  <c r="BU274" i="54"/>
  <c r="BY27" i="51"/>
  <c r="BV274" i="54"/>
  <c r="BZ27" i="51"/>
  <c r="BW274" i="54"/>
  <c r="CA27" i="51"/>
  <c r="BX274" i="54"/>
  <c r="CB27" i="51"/>
  <c r="BY274" i="54"/>
  <c r="CC27" i="51"/>
  <c r="BZ274" i="54"/>
  <c r="CD27" i="51"/>
  <c r="CA274" i="54"/>
  <c r="CB274" i="54"/>
  <c r="CC274" i="54"/>
  <c r="CD274" i="54"/>
  <c r="CE274" i="54"/>
  <c r="CF274" i="54"/>
  <c r="CG274" i="54"/>
  <c r="CH274" i="54"/>
  <c r="CI274" i="54"/>
  <c r="CJ274" i="54"/>
  <c r="CK274" i="54"/>
  <c r="CL274" i="54"/>
  <c r="CM274" i="54"/>
  <c r="CN274" i="54"/>
  <c r="CO274" i="54"/>
  <c r="CP274" i="54"/>
  <c r="CQ274" i="54"/>
  <c r="CR274" i="54"/>
  <c r="CS274" i="54"/>
  <c r="CT274" i="54"/>
  <c r="CU274" i="54"/>
  <c r="CV274" i="54"/>
  <c r="CW274" i="54"/>
  <c r="CX274" i="54"/>
  <c r="CY274" i="54"/>
  <c r="CZ274" i="54"/>
  <c r="DA274" i="54"/>
  <c r="DB274" i="54"/>
  <c r="DC274" i="54"/>
  <c r="DD274" i="54"/>
  <c r="DE274" i="54"/>
  <c r="DF274" i="54"/>
  <c r="DG274" i="54"/>
  <c r="DH274" i="54"/>
  <c r="DI274" i="54"/>
  <c r="DJ274" i="54"/>
  <c r="DK274" i="54"/>
  <c r="DL274" i="54"/>
  <c r="DM274" i="54"/>
  <c r="DN274" i="54"/>
  <c r="DO274" i="54"/>
  <c r="DP274" i="54"/>
  <c r="DQ274" i="54"/>
  <c r="DR274" i="54"/>
  <c r="DS274" i="54"/>
  <c r="DT274" i="54"/>
  <c r="BO275" i="54"/>
  <c r="BS28" i="51"/>
  <c r="BP275" i="54"/>
  <c r="BT28" i="51"/>
  <c r="BQ275" i="54"/>
  <c r="BU28" i="51"/>
  <c r="BR275" i="54"/>
  <c r="BV28" i="51"/>
  <c r="BS275" i="54"/>
  <c r="BT275" i="54"/>
  <c r="BX28" i="51"/>
  <c r="BU275" i="54"/>
  <c r="BY28" i="51"/>
  <c r="BV275" i="54"/>
  <c r="BZ28" i="51"/>
  <c r="BW275" i="54"/>
  <c r="CA28" i="51"/>
  <c r="BX275" i="54"/>
  <c r="CB28" i="51"/>
  <c r="BY275" i="54"/>
  <c r="CC28" i="51"/>
  <c r="BZ275" i="54"/>
  <c r="CD28" i="51"/>
  <c r="CA275" i="54"/>
  <c r="CB275" i="54"/>
  <c r="CC275" i="54"/>
  <c r="CD275" i="54"/>
  <c r="CE275" i="54"/>
  <c r="CF275" i="54"/>
  <c r="CG275" i="54"/>
  <c r="CH275" i="54"/>
  <c r="CI275" i="54"/>
  <c r="CJ275" i="54"/>
  <c r="CK275" i="54"/>
  <c r="CL275" i="54"/>
  <c r="CM275" i="54"/>
  <c r="CN275" i="54"/>
  <c r="CO275" i="54"/>
  <c r="CP275" i="54"/>
  <c r="CQ275" i="54"/>
  <c r="CR275" i="54"/>
  <c r="CS275" i="54"/>
  <c r="CT275" i="54"/>
  <c r="CU275" i="54"/>
  <c r="CV275" i="54"/>
  <c r="CW275" i="54"/>
  <c r="CX275" i="54"/>
  <c r="CY275" i="54"/>
  <c r="CZ275" i="54"/>
  <c r="DA275" i="54"/>
  <c r="DB275" i="54"/>
  <c r="DC275" i="54"/>
  <c r="DD275" i="54"/>
  <c r="DE275" i="54"/>
  <c r="DF275" i="54"/>
  <c r="DG275" i="54"/>
  <c r="DH275" i="54"/>
  <c r="DI275" i="54"/>
  <c r="DJ275" i="54"/>
  <c r="DK275" i="54"/>
  <c r="DL275" i="54"/>
  <c r="DM275" i="54"/>
  <c r="DN275" i="54"/>
  <c r="DO275" i="54"/>
  <c r="DP275" i="54"/>
  <c r="DQ275" i="54"/>
  <c r="DR275" i="54"/>
  <c r="DS275" i="54"/>
  <c r="DT275" i="54"/>
  <c r="C269" i="54"/>
  <c r="D269" i="54"/>
  <c r="E269" i="54"/>
  <c r="F269" i="54"/>
  <c r="G269" i="54"/>
  <c r="H269" i="54"/>
  <c r="I269" i="54"/>
  <c r="J269" i="54"/>
  <c r="K269" i="54"/>
  <c r="L269" i="54"/>
  <c r="M269" i="54"/>
  <c r="N269" i="54"/>
  <c r="O269" i="54"/>
  <c r="P269" i="54"/>
  <c r="Q269" i="54"/>
  <c r="R269" i="54"/>
  <c r="S269" i="54"/>
  <c r="T269" i="54"/>
  <c r="U269" i="54"/>
  <c r="V269" i="54"/>
  <c r="W269" i="54"/>
  <c r="X269" i="54"/>
  <c r="Y269" i="54"/>
  <c r="Z269" i="54"/>
  <c r="AA269" i="54"/>
  <c r="AB269" i="54"/>
  <c r="AC269" i="54"/>
  <c r="AD269" i="54"/>
  <c r="AE269" i="54"/>
  <c r="AF269" i="54"/>
  <c r="AG269" i="54"/>
  <c r="AH269" i="54"/>
  <c r="AI269" i="54"/>
  <c r="AJ269" i="54"/>
  <c r="AK269" i="54"/>
  <c r="AL269" i="54"/>
  <c r="AM269" i="54"/>
  <c r="AN269" i="54"/>
  <c r="AO269" i="54"/>
  <c r="AP269" i="54"/>
  <c r="AQ269" i="54"/>
  <c r="AR269" i="54"/>
  <c r="AS269" i="54"/>
  <c r="AT269" i="54"/>
  <c r="AU269" i="54"/>
  <c r="AV269" i="54"/>
  <c r="AW269" i="54"/>
  <c r="AX269" i="54"/>
  <c r="AY269" i="54"/>
  <c r="AZ269" i="54"/>
  <c r="C270" i="54"/>
  <c r="D270" i="54"/>
  <c r="E270" i="54"/>
  <c r="F270" i="54"/>
  <c r="G270" i="54"/>
  <c r="H270" i="54"/>
  <c r="I270" i="54"/>
  <c r="J270" i="54"/>
  <c r="K270" i="54"/>
  <c r="L270" i="54"/>
  <c r="M270" i="54"/>
  <c r="N270" i="54"/>
  <c r="O270" i="54"/>
  <c r="P270" i="54"/>
  <c r="Q270" i="54"/>
  <c r="R270" i="54"/>
  <c r="S270" i="54"/>
  <c r="T270" i="54"/>
  <c r="U270" i="54"/>
  <c r="V270" i="54"/>
  <c r="W270" i="54"/>
  <c r="X270" i="54"/>
  <c r="Y270" i="54"/>
  <c r="Z270" i="54"/>
  <c r="AA270" i="54"/>
  <c r="AB270" i="54"/>
  <c r="AC270" i="54"/>
  <c r="AD270" i="54"/>
  <c r="AE270" i="54"/>
  <c r="AF270" i="54"/>
  <c r="AG270" i="54"/>
  <c r="AH270" i="54"/>
  <c r="AI270" i="54"/>
  <c r="AJ270" i="54"/>
  <c r="AK270" i="54"/>
  <c r="AL270" i="54"/>
  <c r="AM270" i="54"/>
  <c r="AN270" i="54"/>
  <c r="AO270" i="54"/>
  <c r="AP270" i="54"/>
  <c r="AQ270" i="54"/>
  <c r="AR270" i="54"/>
  <c r="AS270" i="54"/>
  <c r="AT270" i="54"/>
  <c r="AU270" i="54"/>
  <c r="AV270" i="54"/>
  <c r="AW270" i="54"/>
  <c r="AX270" i="54"/>
  <c r="AY270" i="54"/>
  <c r="AZ270" i="54"/>
  <c r="C271" i="54"/>
  <c r="D271" i="54"/>
  <c r="E271" i="54"/>
  <c r="F271" i="54"/>
  <c r="G271" i="54"/>
  <c r="H271" i="54"/>
  <c r="I271" i="54"/>
  <c r="J271" i="54"/>
  <c r="K271" i="54"/>
  <c r="L271" i="54"/>
  <c r="M271" i="54"/>
  <c r="N271" i="54"/>
  <c r="O271" i="54"/>
  <c r="P271" i="54"/>
  <c r="Q271" i="54"/>
  <c r="R271" i="54"/>
  <c r="S271" i="54"/>
  <c r="T271" i="54"/>
  <c r="U271" i="54"/>
  <c r="V271" i="54"/>
  <c r="W271" i="54"/>
  <c r="X271" i="54"/>
  <c r="Y271" i="54"/>
  <c r="Z271" i="54"/>
  <c r="AA271" i="54"/>
  <c r="AB271" i="54"/>
  <c r="AC271" i="54"/>
  <c r="AD271" i="54"/>
  <c r="AE271" i="54"/>
  <c r="AF271" i="54"/>
  <c r="AG271" i="54"/>
  <c r="AH271" i="54"/>
  <c r="AI271" i="54"/>
  <c r="AJ271" i="54"/>
  <c r="AK271" i="54"/>
  <c r="AL271" i="54"/>
  <c r="AM271" i="54"/>
  <c r="AN271" i="54"/>
  <c r="AO271" i="54"/>
  <c r="AP271" i="54"/>
  <c r="AQ271" i="54"/>
  <c r="AR271" i="54"/>
  <c r="AS271" i="54"/>
  <c r="AT271" i="54"/>
  <c r="AU271" i="54"/>
  <c r="AV271" i="54"/>
  <c r="AW271" i="54"/>
  <c r="AX271" i="54"/>
  <c r="AY271" i="54"/>
  <c r="AZ271" i="54"/>
  <c r="C272" i="54"/>
  <c r="D272" i="54"/>
  <c r="E272" i="54"/>
  <c r="F272" i="54"/>
  <c r="G272" i="54"/>
  <c r="H272" i="54"/>
  <c r="I272" i="54"/>
  <c r="J272" i="54"/>
  <c r="K272" i="54"/>
  <c r="L272" i="54"/>
  <c r="M272" i="54"/>
  <c r="N272" i="54"/>
  <c r="O272" i="54"/>
  <c r="P272" i="54"/>
  <c r="Q272" i="54"/>
  <c r="R272" i="54"/>
  <c r="S272" i="54"/>
  <c r="T272" i="54"/>
  <c r="U272" i="54"/>
  <c r="V272" i="54"/>
  <c r="W272" i="54"/>
  <c r="X272" i="54"/>
  <c r="Y272" i="54"/>
  <c r="Z272" i="54"/>
  <c r="AA272" i="54"/>
  <c r="AB272" i="54"/>
  <c r="AC272" i="54"/>
  <c r="AD272" i="54"/>
  <c r="AE272" i="54"/>
  <c r="AF272" i="54"/>
  <c r="AG272" i="54"/>
  <c r="AH272" i="54"/>
  <c r="AI272" i="54"/>
  <c r="AJ272" i="54"/>
  <c r="AK272" i="54"/>
  <c r="AL272" i="54"/>
  <c r="AM272" i="54"/>
  <c r="AN272" i="54"/>
  <c r="AO272" i="54"/>
  <c r="AP272" i="54"/>
  <c r="AQ272" i="54"/>
  <c r="AR272" i="54"/>
  <c r="AS272" i="54"/>
  <c r="AT272" i="54"/>
  <c r="AU272" i="54"/>
  <c r="AV272" i="54"/>
  <c r="AW272" i="54"/>
  <c r="AX272" i="54"/>
  <c r="AY272" i="54"/>
  <c r="AZ272" i="54"/>
  <c r="C273" i="54"/>
  <c r="D273" i="54"/>
  <c r="E273" i="54"/>
  <c r="F273" i="54"/>
  <c r="G273" i="54"/>
  <c r="H273" i="54"/>
  <c r="I273" i="54"/>
  <c r="J273" i="54"/>
  <c r="K273" i="54"/>
  <c r="L273" i="54"/>
  <c r="M273" i="54"/>
  <c r="N273" i="54"/>
  <c r="O273" i="54"/>
  <c r="P273" i="54"/>
  <c r="Q273" i="54"/>
  <c r="R273" i="54"/>
  <c r="S273" i="54"/>
  <c r="T273" i="54"/>
  <c r="U273" i="54"/>
  <c r="V273" i="54"/>
  <c r="W273" i="54"/>
  <c r="X273" i="54"/>
  <c r="Y273" i="54"/>
  <c r="Z273" i="54"/>
  <c r="AA273" i="54"/>
  <c r="AB273" i="54"/>
  <c r="AC273" i="54"/>
  <c r="AD273" i="54"/>
  <c r="AE273" i="54"/>
  <c r="AF273" i="54"/>
  <c r="AG273" i="54"/>
  <c r="AH273" i="54"/>
  <c r="AI273" i="54"/>
  <c r="AJ273" i="54"/>
  <c r="AK273" i="54"/>
  <c r="AL273" i="54"/>
  <c r="AM273" i="54"/>
  <c r="AN273" i="54"/>
  <c r="AO273" i="54"/>
  <c r="AP273" i="54"/>
  <c r="AQ273" i="54"/>
  <c r="AR273" i="54"/>
  <c r="AS273" i="54"/>
  <c r="AT273" i="54"/>
  <c r="AU273" i="54"/>
  <c r="AV273" i="54"/>
  <c r="AW273" i="54"/>
  <c r="AX273" i="54"/>
  <c r="AY273" i="54"/>
  <c r="AZ273" i="54"/>
  <c r="C274" i="54"/>
  <c r="D274" i="54"/>
  <c r="E274" i="54"/>
  <c r="F274" i="54"/>
  <c r="G274" i="54"/>
  <c r="H274" i="54"/>
  <c r="I274" i="54"/>
  <c r="J274" i="54"/>
  <c r="K274" i="54"/>
  <c r="L274" i="54"/>
  <c r="M274" i="54"/>
  <c r="N274" i="54"/>
  <c r="O274" i="54"/>
  <c r="P274" i="54"/>
  <c r="Q274" i="54"/>
  <c r="R274" i="54"/>
  <c r="S274" i="54"/>
  <c r="T274" i="54"/>
  <c r="U274" i="54"/>
  <c r="V274" i="54"/>
  <c r="W274" i="54"/>
  <c r="X274" i="54"/>
  <c r="Y274" i="54"/>
  <c r="Z274" i="54"/>
  <c r="AA274" i="54"/>
  <c r="AB274" i="54"/>
  <c r="AC274" i="54"/>
  <c r="AD274" i="54"/>
  <c r="AE274" i="54"/>
  <c r="AF274" i="54"/>
  <c r="AG274" i="54"/>
  <c r="AH274" i="54"/>
  <c r="AI274" i="54"/>
  <c r="AJ274" i="54"/>
  <c r="AK274" i="54"/>
  <c r="AL274" i="54"/>
  <c r="AM274" i="54"/>
  <c r="AN274" i="54"/>
  <c r="AO274" i="54"/>
  <c r="AP274" i="54"/>
  <c r="AQ274" i="54"/>
  <c r="AR274" i="54"/>
  <c r="AS274" i="54"/>
  <c r="AT274" i="54"/>
  <c r="AU274" i="54"/>
  <c r="AV274" i="54"/>
  <c r="AW274" i="54"/>
  <c r="AX274" i="54"/>
  <c r="AY274" i="54"/>
  <c r="AZ274" i="54"/>
  <c r="C275" i="54"/>
  <c r="D275" i="54"/>
  <c r="E275" i="54"/>
  <c r="F275" i="54"/>
  <c r="G275" i="54"/>
  <c r="H275" i="54"/>
  <c r="I275" i="54"/>
  <c r="J275" i="54"/>
  <c r="K275" i="54"/>
  <c r="L275" i="54"/>
  <c r="M275" i="54"/>
  <c r="N275" i="54"/>
  <c r="O275" i="54"/>
  <c r="P275" i="54"/>
  <c r="Q275" i="54"/>
  <c r="R275" i="54"/>
  <c r="S275" i="54"/>
  <c r="T275" i="54"/>
  <c r="U275" i="54"/>
  <c r="V275" i="54"/>
  <c r="W275" i="54"/>
  <c r="X275" i="54"/>
  <c r="Y275" i="54"/>
  <c r="Z275" i="54"/>
  <c r="AA275" i="54"/>
  <c r="AB275" i="54"/>
  <c r="AC275" i="54"/>
  <c r="AD275" i="54"/>
  <c r="AE275" i="54"/>
  <c r="AF275" i="54"/>
  <c r="AG275" i="54"/>
  <c r="AH275" i="54"/>
  <c r="AI275" i="54"/>
  <c r="AJ275" i="54"/>
  <c r="AK275" i="54"/>
  <c r="AL275" i="54"/>
  <c r="AM275" i="54"/>
  <c r="AN275" i="54"/>
  <c r="AO275" i="54"/>
  <c r="AP275" i="54"/>
  <c r="AQ275" i="54"/>
  <c r="AR275" i="54"/>
  <c r="AS275" i="54"/>
  <c r="AT275" i="54"/>
  <c r="AU275" i="54"/>
  <c r="AV275" i="54"/>
  <c r="AW275" i="54"/>
  <c r="AX275" i="54"/>
  <c r="AY275" i="54"/>
  <c r="AZ275" i="54"/>
  <c r="C278" i="54"/>
  <c r="D278" i="54"/>
  <c r="E278" i="54"/>
  <c r="F278" i="54"/>
  <c r="G278" i="54"/>
  <c r="H278" i="54"/>
  <c r="I278" i="54"/>
  <c r="J278" i="54"/>
  <c r="K278" i="54"/>
  <c r="L278" i="54"/>
  <c r="M278" i="54"/>
  <c r="N278" i="54"/>
  <c r="O278" i="54"/>
  <c r="P278" i="54"/>
  <c r="Q278" i="54"/>
  <c r="R278" i="54"/>
  <c r="S278" i="54"/>
  <c r="T278" i="54"/>
  <c r="U278" i="54"/>
  <c r="V278" i="54"/>
  <c r="W278" i="54"/>
  <c r="X278" i="54"/>
  <c r="Y278" i="54"/>
  <c r="Z278" i="54"/>
  <c r="AA278" i="54"/>
  <c r="AB278" i="54"/>
  <c r="AC278" i="54"/>
  <c r="AD278" i="54"/>
  <c r="AE278" i="54"/>
  <c r="AF278" i="54"/>
  <c r="AG278" i="54"/>
  <c r="AH278" i="54"/>
  <c r="AI278" i="54"/>
  <c r="AJ278" i="54"/>
  <c r="AK278" i="54"/>
  <c r="AL278" i="54"/>
  <c r="AM278" i="54"/>
  <c r="AN278" i="54"/>
  <c r="AO278" i="54"/>
  <c r="AP278" i="54"/>
  <c r="AQ278" i="54"/>
  <c r="AR278" i="54"/>
  <c r="AS278" i="54"/>
  <c r="AT278" i="54"/>
  <c r="AU278" i="54"/>
  <c r="AV278" i="54"/>
  <c r="AW278" i="54"/>
  <c r="AX278" i="54"/>
  <c r="AY278" i="54"/>
  <c r="AZ278" i="54"/>
  <c r="BB269" i="54"/>
  <c r="BC269" i="54"/>
  <c r="BD269" i="54"/>
  <c r="BE269" i="54"/>
  <c r="BF269" i="54"/>
  <c r="BG269" i="54"/>
  <c r="BH269" i="54"/>
  <c r="BI269" i="54"/>
  <c r="BB270" i="54"/>
  <c r="BC270" i="54"/>
  <c r="BD270" i="54"/>
  <c r="BE270" i="54"/>
  <c r="BF270" i="54"/>
  <c r="BG270" i="54"/>
  <c r="BH270" i="54"/>
  <c r="BI270" i="54"/>
  <c r="BB271" i="54"/>
  <c r="BC271" i="54"/>
  <c r="BD271" i="54"/>
  <c r="BE271" i="54"/>
  <c r="BF271" i="54"/>
  <c r="BG271" i="54"/>
  <c r="BH271" i="54"/>
  <c r="BI271" i="54"/>
  <c r="BB272" i="54"/>
  <c r="BC272" i="54"/>
  <c r="BD272" i="54"/>
  <c r="BE272" i="54"/>
  <c r="BF272" i="54"/>
  <c r="BG272" i="54"/>
  <c r="BH272" i="54"/>
  <c r="BI272" i="54"/>
  <c r="BB273" i="54"/>
  <c r="BC273" i="54"/>
  <c r="BD273" i="54"/>
  <c r="BE273" i="54"/>
  <c r="BF273" i="54"/>
  <c r="BG273" i="54"/>
  <c r="BH273" i="54"/>
  <c r="BI273" i="54"/>
  <c r="BB274" i="54"/>
  <c r="BC274" i="54"/>
  <c r="BD274" i="54"/>
  <c r="BE274" i="54"/>
  <c r="BF274" i="54"/>
  <c r="BG274" i="54"/>
  <c r="BH274" i="54"/>
  <c r="BI274" i="54"/>
  <c r="BB275" i="54"/>
  <c r="BC275" i="54"/>
  <c r="BD275" i="54"/>
  <c r="BE275" i="54"/>
  <c r="BF275" i="54"/>
  <c r="BG275" i="54"/>
  <c r="BH275" i="54"/>
  <c r="BI275" i="54"/>
  <c r="BB278" i="54"/>
  <c r="BC278" i="54"/>
  <c r="BD278" i="54"/>
  <c r="BE278" i="54"/>
  <c r="BF278" i="54"/>
  <c r="BG278" i="54"/>
  <c r="BH278" i="54"/>
  <c r="BI278" i="54"/>
  <c r="BA278" i="54"/>
  <c r="BA275" i="54"/>
  <c r="BA274" i="54"/>
  <c r="BA273" i="54"/>
  <c r="BA272" i="54"/>
  <c r="BA271" i="54"/>
  <c r="BA270" i="54"/>
  <c r="BA269" i="54"/>
  <c r="BN275" i="54"/>
  <c r="BR28" i="51"/>
  <c r="BN274" i="54"/>
  <c r="BR27" i="51"/>
  <c r="BN273" i="54"/>
  <c r="BR26" i="51"/>
  <c r="BN272" i="54"/>
  <c r="BR25" i="51"/>
  <c r="BN271" i="54"/>
  <c r="BR24" i="51"/>
  <c r="BN270" i="54"/>
  <c r="BR23" i="51"/>
  <c r="BN269" i="54"/>
  <c r="BR22" i="51"/>
  <c r="K62" i="51"/>
  <c r="L62" i="51"/>
  <c r="L273" i="50"/>
  <c r="L206" i="50"/>
  <c r="L207" i="50"/>
  <c r="H207" i="50"/>
  <c r="L208" i="50"/>
  <c r="L209" i="50"/>
  <c r="L212" i="50"/>
  <c r="L214" i="50"/>
  <c r="H214" i="50"/>
  <c r="L216" i="50"/>
  <c r="L220" i="50"/>
  <c r="H220" i="50"/>
  <c r="L222" i="50"/>
  <c r="L224" i="50"/>
  <c r="H224" i="50"/>
  <c r="L225" i="50"/>
  <c r="H225" i="50"/>
  <c r="L227" i="50"/>
  <c r="L230" i="50"/>
  <c r="L232" i="50"/>
  <c r="H232" i="50"/>
  <c r="L233" i="50"/>
  <c r="L234" i="50"/>
  <c r="L235" i="50"/>
  <c r="L238" i="50"/>
  <c r="H238" i="50"/>
  <c r="L239" i="50"/>
  <c r="L241" i="50"/>
  <c r="L242" i="50"/>
  <c r="L246" i="50"/>
  <c r="H246" i="50"/>
  <c r="L250" i="50"/>
  <c r="L252" i="50"/>
  <c r="L253" i="50"/>
  <c r="L254" i="50"/>
  <c r="H254" i="50"/>
  <c r="L256" i="50"/>
  <c r="L258" i="50"/>
  <c r="L259" i="50"/>
  <c r="L261" i="50"/>
  <c r="H261" i="50"/>
  <c r="L263" i="50"/>
  <c r="L262" i="50"/>
  <c r="M278" i="50"/>
  <c r="M269" i="50"/>
  <c r="L269" i="50"/>
  <c r="M270" i="50"/>
  <c r="L270" i="50"/>
  <c r="M271" i="50"/>
  <c r="L271" i="50"/>
  <c r="M272" i="50"/>
  <c r="L272" i="50"/>
  <c r="M273" i="50"/>
  <c r="M275" i="50"/>
  <c r="L275" i="50"/>
  <c r="M274" i="50"/>
  <c r="L274" i="50"/>
  <c r="N269" i="50"/>
  <c r="K269" i="50"/>
  <c r="J269" i="50"/>
  <c r="N270" i="50"/>
  <c r="J270" i="50"/>
  <c r="K270" i="50"/>
  <c r="N271" i="50"/>
  <c r="J271" i="50"/>
  <c r="K271" i="50"/>
  <c r="N272" i="50"/>
  <c r="J272" i="50"/>
  <c r="N273" i="50"/>
  <c r="J273" i="50"/>
  <c r="N274" i="50"/>
  <c r="J274" i="50"/>
  <c r="N275" i="50"/>
  <c r="J275" i="50"/>
  <c r="K275" i="50"/>
  <c r="E270" i="50"/>
  <c r="G270" i="50"/>
  <c r="F270" i="50"/>
  <c r="CF258" i="52"/>
  <c r="CG258" i="52"/>
  <c r="CH258" i="52"/>
  <c r="CI258" i="52"/>
  <c r="CJ258" i="52"/>
  <c r="CJ258" i="55"/>
  <c r="CK258" i="52"/>
  <c r="CL258" i="52"/>
  <c r="CM258" i="52"/>
  <c r="CN258" i="52"/>
  <c r="CN258" i="55"/>
  <c r="CO258" i="52"/>
  <c r="CP258" i="52"/>
  <c r="CP258" i="55"/>
  <c r="CQ258" i="52"/>
  <c r="CR258" i="52"/>
  <c r="CS258" i="52"/>
  <c r="CT258" i="52"/>
  <c r="CT258" i="55"/>
  <c r="CU258" i="52"/>
  <c r="CW258" i="52"/>
  <c r="CF259" i="52"/>
  <c r="CF259" i="55"/>
  <c r="CG259" i="52"/>
  <c r="CG259" i="55"/>
  <c r="CH259" i="52"/>
  <c r="CI259" i="52"/>
  <c r="CJ259" i="52"/>
  <c r="CK259" i="52"/>
  <c r="CK259" i="55"/>
  <c r="CL259" i="52"/>
  <c r="CL259" i="55"/>
  <c r="CM259" i="52"/>
  <c r="CN259" i="52"/>
  <c r="CO259" i="52"/>
  <c r="CO259" i="55"/>
  <c r="CP259" i="52"/>
  <c r="CQ259" i="52"/>
  <c r="CR259" i="52"/>
  <c r="CS259" i="52"/>
  <c r="CT259" i="52"/>
  <c r="CU259" i="52"/>
  <c r="CW259" i="52"/>
  <c r="CF260" i="52"/>
  <c r="CG260" i="52"/>
  <c r="CH260" i="52"/>
  <c r="CI260" i="52"/>
  <c r="CI260" i="55"/>
  <c r="CJ260" i="52"/>
  <c r="CK260" i="52"/>
  <c r="CL260" i="52"/>
  <c r="CL260" i="55"/>
  <c r="CM260" i="52"/>
  <c r="CM260" i="55"/>
  <c r="CN260" i="52"/>
  <c r="CO260" i="52"/>
  <c r="CO260" i="55"/>
  <c r="CP260" i="52"/>
  <c r="CQ260" i="52"/>
  <c r="CR260" i="52"/>
  <c r="CS260" i="52"/>
  <c r="CS260" i="55"/>
  <c r="CT260" i="52"/>
  <c r="CU260" i="52"/>
  <c r="CU260" i="55"/>
  <c r="CW260" i="52"/>
  <c r="CF261" i="52"/>
  <c r="CG261" i="52"/>
  <c r="CG261" i="55"/>
  <c r="CH261" i="52"/>
  <c r="CI261" i="52"/>
  <c r="CJ261" i="52"/>
  <c r="CK261" i="52"/>
  <c r="CK261" i="55"/>
  <c r="CL261" i="52"/>
  <c r="CM261" i="52"/>
  <c r="CN261" i="52"/>
  <c r="CN261" i="55"/>
  <c r="CO261" i="52"/>
  <c r="CO261" i="55"/>
  <c r="CP261" i="52"/>
  <c r="CQ261" i="52"/>
  <c r="CQ261" i="55"/>
  <c r="CR261" i="52"/>
  <c r="CS261" i="52"/>
  <c r="CT261" i="52"/>
  <c r="CU261" i="52"/>
  <c r="CU261" i="55"/>
  <c r="CW261" i="52"/>
  <c r="CF262" i="52"/>
  <c r="CG262" i="52"/>
  <c r="CG262" i="55"/>
  <c r="CH262" i="52"/>
  <c r="CI262" i="52"/>
  <c r="CJ262" i="52"/>
  <c r="CK262" i="52"/>
  <c r="CK262" i="55"/>
  <c r="CL262" i="52"/>
  <c r="CM262" i="52"/>
  <c r="CM262" i="55"/>
  <c r="CN262" i="52"/>
  <c r="CO262" i="52"/>
  <c r="CP262" i="52"/>
  <c r="CQ262" i="52"/>
  <c r="CQ262" i="55"/>
  <c r="CR262" i="52"/>
  <c r="CS262" i="52"/>
  <c r="CT262" i="52"/>
  <c r="CU262" i="52"/>
  <c r="CU262" i="55"/>
  <c r="CW262" i="52"/>
  <c r="CF263" i="52"/>
  <c r="CF263" i="55"/>
  <c r="CG263" i="52"/>
  <c r="CH263" i="52"/>
  <c r="CI263" i="52"/>
  <c r="CI263" i="55"/>
  <c r="CJ263" i="52"/>
  <c r="CJ263" i="55"/>
  <c r="CK263" i="52"/>
  <c r="CL263" i="52"/>
  <c r="CL263" i="55"/>
  <c r="CM263" i="52"/>
  <c r="CN263" i="52"/>
  <c r="CO263" i="52"/>
  <c r="CP263" i="52"/>
  <c r="CP263" i="55"/>
  <c r="CQ263" i="52"/>
  <c r="CR263" i="52"/>
  <c r="CR263" i="55"/>
  <c r="CS263" i="52"/>
  <c r="CS263" i="55"/>
  <c r="CT263" i="52"/>
  <c r="CU263" i="52"/>
  <c r="CW263" i="52"/>
  <c r="CF264" i="52"/>
  <c r="CG264" i="52"/>
  <c r="CH264" i="52"/>
  <c r="CH264" i="55"/>
  <c r="CI264" i="52"/>
  <c r="CJ264" i="52"/>
  <c r="CK264" i="52"/>
  <c r="CL264" i="52"/>
  <c r="CL264" i="55"/>
  <c r="CM264" i="52"/>
  <c r="CN264" i="52"/>
  <c r="CO264" i="52"/>
  <c r="CO264" i="55"/>
  <c r="CP264" i="52"/>
  <c r="CQ264" i="52"/>
  <c r="CR264" i="52"/>
  <c r="CS264" i="52"/>
  <c r="CS264" i="55"/>
  <c r="CT264" i="52"/>
  <c r="CT264" i="55"/>
  <c r="CU264" i="52"/>
  <c r="CW264" i="52"/>
  <c r="CF265" i="52"/>
  <c r="CG265" i="52"/>
  <c r="CH265" i="52"/>
  <c r="CH265" i="55"/>
  <c r="CI265" i="52"/>
  <c r="CJ265" i="52"/>
  <c r="CJ265" i="55"/>
  <c r="CK265" i="52"/>
  <c r="CL265" i="52"/>
  <c r="CM265" i="52"/>
  <c r="CN265" i="52"/>
  <c r="CN265" i="55"/>
  <c r="CO265" i="52"/>
  <c r="CP265" i="52"/>
  <c r="CQ265" i="52"/>
  <c r="CR265" i="52"/>
  <c r="CR265" i="55"/>
  <c r="CS265" i="52"/>
  <c r="CT265" i="52"/>
  <c r="CU265" i="52"/>
  <c r="CU265" i="55"/>
  <c r="CW265" i="52"/>
  <c r="BD258" i="52"/>
  <c r="BE258" i="52"/>
  <c r="BE258" i="55"/>
  <c r="BF258" i="52"/>
  <c r="BF258" i="55"/>
  <c r="BG258" i="52"/>
  <c r="BH258" i="52"/>
  <c r="BH258" i="55"/>
  <c r="BI258" i="52"/>
  <c r="BJ258" i="52"/>
  <c r="BK258" i="52"/>
  <c r="BL258" i="52"/>
  <c r="BL258" i="55"/>
  <c r="BM258" i="52"/>
  <c r="BM258" i="55"/>
  <c r="BN258" i="52"/>
  <c r="BO258" i="52"/>
  <c r="BO258" i="55"/>
  <c r="BP258" i="52"/>
  <c r="BQ258" i="52"/>
  <c r="BQ258" i="55"/>
  <c r="BR258" i="52"/>
  <c r="BR258" i="55"/>
  <c r="BS258" i="52"/>
  <c r="BT258" i="52"/>
  <c r="BU258" i="52"/>
  <c r="BV258" i="52"/>
  <c r="BV258" i="55"/>
  <c r="BD259" i="52"/>
  <c r="BE259" i="52"/>
  <c r="BE259" i="55"/>
  <c r="BF259" i="52"/>
  <c r="BF259" i="55"/>
  <c r="BG259" i="52"/>
  <c r="BH259" i="52"/>
  <c r="BI259" i="52"/>
  <c r="BI259" i="55"/>
  <c r="BJ259" i="52"/>
  <c r="BJ259" i="55"/>
  <c r="BK259" i="52"/>
  <c r="BL259" i="52"/>
  <c r="BL259" i="55"/>
  <c r="BM259" i="52"/>
  <c r="BN259" i="52"/>
  <c r="BN259" i="55"/>
  <c r="BO259" i="52"/>
  <c r="BO259" i="55"/>
  <c r="BP259" i="52"/>
  <c r="BQ259" i="52"/>
  <c r="BQ259" i="55"/>
  <c r="BR259" i="52"/>
  <c r="BS259" i="52"/>
  <c r="BS259" i="55"/>
  <c r="BT259" i="52"/>
  <c r="BT259" i="55"/>
  <c r="BU259" i="52"/>
  <c r="BV259" i="52"/>
  <c r="BD260" i="52"/>
  <c r="BD260" i="55"/>
  <c r="BE260" i="52"/>
  <c r="BF260" i="52"/>
  <c r="BG260" i="52"/>
  <c r="BH260" i="52"/>
  <c r="BH260" i="55"/>
  <c r="BI260" i="52"/>
  <c r="BJ260" i="52"/>
  <c r="BK260" i="52"/>
  <c r="BK260" i="55"/>
  <c r="BL260" i="52"/>
  <c r="BL260" i="55"/>
  <c r="BM260" i="52"/>
  <c r="BN260" i="52"/>
  <c r="BN260" i="55"/>
  <c r="BO260" i="52"/>
  <c r="BP260" i="52"/>
  <c r="BP260" i="55"/>
  <c r="BQ260" i="52"/>
  <c r="BQ260" i="55"/>
  <c r="BR260" i="52"/>
  <c r="BS260" i="52"/>
  <c r="BT260" i="52"/>
  <c r="BU260" i="52"/>
  <c r="BV260" i="52"/>
  <c r="BD261" i="52"/>
  <c r="BE261" i="52"/>
  <c r="BE261" i="55"/>
  <c r="BF261" i="52"/>
  <c r="BG261" i="52"/>
  <c r="BH261" i="52"/>
  <c r="BI261" i="52"/>
  <c r="BI261" i="55"/>
  <c r="BJ261" i="52"/>
  <c r="BK261" i="52"/>
  <c r="BL261" i="52"/>
  <c r="BL261" i="55"/>
  <c r="BM261" i="52"/>
  <c r="BM261" i="55"/>
  <c r="BN261" i="52"/>
  <c r="BO261" i="52"/>
  <c r="BO261" i="55"/>
  <c r="BP261" i="52"/>
  <c r="BQ261" i="52"/>
  <c r="BR261" i="52"/>
  <c r="BS261" i="52"/>
  <c r="BS261" i="55"/>
  <c r="BT261" i="52"/>
  <c r="BU261" i="52"/>
  <c r="BU261" i="55"/>
  <c r="BV261" i="52"/>
  <c r="BV261" i="55"/>
  <c r="BD262" i="52"/>
  <c r="BE262" i="52"/>
  <c r="BF262" i="52"/>
  <c r="BG262" i="52"/>
  <c r="BG262" i="55"/>
  <c r="BH262" i="52"/>
  <c r="BI262" i="52"/>
  <c r="BJ262" i="52"/>
  <c r="BJ262" i="55"/>
  <c r="BK262" i="52"/>
  <c r="BL262" i="52"/>
  <c r="BM262" i="52"/>
  <c r="BM262" i="55"/>
  <c r="BN262" i="52"/>
  <c r="BO262" i="52"/>
  <c r="BP262" i="52"/>
  <c r="BQ262" i="52"/>
  <c r="BQ262" i="55"/>
  <c r="BR262" i="52"/>
  <c r="BS262" i="52"/>
  <c r="BT262" i="52"/>
  <c r="BT262" i="55"/>
  <c r="BU262" i="52"/>
  <c r="BV262" i="52"/>
  <c r="BD263" i="52"/>
  <c r="BD263" i="55"/>
  <c r="BE263" i="52"/>
  <c r="BE263" i="55"/>
  <c r="BF263" i="52"/>
  <c r="BG263" i="52"/>
  <c r="BH263" i="52"/>
  <c r="BI263" i="52"/>
  <c r="BJ263" i="52"/>
  <c r="BJ263" i="55"/>
  <c r="BK263" i="52"/>
  <c r="BL263" i="52"/>
  <c r="BL263" i="55"/>
  <c r="BM263" i="52"/>
  <c r="BM263" i="55"/>
  <c r="BN263" i="52"/>
  <c r="BN263" i="55"/>
  <c r="BO263" i="52"/>
  <c r="BO263" i="55"/>
  <c r="BP263" i="52"/>
  <c r="BQ263" i="52"/>
  <c r="BR263" i="52"/>
  <c r="BS263" i="52"/>
  <c r="BS263" i="55"/>
  <c r="BT263" i="52"/>
  <c r="BU263" i="52"/>
  <c r="BV263" i="52"/>
  <c r="BV263" i="55"/>
  <c r="BD264" i="52"/>
  <c r="BE264" i="52"/>
  <c r="BF264" i="52"/>
  <c r="BG264" i="52"/>
  <c r="BG264" i="55"/>
  <c r="BH264" i="52"/>
  <c r="BH264" i="55"/>
  <c r="BI264" i="52"/>
  <c r="BJ264" i="52"/>
  <c r="BJ264" i="55"/>
  <c r="BK264" i="52"/>
  <c r="BL264" i="52"/>
  <c r="BL264" i="55"/>
  <c r="BM264" i="52"/>
  <c r="BM264" i="55"/>
  <c r="BN264" i="52"/>
  <c r="BO264" i="52"/>
  <c r="BP264" i="52"/>
  <c r="BQ264" i="52"/>
  <c r="BR264" i="52"/>
  <c r="BS264" i="52"/>
  <c r="BT264" i="52"/>
  <c r="BT264" i="55"/>
  <c r="BU264" i="52"/>
  <c r="BV264" i="52"/>
  <c r="BD265" i="52"/>
  <c r="BE265" i="52"/>
  <c r="BE265" i="55"/>
  <c r="BF265" i="52"/>
  <c r="BG265" i="52"/>
  <c r="BH265" i="52"/>
  <c r="BI265" i="52"/>
  <c r="BI265" i="55"/>
  <c r="BJ265" i="52"/>
  <c r="BK265" i="52"/>
  <c r="BL265" i="52"/>
  <c r="BL265" i="55"/>
  <c r="BM265" i="52"/>
  <c r="BM265" i="55"/>
  <c r="BN265" i="52"/>
  <c r="BO265" i="52"/>
  <c r="BO265" i="55"/>
  <c r="BP265" i="52"/>
  <c r="BQ265" i="52"/>
  <c r="BQ265" i="55"/>
  <c r="BR265" i="52"/>
  <c r="BR265" i="55"/>
  <c r="BS265" i="52"/>
  <c r="BT265" i="52"/>
  <c r="BU265" i="52"/>
  <c r="BV265" i="52"/>
  <c r="DA31" i="52"/>
  <c r="DA36" i="52"/>
  <c r="BD21" i="55"/>
  <c r="BC25" i="55"/>
  <c r="BC53" i="55"/>
  <c r="F257" i="52"/>
  <c r="BW258" i="52"/>
  <c r="BX258" i="52"/>
  <c r="BX258" i="55"/>
  <c r="BY258" i="52"/>
  <c r="BY258" i="55"/>
  <c r="BZ258" i="52"/>
  <c r="CA258" i="52"/>
  <c r="CB258" i="52"/>
  <c r="CB258" i="55"/>
  <c r="CC258" i="52"/>
  <c r="CD258" i="52"/>
  <c r="CE258" i="52"/>
  <c r="CE258" i="55"/>
  <c r="BW259" i="52"/>
  <c r="BX259" i="52"/>
  <c r="BY259" i="52"/>
  <c r="BZ259" i="52"/>
  <c r="BZ259" i="55"/>
  <c r="CA259" i="52"/>
  <c r="CB259" i="52"/>
  <c r="CC259" i="52"/>
  <c r="CC259" i="55"/>
  <c r="CD259" i="52"/>
  <c r="CD259" i="55"/>
  <c r="CE259" i="52"/>
  <c r="BW260" i="52"/>
  <c r="BW260" i="55"/>
  <c r="BX260" i="52"/>
  <c r="BY260" i="52"/>
  <c r="BZ260" i="52"/>
  <c r="BZ260" i="55"/>
  <c r="CA260" i="52"/>
  <c r="CA260" i="55"/>
  <c r="CB260" i="52"/>
  <c r="CB260" i="55"/>
  <c r="CC260" i="52"/>
  <c r="CC260" i="55"/>
  <c r="CD260" i="52"/>
  <c r="CE260" i="52"/>
  <c r="CE260" i="55"/>
  <c r="BW261" i="52"/>
  <c r="BW261" i="55"/>
  <c r="BX261" i="52"/>
  <c r="BY261" i="52"/>
  <c r="BY261" i="55"/>
  <c r="BZ261" i="52"/>
  <c r="BZ261" i="55"/>
  <c r="CA261" i="52"/>
  <c r="CB261" i="52"/>
  <c r="CB261" i="55"/>
  <c r="CC261" i="52"/>
  <c r="CD261" i="52"/>
  <c r="CD261" i="55"/>
  <c r="CE261" i="52"/>
  <c r="CE261" i="55"/>
  <c r="BW262" i="52"/>
  <c r="BX262" i="52"/>
  <c r="BY262" i="52"/>
  <c r="BY262" i="55"/>
  <c r="BZ262" i="52"/>
  <c r="CA262" i="52"/>
  <c r="CB262" i="52"/>
  <c r="CC262" i="52"/>
  <c r="CC262" i="55"/>
  <c r="CD262" i="52"/>
  <c r="CE262" i="52"/>
  <c r="BW263" i="52"/>
  <c r="BW263" i="55"/>
  <c r="BX263" i="52"/>
  <c r="BY263" i="52"/>
  <c r="BZ263" i="52"/>
  <c r="CA263" i="52"/>
  <c r="CA263" i="55"/>
  <c r="CB263" i="52"/>
  <c r="CC263" i="52"/>
  <c r="CD263" i="52"/>
  <c r="CD263" i="55"/>
  <c r="CE263" i="52"/>
  <c r="CE263" i="55"/>
  <c r="BW264" i="52"/>
  <c r="BX264" i="52"/>
  <c r="BX264" i="55"/>
  <c r="BY264" i="52"/>
  <c r="BY264" i="55"/>
  <c r="BZ264" i="52"/>
  <c r="CA264" i="52"/>
  <c r="CA264" i="55"/>
  <c r="CB264" i="52"/>
  <c r="CC264" i="52"/>
  <c r="CC264" i="55"/>
  <c r="CD264" i="52"/>
  <c r="CD264" i="55"/>
  <c r="CE264" i="52"/>
  <c r="BW265" i="52"/>
  <c r="BX265" i="52"/>
  <c r="BX265" i="55"/>
  <c r="BY265" i="52"/>
  <c r="BZ265" i="52"/>
  <c r="CA265" i="52"/>
  <c r="CB265" i="52"/>
  <c r="CB265" i="55"/>
  <c r="CC265" i="52"/>
  <c r="CD265" i="52"/>
  <c r="CE265" i="52"/>
  <c r="CE265" i="55"/>
  <c r="P68" i="51"/>
  <c r="Q68" i="51"/>
  <c r="R68" i="51"/>
  <c r="S68" i="51"/>
  <c r="T68" i="51"/>
  <c r="U68" i="51"/>
  <c r="V68" i="51"/>
  <c r="W68" i="51"/>
  <c r="X68" i="51"/>
  <c r="Y68" i="51"/>
  <c r="Z68" i="51"/>
  <c r="AA68" i="51"/>
  <c r="AB68" i="51"/>
  <c r="AC68" i="51"/>
  <c r="AD68" i="51"/>
  <c r="AE68" i="51"/>
  <c r="AF68" i="51"/>
  <c r="AG68" i="51"/>
  <c r="AH68" i="51"/>
  <c r="AI68" i="51"/>
  <c r="AJ68" i="51"/>
  <c r="AK68" i="51"/>
  <c r="AL68" i="51"/>
  <c r="AM68" i="51"/>
  <c r="AN68" i="51"/>
  <c r="AO68" i="51"/>
  <c r="AP68" i="51"/>
  <c r="AQ68" i="51"/>
  <c r="AR68" i="51"/>
  <c r="AS68" i="51"/>
  <c r="AT68" i="51"/>
  <c r="AU68" i="51"/>
  <c r="AV68" i="51"/>
  <c r="AW68" i="51"/>
  <c r="AX68" i="51"/>
  <c r="AY68" i="51"/>
  <c r="AZ68" i="51"/>
  <c r="BA68" i="51"/>
  <c r="BB68" i="51"/>
  <c r="BC68" i="51"/>
  <c r="BD68" i="51"/>
  <c r="BE68" i="51"/>
  <c r="BF68" i="51"/>
  <c r="BG68" i="51"/>
  <c r="BH68" i="51"/>
  <c r="BI68" i="51"/>
  <c r="P72" i="51"/>
  <c r="Q72" i="51"/>
  <c r="P69" i="51"/>
  <c r="Q69" i="51"/>
  <c r="R69" i="51"/>
  <c r="S69" i="51"/>
  <c r="T69" i="51"/>
  <c r="U69" i="51"/>
  <c r="V69" i="51"/>
  <c r="W69" i="51"/>
  <c r="X69" i="51"/>
  <c r="Y69" i="51"/>
  <c r="Z69" i="51"/>
  <c r="P70" i="51"/>
  <c r="Q70" i="51"/>
  <c r="R70" i="51"/>
  <c r="P71" i="51"/>
  <c r="Q71" i="51"/>
  <c r="R71" i="51"/>
  <c r="S71" i="51"/>
  <c r="T71" i="51"/>
  <c r="U71" i="51"/>
  <c r="V71" i="51"/>
  <c r="W71" i="51"/>
  <c r="X71" i="51"/>
  <c r="Y71" i="51"/>
  <c r="Z71" i="51"/>
  <c r="AA71" i="51"/>
  <c r="AB71" i="51"/>
  <c r="AC71" i="51"/>
  <c r="AD71" i="51"/>
  <c r="AE71" i="51"/>
  <c r="AF71" i="51"/>
  <c r="AG71" i="51"/>
  <c r="AH71" i="51"/>
  <c r="AI71" i="51"/>
  <c r="AJ71" i="51"/>
  <c r="AK71" i="51"/>
  <c r="AL71" i="51"/>
  <c r="AM71" i="51"/>
  <c r="AN71" i="51"/>
  <c r="AO71" i="51"/>
  <c r="AP71" i="51"/>
  <c r="AQ71" i="51"/>
  <c r="AR71" i="51"/>
  <c r="AS71" i="51"/>
  <c r="AT71" i="51"/>
  <c r="AU71" i="51"/>
  <c r="AV71" i="51"/>
  <c r="AW71" i="51"/>
  <c r="AX71" i="51"/>
  <c r="AY71" i="51"/>
  <c r="AZ71" i="51"/>
  <c r="BA71" i="51"/>
  <c r="BB71" i="51"/>
  <c r="BC71" i="51"/>
  <c r="BD71" i="51"/>
  <c r="BE71" i="51"/>
  <c r="BF71" i="51"/>
  <c r="BG71" i="51"/>
  <c r="BH71" i="51"/>
  <c r="BI71" i="51"/>
  <c r="P73" i="51"/>
  <c r="Q73" i="51"/>
  <c r="R73" i="51"/>
  <c r="S73" i="51"/>
  <c r="T73" i="51"/>
  <c r="U73" i="51"/>
  <c r="V73" i="51"/>
  <c r="W73" i="51"/>
  <c r="X73" i="51"/>
  <c r="Y73" i="51"/>
  <c r="Z73" i="51"/>
  <c r="AA73" i="51"/>
  <c r="AB73" i="51"/>
  <c r="AC73" i="51"/>
  <c r="AD73" i="51"/>
  <c r="AE73" i="51"/>
  <c r="AF73" i="51"/>
  <c r="AG73" i="51"/>
  <c r="AH73" i="51"/>
  <c r="AI73" i="51"/>
  <c r="AJ73" i="51"/>
  <c r="AK73" i="51"/>
  <c r="AL73" i="51"/>
  <c r="AM73" i="51"/>
  <c r="AN73" i="51"/>
  <c r="AO73" i="51"/>
  <c r="AP73" i="51"/>
  <c r="AQ73" i="51"/>
  <c r="AR73" i="51"/>
  <c r="AS73" i="51"/>
  <c r="AT73" i="51"/>
  <c r="AU73" i="51"/>
  <c r="AV73" i="51"/>
  <c r="AW73" i="51"/>
  <c r="AX73" i="51"/>
  <c r="AY73" i="51"/>
  <c r="AZ73" i="51"/>
  <c r="BA73" i="51"/>
  <c r="BB73" i="51"/>
  <c r="BC73" i="51"/>
  <c r="BD73" i="51"/>
  <c r="BE73" i="51"/>
  <c r="BF73" i="51"/>
  <c r="BG73" i="51"/>
  <c r="BH73" i="51"/>
  <c r="BI73" i="51"/>
  <c r="P67" i="51"/>
  <c r="Q67" i="51"/>
  <c r="R67" i="51"/>
  <c r="S67" i="51"/>
  <c r="T67" i="51"/>
  <c r="U67" i="51"/>
  <c r="V67" i="51"/>
  <c r="W67" i="51"/>
  <c r="X67" i="51"/>
  <c r="Y67" i="51"/>
  <c r="Z67" i="51"/>
  <c r="AA67" i="51"/>
  <c r="AB67" i="51"/>
  <c r="AC67" i="51"/>
  <c r="AD67" i="51"/>
  <c r="AE67" i="51"/>
  <c r="AF67" i="51"/>
  <c r="AG67" i="51"/>
  <c r="AH67" i="51"/>
  <c r="AI67" i="51"/>
  <c r="AJ67" i="51"/>
  <c r="AK67" i="51"/>
  <c r="AL67" i="51"/>
  <c r="AM67" i="51"/>
  <c r="AN67" i="51"/>
  <c r="AO67" i="51"/>
  <c r="AP67" i="51"/>
  <c r="AQ67" i="51"/>
  <c r="AR67" i="51"/>
  <c r="AS67" i="51"/>
  <c r="AT67" i="51"/>
  <c r="AU67" i="51"/>
  <c r="AV67" i="51"/>
  <c r="AW67" i="51"/>
  <c r="AX67" i="51"/>
  <c r="AY67" i="51"/>
  <c r="AZ67" i="51"/>
  <c r="BA67" i="51"/>
  <c r="BB67" i="51"/>
  <c r="BC67" i="51"/>
  <c r="BD67" i="51"/>
  <c r="BE67" i="51"/>
  <c r="BF67" i="51"/>
  <c r="BG67" i="51"/>
  <c r="BH67" i="51"/>
  <c r="BI67" i="51"/>
  <c r="N278" i="50"/>
  <c r="H286" i="50"/>
  <c r="H285" i="50"/>
  <c r="H284" i="50"/>
  <c r="H283" i="50"/>
  <c r="H282" i="50"/>
  <c r="P278" i="50"/>
  <c r="Q278" i="50"/>
  <c r="R278" i="50"/>
  <c r="S278" i="50"/>
  <c r="T278" i="50"/>
  <c r="U278" i="50"/>
  <c r="V278" i="50"/>
  <c r="W278" i="50"/>
  <c r="X278" i="50"/>
  <c r="Y278" i="50"/>
  <c r="Z278" i="50"/>
  <c r="AA278" i="50"/>
  <c r="AB278" i="50"/>
  <c r="AC278" i="50"/>
  <c r="AD278" i="50"/>
  <c r="AE278" i="50"/>
  <c r="AF278" i="50"/>
  <c r="AG278" i="50"/>
  <c r="AH278" i="50"/>
  <c r="AI278" i="50"/>
  <c r="AJ278" i="50"/>
  <c r="AK278" i="50"/>
  <c r="AL278" i="50"/>
  <c r="AM278" i="50"/>
  <c r="AN278" i="50"/>
  <c r="AO278" i="50"/>
  <c r="AP278" i="50"/>
  <c r="AQ278" i="50"/>
  <c r="AS278" i="50"/>
  <c r="AT278" i="50"/>
  <c r="AU278" i="50"/>
  <c r="AV278" i="50"/>
  <c r="AW278" i="50"/>
  <c r="AX278" i="50"/>
  <c r="AY278" i="50"/>
  <c r="AZ278" i="50"/>
  <c r="BA278" i="50"/>
  <c r="BB278" i="50"/>
  <c r="BC278" i="50"/>
  <c r="BD278" i="50"/>
  <c r="BE278" i="50"/>
  <c r="BF278" i="50"/>
  <c r="BH278" i="50"/>
  <c r="BI278" i="50"/>
  <c r="BO278" i="50"/>
  <c r="BP278" i="50"/>
  <c r="BQ278" i="50"/>
  <c r="BR278" i="50"/>
  <c r="BS278" i="50"/>
  <c r="BT278" i="50"/>
  <c r="BU278" i="50"/>
  <c r="BV278" i="50"/>
  <c r="BW278" i="50"/>
  <c r="BX278" i="50"/>
  <c r="BY278" i="50"/>
  <c r="BZ278" i="50"/>
  <c r="CA278" i="50"/>
  <c r="CB278" i="50"/>
  <c r="CC278" i="50"/>
  <c r="CD278" i="50"/>
  <c r="CE278" i="50"/>
  <c r="CF278" i="50"/>
  <c r="CG278" i="50"/>
  <c r="CH278" i="50"/>
  <c r="CI278" i="50"/>
  <c r="CJ278" i="50"/>
  <c r="CK278" i="50"/>
  <c r="CL278" i="50"/>
  <c r="CM278" i="50"/>
  <c r="CN278" i="50"/>
  <c r="CO278" i="50"/>
  <c r="CP278" i="50"/>
  <c r="CQ278" i="50"/>
  <c r="CR278" i="50"/>
  <c r="CS278" i="50"/>
  <c r="CT278" i="50"/>
  <c r="CU278" i="50"/>
  <c r="CV278" i="50"/>
  <c r="CW278" i="50"/>
  <c r="CX278" i="50"/>
  <c r="CY278" i="50"/>
  <c r="CZ278" i="50"/>
  <c r="DA278" i="50"/>
  <c r="DB278" i="50"/>
  <c r="DC278" i="50"/>
  <c r="DD278" i="50"/>
  <c r="DE278" i="50"/>
  <c r="DF278" i="50"/>
  <c r="DG278" i="50"/>
  <c r="BN278" i="50"/>
  <c r="I284" i="50"/>
  <c r="H4" i="50"/>
  <c r="H5" i="50"/>
  <c r="H6" i="50"/>
  <c r="H7" i="50"/>
  <c r="H8" i="50"/>
  <c r="H9" i="50"/>
  <c r="H10" i="50"/>
  <c r="H11" i="50"/>
  <c r="H12" i="50"/>
  <c r="H13" i="50"/>
  <c r="H211" i="50"/>
  <c r="H215" i="50"/>
  <c r="H217" i="50"/>
  <c r="H14" i="50"/>
  <c r="H15" i="50"/>
  <c r="H16" i="50"/>
  <c r="H17" i="50"/>
  <c r="H18" i="50"/>
  <c r="H19" i="50"/>
  <c r="H20" i="50"/>
  <c r="H21" i="50"/>
  <c r="H22" i="50"/>
  <c r="H23" i="50"/>
  <c r="H24" i="50"/>
  <c r="H25" i="50"/>
  <c r="H26" i="50"/>
  <c r="H27" i="50"/>
  <c r="H28" i="50"/>
  <c r="H29" i="50"/>
  <c r="H30" i="50"/>
  <c r="H31" i="50"/>
  <c r="H32" i="50"/>
  <c r="H33" i="50"/>
  <c r="H34" i="50"/>
  <c r="H35" i="50"/>
  <c r="H36" i="50"/>
  <c r="H37" i="50"/>
  <c r="H38" i="50"/>
  <c r="H39" i="50"/>
  <c r="H40" i="50"/>
  <c r="H41" i="50"/>
  <c r="H42" i="50"/>
  <c r="H43" i="50"/>
  <c r="H44" i="50"/>
  <c r="H45" i="50"/>
  <c r="H46" i="50"/>
  <c r="H47" i="50"/>
  <c r="H48" i="50"/>
  <c r="H49" i="50"/>
  <c r="H50" i="50"/>
  <c r="H51" i="50"/>
  <c r="H52" i="50"/>
  <c r="H53" i="50"/>
  <c r="H54" i="50"/>
  <c r="H55" i="50"/>
  <c r="H56" i="50"/>
  <c r="H57" i="50"/>
  <c r="H58" i="50"/>
  <c r="H59" i="50"/>
  <c r="H60" i="50"/>
  <c r="H61" i="50"/>
  <c r="H6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108" i="50"/>
  <c r="H109" i="50"/>
  <c r="H110" i="50"/>
  <c r="H111" i="50"/>
  <c r="H112" i="50"/>
  <c r="H113" i="50"/>
  <c r="H114" i="50"/>
  <c r="H115" i="50"/>
  <c r="H116" i="50"/>
  <c r="H117" i="50"/>
  <c r="H118" i="50"/>
  <c r="H119" i="50"/>
  <c r="H120" i="50"/>
  <c r="H121" i="50"/>
  <c r="H122" i="50"/>
  <c r="H123" i="50"/>
  <c r="H124" i="50"/>
  <c r="H125" i="50"/>
  <c r="H126" i="50"/>
  <c r="H127" i="50"/>
  <c r="H128" i="50"/>
  <c r="H129" i="50"/>
  <c r="H130" i="50"/>
  <c r="H131" i="50"/>
  <c r="H132" i="50"/>
  <c r="H133" i="50"/>
  <c r="H134" i="50"/>
  <c r="H135" i="50"/>
  <c r="H136" i="50"/>
  <c r="H137" i="50"/>
  <c r="H138" i="50"/>
  <c r="H139" i="50"/>
  <c r="H140" i="50"/>
  <c r="H141" i="50"/>
  <c r="H142" i="50"/>
  <c r="H143" i="50"/>
  <c r="H144" i="50"/>
  <c r="H145" i="50"/>
  <c r="H146" i="50"/>
  <c r="H147" i="50"/>
  <c r="H148" i="50"/>
  <c r="H149" i="50"/>
  <c r="H150" i="50"/>
  <c r="H151" i="50"/>
  <c r="H152" i="50"/>
  <c r="H153" i="50"/>
  <c r="H154" i="50"/>
  <c r="H155" i="50"/>
  <c r="H156" i="50"/>
  <c r="H157" i="50"/>
  <c r="H158" i="50"/>
  <c r="H159" i="50"/>
  <c r="H160" i="50"/>
  <c r="H161" i="50"/>
  <c r="H162" i="50"/>
  <c r="H163" i="50"/>
  <c r="H164" i="50"/>
  <c r="H165" i="50"/>
  <c r="H166" i="50"/>
  <c r="H167" i="50"/>
  <c r="H168" i="50"/>
  <c r="H169" i="50"/>
  <c r="H170" i="50"/>
  <c r="H171" i="50"/>
  <c r="H172" i="50"/>
  <c r="H173" i="50"/>
  <c r="H174" i="50"/>
  <c r="H175" i="50"/>
  <c r="H176" i="50"/>
  <c r="H177" i="50"/>
  <c r="H178" i="50"/>
  <c r="H179" i="50"/>
  <c r="H180" i="50"/>
  <c r="H181" i="50"/>
  <c r="H182" i="50"/>
  <c r="H183" i="50"/>
  <c r="H184" i="50"/>
  <c r="H185" i="50"/>
  <c r="H186" i="50"/>
  <c r="H187" i="50"/>
  <c r="H188" i="50"/>
  <c r="H189" i="50"/>
  <c r="H190" i="50"/>
  <c r="H191" i="50"/>
  <c r="H192" i="50"/>
  <c r="H193" i="50"/>
  <c r="H194" i="50"/>
  <c r="H195" i="50"/>
  <c r="H196" i="50"/>
  <c r="H197" i="50"/>
  <c r="H198" i="50"/>
  <c r="H199" i="50"/>
  <c r="H200" i="50"/>
  <c r="H201" i="50"/>
  <c r="H202" i="50"/>
  <c r="H203" i="50"/>
  <c r="H204" i="50"/>
  <c r="H205" i="50"/>
  <c r="H206" i="50"/>
  <c r="H208" i="50"/>
  <c r="H209" i="50"/>
  <c r="H210" i="50"/>
  <c r="H212" i="50"/>
  <c r="H213" i="50"/>
  <c r="H216" i="50"/>
  <c r="H218" i="50"/>
  <c r="H219" i="50"/>
  <c r="H221" i="50"/>
  <c r="H222" i="50"/>
  <c r="H223" i="50"/>
  <c r="H226" i="50"/>
  <c r="H227" i="50"/>
  <c r="H228" i="50"/>
  <c r="H229" i="50"/>
  <c r="H230" i="50"/>
  <c r="H231" i="50"/>
  <c r="H233" i="50"/>
  <c r="H234" i="50"/>
  <c r="H235" i="50"/>
  <c r="H236" i="50"/>
  <c r="H237" i="50"/>
  <c r="H239" i="50"/>
  <c r="H240" i="50"/>
  <c r="H241" i="50"/>
  <c r="H242" i="50"/>
  <c r="H243" i="50"/>
  <c r="H244" i="50"/>
  <c r="H245" i="50"/>
  <c r="H247" i="50"/>
  <c r="H248" i="50"/>
  <c r="H249" i="50"/>
  <c r="H250" i="50"/>
  <c r="H251" i="50"/>
  <c r="H252" i="50"/>
  <c r="H253" i="50"/>
  <c r="H255" i="50"/>
  <c r="H256" i="50"/>
  <c r="H257" i="50"/>
  <c r="H258" i="50"/>
  <c r="H259" i="50"/>
  <c r="H260" i="50"/>
  <c r="H262" i="50"/>
  <c r="H263" i="50"/>
  <c r="I274" i="50"/>
  <c r="F274" i="50"/>
  <c r="E274" i="50"/>
  <c r="D274" i="50"/>
  <c r="D275" i="50"/>
  <c r="E275" i="50"/>
  <c r="F275" i="50"/>
  <c r="I275" i="50"/>
  <c r="I285" i="50"/>
  <c r="I286" i="50"/>
  <c r="BJ258" i="55"/>
  <c r="BN258" i="55"/>
  <c r="BZ258" i="55"/>
  <c r="CD258" i="55"/>
  <c r="CH258" i="55"/>
  <c r="CL258" i="55"/>
  <c r="BM259" i="55"/>
  <c r="BU259" i="55"/>
  <c r="BY259" i="55"/>
  <c r="CS259" i="55"/>
  <c r="BT260" i="55"/>
  <c r="BX260" i="55"/>
  <c r="CF260" i="55"/>
  <c r="CJ260" i="55"/>
  <c r="CN260" i="55"/>
  <c r="CR260" i="55"/>
  <c r="BG261" i="55"/>
  <c r="BK261" i="55"/>
  <c r="CA261" i="55"/>
  <c r="CI261" i="55"/>
  <c r="CM261" i="55"/>
  <c r="BF262" i="55"/>
  <c r="BN262" i="55"/>
  <c r="BR262" i="55"/>
  <c r="BV262" i="55"/>
  <c r="BZ262" i="55"/>
  <c r="CD262" i="55"/>
  <c r="CH262" i="55"/>
  <c r="CL262" i="55"/>
  <c r="CP262" i="55"/>
  <c r="CT262" i="55"/>
  <c r="BI263" i="55"/>
  <c r="BQ263" i="55"/>
  <c r="BU263" i="55"/>
  <c r="BY263" i="55"/>
  <c r="CC263" i="55"/>
  <c r="CG263" i="55"/>
  <c r="CK263" i="55"/>
  <c r="CO263" i="55"/>
  <c r="BP264" i="55"/>
  <c r="CB264" i="55"/>
  <c r="CF264" i="55"/>
  <c r="CJ264" i="55"/>
  <c r="CN264" i="55"/>
  <c r="CR264" i="55"/>
  <c r="BG265" i="55"/>
  <c r="BK265" i="55"/>
  <c r="BS265" i="55"/>
  <c r="BW265" i="55"/>
  <c r="CA265" i="55"/>
  <c r="CI265" i="55"/>
  <c r="CM265" i="55"/>
  <c r="CQ265" i="55"/>
  <c r="BD264" i="55"/>
  <c r="BB258" i="55"/>
  <c r="BC258" i="55"/>
  <c r="BG258" i="55"/>
  <c r="BI258" i="55"/>
  <c r="BK258" i="55"/>
  <c r="BP258" i="55"/>
  <c r="BS258" i="55"/>
  <c r="BT258" i="55"/>
  <c r="BU258" i="55"/>
  <c r="BW258" i="55"/>
  <c r="CA258" i="55"/>
  <c r="CC258" i="55"/>
  <c r="CG258" i="55"/>
  <c r="CI258" i="55"/>
  <c r="CK258" i="55"/>
  <c r="CM258" i="55"/>
  <c r="CO258" i="55"/>
  <c r="CQ258" i="55"/>
  <c r="CR258" i="55"/>
  <c r="CS258" i="55"/>
  <c r="CU258" i="55"/>
  <c r="BB259" i="55"/>
  <c r="BC259" i="55"/>
  <c r="BD259" i="55"/>
  <c r="BG259" i="55"/>
  <c r="BH259" i="55"/>
  <c r="BK259" i="55"/>
  <c r="BP259" i="55"/>
  <c r="BR259" i="55"/>
  <c r="BV259" i="55"/>
  <c r="BW259" i="55"/>
  <c r="BX259" i="55"/>
  <c r="CA259" i="55"/>
  <c r="CB259" i="55"/>
  <c r="CE259" i="55"/>
  <c r="CH259" i="55"/>
  <c r="CI259" i="55"/>
  <c r="CJ259" i="55"/>
  <c r="CM259" i="55"/>
  <c r="CN259" i="55"/>
  <c r="CP259" i="55"/>
  <c r="CQ259" i="55"/>
  <c r="CR259" i="55"/>
  <c r="CT259" i="55"/>
  <c r="CU259" i="55"/>
  <c r="BB260" i="55"/>
  <c r="BC260" i="55"/>
  <c r="BE260" i="55"/>
  <c r="BF260" i="55"/>
  <c r="BG260" i="55"/>
  <c r="BI260" i="55"/>
  <c r="BJ260" i="55"/>
  <c r="BM260" i="55"/>
  <c r="BO260" i="55"/>
  <c r="BR260" i="55"/>
  <c r="BS260" i="55"/>
  <c r="BU260" i="55"/>
  <c r="BV260" i="55"/>
  <c r="BY260" i="55"/>
  <c r="CD260" i="55"/>
  <c r="CG260" i="55"/>
  <c r="CH260" i="55"/>
  <c r="CK260" i="55"/>
  <c r="CP260" i="55"/>
  <c r="CQ260" i="55"/>
  <c r="CT260" i="55"/>
  <c r="BB261" i="55"/>
  <c r="BC261" i="55"/>
  <c r="BD261" i="55"/>
  <c r="BF261" i="55"/>
  <c r="BH261" i="55"/>
  <c r="BJ261" i="55"/>
  <c r="BN261" i="55"/>
  <c r="BP261" i="55"/>
  <c r="BQ261" i="55"/>
  <c r="BR261" i="55"/>
  <c r="BT261" i="55"/>
  <c r="BX261" i="55"/>
  <c r="CC261" i="55"/>
  <c r="CF261" i="55"/>
  <c r="CH261" i="55"/>
  <c r="CJ261" i="55"/>
  <c r="CL261" i="55"/>
  <c r="CP261" i="55"/>
  <c r="CR261" i="55"/>
  <c r="CS261" i="55"/>
  <c r="CT261" i="55"/>
  <c r="BB262" i="55"/>
  <c r="BC262" i="55"/>
  <c r="BD262" i="55"/>
  <c r="BE262" i="55"/>
  <c r="BH262" i="55"/>
  <c r="BI262" i="55"/>
  <c r="BK262" i="55"/>
  <c r="BL262" i="55"/>
  <c r="BO262" i="55"/>
  <c r="BP262" i="55"/>
  <c r="BS262" i="55"/>
  <c r="BU262" i="55"/>
  <c r="BW262" i="55"/>
  <c r="BX262" i="55"/>
  <c r="CA262" i="55"/>
  <c r="CB262" i="55"/>
  <c r="CE262" i="55"/>
  <c r="CF262" i="55"/>
  <c r="CI262" i="55"/>
  <c r="CJ262" i="55"/>
  <c r="CN262" i="55"/>
  <c r="CO262" i="55"/>
  <c r="CR262" i="55"/>
  <c r="CS262" i="55"/>
  <c r="BB263" i="55"/>
  <c r="BC263" i="55"/>
  <c r="BF263" i="55"/>
  <c r="BG263" i="55"/>
  <c r="BH263" i="55"/>
  <c r="BK263" i="55"/>
  <c r="BP263" i="55"/>
  <c r="BR263" i="55"/>
  <c r="BT263" i="55"/>
  <c r="BX263" i="55"/>
  <c r="BZ263" i="55"/>
  <c r="CB263" i="55"/>
  <c r="CH263" i="55"/>
  <c r="CM263" i="55"/>
  <c r="CN263" i="55"/>
  <c r="CQ263" i="55"/>
  <c r="CT263" i="55"/>
  <c r="CU263" i="55"/>
  <c r="BB264" i="55"/>
  <c r="BC264" i="55"/>
  <c r="BE264" i="55"/>
  <c r="BF264" i="55"/>
  <c r="BI264" i="55"/>
  <c r="BK264" i="55"/>
  <c r="BN264" i="55"/>
  <c r="BO264" i="55"/>
  <c r="BQ264" i="55"/>
  <c r="BR264" i="55"/>
  <c r="BS264" i="55"/>
  <c r="BU264" i="55"/>
  <c r="BV264" i="55"/>
  <c r="BW264" i="55"/>
  <c r="BZ264" i="55"/>
  <c r="CE264" i="55"/>
  <c r="CG264" i="55"/>
  <c r="CI264" i="55"/>
  <c r="CK264" i="55"/>
  <c r="CM264" i="55"/>
  <c r="CP264" i="55"/>
  <c r="CQ264" i="55"/>
  <c r="CU264" i="55"/>
  <c r="BB265" i="55"/>
  <c r="BC265" i="55"/>
  <c r="BD265" i="55"/>
  <c r="BF265" i="55"/>
  <c r="BH265" i="55"/>
  <c r="BJ265" i="55"/>
  <c r="BN265" i="55"/>
  <c r="BP265" i="55"/>
  <c r="BT265" i="55"/>
  <c r="BU265" i="55"/>
  <c r="BV265" i="55"/>
  <c r="BY265" i="55"/>
  <c r="BZ265" i="55"/>
  <c r="CC265" i="55"/>
  <c r="CD265" i="55"/>
  <c r="CF265" i="55"/>
  <c r="CG265" i="55"/>
  <c r="CK265" i="55"/>
  <c r="CL265" i="55"/>
  <c r="CO265" i="55"/>
  <c r="CP265" i="55"/>
  <c r="CS265" i="55"/>
  <c r="CT265" i="55"/>
  <c r="D259" i="52"/>
  <c r="D259" i="55"/>
  <c r="E259" i="52"/>
  <c r="E259" i="55"/>
  <c r="F259" i="52"/>
  <c r="F259" i="55"/>
  <c r="G259" i="52"/>
  <c r="G259" i="55"/>
  <c r="H259" i="52"/>
  <c r="H259" i="55"/>
  <c r="I259" i="52"/>
  <c r="I259" i="55"/>
  <c r="J259" i="52"/>
  <c r="J259" i="55"/>
  <c r="K259" i="52"/>
  <c r="K259" i="55"/>
  <c r="L259" i="52"/>
  <c r="L259" i="55"/>
  <c r="M259" i="52"/>
  <c r="M259" i="55"/>
  <c r="N259" i="52"/>
  <c r="N259" i="55"/>
  <c r="O259" i="52"/>
  <c r="O259" i="55"/>
  <c r="P259" i="52"/>
  <c r="P259" i="55"/>
  <c r="Q259" i="52"/>
  <c r="Q259" i="55"/>
  <c r="R259" i="52"/>
  <c r="R259" i="55"/>
  <c r="S259" i="52"/>
  <c r="S259" i="55"/>
  <c r="T259" i="52"/>
  <c r="T259" i="55"/>
  <c r="U259" i="52"/>
  <c r="U259" i="55"/>
  <c r="V259" i="52"/>
  <c r="V259" i="55"/>
  <c r="W259" i="52"/>
  <c r="W259" i="55"/>
  <c r="X259" i="52"/>
  <c r="X259" i="55"/>
  <c r="Y259" i="52"/>
  <c r="Y259" i="55"/>
  <c r="Z259" i="52"/>
  <c r="Z259" i="55"/>
  <c r="AA259" i="52"/>
  <c r="AA259" i="55"/>
  <c r="AB259" i="52"/>
  <c r="AB259" i="55"/>
  <c r="AC259" i="52"/>
  <c r="AC259" i="55"/>
  <c r="AD259" i="52"/>
  <c r="AD259" i="55"/>
  <c r="AE259" i="52"/>
  <c r="AE259" i="55"/>
  <c r="AF259" i="52"/>
  <c r="AF259" i="55"/>
  <c r="AG259" i="52"/>
  <c r="AH259" i="52"/>
  <c r="AH259" i="55"/>
  <c r="AI259" i="52"/>
  <c r="AI259" i="55"/>
  <c r="AJ259" i="52"/>
  <c r="AJ259" i="55"/>
  <c r="AK259" i="52"/>
  <c r="AK259" i="55"/>
  <c r="AL259" i="52"/>
  <c r="AL259" i="55"/>
  <c r="AM259" i="52"/>
  <c r="AM259" i="55"/>
  <c r="AN259" i="52"/>
  <c r="AN259" i="55"/>
  <c r="AO259" i="52"/>
  <c r="AO259" i="55"/>
  <c r="AP259" i="52"/>
  <c r="AP259" i="55"/>
  <c r="AQ259" i="52"/>
  <c r="AQ259" i="55"/>
  <c r="AR259" i="52"/>
  <c r="AR259" i="55"/>
  <c r="AS259" i="52"/>
  <c r="AS259" i="55"/>
  <c r="AT259" i="52"/>
  <c r="AT259" i="55"/>
  <c r="AU259" i="52"/>
  <c r="AU259" i="55"/>
  <c r="D260" i="52"/>
  <c r="D260" i="55"/>
  <c r="E260" i="52"/>
  <c r="F260" i="52"/>
  <c r="G260" i="52"/>
  <c r="G260" i="55"/>
  <c r="H260" i="52"/>
  <c r="H260" i="55"/>
  <c r="I260" i="52"/>
  <c r="I260" i="55"/>
  <c r="J260" i="52"/>
  <c r="J260" i="55"/>
  <c r="K260" i="52"/>
  <c r="K260" i="55"/>
  <c r="L260" i="52"/>
  <c r="L260" i="55"/>
  <c r="M260" i="52"/>
  <c r="M260" i="55"/>
  <c r="N260" i="52"/>
  <c r="N260" i="55"/>
  <c r="O260" i="52"/>
  <c r="O260" i="55"/>
  <c r="P260" i="52"/>
  <c r="P260" i="55"/>
  <c r="Q260" i="52"/>
  <c r="Q260" i="55"/>
  <c r="R260" i="52"/>
  <c r="R260" i="55"/>
  <c r="S260" i="52"/>
  <c r="S260" i="55"/>
  <c r="T260" i="52"/>
  <c r="T260" i="55"/>
  <c r="U260" i="52"/>
  <c r="U260" i="55"/>
  <c r="V260" i="52"/>
  <c r="V260" i="55"/>
  <c r="W260" i="52"/>
  <c r="W260" i="55"/>
  <c r="X260" i="52"/>
  <c r="X260" i="55"/>
  <c r="Y260" i="52"/>
  <c r="Y260" i="55"/>
  <c r="Z260" i="52"/>
  <c r="Z260" i="55"/>
  <c r="AA260" i="52"/>
  <c r="AA260" i="55"/>
  <c r="AB260" i="52"/>
  <c r="AB260" i="55"/>
  <c r="AC260" i="52"/>
  <c r="AC260" i="55"/>
  <c r="AD260" i="52"/>
  <c r="AD260" i="55"/>
  <c r="AE260" i="52"/>
  <c r="AF260" i="52"/>
  <c r="AF260" i="55"/>
  <c r="AG260" i="52"/>
  <c r="AG260" i="55"/>
  <c r="AH260" i="52"/>
  <c r="AH260" i="55"/>
  <c r="AI260" i="52"/>
  <c r="AI260" i="55"/>
  <c r="AJ260" i="52"/>
  <c r="AJ260" i="55"/>
  <c r="AK260" i="52"/>
  <c r="AK260" i="55"/>
  <c r="AL260" i="52"/>
  <c r="AL260" i="55"/>
  <c r="AM260" i="52"/>
  <c r="AM260" i="55"/>
  <c r="AN260" i="52"/>
  <c r="AN260" i="55"/>
  <c r="AO260" i="52"/>
  <c r="AO260" i="55"/>
  <c r="AP260" i="52"/>
  <c r="AP260" i="55"/>
  <c r="AQ260" i="52"/>
  <c r="AQ260" i="55"/>
  <c r="AR260" i="52"/>
  <c r="AR260" i="55"/>
  <c r="AS260" i="52"/>
  <c r="AS260" i="55"/>
  <c r="AT260" i="52"/>
  <c r="AT260" i="55"/>
  <c r="AU260" i="52"/>
  <c r="AU260" i="55"/>
  <c r="D261" i="52"/>
  <c r="D261" i="55"/>
  <c r="E261" i="52"/>
  <c r="E261" i="55"/>
  <c r="F261" i="52"/>
  <c r="F261" i="55"/>
  <c r="G261" i="52"/>
  <c r="G261" i="55"/>
  <c r="H261" i="52"/>
  <c r="H261" i="55"/>
  <c r="I261" i="52"/>
  <c r="I261" i="55"/>
  <c r="J261" i="52"/>
  <c r="J261" i="55"/>
  <c r="K261" i="52"/>
  <c r="K261" i="55"/>
  <c r="L261" i="52"/>
  <c r="L261" i="55"/>
  <c r="M261" i="52"/>
  <c r="M261" i="55"/>
  <c r="N261" i="52"/>
  <c r="N261" i="55"/>
  <c r="O261" i="52"/>
  <c r="O261" i="55"/>
  <c r="P261" i="52"/>
  <c r="P261" i="55"/>
  <c r="Q261" i="52"/>
  <c r="Q261" i="55"/>
  <c r="R261" i="52"/>
  <c r="R261" i="55"/>
  <c r="S261" i="52"/>
  <c r="S261" i="55"/>
  <c r="T261" i="52"/>
  <c r="T261" i="55"/>
  <c r="U261" i="52"/>
  <c r="U261" i="55"/>
  <c r="V261" i="52"/>
  <c r="V261" i="55"/>
  <c r="W261" i="52"/>
  <c r="W261" i="55"/>
  <c r="X261" i="52"/>
  <c r="X261" i="55"/>
  <c r="Y261" i="52"/>
  <c r="Y261" i="55"/>
  <c r="Z261" i="52"/>
  <c r="Z261" i="55"/>
  <c r="AA261" i="52"/>
  <c r="AA261" i="55"/>
  <c r="AB261" i="52"/>
  <c r="AB261" i="55"/>
  <c r="AC261" i="52"/>
  <c r="AC261" i="55"/>
  <c r="AD261" i="52"/>
  <c r="AD261" i="55"/>
  <c r="AE261" i="52"/>
  <c r="AF261" i="52"/>
  <c r="AF261" i="55"/>
  <c r="AG261" i="52"/>
  <c r="AG261" i="55"/>
  <c r="AH261" i="52"/>
  <c r="AH261" i="55"/>
  <c r="AI261" i="52"/>
  <c r="AI261" i="55"/>
  <c r="AJ261" i="52"/>
  <c r="AJ261" i="55"/>
  <c r="AK261" i="52"/>
  <c r="AK261" i="55"/>
  <c r="AL261" i="52"/>
  <c r="AL261" i="55"/>
  <c r="AM261" i="52"/>
  <c r="AM261" i="55"/>
  <c r="AN261" i="52"/>
  <c r="AN261" i="55"/>
  <c r="AO261" i="52"/>
  <c r="AO261" i="55"/>
  <c r="AP261" i="52"/>
  <c r="AP261" i="55"/>
  <c r="AQ261" i="52"/>
  <c r="AQ261" i="55"/>
  <c r="AR261" i="52"/>
  <c r="AR261" i="55"/>
  <c r="AS261" i="52"/>
  <c r="AS261" i="55"/>
  <c r="AT261" i="52"/>
  <c r="AT261" i="55"/>
  <c r="AU261" i="52"/>
  <c r="AU261" i="55"/>
  <c r="D262" i="52"/>
  <c r="D262" i="55"/>
  <c r="E262" i="52"/>
  <c r="E262" i="55"/>
  <c r="F262" i="52"/>
  <c r="F262" i="55"/>
  <c r="G262" i="52"/>
  <c r="G262" i="55"/>
  <c r="H262" i="52"/>
  <c r="H262" i="55"/>
  <c r="I262" i="52"/>
  <c r="I262" i="55"/>
  <c r="J262" i="52"/>
  <c r="J262" i="55"/>
  <c r="K262" i="52"/>
  <c r="K262" i="55"/>
  <c r="L262" i="52"/>
  <c r="L262" i="55"/>
  <c r="M262" i="52"/>
  <c r="M262" i="55"/>
  <c r="N262" i="52"/>
  <c r="N262" i="55"/>
  <c r="O262" i="52"/>
  <c r="O262" i="55"/>
  <c r="P262" i="52"/>
  <c r="P262" i="55"/>
  <c r="Q262" i="52"/>
  <c r="Q262" i="55"/>
  <c r="R262" i="52"/>
  <c r="R262" i="55"/>
  <c r="S262" i="52"/>
  <c r="S262" i="55"/>
  <c r="T262" i="52"/>
  <c r="T262" i="55"/>
  <c r="U262" i="52"/>
  <c r="U262" i="55"/>
  <c r="V262" i="52"/>
  <c r="V262" i="55"/>
  <c r="W262" i="52"/>
  <c r="W262" i="55"/>
  <c r="X262" i="52"/>
  <c r="X262" i="55"/>
  <c r="Y262" i="52"/>
  <c r="Y262" i="55"/>
  <c r="Z262" i="52"/>
  <c r="Z262" i="55"/>
  <c r="AA262" i="52"/>
  <c r="AA262" i="55"/>
  <c r="AB262" i="52"/>
  <c r="AB262" i="55"/>
  <c r="AC262" i="52"/>
  <c r="AC262" i="55"/>
  <c r="AD262" i="52"/>
  <c r="AD262" i="55"/>
  <c r="AE262" i="52"/>
  <c r="AF262" i="52"/>
  <c r="AG262" i="52"/>
  <c r="AG262" i="55"/>
  <c r="AH262" i="52"/>
  <c r="AH262" i="55"/>
  <c r="AI262" i="52"/>
  <c r="AI262" i="55"/>
  <c r="AJ262" i="52"/>
  <c r="AJ262" i="55"/>
  <c r="AK262" i="52"/>
  <c r="AK262" i="55"/>
  <c r="AL262" i="52"/>
  <c r="AL262" i="55"/>
  <c r="AM262" i="52"/>
  <c r="AM262" i="55"/>
  <c r="AN262" i="52"/>
  <c r="AN262" i="55"/>
  <c r="AO262" i="52"/>
  <c r="AO262" i="55"/>
  <c r="AP262" i="52"/>
  <c r="AP262" i="55"/>
  <c r="AQ262" i="52"/>
  <c r="AQ262" i="55"/>
  <c r="AR262" i="52"/>
  <c r="AR262" i="55"/>
  <c r="AS262" i="52"/>
  <c r="AS262" i="55"/>
  <c r="AT262" i="52"/>
  <c r="AT262" i="55"/>
  <c r="AU262" i="52"/>
  <c r="AU262" i="55"/>
  <c r="D263" i="52"/>
  <c r="D263" i="55"/>
  <c r="E263" i="52"/>
  <c r="F263" i="52"/>
  <c r="F263" i="55"/>
  <c r="G263" i="52"/>
  <c r="G263" i="55"/>
  <c r="H263" i="52"/>
  <c r="H263" i="55"/>
  <c r="I263" i="52"/>
  <c r="I263" i="55"/>
  <c r="J263" i="52"/>
  <c r="J263" i="55"/>
  <c r="K263" i="52"/>
  <c r="K263" i="55"/>
  <c r="L263" i="52"/>
  <c r="L263" i="55"/>
  <c r="M263" i="52"/>
  <c r="M263" i="55"/>
  <c r="N263" i="52"/>
  <c r="N263" i="55"/>
  <c r="O263" i="52"/>
  <c r="O263" i="55"/>
  <c r="P263" i="52"/>
  <c r="P263" i="55"/>
  <c r="Q263" i="52"/>
  <c r="Q263" i="55"/>
  <c r="R263" i="52"/>
  <c r="R263" i="55"/>
  <c r="S263" i="52"/>
  <c r="S263" i="55"/>
  <c r="T263" i="52"/>
  <c r="T263" i="55"/>
  <c r="U263" i="52"/>
  <c r="U263" i="55"/>
  <c r="V263" i="52"/>
  <c r="V263" i="55"/>
  <c r="W263" i="52"/>
  <c r="W263" i="55"/>
  <c r="X263" i="52"/>
  <c r="X263" i="55"/>
  <c r="Y263" i="52"/>
  <c r="Y263" i="55"/>
  <c r="Z263" i="52"/>
  <c r="Z263" i="55"/>
  <c r="AA263" i="52"/>
  <c r="AA263" i="55"/>
  <c r="AB263" i="52"/>
  <c r="AB263" i="55"/>
  <c r="AC263" i="52"/>
  <c r="AC263" i="55"/>
  <c r="AD263" i="52"/>
  <c r="AD263" i="55"/>
  <c r="AE263" i="52"/>
  <c r="AE263" i="55"/>
  <c r="AF263" i="52"/>
  <c r="AF263" i="55"/>
  <c r="AG263" i="52"/>
  <c r="AH263" i="52"/>
  <c r="AH263" i="55"/>
  <c r="AI263" i="52"/>
  <c r="AI263" i="55"/>
  <c r="AJ263" i="52"/>
  <c r="AJ263" i="55"/>
  <c r="AK263" i="52"/>
  <c r="AK263" i="55"/>
  <c r="AL263" i="52"/>
  <c r="AL263" i="55"/>
  <c r="AM263" i="52"/>
  <c r="AM263" i="55"/>
  <c r="AN263" i="52"/>
  <c r="AN263" i="55"/>
  <c r="AO263" i="52"/>
  <c r="AO263" i="55"/>
  <c r="AP263" i="52"/>
  <c r="AP263" i="55"/>
  <c r="AQ263" i="52"/>
  <c r="AQ263" i="55"/>
  <c r="AR263" i="52"/>
  <c r="AR263" i="55"/>
  <c r="AS263" i="52"/>
  <c r="AS263" i="55"/>
  <c r="AT263" i="52"/>
  <c r="AT263" i="55"/>
  <c r="AU263" i="52"/>
  <c r="AU263" i="55"/>
  <c r="D264" i="52"/>
  <c r="E264" i="52"/>
  <c r="F264" i="52"/>
  <c r="F264" i="55"/>
  <c r="G264" i="52"/>
  <c r="G264" i="55"/>
  <c r="H264" i="52"/>
  <c r="H264" i="55"/>
  <c r="I264" i="52"/>
  <c r="I264" i="55"/>
  <c r="J264" i="52"/>
  <c r="J264" i="55"/>
  <c r="K264" i="52"/>
  <c r="K264" i="55"/>
  <c r="L264" i="52"/>
  <c r="L264" i="55"/>
  <c r="M264" i="52"/>
  <c r="M264" i="55"/>
  <c r="N264" i="52"/>
  <c r="N264" i="55"/>
  <c r="O264" i="52"/>
  <c r="O264" i="55"/>
  <c r="P264" i="52"/>
  <c r="P264" i="55"/>
  <c r="Q264" i="52"/>
  <c r="Q264" i="55"/>
  <c r="R264" i="52"/>
  <c r="R264" i="55"/>
  <c r="S264" i="52"/>
  <c r="S264" i="55"/>
  <c r="T264" i="52"/>
  <c r="T264" i="55"/>
  <c r="U264" i="52"/>
  <c r="U264" i="55"/>
  <c r="V264" i="52"/>
  <c r="V264" i="55"/>
  <c r="W264" i="52"/>
  <c r="W264" i="55"/>
  <c r="X264" i="52"/>
  <c r="X264" i="55"/>
  <c r="Y264" i="52"/>
  <c r="Y264" i="55"/>
  <c r="Z264" i="52"/>
  <c r="Z264" i="55"/>
  <c r="AA264" i="52"/>
  <c r="AA264" i="55"/>
  <c r="AB264" i="52"/>
  <c r="AB264" i="55"/>
  <c r="AC264" i="52"/>
  <c r="AC264" i="55"/>
  <c r="AD264" i="52"/>
  <c r="AD264" i="55"/>
  <c r="AE264" i="52"/>
  <c r="AF264" i="52"/>
  <c r="AF264" i="55"/>
  <c r="AG264" i="52"/>
  <c r="AG264" i="55"/>
  <c r="AH264" i="52"/>
  <c r="AH264" i="55"/>
  <c r="AI264" i="52"/>
  <c r="AI264" i="55"/>
  <c r="AJ264" i="52"/>
  <c r="AJ264" i="55"/>
  <c r="AK264" i="52"/>
  <c r="AK264" i="55"/>
  <c r="AL264" i="52"/>
  <c r="AL264" i="55"/>
  <c r="AM264" i="52"/>
  <c r="AM264" i="55"/>
  <c r="AN264" i="52"/>
  <c r="AN264" i="55"/>
  <c r="AO264" i="52"/>
  <c r="AO264" i="55"/>
  <c r="AP264" i="52"/>
  <c r="AP264" i="55"/>
  <c r="AQ264" i="52"/>
  <c r="AQ264" i="55"/>
  <c r="AR264" i="52"/>
  <c r="AR264" i="55"/>
  <c r="AS264" i="52"/>
  <c r="AS264" i="55"/>
  <c r="AT264" i="52"/>
  <c r="AT264" i="55"/>
  <c r="AU264" i="52"/>
  <c r="AU264" i="55"/>
  <c r="D265" i="52"/>
  <c r="D265" i="55"/>
  <c r="E265" i="52"/>
  <c r="E265" i="55"/>
  <c r="F265" i="52"/>
  <c r="F265" i="55"/>
  <c r="G265" i="52"/>
  <c r="G265" i="55"/>
  <c r="H265" i="52"/>
  <c r="H265" i="55"/>
  <c r="I265" i="52"/>
  <c r="I265" i="55"/>
  <c r="J265" i="52"/>
  <c r="J265" i="55"/>
  <c r="K265" i="52"/>
  <c r="K265" i="55"/>
  <c r="L265" i="52"/>
  <c r="L265" i="55"/>
  <c r="M265" i="52"/>
  <c r="M265" i="55"/>
  <c r="N265" i="52"/>
  <c r="N265" i="55"/>
  <c r="O265" i="52"/>
  <c r="O265" i="55"/>
  <c r="P265" i="52"/>
  <c r="P265" i="55"/>
  <c r="Q265" i="52"/>
  <c r="Q265" i="55"/>
  <c r="R265" i="52"/>
  <c r="R265" i="55"/>
  <c r="S265" i="52"/>
  <c r="S265" i="55"/>
  <c r="T265" i="52"/>
  <c r="T265" i="55"/>
  <c r="U265" i="52"/>
  <c r="U265" i="55"/>
  <c r="V265" i="52"/>
  <c r="V265" i="55"/>
  <c r="W265" i="52"/>
  <c r="W265" i="55"/>
  <c r="X265" i="52"/>
  <c r="X265" i="55"/>
  <c r="Y265" i="52"/>
  <c r="Y265" i="55"/>
  <c r="Z265" i="52"/>
  <c r="Z265" i="55"/>
  <c r="AA265" i="52"/>
  <c r="AA265" i="55"/>
  <c r="AB265" i="52"/>
  <c r="AB265" i="55"/>
  <c r="AC265" i="52"/>
  <c r="AC265" i="55"/>
  <c r="AD265" i="52"/>
  <c r="AD265" i="55"/>
  <c r="AE265" i="52"/>
  <c r="AF265" i="52"/>
  <c r="AF265" i="55"/>
  <c r="AG265" i="52"/>
  <c r="AG265" i="55"/>
  <c r="AH265" i="52"/>
  <c r="AH265" i="55"/>
  <c r="AI265" i="52"/>
  <c r="AI265" i="55"/>
  <c r="AJ265" i="52"/>
  <c r="AJ265" i="55"/>
  <c r="AK265" i="52"/>
  <c r="AK265" i="55"/>
  <c r="AL265" i="52"/>
  <c r="AL265" i="55"/>
  <c r="AM265" i="52"/>
  <c r="AM265" i="55"/>
  <c r="AN265" i="52"/>
  <c r="AN265" i="55"/>
  <c r="AO265" i="52"/>
  <c r="AO265" i="55"/>
  <c r="AP265" i="52"/>
  <c r="AP265" i="55"/>
  <c r="AQ265" i="52"/>
  <c r="AQ265" i="55"/>
  <c r="AR265" i="52"/>
  <c r="AR265" i="55"/>
  <c r="AS265" i="52"/>
  <c r="AS265" i="55"/>
  <c r="AT265" i="52"/>
  <c r="AT265" i="55"/>
  <c r="C259" i="52"/>
  <c r="C260" i="52"/>
  <c r="C261" i="52"/>
  <c r="C262" i="52"/>
  <c r="C263" i="52"/>
  <c r="C264" i="52"/>
  <c r="C265" i="52"/>
  <c r="F15" i="56"/>
  <c r="F45" i="56"/>
  <c r="L15" i="56"/>
  <c r="L45" i="56"/>
  <c r="C16" i="56"/>
  <c r="C46" i="56"/>
  <c r="I16" i="56"/>
  <c r="I46" i="56"/>
  <c r="C17" i="56"/>
  <c r="C47" i="56"/>
  <c r="I17" i="56"/>
  <c r="I47" i="56"/>
  <c r="O47" i="56"/>
  <c r="C18" i="56"/>
  <c r="C48" i="56"/>
  <c r="F18" i="56"/>
  <c r="F48" i="56"/>
  <c r="I18" i="56"/>
  <c r="I48" i="56"/>
  <c r="O48" i="56"/>
  <c r="C20" i="56"/>
  <c r="C50" i="56"/>
  <c r="I20" i="56"/>
  <c r="I50" i="56"/>
  <c r="C21" i="56"/>
  <c r="C51" i="56"/>
  <c r="I21" i="56"/>
  <c r="I51" i="56"/>
  <c r="O51" i="56"/>
  <c r="C286" i="50"/>
  <c r="C285" i="50"/>
  <c r="C284" i="50"/>
  <c r="C283" i="50"/>
  <c r="C282" i="50"/>
  <c r="D6" i="52"/>
  <c r="E6" i="52"/>
  <c r="F6" i="52"/>
  <c r="G6" i="52"/>
  <c r="H6" i="52"/>
  <c r="I6" i="52"/>
  <c r="J6" i="52"/>
  <c r="K6" i="52"/>
  <c r="L6" i="52"/>
  <c r="M6" i="52"/>
  <c r="N6" i="52"/>
  <c r="O6" i="52"/>
  <c r="P6" i="52"/>
  <c r="Q6" i="52"/>
  <c r="R6" i="52"/>
  <c r="S6" i="52"/>
  <c r="T6" i="52"/>
  <c r="U6" i="52"/>
  <c r="V6" i="52"/>
  <c r="W6" i="52"/>
  <c r="X6" i="52"/>
  <c r="Y6" i="52"/>
  <c r="Z6" i="52"/>
  <c r="AA6" i="52"/>
  <c r="AB6" i="52"/>
  <c r="AC6" i="52"/>
  <c r="AD6" i="52"/>
  <c r="AE6" i="52"/>
  <c r="AF6" i="52"/>
  <c r="AG6" i="52"/>
  <c r="AH6" i="52"/>
  <c r="AI6" i="52"/>
  <c r="AJ6" i="52"/>
  <c r="AK6" i="52"/>
  <c r="AL6" i="52"/>
  <c r="AM6" i="52"/>
  <c r="AN6" i="52"/>
  <c r="AO6" i="52"/>
  <c r="AP6" i="52"/>
  <c r="AQ6" i="52"/>
  <c r="AR6" i="52"/>
  <c r="AS6" i="52"/>
  <c r="AT6" i="52"/>
  <c r="AU6" i="52"/>
  <c r="D7" i="52"/>
  <c r="E7" i="52"/>
  <c r="F7" i="52"/>
  <c r="G7" i="52"/>
  <c r="H7" i="52"/>
  <c r="I7" i="52"/>
  <c r="J7" i="52"/>
  <c r="K7" i="52"/>
  <c r="L7" i="52"/>
  <c r="M7" i="52"/>
  <c r="N7" i="52"/>
  <c r="O7" i="52"/>
  <c r="P7" i="52"/>
  <c r="Q7" i="52"/>
  <c r="R7" i="52"/>
  <c r="S7" i="52"/>
  <c r="T7" i="52"/>
  <c r="U7" i="52"/>
  <c r="V7" i="52"/>
  <c r="W7" i="52"/>
  <c r="X7" i="52"/>
  <c r="Y7" i="52"/>
  <c r="Z7" i="52"/>
  <c r="AA7" i="52"/>
  <c r="AB7" i="52"/>
  <c r="AC7" i="52"/>
  <c r="AD7" i="52"/>
  <c r="AE7" i="52"/>
  <c r="AF7" i="52"/>
  <c r="AG7" i="52"/>
  <c r="AH7" i="52"/>
  <c r="AI7" i="52"/>
  <c r="AJ7" i="52"/>
  <c r="AK7" i="52"/>
  <c r="AL7" i="52"/>
  <c r="AM7" i="52"/>
  <c r="AN7" i="52"/>
  <c r="AO7" i="52"/>
  <c r="AP7" i="52"/>
  <c r="AQ7" i="52"/>
  <c r="AR7" i="52"/>
  <c r="AS7" i="52"/>
  <c r="AT7" i="52"/>
  <c r="AU7" i="52"/>
  <c r="D8" i="52"/>
  <c r="E8" i="52"/>
  <c r="F8" i="52"/>
  <c r="G8" i="52"/>
  <c r="H8" i="52"/>
  <c r="I8" i="52"/>
  <c r="J8" i="52"/>
  <c r="K8" i="52"/>
  <c r="L8" i="52"/>
  <c r="M8" i="52"/>
  <c r="N8" i="52"/>
  <c r="O8" i="52"/>
  <c r="P8" i="52"/>
  <c r="Q8" i="52"/>
  <c r="R8" i="52"/>
  <c r="S8" i="52"/>
  <c r="T8" i="52"/>
  <c r="U8" i="52"/>
  <c r="V8" i="52"/>
  <c r="W8" i="52"/>
  <c r="X8" i="52"/>
  <c r="Y8" i="52"/>
  <c r="Z8" i="52"/>
  <c r="AA8" i="52"/>
  <c r="AB8" i="52"/>
  <c r="AC8" i="52"/>
  <c r="AD8" i="52"/>
  <c r="AE8" i="52"/>
  <c r="AF8" i="52"/>
  <c r="AG8" i="52"/>
  <c r="AH8" i="52"/>
  <c r="AI8" i="52"/>
  <c r="AJ8" i="52"/>
  <c r="AK8" i="52"/>
  <c r="AL8" i="52"/>
  <c r="AM8" i="52"/>
  <c r="AN8" i="52"/>
  <c r="AO8" i="52"/>
  <c r="AP8" i="52"/>
  <c r="AQ8" i="52"/>
  <c r="AR8" i="52"/>
  <c r="AS8" i="52"/>
  <c r="AT8" i="52"/>
  <c r="AU8" i="52"/>
  <c r="D9" i="52"/>
  <c r="E9" i="52"/>
  <c r="F9" i="52"/>
  <c r="G9" i="52"/>
  <c r="H9" i="52"/>
  <c r="I9" i="52"/>
  <c r="J9" i="52"/>
  <c r="K9" i="52"/>
  <c r="L9" i="52"/>
  <c r="M9" i="52"/>
  <c r="N9" i="52"/>
  <c r="O9" i="52"/>
  <c r="P9" i="52"/>
  <c r="Q9" i="52"/>
  <c r="R9" i="52"/>
  <c r="S9" i="52"/>
  <c r="T9" i="52"/>
  <c r="U9" i="52"/>
  <c r="V9" i="52"/>
  <c r="W9" i="52"/>
  <c r="X9" i="52"/>
  <c r="Y9" i="52"/>
  <c r="Z9" i="52"/>
  <c r="AA9" i="52"/>
  <c r="AB9" i="52"/>
  <c r="AC9" i="52"/>
  <c r="AD9" i="52"/>
  <c r="AE9" i="52"/>
  <c r="AF9" i="52"/>
  <c r="AG9" i="52"/>
  <c r="AH9" i="52"/>
  <c r="AI9" i="52"/>
  <c r="AJ9" i="52"/>
  <c r="AK9" i="52"/>
  <c r="AL9" i="52"/>
  <c r="AM9" i="52"/>
  <c r="AN9" i="52"/>
  <c r="AO9" i="52"/>
  <c r="AP9" i="52"/>
  <c r="AQ9" i="52"/>
  <c r="AR9" i="52"/>
  <c r="AS9" i="52"/>
  <c r="AT9" i="52"/>
  <c r="AU9" i="52"/>
  <c r="D10" i="52"/>
  <c r="E10" i="52"/>
  <c r="F10" i="52"/>
  <c r="G10" i="52"/>
  <c r="H10" i="52"/>
  <c r="I10" i="52"/>
  <c r="J10" i="52"/>
  <c r="K10" i="52"/>
  <c r="L10" i="52"/>
  <c r="M10" i="52"/>
  <c r="N10" i="52"/>
  <c r="O10" i="52"/>
  <c r="P10" i="52"/>
  <c r="Q10" i="52"/>
  <c r="R10" i="52"/>
  <c r="S10" i="52"/>
  <c r="T10" i="52"/>
  <c r="U10" i="52"/>
  <c r="V10" i="52"/>
  <c r="W10" i="52"/>
  <c r="X10" i="52"/>
  <c r="Y10" i="52"/>
  <c r="Z10" i="52"/>
  <c r="AA10" i="52"/>
  <c r="AB10" i="52"/>
  <c r="AC10" i="52"/>
  <c r="AD10" i="52"/>
  <c r="AE10" i="52"/>
  <c r="AF10" i="52"/>
  <c r="AG10" i="52"/>
  <c r="AH10" i="52"/>
  <c r="AI10" i="52"/>
  <c r="AJ10" i="52"/>
  <c r="AK10" i="52"/>
  <c r="AL10" i="52"/>
  <c r="AM10" i="52"/>
  <c r="AN10" i="52"/>
  <c r="AO10" i="52"/>
  <c r="AP10" i="52"/>
  <c r="AQ10" i="52"/>
  <c r="AR10" i="52"/>
  <c r="AS10" i="52"/>
  <c r="AT10" i="52"/>
  <c r="AU10" i="52"/>
  <c r="D11" i="52"/>
  <c r="E11" i="52"/>
  <c r="F11" i="52"/>
  <c r="G11" i="52"/>
  <c r="H11" i="52"/>
  <c r="I11" i="52"/>
  <c r="J11" i="52"/>
  <c r="K11" i="52"/>
  <c r="L11" i="52"/>
  <c r="M11" i="52"/>
  <c r="N11" i="52"/>
  <c r="O11" i="52"/>
  <c r="P11" i="52"/>
  <c r="Q11" i="52"/>
  <c r="R11" i="52"/>
  <c r="S11" i="52"/>
  <c r="T11" i="52"/>
  <c r="U11" i="52"/>
  <c r="V11" i="52"/>
  <c r="W11" i="52"/>
  <c r="X11" i="52"/>
  <c r="Y11" i="52"/>
  <c r="Z11" i="52"/>
  <c r="AA11" i="52"/>
  <c r="AB11" i="52"/>
  <c r="AC11" i="52"/>
  <c r="AD11" i="52"/>
  <c r="AE11" i="52"/>
  <c r="AF11" i="52"/>
  <c r="AG11" i="52"/>
  <c r="AH11" i="52"/>
  <c r="AI11" i="52"/>
  <c r="AJ11" i="52"/>
  <c r="AK11" i="52"/>
  <c r="AL11" i="52"/>
  <c r="AM11" i="52"/>
  <c r="AN11" i="52"/>
  <c r="AO11" i="52"/>
  <c r="AP11" i="52"/>
  <c r="AQ11" i="52"/>
  <c r="AR11" i="52"/>
  <c r="AS11" i="52"/>
  <c r="AT11" i="52"/>
  <c r="AU11" i="52"/>
  <c r="D12" i="52"/>
  <c r="E12" i="52"/>
  <c r="F12" i="52"/>
  <c r="G12" i="52"/>
  <c r="H12" i="52"/>
  <c r="I12" i="52"/>
  <c r="J12" i="52"/>
  <c r="K12" i="52"/>
  <c r="L12" i="52"/>
  <c r="M12" i="52"/>
  <c r="N12" i="52"/>
  <c r="O12" i="52"/>
  <c r="P12" i="52"/>
  <c r="Q12" i="52"/>
  <c r="R12" i="52"/>
  <c r="S12" i="52"/>
  <c r="T12" i="52"/>
  <c r="U12" i="52"/>
  <c r="V12" i="52"/>
  <c r="W12" i="52"/>
  <c r="X12" i="52"/>
  <c r="Y12" i="52"/>
  <c r="Z12" i="52"/>
  <c r="AA12" i="52"/>
  <c r="AB12" i="52"/>
  <c r="AC12" i="52"/>
  <c r="AD12" i="52"/>
  <c r="AE12" i="52"/>
  <c r="AF12" i="52"/>
  <c r="AG12" i="52"/>
  <c r="AH12" i="52"/>
  <c r="AI12" i="52"/>
  <c r="AJ12" i="52"/>
  <c r="AK12" i="52"/>
  <c r="AL12" i="52"/>
  <c r="AM12" i="52"/>
  <c r="AN12" i="52"/>
  <c r="AO12" i="52"/>
  <c r="AP12" i="52"/>
  <c r="AQ12" i="52"/>
  <c r="AR12" i="52"/>
  <c r="AS12" i="52"/>
  <c r="AT12" i="52"/>
  <c r="AU12" i="52"/>
  <c r="D13" i="52"/>
  <c r="E13" i="52"/>
  <c r="F13" i="52"/>
  <c r="G13" i="52"/>
  <c r="H13" i="52"/>
  <c r="I13" i="52"/>
  <c r="J13" i="52"/>
  <c r="K13" i="52"/>
  <c r="L13" i="52"/>
  <c r="M13" i="52"/>
  <c r="N13" i="52"/>
  <c r="O13" i="52"/>
  <c r="P13" i="52"/>
  <c r="Q13" i="52"/>
  <c r="R13" i="52"/>
  <c r="S13" i="52"/>
  <c r="T13" i="52"/>
  <c r="U13" i="52"/>
  <c r="V13" i="52"/>
  <c r="W13" i="52"/>
  <c r="X13" i="52"/>
  <c r="Y13" i="52"/>
  <c r="Z13" i="52"/>
  <c r="AA13" i="52"/>
  <c r="AB13" i="52"/>
  <c r="AC13" i="52"/>
  <c r="AD13" i="52"/>
  <c r="AE13" i="52"/>
  <c r="AF13" i="52"/>
  <c r="AG13" i="52"/>
  <c r="AH13" i="52"/>
  <c r="AI13" i="52"/>
  <c r="AJ13" i="52"/>
  <c r="AK13" i="52"/>
  <c r="AL13" i="52"/>
  <c r="AM13" i="52"/>
  <c r="AN13" i="52"/>
  <c r="AO13" i="52"/>
  <c r="AP13" i="52"/>
  <c r="AQ13" i="52"/>
  <c r="AR13" i="52"/>
  <c r="AS13" i="52"/>
  <c r="AT13" i="52"/>
  <c r="AU13" i="52"/>
  <c r="D14" i="52"/>
  <c r="E14" i="52"/>
  <c r="F14" i="52"/>
  <c r="G14" i="52"/>
  <c r="H14" i="52"/>
  <c r="I14" i="52"/>
  <c r="J14" i="52"/>
  <c r="K14" i="52"/>
  <c r="L14" i="52"/>
  <c r="M14" i="52"/>
  <c r="N14" i="52"/>
  <c r="O14" i="52"/>
  <c r="P14" i="52"/>
  <c r="Q14" i="52"/>
  <c r="R14" i="52"/>
  <c r="S14" i="52"/>
  <c r="T14" i="52"/>
  <c r="U14" i="52"/>
  <c r="V14" i="52"/>
  <c r="W14" i="52"/>
  <c r="X14" i="52"/>
  <c r="Y14" i="52"/>
  <c r="Z14" i="52"/>
  <c r="AA14" i="52"/>
  <c r="AB14" i="52"/>
  <c r="AC14" i="52"/>
  <c r="AD14" i="52"/>
  <c r="AE14" i="52"/>
  <c r="AF14" i="52"/>
  <c r="AG14" i="52"/>
  <c r="AH14" i="52"/>
  <c r="AI14" i="52"/>
  <c r="AJ14" i="52"/>
  <c r="AK14" i="52"/>
  <c r="AL14" i="52"/>
  <c r="AM14" i="52"/>
  <c r="AN14" i="52"/>
  <c r="AO14" i="52"/>
  <c r="AP14" i="52"/>
  <c r="AQ14" i="52"/>
  <c r="AR14" i="52"/>
  <c r="AS14" i="52"/>
  <c r="AT14" i="52"/>
  <c r="AU14" i="52"/>
  <c r="D15" i="52"/>
  <c r="E15" i="52"/>
  <c r="F15" i="52"/>
  <c r="G15" i="52"/>
  <c r="H15" i="52"/>
  <c r="I15" i="52"/>
  <c r="J15" i="52"/>
  <c r="K15" i="52"/>
  <c r="L15" i="52"/>
  <c r="M15" i="52"/>
  <c r="N15" i="52"/>
  <c r="O15" i="52"/>
  <c r="P15" i="52"/>
  <c r="Q15" i="52"/>
  <c r="R15" i="52"/>
  <c r="S15" i="52"/>
  <c r="T15" i="52"/>
  <c r="U15" i="52"/>
  <c r="V15" i="52"/>
  <c r="W15" i="52"/>
  <c r="X15" i="52"/>
  <c r="Y15" i="52"/>
  <c r="Z15" i="52"/>
  <c r="AA15" i="52"/>
  <c r="AB15" i="52"/>
  <c r="AC15" i="52"/>
  <c r="AD15" i="52"/>
  <c r="AE15" i="52"/>
  <c r="AF15" i="52"/>
  <c r="AG15" i="52"/>
  <c r="AH15" i="52"/>
  <c r="AI15" i="52"/>
  <c r="AJ15" i="52"/>
  <c r="AK15" i="52"/>
  <c r="AL15" i="52"/>
  <c r="AM15" i="52"/>
  <c r="AN15" i="52"/>
  <c r="AO15" i="52"/>
  <c r="AP15" i="52"/>
  <c r="AQ15" i="52"/>
  <c r="AR15" i="52"/>
  <c r="AS15" i="52"/>
  <c r="AT15" i="52"/>
  <c r="AU15" i="52"/>
  <c r="D16" i="52"/>
  <c r="E16" i="52"/>
  <c r="F16" i="52"/>
  <c r="G16" i="52"/>
  <c r="H16" i="52"/>
  <c r="I16" i="52"/>
  <c r="J16" i="52"/>
  <c r="K16" i="52"/>
  <c r="L16" i="52"/>
  <c r="M16" i="52"/>
  <c r="N16" i="52"/>
  <c r="O16" i="52"/>
  <c r="P16" i="52"/>
  <c r="Q16" i="52"/>
  <c r="R16" i="52"/>
  <c r="S16" i="52"/>
  <c r="T16" i="52"/>
  <c r="U16" i="52"/>
  <c r="V16" i="52"/>
  <c r="W16" i="52"/>
  <c r="X16" i="52"/>
  <c r="Y16" i="52"/>
  <c r="Z16" i="52"/>
  <c r="AA16" i="52"/>
  <c r="AB16" i="52"/>
  <c r="AC16" i="52"/>
  <c r="AD16" i="52"/>
  <c r="AE16" i="52"/>
  <c r="AF16" i="52"/>
  <c r="AG16" i="52"/>
  <c r="AH16" i="52"/>
  <c r="AI16" i="52"/>
  <c r="AJ16" i="52"/>
  <c r="AK16" i="52"/>
  <c r="AL16" i="52"/>
  <c r="AM16" i="52"/>
  <c r="AN16" i="52"/>
  <c r="AO16" i="52"/>
  <c r="AP16" i="52"/>
  <c r="AQ16" i="52"/>
  <c r="AR16" i="52"/>
  <c r="AS16" i="52"/>
  <c r="AT16" i="52"/>
  <c r="AU16" i="52"/>
  <c r="D17" i="52"/>
  <c r="E17" i="52"/>
  <c r="F17" i="52"/>
  <c r="G17" i="52"/>
  <c r="H17" i="52"/>
  <c r="I17" i="52"/>
  <c r="J17" i="52"/>
  <c r="K17" i="52"/>
  <c r="L17" i="52"/>
  <c r="M17" i="52"/>
  <c r="N17" i="52"/>
  <c r="O17" i="52"/>
  <c r="P17" i="52"/>
  <c r="Q17" i="52"/>
  <c r="R17" i="52"/>
  <c r="S17" i="52"/>
  <c r="T17" i="52"/>
  <c r="U17" i="52"/>
  <c r="V17" i="52"/>
  <c r="W17" i="52"/>
  <c r="X17" i="52"/>
  <c r="Y17" i="52"/>
  <c r="Z17" i="52"/>
  <c r="AA17" i="52"/>
  <c r="AB17" i="52"/>
  <c r="AC17" i="52"/>
  <c r="AD17" i="52"/>
  <c r="AE17" i="52"/>
  <c r="AF17" i="52"/>
  <c r="AG17" i="52"/>
  <c r="AH17" i="52"/>
  <c r="AI17" i="52"/>
  <c r="AJ17" i="52"/>
  <c r="AK17" i="52"/>
  <c r="AL17" i="52"/>
  <c r="AM17" i="52"/>
  <c r="AN17" i="52"/>
  <c r="AO17" i="52"/>
  <c r="AP17" i="52"/>
  <c r="AQ17" i="52"/>
  <c r="AR17" i="52"/>
  <c r="AS17" i="52"/>
  <c r="AT17" i="52"/>
  <c r="AU17" i="52"/>
  <c r="D18" i="52"/>
  <c r="E18" i="52"/>
  <c r="F18" i="52"/>
  <c r="G18" i="52"/>
  <c r="H18" i="52"/>
  <c r="I18" i="52"/>
  <c r="J18" i="52"/>
  <c r="K18" i="52"/>
  <c r="L18" i="52"/>
  <c r="M18" i="52"/>
  <c r="N18" i="52"/>
  <c r="O18" i="52"/>
  <c r="P18" i="52"/>
  <c r="Q18" i="52"/>
  <c r="R18" i="52"/>
  <c r="S18" i="52"/>
  <c r="T18" i="52"/>
  <c r="U18" i="52"/>
  <c r="V18" i="52"/>
  <c r="W18" i="52"/>
  <c r="X18" i="52"/>
  <c r="Y18" i="52"/>
  <c r="Z18" i="52"/>
  <c r="AA18" i="52"/>
  <c r="AB18" i="52"/>
  <c r="AC18" i="52"/>
  <c r="AD18" i="52"/>
  <c r="AE18" i="52"/>
  <c r="AF18" i="52"/>
  <c r="AG18" i="52"/>
  <c r="AH18" i="52"/>
  <c r="AI18" i="52"/>
  <c r="AJ18" i="52"/>
  <c r="AK18" i="52"/>
  <c r="AL18" i="52"/>
  <c r="AM18" i="52"/>
  <c r="AN18" i="52"/>
  <c r="AO18" i="52"/>
  <c r="AP18" i="52"/>
  <c r="AQ18" i="52"/>
  <c r="AR18" i="52"/>
  <c r="AS18" i="52"/>
  <c r="AT18" i="52"/>
  <c r="AU18" i="52"/>
  <c r="D19" i="52"/>
  <c r="E19" i="52"/>
  <c r="F19" i="52"/>
  <c r="G19" i="52"/>
  <c r="H19" i="52"/>
  <c r="I19" i="52"/>
  <c r="J19" i="52"/>
  <c r="K19" i="52"/>
  <c r="L19" i="52"/>
  <c r="M19" i="52"/>
  <c r="N19" i="52"/>
  <c r="O19" i="52"/>
  <c r="P19" i="52"/>
  <c r="Q19" i="52"/>
  <c r="R19" i="52"/>
  <c r="S19" i="52"/>
  <c r="T19" i="52"/>
  <c r="U19" i="52"/>
  <c r="V19" i="52"/>
  <c r="W19" i="52"/>
  <c r="X19" i="52"/>
  <c r="Y19" i="52"/>
  <c r="Z19" i="52"/>
  <c r="AA19" i="52"/>
  <c r="AB19" i="52"/>
  <c r="AC19" i="52"/>
  <c r="AD19" i="52"/>
  <c r="AE19" i="52"/>
  <c r="AF19" i="52"/>
  <c r="AG19" i="52"/>
  <c r="AH19" i="52"/>
  <c r="AI19" i="52"/>
  <c r="AJ19" i="52"/>
  <c r="AK19" i="52"/>
  <c r="AL19" i="52"/>
  <c r="AM19" i="52"/>
  <c r="AN19" i="52"/>
  <c r="AO19" i="52"/>
  <c r="AP19" i="52"/>
  <c r="AQ19" i="52"/>
  <c r="AR19" i="52"/>
  <c r="AS19" i="52"/>
  <c r="AT19" i="52"/>
  <c r="AU19" i="52"/>
  <c r="D20" i="52"/>
  <c r="E20" i="52"/>
  <c r="F20" i="52"/>
  <c r="G20" i="52"/>
  <c r="H20" i="52"/>
  <c r="I20" i="52"/>
  <c r="J20" i="52"/>
  <c r="K20" i="52"/>
  <c r="L20" i="52"/>
  <c r="M20" i="52"/>
  <c r="N20" i="52"/>
  <c r="O20" i="52"/>
  <c r="P20" i="52"/>
  <c r="Q20" i="52"/>
  <c r="R20" i="52"/>
  <c r="S20" i="52"/>
  <c r="T20" i="52"/>
  <c r="U20" i="52"/>
  <c r="V20" i="52"/>
  <c r="W20" i="52"/>
  <c r="X20" i="52"/>
  <c r="Y20" i="52"/>
  <c r="Z20" i="52"/>
  <c r="AA20" i="52"/>
  <c r="AB20" i="52"/>
  <c r="AC20" i="52"/>
  <c r="AD20" i="52"/>
  <c r="AE20" i="52"/>
  <c r="AF20" i="52"/>
  <c r="AG20" i="52"/>
  <c r="AH20" i="52"/>
  <c r="AI20" i="52"/>
  <c r="AJ20" i="52"/>
  <c r="AK20" i="52"/>
  <c r="AL20" i="52"/>
  <c r="AM20" i="52"/>
  <c r="AN20" i="52"/>
  <c r="AO20" i="52"/>
  <c r="AP20" i="52"/>
  <c r="AQ20" i="52"/>
  <c r="AR20" i="52"/>
  <c r="AS20" i="52"/>
  <c r="AT20" i="52"/>
  <c r="AU20" i="52"/>
  <c r="D21" i="52"/>
  <c r="E21" i="52"/>
  <c r="F21" i="52"/>
  <c r="G21" i="52"/>
  <c r="H21" i="52"/>
  <c r="I21" i="52"/>
  <c r="J21" i="52"/>
  <c r="K21" i="52"/>
  <c r="L21" i="52"/>
  <c r="M21" i="52"/>
  <c r="N21" i="52"/>
  <c r="O21" i="52"/>
  <c r="P21" i="52"/>
  <c r="Q21" i="52"/>
  <c r="R21" i="52"/>
  <c r="S21" i="52"/>
  <c r="T21" i="52"/>
  <c r="U21" i="52"/>
  <c r="V21" i="52"/>
  <c r="W21" i="52"/>
  <c r="X21" i="52"/>
  <c r="Y21" i="52"/>
  <c r="Z21" i="52"/>
  <c r="AA21" i="52"/>
  <c r="AB21" i="52"/>
  <c r="AC21" i="52"/>
  <c r="AD21" i="52"/>
  <c r="AE21" i="52"/>
  <c r="AF21" i="52"/>
  <c r="AG21" i="52"/>
  <c r="AH21" i="52"/>
  <c r="AI21" i="52"/>
  <c r="AJ21" i="52"/>
  <c r="AK21" i="52"/>
  <c r="AL21" i="52"/>
  <c r="AM21" i="52"/>
  <c r="AN21" i="52"/>
  <c r="AO21" i="52"/>
  <c r="AP21" i="52"/>
  <c r="AQ21" i="52"/>
  <c r="AR21" i="52"/>
  <c r="AS21" i="52"/>
  <c r="AT21" i="52"/>
  <c r="AU21" i="52"/>
  <c r="D22" i="52"/>
  <c r="E22" i="52"/>
  <c r="F22" i="52"/>
  <c r="G22" i="52"/>
  <c r="H22" i="52"/>
  <c r="I22" i="52"/>
  <c r="J22" i="52"/>
  <c r="K22" i="52"/>
  <c r="L22" i="52"/>
  <c r="M22" i="52"/>
  <c r="N22" i="52"/>
  <c r="O22" i="52"/>
  <c r="P22" i="52"/>
  <c r="Q22" i="52"/>
  <c r="R22" i="52"/>
  <c r="S22" i="52"/>
  <c r="T22" i="52"/>
  <c r="U22" i="52"/>
  <c r="V22" i="52"/>
  <c r="W22" i="52"/>
  <c r="X22" i="52"/>
  <c r="Y22" i="52"/>
  <c r="Z22" i="52"/>
  <c r="AA22" i="52"/>
  <c r="AB22" i="52"/>
  <c r="AC22" i="52"/>
  <c r="AD22" i="52"/>
  <c r="AE22" i="52"/>
  <c r="AF22" i="52"/>
  <c r="AG22" i="52"/>
  <c r="AH22" i="52"/>
  <c r="AI22" i="52"/>
  <c r="AJ22" i="52"/>
  <c r="AK22" i="52"/>
  <c r="AL22" i="52"/>
  <c r="AM22" i="52"/>
  <c r="AN22" i="52"/>
  <c r="AO22" i="52"/>
  <c r="AP22" i="52"/>
  <c r="AQ22" i="52"/>
  <c r="AR22" i="52"/>
  <c r="AS22" i="52"/>
  <c r="AT22" i="52"/>
  <c r="AU22" i="52"/>
  <c r="D23" i="52"/>
  <c r="E23" i="52"/>
  <c r="F23" i="52"/>
  <c r="G23" i="52"/>
  <c r="H23" i="52"/>
  <c r="I23" i="52"/>
  <c r="J23" i="52"/>
  <c r="K23" i="52"/>
  <c r="L23" i="52"/>
  <c r="M23" i="52"/>
  <c r="N23" i="52"/>
  <c r="O23" i="52"/>
  <c r="P23" i="52"/>
  <c r="Q23" i="52"/>
  <c r="R23" i="52"/>
  <c r="S23" i="52"/>
  <c r="T23" i="52"/>
  <c r="U23" i="52"/>
  <c r="V23" i="52"/>
  <c r="W23" i="52"/>
  <c r="X23" i="52"/>
  <c r="Y23" i="52"/>
  <c r="Z23" i="52"/>
  <c r="AA23" i="52"/>
  <c r="AB23" i="52"/>
  <c r="AC23" i="52"/>
  <c r="AD23" i="52"/>
  <c r="AE23" i="52"/>
  <c r="AF23" i="52"/>
  <c r="AG23" i="52"/>
  <c r="AH23" i="52"/>
  <c r="AI23" i="52"/>
  <c r="AJ23" i="52"/>
  <c r="AK23" i="52"/>
  <c r="AL23" i="52"/>
  <c r="AM23" i="52"/>
  <c r="AN23" i="52"/>
  <c r="AO23" i="52"/>
  <c r="AP23" i="52"/>
  <c r="AQ23" i="52"/>
  <c r="AR23" i="52"/>
  <c r="AS23" i="52"/>
  <c r="AT23" i="52"/>
  <c r="AU23" i="52"/>
  <c r="D24" i="52"/>
  <c r="E24" i="52"/>
  <c r="F24" i="52"/>
  <c r="G24" i="52"/>
  <c r="H24" i="52"/>
  <c r="I24" i="52"/>
  <c r="J24" i="52"/>
  <c r="K24" i="52"/>
  <c r="L24" i="52"/>
  <c r="M24" i="52"/>
  <c r="N24" i="52"/>
  <c r="O24" i="52"/>
  <c r="P24" i="52"/>
  <c r="Q24" i="52"/>
  <c r="R24" i="52"/>
  <c r="S24" i="52"/>
  <c r="T24" i="52"/>
  <c r="U24" i="52"/>
  <c r="V24" i="52"/>
  <c r="W24" i="52"/>
  <c r="X24" i="52"/>
  <c r="Y24" i="52"/>
  <c r="Z24" i="52"/>
  <c r="AA24" i="52"/>
  <c r="AB24" i="52"/>
  <c r="AC24" i="52"/>
  <c r="AD24" i="52"/>
  <c r="AE24" i="52"/>
  <c r="AF24" i="52"/>
  <c r="AG24" i="52"/>
  <c r="AH24" i="52"/>
  <c r="AI24" i="52"/>
  <c r="AJ24" i="52"/>
  <c r="AK24" i="52"/>
  <c r="AL24" i="52"/>
  <c r="AM24" i="52"/>
  <c r="AN24" i="52"/>
  <c r="AO24" i="52"/>
  <c r="AP24" i="52"/>
  <c r="AQ24" i="52"/>
  <c r="AR24" i="52"/>
  <c r="AS24" i="52"/>
  <c r="AT24" i="52"/>
  <c r="AU24" i="52"/>
  <c r="D25" i="52"/>
  <c r="E25" i="52"/>
  <c r="F25" i="52"/>
  <c r="G25" i="52"/>
  <c r="H25" i="52"/>
  <c r="I25" i="52"/>
  <c r="J25" i="52"/>
  <c r="K25" i="52"/>
  <c r="L25" i="52"/>
  <c r="M25" i="52"/>
  <c r="N25" i="52"/>
  <c r="O25" i="52"/>
  <c r="P25" i="52"/>
  <c r="Q25" i="52"/>
  <c r="R25" i="52"/>
  <c r="S25" i="52"/>
  <c r="T25" i="52"/>
  <c r="U25" i="52"/>
  <c r="V25" i="52"/>
  <c r="W25" i="52"/>
  <c r="X25" i="52"/>
  <c r="Y25" i="52"/>
  <c r="Z25" i="52"/>
  <c r="AA25" i="52"/>
  <c r="AB25" i="52"/>
  <c r="AC25" i="52"/>
  <c r="AD25" i="52"/>
  <c r="AE25" i="52"/>
  <c r="AF25" i="52"/>
  <c r="AG25" i="52"/>
  <c r="AH25" i="52"/>
  <c r="AI25" i="52"/>
  <c r="AJ25" i="52"/>
  <c r="AK25" i="52"/>
  <c r="AL25" i="52"/>
  <c r="AM25" i="52"/>
  <c r="AN25" i="52"/>
  <c r="AO25" i="52"/>
  <c r="AP25" i="52"/>
  <c r="AQ25" i="52"/>
  <c r="AR25" i="52"/>
  <c r="AS25" i="52"/>
  <c r="AT25" i="52"/>
  <c r="AU25" i="52"/>
  <c r="D26" i="52"/>
  <c r="E26" i="52"/>
  <c r="F26" i="52"/>
  <c r="G26" i="52"/>
  <c r="H26" i="52"/>
  <c r="I26" i="52"/>
  <c r="J26" i="52"/>
  <c r="K26" i="52"/>
  <c r="L26" i="52"/>
  <c r="M26" i="52"/>
  <c r="N26" i="52"/>
  <c r="O26" i="52"/>
  <c r="P26" i="52"/>
  <c r="Q26" i="52"/>
  <c r="R26" i="52"/>
  <c r="S26" i="52"/>
  <c r="T26" i="52"/>
  <c r="U26" i="52"/>
  <c r="V26" i="52"/>
  <c r="W26" i="52"/>
  <c r="X26" i="52"/>
  <c r="Y26" i="52"/>
  <c r="Z26" i="52"/>
  <c r="AA26" i="52"/>
  <c r="AB26" i="52"/>
  <c r="AC26" i="52"/>
  <c r="AD26" i="52"/>
  <c r="AE26" i="52"/>
  <c r="AF26" i="52"/>
  <c r="AG26" i="52"/>
  <c r="AH26" i="52"/>
  <c r="AI26" i="52"/>
  <c r="AJ26" i="52"/>
  <c r="AK26" i="52"/>
  <c r="AL26" i="52"/>
  <c r="AM26" i="52"/>
  <c r="AN26" i="52"/>
  <c r="AO26" i="52"/>
  <c r="AP26" i="52"/>
  <c r="AQ26" i="52"/>
  <c r="AR26" i="52"/>
  <c r="AS26" i="52"/>
  <c r="AT26" i="52"/>
  <c r="AU26" i="52"/>
  <c r="D27" i="52"/>
  <c r="E27" i="52"/>
  <c r="F27" i="52"/>
  <c r="G27" i="52"/>
  <c r="H27" i="52"/>
  <c r="I27" i="52"/>
  <c r="J27" i="52"/>
  <c r="K27" i="52"/>
  <c r="L27" i="52"/>
  <c r="M27" i="52"/>
  <c r="N27" i="52"/>
  <c r="O27" i="52"/>
  <c r="P27" i="52"/>
  <c r="Q27" i="52"/>
  <c r="R27" i="52"/>
  <c r="S27" i="52"/>
  <c r="T27" i="52"/>
  <c r="U27" i="52"/>
  <c r="V27" i="52"/>
  <c r="W27" i="52"/>
  <c r="X27" i="52"/>
  <c r="Y27" i="52"/>
  <c r="Z27" i="52"/>
  <c r="AA27" i="52"/>
  <c r="AB27" i="52"/>
  <c r="AC27" i="52"/>
  <c r="AD27" i="52"/>
  <c r="AE27" i="52"/>
  <c r="AF27" i="52"/>
  <c r="AG27" i="52"/>
  <c r="AH27" i="52"/>
  <c r="AI27" i="52"/>
  <c r="AJ27" i="52"/>
  <c r="AK27" i="52"/>
  <c r="AL27" i="52"/>
  <c r="AM27" i="52"/>
  <c r="AN27" i="52"/>
  <c r="AO27" i="52"/>
  <c r="AP27" i="52"/>
  <c r="AQ27" i="52"/>
  <c r="AR27" i="52"/>
  <c r="AS27" i="52"/>
  <c r="AT27" i="52"/>
  <c r="AU27" i="52"/>
  <c r="D28" i="52"/>
  <c r="E28" i="52"/>
  <c r="F28" i="52"/>
  <c r="G28" i="52"/>
  <c r="H28" i="52"/>
  <c r="I28" i="52"/>
  <c r="J28" i="52"/>
  <c r="K28" i="52"/>
  <c r="L28" i="52"/>
  <c r="M28" i="52"/>
  <c r="N28" i="52"/>
  <c r="O28" i="52"/>
  <c r="P28" i="52"/>
  <c r="Q28" i="52"/>
  <c r="R28" i="52"/>
  <c r="S28" i="52"/>
  <c r="T28" i="52"/>
  <c r="U28" i="52"/>
  <c r="V28" i="52"/>
  <c r="W28" i="52"/>
  <c r="X28" i="52"/>
  <c r="Y28" i="52"/>
  <c r="Z28" i="52"/>
  <c r="AA28" i="52"/>
  <c r="AB28" i="52"/>
  <c r="AC28" i="52"/>
  <c r="AD28" i="52"/>
  <c r="AE28" i="52"/>
  <c r="AF28" i="52"/>
  <c r="AG28" i="52"/>
  <c r="AH28" i="52"/>
  <c r="AI28" i="52"/>
  <c r="AJ28" i="52"/>
  <c r="AK28" i="52"/>
  <c r="AL28" i="52"/>
  <c r="AM28" i="52"/>
  <c r="AN28" i="52"/>
  <c r="AO28" i="52"/>
  <c r="AP28" i="52"/>
  <c r="AQ28" i="52"/>
  <c r="AR28" i="52"/>
  <c r="AS28" i="52"/>
  <c r="AT28" i="52"/>
  <c r="AU28" i="52"/>
  <c r="D29" i="52"/>
  <c r="E29" i="52"/>
  <c r="F29" i="52"/>
  <c r="G29" i="52"/>
  <c r="H29" i="52"/>
  <c r="I29" i="52"/>
  <c r="J29" i="52"/>
  <c r="K29" i="52"/>
  <c r="L29" i="52"/>
  <c r="M29" i="52"/>
  <c r="N29" i="52"/>
  <c r="O29" i="52"/>
  <c r="P29" i="52"/>
  <c r="Q29" i="52"/>
  <c r="R29" i="52"/>
  <c r="S29" i="52"/>
  <c r="T29" i="52"/>
  <c r="U29" i="52"/>
  <c r="V29" i="52"/>
  <c r="W29" i="52"/>
  <c r="X29" i="52"/>
  <c r="Y29" i="52"/>
  <c r="Z29" i="52"/>
  <c r="AA29" i="52"/>
  <c r="AB29" i="52"/>
  <c r="AC29" i="52"/>
  <c r="AD29" i="52"/>
  <c r="AE29" i="52"/>
  <c r="AF29" i="52"/>
  <c r="AG29" i="52"/>
  <c r="AH29" i="52"/>
  <c r="AI29" i="52"/>
  <c r="AJ29" i="52"/>
  <c r="AK29" i="52"/>
  <c r="AL29" i="52"/>
  <c r="AM29" i="52"/>
  <c r="AN29" i="52"/>
  <c r="AO29" i="52"/>
  <c r="AP29" i="52"/>
  <c r="AQ29" i="52"/>
  <c r="AR29" i="52"/>
  <c r="AS29" i="52"/>
  <c r="AT29" i="52"/>
  <c r="AU29" i="52"/>
  <c r="D30" i="52"/>
  <c r="E30" i="52"/>
  <c r="F30" i="52"/>
  <c r="G30" i="52"/>
  <c r="H30" i="52"/>
  <c r="I30" i="52"/>
  <c r="J30" i="52"/>
  <c r="K30" i="52"/>
  <c r="L30" i="52"/>
  <c r="M30" i="52"/>
  <c r="N30" i="52"/>
  <c r="O30" i="52"/>
  <c r="P30" i="52"/>
  <c r="Q30" i="52"/>
  <c r="R30" i="52"/>
  <c r="S30" i="52"/>
  <c r="T30" i="52"/>
  <c r="U30" i="52"/>
  <c r="V30" i="52"/>
  <c r="W30" i="52"/>
  <c r="X30" i="52"/>
  <c r="Y30" i="52"/>
  <c r="Z30" i="52"/>
  <c r="AA30" i="52"/>
  <c r="AB30" i="52"/>
  <c r="AC30" i="52"/>
  <c r="AD30" i="52"/>
  <c r="AE30" i="52"/>
  <c r="AF30" i="52"/>
  <c r="AG30" i="52"/>
  <c r="AH30" i="52"/>
  <c r="AI30" i="52"/>
  <c r="AJ30" i="52"/>
  <c r="AK30" i="52"/>
  <c r="AL30" i="52"/>
  <c r="AM30" i="52"/>
  <c r="AN30" i="52"/>
  <c r="AO30" i="52"/>
  <c r="AP30" i="52"/>
  <c r="AQ30" i="52"/>
  <c r="AR30" i="52"/>
  <c r="AS30" i="52"/>
  <c r="AT30" i="52"/>
  <c r="AU30" i="52"/>
  <c r="D31" i="52"/>
  <c r="E31" i="52"/>
  <c r="F31" i="52"/>
  <c r="G31" i="52"/>
  <c r="H31" i="52"/>
  <c r="I31" i="52"/>
  <c r="J31" i="52"/>
  <c r="K31" i="52"/>
  <c r="L31" i="52"/>
  <c r="M31" i="52"/>
  <c r="N31" i="52"/>
  <c r="O31" i="52"/>
  <c r="P31" i="52"/>
  <c r="Q31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AD31" i="52"/>
  <c r="AE31" i="52"/>
  <c r="AF31" i="52"/>
  <c r="AG31" i="52"/>
  <c r="AH31" i="52"/>
  <c r="AI31" i="52"/>
  <c r="AJ31" i="52"/>
  <c r="AK31" i="52"/>
  <c r="AL31" i="52"/>
  <c r="AM31" i="52"/>
  <c r="AN31" i="52"/>
  <c r="AO31" i="52"/>
  <c r="AP31" i="52"/>
  <c r="AQ31" i="52"/>
  <c r="AR31" i="52"/>
  <c r="AS31" i="52"/>
  <c r="AT31" i="52"/>
  <c r="AU31" i="52"/>
  <c r="D32" i="52"/>
  <c r="E32" i="52"/>
  <c r="F32" i="52"/>
  <c r="G32" i="52"/>
  <c r="H32" i="52"/>
  <c r="I32" i="52"/>
  <c r="J32" i="52"/>
  <c r="K32" i="52"/>
  <c r="L32" i="52"/>
  <c r="M32" i="52"/>
  <c r="N32" i="52"/>
  <c r="O32" i="52"/>
  <c r="P32" i="52"/>
  <c r="Q32" i="52"/>
  <c r="R32" i="52"/>
  <c r="S32" i="52"/>
  <c r="T32" i="52"/>
  <c r="U32" i="52"/>
  <c r="V32" i="52"/>
  <c r="W32" i="52"/>
  <c r="X32" i="52"/>
  <c r="Y32" i="52"/>
  <c r="Z32" i="52"/>
  <c r="AA32" i="52"/>
  <c r="AB32" i="52"/>
  <c r="AC32" i="52"/>
  <c r="AD32" i="52"/>
  <c r="AE32" i="52"/>
  <c r="AF32" i="52"/>
  <c r="AG32" i="52"/>
  <c r="AH32" i="52"/>
  <c r="AI32" i="52"/>
  <c r="AJ32" i="52"/>
  <c r="AK32" i="52"/>
  <c r="AL32" i="52"/>
  <c r="AM32" i="52"/>
  <c r="AN32" i="52"/>
  <c r="AO32" i="52"/>
  <c r="AP32" i="52"/>
  <c r="AQ32" i="52"/>
  <c r="AR32" i="52"/>
  <c r="AS32" i="52"/>
  <c r="AT32" i="52"/>
  <c r="AU32" i="52"/>
  <c r="D33" i="52"/>
  <c r="E33" i="52"/>
  <c r="F33" i="52"/>
  <c r="G33" i="52"/>
  <c r="H33" i="52"/>
  <c r="I33" i="52"/>
  <c r="J33" i="52"/>
  <c r="K33" i="52"/>
  <c r="L33" i="52"/>
  <c r="M33" i="52"/>
  <c r="N33" i="52"/>
  <c r="O33" i="52"/>
  <c r="P33" i="52"/>
  <c r="Q33" i="52"/>
  <c r="R33" i="52"/>
  <c r="S33" i="52"/>
  <c r="T33" i="52"/>
  <c r="U33" i="52"/>
  <c r="V33" i="52"/>
  <c r="W33" i="52"/>
  <c r="X33" i="52"/>
  <c r="Y33" i="52"/>
  <c r="Z33" i="52"/>
  <c r="AA33" i="52"/>
  <c r="AB33" i="52"/>
  <c r="AC33" i="52"/>
  <c r="AD33" i="52"/>
  <c r="AE33" i="52"/>
  <c r="AF33" i="52"/>
  <c r="AG33" i="52"/>
  <c r="AH33" i="52"/>
  <c r="AI33" i="52"/>
  <c r="AJ33" i="52"/>
  <c r="AK33" i="52"/>
  <c r="AL33" i="52"/>
  <c r="AM33" i="52"/>
  <c r="AN33" i="52"/>
  <c r="AO33" i="52"/>
  <c r="AP33" i="52"/>
  <c r="AQ33" i="52"/>
  <c r="AR33" i="52"/>
  <c r="AS33" i="52"/>
  <c r="AT33" i="52"/>
  <c r="AU33" i="52"/>
  <c r="D34" i="52"/>
  <c r="E34" i="52"/>
  <c r="F34" i="52"/>
  <c r="G34" i="52"/>
  <c r="H34" i="52"/>
  <c r="I34" i="52"/>
  <c r="J34" i="52"/>
  <c r="K34" i="52"/>
  <c r="L34" i="52"/>
  <c r="M34" i="52"/>
  <c r="N34" i="52"/>
  <c r="O34" i="52"/>
  <c r="P34" i="52"/>
  <c r="Q34" i="52"/>
  <c r="R34" i="52"/>
  <c r="S34" i="52"/>
  <c r="T34" i="52"/>
  <c r="U34" i="52"/>
  <c r="V34" i="52"/>
  <c r="W34" i="52"/>
  <c r="X34" i="52"/>
  <c r="Y34" i="52"/>
  <c r="Z34" i="52"/>
  <c r="AA34" i="52"/>
  <c r="AB34" i="52"/>
  <c r="AC34" i="52"/>
  <c r="AD34" i="52"/>
  <c r="AE34" i="52"/>
  <c r="AF34" i="52"/>
  <c r="AG34" i="52"/>
  <c r="AH34" i="52"/>
  <c r="AI34" i="52"/>
  <c r="AJ34" i="52"/>
  <c r="AK34" i="52"/>
  <c r="AL34" i="52"/>
  <c r="AM34" i="52"/>
  <c r="AN34" i="52"/>
  <c r="AO34" i="52"/>
  <c r="AP34" i="52"/>
  <c r="AQ34" i="52"/>
  <c r="AR34" i="52"/>
  <c r="AS34" i="52"/>
  <c r="AT34" i="52"/>
  <c r="AU34" i="52"/>
  <c r="D35" i="52"/>
  <c r="E35" i="52"/>
  <c r="F35" i="52"/>
  <c r="G35" i="52"/>
  <c r="H35" i="52"/>
  <c r="I35" i="52"/>
  <c r="J35" i="52"/>
  <c r="K35" i="52"/>
  <c r="L35" i="52"/>
  <c r="M35" i="52"/>
  <c r="N35" i="52"/>
  <c r="O35" i="52"/>
  <c r="P35" i="52"/>
  <c r="Q35" i="52"/>
  <c r="R35" i="52"/>
  <c r="S35" i="52"/>
  <c r="T35" i="52"/>
  <c r="U35" i="52"/>
  <c r="V35" i="52"/>
  <c r="W35" i="52"/>
  <c r="X35" i="52"/>
  <c r="Y35" i="52"/>
  <c r="Z35" i="52"/>
  <c r="AA35" i="52"/>
  <c r="AB35" i="52"/>
  <c r="AC35" i="52"/>
  <c r="AD35" i="52"/>
  <c r="AE35" i="52"/>
  <c r="AF35" i="52"/>
  <c r="AG35" i="52"/>
  <c r="AH35" i="52"/>
  <c r="AI35" i="52"/>
  <c r="AJ35" i="52"/>
  <c r="AK35" i="52"/>
  <c r="AL35" i="52"/>
  <c r="AM35" i="52"/>
  <c r="AN35" i="52"/>
  <c r="AO35" i="52"/>
  <c r="AP35" i="52"/>
  <c r="AQ35" i="52"/>
  <c r="AR35" i="52"/>
  <c r="AS35" i="52"/>
  <c r="AT35" i="52"/>
  <c r="AU35" i="52"/>
  <c r="D36" i="52"/>
  <c r="E36" i="52"/>
  <c r="F36" i="52"/>
  <c r="G36" i="52"/>
  <c r="H36" i="52"/>
  <c r="I36" i="52"/>
  <c r="J36" i="52"/>
  <c r="K36" i="52"/>
  <c r="L36" i="52"/>
  <c r="M36" i="52"/>
  <c r="N36" i="52"/>
  <c r="O36" i="52"/>
  <c r="P36" i="52"/>
  <c r="Q36" i="52"/>
  <c r="R36" i="52"/>
  <c r="S36" i="52"/>
  <c r="T36" i="52"/>
  <c r="U36" i="52"/>
  <c r="V36" i="52"/>
  <c r="W36" i="52"/>
  <c r="X36" i="52"/>
  <c r="Y36" i="52"/>
  <c r="Z36" i="52"/>
  <c r="AA36" i="52"/>
  <c r="AB36" i="52"/>
  <c r="AC36" i="52"/>
  <c r="AD36" i="52"/>
  <c r="AE36" i="52"/>
  <c r="AF36" i="52"/>
  <c r="AG36" i="52"/>
  <c r="AH36" i="52"/>
  <c r="AI36" i="52"/>
  <c r="AJ36" i="52"/>
  <c r="AK36" i="52"/>
  <c r="AL36" i="52"/>
  <c r="AM36" i="52"/>
  <c r="AN36" i="52"/>
  <c r="AO36" i="52"/>
  <c r="AP36" i="52"/>
  <c r="AQ36" i="52"/>
  <c r="AR36" i="52"/>
  <c r="AS36" i="52"/>
  <c r="AT36" i="52"/>
  <c r="AU36" i="52"/>
  <c r="D37" i="52"/>
  <c r="E37" i="52"/>
  <c r="F37" i="52"/>
  <c r="G37" i="52"/>
  <c r="H37" i="52"/>
  <c r="I37" i="52"/>
  <c r="J37" i="52"/>
  <c r="K37" i="52"/>
  <c r="L37" i="52"/>
  <c r="M37" i="52"/>
  <c r="N37" i="52"/>
  <c r="O37" i="52"/>
  <c r="P37" i="52"/>
  <c r="Q37" i="52"/>
  <c r="R37" i="52"/>
  <c r="S37" i="52"/>
  <c r="T37" i="52"/>
  <c r="U37" i="52"/>
  <c r="V37" i="52"/>
  <c r="W37" i="52"/>
  <c r="X37" i="52"/>
  <c r="Y37" i="52"/>
  <c r="Z37" i="52"/>
  <c r="AA37" i="52"/>
  <c r="AB37" i="52"/>
  <c r="AC37" i="52"/>
  <c r="AD37" i="52"/>
  <c r="AE37" i="52"/>
  <c r="AF37" i="52"/>
  <c r="AG37" i="52"/>
  <c r="AH37" i="52"/>
  <c r="AI37" i="52"/>
  <c r="AJ37" i="52"/>
  <c r="AK37" i="52"/>
  <c r="AL37" i="52"/>
  <c r="AM37" i="52"/>
  <c r="AN37" i="52"/>
  <c r="AO37" i="52"/>
  <c r="AP37" i="52"/>
  <c r="AQ37" i="52"/>
  <c r="AR37" i="52"/>
  <c r="AS37" i="52"/>
  <c r="AT37" i="52"/>
  <c r="AU37" i="52"/>
  <c r="D38" i="52"/>
  <c r="E38" i="52"/>
  <c r="F38" i="52"/>
  <c r="G38" i="52"/>
  <c r="H38" i="52"/>
  <c r="I38" i="52"/>
  <c r="J38" i="52"/>
  <c r="K38" i="52"/>
  <c r="L38" i="52"/>
  <c r="M38" i="52"/>
  <c r="N38" i="52"/>
  <c r="O38" i="52"/>
  <c r="P38" i="52"/>
  <c r="Q38" i="52"/>
  <c r="R38" i="52"/>
  <c r="S38" i="52"/>
  <c r="T38" i="52"/>
  <c r="U38" i="52"/>
  <c r="V38" i="52"/>
  <c r="W38" i="52"/>
  <c r="X38" i="52"/>
  <c r="Y38" i="52"/>
  <c r="Z38" i="52"/>
  <c r="AA38" i="52"/>
  <c r="AB38" i="52"/>
  <c r="AC38" i="52"/>
  <c r="AD38" i="52"/>
  <c r="AE38" i="52"/>
  <c r="AF38" i="52"/>
  <c r="AG38" i="52"/>
  <c r="AH38" i="52"/>
  <c r="AI38" i="52"/>
  <c r="AJ38" i="52"/>
  <c r="AK38" i="52"/>
  <c r="AL38" i="52"/>
  <c r="AM38" i="52"/>
  <c r="AN38" i="52"/>
  <c r="AO38" i="52"/>
  <c r="AP38" i="52"/>
  <c r="AQ38" i="52"/>
  <c r="AR38" i="52"/>
  <c r="AS38" i="52"/>
  <c r="AT38" i="52"/>
  <c r="AU38" i="52"/>
  <c r="D39" i="52"/>
  <c r="E39" i="52"/>
  <c r="F39" i="52"/>
  <c r="G39" i="52"/>
  <c r="H39" i="52"/>
  <c r="I39" i="52"/>
  <c r="J39" i="52"/>
  <c r="K39" i="52"/>
  <c r="L39" i="52"/>
  <c r="M39" i="52"/>
  <c r="N39" i="52"/>
  <c r="O39" i="52"/>
  <c r="P39" i="52"/>
  <c r="Q39" i="52"/>
  <c r="R39" i="52"/>
  <c r="S39" i="52"/>
  <c r="T39" i="52"/>
  <c r="U39" i="52"/>
  <c r="V39" i="52"/>
  <c r="W39" i="52"/>
  <c r="X39" i="52"/>
  <c r="Y39" i="52"/>
  <c r="Z39" i="52"/>
  <c r="AA39" i="52"/>
  <c r="AB39" i="52"/>
  <c r="AC39" i="52"/>
  <c r="AD39" i="52"/>
  <c r="AE39" i="52"/>
  <c r="AF39" i="52"/>
  <c r="AG39" i="52"/>
  <c r="AH39" i="52"/>
  <c r="AI39" i="52"/>
  <c r="AJ39" i="52"/>
  <c r="AK39" i="52"/>
  <c r="AL39" i="52"/>
  <c r="AM39" i="52"/>
  <c r="AN39" i="52"/>
  <c r="AO39" i="52"/>
  <c r="AP39" i="52"/>
  <c r="AQ39" i="52"/>
  <c r="AR39" i="52"/>
  <c r="AS39" i="52"/>
  <c r="AT39" i="52"/>
  <c r="AU39" i="52"/>
  <c r="D40" i="52"/>
  <c r="E40" i="52"/>
  <c r="F40" i="52"/>
  <c r="G40" i="52"/>
  <c r="H40" i="52"/>
  <c r="I40" i="52"/>
  <c r="J40" i="52"/>
  <c r="K40" i="52"/>
  <c r="L40" i="52"/>
  <c r="M40" i="52"/>
  <c r="N40" i="52"/>
  <c r="O40" i="52"/>
  <c r="P40" i="52"/>
  <c r="Q40" i="52"/>
  <c r="R40" i="52"/>
  <c r="S40" i="52"/>
  <c r="T40" i="52"/>
  <c r="U40" i="52"/>
  <c r="V40" i="52"/>
  <c r="W40" i="52"/>
  <c r="X40" i="52"/>
  <c r="Y40" i="52"/>
  <c r="Z40" i="52"/>
  <c r="AA40" i="52"/>
  <c r="AB40" i="52"/>
  <c r="AC40" i="52"/>
  <c r="AD40" i="52"/>
  <c r="AE40" i="52"/>
  <c r="AF40" i="52"/>
  <c r="AG40" i="52"/>
  <c r="AH40" i="52"/>
  <c r="AI40" i="52"/>
  <c r="AJ40" i="52"/>
  <c r="AK40" i="52"/>
  <c r="AL40" i="52"/>
  <c r="AM40" i="52"/>
  <c r="AN40" i="52"/>
  <c r="AO40" i="52"/>
  <c r="AP40" i="52"/>
  <c r="AQ40" i="52"/>
  <c r="AR40" i="52"/>
  <c r="AS40" i="52"/>
  <c r="AT40" i="52"/>
  <c r="AU40" i="52"/>
  <c r="D41" i="52"/>
  <c r="E41" i="52"/>
  <c r="F41" i="52"/>
  <c r="G41" i="52"/>
  <c r="H41" i="52"/>
  <c r="I41" i="52"/>
  <c r="J41" i="52"/>
  <c r="K41" i="52"/>
  <c r="L41" i="52"/>
  <c r="M41" i="52"/>
  <c r="N41" i="52"/>
  <c r="O41" i="52"/>
  <c r="P41" i="52"/>
  <c r="Q41" i="52"/>
  <c r="R41" i="52"/>
  <c r="S41" i="52"/>
  <c r="T41" i="52"/>
  <c r="U41" i="52"/>
  <c r="V41" i="52"/>
  <c r="W41" i="52"/>
  <c r="X41" i="52"/>
  <c r="Y41" i="52"/>
  <c r="Z41" i="52"/>
  <c r="AA41" i="52"/>
  <c r="AB41" i="52"/>
  <c r="AC41" i="52"/>
  <c r="AD41" i="52"/>
  <c r="AE41" i="52"/>
  <c r="AF41" i="52"/>
  <c r="AG41" i="52"/>
  <c r="AH41" i="52"/>
  <c r="AI41" i="52"/>
  <c r="AJ41" i="52"/>
  <c r="AK41" i="52"/>
  <c r="AL41" i="52"/>
  <c r="AM41" i="52"/>
  <c r="AN41" i="52"/>
  <c r="AO41" i="52"/>
  <c r="AP41" i="52"/>
  <c r="AQ41" i="52"/>
  <c r="AR41" i="52"/>
  <c r="AS41" i="52"/>
  <c r="AT41" i="52"/>
  <c r="AU41" i="52"/>
  <c r="D42" i="52"/>
  <c r="E42" i="52"/>
  <c r="F42" i="52"/>
  <c r="G42" i="52"/>
  <c r="H42" i="52"/>
  <c r="I42" i="52"/>
  <c r="J42" i="52"/>
  <c r="K42" i="52"/>
  <c r="L42" i="52"/>
  <c r="M42" i="52"/>
  <c r="N42" i="52"/>
  <c r="O42" i="52"/>
  <c r="P42" i="52"/>
  <c r="Q42" i="52"/>
  <c r="R42" i="52"/>
  <c r="S42" i="52"/>
  <c r="T42" i="52"/>
  <c r="U42" i="52"/>
  <c r="V42" i="52"/>
  <c r="W42" i="52"/>
  <c r="X42" i="52"/>
  <c r="Y42" i="52"/>
  <c r="Z42" i="52"/>
  <c r="AA42" i="52"/>
  <c r="AB42" i="52"/>
  <c r="AC42" i="52"/>
  <c r="AD42" i="52"/>
  <c r="AE42" i="52"/>
  <c r="AF42" i="52"/>
  <c r="AG42" i="52"/>
  <c r="AH42" i="52"/>
  <c r="AI42" i="52"/>
  <c r="AJ42" i="52"/>
  <c r="AK42" i="52"/>
  <c r="AL42" i="52"/>
  <c r="AM42" i="52"/>
  <c r="AN42" i="52"/>
  <c r="AO42" i="52"/>
  <c r="AP42" i="52"/>
  <c r="AQ42" i="52"/>
  <c r="AR42" i="52"/>
  <c r="AS42" i="52"/>
  <c r="AT42" i="52"/>
  <c r="AU42" i="52"/>
  <c r="D43" i="52"/>
  <c r="E43" i="52"/>
  <c r="F43" i="52"/>
  <c r="G43" i="52"/>
  <c r="H43" i="52"/>
  <c r="I43" i="52"/>
  <c r="J43" i="52"/>
  <c r="K43" i="52"/>
  <c r="L43" i="52"/>
  <c r="M43" i="52"/>
  <c r="N43" i="52"/>
  <c r="O43" i="52"/>
  <c r="P43" i="52"/>
  <c r="Q43" i="52"/>
  <c r="R43" i="52"/>
  <c r="S43" i="52"/>
  <c r="T43" i="52"/>
  <c r="U43" i="52"/>
  <c r="V43" i="52"/>
  <c r="W43" i="52"/>
  <c r="X43" i="52"/>
  <c r="Y43" i="52"/>
  <c r="Z43" i="52"/>
  <c r="AA43" i="52"/>
  <c r="AB43" i="52"/>
  <c r="AC43" i="52"/>
  <c r="AD43" i="52"/>
  <c r="AE43" i="52"/>
  <c r="AF43" i="52"/>
  <c r="AG43" i="52"/>
  <c r="AH43" i="52"/>
  <c r="AI43" i="52"/>
  <c r="AJ43" i="52"/>
  <c r="AK43" i="52"/>
  <c r="AL43" i="52"/>
  <c r="AM43" i="52"/>
  <c r="AN43" i="52"/>
  <c r="AO43" i="52"/>
  <c r="AP43" i="52"/>
  <c r="AQ43" i="52"/>
  <c r="AR43" i="52"/>
  <c r="AS43" i="52"/>
  <c r="AT43" i="52"/>
  <c r="AU43" i="52"/>
  <c r="D44" i="52"/>
  <c r="E44" i="52"/>
  <c r="F44" i="52"/>
  <c r="G44" i="52"/>
  <c r="H44" i="52"/>
  <c r="I44" i="52"/>
  <c r="J44" i="52"/>
  <c r="K44" i="52"/>
  <c r="L44" i="52"/>
  <c r="M44" i="52"/>
  <c r="N44" i="52"/>
  <c r="O44" i="52"/>
  <c r="P44" i="52"/>
  <c r="Q44" i="52"/>
  <c r="R44" i="52"/>
  <c r="S44" i="52"/>
  <c r="T44" i="52"/>
  <c r="U44" i="52"/>
  <c r="V44" i="52"/>
  <c r="W44" i="52"/>
  <c r="X44" i="52"/>
  <c r="Y44" i="52"/>
  <c r="Z44" i="52"/>
  <c r="AA44" i="52"/>
  <c r="AB44" i="52"/>
  <c r="AC44" i="52"/>
  <c r="AD44" i="52"/>
  <c r="AE44" i="52"/>
  <c r="AF44" i="52"/>
  <c r="AG44" i="52"/>
  <c r="AH44" i="52"/>
  <c r="AI44" i="52"/>
  <c r="AJ44" i="52"/>
  <c r="AK44" i="52"/>
  <c r="AL44" i="52"/>
  <c r="AM44" i="52"/>
  <c r="AN44" i="52"/>
  <c r="AO44" i="52"/>
  <c r="AP44" i="52"/>
  <c r="AQ44" i="52"/>
  <c r="AR44" i="52"/>
  <c r="AS44" i="52"/>
  <c r="AT44" i="52"/>
  <c r="AU44" i="52"/>
  <c r="D45" i="52"/>
  <c r="E45" i="52"/>
  <c r="F45" i="52"/>
  <c r="G45" i="52"/>
  <c r="H45" i="52"/>
  <c r="I45" i="52"/>
  <c r="J45" i="52"/>
  <c r="K45" i="52"/>
  <c r="L45" i="52"/>
  <c r="M45" i="52"/>
  <c r="N45" i="52"/>
  <c r="O45" i="52"/>
  <c r="P45" i="52"/>
  <c r="Q45" i="52"/>
  <c r="R45" i="52"/>
  <c r="S45" i="52"/>
  <c r="T45" i="52"/>
  <c r="U45" i="52"/>
  <c r="V45" i="52"/>
  <c r="W45" i="52"/>
  <c r="X45" i="52"/>
  <c r="Y45" i="52"/>
  <c r="Z45" i="52"/>
  <c r="AA45" i="52"/>
  <c r="AB45" i="52"/>
  <c r="AC45" i="52"/>
  <c r="AD45" i="52"/>
  <c r="AE45" i="52"/>
  <c r="AF45" i="52"/>
  <c r="AG45" i="52"/>
  <c r="AH45" i="52"/>
  <c r="AI45" i="52"/>
  <c r="AJ45" i="52"/>
  <c r="AK45" i="52"/>
  <c r="AL45" i="52"/>
  <c r="AM45" i="52"/>
  <c r="AN45" i="52"/>
  <c r="AO45" i="52"/>
  <c r="AP45" i="52"/>
  <c r="AQ45" i="52"/>
  <c r="AR45" i="52"/>
  <c r="AS45" i="52"/>
  <c r="AT45" i="52"/>
  <c r="AU45" i="52"/>
  <c r="D46" i="52"/>
  <c r="E46" i="52"/>
  <c r="F46" i="52"/>
  <c r="G46" i="52"/>
  <c r="H46" i="52"/>
  <c r="I46" i="52"/>
  <c r="J46" i="52"/>
  <c r="K46" i="52"/>
  <c r="L46" i="52"/>
  <c r="M46" i="52"/>
  <c r="N46" i="52"/>
  <c r="O46" i="52"/>
  <c r="P46" i="52"/>
  <c r="Q46" i="52"/>
  <c r="R46" i="52"/>
  <c r="S46" i="52"/>
  <c r="T46" i="52"/>
  <c r="U46" i="52"/>
  <c r="V46" i="52"/>
  <c r="W46" i="52"/>
  <c r="X46" i="52"/>
  <c r="Y46" i="52"/>
  <c r="Z46" i="52"/>
  <c r="AA46" i="52"/>
  <c r="AB46" i="52"/>
  <c r="AC46" i="52"/>
  <c r="AD46" i="52"/>
  <c r="AE46" i="52"/>
  <c r="AF46" i="52"/>
  <c r="AG46" i="52"/>
  <c r="AH46" i="52"/>
  <c r="AI46" i="52"/>
  <c r="AJ46" i="52"/>
  <c r="AK46" i="52"/>
  <c r="AL46" i="52"/>
  <c r="AM46" i="52"/>
  <c r="AN46" i="52"/>
  <c r="AO46" i="52"/>
  <c r="AP46" i="52"/>
  <c r="AQ46" i="52"/>
  <c r="AR46" i="52"/>
  <c r="AS46" i="52"/>
  <c r="AT46" i="52"/>
  <c r="AU46" i="52"/>
  <c r="D47" i="52"/>
  <c r="E47" i="52"/>
  <c r="F47" i="52"/>
  <c r="G47" i="52"/>
  <c r="H47" i="52"/>
  <c r="I47" i="52"/>
  <c r="J47" i="52"/>
  <c r="K47" i="52"/>
  <c r="L47" i="52"/>
  <c r="M47" i="52"/>
  <c r="N47" i="52"/>
  <c r="O47" i="52"/>
  <c r="P47" i="52"/>
  <c r="Q47" i="52"/>
  <c r="R47" i="52"/>
  <c r="S47" i="52"/>
  <c r="T47" i="52"/>
  <c r="U47" i="52"/>
  <c r="V47" i="52"/>
  <c r="W47" i="52"/>
  <c r="X47" i="52"/>
  <c r="Y47" i="52"/>
  <c r="Z47" i="52"/>
  <c r="AA47" i="52"/>
  <c r="AB47" i="52"/>
  <c r="AC47" i="52"/>
  <c r="AD47" i="52"/>
  <c r="AE47" i="52"/>
  <c r="AF47" i="52"/>
  <c r="AG47" i="52"/>
  <c r="AH47" i="52"/>
  <c r="AI47" i="52"/>
  <c r="AJ47" i="52"/>
  <c r="AK47" i="52"/>
  <c r="AL47" i="52"/>
  <c r="AM47" i="52"/>
  <c r="AN47" i="52"/>
  <c r="AO47" i="52"/>
  <c r="AP47" i="52"/>
  <c r="AQ47" i="52"/>
  <c r="AR47" i="52"/>
  <c r="AS47" i="52"/>
  <c r="AT47" i="52"/>
  <c r="AU47" i="52"/>
  <c r="D49" i="52"/>
  <c r="E49" i="52"/>
  <c r="F49" i="52"/>
  <c r="G49" i="52"/>
  <c r="H49" i="52"/>
  <c r="I49" i="52"/>
  <c r="J49" i="52"/>
  <c r="K49" i="52"/>
  <c r="L49" i="52"/>
  <c r="M49" i="52"/>
  <c r="N49" i="52"/>
  <c r="O49" i="52"/>
  <c r="P49" i="52"/>
  <c r="Q49" i="52"/>
  <c r="R49" i="52"/>
  <c r="S49" i="52"/>
  <c r="T49" i="52"/>
  <c r="U49" i="52"/>
  <c r="V49" i="52"/>
  <c r="W49" i="52"/>
  <c r="X49" i="52"/>
  <c r="Y49" i="52"/>
  <c r="Z49" i="52"/>
  <c r="AA49" i="52"/>
  <c r="AB49" i="52"/>
  <c r="AC49" i="52"/>
  <c r="AD49" i="52"/>
  <c r="AE49" i="52"/>
  <c r="AF49" i="52"/>
  <c r="AG49" i="52"/>
  <c r="AH49" i="52"/>
  <c r="AI49" i="52"/>
  <c r="AJ49" i="52"/>
  <c r="AK49" i="52"/>
  <c r="AL49" i="52"/>
  <c r="AM49" i="52"/>
  <c r="AN49" i="52"/>
  <c r="AO49" i="52"/>
  <c r="AP49" i="52"/>
  <c r="AQ49" i="52"/>
  <c r="AR49" i="52"/>
  <c r="AS49" i="52"/>
  <c r="AT49" i="52"/>
  <c r="AU49" i="52"/>
  <c r="D50" i="52"/>
  <c r="E50" i="52"/>
  <c r="F50" i="52"/>
  <c r="G50" i="52"/>
  <c r="H50" i="52"/>
  <c r="I50" i="52"/>
  <c r="J50" i="52"/>
  <c r="K50" i="52"/>
  <c r="L50" i="52"/>
  <c r="M50" i="52"/>
  <c r="N50" i="52"/>
  <c r="O50" i="52"/>
  <c r="P50" i="52"/>
  <c r="Q50" i="52"/>
  <c r="R50" i="52"/>
  <c r="S50" i="52"/>
  <c r="T50" i="52"/>
  <c r="U50" i="52"/>
  <c r="V50" i="52"/>
  <c r="W50" i="52"/>
  <c r="X50" i="52"/>
  <c r="Y50" i="52"/>
  <c r="Z50" i="52"/>
  <c r="AA50" i="52"/>
  <c r="AB50" i="52"/>
  <c r="AC50" i="52"/>
  <c r="AD50" i="52"/>
  <c r="AE50" i="52"/>
  <c r="AF50" i="52"/>
  <c r="AG50" i="52"/>
  <c r="AH50" i="52"/>
  <c r="AI50" i="52"/>
  <c r="AJ50" i="52"/>
  <c r="AK50" i="52"/>
  <c r="AL50" i="52"/>
  <c r="AM50" i="52"/>
  <c r="AN50" i="52"/>
  <c r="AO50" i="52"/>
  <c r="AP50" i="52"/>
  <c r="AQ50" i="52"/>
  <c r="AR50" i="52"/>
  <c r="AS50" i="52"/>
  <c r="AT50" i="52"/>
  <c r="AU50" i="52"/>
  <c r="D51" i="52"/>
  <c r="E51" i="52"/>
  <c r="F51" i="52"/>
  <c r="G51" i="52"/>
  <c r="H51" i="52"/>
  <c r="I51" i="52"/>
  <c r="J51" i="52"/>
  <c r="K51" i="52"/>
  <c r="L51" i="52"/>
  <c r="M51" i="52"/>
  <c r="N51" i="52"/>
  <c r="O51" i="52"/>
  <c r="P51" i="52"/>
  <c r="Q51" i="52"/>
  <c r="R51" i="52"/>
  <c r="S51" i="52"/>
  <c r="T51" i="52"/>
  <c r="U51" i="52"/>
  <c r="V51" i="52"/>
  <c r="W51" i="52"/>
  <c r="X51" i="52"/>
  <c r="Y51" i="52"/>
  <c r="Z51" i="52"/>
  <c r="AA51" i="52"/>
  <c r="AB51" i="52"/>
  <c r="AC51" i="52"/>
  <c r="AD51" i="52"/>
  <c r="AE51" i="52"/>
  <c r="AF51" i="52"/>
  <c r="AG51" i="52"/>
  <c r="AH51" i="52"/>
  <c r="AI51" i="52"/>
  <c r="AJ51" i="52"/>
  <c r="AK51" i="52"/>
  <c r="AL51" i="52"/>
  <c r="AM51" i="52"/>
  <c r="AN51" i="52"/>
  <c r="AO51" i="52"/>
  <c r="AP51" i="52"/>
  <c r="AQ51" i="52"/>
  <c r="AR51" i="52"/>
  <c r="AS51" i="52"/>
  <c r="AT51" i="52"/>
  <c r="AU51" i="52"/>
  <c r="D52" i="52"/>
  <c r="E52" i="52"/>
  <c r="F52" i="52"/>
  <c r="G52" i="52"/>
  <c r="H52" i="52"/>
  <c r="I52" i="52"/>
  <c r="J52" i="52"/>
  <c r="K52" i="52"/>
  <c r="L52" i="52"/>
  <c r="M52" i="52"/>
  <c r="N52" i="52"/>
  <c r="O52" i="52"/>
  <c r="P52" i="52"/>
  <c r="Q52" i="52"/>
  <c r="R52" i="52"/>
  <c r="S52" i="52"/>
  <c r="T52" i="52"/>
  <c r="U52" i="52"/>
  <c r="V52" i="52"/>
  <c r="W52" i="52"/>
  <c r="X52" i="52"/>
  <c r="Y52" i="52"/>
  <c r="Z52" i="52"/>
  <c r="AA52" i="52"/>
  <c r="AB52" i="52"/>
  <c r="AC52" i="52"/>
  <c r="AD52" i="52"/>
  <c r="AE52" i="52"/>
  <c r="AF52" i="52"/>
  <c r="AG52" i="52"/>
  <c r="AH52" i="52"/>
  <c r="AI52" i="52"/>
  <c r="AJ52" i="52"/>
  <c r="AK52" i="52"/>
  <c r="AL52" i="52"/>
  <c r="AM52" i="52"/>
  <c r="AN52" i="52"/>
  <c r="AO52" i="52"/>
  <c r="AP52" i="52"/>
  <c r="AQ52" i="52"/>
  <c r="AR52" i="52"/>
  <c r="AS52" i="52"/>
  <c r="AT52" i="52"/>
  <c r="AU52" i="52"/>
  <c r="D53" i="52"/>
  <c r="E53" i="52"/>
  <c r="F53" i="52"/>
  <c r="G53" i="52"/>
  <c r="H53" i="52"/>
  <c r="I53" i="52"/>
  <c r="J53" i="52"/>
  <c r="K53" i="52"/>
  <c r="L53" i="52"/>
  <c r="M53" i="52"/>
  <c r="N53" i="52"/>
  <c r="O53" i="52"/>
  <c r="P53" i="52"/>
  <c r="Q53" i="52"/>
  <c r="R53" i="52"/>
  <c r="S53" i="52"/>
  <c r="T53" i="52"/>
  <c r="U53" i="52"/>
  <c r="V53" i="52"/>
  <c r="W53" i="52"/>
  <c r="X53" i="52"/>
  <c r="Y53" i="52"/>
  <c r="Z53" i="52"/>
  <c r="AA53" i="52"/>
  <c r="AB53" i="52"/>
  <c r="AC53" i="52"/>
  <c r="AD53" i="52"/>
  <c r="AE53" i="52"/>
  <c r="AF53" i="52"/>
  <c r="AG53" i="52"/>
  <c r="AH53" i="52"/>
  <c r="AI53" i="52"/>
  <c r="AJ53" i="52"/>
  <c r="AK53" i="52"/>
  <c r="AL53" i="52"/>
  <c r="AM53" i="52"/>
  <c r="AN53" i="52"/>
  <c r="AO53" i="52"/>
  <c r="AP53" i="52"/>
  <c r="AQ53" i="52"/>
  <c r="AR53" i="52"/>
  <c r="AS53" i="52"/>
  <c r="AT53" i="52"/>
  <c r="AU53" i="52"/>
  <c r="D54" i="52"/>
  <c r="E54" i="52"/>
  <c r="F54" i="52"/>
  <c r="G54" i="52"/>
  <c r="H54" i="52"/>
  <c r="I54" i="52"/>
  <c r="J54" i="52"/>
  <c r="K54" i="52"/>
  <c r="L54" i="52"/>
  <c r="M54" i="52"/>
  <c r="N54" i="52"/>
  <c r="O54" i="52"/>
  <c r="P54" i="52"/>
  <c r="Q54" i="52"/>
  <c r="R54" i="52"/>
  <c r="S54" i="52"/>
  <c r="T54" i="52"/>
  <c r="U54" i="52"/>
  <c r="V54" i="52"/>
  <c r="W54" i="52"/>
  <c r="X54" i="52"/>
  <c r="Y54" i="52"/>
  <c r="Z54" i="52"/>
  <c r="AA54" i="52"/>
  <c r="AB54" i="52"/>
  <c r="AC54" i="52"/>
  <c r="AD54" i="52"/>
  <c r="AE54" i="52"/>
  <c r="AF54" i="52"/>
  <c r="AG54" i="52"/>
  <c r="AH54" i="52"/>
  <c r="AI54" i="52"/>
  <c r="AJ54" i="52"/>
  <c r="AK54" i="52"/>
  <c r="AL54" i="52"/>
  <c r="AM54" i="52"/>
  <c r="AN54" i="52"/>
  <c r="AO54" i="52"/>
  <c r="AP54" i="52"/>
  <c r="AQ54" i="52"/>
  <c r="AR54" i="52"/>
  <c r="AS54" i="52"/>
  <c r="AT54" i="52"/>
  <c r="AU54" i="52"/>
  <c r="D55" i="52"/>
  <c r="E55" i="52"/>
  <c r="F55" i="52"/>
  <c r="G55" i="52"/>
  <c r="H55" i="52"/>
  <c r="I55" i="52"/>
  <c r="J55" i="52"/>
  <c r="K55" i="52"/>
  <c r="L55" i="52"/>
  <c r="M55" i="52"/>
  <c r="N55" i="52"/>
  <c r="O55" i="52"/>
  <c r="P55" i="52"/>
  <c r="Q55" i="52"/>
  <c r="R55" i="52"/>
  <c r="S55" i="52"/>
  <c r="T55" i="52"/>
  <c r="U55" i="52"/>
  <c r="V55" i="52"/>
  <c r="W55" i="52"/>
  <c r="X55" i="52"/>
  <c r="Y55" i="52"/>
  <c r="Z55" i="52"/>
  <c r="AA55" i="52"/>
  <c r="AB55" i="52"/>
  <c r="AC55" i="52"/>
  <c r="AD55" i="52"/>
  <c r="AE55" i="52"/>
  <c r="AF55" i="52"/>
  <c r="AG55" i="52"/>
  <c r="AH55" i="52"/>
  <c r="AI55" i="52"/>
  <c r="AJ55" i="52"/>
  <c r="AK55" i="52"/>
  <c r="AL55" i="52"/>
  <c r="AM55" i="52"/>
  <c r="AN55" i="52"/>
  <c r="AO55" i="52"/>
  <c r="AP55" i="52"/>
  <c r="AQ55" i="52"/>
  <c r="AR55" i="52"/>
  <c r="AS55" i="52"/>
  <c r="AT55" i="52"/>
  <c r="AU55" i="52"/>
  <c r="D56" i="52"/>
  <c r="E56" i="52"/>
  <c r="F56" i="52"/>
  <c r="G56" i="52"/>
  <c r="H56" i="52"/>
  <c r="I56" i="52"/>
  <c r="J56" i="52"/>
  <c r="K56" i="52"/>
  <c r="L56" i="52"/>
  <c r="M56" i="52"/>
  <c r="N56" i="52"/>
  <c r="O56" i="52"/>
  <c r="P56" i="52"/>
  <c r="Q56" i="52"/>
  <c r="R56" i="52"/>
  <c r="S56" i="52"/>
  <c r="T56" i="52"/>
  <c r="U56" i="52"/>
  <c r="V56" i="52"/>
  <c r="W56" i="52"/>
  <c r="X56" i="52"/>
  <c r="Y56" i="52"/>
  <c r="Z56" i="52"/>
  <c r="AA56" i="52"/>
  <c r="AB56" i="52"/>
  <c r="AC56" i="52"/>
  <c r="AD56" i="52"/>
  <c r="AE56" i="52"/>
  <c r="AF56" i="52"/>
  <c r="AG56" i="52"/>
  <c r="AH56" i="52"/>
  <c r="AI56" i="52"/>
  <c r="AJ56" i="52"/>
  <c r="AK56" i="52"/>
  <c r="AL56" i="52"/>
  <c r="AM56" i="52"/>
  <c r="AN56" i="52"/>
  <c r="AO56" i="52"/>
  <c r="AP56" i="52"/>
  <c r="AQ56" i="52"/>
  <c r="AR56" i="52"/>
  <c r="AS56" i="52"/>
  <c r="AT56" i="52"/>
  <c r="AU56" i="52"/>
  <c r="D57" i="52"/>
  <c r="E57" i="52"/>
  <c r="F57" i="52"/>
  <c r="G57" i="52"/>
  <c r="H57" i="52"/>
  <c r="I57" i="52"/>
  <c r="J57" i="52"/>
  <c r="K57" i="52"/>
  <c r="L57" i="52"/>
  <c r="M57" i="52"/>
  <c r="N57" i="52"/>
  <c r="O57" i="52"/>
  <c r="P57" i="52"/>
  <c r="Q57" i="52"/>
  <c r="R57" i="52"/>
  <c r="S57" i="52"/>
  <c r="T57" i="52"/>
  <c r="U57" i="52"/>
  <c r="V57" i="52"/>
  <c r="W57" i="52"/>
  <c r="X57" i="52"/>
  <c r="Y57" i="52"/>
  <c r="Z57" i="52"/>
  <c r="AA57" i="52"/>
  <c r="AB57" i="52"/>
  <c r="AC57" i="52"/>
  <c r="AD57" i="52"/>
  <c r="AE57" i="52"/>
  <c r="AF57" i="52"/>
  <c r="AG57" i="52"/>
  <c r="AH57" i="52"/>
  <c r="AI57" i="52"/>
  <c r="AJ57" i="52"/>
  <c r="AK57" i="52"/>
  <c r="AL57" i="52"/>
  <c r="AM57" i="52"/>
  <c r="AN57" i="52"/>
  <c r="AO57" i="52"/>
  <c r="AP57" i="52"/>
  <c r="AQ57" i="52"/>
  <c r="AR57" i="52"/>
  <c r="AS57" i="52"/>
  <c r="AT57" i="52"/>
  <c r="AU57" i="52"/>
  <c r="D58" i="52"/>
  <c r="E58" i="52"/>
  <c r="F58" i="52"/>
  <c r="G58" i="52"/>
  <c r="H58" i="52"/>
  <c r="I58" i="52"/>
  <c r="J58" i="52"/>
  <c r="K58" i="52"/>
  <c r="L58" i="52"/>
  <c r="M58" i="52"/>
  <c r="N58" i="52"/>
  <c r="O58" i="52"/>
  <c r="P58" i="52"/>
  <c r="Q58" i="52"/>
  <c r="R58" i="52"/>
  <c r="S58" i="52"/>
  <c r="T58" i="52"/>
  <c r="U58" i="52"/>
  <c r="V58" i="52"/>
  <c r="W58" i="52"/>
  <c r="X58" i="52"/>
  <c r="Y58" i="52"/>
  <c r="Z58" i="52"/>
  <c r="AA58" i="52"/>
  <c r="AB58" i="52"/>
  <c r="AC58" i="52"/>
  <c r="AD58" i="52"/>
  <c r="AE58" i="52"/>
  <c r="AF58" i="52"/>
  <c r="AG58" i="52"/>
  <c r="AH58" i="52"/>
  <c r="AI58" i="52"/>
  <c r="AJ58" i="52"/>
  <c r="AK58" i="52"/>
  <c r="AL58" i="52"/>
  <c r="AM58" i="52"/>
  <c r="AN58" i="52"/>
  <c r="AO58" i="52"/>
  <c r="AP58" i="52"/>
  <c r="AQ58" i="52"/>
  <c r="AR58" i="52"/>
  <c r="AS58" i="52"/>
  <c r="AT58" i="52"/>
  <c r="AU58" i="52"/>
  <c r="D59" i="52"/>
  <c r="E59" i="52"/>
  <c r="F59" i="52"/>
  <c r="G59" i="52"/>
  <c r="H59" i="52"/>
  <c r="I59" i="52"/>
  <c r="J59" i="52"/>
  <c r="K59" i="52"/>
  <c r="L59" i="52"/>
  <c r="M59" i="52"/>
  <c r="N59" i="52"/>
  <c r="O59" i="52"/>
  <c r="P59" i="52"/>
  <c r="Q59" i="52"/>
  <c r="R59" i="52"/>
  <c r="S59" i="52"/>
  <c r="T59" i="52"/>
  <c r="U59" i="52"/>
  <c r="V59" i="52"/>
  <c r="W59" i="52"/>
  <c r="X59" i="52"/>
  <c r="Y59" i="52"/>
  <c r="Z59" i="52"/>
  <c r="AA59" i="52"/>
  <c r="AB59" i="52"/>
  <c r="AC59" i="52"/>
  <c r="AD59" i="52"/>
  <c r="AE59" i="52"/>
  <c r="AF59" i="52"/>
  <c r="AG59" i="52"/>
  <c r="AH59" i="52"/>
  <c r="AI59" i="52"/>
  <c r="AJ59" i="52"/>
  <c r="AK59" i="52"/>
  <c r="AL59" i="52"/>
  <c r="AM59" i="52"/>
  <c r="AN59" i="52"/>
  <c r="AO59" i="52"/>
  <c r="AP59" i="52"/>
  <c r="AQ59" i="52"/>
  <c r="AR59" i="52"/>
  <c r="AS59" i="52"/>
  <c r="AT59" i="52"/>
  <c r="AU59" i="52"/>
  <c r="D60" i="52"/>
  <c r="E60" i="52"/>
  <c r="F60" i="52"/>
  <c r="G60" i="52"/>
  <c r="H60" i="52"/>
  <c r="I60" i="52"/>
  <c r="J60" i="52"/>
  <c r="K60" i="52"/>
  <c r="L60" i="52"/>
  <c r="M60" i="52"/>
  <c r="N60" i="52"/>
  <c r="O60" i="52"/>
  <c r="P60" i="52"/>
  <c r="Q60" i="52"/>
  <c r="R60" i="52"/>
  <c r="S60" i="52"/>
  <c r="T60" i="52"/>
  <c r="U60" i="52"/>
  <c r="V60" i="52"/>
  <c r="W60" i="52"/>
  <c r="X60" i="52"/>
  <c r="Y60" i="52"/>
  <c r="Z60" i="52"/>
  <c r="AA60" i="52"/>
  <c r="AB60" i="52"/>
  <c r="AC60" i="52"/>
  <c r="AD60" i="52"/>
  <c r="AE60" i="52"/>
  <c r="AF60" i="52"/>
  <c r="AG60" i="52"/>
  <c r="AH60" i="52"/>
  <c r="AI60" i="52"/>
  <c r="AJ60" i="52"/>
  <c r="AK60" i="52"/>
  <c r="AL60" i="52"/>
  <c r="AM60" i="52"/>
  <c r="AN60" i="52"/>
  <c r="AO60" i="52"/>
  <c r="AP60" i="52"/>
  <c r="AQ60" i="52"/>
  <c r="AR60" i="52"/>
  <c r="AS60" i="52"/>
  <c r="AT60" i="52"/>
  <c r="AU60" i="52"/>
  <c r="D61" i="52"/>
  <c r="E61" i="52"/>
  <c r="F61" i="52"/>
  <c r="G61" i="52"/>
  <c r="H61" i="52"/>
  <c r="I61" i="52"/>
  <c r="J61" i="52"/>
  <c r="K61" i="52"/>
  <c r="L61" i="52"/>
  <c r="M61" i="52"/>
  <c r="N61" i="52"/>
  <c r="O61" i="52"/>
  <c r="P61" i="52"/>
  <c r="Q61" i="52"/>
  <c r="R61" i="52"/>
  <c r="S61" i="52"/>
  <c r="T61" i="52"/>
  <c r="U61" i="52"/>
  <c r="V61" i="52"/>
  <c r="W61" i="52"/>
  <c r="X61" i="52"/>
  <c r="Y61" i="52"/>
  <c r="Z61" i="52"/>
  <c r="AA61" i="52"/>
  <c r="AB61" i="52"/>
  <c r="AC61" i="52"/>
  <c r="AD61" i="52"/>
  <c r="AE61" i="52"/>
  <c r="AF61" i="52"/>
  <c r="AG61" i="52"/>
  <c r="AH61" i="52"/>
  <c r="AI61" i="52"/>
  <c r="AJ61" i="52"/>
  <c r="AK61" i="52"/>
  <c r="AL61" i="52"/>
  <c r="AM61" i="52"/>
  <c r="AN61" i="52"/>
  <c r="AO61" i="52"/>
  <c r="AP61" i="52"/>
  <c r="AQ61" i="52"/>
  <c r="AR61" i="52"/>
  <c r="AS61" i="52"/>
  <c r="AT61" i="52"/>
  <c r="AU61" i="52"/>
  <c r="D62" i="52"/>
  <c r="E62" i="52"/>
  <c r="F62" i="52"/>
  <c r="G62" i="52"/>
  <c r="H62" i="52"/>
  <c r="I62" i="52"/>
  <c r="J62" i="52"/>
  <c r="K62" i="52"/>
  <c r="L62" i="52"/>
  <c r="M62" i="52"/>
  <c r="N62" i="52"/>
  <c r="O62" i="52"/>
  <c r="P62" i="52"/>
  <c r="Q62" i="52"/>
  <c r="R62" i="52"/>
  <c r="S62" i="52"/>
  <c r="T62" i="52"/>
  <c r="U62" i="52"/>
  <c r="V62" i="52"/>
  <c r="W62" i="52"/>
  <c r="X62" i="52"/>
  <c r="Y62" i="52"/>
  <c r="Z62" i="52"/>
  <c r="AA62" i="52"/>
  <c r="AB62" i="52"/>
  <c r="AC62" i="52"/>
  <c r="AD62" i="52"/>
  <c r="AE62" i="52"/>
  <c r="AF62" i="52"/>
  <c r="AG62" i="52"/>
  <c r="AH62" i="52"/>
  <c r="AI62" i="52"/>
  <c r="AJ62" i="52"/>
  <c r="AK62" i="52"/>
  <c r="AL62" i="52"/>
  <c r="AM62" i="52"/>
  <c r="AN62" i="52"/>
  <c r="AO62" i="52"/>
  <c r="AP62" i="52"/>
  <c r="AQ62" i="52"/>
  <c r="AR62" i="52"/>
  <c r="AS62" i="52"/>
  <c r="AT62" i="52"/>
  <c r="AU62" i="52"/>
  <c r="D63" i="52"/>
  <c r="E63" i="52"/>
  <c r="F63" i="52"/>
  <c r="G63" i="52"/>
  <c r="H63" i="52"/>
  <c r="I63" i="52"/>
  <c r="J63" i="52"/>
  <c r="K63" i="52"/>
  <c r="L63" i="52"/>
  <c r="M63" i="52"/>
  <c r="N63" i="52"/>
  <c r="O63" i="52"/>
  <c r="P63" i="52"/>
  <c r="Q63" i="52"/>
  <c r="R63" i="52"/>
  <c r="S63" i="52"/>
  <c r="T63" i="52"/>
  <c r="U63" i="52"/>
  <c r="V63" i="52"/>
  <c r="W63" i="52"/>
  <c r="X63" i="52"/>
  <c r="Y63" i="52"/>
  <c r="Z63" i="52"/>
  <c r="AA63" i="52"/>
  <c r="AB63" i="52"/>
  <c r="AC63" i="52"/>
  <c r="AD63" i="52"/>
  <c r="AE63" i="52"/>
  <c r="AF63" i="52"/>
  <c r="AG63" i="52"/>
  <c r="AH63" i="52"/>
  <c r="AI63" i="52"/>
  <c r="AJ63" i="52"/>
  <c r="AK63" i="52"/>
  <c r="AL63" i="52"/>
  <c r="AM63" i="52"/>
  <c r="AN63" i="52"/>
  <c r="AO63" i="52"/>
  <c r="AP63" i="52"/>
  <c r="AQ63" i="52"/>
  <c r="AR63" i="52"/>
  <c r="AS63" i="52"/>
  <c r="AT63" i="52"/>
  <c r="AU63" i="52"/>
  <c r="D64" i="52"/>
  <c r="E64" i="52"/>
  <c r="F64" i="52"/>
  <c r="G64" i="52"/>
  <c r="H64" i="52"/>
  <c r="I64" i="52"/>
  <c r="J64" i="52"/>
  <c r="K64" i="52"/>
  <c r="L64" i="52"/>
  <c r="M64" i="52"/>
  <c r="N64" i="52"/>
  <c r="O64" i="52"/>
  <c r="P64" i="52"/>
  <c r="Q64" i="52"/>
  <c r="R64" i="52"/>
  <c r="S64" i="52"/>
  <c r="T64" i="52"/>
  <c r="U64" i="52"/>
  <c r="V64" i="52"/>
  <c r="W64" i="52"/>
  <c r="X64" i="52"/>
  <c r="Y64" i="52"/>
  <c r="Z64" i="52"/>
  <c r="AA64" i="52"/>
  <c r="AB64" i="52"/>
  <c r="AC64" i="52"/>
  <c r="AD64" i="52"/>
  <c r="AE64" i="52"/>
  <c r="AF64" i="52"/>
  <c r="AG64" i="52"/>
  <c r="AH64" i="52"/>
  <c r="AI64" i="52"/>
  <c r="AJ64" i="52"/>
  <c r="AK64" i="52"/>
  <c r="AL64" i="52"/>
  <c r="AM64" i="52"/>
  <c r="AN64" i="52"/>
  <c r="AO64" i="52"/>
  <c r="AP64" i="52"/>
  <c r="AQ64" i="52"/>
  <c r="AR64" i="52"/>
  <c r="AS64" i="52"/>
  <c r="AT64" i="52"/>
  <c r="AU64" i="52"/>
  <c r="D65" i="52"/>
  <c r="E65" i="52"/>
  <c r="F65" i="52"/>
  <c r="G65" i="52"/>
  <c r="H65" i="52"/>
  <c r="I65" i="52"/>
  <c r="J65" i="52"/>
  <c r="K65" i="52"/>
  <c r="L65" i="52"/>
  <c r="M65" i="52"/>
  <c r="N65" i="52"/>
  <c r="O65" i="52"/>
  <c r="P65" i="52"/>
  <c r="Q65" i="52"/>
  <c r="R65" i="52"/>
  <c r="S65" i="52"/>
  <c r="T65" i="52"/>
  <c r="U65" i="52"/>
  <c r="V65" i="52"/>
  <c r="W65" i="52"/>
  <c r="X65" i="52"/>
  <c r="Y65" i="52"/>
  <c r="Z65" i="52"/>
  <c r="AA65" i="52"/>
  <c r="AB65" i="52"/>
  <c r="AC65" i="52"/>
  <c r="AD65" i="52"/>
  <c r="AE65" i="52"/>
  <c r="AF65" i="52"/>
  <c r="AG65" i="52"/>
  <c r="AH65" i="52"/>
  <c r="AI65" i="52"/>
  <c r="AJ65" i="52"/>
  <c r="AK65" i="52"/>
  <c r="AL65" i="52"/>
  <c r="AM65" i="52"/>
  <c r="AN65" i="52"/>
  <c r="AO65" i="52"/>
  <c r="AP65" i="52"/>
  <c r="AQ65" i="52"/>
  <c r="AR65" i="52"/>
  <c r="AS65" i="52"/>
  <c r="AT65" i="52"/>
  <c r="AU65" i="52"/>
  <c r="D66" i="52"/>
  <c r="E66" i="52"/>
  <c r="F66" i="52"/>
  <c r="G66" i="52"/>
  <c r="H66" i="52"/>
  <c r="I66" i="52"/>
  <c r="J66" i="52"/>
  <c r="K66" i="52"/>
  <c r="L66" i="52"/>
  <c r="M66" i="52"/>
  <c r="N66" i="52"/>
  <c r="O66" i="52"/>
  <c r="P66" i="52"/>
  <c r="Q66" i="52"/>
  <c r="R66" i="52"/>
  <c r="S66" i="52"/>
  <c r="T66" i="52"/>
  <c r="U66" i="52"/>
  <c r="V66" i="52"/>
  <c r="W66" i="52"/>
  <c r="X66" i="52"/>
  <c r="Y66" i="52"/>
  <c r="Z66" i="52"/>
  <c r="AA66" i="52"/>
  <c r="AB66" i="52"/>
  <c r="AC66" i="52"/>
  <c r="AD66" i="52"/>
  <c r="AE66" i="52"/>
  <c r="AF66" i="52"/>
  <c r="AG66" i="52"/>
  <c r="AH66" i="52"/>
  <c r="AI66" i="52"/>
  <c r="AJ66" i="52"/>
  <c r="AK66" i="52"/>
  <c r="AL66" i="52"/>
  <c r="AM66" i="52"/>
  <c r="AN66" i="52"/>
  <c r="AO66" i="52"/>
  <c r="AP66" i="52"/>
  <c r="AQ66" i="52"/>
  <c r="AR66" i="52"/>
  <c r="AS66" i="52"/>
  <c r="AT66" i="52"/>
  <c r="AU66" i="52"/>
  <c r="D67" i="52"/>
  <c r="E67" i="52"/>
  <c r="F67" i="52"/>
  <c r="G67" i="52"/>
  <c r="H67" i="52"/>
  <c r="I67" i="52"/>
  <c r="J67" i="52"/>
  <c r="K67" i="52"/>
  <c r="L67" i="52"/>
  <c r="M67" i="52"/>
  <c r="N67" i="52"/>
  <c r="O67" i="52"/>
  <c r="P67" i="52"/>
  <c r="Q67" i="52"/>
  <c r="R67" i="52"/>
  <c r="S67" i="52"/>
  <c r="T67" i="52"/>
  <c r="U67" i="52"/>
  <c r="V67" i="52"/>
  <c r="W67" i="52"/>
  <c r="X67" i="52"/>
  <c r="Y67" i="52"/>
  <c r="Z67" i="52"/>
  <c r="AA67" i="52"/>
  <c r="AB67" i="52"/>
  <c r="AC67" i="52"/>
  <c r="AD67" i="52"/>
  <c r="AE67" i="52"/>
  <c r="AF67" i="52"/>
  <c r="AG67" i="52"/>
  <c r="AH67" i="52"/>
  <c r="AI67" i="52"/>
  <c r="AJ67" i="52"/>
  <c r="AK67" i="52"/>
  <c r="AL67" i="52"/>
  <c r="AM67" i="52"/>
  <c r="AN67" i="52"/>
  <c r="AO67" i="52"/>
  <c r="AP67" i="52"/>
  <c r="AQ67" i="52"/>
  <c r="AR67" i="52"/>
  <c r="AS67" i="52"/>
  <c r="AT67" i="52"/>
  <c r="AU67" i="52"/>
  <c r="D68" i="52"/>
  <c r="E68" i="52"/>
  <c r="F68" i="52"/>
  <c r="G68" i="52"/>
  <c r="H68" i="52"/>
  <c r="I68" i="52"/>
  <c r="J68" i="52"/>
  <c r="K68" i="52"/>
  <c r="L68" i="52"/>
  <c r="M68" i="52"/>
  <c r="N68" i="52"/>
  <c r="O68" i="52"/>
  <c r="P68" i="52"/>
  <c r="Q68" i="52"/>
  <c r="R68" i="52"/>
  <c r="S68" i="52"/>
  <c r="T68" i="52"/>
  <c r="U68" i="52"/>
  <c r="V68" i="52"/>
  <c r="W68" i="52"/>
  <c r="X68" i="52"/>
  <c r="Y68" i="52"/>
  <c r="Z68" i="52"/>
  <c r="AA68" i="52"/>
  <c r="AB68" i="52"/>
  <c r="AC68" i="52"/>
  <c r="AD68" i="52"/>
  <c r="AE68" i="52"/>
  <c r="AF68" i="52"/>
  <c r="AG68" i="52"/>
  <c r="AH68" i="52"/>
  <c r="AI68" i="52"/>
  <c r="AJ68" i="52"/>
  <c r="AK68" i="52"/>
  <c r="AL68" i="52"/>
  <c r="AM68" i="52"/>
  <c r="AN68" i="52"/>
  <c r="AO68" i="52"/>
  <c r="AP68" i="52"/>
  <c r="AQ68" i="52"/>
  <c r="AR68" i="52"/>
  <c r="AS68" i="52"/>
  <c r="AT68" i="52"/>
  <c r="AU68" i="52"/>
  <c r="D69" i="52"/>
  <c r="E69" i="52"/>
  <c r="F69" i="52"/>
  <c r="G69" i="52"/>
  <c r="H69" i="52"/>
  <c r="I69" i="52"/>
  <c r="J69" i="52"/>
  <c r="K69" i="52"/>
  <c r="L69" i="52"/>
  <c r="M69" i="52"/>
  <c r="N69" i="52"/>
  <c r="O69" i="52"/>
  <c r="P69" i="52"/>
  <c r="Q69" i="52"/>
  <c r="R69" i="52"/>
  <c r="S69" i="52"/>
  <c r="T69" i="52"/>
  <c r="U69" i="52"/>
  <c r="V69" i="52"/>
  <c r="W69" i="52"/>
  <c r="X69" i="52"/>
  <c r="Y69" i="52"/>
  <c r="Z69" i="52"/>
  <c r="AA69" i="52"/>
  <c r="AB69" i="52"/>
  <c r="AC69" i="52"/>
  <c r="AD69" i="52"/>
  <c r="AE69" i="52"/>
  <c r="AF69" i="52"/>
  <c r="AG69" i="52"/>
  <c r="AH69" i="52"/>
  <c r="AI69" i="52"/>
  <c r="AJ69" i="52"/>
  <c r="AK69" i="52"/>
  <c r="AL69" i="52"/>
  <c r="AM69" i="52"/>
  <c r="AN69" i="52"/>
  <c r="AO69" i="52"/>
  <c r="AP69" i="52"/>
  <c r="AQ69" i="52"/>
  <c r="AR69" i="52"/>
  <c r="AS69" i="52"/>
  <c r="AT69" i="52"/>
  <c r="AU69" i="52"/>
  <c r="D70" i="52"/>
  <c r="E70" i="52"/>
  <c r="F70" i="52"/>
  <c r="G70" i="52"/>
  <c r="H70" i="52"/>
  <c r="I70" i="52"/>
  <c r="J70" i="52"/>
  <c r="K70" i="52"/>
  <c r="L70" i="52"/>
  <c r="M70" i="52"/>
  <c r="N70" i="52"/>
  <c r="O70" i="52"/>
  <c r="P70" i="52"/>
  <c r="Q70" i="52"/>
  <c r="R70" i="52"/>
  <c r="S70" i="52"/>
  <c r="T70" i="52"/>
  <c r="U70" i="52"/>
  <c r="V70" i="52"/>
  <c r="W70" i="52"/>
  <c r="X70" i="52"/>
  <c r="Y70" i="52"/>
  <c r="Z70" i="52"/>
  <c r="AA70" i="52"/>
  <c r="AB70" i="52"/>
  <c r="AC70" i="52"/>
  <c r="AD70" i="52"/>
  <c r="AE70" i="52"/>
  <c r="AF70" i="52"/>
  <c r="AG70" i="52"/>
  <c r="AH70" i="52"/>
  <c r="AI70" i="52"/>
  <c r="AJ70" i="52"/>
  <c r="AK70" i="52"/>
  <c r="AL70" i="52"/>
  <c r="AM70" i="52"/>
  <c r="AN70" i="52"/>
  <c r="AO70" i="52"/>
  <c r="AP70" i="52"/>
  <c r="AQ70" i="52"/>
  <c r="AR70" i="52"/>
  <c r="AS70" i="52"/>
  <c r="AT70" i="52"/>
  <c r="AU70" i="52"/>
  <c r="D71" i="52"/>
  <c r="E71" i="52"/>
  <c r="F71" i="52"/>
  <c r="G71" i="52"/>
  <c r="H71" i="52"/>
  <c r="I71" i="52"/>
  <c r="J71" i="52"/>
  <c r="K71" i="52"/>
  <c r="L71" i="52"/>
  <c r="M71" i="52"/>
  <c r="N71" i="52"/>
  <c r="O71" i="52"/>
  <c r="P71" i="52"/>
  <c r="Q71" i="52"/>
  <c r="R71" i="52"/>
  <c r="S71" i="52"/>
  <c r="T71" i="52"/>
  <c r="U71" i="52"/>
  <c r="V71" i="52"/>
  <c r="W71" i="52"/>
  <c r="X71" i="52"/>
  <c r="Y71" i="52"/>
  <c r="Z71" i="52"/>
  <c r="AA71" i="52"/>
  <c r="AB71" i="52"/>
  <c r="AC71" i="52"/>
  <c r="AD71" i="52"/>
  <c r="AE71" i="52"/>
  <c r="AF71" i="52"/>
  <c r="AG71" i="52"/>
  <c r="AH71" i="52"/>
  <c r="AI71" i="52"/>
  <c r="AJ71" i="52"/>
  <c r="AK71" i="52"/>
  <c r="AL71" i="52"/>
  <c r="AM71" i="52"/>
  <c r="AN71" i="52"/>
  <c r="AO71" i="52"/>
  <c r="AP71" i="52"/>
  <c r="AQ71" i="52"/>
  <c r="AR71" i="52"/>
  <c r="AS71" i="52"/>
  <c r="AT71" i="52"/>
  <c r="AU71" i="52"/>
  <c r="D72" i="52"/>
  <c r="E72" i="52"/>
  <c r="F72" i="52"/>
  <c r="G72" i="52"/>
  <c r="H72" i="52"/>
  <c r="I72" i="52"/>
  <c r="J72" i="52"/>
  <c r="K72" i="52"/>
  <c r="L72" i="52"/>
  <c r="M72" i="52"/>
  <c r="N72" i="52"/>
  <c r="O72" i="52"/>
  <c r="P72" i="52"/>
  <c r="Q72" i="52"/>
  <c r="R72" i="52"/>
  <c r="S72" i="52"/>
  <c r="T72" i="52"/>
  <c r="U72" i="52"/>
  <c r="V72" i="52"/>
  <c r="W72" i="52"/>
  <c r="X72" i="52"/>
  <c r="Y72" i="52"/>
  <c r="Z72" i="52"/>
  <c r="AA72" i="52"/>
  <c r="AB72" i="52"/>
  <c r="AC72" i="52"/>
  <c r="AD72" i="52"/>
  <c r="AE72" i="52"/>
  <c r="AF72" i="52"/>
  <c r="AG72" i="52"/>
  <c r="AH72" i="52"/>
  <c r="AI72" i="52"/>
  <c r="AJ72" i="52"/>
  <c r="AK72" i="52"/>
  <c r="AL72" i="52"/>
  <c r="AM72" i="52"/>
  <c r="AN72" i="52"/>
  <c r="AO72" i="52"/>
  <c r="AP72" i="52"/>
  <c r="AQ72" i="52"/>
  <c r="AR72" i="52"/>
  <c r="AS72" i="52"/>
  <c r="AT72" i="52"/>
  <c r="AU72" i="52"/>
  <c r="D73" i="52"/>
  <c r="E73" i="52"/>
  <c r="F73" i="52"/>
  <c r="G73" i="52"/>
  <c r="H73" i="52"/>
  <c r="I73" i="52"/>
  <c r="J73" i="52"/>
  <c r="K73" i="52"/>
  <c r="L73" i="52"/>
  <c r="M73" i="52"/>
  <c r="N73" i="52"/>
  <c r="O73" i="52"/>
  <c r="P73" i="52"/>
  <c r="Q73" i="52"/>
  <c r="R73" i="52"/>
  <c r="S73" i="52"/>
  <c r="T73" i="52"/>
  <c r="U73" i="52"/>
  <c r="V73" i="52"/>
  <c r="W73" i="52"/>
  <c r="X73" i="52"/>
  <c r="Y73" i="52"/>
  <c r="Z73" i="52"/>
  <c r="AA73" i="52"/>
  <c r="AB73" i="52"/>
  <c r="AC73" i="52"/>
  <c r="AD73" i="52"/>
  <c r="AE73" i="52"/>
  <c r="AF73" i="52"/>
  <c r="AG73" i="52"/>
  <c r="AH73" i="52"/>
  <c r="AI73" i="52"/>
  <c r="AJ73" i="52"/>
  <c r="AK73" i="52"/>
  <c r="AL73" i="52"/>
  <c r="AM73" i="52"/>
  <c r="AN73" i="52"/>
  <c r="AO73" i="52"/>
  <c r="AP73" i="52"/>
  <c r="AQ73" i="52"/>
  <c r="AR73" i="52"/>
  <c r="AS73" i="52"/>
  <c r="AT73" i="52"/>
  <c r="AU73" i="52"/>
  <c r="D74" i="52"/>
  <c r="E74" i="52"/>
  <c r="F74" i="52"/>
  <c r="G74" i="52"/>
  <c r="H74" i="52"/>
  <c r="I74" i="52"/>
  <c r="J74" i="52"/>
  <c r="K74" i="52"/>
  <c r="L74" i="52"/>
  <c r="M74" i="52"/>
  <c r="N74" i="52"/>
  <c r="O74" i="52"/>
  <c r="P74" i="52"/>
  <c r="Q74" i="52"/>
  <c r="R74" i="52"/>
  <c r="S74" i="52"/>
  <c r="T74" i="52"/>
  <c r="U74" i="52"/>
  <c r="V74" i="52"/>
  <c r="W74" i="52"/>
  <c r="X74" i="52"/>
  <c r="Y74" i="52"/>
  <c r="Z74" i="52"/>
  <c r="AA74" i="52"/>
  <c r="AB74" i="52"/>
  <c r="AC74" i="52"/>
  <c r="AD74" i="52"/>
  <c r="AE74" i="52"/>
  <c r="AF74" i="52"/>
  <c r="AG74" i="52"/>
  <c r="AH74" i="52"/>
  <c r="AI74" i="52"/>
  <c r="AJ74" i="52"/>
  <c r="AK74" i="52"/>
  <c r="AL74" i="52"/>
  <c r="AM74" i="52"/>
  <c r="AN74" i="52"/>
  <c r="AO74" i="52"/>
  <c r="AP74" i="52"/>
  <c r="AQ74" i="52"/>
  <c r="AR74" i="52"/>
  <c r="AS74" i="52"/>
  <c r="AT74" i="52"/>
  <c r="AU74" i="52"/>
  <c r="D75" i="52"/>
  <c r="E75" i="52"/>
  <c r="F75" i="52"/>
  <c r="G75" i="52"/>
  <c r="H75" i="52"/>
  <c r="I75" i="52"/>
  <c r="J75" i="52"/>
  <c r="K75" i="52"/>
  <c r="L75" i="52"/>
  <c r="M75" i="52"/>
  <c r="N75" i="52"/>
  <c r="O75" i="52"/>
  <c r="P75" i="52"/>
  <c r="Q75" i="52"/>
  <c r="R75" i="52"/>
  <c r="S75" i="52"/>
  <c r="T75" i="52"/>
  <c r="U75" i="52"/>
  <c r="V75" i="52"/>
  <c r="W75" i="52"/>
  <c r="X75" i="52"/>
  <c r="Y75" i="52"/>
  <c r="Z75" i="52"/>
  <c r="AA75" i="52"/>
  <c r="AB75" i="52"/>
  <c r="AC75" i="52"/>
  <c r="AD75" i="52"/>
  <c r="AE75" i="52"/>
  <c r="AF75" i="52"/>
  <c r="AG75" i="52"/>
  <c r="AH75" i="52"/>
  <c r="AI75" i="52"/>
  <c r="AJ75" i="52"/>
  <c r="AK75" i="52"/>
  <c r="AL75" i="52"/>
  <c r="AM75" i="52"/>
  <c r="AN75" i="52"/>
  <c r="AO75" i="52"/>
  <c r="AP75" i="52"/>
  <c r="AQ75" i="52"/>
  <c r="AR75" i="52"/>
  <c r="AS75" i="52"/>
  <c r="AT75" i="52"/>
  <c r="AU75" i="52"/>
  <c r="D76" i="52"/>
  <c r="E76" i="52"/>
  <c r="F76" i="52"/>
  <c r="G76" i="52"/>
  <c r="H76" i="52"/>
  <c r="I76" i="52"/>
  <c r="J76" i="52"/>
  <c r="K76" i="52"/>
  <c r="L76" i="52"/>
  <c r="M76" i="52"/>
  <c r="N76" i="52"/>
  <c r="O76" i="52"/>
  <c r="P76" i="52"/>
  <c r="Q76" i="52"/>
  <c r="R76" i="52"/>
  <c r="S76" i="52"/>
  <c r="T76" i="52"/>
  <c r="U76" i="52"/>
  <c r="V76" i="52"/>
  <c r="W76" i="52"/>
  <c r="X76" i="52"/>
  <c r="Y76" i="52"/>
  <c r="Z76" i="52"/>
  <c r="AA76" i="52"/>
  <c r="AB76" i="52"/>
  <c r="AC76" i="52"/>
  <c r="AD76" i="52"/>
  <c r="AE76" i="52"/>
  <c r="AF76" i="52"/>
  <c r="AG76" i="52"/>
  <c r="AH76" i="52"/>
  <c r="AI76" i="52"/>
  <c r="AJ76" i="52"/>
  <c r="AK76" i="52"/>
  <c r="AL76" i="52"/>
  <c r="AM76" i="52"/>
  <c r="AN76" i="52"/>
  <c r="AO76" i="52"/>
  <c r="AP76" i="52"/>
  <c r="AQ76" i="52"/>
  <c r="AR76" i="52"/>
  <c r="AS76" i="52"/>
  <c r="AT76" i="52"/>
  <c r="AU76" i="52"/>
  <c r="D77" i="52"/>
  <c r="E77" i="52"/>
  <c r="F77" i="52"/>
  <c r="G77" i="52"/>
  <c r="H77" i="52"/>
  <c r="I77" i="52"/>
  <c r="J77" i="52"/>
  <c r="K77" i="52"/>
  <c r="L77" i="52"/>
  <c r="M77" i="52"/>
  <c r="N77" i="52"/>
  <c r="O77" i="52"/>
  <c r="P77" i="52"/>
  <c r="Q77" i="52"/>
  <c r="R77" i="52"/>
  <c r="S77" i="52"/>
  <c r="T77" i="52"/>
  <c r="U77" i="52"/>
  <c r="V77" i="52"/>
  <c r="W77" i="52"/>
  <c r="X77" i="52"/>
  <c r="Y77" i="52"/>
  <c r="Z77" i="52"/>
  <c r="AA77" i="52"/>
  <c r="AB77" i="52"/>
  <c r="AC77" i="52"/>
  <c r="AD77" i="52"/>
  <c r="AE77" i="52"/>
  <c r="AF77" i="52"/>
  <c r="AG77" i="52"/>
  <c r="AH77" i="52"/>
  <c r="AI77" i="52"/>
  <c r="AJ77" i="52"/>
  <c r="AK77" i="52"/>
  <c r="AL77" i="52"/>
  <c r="AM77" i="52"/>
  <c r="AN77" i="52"/>
  <c r="AO77" i="52"/>
  <c r="AP77" i="52"/>
  <c r="AQ77" i="52"/>
  <c r="AR77" i="52"/>
  <c r="AS77" i="52"/>
  <c r="AT77" i="52"/>
  <c r="AU77" i="52"/>
  <c r="D78" i="52"/>
  <c r="E78" i="52"/>
  <c r="F78" i="52"/>
  <c r="G78" i="52"/>
  <c r="H78" i="52"/>
  <c r="I78" i="52"/>
  <c r="J78" i="52"/>
  <c r="K78" i="52"/>
  <c r="L78" i="52"/>
  <c r="M78" i="52"/>
  <c r="N78" i="52"/>
  <c r="O78" i="52"/>
  <c r="P78" i="52"/>
  <c r="Q78" i="52"/>
  <c r="R78" i="52"/>
  <c r="S78" i="52"/>
  <c r="T78" i="52"/>
  <c r="U78" i="52"/>
  <c r="V78" i="52"/>
  <c r="W78" i="52"/>
  <c r="X78" i="52"/>
  <c r="Y78" i="52"/>
  <c r="Z78" i="52"/>
  <c r="AA78" i="52"/>
  <c r="AB78" i="52"/>
  <c r="AC78" i="52"/>
  <c r="AD78" i="52"/>
  <c r="AE78" i="52"/>
  <c r="AF78" i="52"/>
  <c r="AG78" i="52"/>
  <c r="AH78" i="52"/>
  <c r="AI78" i="52"/>
  <c r="AJ78" i="52"/>
  <c r="AK78" i="52"/>
  <c r="AL78" i="52"/>
  <c r="AM78" i="52"/>
  <c r="AN78" i="52"/>
  <c r="AO78" i="52"/>
  <c r="AP78" i="52"/>
  <c r="AQ78" i="52"/>
  <c r="AR78" i="52"/>
  <c r="AS78" i="52"/>
  <c r="AT78" i="52"/>
  <c r="AU78" i="52"/>
  <c r="D79" i="52"/>
  <c r="E79" i="52"/>
  <c r="F79" i="52"/>
  <c r="G79" i="52"/>
  <c r="H79" i="52"/>
  <c r="I79" i="52"/>
  <c r="J79" i="52"/>
  <c r="K79" i="52"/>
  <c r="L79" i="52"/>
  <c r="M79" i="52"/>
  <c r="N79" i="52"/>
  <c r="O79" i="52"/>
  <c r="P79" i="52"/>
  <c r="Q79" i="52"/>
  <c r="R79" i="52"/>
  <c r="S79" i="52"/>
  <c r="T79" i="52"/>
  <c r="U79" i="52"/>
  <c r="V79" i="52"/>
  <c r="W79" i="52"/>
  <c r="X79" i="52"/>
  <c r="Y79" i="52"/>
  <c r="Z79" i="52"/>
  <c r="AA79" i="52"/>
  <c r="AB79" i="52"/>
  <c r="AC79" i="52"/>
  <c r="AD79" i="52"/>
  <c r="AE79" i="52"/>
  <c r="AF79" i="52"/>
  <c r="AG79" i="52"/>
  <c r="AH79" i="52"/>
  <c r="AI79" i="52"/>
  <c r="AJ79" i="52"/>
  <c r="AK79" i="52"/>
  <c r="AL79" i="52"/>
  <c r="AM79" i="52"/>
  <c r="AN79" i="52"/>
  <c r="AO79" i="52"/>
  <c r="AP79" i="52"/>
  <c r="AQ79" i="52"/>
  <c r="AR79" i="52"/>
  <c r="AS79" i="52"/>
  <c r="AT79" i="52"/>
  <c r="AU79" i="52"/>
  <c r="D80" i="52"/>
  <c r="E80" i="52"/>
  <c r="F80" i="52"/>
  <c r="G80" i="52"/>
  <c r="H80" i="52"/>
  <c r="I80" i="52"/>
  <c r="J80" i="52"/>
  <c r="K80" i="52"/>
  <c r="L80" i="52"/>
  <c r="M80" i="52"/>
  <c r="N80" i="52"/>
  <c r="O80" i="52"/>
  <c r="P80" i="52"/>
  <c r="Q80" i="52"/>
  <c r="R80" i="52"/>
  <c r="S80" i="52"/>
  <c r="T80" i="52"/>
  <c r="U80" i="52"/>
  <c r="V80" i="52"/>
  <c r="W80" i="52"/>
  <c r="X80" i="52"/>
  <c r="Y80" i="52"/>
  <c r="Z80" i="52"/>
  <c r="AA80" i="52"/>
  <c r="AB80" i="52"/>
  <c r="AC80" i="52"/>
  <c r="AD80" i="52"/>
  <c r="AE80" i="52"/>
  <c r="AF80" i="52"/>
  <c r="AG80" i="52"/>
  <c r="AH80" i="52"/>
  <c r="AI80" i="52"/>
  <c r="AJ80" i="52"/>
  <c r="AK80" i="52"/>
  <c r="AL80" i="52"/>
  <c r="AM80" i="52"/>
  <c r="AN80" i="52"/>
  <c r="AO80" i="52"/>
  <c r="AP80" i="52"/>
  <c r="AQ80" i="52"/>
  <c r="AR80" i="52"/>
  <c r="AS80" i="52"/>
  <c r="AT80" i="52"/>
  <c r="AU80" i="52"/>
  <c r="D81" i="52"/>
  <c r="E81" i="52"/>
  <c r="F81" i="52"/>
  <c r="G81" i="52"/>
  <c r="H81" i="52"/>
  <c r="I81" i="52"/>
  <c r="J81" i="52"/>
  <c r="K81" i="52"/>
  <c r="L81" i="52"/>
  <c r="M81" i="52"/>
  <c r="N81" i="52"/>
  <c r="O81" i="52"/>
  <c r="P81" i="52"/>
  <c r="Q81" i="52"/>
  <c r="R81" i="52"/>
  <c r="S81" i="52"/>
  <c r="T81" i="52"/>
  <c r="U81" i="52"/>
  <c r="V81" i="52"/>
  <c r="W81" i="52"/>
  <c r="X81" i="52"/>
  <c r="Y81" i="52"/>
  <c r="Z81" i="52"/>
  <c r="AA81" i="52"/>
  <c r="AB81" i="52"/>
  <c r="AC81" i="52"/>
  <c r="AD81" i="52"/>
  <c r="AE81" i="52"/>
  <c r="AF81" i="52"/>
  <c r="AG81" i="52"/>
  <c r="AH81" i="52"/>
  <c r="AI81" i="52"/>
  <c r="AJ81" i="52"/>
  <c r="AK81" i="52"/>
  <c r="AL81" i="52"/>
  <c r="AM81" i="52"/>
  <c r="AN81" i="52"/>
  <c r="AO81" i="52"/>
  <c r="AP81" i="52"/>
  <c r="AQ81" i="52"/>
  <c r="AR81" i="52"/>
  <c r="AS81" i="52"/>
  <c r="AT81" i="52"/>
  <c r="AU81" i="52"/>
  <c r="D82" i="52"/>
  <c r="E82" i="52"/>
  <c r="F82" i="52"/>
  <c r="G82" i="52"/>
  <c r="H82" i="52"/>
  <c r="I82" i="52"/>
  <c r="J82" i="52"/>
  <c r="K82" i="52"/>
  <c r="L82" i="52"/>
  <c r="M82" i="52"/>
  <c r="N82" i="52"/>
  <c r="O82" i="52"/>
  <c r="P82" i="52"/>
  <c r="Q82" i="52"/>
  <c r="R82" i="52"/>
  <c r="S82" i="52"/>
  <c r="T82" i="52"/>
  <c r="U82" i="52"/>
  <c r="V82" i="52"/>
  <c r="W82" i="52"/>
  <c r="X82" i="52"/>
  <c r="Y82" i="52"/>
  <c r="Z82" i="52"/>
  <c r="AA82" i="52"/>
  <c r="AB82" i="52"/>
  <c r="AC82" i="52"/>
  <c r="AD82" i="52"/>
  <c r="AE82" i="52"/>
  <c r="AF82" i="52"/>
  <c r="AG82" i="52"/>
  <c r="AH82" i="52"/>
  <c r="AI82" i="52"/>
  <c r="AJ82" i="52"/>
  <c r="AK82" i="52"/>
  <c r="AL82" i="52"/>
  <c r="AM82" i="52"/>
  <c r="AN82" i="52"/>
  <c r="AO82" i="52"/>
  <c r="AP82" i="52"/>
  <c r="AQ82" i="52"/>
  <c r="AR82" i="52"/>
  <c r="AS82" i="52"/>
  <c r="AT82" i="52"/>
  <c r="AU82" i="52"/>
  <c r="D83" i="52"/>
  <c r="E83" i="52"/>
  <c r="F83" i="52"/>
  <c r="G83" i="52"/>
  <c r="H83" i="52"/>
  <c r="I83" i="52"/>
  <c r="J83" i="52"/>
  <c r="K83" i="52"/>
  <c r="L83" i="52"/>
  <c r="M83" i="52"/>
  <c r="N83" i="52"/>
  <c r="O83" i="52"/>
  <c r="P83" i="52"/>
  <c r="Q83" i="52"/>
  <c r="R83" i="52"/>
  <c r="S83" i="52"/>
  <c r="T83" i="52"/>
  <c r="U83" i="52"/>
  <c r="V83" i="52"/>
  <c r="W83" i="52"/>
  <c r="X83" i="52"/>
  <c r="Y83" i="52"/>
  <c r="Z83" i="52"/>
  <c r="AA83" i="52"/>
  <c r="AB83" i="52"/>
  <c r="AC83" i="52"/>
  <c r="AD83" i="52"/>
  <c r="AE83" i="52"/>
  <c r="AF83" i="52"/>
  <c r="AG83" i="52"/>
  <c r="AH83" i="52"/>
  <c r="AI83" i="52"/>
  <c r="AJ83" i="52"/>
  <c r="AK83" i="52"/>
  <c r="AL83" i="52"/>
  <c r="AM83" i="52"/>
  <c r="AN83" i="52"/>
  <c r="AO83" i="52"/>
  <c r="AP83" i="52"/>
  <c r="AQ83" i="52"/>
  <c r="AR83" i="52"/>
  <c r="AS83" i="52"/>
  <c r="AT83" i="52"/>
  <c r="AU83" i="52"/>
  <c r="D84" i="52"/>
  <c r="E84" i="52"/>
  <c r="F84" i="52"/>
  <c r="G84" i="52"/>
  <c r="H84" i="52"/>
  <c r="I84" i="52"/>
  <c r="J84" i="52"/>
  <c r="K84" i="52"/>
  <c r="L84" i="52"/>
  <c r="M84" i="52"/>
  <c r="N84" i="52"/>
  <c r="O84" i="52"/>
  <c r="P84" i="52"/>
  <c r="Q84" i="52"/>
  <c r="R84" i="52"/>
  <c r="S84" i="52"/>
  <c r="T84" i="52"/>
  <c r="U84" i="52"/>
  <c r="V84" i="52"/>
  <c r="W84" i="52"/>
  <c r="X84" i="52"/>
  <c r="Y84" i="52"/>
  <c r="Z84" i="52"/>
  <c r="AA84" i="52"/>
  <c r="AB84" i="52"/>
  <c r="AC84" i="52"/>
  <c r="AD84" i="52"/>
  <c r="AE84" i="52"/>
  <c r="AF84" i="52"/>
  <c r="AG84" i="52"/>
  <c r="AH84" i="52"/>
  <c r="AI84" i="52"/>
  <c r="AJ84" i="52"/>
  <c r="AK84" i="52"/>
  <c r="AL84" i="52"/>
  <c r="AM84" i="52"/>
  <c r="AN84" i="52"/>
  <c r="AO84" i="52"/>
  <c r="AP84" i="52"/>
  <c r="AQ84" i="52"/>
  <c r="AR84" i="52"/>
  <c r="AS84" i="52"/>
  <c r="AT84" i="52"/>
  <c r="AU84" i="52"/>
  <c r="D85" i="52"/>
  <c r="C85" i="52"/>
  <c r="E85" i="52"/>
  <c r="F85" i="52"/>
  <c r="G85" i="52"/>
  <c r="H85" i="52"/>
  <c r="I85" i="52"/>
  <c r="J85" i="52"/>
  <c r="K85" i="52"/>
  <c r="L85" i="52"/>
  <c r="M85" i="52"/>
  <c r="N85" i="52"/>
  <c r="O85" i="52"/>
  <c r="P85" i="52"/>
  <c r="Q85" i="52"/>
  <c r="R85" i="52"/>
  <c r="S85" i="52"/>
  <c r="T85" i="52"/>
  <c r="U85" i="52"/>
  <c r="V85" i="52"/>
  <c r="W85" i="52"/>
  <c r="X85" i="52"/>
  <c r="Y85" i="52"/>
  <c r="Z85" i="52"/>
  <c r="AA85" i="52"/>
  <c r="AB85" i="52"/>
  <c r="AC85" i="52"/>
  <c r="AD85" i="52"/>
  <c r="AE85" i="52"/>
  <c r="AF85" i="52"/>
  <c r="AG85" i="52"/>
  <c r="AH85" i="52"/>
  <c r="AI85" i="52"/>
  <c r="AJ85" i="52"/>
  <c r="AK85" i="52"/>
  <c r="AL85" i="52"/>
  <c r="AM85" i="52"/>
  <c r="AN85" i="52"/>
  <c r="AO85" i="52"/>
  <c r="AP85" i="52"/>
  <c r="AQ85" i="52"/>
  <c r="AR85" i="52"/>
  <c r="AS85" i="52"/>
  <c r="AT85" i="52"/>
  <c r="AU85" i="52"/>
  <c r="D86" i="52"/>
  <c r="E86" i="52"/>
  <c r="F86" i="52"/>
  <c r="G86" i="52"/>
  <c r="H86" i="52"/>
  <c r="I86" i="52"/>
  <c r="J86" i="52"/>
  <c r="K86" i="52"/>
  <c r="L86" i="52"/>
  <c r="M86" i="52"/>
  <c r="N86" i="52"/>
  <c r="O86" i="52"/>
  <c r="P86" i="52"/>
  <c r="Q86" i="52"/>
  <c r="R86" i="52"/>
  <c r="S86" i="52"/>
  <c r="T86" i="52"/>
  <c r="U86" i="52"/>
  <c r="V86" i="52"/>
  <c r="W86" i="52"/>
  <c r="X86" i="52"/>
  <c r="Y86" i="52"/>
  <c r="Z86" i="52"/>
  <c r="AA86" i="52"/>
  <c r="AB86" i="52"/>
  <c r="AC86" i="52"/>
  <c r="AD86" i="52"/>
  <c r="AE86" i="52"/>
  <c r="AF86" i="52"/>
  <c r="AG86" i="52"/>
  <c r="AH86" i="52"/>
  <c r="AI86" i="52"/>
  <c r="AJ86" i="52"/>
  <c r="AK86" i="52"/>
  <c r="AL86" i="52"/>
  <c r="AM86" i="52"/>
  <c r="AN86" i="52"/>
  <c r="AO86" i="52"/>
  <c r="AP86" i="52"/>
  <c r="AQ86" i="52"/>
  <c r="AR86" i="52"/>
  <c r="AS86" i="52"/>
  <c r="AT86" i="52"/>
  <c r="AU86" i="52"/>
  <c r="D87" i="52"/>
  <c r="E87" i="52"/>
  <c r="F87" i="52"/>
  <c r="G87" i="52"/>
  <c r="H87" i="52"/>
  <c r="I87" i="52"/>
  <c r="J87" i="52"/>
  <c r="K87" i="52"/>
  <c r="L87" i="52"/>
  <c r="M87" i="52"/>
  <c r="N87" i="52"/>
  <c r="O87" i="52"/>
  <c r="P87" i="52"/>
  <c r="Q87" i="52"/>
  <c r="R87" i="52"/>
  <c r="S87" i="52"/>
  <c r="T87" i="52"/>
  <c r="U87" i="52"/>
  <c r="V87" i="52"/>
  <c r="W87" i="52"/>
  <c r="X87" i="52"/>
  <c r="Y87" i="52"/>
  <c r="Z87" i="52"/>
  <c r="AA87" i="52"/>
  <c r="AB87" i="52"/>
  <c r="AC87" i="52"/>
  <c r="AD87" i="52"/>
  <c r="AE87" i="52"/>
  <c r="AF87" i="52"/>
  <c r="AG87" i="52"/>
  <c r="AH87" i="52"/>
  <c r="AI87" i="52"/>
  <c r="AJ87" i="52"/>
  <c r="AK87" i="52"/>
  <c r="AL87" i="52"/>
  <c r="AM87" i="52"/>
  <c r="AN87" i="52"/>
  <c r="AO87" i="52"/>
  <c r="AP87" i="52"/>
  <c r="AQ87" i="52"/>
  <c r="AR87" i="52"/>
  <c r="AS87" i="52"/>
  <c r="AT87" i="52"/>
  <c r="AU87" i="52"/>
  <c r="D88" i="52"/>
  <c r="E88" i="52"/>
  <c r="F88" i="52"/>
  <c r="G88" i="52"/>
  <c r="H88" i="52"/>
  <c r="I88" i="52"/>
  <c r="J88" i="52"/>
  <c r="K88" i="52"/>
  <c r="L88" i="52"/>
  <c r="M88" i="52"/>
  <c r="N88" i="52"/>
  <c r="O88" i="52"/>
  <c r="P88" i="52"/>
  <c r="Q88" i="52"/>
  <c r="R88" i="52"/>
  <c r="S88" i="52"/>
  <c r="T88" i="52"/>
  <c r="U88" i="52"/>
  <c r="V88" i="52"/>
  <c r="W88" i="52"/>
  <c r="X88" i="52"/>
  <c r="Y88" i="52"/>
  <c r="Z88" i="52"/>
  <c r="AA88" i="52"/>
  <c r="AB88" i="52"/>
  <c r="AC88" i="52"/>
  <c r="AD88" i="52"/>
  <c r="AE88" i="52"/>
  <c r="AF88" i="52"/>
  <c r="AG88" i="52"/>
  <c r="AH88" i="52"/>
  <c r="AI88" i="52"/>
  <c r="AJ88" i="52"/>
  <c r="AK88" i="52"/>
  <c r="AL88" i="52"/>
  <c r="AM88" i="52"/>
  <c r="AN88" i="52"/>
  <c r="AO88" i="52"/>
  <c r="AP88" i="52"/>
  <c r="AQ88" i="52"/>
  <c r="AR88" i="52"/>
  <c r="AS88" i="52"/>
  <c r="AT88" i="52"/>
  <c r="AU88" i="52"/>
  <c r="D89" i="52"/>
  <c r="E89" i="52"/>
  <c r="F89" i="52"/>
  <c r="G89" i="52"/>
  <c r="H89" i="52"/>
  <c r="I89" i="52"/>
  <c r="J89" i="52"/>
  <c r="K89" i="52"/>
  <c r="L89" i="52"/>
  <c r="M89" i="52"/>
  <c r="N89" i="52"/>
  <c r="O89" i="52"/>
  <c r="P89" i="52"/>
  <c r="Q89" i="52"/>
  <c r="R89" i="52"/>
  <c r="S89" i="52"/>
  <c r="T89" i="52"/>
  <c r="U89" i="52"/>
  <c r="V89" i="52"/>
  <c r="W89" i="52"/>
  <c r="X89" i="52"/>
  <c r="Y89" i="52"/>
  <c r="Z89" i="52"/>
  <c r="AA89" i="52"/>
  <c r="AB89" i="52"/>
  <c r="AC89" i="52"/>
  <c r="AD89" i="52"/>
  <c r="AE89" i="52"/>
  <c r="AF89" i="52"/>
  <c r="AG89" i="52"/>
  <c r="AH89" i="52"/>
  <c r="AI89" i="52"/>
  <c r="AJ89" i="52"/>
  <c r="AK89" i="52"/>
  <c r="AL89" i="52"/>
  <c r="AM89" i="52"/>
  <c r="AN89" i="52"/>
  <c r="AO89" i="52"/>
  <c r="AP89" i="52"/>
  <c r="AQ89" i="52"/>
  <c r="AR89" i="52"/>
  <c r="AS89" i="52"/>
  <c r="AT89" i="52"/>
  <c r="AU89" i="52"/>
  <c r="D90" i="52"/>
  <c r="E90" i="52"/>
  <c r="F90" i="52"/>
  <c r="G90" i="52"/>
  <c r="H90" i="52"/>
  <c r="I90" i="52"/>
  <c r="J90" i="52"/>
  <c r="K90" i="52"/>
  <c r="L90" i="52"/>
  <c r="M90" i="52"/>
  <c r="N90" i="52"/>
  <c r="O90" i="52"/>
  <c r="P90" i="52"/>
  <c r="Q90" i="52"/>
  <c r="R90" i="52"/>
  <c r="S90" i="52"/>
  <c r="T90" i="52"/>
  <c r="U90" i="52"/>
  <c r="V90" i="52"/>
  <c r="W90" i="52"/>
  <c r="X90" i="52"/>
  <c r="Y90" i="52"/>
  <c r="Z90" i="52"/>
  <c r="AA90" i="52"/>
  <c r="AB90" i="52"/>
  <c r="AC90" i="52"/>
  <c r="AD90" i="52"/>
  <c r="AE90" i="52"/>
  <c r="AF90" i="52"/>
  <c r="AG90" i="52"/>
  <c r="AH90" i="52"/>
  <c r="AI90" i="52"/>
  <c r="AJ90" i="52"/>
  <c r="AK90" i="52"/>
  <c r="AL90" i="52"/>
  <c r="AM90" i="52"/>
  <c r="AN90" i="52"/>
  <c r="AO90" i="52"/>
  <c r="AP90" i="52"/>
  <c r="AQ90" i="52"/>
  <c r="AR90" i="52"/>
  <c r="AS90" i="52"/>
  <c r="AT90" i="52"/>
  <c r="AU90" i="52"/>
  <c r="D91" i="52"/>
  <c r="E91" i="52"/>
  <c r="F91" i="52"/>
  <c r="G91" i="52"/>
  <c r="H91" i="52"/>
  <c r="I91" i="52"/>
  <c r="J91" i="52"/>
  <c r="K91" i="52"/>
  <c r="L91" i="52"/>
  <c r="M91" i="52"/>
  <c r="N91" i="52"/>
  <c r="O91" i="52"/>
  <c r="P91" i="52"/>
  <c r="Q91" i="52"/>
  <c r="R91" i="52"/>
  <c r="S91" i="52"/>
  <c r="T91" i="52"/>
  <c r="U91" i="52"/>
  <c r="V91" i="52"/>
  <c r="W91" i="52"/>
  <c r="X91" i="52"/>
  <c r="Y91" i="52"/>
  <c r="Z91" i="52"/>
  <c r="AA91" i="52"/>
  <c r="AB91" i="52"/>
  <c r="AC91" i="52"/>
  <c r="AD91" i="52"/>
  <c r="AE91" i="52"/>
  <c r="AF91" i="52"/>
  <c r="AG91" i="52"/>
  <c r="AH91" i="52"/>
  <c r="AI91" i="52"/>
  <c r="AJ91" i="52"/>
  <c r="AK91" i="52"/>
  <c r="AL91" i="52"/>
  <c r="AM91" i="52"/>
  <c r="AN91" i="52"/>
  <c r="AO91" i="52"/>
  <c r="AP91" i="52"/>
  <c r="AQ91" i="52"/>
  <c r="AR91" i="52"/>
  <c r="AS91" i="52"/>
  <c r="AT91" i="52"/>
  <c r="AU91" i="52"/>
  <c r="D92" i="52"/>
  <c r="E92" i="52"/>
  <c r="F92" i="52"/>
  <c r="G92" i="52"/>
  <c r="H92" i="52"/>
  <c r="I92" i="52"/>
  <c r="J92" i="52"/>
  <c r="K92" i="52"/>
  <c r="L92" i="52"/>
  <c r="M92" i="52"/>
  <c r="N92" i="52"/>
  <c r="O92" i="52"/>
  <c r="P92" i="52"/>
  <c r="Q92" i="52"/>
  <c r="R92" i="52"/>
  <c r="S92" i="52"/>
  <c r="T92" i="52"/>
  <c r="U92" i="52"/>
  <c r="V92" i="52"/>
  <c r="W92" i="52"/>
  <c r="X92" i="52"/>
  <c r="Y92" i="52"/>
  <c r="Z92" i="52"/>
  <c r="AA92" i="52"/>
  <c r="AB92" i="52"/>
  <c r="AC92" i="52"/>
  <c r="AD92" i="52"/>
  <c r="AE92" i="52"/>
  <c r="AF92" i="52"/>
  <c r="AG92" i="52"/>
  <c r="AH92" i="52"/>
  <c r="AI92" i="52"/>
  <c r="AJ92" i="52"/>
  <c r="AK92" i="52"/>
  <c r="AL92" i="52"/>
  <c r="AM92" i="52"/>
  <c r="AN92" i="52"/>
  <c r="AO92" i="52"/>
  <c r="AP92" i="52"/>
  <c r="AQ92" i="52"/>
  <c r="AR92" i="52"/>
  <c r="AS92" i="52"/>
  <c r="AT92" i="52"/>
  <c r="AU92" i="52"/>
  <c r="D93" i="52"/>
  <c r="E93" i="52"/>
  <c r="F93" i="52"/>
  <c r="G93" i="52"/>
  <c r="H93" i="52"/>
  <c r="I93" i="52"/>
  <c r="J93" i="52"/>
  <c r="K93" i="52"/>
  <c r="L93" i="52"/>
  <c r="M93" i="52"/>
  <c r="N93" i="52"/>
  <c r="O93" i="52"/>
  <c r="P93" i="52"/>
  <c r="Q93" i="52"/>
  <c r="R93" i="52"/>
  <c r="S93" i="52"/>
  <c r="T93" i="52"/>
  <c r="U93" i="52"/>
  <c r="V93" i="52"/>
  <c r="W93" i="52"/>
  <c r="X93" i="52"/>
  <c r="Y93" i="52"/>
  <c r="Z93" i="52"/>
  <c r="AA93" i="52"/>
  <c r="AB93" i="52"/>
  <c r="AC93" i="52"/>
  <c r="AD93" i="52"/>
  <c r="AE93" i="52"/>
  <c r="AF93" i="52"/>
  <c r="AG93" i="52"/>
  <c r="AH93" i="52"/>
  <c r="AI93" i="52"/>
  <c r="AJ93" i="52"/>
  <c r="AK93" i="52"/>
  <c r="AL93" i="52"/>
  <c r="AM93" i="52"/>
  <c r="AN93" i="52"/>
  <c r="AO93" i="52"/>
  <c r="AP93" i="52"/>
  <c r="AQ93" i="52"/>
  <c r="AR93" i="52"/>
  <c r="AS93" i="52"/>
  <c r="AT93" i="52"/>
  <c r="AU93" i="52"/>
  <c r="D94" i="52"/>
  <c r="E94" i="52"/>
  <c r="F94" i="52"/>
  <c r="G94" i="52"/>
  <c r="H94" i="52"/>
  <c r="I94" i="52"/>
  <c r="J94" i="52"/>
  <c r="K94" i="52"/>
  <c r="L94" i="52"/>
  <c r="M94" i="52"/>
  <c r="N94" i="52"/>
  <c r="O94" i="52"/>
  <c r="P94" i="52"/>
  <c r="Q94" i="52"/>
  <c r="R94" i="52"/>
  <c r="S94" i="52"/>
  <c r="T94" i="52"/>
  <c r="U94" i="52"/>
  <c r="V94" i="52"/>
  <c r="W94" i="52"/>
  <c r="X94" i="52"/>
  <c r="Y94" i="52"/>
  <c r="Z94" i="52"/>
  <c r="AA94" i="52"/>
  <c r="AB94" i="52"/>
  <c r="AC94" i="52"/>
  <c r="AD94" i="52"/>
  <c r="AE94" i="52"/>
  <c r="AF94" i="52"/>
  <c r="AG94" i="52"/>
  <c r="AH94" i="52"/>
  <c r="AI94" i="52"/>
  <c r="AJ94" i="52"/>
  <c r="AK94" i="52"/>
  <c r="AL94" i="52"/>
  <c r="AM94" i="52"/>
  <c r="AN94" i="52"/>
  <c r="AO94" i="52"/>
  <c r="AP94" i="52"/>
  <c r="AQ94" i="52"/>
  <c r="AR94" i="52"/>
  <c r="AS94" i="52"/>
  <c r="AT94" i="52"/>
  <c r="AU94" i="52"/>
  <c r="D95" i="52"/>
  <c r="E95" i="52"/>
  <c r="F95" i="52"/>
  <c r="G95" i="52"/>
  <c r="H95" i="52"/>
  <c r="I95" i="52"/>
  <c r="J95" i="52"/>
  <c r="K95" i="52"/>
  <c r="L95" i="52"/>
  <c r="M95" i="52"/>
  <c r="N95" i="52"/>
  <c r="O95" i="52"/>
  <c r="P95" i="52"/>
  <c r="Q95" i="52"/>
  <c r="R95" i="52"/>
  <c r="S95" i="52"/>
  <c r="T95" i="52"/>
  <c r="U95" i="52"/>
  <c r="V95" i="52"/>
  <c r="W95" i="52"/>
  <c r="X95" i="52"/>
  <c r="Y95" i="52"/>
  <c r="Z95" i="52"/>
  <c r="AA95" i="52"/>
  <c r="AB95" i="52"/>
  <c r="AC95" i="52"/>
  <c r="AD95" i="52"/>
  <c r="AE95" i="52"/>
  <c r="AF95" i="52"/>
  <c r="AG95" i="52"/>
  <c r="AH95" i="52"/>
  <c r="AI95" i="52"/>
  <c r="AJ95" i="52"/>
  <c r="AK95" i="52"/>
  <c r="AL95" i="52"/>
  <c r="AM95" i="52"/>
  <c r="AN95" i="52"/>
  <c r="AO95" i="52"/>
  <c r="AP95" i="52"/>
  <c r="AQ95" i="52"/>
  <c r="AR95" i="52"/>
  <c r="AS95" i="52"/>
  <c r="AT95" i="52"/>
  <c r="AU95" i="52"/>
  <c r="D96" i="52"/>
  <c r="E96" i="52"/>
  <c r="F96" i="52"/>
  <c r="G96" i="52"/>
  <c r="H96" i="52"/>
  <c r="I96" i="52"/>
  <c r="J96" i="52"/>
  <c r="K96" i="52"/>
  <c r="L96" i="52"/>
  <c r="M96" i="52"/>
  <c r="N96" i="52"/>
  <c r="O96" i="52"/>
  <c r="P96" i="52"/>
  <c r="Q96" i="52"/>
  <c r="R96" i="52"/>
  <c r="S96" i="52"/>
  <c r="T96" i="52"/>
  <c r="U96" i="52"/>
  <c r="V96" i="52"/>
  <c r="W96" i="52"/>
  <c r="X96" i="52"/>
  <c r="Y96" i="52"/>
  <c r="Z96" i="52"/>
  <c r="AA96" i="52"/>
  <c r="AB96" i="52"/>
  <c r="AC96" i="52"/>
  <c r="AD96" i="52"/>
  <c r="AE96" i="52"/>
  <c r="AF96" i="52"/>
  <c r="AG96" i="52"/>
  <c r="AH96" i="52"/>
  <c r="AI96" i="52"/>
  <c r="AJ96" i="52"/>
  <c r="AK96" i="52"/>
  <c r="AL96" i="52"/>
  <c r="AM96" i="52"/>
  <c r="AN96" i="52"/>
  <c r="AO96" i="52"/>
  <c r="AP96" i="52"/>
  <c r="AQ96" i="52"/>
  <c r="AR96" i="52"/>
  <c r="AS96" i="52"/>
  <c r="AT96" i="52"/>
  <c r="AU96" i="52"/>
  <c r="D97" i="52"/>
  <c r="E97" i="52"/>
  <c r="F97" i="52"/>
  <c r="G97" i="52"/>
  <c r="H97" i="52"/>
  <c r="I97" i="52"/>
  <c r="J97" i="52"/>
  <c r="K97" i="52"/>
  <c r="L97" i="52"/>
  <c r="M97" i="52"/>
  <c r="N97" i="52"/>
  <c r="O97" i="52"/>
  <c r="P97" i="52"/>
  <c r="Q97" i="52"/>
  <c r="R97" i="52"/>
  <c r="S97" i="52"/>
  <c r="T97" i="52"/>
  <c r="U97" i="52"/>
  <c r="V97" i="52"/>
  <c r="W97" i="52"/>
  <c r="X97" i="52"/>
  <c r="Y97" i="52"/>
  <c r="Z97" i="52"/>
  <c r="AA97" i="52"/>
  <c r="AB97" i="52"/>
  <c r="AC97" i="52"/>
  <c r="AD97" i="52"/>
  <c r="AE97" i="52"/>
  <c r="AF97" i="52"/>
  <c r="AG97" i="52"/>
  <c r="AH97" i="52"/>
  <c r="AI97" i="52"/>
  <c r="AJ97" i="52"/>
  <c r="AK97" i="52"/>
  <c r="AL97" i="52"/>
  <c r="AM97" i="52"/>
  <c r="AN97" i="52"/>
  <c r="AO97" i="52"/>
  <c r="AP97" i="52"/>
  <c r="AQ97" i="52"/>
  <c r="AR97" i="52"/>
  <c r="AS97" i="52"/>
  <c r="AT97" i="52"/>
  <c r="AU97" i="52"/>
  <c r="D98" i="52"/>
  <c r="E98" i="52"/>
  <c r="F98" i="52"/>
  <c r="G98" i="52"/>
  <c r="H98" i="52"/>
  <c r="I98" i="52"/>
  <c r="J98" i="52"/>
  <c r="K98" i="52"/>
  <c r="L98" i="52"/>
  <c r="M98" i="52"/>
  <c r="N98" i="52"/>
  <c r="O98" i="52"/>
  <c r="P98" i="52"/>
  <c r="Q98" i="52"/>
  <c r="R98" i="52"/>
  <c r="S98" i="52"/>
  <c r="T98" i="52"/>
  <c r="U98" i="52"/>
  <c r="V98" i="52"/>
  <c r="W98" i="52"/>
  <c r="X98" i="52"/>
  <c r="Y98" i="52"/>
  <c r="Z98" i="52"/>
  <c r="AA98" i="52"/>
  <c r="AB98" i="52"/>
  <c r="AC98" i="52"/>
  <c r="AD98" i="52"/>
  <c r="AE98" i="52"/>
  <c r="AF98" i="52"/>
  <c r="AG98" i="52"/>
  <c r="AH98" i="52"/>
  <c r="AI98" i="52"/>
  <c r="AJ98" i="52"/>
  <c r="AK98" i="52"/>
  <c r="AL98" i="52"/>
  <c r="AM98" i="52"/>
  <c r="AN98" i="52"/>
  <c r="AO98" i="52"/>
  <c r="AP98" i="52"/>
  <c r="AQ98" i="52"/>
  <c r="AR98" i="52"/>
  <c r="AS98" i="52"/>
  <c r="AT98" i="52"/>
  <c r="AU98" i="52"/>
  <c r="D99" i="52"/>
  <c r="E99" i="52"/>
  <c r="F99" i="52"/>
  <c r="G99" i="52"/>
  <c r="H99" i="52"/>
  <c r="I99" i="52"/>
  <c r="J99" i="52"/>
  <c r="K99" i="52"/>
  <c r="L99" i="52"/>
  <c r="M99" i="52"/>
  <c r="N99" i="52"/>
  <c r="O99" i="52"/>
  <c r="P99" i="52"/>
  <c r="Q99" i="52"/>
  <c r="R99" i="52"/>
  <c r="S99" i="52"/>
  <c r="T99" i="52"/>
  <c r="U99" i="52"/>
  <c r="V99" i="52"/>
  <c r="W99" i="52"/>
  <c r="X99" i="52"/>
  <c r="Y99" i="52"/>
  <c r="Z99" i="52"/>
  <c r="AA99" i="52"/>
  <c r="AB99" i="52"/>
  <c r="AC99" i="52"/>
  <c r="AD99" i="52"/>
  <c r="AE99" i="52"/>
  <c r="AF99" i="52"/>
  <c r="AG99" i="52"/>
  <c r="AH99" i="52"/>
  <c r="AI99" i="52"/>
  <c r="AJ99" i="52"/>
  <c r="AK99" i="52"/>
  <c r="AL99" i="52"/>
  <c r="AM99" i="52"/>
  <c r="AN99" i="52"/>
  <c r="AO99" i="52"/>
  <c r="AP99" i="52"/>
  <c r="AQ99" i="52"/>
  <c r="AR99" i="52"/>
  <c r="AS99" i="52"/>
  <c r="AT99" i="52"/>
  <c r="AU99" i="52"/>
  <c r="D100" i="52"/>
  <c r="E100" i="52"/>
  <c r="F100" i="52"/>
  <c r="G100" i="52"/>
  <c r="H100" i="52"/>
  <c r="I100" i="52"/>
  <c r="J100" i="52"/>
  <c r="K100" i="52"/>
  <c r="L100" i="52"/>
  <c r="M100" i="52"/>
  <c r="N100" i="52"/>
  <c r="O100" i="52"/>
  <c r="P100" i="52"/>
  <c r="Q100" i="52"/>
  <c r="R100" i="52"/>
  <c r="S100" i="52"/>
  <c r="T100" i="52"/>
  <c r="U100" i="52"/>
  <c r="V100" i="52"/>
  <c r="W100" i="52"/>
  <c r="X100" i="52"/>
  <c r="Y100" i="52"/>
  <c r="Z100" i="52"/>
  <c r="AA100" i="52"/>
  <c r="AB100" i="52"/>
  <c r="AC100" i="52"/>
  <c r="AD100" i="52"/>
  <c r="AE100" i="52"/>
  <c r="AF100" i="52"/>
  <c r="AG100" i="52"/>
  <c r="AH100" i="52"/>
  <c r="AI100" i="52"/>
  <c r="AJ100" i="52"/>
  <c r="AK100" i="52"/>
  <c r="AL100" i="52"/>
  <c r="AM100" i="52"/>
  <c r="AN100" i="52"/>
  <c r="AO100" i="52"/>
  <c r="AP100" i="52"/>
  <c r="AQ100" i="52"/>
  <c r="AR100" i="52"/>
  <c r="AS100" i="52"/>
  <c r="AT100" i="52"/>
  <c r="AU100" i="52"/>
  <c r="D101" i="52"/>
  <c r="E101" i="52"/>
  <c r="F101" i="52"/>
  <c r="G101" i="52"/>
  <c r="H101" i="52"/>
  <c r="I101" i="52"/>
  <c r="J101" i="52"/>
  <c r="K101" i="52"/>
  <c r="L101" i="52"/>
  <c r="M101" i="52"/>
  <c r="N101" i="52"/>
  <c r="O101" i="52"/>
  <c r="P101" i="52"/>
  <c r="Q101" i="52"/>
  <c r="R101" i="52"/>
  <c r="S101" i="52"/>
  <c r="T101" i="52"/>
  <c r="U101" i="52"/>
  <c r="V101" i="52"/>
  <c r="W101" i="52"/>
  <c r="X101" i="52"/>
  <c r="Y101" i="52"/>
  <c r="Z101" i="52"/>
  <c r="AA101" i="52"/>
  <c r="AB101" i="52"/>
  <c r="AC101" i="52"/>
  <c r="AD101" i="52"/>
  <c r="AE101" i="52"/>
  <c r="AF101" i="52"/>
  <c r="AG101" i="52"/>
  <c r="AH101" i="52"/>
  <c r="AI101" i="52"/>
  <c r="AJ101" i="52"/>
  <c r="AK101" i="52"/>
  <c r="AL101" i="52"/>
  <c r="AM101" i="52"/>
  <c r="AN101" i="52"/>
  <c r="AO101" i="52"/>
  <c r="AP101" i="52"/>
  <c r="AQ101" i="52"/>
  <c r="AR101" i="52"/>
  <c r="AS101" i="52"/>
  <c r="AT101" i="52"/>
  <c r="AU101" i="52"/>
  <c r="D102" i="52"/>
  <c r="E102" i="52"/>
  <c r="F102" i="52"/>
  <c r="G102" i="52"/>
  <c r="H102" i="52"/>
  <c r="I102" i="52"/>
  <c r="J102" i="52"/>
  <c r="K102" i="52"/>
  <c r="L102" i="52"/>
  <c r="M102" i="52"/>
  <c r="N102" i="52"/>
  <c r="O102" i="52"/>
  <c r="P102" i="52"/>
  <c r="Q102" i="52"/>
  <c r="R102" i="52"/>
  <c r="S102" i="52"/>
  <c r="T102" i="52"/>
  <c r="U102" i="52"/>
  <c r="V102" i="52"/>
  <c r="W102" i="52"/>
  <c r="X102" i="52"/>
  <c r="Y102" i="52"/>
  <c r="Z102" i="52"/>
  <c r="AA102" i="52"/>
  <c r="AB102" i="52"/>
  <c r="AC102" i="52"/>
  <c r="AD102" i="52"/>
  <c r="AE102" i="52"/>
  <c r="AF102" i="52"/>
  <c r="AG102" i="52"/>
  <c r="AH102" i="52"/>
  <c r="AI102" i="52"/>
  <c r="AJ102" i="52"/>
  <c r="AK102" i="52"/>
  <c r="AL102" i="52"/>
  <c r="AM102" i="52"/>
  <c r="AN102" i="52"/>
  <c r="AO102" i="52"/>
  <c r="AP102" i="52"/>
  <c r="AQ102" i="52"/>
  <c r="AR102" i="52"/>
  <c r="AS102" i="52"/>
  <c r="AT102" i="52"/>
  <c r="AU102" i="52"/>
  <c r="D103" i="52"/>
  <c r="E103" i="52"/>
  <c r="F103" i="52"/>
  <c r="G103" i="52"/>
  <c r="H103" i="52"/>
  <c r="I103" i="52"/>
  <c r="J103" i="52"/>
  <c r="K103" i="52"/>
  <c r="L103" i="52"/>
  <c r="M103" i="52"/>
  <c r="N103" i="52"/>
  <c r="O103" i="52"/>
  <c r="P103" i="52"/>
  <c r="Q103" i="52"/>
  <c r="R103" i="52"/>
  <c r="S103" i="52"/>
  <c r="T103" i="52"/>
  <c r="U103" i="52"/>
  <c r="V103" i="52"/>
  <c r="W103" i="52"/>
  <c r="X103" i="52"/>
  <c r="Y103" i="52"/>
  <c r="Z103" i="52"/>
  <c r="AA103" i="52"/>
  <c r="AB103" i="52"/>
  <c r="AC103" i="52"/>
  <c r="AD103" i="52"/>
  <c r="AE103" i="52"/>
  <c r="AF103" i="52"/>
  <c r="AG103" i="52"/>
  <c r="AH103" i="52"/>
  <c r="AI103" i="52"/>
  <c r="AJ103" i="52"/>
  <c r="AK103" i="52"/>
  <c r="AL103" i="52"/>
  <c r="AM103" i="52"/>
  <c r="AN103" i="52"/>
  <c r="AO103" i="52"/>
  <c r="AP103" i="52"/>
  <c r="AQ103" i="52"/>
  <c r="AR103" i="52"/>
  <c r="AS103" i="52"/>
  <c r="AT103" i="52"/>
  <c r="AU103" i="52"/>
  <c r="D104" i="52"/>
  <c r="E104" i="52"/>
  <c r="F104" i="52"/>
  <c r="G104" i="52"/>
  <c r="H104" i="52"/>
  <c r="I104" i="52"/>
  <c r="J104" i="52"/>
  <c r="K104" i="52"/>
  <c r="L104" i="52"/>
  <c r="M104" i="52"/>
  <c r="N104" i="52"/>
  <c r="O104" i="52"/>
  <c r="P104" i="52"/>
  <c r="Q104" i="52"/>
  <c r="R104" i="52"/>
  <c r="S104" i="52"/>
  <c r="T104" i="52"/>
  <c r="U104" i="52"/>
  <c r="V104" i="52"/>
  <c r="W104" i="52"/>
  <c r="X104" i="52"/>
  <c r="Y104" i="52"/>
  <c r="Z104" i="52"/>
  <c r="AA104" i="52"/>
  <c r="AB104" i="52"/>
  <c r="AC104" i="52"/>
  <c r="AD104" i="52"/>
  <c r="AE104" i="52"/>
  <c r="AF104" i="52"/>
  <c r="AG104" i="52"/>
  <c r="AH104" i="52"/>
  <c r="AI104" i="52"/>
  <c r="AJ104" i="52"/>
  <c r="AK104" i="52"/>
  <c r="AL104" i="52"/>
  <c r="AM104" i="52"/>
  <c r="AN104" i="52"/>
  <c r="AO104" i="52"/>
  <c r="AP104" i="52"/>
  <c r="AQ104" i="52"/>
  <c r="AR104" i="52"/>
  <c r="AS104" i="52"/>
  <c r="AT104" i="52"/>
  <c r="AU104" i="52"/>
  <c r="D105" i="52"/>
  <c r="E105" i="52"/>
  <c r="F105" i="52"/>
  <c r="G105" i="52"/>
  <c r="H105" i="52"/>
  <c r="I105" i="52"/>
  <c r="J105" i="52"/>
  <c r="K105" i="52"/>
  <c r="L105" i="52"/>
  <c r="M105" i="52"/>
  <c r="N105" i="52"/>
  <c r="O105" i="52"/>
  <c r="P105" i="52"/>
  <c r="Q105" i="52"/>
  <c r="R105" i="52"/>
  <c r="S105" i="52"/>
  <c r="T105" i="52"/>
  <c r="U105" i="52"/>
  <c r="V105" i="52"/>
  <c r="W105" i="52"/>
  <c r="X105" i="52"/>
  <c r="Y105" i="52"/>
  <c r="Z105" i="52"/>
  <c r="AA105" i="52"/>
  <c r="AB105" i="52"/>
  <c r="AC105" i="52"/>
  <c r="AD105" i="52"/>
  <c r="AE105" i="52"/>
  <c r="AF105" i="52"/>
  <c r="AG105" i="52"/>
  <c r="AH105" i="52"/>
  <c r="AI105" i="52"/>
  <c r="AJ105" i="52"/>
  <c r="AK105" i="52"/>
  <c r="AL105" i="52"/>
  <c r="AM105" i="52"/>
  <c r="AN105" i="52"/>
  <c r="AO105" i="52"/>
  <c r="AP105" i="52"/>
  <c r="AQ105" i="52"/>
  <c r="AR105" i="52"/>
  <c r="AS105" i="52"/>
  <c r="AT105" i="52"/>
  <c r="AU105" i="52"/>
  <c r="D106" i="52"/>
  <c r="E106" i="52"/>
  <c r="F106" i="52"/>
  <c r="G106" i="52"/>
  <c r="H106" i="52"/>
  <c r="I106" i="52"/>
  <c r="J106" i="52"/>
  <c r="K106" i="52"/>
  <c r="L106" i="52"/>
  <c r="M106" i="52"/>
  <c r="N106" i="52"/>
  <c r="O106" i="52"/>
  <c r="P106" i="52"/>
  <c r="Q106" i="52"/>
  <c r="R106" i="52"/>
  <c r="S106" i="52"/>
  <c r="T106" i="52"/>
  <c r="U106" i="52"/>
  <c r="V106" i="52"/>
  <c r="W106" i="52"/>
  <c r="X106" i="52"/>
  <c r="Y106" i="52"/>
  <c r="Z106" i="52"/>
  <c r="AA106" i="52"/>
  <c r="AB106" i="52"/>
  <c r="AC106" i="52"/>
  <c r="AD106" i="52"/>
  <c r="AE106" i="52"/>
  <c r="AF106" i="52"/>
  <c r="AG106" i="52"/>
  <c r="AH106" i="52"/>
  <c r="AI106" i="52"/>
  <c r="AJ106" i="52"/>
  <c r="AK106" i="52"/>
  <c r="AL106" i="52"/>
  <c r="AM106" i="52"/>
  <c r="AN106" i="52"/>
  <c r="AO106" i="52"/>
  <c r="AP106" i="52"/>
  <c r="AQ106" i="52"/>
  <c r="AR106" i="52"/>
  <c r="AS106" i="52"/>
  <c r="AT106" i="52"/>
  <c r="AU106" i="52"/>
  <c r="D107" i="52"/>
  <c r="E107" i="52"/>
  <c r="F107" i="52"/>
  <c r="G107" i="52"/>
  <c r="H107" i="52"/>
  <c r="I107" i="52"/>
  <c r="J107" i="52"/>
  <c r="K107" i="52"/>
  <c r="L107" i="52"/>
  <c r="M107" i="52"/>
  <c r="N107" i="52"/>
  <c r="O107" i="52"/>
  <c r="P107" i="52"/>
  <c r="Q107" i="52"/>
  <c r="R107" i="52"/>
  <c r="S107" i="52"/>
  <c r="T107" i="52"/>
  <c r="U107" i="52"/>
  <c r="V107" i="52"/>
  <c r="W107" i="52"/>
  <c r="X107" i="52"/>
  <c r="Y107" i="52"/>
  <c r="Z107" i="52"/>
  <c r="AA107" i="52"/>
  <c r="AB107" i="52"/>
  <c r="AC107" i="52"/>
  <c r="AD107" i="52"/>
  <c r="AE107" i="52"/>
  <c r="AF107" i="52"/>
  <c r="AG107" i="52"/>
  <c r="AH107" i="52"/>
  <c r="AI107" i="52"/>
  <c r="AJ107" i="52"/>
  <c r="AK107" i="52"/>
  <c r="AL107" i="52"/>
  <c r="AM107" i="52"/>
  <c r="AN107" i="52"/>
  <c r="AO107" i="52"/>
  <c r="AP107" i="52"/>
  <c r="AQ107" i="52"/>
  <c r="AR107" i="52"/>
  <c r="AS107" i="52"/>
  <c r="AT107" i="52"/>
  <c r="AU107" i="52"/>
  <c r="D108" i="52"/>
  <c r="E108" i="52"/>
  <c r="F108" i="52"/>
  <c r="G108" i="52"/>
  <c r="H108" i="52"/>
  <c r="I108" i="52"/>
  <c r="J108" i="52"/>
  <c r="K108" i="52"/>
  <c r="L108" i="52"/>
  <c r="M108" i="52"/>
  <c r="N108" i="52"/>
  <c r="O108" i="52"/>
  <c r="P108" i="52"/>
  <c r="Q108" i="52"/>
  <c r="R108" i="52"/>
  <c r="S108" i="52"/>
  <c r="T108" i="52"/>
  <c r="U108" i="52"/>
  <c r="V108" i="52"/>
  <c r="W108" i="52"/>
  <c r="X108" i="52"/>
  <c r="Y108" i="52"/>
  <c r="Z108" i="52"/>
  <c r="AA108" i="52"/>
  <c r="AB108" i="52"/>
  <c r="AC108" i="52"/>
  <c r="AD108" i="52"/>
  <c r="AE108" i="52"/>
  <c r="AF108" i="52"/>
  <c r="AG108" i="52"/>
  <c r="AH108" i="52"/>
  <c r="AI108" i="52"/>
  <c r="AJ108" i="52"/>
  <c r="AK108" i="52"/>
  <c r="AL108" i="52"/>
  <c r="AM108" i="52"/>
  <c r="AN108" i="52"/>
  <c r="AO108" i="52"/>
  <c r="AP108" i="52"/>
  <c r="AQ108" i="52"/>
  <c r="AR108" i="52"/>
  <c r="AS108" i="52"/>
  <c r="AT108" i="52"/>
  <c r="AU108" i="52"/>
  <c r="D109" i="52"/>
  <c r="E109" i="52"/>
  <c r="F109" i="52"/>
  <c r="G109" i="52"/>
  <c r="H109" i="52"/>
  <c r="I109" i="52"/>
  <c r="J109" i="52"/>
  <c r="K109" i="52"/>
  <c r="L109" i="52"/>
  <c r="M109" i="52"/>
  <c r="N109" i="52"/>
  <c r="O109" i="52"/>
  <c r="P109" i="52"/>
  <c r="Q109" i="52"/>
  <c r="R109" i="52"/>
  <c r="S109" i="52"/>
  <c r="T109" i="52"/>
  <c r="U109" i="52"/>
  <c r="V109" i="52"/>
  <c r="W109" i="52"/>
  <c r="X109" i="52"/>
  <c r="Y109" i="52"/>
  <c r="Z109" i="52"/>
  <c r="AA109" i="52"/>
  <c r="AB109" i="52"/>
  <c r="AC109" i="52"/>
  <c r="AD109" i="52"/>
  <c r="AE109" i="52"/>
  <c r="AF109" i="52"/>
  <c r="AG109" i="52"/>
  <c r="AH109" i="52"/>
  <c r="AI109" i="52"/>
  <c r="AJ109" i="52"/>
  <c r="AK109" i="52"/>
  <c r="AL109" i="52"/>
  <c r="AM109" i="52"/>
  <c r="AN109" i="52"/>
  <c r="AO109" i="52"/>
  <c r="AP109" i="52"/>
  <c r="AQ109" i="52"/>
  <c r="AR109" i="52"/>
  <c r="AS109" i="52"/>
  <c r="AT109" i="52"/>
  <c r="AU109" i="52"/>
  <c r="D110" i="52"/>
  <c r="E110" i="52"/>
  <c r="F110" i="52"/>
  <c r="G110" i="52"/>
  <c r="H110" i="52"/>
  <c r="I110" i="52"/>
  <c r="J110" i="52"/>
  <c r="K110" i="52"/>
  <c r="L110" i="52"/>
  <c r="M110" i="52"/>
  <c r="N110" i="52"/>
  <c r="O110" i="52"/>
  <c r="P110" i="52"/>
  <c r="Q110" i="52"/>
  <c r="R110" i="52"/>
  <c r="S110" i="52"/>
  <c r="T110" i="52"/>
  <c r="U110" i="52"/>
  <c r="V110" i="52"/>
  <c r="W110" i="52"/>
  <c r="X110" i="52"/>
  <c r="Y110" i="52"/>
  <c r="Z110" i="52"/>
  <c r="AA110" i="52"/>
  <c r="AB110" i="52"/>
  <c r="AC110" i="52"/>
  <c r="AD110" i="52"/>
  <c r="AE110" i="52"/>
  <c r="AF110" i="52"/>
  <c r="AG110" i="52"/>
  <c r="AH110" i="52"/>
  <c r="AI110" i="52"/>
  <c r="AJ110" i="52"/>
  <c r="AK110" i="52"/>
  <c r="AL110" i="52"/>
  <c r="AM110" i="52"/>
  <c r="AN110" i="52"/>
  <c r="AO110" i="52"/>
  <c r="AP110" i="52"/>
  <c r="AQ110" i="52"/>
  <c r="AR110" i="52"/>
  <c r="AS110" i="52"/>
  <c r="AT110" i="52"/>
  <c r="AU110" i="52"/>
  <c r="D111" i="52"/>
  <c r="E111" i="52"/>
  <c r="F111" i="52"/>
  <c r="G111" i="52"/>
  <c r="H111" i="52"/>
  <c r="I111" i="52"/>
  <c r="J111" i="52"/>
  <c r="K111" i="52"/>
  <c r="L111" i="52"/>
  <c r="M111" i="52"/>
  <c r="N111" i="52"/>
  <c r="O111" i="52"/>
  <c r="P111" i="52"/>
  <c r="Q111" i="52"/>
  <c r="R111" i="52"/>
  <c r="S111" i="52"/>
  <c r="T111" i="52"/>
  <c r="U111" i="52"/>
  <c r="V111" i="52"/>
  <c r="W111" i="52"/>
  <c r="X111" i="52"/>
  <c r="Y111" i="52"/>
  <c r="Z111" i="52"/>
  <c r="AA111" i="52"/>
  <c r="AB111" i="52"/>
  <c r="AC111" i="52"/>
  <c r="AD111" i="52"/>
  <c r="AE111" i="52"/>
  <c r="AF111" i="52"/>
  <c r="AG111" i="52"/>
  <c r="AH111" i="52"/>
  <c r="AI111" i="52"/>
  <c r="AJ111" i="52"/>
  <c r="AK111" i="52"/>
  <c r="AL111" i="52"/>
  <c r="AM111" i="52"/>
  <c r="AN111" i="52"/>
  <c r="AO111" i="52"/>
  <c r="AP111" i="52"/>
  <c r="AQ111" i="52"/>
  <c r="AR111" i="52"/>
  <c r="AS111" i="52"/>
  <c r="AT111" i="52"/>
  <c r="AU111" i="52"/>
  <c r="D112" i="52"/>
  <c r="E112" i="52"/>
  <c r="F112" i="52"/>
  <c r="G112" i="52"/>
  <c r="H112" i="52"/>
  <c r="I112" i="52"/>
  <c r="J112" i="52"/>
  <c r="K112" i="52"/>
  <c r="L112" i="52"/>
  <c r="M112" i="52"/>
  <c r="N112" i="52"/>
  <c r="O112" i="52"/>
  <c r="P112" i="52"/>
  <c r="Q112" i="52"/>
  <c r="R112" i="52"/>
  <c r="S112" i="52"/>
  <c r="T112" i="52"/>
  <c r="U112" i="52"/>
  <c r="V112" i="52"/>
  <c r="W112" i="52"/>
  <c r="X112" i="52"/>
  <c r="Y112" i="52"/>
  <c r="Z112" i="52"/>
  <c r="AA112" i="52"/>
  <c r="AB112" i="52"/>
  <c r="AC112" i="52"/>
  <c r="AD112" i="52"/>
  <c r="AE112" i="52"/>
  <c r="AF112" i="52"/>
  <c r="AG112" i="52"/>
  <c r="AH112" i="52"/>
  <c r="AI112" i="52"/>
  <c r="AJ112" i="52"/>
  <c r="AK112" i="52"/>
  <c r="AL112" i="52"/>
  <c r="AM112" i="52"/>
  <c r="AN112" i="52"/>
  <c r="AO112" i="52"/>
  <c r="AP112" i="52"/>
  <c r="AQ112" i="52"/>
  <c r="AR112" i="52"/>
  <c r="AS112" i="52"/>
  <c r="AT112" i="52"/>
  <c r="AU112" i="52"/>
  <c r="D113" i="52"/>
  <c r="E113" i="52"/>
  <c r="F113" i="52"/>
  <c r="G113" i="52"/>
  <c r="H113" i="52"/>
  <c r="I113" i="52"/>
  <c r="J113" i="52"/>
  <c r="K113" i="52"/>
  <c r="L113" i="52"/>
  <c r="M113" i="52"/>
  <c r="N113" i="52"/>
  <c r="O113" i="52"/>
  <c r="P113" i="52"/>
  <c r="Q113" i="52"/>
  <c r="R113" i="52"/>
  <c r="S113" i="52"/>
  <c r="T113" i="52"/>
  <c r="U113" i="52"/>
  <c r="V113" i="52"/>
  <c r="W113" i="52"/>
  <c r="X113" i="52"/>
  <c r="Y113" i="52"/>
  <c r="Z113" i="52"/>
  <c r="AA113" i="52"/>
  <c r="AB113" i="52"/>
  <c r="AC113" i="52"/>
  <c r="AD113" i="52"/>
  <c r="AE113" i="52"/>
  <c r="AF113" i="52"/>
  <c r="AG113" i="52"/>
  <c r="AH113" i="52"/>
  <c r="AI113" i="52"/>
  <c r="AJ113" i="52"/>
  <c r="AK113" i="52"/>
  <c r="AL113" i="52"/>
  <c r="AM113" i="52"/>
  <c r="AN113" i="52"/>
  <c r="AO113" i="52"/>
  <c r="AP113" i="52"/>
  <c r="AQ113" i="52"/>
  <c r="AR113" i="52"/>
  <c r="AS113" i="52"/>
  <c r="AT113" i="52"/>
  <c r="AU113" i="52"/>
  <c r="D114" i="52"/>
  <c r="E114" i="52"/>
  <c r="F114" i="52"/>
  <c r="G114" i="52"/>
  <c r="H114" i="52"/>
  <c r="I114" i="52"/>
  <c r="J114" i="52"/>
  <c r="K114" i="52"/>
  <c r="L114" i="52"/>
  <c r="M114" i="52"/>
  <c r="N114" i="52"/>
  <c r="O114" i="52"/>
  <c r="P114" i="52"/>
  <c r="Q114" i="52"/>
  <c r="R114" i="52"/>
  <c r="S114" i="52"/>
  <c r="T114" i="52"/>
  <c r="U114" i="52"/>
  <c r="V114" i="52"/>
  <c r="W114" i="52"/>
  <c r="X114" i="52"/>
  <c r="Y114" i="52"/>
  <c r="Z114" i="52"/>
  <c r="AA114" i="52"/>
  <c r="AB114" i="52"/>
  <c r="AC114" i="52"/>
  <c r="AD114" i="52"/>
  <c r="AE114" i="52"/>
  <c r="AF114" i="52"/>
  <c r="AG114" i="52"/>
  <c r="AH114" i="52"/>
  <c r="AI114" i="52"/>
  <c r="AJ114" i="52"/>
  <c r="AK114" i="52"/>
  <c r="AL114" i="52"/>
  <c r="AM114" i="52"/>
  <c r="AN114" i="52"/>
  <c r="AO114" i="52"/>
  <c r="AP114" i="52"/>
  <c r="AQ114" i="52"/>
  <c r="AR114" i="52"/>
  <c r="AS114" i="52"/>
  <c r="AT114" i="52"/>
  <c r="AU114" i="52"/>
  <c r="D115" i="52"/>
  <c r="E115" i="52"/>
  <c r="F115" i="52"/>
  <c r="G115" i="52"/>
  <c r="H115" i="52"/>
  <c r="I115" i="52"/>
  <c r="J115" i="52"/>
  <c r="K115" i="52"/>
  <c r="L115" i="52"/>
  <c r="M115" i="52"/>
  <c r="N115" i="52"/>
  <c r="O115" i="52"/>
  <c r="P115" i="52"/>
  <c r="Q115" i="52"/>
  <c r="R115" i="52"/>
  <c r="S115" i="52"/>
  <c r="T115" i="52"/>
  <c r="U115" i="52"/>
  <c r="V115" i="52"/>
  <c r="W115" i="52"/>
  <c r="X115" i="52"/>
  <c r="Y115" i="52"/>
  <c r="Z115" i="52"/>
  <c r="AA115" i="52"/>
  <c r="AB115" i="52"/>
  <c r="AC115" i="52"/>
  <c r="AD115" i="52"/>
  <c r="AE115" i="52"/>
  <c r="AF115" i="52"/>
  <c r="AG115" i="52"/>
  <c r="AH115" i="52"/>
  <c r="AI115" i="52"/>
  <c r="AJ115" i="52"/>
  <c r="AK115" i="52"/>
  <c r="AL115" i="52"/>
  <c r="AM115" i="52"/>
  <c r="AN115" i="52"/>
  <c r="AO115" i="52"/>
  <c r="AP115" i="52"/>
  <c r="AQ115" i="52"/>
  <c r="AR115" i="52"/>
  <c r="AS115" i="52"/>
  <c r="AT115" i="52"/>
  <c r="AU115" i="52"/>
  <c r="D116" i="52"/>
  <c r="E116" i="52"/>
  <c r="F116" i="52"/>
  <c r="G116" i="52"/>
  <c r="H116" i="52"/>
  <c r="I116" i="52"/>
  <c r="J116" i="52"/>
  <c r="K116" i="52"/>
  <c r="L116" i="52"/>
  <c r="M116" i="52"/>
  <c r="N116" i="52"/>
  <c r="O116" i="52"/>
  <c r="P116" i="52"/>
  <c r="Q116" i="52"/>
  <c r="R116" i="52"/>
  <c r="S116" i="52"/>
  <c r="T116" i="52"/>
  <c r="U116" i="52"/>
  <c r="V116" i="52"/>
  <c r="W116" i="52"/>
  <c r="X116" i="52"/>
  <c r="Y116" i="52"/>
  <c r="Z116" i="52"/>
  <c r="AA116" i="52"/>
  <c r="AB116" i="52"/>
  <c r="AC116" i="52"/>
  <c r="AD116" i="52"/>
  <c r="AE116" i="52"/>
  <c r="AF116" i="52"/>
  <c r="AG116" i="52"/>
  <c r="AH116" i="52"/>
  <c r="AI116" i="52"/>
  <c r="AJ116" i="52"/>
  <c r="AK116" i="52"/>
  <c r="AL116" i="52"/>
  <c r="AM116" i="52"/>
  <c r="AN116" i="52"/>
  <c r="AO116" i="52"/>
  <c r="AP116" i="52"/>
  <c r="AQ116" i="52"/>
  <c r="AR116" i="52"/>
  <c r="AS116" i="52"/>
  <c r="AT116" i="52"/>
  <c r="AU116" i="52"/>
  <c r="D117" i="52"/>
  <c r="E117" i="52"/>
  <c r="F117" i="52"/>
  <c r="G117" i="52"/>
  <c r="H117" i="52"/>
  <c r="I117" i="52"/>
  <c r="J117" i="52"/>
  <c r="K117" i="52"/>
  <c r="L117" i="52"/>
  <c r="M117" i="52"/>
  <c r="N117" i="52"/>
  <c r="O117" i="52"/>
  <c r="P117" i="52"/>
  <c r="Q117" i="52"/>
  <c r="R117" i="52"/>
  <c r="S117" i="52"/>
  <c r="T117" i="52"/>
  <c r="U117" i="52"/>
  <c r="V117" i="52"/>
  <c r="W117" i="52"/>
  <c r="X117" i="52"/>
  <c r="Y117" i="52"/>
  <c r="Z117" i="52"/>
  <c r="AA117" i="52"/>
  <c r="AB117" i="52"/>
  <c r="AC117" i="52"/>
  <c r="AD117" i="52"/>
  <c r="AE117" i="52"/>
  <c r="AF117" i="52"/>
  <c r="AG117" i="52"/>
  <c r="AH117" i="52"/>
  <c r="AI117" i="52"/>
  <c r="AJ117" i="52"/>
  <c r="AK117" i="52"/>
  <c r="AL117" i="52"/>
  <c r="AM117" i="52"/>
  <c r="AN117" i="52"/>
  <c r="AO117" i="52"/>
  <c r="AP117" i="52"/>
  <c r="AQ117" i="52"/>
  <c r="AR117" i="52"/>
  <c r="AS117" i="52"/>
  <c r="AT117" i="52"/>
  <c r="AU117" i="52"/>
  <c r="D118" i="52"/>
  <c r="E118" i="52"/>
  <c r="F118" i="52"/>
  <c r="G118" i="52"/>
  <c r="H118" i="52"/>
  <c r="I118" i="52"/>
  <c r="J118" i="52"/>
  <c r="K118" i="52"/>
  <c r="L118" i="52"/>
  <c r="M118" i="52"/>
  <c r="N118" i="52"/>
  <c r="O118" i="52"/>
  <c r="P118" i="52"/>
  <c r="Q118" i="52"/>
  <c r="R118" i="52"/>
  <c r="S118" i="52"/>
  <c r="T118" i="52"/>
  <c r="U118" i="52"/>
  <c r="V118" i="52"/>
  <c r="W118" i="52"/>
  <c r="X118" i="52"/>
  <c r="Y118" i="52"/>
  <c r="Z118" i="52"/>
  <c r="AA118" i="52"/>
  <c r="AB118" i="52"/>
  <c r="AC118" i="52"/>
  <c r="AD118" i="52"/>
  <c r="AE118" i="52"/>
  <c r="AF118" i="52"/>
  <c r="AG118" i="52"/>
  <c r="AH118" i="52"/>
  <c r="AI118" i="52"/>
  <c r="AJ118" i="52"/>
  <c r="AK118" i="52"/>
  <c r="AL118" i="52"/>
  <c r="AM118" i="52"/>
  <c r="AN118" i="52"/>
  <c r="AO118" i="52"/>
  <c r="AP118" i="52"/>
  <c r="AQ118" i="52"/>
  <c r="AR118" i="52"/>
  <c r="AS118" i="52"/>
  <c r="AT118" i="52"/>
  <c r="AU118" i="52"/>
  <c r="D119" i="52"/>
  <c r="E119" i="52"/>
  <c r="F119" i="52"/>
  <c r="G119" i="52"/>
  <c r="H119" i="52"/>
  <c r="I119" i="52"/>
  <c r="J119" i="52"/>
  <c r="K119" i="52"/>
  <c r="L119" i="52"/>
  <c r="M119" i="52"/>
  <c r="N119" i="52"/>
  <c r="O119" i="52"/>
  <c r="P119" i="52"/>
  <c r="Q119" i="52"/>
  <c r="R119" i="52"/>
  <c r="S119" i="52"/>
  <c r="T119" i="52"/>
  <c r="U119" i="52"/>
  <c r="V119" i="52"/>
  <c r="W119" i="52"/>
  <c r="X119" i="52"/>
  <c r="Y119" i="52"/>
  <c r="Z119" i="52"/>
  <c r="AA119" i="52"/>
  <c r="AB119" i="52"/>
  <c r="AC119" i="52"/>
  <c r="AD119" i="52"/>
  <c r="AE119" i="52"/>
  <c r="AF119" i="52"/>
  <c r="AG119" i="52"/>
  <c r="AH119" i="52"/>
  <c r="AI119" i="52"/>
  <c r="AJ119" i="52"/>
  <c r="AK119" i="52"/>
  <c r="AL119" i="52"/>
  <c r="AM119" i="52"/>
  <c r="AN119" i="52"/>
  <c r="AO119" i="52"/>
  <c r="AP119" i="52"/>
  <c r="AQ119" i="52"/>
  <c r="AR119" i="52"/>
  <c r="AS119" i="52"/>
  <c r="AT119" i="52"/>
  <c r="AU119" i="52"/>
  <c r="D120" i="52"/>
  <c r="E120" i="52"/>
  <c r="F120" i="52"/>
  <c r="G120" i="52"/>
  <c r="H120" i="52"/>
  <c r="I120" i="52"/>
  <c r="J120" i="52"/>
  <c r="K120" i="52"/>
  <c r="L120" i="52"/>
  <c r="M120" i="52"/>
  <c r="N120" i="52"/>
  <c r="O120" i="52"/>
  <c r="P120" i="52"/>
  <c r="Q120" i="52"/>
  <c r="R120" i="52"/>
  <c r="S120" i="52"/>
  <c r="T120" i="52"/>
  <c r="U120" i="52"/>
  <c r="V120" i="52"/>
  <c r="W120" i="52"/>
  <c r="X120" i="52"/>
  <c r="Y120" i="52"/>
  <c r="Z120" i="52"/>
  <c r="AA120" i="52"/>
  <c r="AB120" i="52"/>
  <c r="AC120" i="52"/>
  <c r="AD120" i="52"/>
  <c r="AE120" i="52"/>
  <c r="AF120" i="52"/>
  <c r="AG120" i="52"/>
  <c r="AH120" i="52"/>
  <c r="AI120" i="52"/>
  <c r="AJ120" i="52"/>
  <c r="AK120" i="52"/>
  <c r="AL120" i="52"/>
  <c r="AM120" i="52"/>
  <c r="AN120" i="52"/>
  <c r="AO120" i="52"/>
  <c r="AP120" i="52"/>
  <c r="AQ120" i="52"/>
  <c r="AR120" i="52"/>
  <c r="AS120" i="52"/>
  <c r="AT120" i="52"/>
  <c r="AU120" i="52"/>
  <c r="D121" i="52"/>
  <c r="E121" i="52"/>
  <c r="F121" i="52"/>
  <c r="G121" i="52"/>
  <c r="H121" i="52"/>
  <c r="I121" i="52"/>
  <c r="J121" i="52"/>
  <c r="K121" i="52"/>
  <c r="L121" i="52"/>
  <c r="M121" i="52"/>
  <c r="N121" i="52"/>
  <c r="O121" i="52"/>
  <c r="P121" i="52"/>
  <c r="Q121" i="52"/>
  <c r="R121" i="52"/>
  <c r="S121" i="52"/>
  <c r="T121" i="52"/>
  <c r="U121" i="52"/>
  <c r="V121" i="52"/>
  <c r="W121" i="52"/>
  <c r="X121" i="52"/>
  <c r="Y121" i="52"/>
  <c r="Z121" i="52"/>
  <c r="AA121" i="52"/>
  <c r="AB121" i="52"/>
  <c r="AC121" i="52"/>
  <c r="AD121" i="52"/>
  <c r="AE121" i="52"/>
  <c r="AF121" i="52"/>
  <c r="AG121" i="52"/>
  <c r="AH121" i="52"/>
  <c r="AI121" i="52"/>
  <c r="AJ121" i="52"/>
  <c r="AK121" i="52"/>
  <c r="AL121" i="52"/>
  <c r="AM121" i="52"/>
  <c r="AN121" i="52"/>
  <c r="AO121" i="52"/>
  <c r="AP121" i="52"/>
  <c r="AQ121" i="52"/>
  <c r="AR121" i="52"/>
  <c r="AS121" i="52"/>
  <c r="AT121" i="52"/>
  <c r="AU121" i="52"/>
  <c r="D122" i="52"/>
  <c r="E122" i="52"/>
  <c r="F122" i="52"/>
  <c r="G122" i="52"/>
  <c r="H122" i="52"/>
  <c r="I122" i="52"/>
  <c r="J122" i="52"/>
  <c r="K122" i="52"/>
  <c r="L122" i="52"/>
  <c r="M122" i="52"/>
  <c r="N122" i="52"/>
  <c r="O122" i="52"/>
  <c r="P122" i="52"/>
  <c r="Q122" i="52"/>
  <c r="R122" i="52"/>
  <c r="S122" i="52"/>
  <c r="T122" i="52"/>
  <c r="U122" i="52"/>
  <c r="V122" i="52"/>
  <c r="W122" i="52"/>
  <c r="X122" i="52"/>
  <c r="Y122" i="52"/>
  <c r="Z122" i="52"/>
  <c r="AA122" i="52"/>
  <c r="AB122" i="52"/>
  <c r="AC122" i="52"/>
  <c r="AD122" i="52"/>
  <c r="AE122" i="52"/>
  <c r="AF122" i="52"/>
  <c r="AG122" i="52"/>
  <c r="AH122" i="52"/>
  <c r="AI122" i="52"/>
  <c r="AJ122" i="52"/>
  <c r="AK122" i="52"/>
  <c r="AL122" i="52"/>
  <c r="AM122" i="52"/>
  <c r="AN122" i="52"/>
  <c r="AO122" i="52"/>
  <c r="AP122" i="52"/>
  <c r="AQ122" i="52"/>
  <c r="AR122" i="52"/>
  <c r="AS122" i="52"/>
  <c r="AT122" i="52"/>
  <c r="AU122" i="52"/>
  <c r="D123" i="52"/>
  <c r="E123" i="52"/>
  <c r="F123" i="52"/>
  <c r="G123" i="52"/>
  <c r="H123" i="52"/>
  <c r="I123" i="52"/>
  <c r="J123" i="52"/>
  <c r="K123" i="52"/>
  <c r="L123" i="52"/>
  <c r="M123" i="52"/>
  <c r="N123" i="52"/>
  <c r="O123" i="52"/>
  <c r="P123" i="52"/>
  <c r="Q123" i="52"/>
  <c r="R123" i="52"/>
  <c r="S123" i="52"/>
  <c r="T123" i="52"/>
  <c r="U123" i="52"/>
  <c r="V123" i="52"/>
  <c r="W123" i="52"/>
  <c r="X123" i="52"/>
  <c r="Y123" i="52"/>
  <c r="Z123" i="52"/>
  <c r="AA123" i="52"/>
  <c r="AB123" i="52"/>
  <c r="AC123" i="52"/>
  <c r="AD123" i="52"/>
  <c r="AE123" i="52"/>
  <c r="AF123" i="52"/>
  <c r="AG123" i="52"/>
  <c r="AH123" i="52"/>
  <c r="AI123" i="52"/>
  <c r="AJ123" i="52"/>
  <c r="AK123" i="52"/>
  <c r="AL123" i="52"/>
  <c r="AM123" i="52"/>
  <c r="AN123" i="52"/>
  <c r="AO123" i="52"/>
  <c r="AP123" i="52"/>
  <c r="AQ123" i="52"/>
  <c r="AR123" i="52"/>
  <c r="AS123" i="52"/>
  <c r="AT123" i="52"/>
  <c r="AU123" i="52"/>
  <c r="D124" i="52"/>
  <c r="E124" i="52"/>
  <c r="F124" i="52"/>
  <c r="G124" i="52"/>
  <c r="H124" i="52"/>
  <c r="I124" i="52"/>
  <c r="J124" i="52"/>
  <c r="K124" i="52"/>
  <c r="L124" i="52"/>
  <c r="M124" i="52"/>
  <c r="N124" i="52"/>
  <c r="O124" i="52"/>
  <c r="P124" i="52"/>
  <c r="Q124" i="52"/>
  <c r="R124" i="52"/>
  <c r="S124" i="52"/>
  <c r="T124" i="52"/>
  <c r="U124" i="52"/>
  <c r="V124" i="52"/>
  <c r="W124" i="52"/>
  <c r="X124" i="52"/>
  <c r="Y124" i="52"/>
  <c r="Z124" i="52"/>
  <c r="AA124" i="52"/>
  <c r="AB124" i="52"/>
  <c r="AC124" i="52"/>
  <c r="AD124" i="52"/>
  <c r="AE124" i="52"/>
  <c r="AF124" i="52"/>
  <c r="AG124" i="52"/>
  <c r="AH124" i="52"/>
  <c r="AI124" i="52"/>
  <c r="AJ124" i="52"/>
  <c r="AK124" i="52"/>
  <c r="AL124" i="52"/>
  <c r="AM124" i="52"/>
  <c r="AN124" i="52"/>
  <c r="AO124" i="52"/>
  <c r="AP124" i="52"/>
  <c r="AQ124" i="52"/>
  <c r="AR124" i="52"/>
  <c r="AS124" i="52"/>
  <c r="AT124" i="52"/>
  <c r="AU124" i="52"/>
  <c r="D125" i="52"/>
  <c r="E125" i="52"/>
  <c r="F125" i="52"/>
  <c r="G125" i="52"/>
  <c r="H125" i="52"/>
  <c r="I125" i="52"/>
  <c r="J125" i="52"/>
  <c r="K125" i="52"/>
  <c r="L125" i="52"/>
  <c r="M125" i="52"/>
  <c r="N125" i="52"/>
  <c r="O125" i="52"/>
  <c r="P125" i="52"/>
  <c r="Q125" i="52"/>
  <c r="R125" i="52"/>
  <c r="S125" i="52"/>
  <c r="T125" i="52"/>
  <c r="U125" i="52"/>
  <c r="V125" i="52"/>
  <c r="W125" i="52"/>
  <c r="X125" i="52"/>
  <c r="Y125" i="52"/>
  <c r="Z125" i="52"/>
  <c r="AA125" i="52"/>
  <c r="AB125" i="52"/>
  <c r="AC125" i="52"/>
  <c r="AD125" i="52"/>
  <c r="AE125" i="52"/>
  <c r="AF125" i="52"/>
  <c r="AG125" i="52"/>
  <c r="AH125" i="52"/>
  <c r="AI125" i="52"/>
  <c r="AJ125" i="52"/>
  <c r="AK125" i="52"/>
  <c r="AL125" i="52"/>
  <c r="AM125" i="52"/>
  <c r="AN125" i="52"/>
  <c r="AO125" i="52"/>
  <c r="AP125" i="52"/>
  <c r="AQ125" i="52"/>
  <c r="AR125" i="52"/>
  <c r="AS125" i="52"/>
  <c r="AT125" i="52"/>
  <c r="AU125" i="52"/>
  <c r="D126" i="52"/>
  <c r="E126" i="52"/>
  <c r="F126" i="52"/>
  <c r="G126" i="52"/>
  <c r="H126" i="52"/>
  <c r="I126" i="52"/>
  <c r="J126" i="52"/>
  <c r="K126" i="52"/>
  <c r="L126" i="52"/>
  <c r="M126" i="52"/>
  <c r="N126" i="52"/>
  <c r="O126" i="52"/>
  <c r="P126" i="52"/>
  <c r="Q126" i="52"/>
  <c r="R126" i="52"/>
  <c r="S126" i="52"/>
  <c r="T126" i="52"/>
  <c r="U126" i="52"/>
  <c r="V126" i="52"/>
  <c r="W126" i="52"/>
  <c r="X126" i="52"/>
  <c r="Y126" i="52"/>
  <c r="Z126" i="52"/>
  <c r="AA126" i="52"/>
  <c r="AB126" i="52"/>
  <c r="AC126" i="52"/>
  <c r="AD126" i="52"/>
  <c r="AE126" i="52"/>
  <c r="AF126" i="52"/>
  <c r="AG126" i="52"/>
  <c r="AH126" i="52"/>
  <c r="AI126" i="52"/>
  <c r="AJ126" i="52"/>
  <c r="AK126" i="52"/>
  <c r="AL126" i="52"/>
  <c r="AM126" i="52"/>
  <c r="AN126" i="52"/>
  <c r="AO126" i="52"/>
  <c r="AP126" i="52"/>
  <c r="AQ126" i="52"/>
  <c r="AR126" i="52"/>
  <c r="AS126" i="52"/>
  <c r="AT126" i="52"/>
  <c r="AU126" i="52"/>
  <c r="D127" i="52"/>
  <c r="E127" i="52"/>
  <c r="F127" i="52"/>
  <c r="G127" i="52"/>
  <c r="H127" i="52"/>
  <c r="I127" i="52"/>
  <c r="J127" i="52"/>
  <c r="K127" i="52"/>
  <c r="L127" i="52"/>
  <c r="M127" i="52"/>
  <c r="N127" i="52"/>
  <c r="O127" i="52"/>
  <c r="P127" i="52"/>
  <c r="Q127" i="52"/>
  <c r="R127" i="52"/>
  <c r="S127" i="52"/>
  <c r="T127" i="52"/>
  <c r="U127" i="52"/>
  <c r="V127" i="52"/>
  <c r="W127" i="52"/>
  <c r="X127" i="52"/>
  <c r="Y127" i="52"/>
  <c r="Z127" i="52"/>
  <c r="AA127" i="52"/>
  <c r="AB127" i="52"/>
  <c r="AC127" i="52"/>
  <c r="AD127" i="52"/>
  <c r="AE127" i="52"/>
  <c r="AF127" i="52"/>
  <c r="AG127" i="52"/>
  <c r="AH127" i="52"/>
  <c r="AI127" i="52"/>
  <c r="AJ127" i="52"/>
  <c r="AK127" i="52"/>
  <c r="AL127" i="52"/>
  <c r="AM127" i="52"/>
  <c r="AN127" i="52"/>
  <c r="AO127" i="52"/>
  <c r="AP127" i="52"/>
  <c r="AQ127" i="52"/>
  <c r="AR127" i="52"/>
  <c r="AS127" i="52"/>
  <c r="AT127" i="52"/>
  <c r="AU127" i="52"/>
  <c r="D128" i="52"/>
  <c r="E128" i="52"/>
  <c r="F128" i="52"/>
  <c r="G128" i="52"/>
  <c r="H128" i="52"/>
  <c r="I128" i="52"/>
  <c r="J128" i="52"/>
  <c r="K128" i="52"/>
  <c r="L128" i="52"/>
  <c r="M128" i="52"/>
  <c r="N128" i="52"/>
  <c r="O128" i="52"/>
  <c r="P128" i="52"/>
  <c r="Q128" i="52"/>
  <c r="R128" i="52"/>
  <c r="S128" i="52"/>
  <c r="T128" i="52"/>
  <c r="U128" i="52"/>
  <c r="V128" i="52"/>
  <c r="W128" i="52"/>
  <c r="X128" i="52"/>
  <c r="Y128" i="52"/>
  <c r="Z128" i="52"/>
  <c r="AA128" i="52"/>
  <c r="AB128" i="52"/>
  <c r="AC128" i="52"/>
  <c r="AD128" i="52"/>
  <c r="AE128" i="52"/>
  <c r="AF128" i="52"/>
  <c r="AG128" i="52"/>
  <c r="AH128" i="52"/>
  <c r="AI128" i="52"/>
  <c r="AJ128" i="52"/>
  <c r="AK128" i="52"/>
  <c r="AL128" i="52"/>
  <c r="AM128" i="52"/>
  <c r="AN128" i="52"/>
  <c r="AO128" i="52"/>
  <c r="AP128" i="52"/>
  <c r="AQ128" i="52"/>
  <c r="AR128" i="52"/>
  <c r="AS128" i="52"/>
  <c r="AT128" i="52"/>
  <c r="AU128" i="52"/>
  <c r="D129" i="52"/>
  <c r="E129" i="52"/>
  <c r="F129" i="52"/>
  <c r="G129" i="52"/>
  <c r="H129" i="52"/>
  <c r="I129" i="52"/>
  <c r="J129" i="52"/>
  <c r="K129" i="52"/>
  <c r="L129" i="52"/>
  <c r="M129" i="52"/>
  <c r="N129" i="52"/>
  <c r="O129" i="52"/>
  <c r="P129" i="52"/>
  <c r="Q129" i="52"/>
  <c r="R129" i="52"/>
  <c r="S129" i="52"/>
  <c r="T129" i="52"/>
  <c r="U129" i="52"/>
  <c r="V129" i="52"/>
  <c r="W129" i="52"/>
  <c r="X129" i="52"/>
  <c r="Y129" i="52"/>
  <c r="Z129" i="52"/>
  <c r="AA129" i="52"/>
  <c r="AB129" i="52"/>
  <c r="AC129" i="52"/>
  <c r="AD129" i="52"/>
  <c r="AE129" i="52"/>
  <c r="AF129" i="52"/>
  <c r="AG129" i="52"/>
  <c r="AH129" i="52"/>
  <c r="AI129" i="52"/>
  <c r="AJ129" i="52"/>
  <c r="AK129" i="52"/>
  <c r="AL129" i="52"/>
  <c r="AM129" i="52"/>
  <c r="AN129" i="52"/>
  <c r="AO129" i="52"/>
  <c r="AP129" i="52"/>
  <c r="AQ129" i="52"/>
  <c r="AR129" i="52"/>
  <c r="AS129" i="52"/>
  <c r="AT129" i="52"/>
  <c r="AU129" i="52"/>
  <c r="D130" i="52"/>
  <c r="E130" i="52"/>
  <c r="F130" i="52"/>
  <c r="G130" i="52"/>
  <c r="H130" i="52"/>
  <c r="I130" i="52"/>
  <c r="J130" i="52"/>
  <c r="K130" i="52"/>
  <c r="L130" i="52"/>
  <c r="M130" i="52"/>
  <c r="N130" i="52"/>
  <c r="O130" i="52"/>
  <c r="P130" i="52"/>
  <c r="Q130" i="52"/>
  <c r="R130" i="52"/>
  <c r="S130" i="52"/>
  <c r="T130" i="52"/>
  <c r="U130" i="52"/>
  <c r="V130" i="52"/>
  <c r="W130" i="52"/>
  <c r="X130" i="52"/>
  <c r="Y130" i="52"/>
  <c r="Z130" i="52"/>
  <c r="AA130" i="52"/>
  <c r="AB130" i="52"/>
  <c r="AC130" i="52"/>
  <c r="AD130" i="52"/>
  <c r="AE130" i="52"/>
  <c r="AF130" i="52"/>
  <c r="AG130" i="52"/>
  <c r="AH130" i="52"/>
  <c r="AI130" i="52"/>
  <c r="AJ130" i="52"/>
  <c r="AK130" i="52"/>
  <c r="AL130" i="52"/>
  <c r="AM130" i="52"/>
  <c r="AN130" i="52"/>
  <c r="AO130" i="52"/>
  <c r="AP130" i="52"/>
  <c r="AQ130" i="52"/>
  <c r="AR130" i="52"/>
  <c r="AS130" i="52"/>
  <c r="AT130" i="52"/>
  <c r="AU130" i="52"/>
  <c r="D131" i="52"/>
  <c r="E131" i="52"/>
  <c r="F131" i="52"/>
  <c r="G131" i="52"/>
  <c r="H131" i="52"/>
  <c r="I131" i="52"/>
  <c r="J131" i="52"/>
  <c r="K131" i="52"/>
  <c r="L131" i="52"/>
  <c r="M131" i="52"/>
  <c r="N131" i="52"/>
  <c r="O131" i="52"/>
  <c r="P131" i="52"/>
  <c r="Q131" i="52"/>
  <c r="R131" i="52"/>
  <c r="S131" i="52"/>
  <c r="T131" i="52"/>
  <c r="U131" i="52"/>
  <c r="V131" i="52"/>
  <c r="W131" i="52"/>
  <c r="X131" i="52"/>
  <c r="Y131" i="52"/>
  <c r="Z131" i="52"/>
  <c r="AA131" i="52"/>
  <c r="AB131" i="52"/>
  <c r="AC131" i="52"/>
  <c r="AD131" i="52"/>
  <c r="AE131" i="52"/>
  <c r="AF131" i="52"/>
  <c r="AG131" i="52"/>
  <c r="AH131" i="52"/>
  <c r="AI131" i="52"/>
  <c r="AJ131" i="52"/>
  <c r="AK131" i="52"/>
  <c r="AL131" i="52"/>
  <c r="AM131" i="52"/>
  <c r="AN131" i="52"/>
  <c r="AO131" i="52"/>
  <c r="AP131" i="52"/>
  <c r="AQ131" i="52"/>
  <c r="AR131" i="52"/>
  <c r="AS131" i="52"/>
  <c r="AT131" i="52"/>
  <c r="AU131" i="52"/>
  <c r="D132" i="52"/>
  <c r="E132" i="52"/>
  <c r="F132" i="52"/>
  <c r="G132" i="52"/>
  <c r="H132" i="52"/>
  <c r="I132" i="52"/>
  <c r="J132" i="52"/>
  <c r="K132" i="52"/>
  <c r="L132" i="52"/>
  <c r="M132" i="52"/>
  <c r="N132" i="52"/>
  <c r="O132" i="52"/>
  <c r="P132" i="52"/>
  <c r="Q132" i="52"/>
  <c r="R132" i="52"/>
  <c r="S132" i="52"/>
  <c r="T132" i="52"/>
  <c r="U132" i="52"/>
  <c r="V132" i="52"/>
  <c r="W132" i="52"/>
  <c r="X132" i="52"/>
  <c r="Y132" i="52"/>
  <c r="Z132" i="52"/>
  <c r="AA132" i="52"/>
  <c r="AB132" i="52"/>
  <c r="AC132" i="52"/>
  <c r="AD132" i="52"/>
  <c r="AE132" i="52"/>
  <c r="AF132" i="52"/>
  <c r="AG132" i="52"/>
  <c r="AH132" i="52"/>
  <c r="AI132" i="52"/>
  <c r="AJ132" i="52"/>
  <c r="AK132" i="52"/>
  <c r="AL132" i="52"/>
  <c r="AM132" i="52"/>
  <c r="AN132" i="52"/>
  <c r="AO132" i="52"/>
  <c r="AP132" i="52"/>
  <c r="AQ132" i="52"/>
  <c r="AR132" i="52"/>
  <c r="AS132" i="52"/>
  <c r="AT132" i="52"/>
  <c r="AU132" i="52"/>
  <c r="D133" i="52"/>
  <c r="E133" i="52"/>
  <c r="F133" i="52"/>
  <c r="G133" i="52"/>
  <c r="H133" i="52"/>
  <c r="I133" i="52"/>
  <c r="J133" i="52"/>
  <c r="K133" i="52"/>
  <c r="L133" i="52"/>
  <c r="M133" i="52"/>
  <c r="N133" i="52"/>
  <c r="O133" i="52"/>
  <c r="P133" i="52"/>
  <c r="Q133" i="52"/>
  <c r="R133" i="52"/>
  <c r="S133" i="52"/>
  <c r="T133" i="52"/>
  <c r="U133" i="52"/>
  <c r="V133" i="52"/>
  <c r="W133" i="52"/>
  <c r="X133" i="52"/>
  <c r="Y133" i="52"/>
  <c r="Z133" i="52"/>
  <c r="AA133" i="52"/>
  <c r="AB133" i="52"/>
  <c r="AC133" i="52"/>
  <c r="AD133" i="52"/>
  <c r="AE133" i="52"/>
  <c r="AF133" i="52"/>
  <c r="AG133" i="52"/>
  <c r="AH133" i="52"/>
  <c r="AI133" i="52"/>
  <c r="AJ133" i="52"/>
  <c r="AK133" i="52"/>
  <c r="AL133" i="52"/>
  <c r="AM133" i="52"/>
  <c r="AN133" i="52"/>
  <c r="AO133" i="52"/>
  <c r="AP133" i="52"/>
  <c r="AQ133" i="52"/>
  <c r="AR133" i="52"/>
  <c r="AS133" i="52"/>
  <c r="AT133" i="52"/>
  <c r="AU133" i="52"/>
  <c r="D134" i="52"/>
  <c r="E134" i="52"/>
  <c r="F134" i="52"/>
  <c r="G134" i="52"/>
  <c r="H134" i="52"/>
  <c r="I134" i="52"/>
  <c r="J134" i="52"/>
  <c r="K134" i="52"/>
  <c r="L134" i="52"/>
  <c r="M134" i="52"/>
  <c r="N134" i="52"/>
  <c r="O134" i="52"/>
  <c r="P134" i="52"/>
  <c r="Q134" i="52"/>
  <c r="R134" i="52"/>
  <c r="S134" i="52"/>
  <c r="T134" i="52"/>
  <c r="U134" i="52"/>
  <c r="V134" i="52"/>
  <c r="W134" i="52"/>
  <c r="X134" i="52"/>
  <c r="Y134" i="52"/>
  <c r="Z134" i="52"/>
  <c r="AA134" i="52"/>
  <c r="AB134" i="52"/>
  <c r="AC134" i="52"/>
  <c r="AD134" i="52"/>
  <c r="AE134" i="52"/>
  <c r="AF134" i="52"/>
  <c r="AG134" i="52"/>
  <c r="AH134" i="52"/>
  <c r="AI134" i="52"/>
  <c r="AJ134" i="52"/>
  <c r="AK134" i="52"/>
  <c r="AL134" i="52"/>
  <c r="AM134" i="52"/>
  <c r="AN134" i="52"/>
  <c r="AO134" i="52"/>
  <c r="AP134" i="52"/>
  <c r="AQ134" i="52"/>
  <c r="AR134" i="52"/>
  <c r="AS134" i="52"/>
  <c r="AT134" i="52"/>
  <c r="AU134" i="52"/>
  <c r="D135" i="52"/>
  <c r="E135" i="52"/>
  <c r="F135" i="52"/>
  <c r="G135" i="52"/>
  <c r="H135" i="52"/>
  <c r="I135" i="52"/>
  <c r="J135" i="52"/>
  <c r="K135" i="52"/>
  <c r="L135" i="52"/>
  <c r="M135" i="52"/>
  <c r="N135" i="52"/>
  <c r="O135" i="52"/>
  <c r="P135" i="52"/>
  <c r="Q135" i="52"/>
  <c r="R135" i="52"/>
  <c r="S135" i="52"/>
  <c r="T135" i="52"/>
  <c r="U135" i="52"/>
  <c r="V135" i="52"/>
  <c r="W135" i="52"/>
  <c r="X135" i="52"/>
  <c r="Y135" i="52"/>
  <c r="Z135" i="52"/>
  <c r="AA135" i="52"/>
  <c r="AB135" i="52"/>
  <c r="AC135" i="52"/>
  <c r="AD135" i="52"/>
  <c r="AE135" i="52"/>
  <c r="AF135" i="52"/>
  <c r="AG135" i="52"/>
  <c r="AH135" i="52"/>
  <c r="AI135" i="52"/>
  <c r="AJ135" i="52"/>
  <c r="AK135" i="52"/>
  <c r="AL135" i="52"/>
  <c r="AM135" i="52"/>
  <c r="AN135" i="52"/>
  <c r="AO135" i="52"/>
  <c r="AP135" i="52"/>
  <c r="AQ135" i="52"/>
  <c r="AR135" i="52"/>
  <c r="AS135" i="52"/>
  <c r="AT135" i="52"/>
  <c r="AU135" i="52"/>
  <c r="D136" i="52"/>
  <c r="E136" i="52"/>
  <c r="F136" i="52"/>
  <c r="G136" i="52"/>
  <c r="H136" i="52"/>
  <c r="I136" i="52"/>
  <c r="J136" i="52"/>
  <c r="K136" i="52"/>
  <c r="L136" i="52"/>
  <c r="M136" i="52"/>
  <c r="N136" i="52"/>
  <c r="O136" i="52"/>
  <c r="P136" i="52"/>
  <c r="Q136" i="52"/>
  <c r="R136" i="52"/>
  <c r="S136" i="52"/>
  <c r="T136" i="52"/>
  <c r="U136" i="52"/>
  <c r="V136" i="52"/>
  <c r="W136" i="52"/>
  <c r="X136" i="52"/>
  <c r="Y136" i="52"/>
  <c r="Z136" i="52"/>
  <c r="AA136" i="52"/>
  <c r="AB136" i="52"/>
  <c r="AC136" i="52"/>
  <c r="AD136" i="52"/>
  <c r="AE136" i="52"/>
  <c r="AF136" i="52"/>
  <c r="AG136" i="52"/>
  <c r="AH136" i="52"/>
  <c r="AI136" i="52"/>
  <c r="AJ136" i="52"/>
  <c r="AK136" i="52"/>
  <c r="AL136" i="52"/>
  <c r="AM136" i="52"/>
  <c r="AN136" i="52"/>
  <c r="AO136" i="52"/>
  <c r="AP136" i="52"/>
  <c r="AQ136" i="52"/>
  <c r="AR136" i="52"/>
  <c r="AS136" i="52"/>
  <c r="AT136" i="52"/>
  <c r="AU136" i="52"/>
  <c r="D137" i="52"/>
  <c r="E137" i="52"/>
  <c r="F137" i="52"/>
  <c r="G137" i="52"/>
  <c r="H137" i="52"/>
  <c r="I137" i="52"/>
  <c r="J137" i="52"/>
  <c r="K137" i="52"/>
  <c r="L137" i="52"/>
  <c r="M137" i="52"/>
  <c r="N137" i="52"/>
  <c r="O137" i="52"/>
  <c r="P137" i="52"/>
  <c r="Q137" i="52"/>
  <c r="R137" i="52"/>
  <c r="S137" i="52"/>
  <c r="T137" i="52"/>
  <c r="U137" i="52"/>
  <c r="V137" i="52"/>
  <c r="W137" i="52"/>
  <c r="X137" i="52"/>
  <c r="Y137" i="52"/>
  <c r="Z137" i="52"/>
  <c r="AA137" i="52"/>
  <c r="AB137" i="52"/>
  <c r="AC137" i="52"/>
  <c r="AD137" i="52"/>
  <c r="AE137" i="52"/>
  <c r="AF137" i="52"/>
  <c r="AG137" i="52"/>
  <c r="AH137" i="52"/>
  <c r="AI137" i="52"/>
  <c r="AJ137" i="52"/>
  <c r="AK137" i="52"/>
  <c r="AL137" i="52"/>
  <c r="AM137" i="52"/>
  <c r="AN137" i="52"/>
  <c r="AO137" i="52"/>
  <c r="AP137" i="52"/>
  <c r="AQ137" i="52"/>
  <c r="AR137" i="52"/>
  <c r="AS137" i="52"/>
  <c r="AT137" i="52"/>
  <c r="AU137" i="52"/>
  <c r="D138" i="52"/>
  <c r="E138" i="52"/>
  <c r="F138" i="52"/>
  <c r="G138" i="52"/>
  <c r="H138" i="52"/>
  <c r="I138" i="52"/>
  <c r="J138" i="52"/>
  <c r="K138" i="52"/>
  <c r="L138" i="52"/>
  <c r="M138" i="52"/>
  <c r="N138" i="52"/>
  <c r="O138" i="52"/>
  <c r="P138" i="52"/>
  <c r="Q138" i="52"/>
  <c r="R138" i="52"/>
  <c r="S138" i="52"/>
  <c r="T138" i="52"/>
  <c r="U138" i="52"/>
  <c r="V138" i="52"/>
  <c r="W138" i="52"/>
  <c r="X138" i="52"/>
  <c r="Y138" i="52"/>
  <c r="Z138" i="52"/>
  <c r="AA138" i="52"/>
  <c r="AB138" i="52"/>
  <c r="AC138" i="52"/>
  <c r="AD138" i="52"/>
  <c r="AE138" i="52"/>
  <c r="AF138" i="52"/>
  <c r="AG138" i="52"/>
  <c r="AH138" i="52"/>
  <c r="AI138" i="52"/>
  <c r="AJ138" i="52"/>
  <c r="AK138" i="52"/>
  <c r="AL138" i="52"/>
  <c r="AM138" i="52"/>
  <c r="AN138" i="52"/>
  <c r="AO138" i="52"/>
  <c r="AP138" i="52"/>
  <c r="AQ138" i="52"/>
  <c r="AR138" i="52"/>
  <c r="AS138" i="52"/>
  <c r="AT138" i="52"/>
  <c r="AU138" i="52"/>
  <c r="D139" i="52"/>
  <c r="E139" i="52"/>
  <c r="F139" i="52"/>
  <c r="C139" i="52"/>
  <c r="C139" i="55"/>
  <c r="G139" i="52"/>
  <c r="H139" i="52"/>
  <c r="I139" i="52"/>
  <c r="J139" i="52"/>
  <c r="K139" i="52"/>
  <c r="L139" i="52"/>
  <c r="M139" i="52"/>
  <c r="N139" i="52"/>
  <c r="O139" i="52"/>
  <c r="P139" i="52"/>
  <c r="Q139" i="52"/>
  <c r="R139" i="52"/>
  <c r="S139" i="52"/>
  <c r="T139" i="52"/>
  <c r="U139" i="52"/>
  <c r="V139" i="52"/>
  <c r="W139" i="52"/>
  <c r="X139" i="52"/>
  <c r="Y139" i="52"/>
  <c r="Z139" i="52"/>
  <c r="AA139" i="52"/>
  <c r="AB139" i="52"/>
  <c r="AC139" i="52"/>
  <c r="AD139" i="52"/>
  <c r="AE139" i="52"/>
  <c r="AF139" i="52"/>
  <c r="AG139" i="52"/>
  <c r="AH139" i="52"/>
  <c r="AI139" i="52"/>
  <c r="AJ139" i="52"/>
  <c r="AK139" i="52"/>
  <c r="AL139" i="52"/>
  <c r="AM139" i="52"/>
  <c r="AN139" i="52"/>
  <c r="AO139" i="52"/>
  <c r="AP139" i="52"/>
  <c r="AQ139" i="52"/>
  <c r="AR139" i="52"/>
  <c r="AS139" i="52"/>
  <c r="AT139" i="52"/>
  <c r="AU139" i="52"/>
  <c r="D140" i="52"/>
  <c r="E140" i="52"/>
  <c r="F140" i="52"/>
  <c r="G140" i="52"/>
  <c r="H140" i="52"/>
  <c r="I140" i="52"/>
  <c r="J140" i="52"/>
  <c r="K140" i="52"/>
  <c r="L140" i="52"/>
  <c r="M140" i="52"/>
  <c r="N140" i="52"/>
  <c r="O140" i="52"/>
  <c r="P140" i="52"/>
  <c r="Q140" i="52"/>
  <c r="R140" i="52"/>
  <c r="S140" i="52"/>
  <c r="T140" i="52"/>
  <c r="U140" i="52"/>
  <c r="V140" i="52"/>
  <c r="W140" i="52"/>
  <c r="X140" i="52"/>
  <c r="Y140" i="52"/>
  <c r="Z140" i="52"/>
  <c r="AA140" i="52"/>
  <c r="AB140" i="52"/>
  <c r="AC140" i="52"/>
  <c r="AD140" i="52"/>
  <c r="AE140" i="52"/>
  <c r="AF140" i="52"/>
  <c r="AG140" i="52"/>
  <c r="AH140" i="52"/>
  <c r="AI140" i="52"/>
  <c r="AJ140" i="52"/>
  <c r="AK140" i="52"/>
  <c r="AL140" i="52"/>
  <c r="AM140" i="52"/>
  <c r="AN140" i="52"/>
  <c r="AO140" i="52"/>
  <c r="AP140" i="52"/>
  <c r="AQ140" i="52"/>
  <c r="AR140" i="52"/>
  <c r="AS140" i="52"/>
  <c r="AT140" i="52"/>
  <c r="AU140" i="52"/>
  <c r="D141" i="52"/>
  <c r="E141" i="52"/>
  <c r="F141" i="52"/>
  <c r="G141" i="52"/>
  <c r="H141" i="52"/>
  <c r="I141" i="52"/>
  <c r="J141" i="52"/>
  <c r="K141" i="52"/>
  <c r="L141" i="52"/>
  <c r="M141" i="52"/>
  <c r="N141" i="52"/>
  <c r="O141" i="52"/>
  <c r="P141" i="52"/>
  <c r="Q141" i="52"/>
  <c r="R141" i="52"/>
  <c r="S141" i="52"/>
  <c r="T141" i="52"/>
  <c r="U141" i="52"/>
  <c r="V141" i="52"/>
  <c r="W141" i="52"/>
  <c r="X141" i="52"/>
  <c r="Y141" i="52"/>
  <c r="Z141" i="52"/>
  <c r="AA141" i="52"/>
  <c r="AB141" i="52"/>
  <c r="AC141" i="52"/>
  <c r="AD141" i="52"/>
  <c r="AE141" i="52"/>
  <c r="AF141" i="52"/>
  <c r="AG141" i="52"/>
  <c r="AH141" i="52"/>
  <c r="AI141" i="52"/>
  <c r="AJ141" i="52"/>
  <c r="AK141" i="52"/>
  <c r="AL141" i="52"/>
  <c r="AM141" i="52"/>
  <c r="AN141" i="52"/>
  <c r="AO141" i="52"/>
  <c r="AP141" i="52"/>
  <c r="AQ141" i="52"/>
  <c r="AR141" i="52"/>
  <c r="AS141" i="52"/>
  <c r="AT141" i="52"/>
  <c r="AU141" i="52"/>
  <c r="D142" i="52"/>
  <c r="E142" i="52"/>
  <c r="F142" i="52"/>
  <c r="G142" i="52"/>
  <c r="H142" i="52"/>
  <c r="I142" i="52"/>
  <c r="J142" i="52"/>
  <c r="K142" i="52"/>
  <c r="L142" i="52"/>
  <c r="M142" i="52"/>
  <c r="N142" i="52"/>
  <c r="O142" i="52"/>
  <c r="P142" i="52"/>
  <c r="Q142" i="52"/>
  <c r="R142" i="52"/>
  <c r="S142" i="52"/>
  <c r="T142" i="52"/>
  <c r="U142" i="52"/>
  <c r="V142" i="52"/>
  <c r="W142" i="52"/>
  <c r="X142" i="52"/>
  <c r="Y142" i="52"/>
  <c r="Z142" i="52"/>
  <c r="AA142" i="52"/>
  <c r="AB142" i="52"/>
  <c r="AC142" i="52"/>
  <c r="AD142" i="52"/>
  <c r="AE142" i="52"/>
  <c r="AF142" i="52"/>
  <c r="AG142" i="52"/>
  <c r="AH142" i="52"/>
  <c r="AI142" i="52"/>
  <c r="AJ142" i="52"/>
  <c r="AK142" i="52"/>
  <c r="AL142" i="52"/>
  <c r="AM142" i="52"/>
  <c r="AN142" i="52"/>
  <c r="AO142" i="52"/>
  <c r="AP142" i="52"/>
  <c r="AQ142" i="52"/>
  <c r="AR142" i="52"/>
  <c r="AS142" i="52"/>
  <c r="AT142" i="52"/>
  <c r="AU142" i="52"/>
  <c r="D143" i="52"/>
  <c r="E143" i="52"/>
  <c r="F143" i="52"/>
  <c r="G143" i="52"/>
  <c r="H143" i="52"/>
  <c r="I143" i="52"/>
  <c r="J143" i="52"/>
  <c r="K143" i="52"/>
  <c r="L143" i="52"/>
  <c r="M143" i="52"/>
  <c r="N143" i="52"/>
  <c r="O143" i="52"/>
  <c r="P143" i="52"/>
  <c r="Q143" i="52"/>
  <c r="R143" i="52"/>
  <c r="S143" i="52"/>
  <c r="T143" i="52"/>
  <c r="U143" i="52"/>
  <c r="V143" i="52"/>
  <c r="W143" i="52"/>
  <c r="X143" i="52"/>
  <c r="Y143" i="52"/>
  <c r="Z143" i="52"/>
  <c r="AA143" i="52"/>
  <c r="AB143" i="52"/>
  <c r="AC143" i="52"/>
  <c r="AD143" i="52"/>
  <c r="AE143" i="52"/>
  <c r="AF143" i="52"/>
  <c r="AG143" i="52"/>
  <c r="AH143" i="52"/>
  <c r="AI143" i="52"/>
  <c r="AJ143" i="52"/>
  <c r="AK143" i="52"/>
  <c r="AL143" i="52"/>
  <c r="AM143" i="52"/>
  <c r="AN143" i="52"/>
  <c r="AO143" i="52"/>
  <c r="AP143" i="52"/>
  <c r="AQ143" i="52"/>
  <c r="AR143" i="52"/>
  <c r="AS143" i="52"/>
  <c r="AT143" i="52"/>
  <c r="AU143" i="52"/>
  <c r="D144" i="52"/>
  <c r="E144" i="52"/>
  <c r="F144" i="52"/>
  <c r="G144" i="52"/>
  <c r="H144" i="52"/>
  <c r="I144" i="52"/>
  <c r="J144" i="52"/>
  <c r="K144" i="52"/>
  <c r="L144" i="52"/>
  <c r="M144" i="52"/>
  <c r="N144" i="52"/>
  <c r="O144" i="52"/>
  <c r="P144" i="52"/>
  <c r="Q144" i="52"/>
  <c r="R144" i="52"/>
  <c r="S144" i="52"/>
  <c r="T144" i="52"/>
  <c r="U144" i="52"/>
  <c r="V144" i="52"/>
  <c r="W144" i="52"/>
  <c r="X144" i="52"/>
  <c r="Y144" i="52"/>
  <c r="Z144" i="52"/>
  <c r="AA144" i="52"/>
  <c r="AB144" i="52"/>
  <c r="AC144" i="52"/>
  <c r="AD144" i="52"/>
  <c r="AE144" i="52"/>
  <c r="AF144" i="52"/>
  <c r="AG144" i="52"/>
  <c r="AH144" i="52"/>
  <c r="AI144" i="52"/>
  <c r="AJ144" i="52"/>
  <c r="AK144" i="52"/>
  <c r="AL144" i="52"/>
  <c r="AM144" i="52"/>
  <c r="AN144" i="52"/>
  <c r="AO144" i="52"/>
  <c r="AP144" i="52"/>
  <c r="AQ144" i="52"/>
  <c r="AR144" i="52"/>
  <c r="AS144" i="52"/>
  <c r="AT144" i="52"/>
  <c r="AU144" i="52"/>
  <c r="D145" i="52"/>
  <c r="E145" i="52"/>
  <c r="F145" i="52"/>
  <c r="G145" i="52"/>
  <c r="H145" i="52"/>
  <c r="I145" i="52"/>
  <c r="J145" i="52"/>
  <c r="K145" i="52"/>
  <c r="L145" i="52"/>
  <c r="M145" i="52"/>
  <c r="N145" i="52"/>
  <c r="O145" i="52"/>
  <c r="P145" i="52"/>
  <c r="Q145" i="52"/>
  <c r="R145" i="52"/>
  <c r="S145" i="52"/>
  <c r="T145" i="52"/>
  <c r="U145" i="52"/>
  <c r="V145" i="52"/>
  <c r="W145" i="52"/>
  <c r="X145" i="52"/>
  <c r="Y145" i="52"/>
  <c r="Z145" i="52"/>
  <c r="AA145" i="52"/>
  <c r="AB145" i="52"/>
  <c r="AC145" i="52"/>
  <c r="AD145" i="52"/>
  <c r="AE145" i="52"/>
  <c r="AF145" i="52"/>
  <c r="AG145" i="52"/>
  <c r="AH145" i="52"/>
  <c r="AI145" i="52"/>
  <c r="AJ145" i="52"/>
  <c r="AK145" i="52"/>
  <c r="AL145" i="52"/>
  <c r="AM145" i="52"/>
  <c r="AN145" i="52"/>
  <c r="AO145" i="52"/>
  <c r="AP145" i="52"/>
  <c r="AQ145" i="52"/>
  <c r="AR145" i="52"/>
  <c r="AS145" i="52"/>
  <c r="AT145" i="52"/>
  <c r="AU145" i="52"/>
  <c r="D146" i="52"/>
  <c r="E146" i="52"/>
  <c r="F146" i="52"/>
  <c r="C146" i="52"/>
  <c r="G146" i="52"/>
  <c r="H146" i="52"/>
  <c r="I146" i="52"/>
  <c r="J146" i="52"/>
  <c r="K146" i="52"/>
  <c r="L146" i="52"/>
  <c r="M146" i="52"/>
  <c r="N146" i="52"/>
  <c r="O146" i="52"/>
  <c r="P146" i="52"/>
  <c r="Q146" i="52"/>
  <c r="R146" i="52"/>
  <c r="S146" i="52"/>
  <c r="T146" i="52"/>
  <c r="U146" i="52"/>
  <c r="V146" i="52"/>
  <c r="W146" i="52"/>
  <c r="X146" i="52"/>
  <c r="Y146" i="52"/>
  <c r="Z146" i="52"/>
  <c r="AA146" i="52"/>
  <c r="AB146" i="52"/>
  <c r="AC146" i="52"/>
  <c r="AD146" i="52"/>
  <c r="AE146" i="52"/>
  <c r="AF146" i="52"/>
  <c r="AG146" i="52"/>
  <c r="AH146" i="52"/>
  <c r="AI146" i="52"/>
  <c r="AJ146" i="52"/>
  <c r="AK146" i="52"/>
  <c r="AL146" i="52"/>
  <c r="AM146" i="52"/>
  <c r="AN146" i="52"/>
  <c r="AO146" i="52"/>
  <c r="AP146" i="52"/>
  <c r="AQ146" i="52"/>
  <c r="AR146" i="52"/>
  <c r="AS146" i="52"/>
  <c r="AT146" i="52"/>
  <c r="AU146" i="52"/>
  <c r="D147" i="52"/>
  <c r="E147" i="52"/>
  <c r="F147" i="52"/>
  <c r="G147" i="52"/>
  <c r="H147" i="52"/>
  <c r="I147" i="52"/>
  <c r="J147" i="52"/>
  <c r="K147" i="52"/>
  <c r="L147" i="52"/>
  <c r="M147" i="52"/>
  <c r="N147" i="52"/>
  <c r="O147" i="52"/>
  <c r="P147" i="52"/>
  <c r="Q147" i="52"/>
  <c r="R147" i="52"/>
  <c r="S147" i="52"/>
  <c r="T147" i="52"/>
  <c r="U147" i="52"/>
  <c r="V147" i="52"/>
  <c r="W147" i="52"/>
  <c r="X147" i="52"/>
  <c r="Y147" i="52"/>
  <c r="Z147" i="52"/>
  <c r="AA147" i="52"/>
  <c r="AB147" i="52"/>
  <c r="AC147" i="52"/>
  <c r="AD147" i="52"/>
  <c r="AE147" i="52"/>
  <c r="AF147" i="52"/>
  <c r="AG147" i="52"/>
  <c r="AH147" i="52"/>
  <c r="AI147" i="52"/>
  <c r="AJ147" i="52"/>
  <c r="AK147" i="52"/>
  <c r="AL147" i="52"/>
  <c r="AM147" i="52"/>
  <c r="AN147" i="52"/>
  <c r="AO147" i="52"/>
  <c r="AP147" i="52"/>
  <c r="AQ147" i="52"/>
  <c r="AR147" i="52"/>
  <c r="AS147" i="52"/>
  <c r="AT147" i="52"/>
  <c r="AU147" i="52"/>
  <c r="D148" i="52"/>
  <c r="E148" i="52"/>
  <c r="F148" i="52"/>
  <c r="G148" i="52"/>
  <c r="H148" i="52"/>
  <c r="I148" i="52"/>
  <c r="J148" i="52"/>
  <c r="K148" i="52"/>
  <c r="L148" i="52"/>
  <c r="M148" i="52"/>
  <c r="N148" i="52"/>
  <c r="O148" i="52"/>
  <c r="P148" i="52"/>
  <c r="Q148" i="52"/>
  <c r="R148" i="52"/>
  <c r="S148" i="52"/>
  <c r="T148" i="52"/>
  <c r="U148" i="52"/>
  <c r="V148" i="52"/>
  <c r="W148" i="52"/>
  <c r="X148" i="52"/>
  <c r="Y148" i="52"/>
  <c r="Z148" i="52"/>
  <c r="AA148" i="52"/>
  <c r="AB148" i="52"/>
  <c r="AC148" i="52"/>
  <c r="AD148" i="52"/>
  <c r="AE148" i="52"/>
  <c r="AF148" i="52"/>
  <c r="AG148" i="52"/>
  <c r="AH148" i="52"/>
  <c r="AI148" i="52"/>
  <c r="AJ148" i="52"/>
  <c r="AK148" i="52"/>
  <c r="AL148" i="52"/>
  <c r="AM148" i="52"/>
  <c r="AN148" i="52"/>
  <c r="AO148" i="52"/>
  <c r="AP148" i="52"/>
  <c r="AQ148" i="52"/>
  <c r="AR148" i="52"/>
  <c r="AS148" i="52"/>
  <c r="AT148" i="52"/>
  <c r="AU148" i="52"/>
  <c r="D149" i="52"/>
  <c r="C149" i="52"/>
  <c r="E149" i="52"/>
  <c r="F149" i="52"/>
  <c r="G149" i="52"/>
  <c r="H149" i="52"/>
  <c r="I149" i="52"/>
  <c r="J149" i="52"/>
  <c r="K149" i="52"/>
  <c r="L149" i="52"/>
  <c r="M149" i="52"/>
  <c r="N149" i="52"/>
  <c r="O149" i="52"/>
  <c r="P149" i="52"/>
  <c r="Q149" i="52"/>
  <c r="R149" i="52"/>
  <c r="S149" i="52"/>
  <c r="T149" i="52"/>
  <c r="U149" i="52"/>
  <c r="V149" i="52"/>
  <c r="W149" i="52"/>
  <c r="X149" i="52"/>
  <c r="Y149" i="52"/>
  <c r="Z149" i="52"/>
  <c r="AA149" i="52"/>
  <c r="AB149" i="52"/>
  <c r="AC149" i="52"/>
  <c r="AD149" i="52"/>
  <c r="AE149" i="52"/>
  <c r="AF149" i="52"/>
  <c r="AG149" i="52"/>
  <c r="AH149" i="52"/>
  <c r="AI149" i="52"/>
  <c r="AJ149" i="52"/>
  <c r="AK149" i="52"/>
  <c r="AL149" i="52"/>
  <c r="AM149" i="52"/>
  <c r="AN149" i="52"/>
  <c r="AO149" i="52"/>
  <c r="AP149" i="52"/>
  <c r="AQ149" i="52"/>
  <c r="AR149" i="52"/>
  <c r="AS149" i="52"/>
  <c r="AT149" i="52"/>
  <c r="AU149" i="52"/>
  <c r="D150" i="52"/>
  <c r="E150" i="52"/>
  <c r="F150" i="52"/>
  <c r="G150" i="52"/>
  <c r="H150" i="52"/>
  <c r="I150" i="52"/>
  <c r="J150" i="52"/>
  <c r="K150" i="52"/>
  <c r="L150" i="52"/>
  <c r="M150" i="52"/>
  <c r="N150" i="52"/>
  <c r="O150" i="52"/>
  <c r="P150" i="52"/>
  <c r="Q150" i="52"/>
  <c r="R150" i="52"/>
  <c r="S150" i="52"/>
  <c r="T150" i="52"/>
  <c r="U150" i="52"/>
  <c r="V150" i="52"/>
  <c r="W150" i="52"/>
  <c r="X150" i="52"/>
  <c r="Y150" i="52"/>
  <c r="Z150" i="52"/>
  <c r="AA150" i="52"/>
  <c r="AB150" i="52"/>
  <c r="AC150" i="52"/>
  <c r="AD150" i="52"/>
  <c r="AE150" i="52"/>
  <c r="AF150" i="52"/>
  <c r="AG150" i="52"/>
  <c r="AH150" i="52"/>
  <c r="AI150" i="52"/>
  <c r="AJ150" i="52"/>
  <c r="AK150" i="52"/>
  <c r="AL150" i="52"/>
  <c r="AM150" i="52"/>
  <c r="AN150" i="52"/>
  <c r="AO150" i="52"/>
  <c r="AP150" i="52"/>
  <c r="AQ150" i="52"/>
  <c r="AR150" i="52"/>
  <c r="AS150" i="52"/>
  <c r="AT150" i="52"/>
  <c r="AU150" i="52"/>
  <c r="D151" i="52"/>
  <c r="E151" i="52"/>
  <c r="F151" i="52"/>
  <c r="G151" i="52"/>
  <c r="H151" i="52"/>
  <c r="I151" i="52"/>
  <c r="J151" i="52"/>
  <c r="K151" i="52"/>
  <c r="L151" i="52"/>
  <c r="M151" i="52"/>
  <c r="N151" i="52"/>
  <c r="O151" i="52"/>
  <c r="P151" i="52"/>
  <c r="Q151" i="52"/>
  <c r="R151" i="52"/>
  <c r="S151" i="52"/>
  <c r="T151" i="52"/>
  <c r="U151" i="52"/>
  <c r="V151" i="52"/>
  <c r="W151" i="52"/>
  <c r="X151" i="52"/>
  <c r="Y151" i="52"/>
  <c r="Z151" i="52"/>
  <c r="AA151" i="52"/>
  <c r="AB151" i="52"/>
  <c r="AC151" i="52"/>
  <c r="AD151" i="52"/>
  <c r="AE151" i="52"/>
  <c r="AF151" i="52"/>
  <c r="AG151" i="52"/>
  <c r="AH151" i="52"/>
  <c r="AI151" i="52"/>
  <c r="AJ151" i="52"/>
  <c r="AK151" i="52"/>
  <c r="AL151" i="52"/>
  <c r="AM151" i="52"/>
  <c r="AN151" i="52"/>
  <c r="AO151" i="52"/>
  <c r="AP151" i="52"/>
  <c r="AQ151" i="52"/>
  <c r="AR151" i="52"/>
  <c r="AS151" i="52"/>
  <c r="AT151" i="52"/>
  <c r="AU151" i="52"/>
  <c r="D152" i="52"/>
  <c r="E152" i="52"/>
  <c r="F152" i="52"/>
  <c r="G152" i="52"/>
  <c r="H152" i="52"/>
  <c r="I152" i="52"/>
  <c r="J152" i="52"/>
  <c r="K152" i="52"/>
  <c r="L152" i="52"/>
  <c r="M152" i="52"/>
  <c r="N152" i="52"/>
  <c r="O152" i="52"/>
  <c r="P152" i="52"/>
  <c r="Q152" i="52"/>
  <c r="R152" i="52"/>
  <c r="S152" i="52"/>
  <c r="T152" i="52"/>
  <c r="U152" i="52"/>
  <c r="V152" i="52"/>
  <c r="W152" i="52"/>
  <c r="X152" i="52"/>
  <c r="Y152" i="52"/>
  <c r="Z152" i="52"/>
  <c r="AA152" i="52"/>
  <c r="AB152" i="52"/>
  <c r="AC152" i="52"/>
  <c r="AD152" i="52"/>
  <c r="AE152" i="52"/>
  <c r="AF152" i="52"/>
  <c r="AG152" i="52"/>
  <c r="AH152" i="52"/>
  <c r="AI152" i="52"/>
  <c r="AJ152" i="52"/>
  <c r="AK152" i="52"/>
  <c r="AL152" i="52"/>
  <c r="AM152" i="52"/>
  <c r="AN152" i="52"/>
  <c r="AO152" i="52"/>
  <c r="AP152" i="52"/>
  <c r="AQ152" i="52"/>
  <c r="AR152" i="52"/>
  <c r="AS152" i="52"/>
  <c r="AT152" i="52"/>
  <c r="AU152" i="52"/>
  <c r="D153" i="52"/>
  <c r="E153" i="52"/>
  <c r="F153" i="52"/>
  <c r="G153" i="52"/>
  <c r="H153" i="52"/>
  <c r="I153" i="52"/>
  <c r="J153" i="52"/>
  <c r="K153" i="52"/>
  <c r="L153" i="52"/>
  <c r="M153" i="52"/>
  <c r="N153" i="52"/>
  <c r="O153" i="52"/>
  <c r="P153" i="52"/>
  <c r="Q153" i="52"/>
  <c r="R153" i="52"/>
  <c r="S153" i="52"/>
  <c r="T153" i="52"/>
  <c r="U153" i="52"/>
  <c r="V153" i="52"/>
  <c r="W153" i="52"/>
  <c r="X153" i="52"/>
  <c r="Y153" i="52"/>
  <c r="Z153" i="52"/>
  <c r="AA153" i="52"/>
  <c r="AB153" i="52"/>
  <c r="AC153" i="52"/>
  <c r="AD153" i="52"/>
  <c r="AE153" i="52"/>
  <c r="AF153" i="52"/>
  <c r="AG153" i="52"/>
  <c r="AH153" i="52"/>
  <c r="AI153" i="52"/>
  <c r="AJ153" i="52"/>
  <c r="AK153" i="52"/>
  <c r="AL153" i="52"/>
  <c r="AM153" i="52"/>
  <c r="AN153" i="52"/>
  <c r="AO153" i="52"/>
  <c r="AP153" i="52"/>
  <c r="AQ153" i="52"/>
  <c r="AR153" i="52"/>
  <c r="AS153" i="52"/>
  <c r="AT153" i="52"/>
  <c r="AU153" i="52"/>
  <c r="D154" i="52"/>
  <c r="E154" i="52"/>
  <c r="F154" i="52"/>
  <c r="G154" i="52"/>
  <c r="H154" i="52"/>
  <c r="I154" i="52"/>
  <c r="J154" i="52"/>
  <c r="K154" i="52"/>
  <c r="L154" i="52"/>
  <c r="M154" i="52"/>
  <c r="N154" i="52"/>
  <c r="O154" i="52"/>
  <c r="P154" i="52"/>
  <c r="Q154" i="52"/>
  <c r="R154" i="52"/>
  <c r="S154" i="52"/>
  <c r="T154" i="52"/>
  <c r="U154" i="52"/>
  <c r="V154" i="52"/>
  <c r="W154" i="52"/>
  <c r="X154" i="52"/>
  <c r="Y154" i="52"/>
  <c r="Z154" i="52"/>
  <c r="AA154" i="52"/>
  <c r="AB154" i="52"/>
  <c r="AC154" i="52"/>
  <c r="AD154" i="52"/>
  <c r="AE154" i="52"/>
  <c r="AF154" i="52"/>
  <c r="AG154" i="52"/>
  <c r="AH154" i="52"/>
  <c r="AI154" i="52"/>
  <c r="AJ154" i="52"/>
  <c r="AK154" i="52"/>
  <c r="AL154" i="52"/>
  <c r="AM154" i="52"/>
  <c r="AN154" i="52"/>
  <c r="AO154" i="52"/>
  <c r="AP154" i="52"/>
  <c r="AQ154" i="52"/>
  <c r="AR154" i="52"/>
  <c r="AS154" i="52"/>
  <c r="AT154" i="52"/>
  <c r="AU154" i="52"/>
  <c r="D155" i="52"/>
  <c r="E155" i="52"/>
  <c r="F155" i="52"/>
  <c r="G155" i="52"/>
  <c r="H155" i="52"/>
  <c r="I155" i="52"/>
  <c r="J155" i="52"/>
  <c r="K155" i="52"/>
  <c r="L155" i="52"/>
  <c r="M155" i="52"/>
  <c r="N155" i="52"/>
  <c r="O155" i="52"/>
  <c r="P155" i="52"/>
  <c r="Q155" i="52"/>
  <c r="R155" i="52"/>
  <c r="S155" i="52"/>
  <c r="T155" i="52"/>
  <c r="U155" i="52"/>
  <c r="V155" i="52"/>
  <c r="W155" i="52"/>
  <c r="X155" i="52"/>
  <c r="Y155" i="52"/>
  <c r="Z155" i="52"/>
  <c r="AA155" i="52"/>
  <c r="AB155" i="52"/>
  <c r="AC155" i="52"/>
  <c r="AD155" i="52"/>
  <c r="AE155" i="52"/>
  <c r="AF155" i="52"/>
  <c r="AG155" i="52"/>
  <c r="AH155" i="52"/>
  <c r="AI155" i="52"/>
  <c r="AJ155" i="52"/>
  <c r="AK155" i="52"/>
  <c r="AL155" i="52"/>
  <c r="AM155" i="52"/>
  <c r="AN155" i="52"/>
  <c r="AO155" i="52"/>
  <c r="AP155" i="52"/>
  <c r="AQ155" i="52"/>
  <c r="AR155" i="52"/>
  <c r="AS155" i="52"/>
  <c r="AT155" i="52"/>
  <c r="AU155" i="52"/>
  <c r="D156" i="52"/>
  <c r="E156" i="52"/>
  <c r="F156" i="52"/>
  <c r="G156" i="52"/>
  <c r="H156" i="52"/>
  <c r="I156" i="52"/>
  <c r="J156" i="52"/>
  <c r="K156" i="52"/>
  <c r="L156" i="52"/>
  <c r="M156" i="52"/>
  <c r="N156" i="52"/>
  <c r="O156" i="52"/>
  <c r="P156" i="52"/>
  <c r="Q156" i="52"/>
  <c r="R156" i="52"/>
  <c r="S156" i="52"/>
  <c r="T156" i="52"/>
  <c r="U156" i="52"/>
  <c r="V156" i="52"/>
  <c r="W156" i="52"/>
  <c r="X156" i="52"/>
  <c r="Y156" i="52"/>
  <c r="Z156" i="52"/>
  <c r="AA156" i="52"/>
  <c r="AB156" i="52"/>
  <c r="AC156" i="52"/>
  <c r="AD156" i="52"/>
  <c r="AE156" i="52"/>
  <c r="AF156" i="52"/>
  <c r="AG156" i="52"/>
  <c r="AH156" i="52"/>
  <c r="AI156" i="52"/>
  <c r="AJ156" i="52"/>
  <c r="AK156" i="52"/>
  <c r="AL156" i="52"/>
  <c r="AM156" i="52"/>
  <c r="AN156" i="52"/>
  <c r="AO156" i="52"/>
  <c r="AP156" i="52"/>
  <c r="AQ156" i="52"/>
  <c r="AR156" i="52"/>
  <c r="AS156" i="52"/>
  <c r="AT156" i="52"/>
  <c r="AU156" i="52"/>
  <c r="D157" i="52"/>
  <c r="E157" i="52"/>
  <c r="F157" i="52"/>
  <c r="G157" i="52"/>
  <c r="H157" i="52"/>
  <c r="I157" i="52"/>
  <c r="J157" i="52"/>
  <c r="K157" i="52"/>
  <c r="L157" i="52"/>
  <c r="M157" i="52"/>
  <c r="N157" i="52"/>
  <c r="O157" i="52"/>
  <c r="P157" i="52"/>
  <c r="Q157" i="52"/>
  <c r="R157" i="52"/>
  <c r="S157" i="52"/>
  <c r="T157" i="52"/>
  <c r="U157" i="52"/>
  <c r="V157" i="52"/>
  <c r="W157" i="52"/>
  <c r="X157" i="52"/>
  <c r="Y157" i="52"/>
  <c r="Z157" i="52"/>
  <c r="AA157" i="52"/>
  <c r="AB157" i="52"/>
  <c r="AC157" i="52"/>
  <c r="AD157" i="52"/>
  <c r="AE157" i="52"/>
  <c r="AF157" i="52"/>
  <c r="AG157" i="52"/>
  <c r="AH157" i="52"/>
  <c r="AI157" i="52"/>
  <c r="AJ157" i="52"/>
  <c r="AK157" i="52"/>
  <c r="AL157" i="52"/>
  <c r="AM157" i="52"/>
  <c r="AN157" i="52"/>
  <c r="AO157" i="52"/>
  <c r="AP157" i="52"/>
  <c r="AQ157" i="52"/>
  <c r="AR157" i="52"/>
  <c r="AS157" i="52"/>
  <c r="AT157" i="52"/>
  <c r="AU157" i="52"/>
  <c r="D158" i="52"/>
  <c r="E158" i="52"/>
  <c r="F158" i="52"/>
  <c r="G158" i="52"/>
  <c r="H158" i="52"/>
  <c r="I158" i="52"/>
  <c r="J158" i="52"/>
  <c r="K158" i="52"/>
  <c r="L158" i="52"/>
  <c r="M158" i="52"/>
  <c r="N158" i="52"/>
  <c r="O158" i="52"/>
  <c r="P158" i="52"/>
  <c r="Q158" i="52"/>
  <c r="R158" i="52"/>
  <c r="S158" i="52"/>
  <c r="T158" i="52"/>
  <c r="U158" i="52"/>
  <c r="V158" i="52"/>
  <c r="W158" i="52"/>
  <c r="X158" i="52"/>
  <c r="Y158" i="52"/>
  <c r="Z158" i="52"/>
  <c r="AA158" i="52"/>
  <c r="AB158" i="52"/>
  <c r="AC158" i="52"/>
  <c r="AD158" i="52"/>
  <c r="AE158" i="52"/>
  <c r="AF158" i="52"/>
  <c r="AG158" i="52"/>
  <c r="AH158" i="52"/>
  <c r="AI158" i="52"/>
  <c r="AJ158" i="52"/>
  <c r="AK158" i="52"/>
  <c r="AL158" i="52"/>
  <c r="AM158" i="52"/>
  <c r="AN158" i="52"/>
  <c r="AO158" i="52"/>
  <c r="AP158" i="52"/>
  <c r="AQ158" i="52"/>
  <c r="AR158" i="52"/>
  <c r="AS158" i="52"/>
  <c r="AT158" i="52"/>
  <c r="AU158" i="52"/>
  <c r="D159" i="52"/>
  <c r="E159" i="52"/>
  <c r="F159" i="52"/>
  <c r="G159" i="52"/>
  <c r="H159" i="52"/>
  <c r="I159" i="52"/>
  <c r="J159" i="52"/>
  <c r="K159" i="52"/>
  <c r="L159" i="52"/>
  <c r="M159" i="52"/>
  <c r="N159" i="52"/>
  <c r="O159" i="52"/>
  <c r="P159" i="52"/>
  <c r="Q159" i="52"/>
  <c r="R159" i="52"/>
  <c r="S159" i="52"/>
  <c r="T159" i="52"/>
  <c r="U159" i="52"/>
  <c r="V159" i="52"/>
  <c r="W159" i="52"/>
  <c r="X159" i="52"/>
  <c r="Y159" i="52"/>
  <c r="Z159" i="52"/>
  <c r="AA159" i="52"/>
  <c r="AB159" i="52"/>
  <c r="AC159" i="52"/>
  <c r="AD159" i="52"/>
  <c r="AE159" i="52"/>
  <c r="AF159" i="52"/>
  <c r="AG159" i="52"/>
  <c r="AH159" i="52"/>
  <c r="AI159" i="52"/>
  <c r="AJ159" i="52"/>
  <c r="AK159" i="52"/>
  <c r="AL159" i="52"/>
  <c r="AM159" i="52"/>
  <c r="AN159" i="52"/>
  <c r="AO159" i="52"/>
  <c r="AP159" i="52"/>
  <c r="AQ159" i="52"/>
  <c r="AR159" i="52"/>
  <c r="AS159" i="52"/>
  <c r="AT159" i="52"/>
  <c r="AU159" i="52"/>
  <c r="D160" i="52"/>
  <c r="E160" i="52"/>
  <c r="F160" i="52"/>
  <c r="G160" i="52"/>
  <c r="H160" i="52"/>
  <c r="I160" i="52"/>
  <c r="J160" i="52"/>
  <c r="K160" i="52"/>
  <c r="L160" i="52"/>
  <c r="M160" i="52"/>
  <c r="N160" i="52"/>
  <c r="O160" i="52"/>
  <c r="P160" i="52"/>
  <c r="Q160" i="52"/>
  <c r="R160" i="52"/>
  <c r="S160" i="52"/>
  <c r="T160" i="52"/>
  <c r="U160" i="52"/>
  <c r="V160" i="52"/>
  <c r="W160" i="52"/>
  <c r="X160" i="52"/>
  <c r="Y160" i="52"/>
  <c r="Z160" i="52"/>
  <c r="AA160" i="52"/>
  <c r="AB160" i="52"/>
  <c r="AC160" i="52"/>
  <c r="AD160" i="52"/>
  <c r="AE160" i="52"/>
  <c r="AF160" i="52"/>
  <c r="AG160" i="52"/>
  <c r="AH160" i="52"/>
  <c r="AI160" i="52"/>
  <c r="AJ160" i="52"/>
  <c r="AK160" i="52"/>
  <c r="AL160" i="52"/>
  <c r="AM160" i="52"/>
  <c r="AN160" i="52"/>
  <c r="AO160" i="52"/>
  <c r="AP160" i="52"/>
  <c r="AQ160" i="52"/>
  <c r="AR160" i="52"/>
  <c r="AS160" i="52"/>
  <c r="AT160" i="52"/>
  <c r="AU160" i="52"/>
  <c r="D161" i="52"/>
  <c r="E161" i="52"/>
  <c r="F161" i="52"/>
  <c r="G161" i="52"/>
  <c r="H161" i="52"/>
  <c r="I161" i="52"/>
  <c r="J161" i="52"/>
  <c r="K161" i="52"/>
  <c r="L161" i="52"/>
  <c r="M161" i="52"/>
  <c r="N161" i="52"/>
  <c r="O161" i="52"/>
  <c r="P161" i="52"/>
  <c r="Q161" i="52"/>
  <c r="R161" i="52"/>
  <c r="S161" i="52"/>
  <c r="T161" i="52"/>
  <c r="U161" i="52"/>
  <c r="V161" i="52"/>
  <c r="W161" i="52"/>
  <c r="X161" i="52"/>
  <c r="Y161" i="52"/>
  <c r="Z161" i="52"/>
  <c r="AA161" i="52"/>
  <c r="AB161" i="52"/>
  <c r="AC161" i="52"/>
  <c r="AD161" i="52"/>
  <c r="AE161" i="52"/>
  <c r="AF161" i="52"/>
  <c r="AG161" i="52"/>
  <c r="AH161" i="52"/>
  <c r="AI161" i="52"/>
  <c r="AJ161" i="52"/>
  <c r="AK161" i="52"/>
  <c r="AL161" i="52"/>
  <c r="AM161" i="52"/>
  <c r="AN161" i="52"/>
  <c r="AO161" i="52"/>
  <c r="AP161" i="52"/>
  <c r="AQ161" i="52"/>
  <c r="AR161" i="52"/>
  <c r="AS161" i="52"/>
  <c r="AT161" i="52"/>
  <c r="AU161" i="52"/>
  <c r="D162" i="52"/>
  <c r="E162" i="52"/>
  <c r="F162" i="52"/>
  <c r="C162" i="52"/>
  <c r="G162" i="52"/>
  <c r="H162" i="52"/>
  <c r="I162" i="52"/>
  <c r="J162" i="52"/>
  <c r="K162" i="52"/>
  <c r="L162" i="52"/>
  <c r="M162" i="52"/>
  <c r="N162" i="52"/>
  <c r="O162" i="52"/>
  <c r="P162" i="52"/>
  <c r="Q162" i="52"/>
  <c r="R162" i="52"/>
  <c r="S162" i="52"/>
  <c r="T162" i="52"/>
  <c r="U162" i="52"/>
  <c r="V162" i="52"/>
  <c r="W162" i="52"/>
  <c r="X162" i="52"/>
  <c r="Y162" i="52"/>
  <c r="Z162" i="52"/>
  <c r="AA162" i="52"/>
  <c r="AB162" i="52"/>
  <c r="AC162" i="52"/>
  <c r="AD162" i="52"/>
  <c r="AE162" i="52"/>
  <c r="AF162" i="52"/>
  <c r="AG162" i="52"/>
  <c r="AH162" i="52"/>
  <c r="AI162" i="52"/>
  <c r="AJ162" i="52"/>
  <c r="AK162" i="52"/>
  <c r="AL162" i="52"/>
  <c r="AM162" i="52"/>
  <c r="AN162" i="52"/>
  <c r="AO162" i="52"/>
  <c r="AP162" i="52"/>
  <c r="AQ162" i="52"/>
  <c r="AR162" i="52"/>
  <c r="AS162" i="52"/>
  <c r="AT162" i="52"/>
  <c r="AU162" i="52"/>
  <c r="D163" i="52"/>
  <c r="E163" i="52"/>
  <c r="F163" i="52"/>
  <c r="G163" i="52"/>
  <c r="H163" i="52"/>
  <c r="I163" i="52"/>
  <c r="J163" i="52"/>
  <c r="K163" i="52"/>
  <c r="L163" i="52"/>
  <c r="M163" i="52"/>
  <c r="N163" i="52"/>
  <c r="O163" i="52"/>
  <c r="P163" i="52"/>
  <c r="Q163" i="52"/>
  <c r="R163" i="52"/>
  <c r="S163" i="52"/>
  <c r="T163" i="52"/>
  <c r="U163" i="52"/>
  <c r="V163" i="52"/>
  <c r="W163" i="52"/>
  <c r="X163" i="52"/>
  <c r="Y163" i="52"/>
  <c r="Z163" i="52"/>
  <c r="AA163" i="52"/>
  <c r="AB163" i="52"/>
  <c r="AC163" i="52"/>
  <c r="AD163" i="52"/>
  <c r="AE163" i="52"/>
  <c r="AF163" i="52"/>
  <c r="AG163" i="52"/>
  <c r="AH163" i="52"/>
  <c r="AI163" i="52"/>
  <c r="AJ163" i="52"/>
  <c r="AK163" i="52"/>
  <c r="AL163" i="52"/>
  <c r="AM163" i="52"/>
  <c r="AN163" i="52"/>
  <c r="AO163" i="52"/>
  <c r="AP163" i="52"/>
  <c r="AQ163" i="52"/>
  <c r="AR163" i="52"/>
  <c r="AS163" i="52"/>
  <c r="AT163" i="52"/>
  <c r="AU163" i="52"/>
  <c r="D164" i="52"/>
  <c r="E164" i="52"/>
  <c r="F164" i="52"/>
  <c r="G164" i="52"/>
  <c r="H164" i="52"/>
  <c r="I164" i="52"/>
  <c r="J164" i="52"/>
  <c r="K164" i="52"/>
  <c r="L164" i="52"/>
  <c r="M164" i="52"/>
  <c r="N164" i="52"/>
  <c r="O164" i="52"/>
  <c r="P164" i="52"/>
  <c r="Q164" i="52"/>
  <c r="R164" i="52"/>
  <c r="S164" i="52"/>
  <c r="T164" i="52"/>
  <c r="U164" i="52"/>
  <c r="V164" i="52"/>
  <c r="W164" i="52"/>
  <c r="X164" i="52"/>
  <c r="Y164" i="52"/>
  <c r="Z164" i="52"/>
  <c r="AA164" i="52"/>
  <c r="AB164" i="52"/>
  <c r="AC164" i="52"/>
  <c r="AD164" i="52"/>
  <c r="AE164" i="52"/>
  <c r="AF164" i="52"/>
  <c r="AG164" i="52"/>
  <c r="AH164" i="52"/>
  <c r="AI164" i="52"/>
  <c r="AJ164" i="52"/>
  <c r="AK164" i="52"/>
  <c r="AL164" i="52"/>
  <c r="AM164" i="52"/>
  <c r="AN164" i="52"/>
  <c r="AO164" i="52"/>
  <c r="AP164" i="52"/>
  <c r="AQ164" i="52"/>
  <c r="AR164" i="52"/>
  <c r="AS164" i="52"/>
  <c r="AT164" i="52"/>
  <c r="AU164" i="52"/>
  <c r="D165" i="52"/>
  <c r="E165" i="52"/>
  <c r="F165" i="52"/>
  <c r="G165" i="52"/>
  <c r="H165" i="52"/>
  <c r="I165" i="52"/>
  <c r="J165" i="52"/>
  <c r="K165" i="52"/>
  <c r="L165" i="52"/>
  <c r="M165" i="52"/>
  <c r="N165" i="52"/>
  <c r="O165" i="52"/>
  <c r="P165" i="52"/>
  <c r="Q165" i="52"/>
  <c r="R165" i="52"/>
  <c r="S165" i="52"/>
  <c r="T165" i="52"/>
  <c r="U165" i="52"/>
  <c r="V165" i="52"/>
  <c r="W165" i="52"/>
  <c r="X165" i="52"/>
  <c r="Y165" i="52"/>
  <c r="Z165" i="52"/>
  <c r="AA165" i="52"/>
  <c r="AB165" i="52"/>
  <c r="AC165" i="52"/>
  <c r="AD165" i="52"/>
  <c r="AE165" i="52"/>
  <c r="AF165" i="52"/>
  <c r="AG165" i="52"/>
  <c r="AH165" i="52"/>
  <c r="AI165" i="52"/>
  <c r="AJ165" i="52"/>
  <c r="AK165" i="52"/>
  <c r="AL165" i="52"/>
  <c r="AM165" i="52"/>
  <c r="AN165" i="52"/>
  <c r="AO165" i="52"/>
  <c r="AP165" i="52"/>
  <c r="AQ165" i="52"/>
  <c r="AR165" i="52"/>
  <c r="AS165" i="52"/>
  <c r="AT165" i="52"/>
  <c r="AU165" i="52"/>
  <c r="D166" i="52"/>
  <c r="E166" i="52"/>
  <c r="F166" i="52"/>
  <c r="G166" i="52"/>
  <c r="H166" i="52"/>
  <c r="I166" i="52"/>
  <c r="J166" i="52"/>
  <c r="K166" i="52"/>
  <c r="L166" i="52"/>
  <c r="M166" i="52"/>
  <c r="N166" i="52"/>
  <c r="O166" i="52"/>
  <c r="P166" i="52"/>
  <c r="Q166" i="52"/>
  <c r="R166" i="52"/>
  <c r="S166" i="52"/>
  <c r="T166" i="52"/>
  <c r="U166" i="52"/>
  <c r="V166" i="52"/>
  <c r="W166" i="52"/>
  <c r="X166" i="52"/>
  <c r="Y166" i="52"/>
  <c r="Z166" i="52"/>
  <c r="AA166" i="52"/>
  <c r="AB166" i="52"/>
  <c r="AC166" i="52"/>
  <c r="AD166" i="52"/>
  <c r="AE166" i="52"/>
  <c r="AF166" i="52"/>
  <c r="AG166" i="52"/>
  <c r="AH166" i="52"/>
  <c r="AI166" i="52"/>
  <c r="AJ166" i="52"/>
  <c r="AK166" i="52"/>
  <c r="AL166" i="52"/>
  <c r="AM166" i="52"/>
  <c r="AN166" i="52"/>
  <c r="AO166" i="52"/>
  <c r="AP166" i="52"/>
  <c r="AQ166" i="52"/>
  <c r="AR166" i="52"/>
  <c r="AS166" i="52"/>
  <c r="AT166" i="52"/>
  <c r="AU166" i="52"/>
  <c r="D167" i="52"/>
  <c r="E167" i="52"/>
  <c r="F167" i="52"/>
  <c r="G167" i="52"/>
  <c r="H167" i="52"/>
  <c r="I167" i="52"/>
  <c r="J167" i="52"/>
  <c r="K167" i="52"/>
  <c r="L167" i="52"/>
  <c r="M167" i="52"/>
  <c r="N167" i="52"/>
  <c r="O167" i="52"/>
  <c r="P167" i="52"/>
  <c r="Q167" i="52"/>
  <c r="R167" i="52"/>
  <c r="S167" i="52"/>
  <c r="T167" i="52"/>
  <c r="U167" i="52"/>
  <c r="V167" i="52"/>
  <c r="W167" i="52"/>
  <c r="X167" i="52"/>
  <c r="Y167" i="52"/>
  <c r="Z167" i="52"/>
  <c r="AA167" i="52"/>
  <c r="AB167" i="52"/>
  <c r="AC167" i="52"/>
  <c r="AD167" i="52"/>
  <c r="AE167" i="52"/>
  <c r="AF167" i="52"/>
  <c r="AG167" i="52"/>
  <c r="AH167" i="52"/>
  <c r="AI167" i="52"/>
  <c r="AJ167" i="52"/>
  <c r="AK167" i="52"/>
  <c r="AL167" i="52"/>
  <c r="AM167" i="52"/>
  <c r="AN167" i="52"/>
  <c r="AO167" i="52"/>
  <c r="AP167" i="52"/>
  <c r="AQ167" i="52"/>
  <c r="AR167" i="52"/>
  <c r="AS167" i="52"/>
  <c r="AT167" i="52"/>
  <c r="AU167" i="52"/>
  <c r="D168" i="52"/>
  <c r="E168" i="52"/>
  <c r="F168" i="52"/>
  <c r="G168" i="52"/>
  <c r="H168" i="52"/>
  <c r="I168" i="52"/>
  <c r="J168" i="52"/>
  <c r="K168" i="52"/>
  <c r="L168" i="52"/>
  <c r="M168" i="52"/>
  <c r="N168" i="52"/>
  <c r="O168" i="52"/>
  <c r="P168" i="52"/>
  <c r="Q168" i="52"/>
  <c r="R168" i="52"/>
  <c r="S168" i="52"/>
  <c r="T168" i="52"/>
  <c r="U168" i="52"/>
  <c r="V168" i="52"/>
  <c r="W168" i="52"/>
  <c r="X168" i="52"/>
  <c r="Y168" i="52"/>
  <c r="Z168" i="52"/>
  <c r="AA168" i="52"/>
  <c r="AB168" i="52"/>
  <c r="AC168" i="52"/>
  <c r="AD168" i="52"/>
  <c r="AE168" i="52"/>
  <c r="AF168" i="52"/>
  <c r="AG168" i="52"/>
  <c r="AH168" i="52"/>
  <c r="AI168" i="52"/>
  <c r="AJ168" i="52"/>
  <c r="AK168" i="52"/>
  <c r="AL168" i="52"/>
  <c r="AM168" i="52"/>
  <c r="AN168" i="52"/>
  <c r="AO168" i="52"/>
  <c r="AP168" i="52"/>
  <c r="AQ168" i="52"/>
  <c r="AR168" i="52"/>
  <c r="AS168" i="52"/>
  <c r="AT168" i="52"/>
  <c r="AU168" i="52"/>
  <c r="D169" i="52"/>
  <c r="E169" i="52"/>
  <c r="F169" i="52"/>
  <c r="G169" i="52"/>
  <c r="H169" i="52"/>
  <c r="I169" i="52"/>
  <c r="J169" i="52"/>
  <c r="K169" i="52"/>
  <c r="L169" i="52"/>
  <c r="M169" i="52"/>
  <c r="N169" i="52"/>
  <c r="O169" i="52"/>
  <c r="P169" i="52"/>
  <c r="Q169" i="52"/>
  <c r="R169" i="52"/>
  <c r="S169" i="52"/>
  <c r="T169" i="52"/>
  <c r="U169" i="52"/>
  <c r="V169" i="52"/>
  <c r="W169" i="52"/>
  <c r="X169" i="52"/>
  <c r="Y169" i="52"/>
  <c r="Z169" i="52"/>
  <c r="AA169" i="52"/>
  <c r="AB169" i="52"/>
  <c r="AC169" i="52"/>
  <c r="AD169" i="52"/>
  <c r="AE169" i="52"/>
  <c r="AF169" i="52"/>
  <c r="AG169" i="52"/>
  <c r="AH169" i="52"/>
  <c r="AI169" i="52"/>
  <c r="AJ169" i="52"/>
  <c r="AK169" i="52"/>
  <c r="AL169" i="52"/>
  <c r="AM169" i="52"/>
  <c r="AN169" i="52"/>
  <c r="AO169" i="52"/>
  <c r="AP169" i="52"/>
  <c r="AQ169" i="52"/>
  <c r="AR169" i="52"/>
  <c r="AS169" i="52"/>
  <c r="AT169" i="52"/>
  <c r="AU169" i="52"/>
  <c r="D170" i="52"/>
  <c r="E170" i="52"/>
  <c r="F170" i="52"/>
  <c r="G170" i="52"/>
  <c r="H170" i="52"/>
  <c r="I170" i="52"/>
  <c r="J170" i="52"/>
  <c r="K170" i="52"/>
  <c r="L170" i="52"/>
  <c r="M170" i="52"/>
  <c r="N170" i="52"/>
  <c r="O170" i="52"/>
  <c r="P170" i="52"/>
  <c r="Q170" i="52"/>
  <c r="R170" i="52"/>
  <c r="S170" i="52"/>
  <c r="T170" i="52"/>
  <c r="U170" i="52"/>
  <c r="V170" i="52"/>
  <c r="W170" i="52"/>
  <c r="X170" i="52"/>
  <c r="Y170" i="52"/>
  <c r="Z170" i="52"/>
  <c r="AA170" i="52"/>
  <c r="AB170" i="52"/>
  <c r="AC170" i="52"/>
  <c r="AD170" i="52"/>
  <c r="AE170" i="52"/>
  <c r="AF170" i="52"/>
  <c r="AG170" i="52"/>
  <c r="AH170" i="52"/>
  <c r="AI170" i="52"/>
  <c r="AJ170" i="52"/>
  <c r="AK170" i="52"/>
  <c r="AL170" i="52"/>
  <c r="AM170" i="52"/>
  <c r="AN170" i="52"/>
  <c r="AO170" i="52"/>
  <c r="AP170" i="52"/>
  <c r="AQ170" i="52"/>
  <c r="AR170" i="52"/>
  <c r="AS170" i="52"/>
  <c r="AT170" i="52"/>
  <c r="AU170" i="52"/>
  <c r="D171" i="52"/>
  <c r="E171" i="52"/>
  <c r="F171" i="52"/>
  <c r="G171" i="52"/>
  <c r="H171" i="52"/>
  <c r="I171" i="52"/>
  <c r="J171" i="52"/>
  <c r="K171" i="52"/>
  <c r="L171" i="52"/>
  <c r="M171" i="52"/>
  <c r="N171" i="52"/>
  <c r="O171" i="52"/>
  <c r="P171" i="52"/>
  <c r="Q171" i="52"/>
  <c r="R171" i="52"/>
  <c r="S171" i="52"/>
  <c r="T171" i="52"/>
  <c r="U171" i="52"/>
  <c r="V171" i="52"/>
  <c r="W171" i="52"/>
  <c r="X171" i="52"/>
  <c r="Y171" i="52"/>
  <c r="Z171" i="52"/>
  <c r="AA171" i="52"/>
  <c r="AB171" i="52"/>
  <c r="AC171" i="52"/>
  <c r="AD171" i="52"/>
  <c r="AE171" i="52"/>
  <c r="AF171" i="52"/>
  <c r="AG171" i="52"/>
  <c r="AH171" i="52"/>
  <c r="AI171" i="52"/>
  <c r="AJ171" i="52"/>
  <c r="AK171" i="52"/>
  <c r="AL171" i="52"/>
  <c r="AM171" i="52"/>
  <c r="AN171" i="52"/>
  <c r="AO171" i="52"/>
  <c r="AP171" i="52"/>
  <c r="AQ171" i="52"/>
  <c r="AR171" i="52"/>
  <c r="AS171" i="52"/>
  <c r="AT171" i="52"/>
  <c r="AU171" i="52"/>
  <c r="D172" i="52"/>
  <c r="E172" i="52"/>
  <c r="F172" i="52"/>
  <c r="G172" i="52"/>
  <c r="H172" i="52"/>
  <c r="I172" i="52"/>
  <c r="J172" i="52"/>
  <c r="K172" i="52"/>
  <c r="L172" i="52"/>
  <c r="M172" i="52"/>
  <c r="N172" i="52"/>
  <c r="O172" i="52"/>
  <c r="P172" i="52"/>
  <c r="Q172" i="52"/>
  <c r="R172" i="52"/>
  <c r="S172" i="52"/>
  <c r="T172" i="52"/>
  <c r="U172" i="52"/>
  <c r="V172" i="52"/>
  <c r="W172" i="52"/>
  <c r="X172" i="52"/>
  <c r="Y172" i="52"/>
  <c r="Z172" i="52"/>
  <c r="AA172" i="52"/>
  <c r="AB172" i="52"/>
  <c r="AC172" i="52"/>
  <c r="AD172" i="52"/>
  <c r="AE172" i="52"/>
  <c r="AF172" i="52"/>
  <c r="AG172" i="52"/>
  <c r="AH172" i="52"/>
  <c r="AI172" i="52"/>
  <c r="AJ172" i="52"/>
  <c r="AK172" i="52"/>
  <c r="AL172" i="52"/>
  <c r="AM172" i="52"/>
  <c r="AN172" i="52"/>
  <c r="AO172" i="52"/>
  <c r="AP172" i="52"/>
  <c r="AQ172" i="52"/>
  <c r="AR172" i="52"/>
  <c r="AS172" i="52"/>
  <c r="AT172" i="52"/>
  <c r="AU172" i="52"/>
  <c r="D173" i="52"/>
  <c r="E173" i="52"/>
  <c r="F173" i="52"/>
  <c r="G173" i="52"/>
  <c r="H173" i="52"/>
  <c r="I173" i="52"/>
  <c r="J173" i="52"/>
  <c r="K173" i="52"/>
  <c r="L173" i="52"/>
  <c r="M173" i="52"/>
  <c r="N173" i="52"/>
  <c r="O173" i="52"/>
  <c r="P173" i="52"/>
  <c r="Q173" i="52"/>
  <c r="R173" i="52"/>
  <c r="S173" i="52"/>
  <c r="T173" i="52"/>
  <c r="U173" i="52"/>
  <c r="V173" i="52"/>
  <c r="W173" i="52"/>
  <c r="X173" i="52"/>
  <c r="Y173" i="52"/>
  <c r="Z173" i="52"/>
  <c r="AA173" i="52"/>
  <c r="AB173" i="52"/>
  <c r="AC173" i="52"/>
  <c r="AD173" i="52"/>
  <c r="AE173" i="52"/>
  <c r="AF173" i="52"/>
  <c r="AG173" i="52"/>
  <c r="AH173" i="52"/>
  <c r="AI173" i="52"/>
  <c r="AJ173" i="52"/>
  <c r="AK173" i="52"/>
  <c r="AL173" i="52"/>
  <c r="AM173" i="52"/>
  <c r="AN173" i="52"/>
  <c r="AO173" i="52"/>
  <c r="AP173" i="52"/>
  <c r="AQ173" i="52"/>
  <c r="AR173" i="52"/>
  <c r="AS173" i="52"/>
  <c r="AT173" i="52"/>
  <c r="AU173" i="52"/>
  <c r="D174" i="52"/>
  <c r="E174" i="52"/>
  <c r="F174" i="52"/>
  <c r="G174" i="52"/>
  <c r="H174" i="52"/>
  <c r="I174" i="52"/>
  <c r="J174" i="52"/>
  <c r="K174" i="52"/>
  <c r="L174" i="52"/>
  <c r="M174" i="52"/>
  <c r="N174" i="52"/>
  <c r="O174" i="52"/>
  <c r="P174" i="52"/>
  <c r="Q174" i="52"/>
  <c r="R174" i="52"/>
  <c r="S174" i="52"/>
  <c r="T174" i="52"/>
  <c r="U174" i="52"/>
  <c r="V174" i="52"/>
  <c r="W174" i="52"/>
  <c r="X174" i="52"/>
  <c r="Y174" i="52"/>
  <c r="Z174" i="52"/>
  <c r="AA174" i="52"/>
  <c r="AB174" i="52"/>
  <c r="AC174" i="52"/>
  <c r="AD174" i="52"/>
  <c r="AE174" i="52"/>
  <c r="AF174" i="52"/>
  <c r="AG174" i="52"/>
  <c r="AH174" i="52"/>
  <c r="AI174" i="52"/>
  <c r="AJ174" i="52"/>
  <c r="AK174" i="52"/>
  <c r="AL174" i="52"/>
  <c r="AM174" i="52"/>
  <c r="AN174" i="52"/>
  <c r="AO174" i="52"/>
  <c r="AP174" i="52"/>
  <c r="AQ174" i="52"/>
  <c r="AR174" i="52"/>
  <c r="AS174" i="52"/>
  <c r="AT174" i="52"/>
  <c r="AU174" i="52"/>
  <c r="D175" i="52"/>
  <c r="E175" i="52"/>
  <c r="F175" i="52"/>
  <c r="G175" i="52"/>
  <c r="H175" i="52"/>
  <c r="I175" i="52"/>
  <c r="J175" i="52"/>
  <c r="K175" i="52"/>
  <c r="L175" i="52"/>
  <c r="M175" i="52"/>
  <c r="N175" i="52"/>
  <c r="O175" i="52"/>
  <c r="P175" i="52"/>
  <c r="Q175" i="52"/>
  <c r="R175" i="52"/>
  <c r="S175" i="52"/>
  <c r="T175" i="52"/>
  <c r="U175" i="52"/>
  <c r="V175" i="52"/>
  <c r="W175" i="52"/>
  <c r="X175" i="52"/>
  <c r="Y175" i="52"/>
  <c r="Z175" i="52"/>
  <c r="AA175" i="52"/>
  <c r="AB175" i="52"/>
  <c r="AC175" i="52"/>
  <c r="AD175" i="52"/>
  <c r="AE175" i="52"/>
  <c r="AF175" i="52"/>
  <c r="AG175" i="52"/>
  <c r="AH175" i="52"/>
  <c r="AI175" i="52"/>
  <c r="AJ175" i="52"/>
  <c r="AK175" i="52"/>
  <c r="AL175" i="52"/>
  <c r="AM175" i="52"/>
  <c r="AN175" i="52"/>
  <c r="AO175" i="52"/>
  <c r="AP175" i="52"/>
  <c r="AQ175" i="52"/>
  <c r="AR175" i="52"/>
  <c r="AS175" i="52"/>
  <c r="AT175" i="52"/>
  <c r="AU175" i="52"/>
  <c r="D176" i="52"/>
  <c r="E176" i="52"/>
  <c r="F176" i="52"/>
  <c r="G176" i="52"/>
  <c r="H176" i="52"/>
  <c r="I176" i="52"/>
  <c r="J176" i="52"/>
  <c r="K176" i="52"/>
  <c r="L176" i="52"/>
  <c r="M176" i="52"/>
  <c r="N176" i="52"/>
  <c r="O176" i="52"/>
  <c r="P176" i="52"/>
  <c r="Q176" i="52"/>
  <c r="R176" i="52"/>
  <c r="S176" i="52"/>
  <c r="T176" i="52"/>
  <c r="U176" i="52"/>
  <c r="V176" i="52"/>
  <c r="W176" i="52"/>
  <c r="X176" i="52"/>
  <c r="Y176" i="52"/>
  <c r="Z176" i="52"/>
  <c r="AA176" i="52"/>
  <c r="AB176" i="52"/>
  <c r="AC176" i="52"/>
  <c r="AD176" i="52"/>
  <c r="AE176" i="52"/>
  <c r="AF176" i="52"/>
  <c r="AG176" i="52"/>
  <c r="AH176" i="52"/>
  <c r="AI176" i="52"/>
  <c r="AJ176" i="52"/>
  <c r="AK176" i="52"/>
  <c r="AL176" i="52"/>
  <c r="AM176" i="52"/>
  <c r="AN176" i="52"/>
  <c r="AO176" i="52"/>
  <c r="AP176" i="52"/>
  <c r="AQ176" i="52"/>
  <c r="AR176" i="52"/>
  <c r="AS176" i="52"/>
  <c r="AT176" i="52"/>
  <c r="AU176" i="52"/>
  <c r="D177" i="52"/>
  <c r="E177" i="52"/>
  <c r="F177" i="52"/>
  <c r="G177" i="52"/>
  <c r="H177" i="52"/>
  <c r="I177" i="52"/>
  <c r="J177" i="52"/>
  <c r="K177" i="52"/>
  <c r="L177" i="52"/>
  <c r="M177" i="52"/>
  <c r="N177" i="52"/>
  <c r="O177" i="52"/>
  <c r="P177" i="52"/>
  <c r="Q177" i="52"/>
  <c r="R177" i="52"/>
  <c r="S177" i="52"/>
  <c r="T177" i="52"/>
  <c r="U177" i="52"/>
  <c r="V177" i="52"/>
  <c r="W177" i="52"/>
  <c r="X177" i="52"/>
  <c r="Y177" i="52"/>
  <c r="Z177" i="52"/>
  <c r="AA177" i="52"/>
  <c r="AB177" i="52"/>
  <c r="AC177" i="52"/>
  <c r="AD177" i="52"/>
  <c r="AE177" i="52"/>
  <c r="AF177" i="52"/>
  <c r="AG177" i="52"/>
  <c r="AH177" i="52"/>
  <c r="AI177" i="52"/>
  <c r="AJ177" i="52"/>
  <c r="AK177" i="52"/>
  <c r="AL177" i="52"/>
  <c r="AM177" i="52"/>
  <c r="AN177" i="52"/>
  <c r="AO177" i="52"/>
  <c r="AP177" i="52"/>
  <c r="AQ177" i="52"/>
  <c r="AR177" i="52"/>
  <c r="AS177" i="52"/>
  <c r="AT177" i="52"/>
  <c r="AU177" i="52"/>
  <c r="D178" i="52"/>
  <c r="E178" i="52"/>
  <c r="F178" i="52"/>
  <c r="G178" i="52"/>
  <c r="H178" i="52"/>
  <c r="I178" i="52"/>
  <c r="J178" i="52"/>
  <c r="K178" i="52"/>
  <c r="L178" i="52"/>
  <c r="M178" i="52"/>
  <c r="N178" i="52"/>
  <c r="O178" i="52"/>
  <c r="P178" i="52"/>
  <c r="Q178" i="52"/>
  <c r="R178" i="52"/>
  <c r="S178" i="52"/>
  <c r="T178" i="52"/>
  <c r="U178" i="52"/>
  <c r="V178" i="52"/>
  <c r="W178" i="52"/>
  <c r="X178" i="52"/>
  <c r="Y178" i="52"/>
  <c r="Z178" i="52"/>
  <c r="AA178" i="52"/>
  <c r="AB178" i="52"/>
  <c r="AC178" i="52"/>
  <c r="AD178" i="52"/>
  <c r="AE178" i="52"/>
  <c r="AF178" i="52"/>
  <c r="AG178" i="52"/>
  <c r="AH178" i="52"/>
  <c r="AI178" i="52"/>
  <c r="AJ178" i="52"/>
  <c r="AK178" i="52"/>
  <c r="AL178" i="52"/>
  <c r="AM178" i="52"/>
  <c r="AN178" i="52"/>
  <c r="AO178" i="52"/>
  <c r="AP178" i="52"/>
  <c r="AQ178" i="52"/>
  <c r="AR178" i="52"/>
  <c r="AS178" i="52"/>
  <c r="AT178" i="52"/>
  <c r="AU178" i="52"/>
  <c r="D179" i="52"/>
  <c r="E179" i="52"/>
  <c r="F179" i="52"/>
  <c r="G179" i="52"/>
  <c r="H179" i="52"/>
  <c r="I179" i="52"/>
  <c r="J179" i="52"/>
  <c r="K179" i="52"/>
  <c r="L179" i="52"/>
  <c r="M179" i="52"/>
  <c r="N179" i="52"/>
  <c r="O179" i="52"/>
  <c r="P179" i="52"/>
  <c r="Q179" i="52"/>
  <c r="R179" i="52"/>
  <c r="S179" i="52"/>
  <c r="T179" i="52"/>
  <c r="U179" i="52"/>
  <c r="V179" i="52"/>
  <c r="W179" i="52"/>
  <c r="X179" i="52"/>
  <c r="Y179" i="52"/>
  <c r="Z179" i="52"/>
  <c r="AA179" i="52"/>
  <c r="AB179" i="52"/>
  <c r="AC179" i="52"/>
  <c r="AD179" i="52"/>
  <c r="AE179" i="52"/>
  <c r="AF179" i="52"/>
  <c r="AG179" i="52"/>
  <c r="AH179" i="52"/>
  <c r="AI179" i="52"/>
  <c r="AJ179" i="52"/>
  <c r="AK179" i="52"/>
  <c r="AL179" i="52"/>
  <c r="AM179" i="52"/>
  <c r="AN179" i="52"/>
  <c r="AO179" i="52"/>
  <c r="AP179" i="52"/>
  <c r="AQ179" i="52"/>
  <c r="AR179" i="52"/>
  <c r="AS179" i="52"/>
  <c r="AT179" i="52"/>
  <c r="AU179" i="52"/>
  <c r="D180" i="52"/>
  <c r="E180" i="52"/>
  <c r="F180" i="52"/>
  <c r="G180" i="52"/>
  <c r="H180" i="52"/>
  <c r="I180" i="52"/>
  <c r="J180" i="52"/>
  <c r="K180" i="52"/>
  <c r="L180" i="52"/>
  <c r="M180" i="52"/>
  <c r="N180" i="52"/>
  <c r="O180" i="52"/>
  <c r="P180" i="52"/>
  <c r="Q180" i="52"/>
  <c r="R180" i="52"/>
  <c r="S180" i="52"/>
  <c r="T180" i="52"/>
  <c r="U180" i="52"/>
  <c r="V180" i="52"/>
  <c r="W180" i="52"/>
  <c r="X180" i="52"/>
  <c r="Y180" i="52"/>
  <c r="Z180" i="52"/>
  <c r="AA180" i="52"/>
  <c r="AB180" i="52"/>
  <c r="AC180" i="52"/>
  <c r="AD180" i="52"/>
  <c r="AE180" i="52"/>
  <c r="AF180" i="52"/>
  <c r="AG180" i="52"/>
  <c r="AH180" i="52"/>
  <c r="AI180" i="52"/>
  <c r="AJ180" i="52"/>
  <c r="AK180" i="52"/>
  <c r="AL180" i="52"/>
  <c r="AM180" i="52"/>
  <c r="AN180" i="52"/>
  <c r="AO180" i="52"/>
  <c r="AP180" i="52"/>
  <c r="AQ180" i="52"/>
  <c r="AR180" i="52"/>
  <c r="AS180" i="52"/>
  <c r="AT180" i="52"/>
  <c r="AU180" i="52"/>
  <c r="D181" i="52"/>
  <c r="C181" i="52"/>
  <c r="E181" i="52"/>
  <c r="F181" i="52"/>
  <c r="G181" i="52"/>
  <c r="H181" i="52"/>
  <c r="I181" i="52"/>
  <c r="J181" i="52"/>
  <c r="K181" i="52"/>
  <c r="L181" i="52"/>
  <c r="M181" i="52"/>
  <c r="N181" i="52"/>
  <c r="O181" i="52"/>
  <c r="P181" i="52"/>
  <c r="Q181" i="52"/>
  <c r="R181" i="52"/>
  <c r="S181" i="52"/>
  <c r="T181" i="52"/>
  <c r="U181" i="52"/>
  <c r="V181" i="52"/>
  <c r="W181" i="52"/>
  <c r="X181" i="52"/>
  <c r="Y181" i="52"/>
  <c r="Z181" i="52"/>
  <c r="AA181" i="52"/>
  <c r="AB181" i="52"/>
  <c r="AC181" i="52"/>
  <c r="AD181" i="52"/>
  <c r="AE181" i="52"/>
  <c r="AF181" i="52"/>
  <c r="AG181" i="52"/>
  <c r="AH181" i="52"/>
  <c r="AI181" i="52"/>
  <c r="AJ181" i="52"/>
  <c r="AK181" i="52"/>
  <c r="AL181" i="52"/>
  <c r="AM181" i="52"/>
  <c r="AN181" i="52"/>
  <c r="AO181" i="52"/>
  <c r="AP181" i="52"/>
  <c r="AQ181" i="52"/>
  <c r="AR181" i="52"/>
  <c r="AS181" i="52"/>
  <c r="AT181" i="52"/>
  <c r="AU181" i="52"/>
  <c r="D182" i="52"/>
  <c r="E182" i="52"/>
  <c r="F182" i="52"/>
  <c r="G182" i="52"/>
  <c r="H182" i="52"/>
  <c r="I182" i="52"/>
  <c r="J182" i="52"/>
  <c r="K182" i="52"/>
  <c r="L182" i="52"/>
  <c r="M182" i="52"/>
  <c r="N182" i="52"/>
  <c r="O182" i="52"/>
  <c r="P182" i="52"/>
  <c r="Q182" i="52"/>
  <c r="R182" i="52"/>
  <c r="S182" i="52"/>
  <c r="T182" i="52"/>
  <c r="U182" i="52"/>
  <c r="V182" i="52"/>
  <c r="W182" i="52"/>
  <c r="X182" i="52"/>
  <c r="Y182" i="52"/>
  <c r="Z182" i="52"/>
  <c r="AA182" i="52"/>
  <c r="AB182" i="52"/>
  <c r="AC182" i="52"/>
  <c r="AD182" i="52"/>
  <c r="AE182" i="52"/>
  <c r="AF182" i="52"/>
  <c r="AG182" i="52"/>
  <c r="AH182" i="52"/>
  <c r="AI182" i="52"/>
  <c r="AJ182" i="52"/>
  <c r="AK182" i="52"/>
  <c r="AL182" i="52"/>
  <c r="AM182" i="52"/>
  <c r="AN182" i="52"/>
  <c r="AO182" i="52"/>
  <c r="AP182" i="52"/>
  <c r="AQ182" i="52"/>
  <c r="AR182" i="52"/>
  <c r="AS182" i="52"/>
  <c r="AT182" i="52"/>
  <c r="AU182" i="52"/>
  <c r="D183" i="52"/>
  <c r="E183" i="52"/>
  <c r="F183" i="52"/>
  <c r="G183" i="52"/>
  <c r="H183" i="52"/>
  <c r="I183" i="52"/>
  <c r="J183" i="52"/>
  <c r="K183" i="52"/>
  <c r="L183" i="52"/>
  <c r="M183" i="52"/>
  <c r="N183" i="52"/>
  <c r="O183" i="52"/>
  <c r="P183" i="52"/>
  <c r="Q183" i="52"/>
  <c r="R183" i="52"/>
  <c r="S183" i="52"/>
  <c r="T183" i="52"/>
  <c r="U183" i="52"/>
  <c r="V183" i="52"/>
  <c r="W183" i="52"/>
  <c r="X183" i="52"/>
  <c r="Y183" i="52"/>
  <c r="Z183" i="52"/>
  <c r="AA183" i="52"/>
  <c r="AB183" i="52"/>
  <c r="AC183" i="52"/>
  <c r="AD183" i="52"/>
  <c r="AE183" i="52"/>
  <c r="AF183" i="52"/>
  <c r="AG183" i="52"/>
  <c r="AH183" i="52"/>
  <c r="AI183" i="52"/>
  <c r="AJ183" i="52"/>
  <c r="AK183" i="52"/>
  <c r="AL183" i="52"/>
  <c r="AM183" i="52"/>
  <c r="AN183" i="52"/>
  <c r="AO183" i="52"/>
  <c r="AP183" i="52"/>
  <c r="AQ183" i="52"/>
  <c r="AR183" i="52"/>
  <c r="AS183" i="52"/>
  <c r="AT183" i="52"/>
  <c r="AU183" i="52"/>
  <c r="D184" i="52"/>
  <c r="E184" i="52"/>
  <c r="F184" i="52"/>
  <c r="G184" i="52"/>
  <c r="H184" i="52"/>
  <c r="I184" i="52"/>
  <c r="J184" i="52"/>
  <c r="K184" i="52"/>
  <c r="L184" i="52"/>
  <c r="M184" i="52"/>
  <c r="N184" i="52"/>
  <c r="O184" i="52"/>
  <c r="P184" i="52"/>
  <c r="Q184" i="52"/>
  <c r="R184" i="52"/>
  <c r="S184" i="52"/>
  <c r="T184" i="52"/>
  <c r="U184" i="52"/>
  <c r="V184" i="52"/>
  <c r="W184" i="52"/>
  <c r="X184" i="52"/>
  <c r="Y184" i="52"/>
  <c r="Z184" i="52"/>
  <c r="AA184" i="52"/>
  <c r="AB184" i="52"/>
  <c r="AC184" i="52"/>
  <c r="AD184" i="52"/>
  <c r="AE184" i="52"/>
  <c r="AF184" i="52"/>
  <c r="AG184" i="52"/>
  <c r="AH184" i="52"/>
  <c r="AI184" i="52"/>
  <c r="AJ184" i="52"/>
  <c r="AK184" i="52"/>
  <c r="AL184" i="52"/>
  <c r="AM184" i="52"/>
  <c r="AN184" i="52"/>
  <c r="AO184" i="52"/>
  <c r="AP184" i="52"/>
  <c r="AQ184" i="52"/>
  <c r="AR184" i="52"/>
  <c r="AS184" i="52"/>
  <c r="AT184" i="52"/>
  <c r="AU184" i="52"/>
  <c r="D185" i="52"/>
  <c r="E185" i="52"/>
  <c r="F185" i="52"/>
  <c r="G185" i="52"/>
  <c r="H185" i="52"/>
  <c r="I185" i="52"/>
  <c r="J185" i="52"/>
  <c r="K185" i="52"/>
  <c r="L185" i="52"/>
  <c r="M185" i="52"/>
  <c r="N185" i="52"/>
  <c r="O185" i="52"/>
  <c r="P185" i="52"/>
  <c r="Q185" i="52"/>
  <c r="R185" i="52"/>
  <c r="S185" i="52"/>
  <c r="T185" i="52"/>
  <c r="U185" i="52"/>
  <c r="V185" i="52"/>
  <c r="W185" i="52"/>
  <c r="X185" i="52"/>
  <c r="Y185" i="52"/>
  <c r="Z185" i="52"/>
  <c r="AA185" i="52"/>
  <c r="AB185" i="52"/>
  <c r="AC185" i="52"/>
  <c r="AD185" i="52"/>
  <c r="AE185" i="52"/>
  <c r="AF185" i="52"/>
  <c r="AG185" i="52"/>
  <c r="AH185" i="52"/>
  <c r="AI185" i="52"/>
  <c r="AJ185" i="52"/>
  <c r="AK185" i="52"/>
  <c r="AL185" i="52"/>
  <c r="AM185" i="52"/>
  <c r="AN185" i="52"/>
  <c r="AO185" i="52"/>
  <c r="AP185" i="52"/>
  <c r="AQ185" i="52"/>
  <c r="AR185" i="52"/>
  <c r="AS185" i="52"/>
  <c r="AT185" i="52"/>
  <c r="AU185" i="52"/>
  <c r="D186" i="52"/>
  <c r="E186" i="52"/>
  <c r="F186" i="52"/>
  <c r="G186" i="52"/>
  <c r="H186" i="52"/>
  <c r="I186" i="52"/>
  <c r="J186" i="52"/>
  <c r="K186" i="52"/>
  <c r="L186" i="52"/>
  <c r="M186" i="52"/>
  <c r="N186" i="52"/>
  <c r="O186" i="52"/>
  <c r="P186" i="52"/>
  <c r="Q186" i="52"/>
  <c r="R186" i="52"/>
  <c r="S186" i="52"/>
  <c r="T186" i="52"/>
  <c r="U186" i="52"/>
  <c r="V186" i="52"/>
  <c r="W186" i="52"/>
  <c r="X186" i="52"/>
  <c r="Y186" i="52"/>
  <c r="Z186" i="52"/>
  <c r="AA186" i="52"/>
  <c r="AB186" i="52"/>
  <c r="AC186" i="52"/>
  <c r="AD186" i="52"/>
  <c r="AE186" i="52"/>
  <c r="AF186" i="52"/>
  <c r="AG186" i="52"/>
  <c r="AH186" i="52"/>
  <c r="AI186" i="52"/>
  <c r="AJ186" i="52"/>
  <c r="AK186" i="52"/>
  <c r="AL186" i="52"/>
  <c r="AM186" i="52"/>
  <c r="AN186" i="52"/>
  <c r="AO186" i="52"/>
  <c r="AP186" i="52"/>
  <c r="AQ186" i="52"/>
  <c r="AR186" i="52"/>
  <c r="AS186" i="52"/>
  <c r="AT186" i="52"/>
  <c r="AU186" i="52"/>
  <c r="D187" i="52"/>
  <c r="E187" i="52"/>
  <c r="F187" i="52"/>
  <c r="G187" i="52"/>
  <c r="H187" i="52"/>
  <c r="I187" i="52"/>
  <c r="J187" i="52"/>
  <c r="K187" i="52"/>
  <c r="L187" i="52"/>
  <c r="M187" i="52"/>
  <c r="N187" i="52"/>
  <c r="O187" i="52"/>
  <c r="P187" i="52"/>
  <c r="Q187" i="52"/>
  <c r="R187" i="52"/>
  <c r="S187" i="52"/>
  <c r="T187" i="52"/>
  <c r="U187" i="52"/>
  <c r="V187" i="52"/>
  <c r="W187" i="52"/>
  <c r="X187" i="52"/>
  <c r="Y187" i="52"/>
  <c r="Z187" i="52"/>
  <c r="AA187" i="52"/>
  <c r="AB187" i="52"/>
  <c r="AC187" i="52"/>
  <c r="AD187" i="52"/>
  <c r="AE187" i="52"/>
  <c r="AF187" i="52"/>
  <c r="AG187" i="52"/>
  <c r="AH187" i="52"/>
  <c r="AI187" i="52"/>
  <c r="AJ187" i="52"/>
  <c r="AK187" i="52"/>
  <c r="AL187" i="52"/>
  <c r="AM187" i="52"/>
  <c r="AN187" i="52"/>
  <c r="AO187" i="52"/>
  <c r="AP187" i="52"/>
  <c r="AQ187" i="52"/>
  <c r="AR187" i="52"/>
  <c r="AS187" i="52"/>
  <c r="AT187" i="52"/>
  <c r="AU187" i="52"/>
  <c r="D188" i="52"/>
  <c r="E188" i="52"/>
  <c r="F188" i="52"/>
  <c r="G188" i="52"/>
  <c r="H188" i="52"/>
  <c r="I188" i="52"/>
  <c r="J188" i="52"/>
  <c r="K188" i="52"/>
  <c r="L188" i="52"/>
  <c r="M188" i="52"/>
  <c r="N188" i="52"/>
  <c r="O188" i="52"/>
  <c r="P188" i="52"/>
  <c r="Q188" i="52"/>
  <c r="R188" i="52"/>
  <c r="S188" i="52"/>
  <c r="T188" i="52"/>
  <c r="U188" i="52"/>
  <c r="V188" i="52"/>
  <c r="W188" i="52"/>
  <c r="X188" i="52"/>
  <c r="Y188" i="52"/>
  <c r="Z188" i="52"/>
  <c r="AA188" i="52"/>
  <c r="AB188" i="52"/>
  <c r="AC188" i="52"/>
  <c r="AD188" i="52"/>
  <c r="AE188" i="52"/>
  <c r="AF188" i="52"/>
  <c r="AG188" i="52"/>
  <c r="AH188" i="52"/>
  <c r="AI188" i="52"/>
  <c r="AJ188" i="52"/>
  <c r="AK188" i="52"/>
  <c r="AL188" i="52"/>
  <c r="AM188" i="52"/>
  <c r="AN188" i="52"/>
  <c r="AO188" i="52"/>
  <c r="AP188" i="52"/>
  <c r="AQ188" i="52"/>
  <c r="AR188" i="52"/>
  <c r="AS188" i="52"/>
  <c r="AT188" i="52"/>
  <c r="AU188" i="52"/>
  <c r="D189" i="52"/>
  <c r="E189" i="52"/>
  <c r="F189" i="52"/>
  <c r="G189" i="52"/>
  <c r="H189" i="52"/>
  <c r="I189" i="52"/>
  <c r="J189" i="52"/>
  <c r="K189" i="52"/>
  <c r="L189" i="52"/>
  <c r="M189" i="52"/>
  <c r="N189" i="52"/>
  <c r="O189" i="52"/>
  <c r="P189" i="52"/>
  <c r="Q189" i="52"/>
  <c r="R189" i="52"/>
  <c r="S189" i="52"/>
  <c r="T189" i="52"/>
  <c r="U189" i="52"/>
  <c r="V189" i="52"/>
  <c r="W189" i="52"/>
  <c r="X189" i="52"/>
  <c r="Y189" i="52"/>
  <c r="Z189" i="52"/>
  <c r="AA189" i="52"/>
  <c r="AB189" i="52"/>
  <c r="AC189" i="52"/>
  <c r="AD189" i="52"/>
  <c r="AE189" i="52"/>
  <c r="AF189" i="52"/>
  <c r="AG189" i="52"/>
  <c r="AH189" i="52"/>
  <c r="AI189" i="52"/>
  <c r="AJ189" i="52"/>
  <c r="AK189" i="52"/>
  <c r="AL189" i="52"/>
  <c r="AM189" i="52"/>
  <c r="AN189" i="52"/>
  <c r="AO189" i="52"/>
  <c r="AP189" i="52"/>
  <c r="AQ189" i="52"/>
  <c r="AR189" i="52"/>
  <c r="AS189" i="52"/>
  <c r="AT189" i="52"/>
  <c r="AU189" i="52"/>
  <c r="D190" i="52"/>
  <c r="E190" i="52"/>
  <c r="F190" i="52"/>
  <c r="G190" i="52"/>
  <c r="H190" i="52"/>
  <c r="I190" i="52"/>
  <c r="J190" i="52"/>
  <c r="K190" i="52"/>
  <c r="L190" i="52"/>
  <c r="M190" i="52"/>
  <c r="N190" i="52"/>
  <c r="O190" i="52"/>
  <c r="P190" i="52"/>
  <c r="Q190" i="52"/>
  <c r="R190" i="52"/>
  <c r="S190" i="52"/>
  <c r="T190" i="52"/>
  <c r="U190" i="52"/>
  <c r="V190" i="52"/>
  <c r="W190" i="52"/>
  <c r="X190" i="52"/>
  <c r="Y190" i="52"/>
  <c r="Z190" i="52"/>
  <c r="AA190" i="52"/>
  <c r="AB190" i="52"/>
  <c r="AC190" i="52"/>
  <c r="AD190" i="52"/>
  <c r="AE190" i="52"/>
  <c r="AF190" i="52"/>
  <c r="AG190" i="52"/>
  <c r="AH190" i="52"/>
  <c r="AI190" i="52"/>
  <c r="AJ190" i="52"/>
  <c r="AK190" i="52"/>
  <c r="AL190" i="52"/>
  <c r="AM190" i="52"/>
  <c r="AN190" i="52"/>
  <c r="AO190" i="52"/>
  <c r="AP190" i="52"/>
  <c r="AQ190" i="52"/>
  <c r="AR190" i="52"/>
  <c r="AS190" i="52"/>
  <c r="AT190" i="52"/>
  <c r="AU190" i="52"/>
  <c r="D191" i="52"/>
  <c r="E191" i="52"/>
  <c r="F191" i="52"/>
  <c r="G191" i="52"/>
  <c r="H191" i="52"/>
  <c r="I191" i="52"/>
  <c r="J191" i="52"/>
  <c r="K191" i="52"/>
  <c r="L191" i="52"/>
  <c r="M191" i="52"/>
  <c r="N191" i="52"/>
  <c r="O191" i="52"/>
  <c r="P191" i="52"/>
  <c r="Q191" i="52"/>
  <c r="R191" i="52"/>
  <c r="S191" i="52"/>
  <c r="T191" i="52"/>
  <c r="U191" i="52"/>
  <c r="V191" i="52"/>
  <c r="W191" i="52"/>
  <c r="X191" i="52"/>
  <c r="Y191" i="52"/>
  <c r="Z191" i="52"/>
  <c r="AA191" i="52"/>
  <c r="AB191" i="52"/>
  <c r="AC191" i="52"/>
  <c r="AD191" i="52"/>
  <c r="AE191" i="52"/>
  <c r="AF191" i="52"/>
  <c r="AG191" i="52"/>
  <c r="AH191" i="52"/>
  <c r="AI191" i="52"/>
  <c r="AJ191" i="52"/>
  <c r="AK191" i="52"/>
  <c r="AL191" i="52"/>
  <c r="AM191" i="52"/>
  <c r="AN191" i="52"/>
  <c r="AO191" i="52"/>
  <c r="AP191" i="52"/>
  <c r="AQ191" i="52"/>
  <c r="AR191" i="52"/>
  <c r="AS191" i="52"/>
  <c r="AT191" i="52"/>
  <c r="AU191" i="52"/>
  <c r="D192" i="52"/>
  <c r="E192" i="52"/>
  <c r="F192" i="52"/>
  <c r="G192" i="52"/>
  <c r="H192" i="52"/>
  <c r="I192" i="52"/>
  <c r="J192" i="52"/>
  <c r="K192" i="52"/>
  <c r="L192" i="52"/>
  <c r="M192" i="52"/>
  <c r="N192" i="52"/>
  <c r="O192" i="52"/>
  <c r="P192" i="52"/>
  <c r="Q192" i="52"/>
  <c r="R192" i="52"/>
  <c r="S192" i="52"/>
  <c r="T192" i="52"/>
  <c r="U192" i="52"/>
  <c r="V192" i="52"/>
  <c r="W192" i="52"/>
  <c r="X192" i="52"/>
  <c r="Y192" i="52"/>
  <c r="Z192" i="52"/>
  <c r="AA192" i="52"/>
  <c r="AB192" i="52"/>
  <c r="AC192" i="52"/>
  <c r="AD192" i="52"/>
  <c r="AE192" i="52"/>
  <c r="AF192" i="52"/>
  <c r="AG192" i="52"/>
  <c r="AH192" i="52"/>
  <c r="AI192" i="52"/>
  <c r="AJ192" i="52"/>
  <c r="AK192" i="52"/>
  <c r="AL192" i="52"/>
  <c r="AM192" i="52"/>
  <c r="AN192" i="52"/>
  <c r="AO192" i="52"/>
  <c r="AP192" i="52"/>
  <c r="AQ192" i="52"/>
  <c r="AR192" i="52"/>
  <c r="AS192" i="52"/>
  <c r="AT192" i="52"/>
  <c r="AU192" i="52"/>
  <c r="D193" i="52"/>
  <c r="E193" i="52"/>
  <c r="F193" i="52"/>
  <c r="G193" i="52"/>
  <c r="H193" i="52"/>
  <c r="I193" i="52"/>
  <c r="J193" i="52"/>
  <c r="K193" i="52"/>
  <c r="L193" i="52"/>
  <c r="M193" i="52"/>
  <c r="N193" i="52"/>
  <c r="O193" i="52"/>
  <c r="P193" i="52"/>
  <c r="Q193" i="52"/>
  <c r="R193" i="52"/>
  <c r="S193" i="52"/>
  <c r="T193" i="52"/>
  <c r="U193" i="52"/>
  <c r="V193" i="52"/>
  <c r="W193" i="52"/>
  <c r="X193" i="52"/>
  <c r="Y193" i="52"/>
  <c r="Z193" i="52"/>
  <c r="AA193" i="52"/>
  <c r="AB193" i="52"/>
  <c r="AC193" i="52"/>
  <c r="AD193" i="52"/>
  <c r="AE193" i="52"/>
  <c r="AF193" i="52"/>
  <c r="AG193" i="52"/>
  <c r="AH193" i="52"/>
  <c r="AI193" i="52"/>
  <c r="AJ193" i="52"/>
  <c r="AK193" i="52"/>
  <c r="AL193" i="52"/>
  <c r="AM193" i="52"/>
  <c r="AN193" i="52"/>
  <c r="AO193" i="52"/>
  <c r="AP193" i="52"/>
  <c r="AQ193" i="52"/>
  <c r="AR193" i="52"/>
  <c r="AS193" i="52"/>
  <c r="AT193" i="52"/>
  <c r="AU193" i="52"/>
  <c r="D194" i="52"/>
  <c r="E194" i="52"/>
  <c r="F194" i="52"/>
  <c r="G194" i="52"/>
  <c r="H194" i="52"/>
  <c r="I194" i="52"/>
  <c r="J194" i="52"/>
  <c r="K194" i="52"/>
  <c r="L194" i="52"/>
  <c r="M194" i="52"/>
  <c r="N194" i="52"/>
  <c r="O194" i="52"/>
  <c r="P194" i="52"/>
  <c r="Q194" i="52"/>
  <c r="R194" i="52"/>
  <c r="S194" i="52"/>
  <c r="T194" i="52"/>
  <c r="U194" i="52"/>
  <c r="V194" i="52"/>
  <c r="W194" i="52"/>
  <c r="X194" i="52"/>
  <c r="Y194" i="52"/>
  <c r="Z194" i="52"/>
  <c r="AA194" i="52"/>
  <c r="AB194" i="52"/>
  <c r="AC194" i="52"/>
  <c r="AD194" i="52"/>
  <c r="AE194" i="52"/>
  <c r="AF194" i="52"/>
  <c r="AG194" i="52"/>
  <c r="AH194" i="52"/>
  <c r="AI194" i="52"/>
  <c r="AJ194" i="52"/>
  <c r="AK194" i="52"/>
  <c r="AL194" i="52"/>
  <c r="AM194" i="52"/>
  <c r="AN194" i="52"/>
  <c r="AO194" i="52"/>
  <c r="AP194" i="52"/>
  <c r="AQ194" i="52"/>
  <c r="AR194" i="52"/>
  <c r="AS194" i="52"/>
  <c r="AT194" i="52"/>
  <c r="AU194" i="52"/>
  <c r="D195" i="52"/>
  <c r="E195" i="52"/>
  <c r="C195" i="52"/>
  <c r="F195" i="52"/>
  <c r="G195" i="52"/>
  <c r="H195" i="52"/>
  <c r="I195" i="52"/>
  <c r="J195" i="52"/>
  <c r="K195" i="52"/>
  <c r="L195" i="52"/>
  <c r="M195" i="52"/>
  <c r="N195" i="52"/>
  <c r="O195" i="52"/>
  <c r="P195" i="52"/>
  <c r="Q195" i="52"/>
  <c r="R195" i="52"/>
  <c r="S195" i="52"/>
  <c r="T195" i="52"/>
  <c r="U195" i="52"/>
  <c r="V195" i="52"/>
  <c r="W195" i="52"/>
  <c r="X195" i="52"/>
  <c r="Y195" i="52"/>
  <c r="Z195" i="52"/>
  <c r="AA195" i="52"/>
  <c r="AB195" i="52"/>
  <c r="AC195" i="52"/>
  <c r="AD195" i="52"/>
  <c r="AE195" i="52"/>
  <c r="AF195" i="52"/>
  <c r="AG195" i="52"/>
  <c r="AH195" i="52"/>
  <c r="AI195" i="52"/>
  <c r="AJ195" i="52"/>
  <c r="AK195" i="52"/>
  <c r="AL195" i="52"/>
  <c r="AM195" i="52"/>
  <c r="AN195" i="52"/>
  <c r="AO195" i="52"/>
  <c r="AP195" i="52"/>
  <c r="AQ195" i="52"/>
  <c r="AR195" i="52"/>
  <c r="AS195" i="52"/>
  <c r="AT195" i="52"/>
  <c r="AU195" i="52"/>
  <c r="D196" i="52"/>
  <c r="E196" i="52"/>
  <c r="F196" i="52"/>
  <c r="G196" i="52"/>
  <c r="H196" i="52"/>
  <c r="I196" i="52"/>
  <c r="J196" i="52"/>
  <c r="K196" i="52"/>
  <c r="L196" i="52"/>
  <c r="M196" i="52"/>
  <c r="N196" i="52"/>
  <c r="O196" i="52"/>
  <c r="P196" i="52"/>
  <c r="Q196" i="52"/>
  <c r="R196" i="52"/>
  <c r="S196" i="52"/>
  <c r="T196" i="52"/>
  <c r="U196" i="52"/>
  <c r="V196" i="52"/>
  <c r="W196" i="52"/>
  <c r="X196" i="52"/>
  <c r="Y196" i="52"/>
  <c r="Z196" i="52"/>
  <c r="AA196" i="52"/>
  <c r="AB196" i="52"/>
  <c r="AC196" i="52"/>
  <c r="AD196" i="52"/>
  <c r="AE196" i="52"/>
  <c r="AF196" i="52"/>
  <c r="AG196" i="52"/>
  <c r="AH196" i="52"/>
  <c r="AI196" i="52"/>
  <c r="AJ196" i="52"/>
  <c r="AK196" i="52"/>
  <c r="AL196" i="52"/>
  <c r="AM196" i="52"/>
  <c r="AN196" i="52"/>
  <c r="AO196" i="52"/>
  <c r="AP196" i="52"/>
  <c r="AQ196" i="52"/>
  <c r="AR196" i="52"/>
  <c r="AS196" i="52"/>
  <c r="AT196" i="52"/>
  <c r="AU196" i="52"/>
  <c r="D197" i="52"/>
  <c r="E197" i="52"/>
  <c r="F197" i="52"/>
  <c r="G197" i="52"/>
  <c r="H197" i="52"/>
  <c r="I197" i="52"/>
  <c r="J197" i="52"/>
  <c r="K197" i="52"/>
  <c r="L197" i="52"/>
  <c r="M197" i="52"/>
  <c r="N197" i="52"/>
  <c r="O197" i="52"/>
  <c r="P197" i="52"/>
  <c r="Q197" i="52"/>
  <c r="R197" i="52"/>
  <c r="S197" i="52"/>
  <c r="T197" i="52"/>
  <c r="U197" i="52"/>
  <c r="V197" i="52"/>
  <c r="W197" i="52"/>
  <c r="X197" i="52"/>
  <c r="Y197" i="52"/>
  <c r="Z197" i="52"/>
  <c r="AA197" i="52"/>
  <c r="AB197" i="52"/>
  <c r="AC197" i="52"/>
  <c r="AD197" i="52"/>
  <c r="AE197" i="52"/>
  <c r="AF197" i="52"/>
  <c r="AG197" i="52"/>
  <c r="AH197" i="52"/>
  <c r="AI197" i="52"/>
  <c r="AJ197" i="52"/>
  <c r="AK197" i="52"/>
  <c r="AL197" i="52"/>
  <c r="AM197" i="52"/>
  <c r="AN197" i="52"/>
  <c r="AO197" i="52"/>
  <c r="AP197" i="52"/>
  <c r="AQ197" i="52"/>
  <c r="AR197" i="52"/>
  <c r="AS197" i="52"/>
  <c r="AT197" i="52"/>
  <c r="AU197" i="52"/>
  <c r="D198" i="52"/>
  <c r="E198" i="52"/>
  <c r="F198" i="52"/>
  <c r="G198" i="52"/>
  <c r="H198" i="52"/>
  <c r="I198" i="52"/>
  <c r="J198" i="52"/>
  <c r="K198" i="52"/>
  <c r="L198" i="52"/>
  <c r="M198" i="52"/>
  <c r="N198" i="52"/>
  <c r="O198" i="52"/>
  <c r="P198" i="52"/>
  <c r="Q198" i="52"/>
  <c r="R198" i="52"/>
  <c r="S198" i="52"/>
  <c r="T198" i="52"/>
  <c r="U198" i="52"/>
  <c r="V198" i="52"/>
  <c r="W198" i="52"/>
  <c r="X198" i="52"/>
  <c r="Y198" i="52"/>
  <c r="Z198" i="52"/>
  <c r="AA198" i="52"/>
  <c r="AB198" i="52"/>
  <c r="AC198" i="52"/>
  <c r="AD198" i="52"/>
  <c r="AE198" i="52"/>
  <c r="AF198" i="52"/>
  <c r="AG198" i="52"/>
  <c r="AH198" i="52"/>
  <c r="AI198" i="52"/>
  <c r="AJ198" i="52"/>
  <c r="AK198" i="52"/>
  <c r="AL198" i="52"/>
  <c r="AM198" i="52"/>
  <c r="AN198" i="52"/>
  <c r="AO198" i="52"/>
  <c r="AP198" i="52"/>
  <c r="AQ198" i="52"/>
  <c r="AR198" i="52"/>
  <c r="AS198" i="52"/>
  <c r="AT198" i="52"/>
  <c r="AU198" i="52"/>
  <c r="D199" i="52"/>
  <c r="E199" i="52"/>
  <c r="F199" i="52"/>
  <c r="G199" i="52"/>
  <c r="H199" i="52"/>
  <c r="I199" i="52"/>
  <c r="J199" i="52"/>
  <c r="K199" i="52"/>
  <c r="L199" i="52"/>
  <c r="M199" i="52"/>
  <c r="N199" i="52"/>
  <c r="O199" i="52"/>
  <c r="P199" i="52"/>
  <c r="Q199" i="52"/>
  <c r="R199" i="52"/>
  <c r="S199" i="52"/>
  <c r="T199" i="52"/>
  <c r="U199" i="52"/>
  <c r="V199" i="52"/>
  <c r="W199" i="52"/>
  <c r="X199" i="52"/>
  <c r="Y199" i="52"/>
  <c r="Z199" i="52"/>
  <c r="AA199" i="52"/>
  <c r="AB199" i="52"/>
  <c r="AC199" i="52"/>
  <c r="AD199" i="52"/>
  <c r="AE199" i="52"/>
  <c r="AF199" i="52"/>
  <c r="AG199" i="52"/>
  <c r="AH199" i="52"/>
  <c r="AI199" i="52"/>
  <c r="AJ199" i="52"/>
  <c r="AK199" i="52"/>
  <c r="AL199" i="52"/>
  <c r="AM199" i="52"/>
  <c r="AN199" i="52"/>
  <c r="AO199" i="52"/>
  <c r="AP199" i="52"/>
  <c r="AQ199" i="52"/>
  <c r="AR199" i="52"/>
  <c r="AS199" i="52"/>
  <c r="AT199" i="52"/>
  <c r="AU199" i="52"/>
  <c r="D200" i="52"/>
  <c r="E200" i="52"/>
  <c r="F200" i="52"/>
  <c r="G200" i="52"/>
  <c r="H200" i="52"/>
  <c r="I200" i="52"/>
  <c r="J200" i="52"/>
  <c r="K200" i="52"/>
  <c r="L200" i="52"/>
  <c r="M200" i="52"/>
  <c r="N200" i="52"/>
  <c r="O200" i="52"/>
  <c r="P200" i="52"/>
  <c r="Q200" i="52"/>
  <c r="R200" i="52"/>
  <c r="S200" i="52"/>
  <c r="T200" i="52"/>
  <c r="U200" i="52"/>
  <c r="V200" i="52"/>
  <c r="W200" i="52"/>
  <c r="X200" i="52"/>
  <c r="Y200" i="52"/>
  <c r="Z200" i="52"/>
  <c r="AA200" i="52"/>
  <c r="AB200" i="52"/>
  <c r="AC200" i="52"/>
  <c r="AD200" i="52"/>
  <c r="AE200" i="52"/>
  <c r="AF200" i="52"/>
  <c r="AG200" i="52"/>
  <c r="AH200" i="52"/>
  <c r="AI200" i="52"/>
  <c r="AJ200" i="52"/>
  <c r="AK200" i="52"/>
  <c r="AL200" i="52"/>
  <c r="AM200" i="52"/>
  <c r="AN200" i="52"/>
  <c r="AO200" i="52"/>
  <c r="AP200" i="52"/>
  <c r="AQ200" i="52"/>
  <c r="AR200" i="52"/>
  <c r="AS200" i="52"/>
  <c r="AT200" i="52"/>
  <c r="AU200" i="52"/>
  <c r="D201" i="52"/>
  <c r="E201" i="52"/>
  <c r="F201" i="52"/>
  <c r="G201" i="52"/>
  <c r="H201" i="52"/>
  <c r="I201" i="52"/>
  <c r="J201" i="52"/>
  <c r="K201" i="52"/>
  <c r="L201" i="52"/>
  <c r="M201" i="52"/>
  <c r="N201" i="52"/>
  <c r="O201" i="52"/>
  <c r="P201" i="52"/>
  <c r="Q201" i="52"/>
  <c r="R201" i="52"/>
  <c r="S201" i="52"/>
  <c r="T201" i="52"/>
  <c r="U201" i="52"/>
  <c r="V201" i="52"/>
  <c r="W201" i="52"/>
  <c r="X201" i="52"/>
  <c r="Y201" i="52"/>
  <c r="Z201" i="52"/>
  <c r="AA201" i="52"/>
  <c r="AB201" i="52"/>
  <c r="AC201" i="52"/>
  <c r="AD201" i="52"/>
  <c r="AE201" i="52"/>
  <c r="AF201" i="52"/>
  <c r="AG201" i="52"/>
  <c r="AH201" i="52"/>
  <c r="AI201" i="52"/>
  <c r="AJ201" i="52"/>
  <c r="AK201" i="52"/>
  <c r="AL201" i="52"/>
  <c r="AM201" i="52"/>
  <c r="AN201" i="52"/>
  <c r="AO201" i="52"/>
  <c r="AP201" i="52"/>
  <c r="AQ201" i="52"/>
  <c r="AR201" i="52"/>
  <c r="AS201" i="52"/>
  <c r="AT201" i="52"/>
  <c r="AU201" i="52"/>
  <c r="D202" i="52"/>
  <c r="E202" i="52"/>
  <c r="F202" i="52"/>
  <c r="G202" i="52"/>
  <c r="H202" i="52"/>
  <c r="I202" i="52"/>
  <c r="J202" i="52"/>
  <c r="K202" i="52"/>
  <c r="L202" i="52"/>
  <c r="M202" i="52"/>
  <c r="N202" i="52"/>
  <c r="O202" i="52"/>
  <c r="P202" i="52"/>
  <c r="Q202" i="52"/>
  <c r="R202" i="52"/>
  <c r="S202" i="52"/>
  <c r="T202" i="52"/>
  <c r="U202" i="52"/>
  <c r="V202" i="52"/>
  <c r="W202" i="52"/>
  <c r="X202" i="52"/>
  <c r="Y202" i="52"/>
  <c r="Z202" i="52"/>
  <c r="AA202" i="52"/>
  <c r="AB202" i="52"/>
  <c r="AC202" i="52"/>
  <c r="AD202" i="52"/>
  <c r="AE202" i="52"/>
  <c r="AF202" i="52"/>
  <c r="AG202" i="52"/>
  <c r="AH202" i="52"/>
  <c r="AI202" i="52"/>
  <c r="AJ202" i="52"/>
  <c r="AK202" i="52"/>
  <c r="AL202" i="52"/>
  <c r="AM202" i="52"/>
  <c r="AN202" i="52"/>
  <c r="AO202" i="52"/>
  <c r="AP202" i="52"/>
  <c r="AQ202" i="52"/>
  <c r="AR202" i="52"/>
  <c r="AS202" i="52"/>
  <c r="AT202" i="52"/>
  <c r="AU202" i="52"/>
  <c r="D203" i="52"/>
  <c r="E203" i="52"/>
  <c r="F203" i="52"/>
  <c r="G203" i="52"/>
  <c r="H203" i="52"/>
  <c r="I203" i="52"/>
  <c r="J203" i="52"/>
  <c r="K203" i="52"/>
  <c r="L203" i="52"/>
  <c r="M203" i="52"/>
  <c r="N203" i="52"/>
  <c r="O203" i="52"/>
  <c r="P203" i="52"/>
  <c r="Q203" i="52"/>
  <c r="R203" i="52"/>
  <c r="S203" i="52"/>
  <c r="T203" i="52"/>
  <c r="U203" i="52"/>
  <c r="V203" i="52"/>
  <c r="W203" i="52"/>
  <c r="X203" i="52"/>
  <c r="Y203" i="52"/>
  <c r="Z203" i="52"/>
  <c r="AA203" i="52"/>
  <c r="AB203" i="52"/>
  <c r="AC203" i="52"/>
  <c r="AD203" i="52"/>
  <c r="AE203" i="52"/>
  <c r="AF203" i="52"/>
  <c r="AG203" i="52"/>
  <c r="AH203" i="52"/>
  <c r="AI203" i="52"/>
  <c r="AJ203" i="52"/>
  <c r="AK203" i="52"/>
  <c r="AL203" i="52"/>
  <c r="AM203" i="52"/>
  <c r="AN203" i="52"/>
  <c r="AO203" i="52"/>
  <c r="AP203" i="52"/>
  <c r="AQ203" i="52"/>
  <c r="AR203" i="52"/>
  <c r="AS203" i="52"/>
  <c r="AT203" i="52"/>
  <c r="AU203" i="52"/>
  <c r="D205" i="52"/>
  <c r="E205" i="52"/>
  <c r="F205" i="52"/>
  <c r="G205" i="52"/>
  <c r="H205" i="52"/>
  <c r="I205" i="52"/>
  <c r="J205" i="52"/>
  <c r="K205" i="52"/>
  <c r="L205" i="52"/>
  <c r="M205" i="52"/>
  <c r="N205" i="52"/>
  <c r="O205" i="52"/>
  <c r="P205" i="52"/>
  <c r="Q205" i="52"/>
  <c r="R205" i="52"/>
  <c r="S205" i="52"/>
  <c r="T205" i="52"/>
  <c r="U205" i="52"/>
  <c r="V205" i="52"/>
  <c r="W205" i="52"/>
  <c r="X205" i="52"/>
  <c r="Y205" i="52"/>
  <c r="Z205" i="52"/>
  <c r="AA205" i="52"/>
  <c r="AB205" i="52"/>
  <c r="AC205" i="52"/>
  <c r="AD205" i="52"/>
  <c r="AE205" i="52"/>
  <c r="AF205" i="52"/>
  <c r="AG205" i="52"/>
  <c r="AH205" i="52"/>
  <c r="AI205" i="52"/>
  <c r="AJ205" i="52"/>
  <c r="AK205" i="52"/>
  <c r="AL205" i="52"/>
  <c r="AM205" i="52"/>
  <c r="AN205" i="52"/>
  <c r="AO205" i="52"/>
  <c r="AP205" i="52"/>
  <c r="AQ205" i="52"/>
  <c r="AR205" i="52"/>
  <c r="AS205" i="52"/>
  <c r="AT205" i="52"/>
  <c r="AU205" i="52"/>
  <c r="D206" i="52"/>
  <c r="E206" i="52"/>
  <c r="F206" i="52"/>
  <c r="G206" i="52"/>
  <c r="H206" i="52"/>
  <c r="I206" i="52"/>
  <c r="J206" i="52"/>
  <c r="K206" i="52"/>
  <c r="L206" i="52"/>
  <c r="M206" i="52"/>
  <c r="N206" i="52"/>
  <c r="O206" i="52"/>
  <c r="P206" i="52"/>
  <c r="Q206" i="52"/>
  <c r="R206" i="52"/>
  <c r="S206" i="52"/>
  <c r="T206" i="52"/>
  <c r="U206" i="52"/>
  <c r="V206" i="52"/>
  <c r="W206" i="52"/>
  <c r="X206" i="52"/>
  <c r="Y206" i="52"/>
  <c r="Z206" i="52"/>
  <c r="AA206" i="52"/>
  <c r="AB206" i="52"/>
  <c r="AC206" i="52"/>
  <c r="AD206" i="52"/>
  <c r="AE206" i="52"/>
  <c r="AF206" i="52"/>
  <c r="AG206" i="52"/>
  <c r="AH206" i="52"/>
  <c r="AI206" i="52"/>
  <c r="AJ206" i="52"/>
  <c r="AK206" i="52"/>
  <c r="AL206" i="52"/>
  <c r="AM206" i="52"/>
  <c r="AN206" i="52"/>
  <c r="AO206" i="52"/>
  <c r="AP206" i="52"/>
  <c r="AQ206" i="52"/>
  <c r="AR206" i="52"/>
  <c r="AS206" i="52"/>
  <c r="AT206" i="52"/>
  <c r="AU206" i="52"/>
  <c r="D207" i="52"/>
  <c r="E207" i="52"/>
  <c r="C207" i="52"/>
  <c r="C207" i="55"/>
  <c r="F207" i="52"/>
  <c r="G207" i="52"/>
  <c r="H207" i="52"/>
  <c r="I207" i="52"/>
  <c r="J207" i="52"/>
  <c r="K207" i="52"/>
  <c r="L207" i="52"/>
  <c r="M207" i="52"/>
  <c r="N207" i="52"/>
  <c r="O207" i="52"/>
  <c r="P207" i="52"/>
  <c r="Q207" i="52"/>
  <c r="R207" i="52"/>
  <c r="S207" i="52"/>
  <c r="T207" i="52"/>
  <c r="U207" i="52"/>
  <c r="V207" i="52"/>
  <c r="W207" i="52"/>
  <c r="X207" i="52"/>
  <c r="Y207" i="52"/>
  <c r="Z207" i="52"/>
  <c r="AA207" i="52"/>
  <c r="AB207" i="52"/>
  <c r="AC207" i="52"/>
  <c r="AD207" i="52"/>
  <c r="AE207" i="52"/>
  <c r="AF207" i="52"/>
  <c r="AG207" i="52"/>
  <c r="AH207" i="52"/>
  <c r="AI207" i="52"/>
  <c r="AJ207" i="52"/>
  <c r="AK207" i="52"/>
  <c r="AL207" i="52"/>
  <c r="AM207" i="52"/>
  <c r="AN207" i="52"/>
  <c r="AO207" i="52"/>
  <c r="AP207" i="52"/>
  <c r="AQ207" i="52"/>
  <c r="AR207" i="52"/>
  <c r="AS207" i="52"/>
  <c r="AT207" i="52"/>
  <c r="AU207" i="52"/>
  <c r="D208" i="52"/>
  <c r="E208" i="52"/>
  <c r="F208" i="52"/>
  <c r="G208" i="52"/>
  <c r="H208" i="52"/>
  <c r="I208" i="52"/>
  <c r="J208" i="52"/>
  <c r="K208" i="52"/>
  <c r="L208" i="52"/>
  <c r="M208" i="52"/>
  <c r="N208" i="52"/>
  <c r="O208" i="52"/>
  <c r="P208" i="52"/>
  <c r="Q208" i="52"/>
  <c r="R208" i="52"/>
  <c r="S208" i="52"/>
  <c r="T208" i="52"/>
  <c r="U208" i="52"/>
  <c r="V208" i="52"/>
  <c r="W208" i="52"/>
  <c r="X208" i="52"/>
  <c r="Y208" i="52"/>
  <c r="Z208" i="52"/>
  <c r="AA208" i="52"/>
  <c r="AB208" i="52"/>
  <c r="AC208" i="52"/>
  <c r="AD208" i="52"/>
  <c r="AE208" i="52"/>
  <c r="AF208" i="52"/>
  <c r="AG208" i="52"/>
  <c r="AH208" i="52"/>
  <c r="AI208" i="52"/>
  <c r="AJ208" i="52"/>
  <c r="AK208" i="52"/>
  <c r="AL208" i="52"/>
  <c r="AM208" i="52"/>
  <c r="AN208" i="52"/>
  <c r="AO208" i="52"/>
  <c r="AP208" i="52"/>
  <c r="AQ208" i="52"/>
  <c r="AR208" i="52"/>
  <c r="AS208" i="52"/>
  <c r="AT208" i="52"/>
  <c r="AU208" i="52"/>
  <c r="D209" i="52"/>
  <c r="E209" i="52"/>
  <c r="F209" i="52"/>
  <c r="G209" i="52"/>
  <c r="H209" i="52"/>
  <c r="I209" i="52"/>
  <c r="J209" i="52"/>
  <c r="K209" i="52"/>
  <c r="L209" i="52"/>
  <c r="M209" i="52"/>
  <c r="N209" i="52"/>
  <c r="O209" i="52"/>
  <c r="P209" i="52"/>
  <c r="Q209" i="52"/>
  <c r="R209" i="52"/>
  <c r="S209" i="52"/>
  <c r="T209" i="52"/>
  <c r="U209" i="52"/>
  <c r="V209" i="52"/>
  <c r="W209" i="52"/>
  <c r="X209" i="52"/>
  <c r="Y209" i="52"/>
  <c r="Z209" i="52"/>
  <c r="AA209" i="52"/>
  <c r="AB209" i="52"/>
  <c r="AC209" i="52"/>
  <c r="AD209" i="52"/>
  <c r="AE209" i="52"/>
  <c r="AF209" i="52"/>
  <c r="AG209" i="52"/>
  <c r="AH209" i="52"/>
  <c r="AI209" i="52"/>
  <c r="AJ209" i="52"/>
  <c r="AK209" i="52"/>
  <c r="AL209" i="52"/>
  <c r="AM209" i="52"/>
  <c r="AN209" i="52"/>
  <c r="AO209" i="52"/>
  <c r="AP209" i="52"/>
  <c r="AQ209" i="52"/>
  <c r="AR209" i="52"/>
  <c r="AS209" i="52"/>
  <c r="AT209" i="52"/>
  <c r="AU209" i="52"/>
  <c r="D210" i="52"/>
  <c r="E210" i="52"/>
  <c r="F210" i="52"/>
  <c r="G210" i="52"/>
  <c r="H210" i="52"/>
  <c r="I210" i="52"/>
  <c r="J210" i="52"/>
  <c r="K210" i="52"/>
  <c r="L210" i="52"/>
  <c r="M210" i="52"/>
  <c r="N210" i="52"/>
  <c r="O210" i="52"/>
  <c r="P210" i="52"/>
  <c r="Q210" i="52"/>
  <c r="R210" i="52"/>
  <c r="S210" i="52"/>
  <c r="T210" i="52"/>
  <c r="U210" i="52"/>
  <c r="V210" i="52"/>
  <c r="W210" i="52"/>
  <c r="X210" i="52"/>
  <c r="Y210" i="52"/>
  <c r="Z210" i="52"/>
  <c r="AA210" i="52"/>
  <c r="AB210" i="52"/>
  <c r="AC210" i="52"/>
  <c r="AD210" i="52"/>
  <c r="AE210" i="52"/>
  <c r="AF210" i="52"/>
  <c r="AG210" i="52"/>
  <c r="AH210" i="52"/>
  <c r="AI210" i="52"/>
  <c r="AJ210" i="52"/>
  <c r="AK210" i="52"/>
  <c r="AL210" i="52"/>
  <c r="AM210" i="52"/>
  <c r="AN210" i="52"/>
  <c r="AO210" i="52"/>
  <c r="AP210" i="52"/>
  <c r="AQ210" i="52"/>
  <c r="AR210" i="52"/>
  <c r="AS210" i="52"/>
  <c r="AT210" i="52"/>
  <c r="AU210" i="52"/>
  <c r="D211" i="52"/>
  <c r="E211" i="52"/>
  <c r="F211" i="52"/>
  <c r="G211" i="52"/>
  <c r="H211" i="52"/>
  <c r="I211" i="52"/>
  <c r="J211" i="52"/>
  <c r="K211" i="52"/>
  <c r="L211" i="52"/>
  <c r="M211" i="52"/>
  <c r="N211" i="52"/>
  <c r="O211" i="52"/>
  <c r="P211" i="52"/>
  <c r="Q211" i="52"/>
  <c r="R211" i="52"/>
  <c r="S211" i="52"/>
  <c r="T211" i="52"/>
  <c r="U211" i="52"/>
  <c r="V211" i="52"/>
  <c r="W211" i="52"/>
  <c r="X211" i="52"/>
  <c r="Y211" i="52"/>
  <c r="Z211" i="52"/>
  <c r="AA211" i="52"/>
  <c r="AB211" i="52"/>
  <c r="AC211" i="52"/>
  <c r="AD211" i="52"/>
  <c r="AE211" i="52"/>
  <c r="AF211" i="52"/>
  <c r="AG211" i="52"/>
  <c r="AH211" i="52"/>
  <c r="AI211" i="52"/>
  <c r="AJ211" i="52"/>
  <c r="AK211" i="52"/>
  <c r="AL211" i="52"/>
  <c r="AM211" i="52"/>
  <c r="AN211" i="52"/>
  <c r="AO211" i="52"/>
  <c r="AP211" i="52"/>
  <c r="AQ211" i="52"/>
  <c r="AR211" i="52"/>
  <c r="AS211" i="52"/>
  <c r="AT211" i="52"/>
  <c r="AU211" i="52"/>
  <c r="D212" i="52"/>
  <c r="E212" i="52"/>
  <c r="F212" i="52"/>
  <c r="G212" i="52"/>
  <c r="H212" i="52"/>
  <c r="I212" i="52"/>
  <c r="J212" i="52"/>
  <c r="K212" i="52"/>
  <c r="L212" i="52"/>
  <c r="M212" i="52"/>
  <c r="N212" i="52"/>
  <c r="O212" i="52"/>
  <c r="P212" i="52"/>
  <c r="Q212" i="52"/>
  <c r="R212" i="52"/>
  <c r="S212" i="52"/>
  <c r="T212" i="52"/>
  <c r="U212" i="52"/>
  <c r="V212" i="52"/>
  <c r="W212" i="52"/>
  <c r="X212" i="52"/>
  <c r="Y212" i="52"/>
  <c r="Z212" i="52"/>
  <c r="AA212" i="52"/>
  <c r="AB212" i="52"/>
  <c r="AC212" i="52"/>
  <c r="AD212" i="52"/>
  <c r="AE212" i="52"/>
  <c r="AF212" i="52"/>
  <c r="AG212" i="52"/>
  <c r="AH212" i="52"/>
  <c r="AI212" i="52"/>
  <c r="AJ212" i="52"/>
  <c r="AK212" i="52"/>
  <c r="AL212" i="52"/>
  <c r="AM212" i="52"/>
  <c r="AN212" i="52"/>
  <c r="AO212" i="52"/>
  <c r="AP212" i="52"/>
  <c r="AQ212" i="52"/>
  <c r="AR212" i="52"/>
  <c r="AS212" i="52"/>
  <c r="AT212" i="52"/>
  <c r="AU212" i="52"/>
  <c r="D213" i="52"/>
  <c r="E213" i="52"/>
  <c r="F213" i="52"/>
  <c r="G213" i="52"/>
  <c r="H213" i="52"/>
  <c r="I213" i="52"/>
  <c r="J213" i="52"/>
  <c r="K213" i="52"/>
  <c r="L213" i="52"/>
  <c r="M213" i="52"/>
  <c r="N213" i="52"/>
  <c r="O213" i="52"/>
  <c r="P213" i="52"/>
  <c r="Q213" i="52"/>
  <c r="R213" i="52"/>
  <c r="S213" i="52"/>
  <c r="T213" i="52"/>
  <c r="U213" i="52"/>
  <c r="V213" i="52"/>
  <c r="W213" i="52"/>
  <c r="X213" i="52"/>
  <c r="Y213" i="52"/>
  <c r="Z213" i="52"/>
  <c r="AA213" i="52"/>
  <c r="AB213" i="52"/>
  <c r="AC213" i="52"/>
  <c r="AD213" i="52"/>
  <c r="AE213" i="52"/>
  <c r="AF213" i="52"/>
  <c r="AG213" i="52"/>
  <c r="AH213" i="52"/>
  <c r="AI213" i="52"/>
  <c r="AJ213" i="52"/>
  <c r="AK213" i="52"/>
  <c r="AL213" i="52"/>
  <c r="AM213" i="52"/>
  <c r="AN213" i="52"/>
  <c r="AO213" i="52"/>
  <c r="AP213" i="52"/>
  <c r="AQ213" i="52"/>
  <c r="AR213" i="52"/>
  <c r="AS213" i="52"/>
  <c r="AT213" i="52"/>
  <c r="AU213" i="52"/>
  <c r="D214" i="52"/>
  <c r="E214" i="52"/>
  <c r="F214" i="52"/>
  <c r="G214" i="52"/>
  <c r="H214" i="52"/>
  <c r="I214" i="52"/>
  <c r="J214" i="52"/>
  <c r="K214" i="52"/>
  <c r="L214" i="52"/>
  <c r="M214" i="52"/>
  <c r="N214" i="52"/>
  <c r="O214" i="52"/>
  <c r="P214" i="52"/>
  <c r="Q214" i="52"/>
  <c r="R214" i="52"/>
  <c r="S214" i="52"/>
  <c r="T214" i="52"/>
  <c r="U214" i="52"/>
  <c r="V214" i="52"/>
  <c r="W214" i="52"/>
  <c r="X214" i="52"/>
  <c r="Y214" i="52"/>
  <c r="Z214" i="52"/>
  <c r="AA214" i="52"/>
  <c r="AB214" i="52"/>
  <c r="AC214" i="52"/>
  <c r="AD214" i="52"/>
  <c r="AE214" i="52"/>
  <c r="AF214" i="52"/>
  <c r="AG214" i="52"/>
  <c r="AH214" i="52"/>
  <c r="AI214" i="52"/>
  <c r="AJ214" i="52"/>
  <c r="AK214" i="52"/>
  <c r="AL214" i="52"/>
  <c r="AM214" i="52"/>
  <c r="AN214" i="52"/>
  <c r="AO214" i="52"/>
  <c r="AP214" i="52"/>
  <c r="AQ214" i="52"/>
  <c r="AR214" i="52"/>
  <c r="AS214" i="52"/>
  <c r="AT214" i="52"/>
  <c r="AU214" i="52"/>
  <c r="D215" i="52"/>
  <c r="E215" i="52"/>
  <c r="F215" i="52"/>
  <c r="G215" i="52"/>
  <c r="H215" i="52"/>
  <c r="I215" i="52"/>
  <c r="J215" i="52"/>
  <c r="K215" i="52"/>
  <c r="L215" i="52"/>
  <c r="M215" i="52"/>
  <c r="N215" i="52"/>
  <c r="O215" i="52"/>
  <c r="P215" i="52"/>
  <c r="Q215" i="52"/>
  <c r="R215" i="52"/>
  <c r="S215" i="52"/>
  <c r="T215" i="52"/>
  <c r="U215" i="52"/>
  <c r="V215" i="52"/>
  <c r="W215" i="52"/>
  <c r="X215" i="52"/>
  <c r="Y215" i="52"/>
  <c r="Z215" i="52"/>
  <c r="AA215" i="52"/>
  <c r="AB215" i="52"/>
  <c r="AC215" i="52"/>
  <c r="AD215" i="52"/>
  <c r="AE215" i="52"/>
  <c r="AF215" i="52"/>
  <c r="AG215" i="52"/>
  <c r="AH215" i="52"/>
  <c r="AI215" i="52"/>
  <c r="AJ215" i="52"/>
  <c r="AK215" i="52"/>
  <c r="AL215" i="52"/>
  <c r="AM215" i="52"/>
  <c r="AN215" i="52"/>
  <c r="AO215" i="52"/>
  <c r="AP215" i="52"/>
  <c r="AQ215" i="52"/>
  <c r="AR215" i="52"/>
  <c r="AS215" i="52"/>
  <c r="AT215" i="52"/>
  <c r="AU215" i="52"/>
  <c r="D216" i="52"/>
  <c r="E216" i="52"/>
  <c r="F216" i="52"/>
  <c r="G216" i="52"/>
  <c r="H216" i="52"/>
  <c r="I216" i="52"/>
  <c r="J216" i="52"/>
  <c r="K216" i="52"/>
  <c r="L216" i="52"/>
  <c r="M216" i="52"/>
  <c r="N216" i="52"/>
  <c r="O216" i="52"/>
  <c r="P216" i="52"/>
  <c r="Q216" i="52"/>
  <c r="R216" i="52"/>
  <c r="S216" i="52"/>
  <c r="T216" i="52"/>
  <c r="U216" i="52"/>
  <c r="V216" i="52"/>
  <c r="W216" i="52"/>
  <c r="X216" i="52"/>
  <c r="Y216" i="52"/>
  <c r="Z216" i="52"/>
  <c r="AA216" i="52"/>
  <c r="AB216" i="52"/>
  <c r="AC216" i="52"/>
  <c r="AD216" i="52"/>
  <c r="AE216" i="52"/>
  <c r="AF216" i="52"/>
  <c r="AG216" i="52"/>
  <c r="AH216" i="52"/>
  <c r="AI216" i="52"/>
  <c r="AJ216" i="52"/>
  <c r="AK216" i="52"/>
  <c r="AL216" i="52"/>
  <c r="AM216" i="52"/>
  <c r="AN216" i="52"/>
  <c r="AO216" i="52"/>
  <c r="AP216" i="52"/>
  <c r="AQ216" i="52"/>
  <c r="AR216" i="52"/>
  <c r="AS216" i="52"/>
  <c r="AT216" i="52"/>
  <c r="AU216" i="52"/>
  <c r="D217" i="52"/>
  <c r="E217" i="52"/>
  <c r="F217" i="52"/>
  <c r="G217" i="52"/>
  <c r="H217" i="52"/>
  <c r="I217" i="52"/>
  <c r="J217" i="52"/>
  <c r="K217" i="52"/>
  <c r="L217" i="52"/>
  <c r="M217" i="52"/>
  <c r="N217" i="52"/>
  <c r="O217" i="52"/>
  <c r="P217" i="52"/>
  <c r="Q217" i="52"/>
  <c r="R217" i="52"/>
  <c r="S217" i="52"/>
  <c r="T217" i="52"/>
  <c r="U217" i="52"/>
  <c r="V217" i="52"/>
  <c r="W217" i="52"/>
  <c r="X217" i="52"/>
  <c r="Y217" i="52"/>
  <c r="Z217" i="52"/>
  <c r="AA217" i="52"/>
  <c r="AB217" i="52"/>
  <c r="AC217" i="52"/>
  <c r="AD217" i="52"/>
  <c r="AE217" i="52"/>
  <c r="AF217" i="52"/>
  <c r="AG217" i="52"/>
  <c r="AH217" i="52"/>
  <c r="AI217" i="52"/>
  <c r="AJ217" i="52"/>
  <c r="AK217" i="52"/>
  <c r="AL217" i="52"/>
  <c r="AM217" i="52"/>
  <c r="AN217" i="52"/>
  <c r="AO217" i="52"/>
  <c r="AP217" i="52"/>
  <c r="AQ217" i="52"/>
  <c r="AR217" i="52"/>
  <c r="AS217" i="52"/>
  <c r="AT217" i="52"/>
  <c r="AU217" i="52"/>
  <c r="D218" i="52"/>
  <c r="E218" i="52"/>
  <c r="F218" i="52"/>
  <c r="G218" i="52"/>
  <c r="H218" i="52"/>
  <c r="I218" i="52"/>
  <c r="J218" i="52"/>
  <c r="K218" i="52"/>
  <c r="L218" i="52"/>
  <c r="M218" i="52"/>
  <c r="N218" i="52"/>
  <c r="O218" i="52"/>
  <c r="P218" i="52"/>
  <c r="Q218" i="52"/>
  <c r="R218" i="52"/>
  <c r="S218" i="52"/>
  <c r="T218" i="52"/>
  <c r="U218" i="52"/>
  <c r="V218" i="52"/>
  <c r="W218" i="52"/>
  <c r="X218" i="52"/>
  <c r="Y218" i="52"/>
  <c r="Z218" i="52"/>
  <c r="AA218" i="52"/>
  <c r="AB218" i="52"/>
  <c r="AC218" i="52"/>
  <c r="AD218" i="52"/>
  <c r="AE218" i="52"/>
  <c r="AF218" i="52"/>
  <c r="AG218" i="52"/>
  <c r="AH218" i="52"/>
  <c r="AI218" i="52"/>
  <c r="AJ218" i="52"/>
  <c r="AK218" i="52"/>
  <c r="AL218" i="52"/>
  <c r="AM218" i="52"/>
  <c r="AN218" i="52"/>
  <c r="AO218" i="52"/>
  <c r="AP218" i="52"/>
  <c r="AQ218" i="52"/>
  <c r="AR218" i="52"/>
  <c r="AS218" i="52"/>
  <c r="AT218" i="52"/>
  <c r="AU218" i="52"/>
  <c r="D219" i="52"/>
  <c r="E219" i="52"/>
  <c r="C219" i="52"/>
  <c r="C219" i="55"/>
  <c r="F219" i="52"/>
  <c r="G219" i="52"/>
  <c r="H219" i="52"/>
  <c r="I219" i="52"/>
  <c r="J219" i="52"/>
  <c r="K219" i="52"/>
  <c r="L219" i="52"/>
  <c r="M219" i="52"/>
  <c r="N219" i="52"/>
  <c r="O219" i="52"/>
  <c r="P219" i="52"/>
  <c r="Q219" i="52"/>
  <c r="R219" i="52"/>
  <c r="S219" i="52"/>
  <c r="T219" i="52"/>
  <c r="U219" i="52"/>
  <c r="V219" i="52"/>
  <c r="W219" i="52"/>
  <c r="X219" i="52"/>
  <c r="Y219" i="52"/>
  <c r="Z219" i="52"/>
  <c r="AA219" i="52"/>
  <c r="AB219" i="52"/>
  <c r="AC219" i="52"/>
  <c r="AD219" i="52"/>
  <c r="AE219" i="52"/>
  <c r="AF219" i="52"/>
  <c r="AG219" i="52"/>
  <c r="AH219" i="52"/>
  <c r="AI219" i="52"/>
  <c r="AJ219" i="52"/>
  <c r="AK219" i="52"/>
  <c r="AL219" i="52"/>
  <c r="AM219" i="52"/>
  <c r="AN219" i="52"/>
  <c r="AO219" i="52"/>
  <c r="AP219" i="52"/>
  <c r="AQ219" i="52"/>
  <c r="AR219" i="52"/>
  <c r="AS219" i="52"/>
  <c r="AT219" i="52"/>
  <c r="AU219" i="52"/>
  <c r="D220" i="52"/>
  <c r="E220" i="52"/>
  <c r="F220" i="52"/>
  <c r="G220" i="52"/>
  <c r="H220" i="52"/>
  <c r="I220" i="52"/>
  <c r="J220" i="52"/>
  <c r="K220" i="52"/>
  <c r="L220" i="52"/>
  <c r="M220" i="52"/>
  <c r="N220" i="52"/>
  <c r="O220" i="52"/>
  <c r="P220" i="52"/>
  <c r="Q220" i="52"/>
  <c r="R220" i="52"/>
  <c r="S220" i="52"/>
  <c r="T220" i="52"/>
  <c r="U220" i="52"/>
  <c r="V220" i="52"/>
  <c r="W220" i="52"/>
  <c r="X220" i="52"/>
  <c r="Y220" i="52"/>
  <c r="Z220" i="52"/>
  <c r="AA220" i="52"/>
  <c r="AB220" i="52"/>
  <c r="AC220" i="52"/>
  <c r="AD220" i="52"/>
  <c r="AE220" i="52"/>
  <c r="AF220" i="52"/>
  <c r="AG220" i="52"/>
  <c r="AH220" i="52"/>
  <c r="AI220" i="52"/>
  <c r="AJ220" i="52"/>
  <c r="AK220" i="52"/>
  <c r="AL220" i="52"/>
  <c r="AM220" i="52"/>
  <c r="AN220" i="52"/>
  <c r="AO220" i="52"/>
  <c r="AP220" i="52"/>
  <c r="AQ220" i="52"/>
  <c r="AR220" i="52"/>
  <c r="AS220" i="52"/>
  <c r="AT220" i="52"/>
  <c r="AU220" i="52"/>
  <c r="D221" i="52"/>
  <c r="E221" i="52"/>
  <c r="F221" i="52"/>
  <c r="G221" i="52"/>
  <c r="H221" i="52"/>
  <c r="I221" i="52"/>
  <c r="J221" i="52"/>
  <c r="K221" i="52"/>
  <c r="L221" i="52"/>
  <c r="M221" i="52"/>
  <c r="N221" i="52"/>
  <c r="O221" i="52"/>
  <c r="P221" i="52"/>
  <c r="Q221" i="52"/>
  <c r="R221" i="52"/>
  <c r="S221" i="52"/>
  <c r="T221" i="52"/>
  <c r="U221" i="52"/>
  <c r="V221" i="52"/>
  <c r="W221" i="52"/>
  <c r="X221" i="52"/>
  <c r="Y221" i="52"/>
  <c r="Z221" i="52"/>
  <c r="AA221" i="52"/>
  <c r="AB221" i="52"/>
  <c r="AC221" i="52"/>
  <c r="AD221" i="52"/>
  <c r="AE221" i="52"/>
  <c r="AF221" i="52"/>
  <c r="AG221" i="52"/>
  <c r="AH221" i="52"/>
  <c r="AI221" i="52"/>
  <c r="AJ221" i="52"/>
  <c r="AK221" i="52"/>
  <c r="AL221" i="52"/>
  <c r="AM221" i="52"/>
  <c r="AN221" i="52"/>
  <c r="AO221" i="52"/>
  <c r="AP221" i="52"/>
  <c r="AQ221" i="52"/>
  <c r="AR221" i="52"/>
  <c r="AS221" i="52"/>
  <c r="AT221" i="52"/>
  <c r="AU221" i="52"/>
  <c r="D222" i="52"/>
  <c r="E222" i="52"/>
  <c r="F222" i="52"/>
  <c r="G222" i="52"/>
  <c r="H222" i="52"/>
  <c r="I222" i="52"/>
  <c r="J222" i="52"/>
  <c r="K222" i="52"/>
  <c r="L222" i="52"/>
  <c r="M222" i="52"/>
  <c r="N222" i="52"/>
  <c r="O222" i="52"/>
  <c r="P222" i="52"/>
  <c r="Q222" i="52"/>
  <c r="R222" i="52"/>
  <c r="S222" i="52"/>
  <c r="T222" i="52"/>
  <c r="U222" i="52"/>
  <c r="V222" i="52"/>
  <c r="W222" i="52"/>
  <c r="X222" i="52"/>
  <c r="Y222" i="52"/>
  <c r="Z222" i="52"/>
  <c r="AA222" i="52"/>
  <c r="AB222" i="52"/>
  <c r="AC222" i="52"/>
  <c r="AD222" i="52"/>
  <c r="AE222" i="52"/>
  <c r="AF222" i="52"/>
  <c r="AG222" i="52"/>
  <c r="AH222" i="52"/>
  <c r="AI222" i="52"/>
  <c r="AJ222" i="52"/>
  <c r="AK222" i="52"/>
  <c r="AL222" i="52"/>
  <c r="AM222" i="52"/>
  <c r="AN222" i="52"/>
  <c r="AO222" i="52"/>
  <c r="AP222" i="52"/>
  <c r="AQ222" i="52"/>
  <c r="AR222" i="52"/>
  <c r="AS222" i="52"/>
  <c r="AT222" i="52"/>
  <c r="AU222" i="52"/>
  <c r="D223" i="52"/>
  <c r="E223" i="52"/>
  <c r="F223" i="52"/>
  <c r="G223" i="52"/>
  <c r="H223" i="52"/>
  <c r="I223" i="52"/>
  <c r="J223" i="52"/>
  <c r="K223" i="52"/>
  <c r="L223" i="52"/>
  <c r="M223" i="52"/>
  <c r="N223" i="52"/>
  <c r="O223" i="52"/>
  <c r="P223" i="52"/>
  <c r="Q223" i="52"/>
  <c r="R223" i="52"/>
  <c r="S223" i="52"/>
  <c r="T223" i="52"/>
  <c r="U223" i="52"/>
  <c r="V223" i="52"/>
  <c r="W223" i="52"/>
  <c r="X223" i="52"/>
  <c r="Y223" i="52"/>
  <c r="Z223" i="52"/>
  <c r="AA223" i="52"/>
  <c r="AB223" i="52"/>
  <c r="AC223" i="52"/>
  <c r="AD223" i="52"/>
  <c r="AE223" i="52"/>
  <c r="AF223" i="52"/>
  <c r="AG223" i="52"/>
  <c r="AH223" i="52"/>
  <c r="AI223" i="52"/>
  <c r="AJ223" i="52"/>
  <c r="AK223" i="52"/>
  <c r="AL223" i="52"/>
  <c r="AM223" i="52"/>
  <c r="AN223" i="52"/>
  <c r="AO223" i="52"/>
  <c r="AP223" i="52"/>
  <c r="AQ223" i="52"/>
  <c r="AR223" i="52"/>
  <c r="AS223" i="52"/>
  <c r="AT223" i="52"/>
  <c r="AU223" i="52"/>
  <c r="D224" i="52"/>
  <c r="C224" i="52"/>
  <c r="C224" i="55"/>
  <c r="E224" i="52"/>
  <c r="F224" i="52"/>
  <c r="G224" i="52"/>
  <c r="H224" i="52"/>
  <c r="I224" i="52"/>
  <c r="J224" i="52"/>
  <c r="K224" i="52"/>
  <c r="L224" i="52"/>
  <c r="M224" i="52"/>
  <c r="N224" i="52"/>
  <c r="O224" i="52"/>
  <c r="P224" i="52"/>
  <c r="Q224" i="52"/>
  <c r="R224" i="52"/>
  <c r="S224" i="52"/>
  <c r="T224" i="52"/>
  <c r="U224" i="52"/>
  <c r="V224" i="52"/>
  <c r="W224" i="52"/>
  <c r="X224" i="52"/>
  <c r="Y224" i="52"/>
  <c r="Z224" i="52"/>
  <c r="AA224" i="52"/>
  <c r="AB224" i="52"/>
  <c r="AC224" i="52"/>
  <c r="AD224" i="52"/>
  <c r="AE224" i="52"/>
  <c r="AF224" i="52"/>
  <c r="AG224" i="52"/>
  <c r="AH224" i="52"/>
  <c r="AI224" i="52"/>
  <c r="AJ224" i="52"/>
  <c r="AK224" i="52"/>
  <c r="AL224" i="52"/>
  <c r="AM224" i="52"/>
  <c r="AN224" i="52"/>
  <c r="AO224" i="52"/>
  <c r="AP224" i="52"/>
  <c r="AQ224" i="52"/>
  <c r="AR224" i="52"/>
  <c r="AS224" i="52"/>
  <c r="AT224" i="52"/>
  <c r="AU224" i="52"/>
  <c r="D225" i="52"/>
  <c r="E225" i="52"/>
  <c r="F225" i="52"/>
  <c r="G225" i="52"/>
  <c r="H225" i="52"/>
  <c r="I225" i="52"/>
  <c r="J225" i="52"/>
  <c r="K225" i="52"/>
  <c r="L225" i="52"/>
  <c r="M225" i="52"/>
  <c r="N225" i="52"/>
  <c r="O225" i="52"/>
  <c r="P225" i="52"/>
  <c r="Q225" i="52"/>
  <c r="R225" i="52"/>
  <c r="S225" i="52"/>
  <c r="T225" i="52"/>
  <c r="U225" i="52"/>
  <c r="V225" i="52"/>
  <c r="W225" i="52"/>
  <c r="X225" i="52"/>
  <c r="Y225" i="52"/>
  <c r="Z225" i="52"/>
  <c r="AA225" i="52"/>
  <c r="AB225" i="52"/>
  <c r="AC225" i="52"/>
  <c r="AD225" i="52"/>
  <c r="AE225" i="52"/>
  <c r="AF225" i="52"/>
  <c r="AG225" i="52"/>
  <c r="AH225" i="52"/>
  <c r="AI225" i="52"/>
  <c r="AJ225" i="52"/>
  <c r="AK225" i="52"/>
  <c r="AL225" i="52"/>
  <c r="AM225" i="52"/>
  <c r="AN225" i="52"/>
  <c r="AO225" i="52"/>
  <c r="AP225" i="52"/>
  <c r="AQ225" i="52"/>
  <c r="AR225" i="52"/>
  <c r="AS225" i="52"/>
  <c r="AT225" i="52"/>
  <c r="AU225" i="52"/>
  <c r="D226" i="52"/>
  <c r="E226" i="52"/>
  <c r="F226" i="52"/>
  <c r="G226" i="52"/>
  <c r="H226" i="52"/>
  <c r="I226" i="52"/>
  <c r="J226" i="52"/>
  <c r="K226" i="52"/>
  <c r="L226" i="52"/>
  <c r="M226" i="52"/>
  <c r="N226" i="52"/>
  <c r="O226" i="52"/>
  <c r="P226" i="52"/>
  <c r="Q226" i="52"/>
  <c r="R226" i="52"/>
  <c r="S226" i="52"/>
  <c r="T226" i="52"/>
  <c r="U226" i="52"/>
  <c r="V226" i="52"/>
  <c r="W226" i="52"/>
  <c r="X226" i="52"/>
  <c r="Y226" i="52"/>
  <c r="Z226" i="52"/>
  <c r="AA226" i="52"/>
  <c r="AB226" i="52"/>
  <c r="AC226" i="52"/>
  <c r="AD226" i="52"/>
  <c r="AE226" i="52"/>
  <c r="AF226" i="52"/>
  <c r="AG226" i="52"/>
  <c r="AH226" i="52"/>
  <c r="AI226" i="52"/>
  <c r="AJ226" i="52"/>
  <c r="AK226" i="52"/>
  <c r="AL226" i="52"/>
  <c r="AM226" i="52"/>
  <c r="AN226" i="52"/>
  <c r="AO226" i="52"/>
  <c r="AP226" i="52"/>
  <c r="AQ226" i="52"/>
  <c r="AR226" i="52"/>
  <c r="AS226" i="52"/>
  <c r="AT226" i="52"/>
  <c r="AU226" i="52"/>
  <c r="D227" i="52"/>
  <c r="E227" i="52"/>
  <c r="F227" i="52"/>
  <c r="G227" i="52"/>
  <c r="H227" i="52"/>
  <c r="I227" i="52"/>
  <c r="J227" i="52"/>
  <c r="K227" i="52"/>
  <c r="L227" i="52"/>
  <c r="M227" i="52"/>
  <c r="N227" i="52"/>
  <c r="O227" i="52"/>
  <c r="P227" i="52"/>
  <c r="Q227" i="52"/>
  <c r="R227" i="52"/>
  <c r="S227" i="52"/>
  <c r="T227" i="52"/>
  <c r="U227" i="52"/>
  <c r="V227" i="52"/>
  <c r="W227" i="52"/>
  <c r="X227" i="52"/>
  <c r="Y227" i="52"/>
  <c r="Z227" i="52"/>
  <c r="AA227" i="52"/>
  <c r="AB227" i="52"/>
  <c r="AC227" i="52"/>
  <c r="AD227" i="52"/>
  <c r="AE227" i="52"/>
  <c r="AF227" i="52"/>
  <c r="AG227" i="52"/>
  <c r="AH227" i="52"/>
  <c r="AI227" i="52"/>
  <c r="AJ227" i="52"/>
  <c r="AK227" i="52"/>
  <c r="AL227" i="52"/>
  <c r="AM227" i="52"/>
  <c r="AN227" i="52"/>
  <c r="AO227" i="52"/>
  <c r="AP227" i="52"/>
  <c r="AQ227" i="52"/>
  <c r="AR227" i="52"/>
  <c r="AS227" i="52"/>
  <c r="AT227" i="52"/>
  <c r="AU227" i="52"/>
  <c r="D228" i="52"/>
  <c r="E228" i="52"/>
  <c r="F228" i="52"/>
  <c r="G228" i="52"/>
  <c r="H228" i="52"/>
  <c r="I228" i="52"/>
  <c r="J228" i="52"/>
  <c r="K228" i="52"/>
  <c r="L228" i="52"/>
  <c r="M228" i="52"/>
  <c r="N228" i="52"/>
  <c r="O228" i="52"/>
  <c r="P228" i="52"/>
  <c r="Q228" i="52"/>
  <c r="R228" i="52"/>
  <c r="S228" i="52"/>
  <c r="T228" i="52"/>
  <c r="U228" i="52"/>
  <c r="V228" i="52"/>
  <c r="W228" i="52"/>
  <c r="X228" i="52"/>
  <c r="Y228" i="52"/>
  <c r="Z228" i="52"/>
  <c r="AA228" i="52"/>
  <c r="AB228" i="52"/>
  <c r="AC228" i="52"/>
  <c r="AD228" i="52"/>
  <c r="AE228" i="52"/>
  <c r="AF228" i="52"/>
  <c r="AG228" i="52"/>
  <c r="AH228" i="52"/>
  <c r="AI228" i="52"/>
  <c r="AJ228" i="52"/>
  <c r="AK228" i="52"/>
  <c r="AL228" i="52"/>
  <c r="AM228" i="52"/>
  <c r="AN228" i="52"/>
  <c r="AO228" i="52"/>
  <c r="AP228" i="52"/>
  <c r="AQ228" i="52"/>
  <c r="AR228" i="52"/>
  <c r="AS228" i="52"/>
  <c r="AT228" i="52"/>
  <c r="AU228" i="52"/>
  <c r="D229" i="52"/>
  <c r="E229" i="52"/>
  <c r="F229" i="52"/>
  <c r="G229" i="52"/>
  <c r="H229" i="52"/>
  <c r="I229" i="52"/>
  <c r="J229" i="52"/>
  <c r="K229" i="52"/>
  <c r="L229" i="52"/>
  <c r="M229" i="52"/>
  <c r="N229" i="52"/>
  <c r="O229" i="52"/>
  <c r="P229" i="52"/>
  <c r="Q229" i="52"/>
  <c r="R229" i="52"/>
  <c r="S229" i="52"/>
  <c r="T229" i="52"/>
  <c r="U229" i="52"/>
  <c r="V229" i="52"/>
  <c r="W229" i="52"/>
  <c r="X229" i="52"/>
  <c r="Y229" i="52"/>
  <c r="Z229" i="52"/>
  <c r="AA229" i="52"/>
  <c r="AB229" i="52"/>
  <c r="AC229" i="52"/>
  <c r="AD229" i="52"/>
  <c r="AE229" i="52"/>
  <c r="AF229" i="52"/>
  <c r="AG229" i="52"/>
  <c r="AH229" i="52"/>
  <c r="AI229" i="52"/>
  <c r="AJ229" i="52"/>
  <c r="AK229" i="52"/>
  <c r="AL229" i="52"/>
  <c r="AM229" i="52"/>
  <c r="AN229" i="52"/>
  <c r="AO229" i="52"/>
  <c r="AP229" i="52"/>
  <c r="AQ229" i="52"/>
  <c r="AR229" i="52"/>
  <c r="AS229" i="52"/>
  <c r="AT229" i="52"/>
  <c r="AU229" i="52"/>
  <c r="D230" i="52"/>
  <c r="E230" i="52"/>
  <c r="F230" i="52"/>
  <c r="G230" i="52"/>
  <c r="H230" i="52"/>
  <c r="I230" i="52"/>
  <c r="J230" i="52"/>
  <c r="K230" i="52"/>
  <c r="L230" i="52"/>
  <c r="M230" i="52"/>
  <c r="N230" i="52"/>
  <c r="O230" i="52"/>
  <c r="P230" i="52"/>
  <c r="Q230" i="52"/>
  <c r="R230" i="52"/>
  <c r="S230" i="52"/>
  <c r="T230" i="52"/>
  <c r="U230" i="52"/>
  <c r="V230" i="52"/>
  <c r="W230" i="52"/>
  <c r="X230" i="52"/>
  <c r="Y230" i="52"/>
  <c r="Z230" i="52"/>
  <c r="AA230" i="52"/>
  <c r="AB230" i="52"/>
  <c r="AC230" i="52"/>
  <c r="AD230" i="52"/>
  <c r="AE230" i="52"/>
  <c r="AF230" i="52"/>
  <c r="AG230" i="52"/>
  <c r="AH230" i="52"/>
  <c r="AI230" i="52"/>
  <c r="AJ230" i="52"/>
  <c r="AK230" i="52"/>
  <c r="AL230" i="52"/>
  <c r="AM230" i="52"/>
  <c r="AN230" i="52"/>
  <c r="AO230" i="52"/>
  <c r="AP230" i="52"/>
  <c r="AQ230" i="52"/>
  <c r="AR230" i="52"/>
  <c r="AS230" i="52"/>
  <c r="AT230" i="52"/>
  <c r="AU230" i="52"/>
  <c r="D231" i="52"/>
  <c r="E231" i="52"/>
  <c r="C231" i="52"/>
  <c r="F231" i="52"/>
  <c r="G231" i="52"/>
  <c r="H231" i="52"/>
  <c r="I231" i="52"/>
  <c r="J231" i="52"/>
  <c r="K231" i="52"/>
  <c r="L231" i="52"/>
  <c r="M231" i="52"/>
  <c r="N231" i="52"/>
  <c r="O231" i="52"/>
  <c r="P231" i="52"/>
  <c r="Q231" i="52"/>
  <c r="R231" i="52"/>
  <c r="S231" i="52"/>
  <c r="T231" i="52"/>
  <c r="U231" i="52"/>
  <c r="V231" i="52"/>
  <c r="W231" i="52"/>
  <c r="X231" i="52"/>
  <c r="Y231" i="52"/>
  <c r="Z231" i="52"/>
  <c r="AA231" i="52"/>
  <c r="AB231" i="52"/>
  <c r="AC231" i="52"/>
  <c r="AD231" i="52"/>
  <c r="AE231" i="52"/>
  <c r="AF231" i="52"/>
  <c r="AG231" i="52"/>
  <c r="AH231" i="52"/>
  <c r="AI231" i="52"/>
  <c r="AJ231" i="52"/>
  <c r="AK231" i="52"/>
  <c r="AL231" i="52"/>
  <c r="AM231" i="52"/>
  <c r="AN231" i="52"/>
  <c r="AO231" i="52"/>
  <c r="AP231" i="52"/>
  <c r="AQ231" i="52"/>
  <c r="AR231" i="52"/>
  <c r="AS231" i="52"/>
  <c r="AT231" i="52"/>
  <c r="AU231" i="52"/>
  <c r="D232" i="52"/>
  <c r="E232" i="52"/>
  <c r="F232" i="52"/>
  <c r="G232" i="52"/>
  <c r="H232" i="52"/>
  <c r="I232" i="52"/>
  <c r="J232" i="52"/>
  <c r="K232" i="52"/>
  <c r="L232" i="52"/>
  <c r="M232" i="52"/>
  <c r="N232" i="52"/>
  <c r="O232" i="52"/>
  <c r="P232" i="52"/>
  <c r="Q232" i="52"/>
  <c r="R232" i="52"/>
  <c r="S232" i="52"/>
  <c r="T232" i="52"/>
  <c r="U232" i="52"/>
  <c r="V232" i="52"/>
  <c r="W232" i="52"/>
  <c r="X232" i="52"/>
  <c r="Y232" i="52"/>
  <c r="Z232" i="52"/>
  <c r="AA232" i="52"/>
  <c r="AB232" i="52"/>
  <c r="AC232" i="52"/>
  <c r="AD232" i="52"/>
  <c r="AE232" i="52"/>
  <c r="AF232" i="52"/>
  <c r="AG232" i="52"/>
  <c r="AH232" i="52"/>
  <c r="AI232" i="52"/>
  <c r="AJ232" i="52"/>
  <c r="AK232" i="52"/>
  <c r="AL232" i="52"/>
  <c r="AM232" i="52"/>
  <c r="AN232" i="52"/>
  <c r="AO232" i="52"/>
  <c r="AP232" i="52"/>
  <c r="AQ232" i="52"/>
  <c r="AR232" i="52"/>
  <c r="AS232" i="52"/>
  <c r="AT232" i="52"/>
  <c r="AU232" i="52"/>
  <c r="D233" i="52"/>
  <c r="E233" i="52"/>
  <c r="F233" i="52"/>
  <c r="G233" i="52"/>
  <c r="H233" i="52"/>
  <c r="I233" i="52"/>
  <c r="J233" i="52"/>
  <c r="K233" i="52"/>
  <c r="L233" i="52"/>
  <c r="M233" i="52"/>
  <c r="N233" i="52"/>
  <c r="O233" i="52"/>
  <c r="P233" i="52"/>
  <c r="Q233" i="52"/>
  <c r="R233" i="52"/>
  <c r="S233" i="52"/>
  <c r="T233" i="52"/>
  <c r="U233" i="52"/>
  <c r="V233" i="52"/>
  <c r="W233" i="52"/>
  <c r="X233" i="52"/>
  <c r="Y233" i="52"/>
  <c r="Z233" i="52"/>
  <c r="AA233" i="52"/>
  <c r="AB233" i="52"/>
  <c r="AC233" i="52"/>
  <c r="AD233" i="52"/>
  <c r="AE233" i="52"/>
  <c r="AF233" i="52"/>
  <c r="AG233" i="52"/>
  <c r="AH233" i="52"/>
  <c r="AI233" i="52"/>
  <c r="AJ233" i="52"/>
  <c r="AK233" i="52"/>
  <c r="AL233" i="52"/>
  <c r="AM233" i="52"/>
  <c r="AN233" i="52"/>
  <c r="AO233" i="52"/>
  <c r="AP233" i="52"/>
  <c r="AQ233" i="52"/>
  <c r="AR233" i="52"/>
  <c r="AS233" i="52"/>
  <c r="AT233" i="52"/>
  <c r="AU233" i="52"/>
  <c r="D234" i="52"/>
  <c r="E234" i="52"/>
  <c r="F234" i="52"/>
  <c r="G234" i="52"/>
  <c r="H234" i="52"/>
  <c r="I234" i="52"/>
  <c r="J234" i="52"/>
  <c r="K234" i="52"/>
  <c r="L234" i="52"/>
  <c r="M234" i="52"/>
  <c r="N234" i="52"/>
  <c r="O234" i="52"/>
  <c r="P234" i="52"/>
  <c r="Q234" i="52"/>
  <c r="R234" i="52"/>
  <c r="S234" i="52"/>
  <c r="T234" i="52"/>
  <c r="U234" i="52"/>
  <c r="V234" i="52"/>
  <c r="W234" i="52"/>
  <c r="X234" i="52"/>
  <c r="Y234" i="52"/>
  <c r="Z234" i="52"/>
  <c r="AA234" i="52"/>
  <c r="AB234" i="52"/>
  <c r="AC234" i="52"/>
  <c r="AD234" i="52"/>
  <c r="AE234" i="52"/>
  <c r="AF234" i="52"/>
  <c r="AG234" i="52"/>
  <c r="AH234" i="52"/>
  <c r="AI234" i="52"/>
  <c r="AJ234" i="52"/>
  <c r="AK234" i="52"/>
  <c r="AL234" i="52"/>
  <c r="AM234" i="52"/>
  <c r="AN234" i="52"/>
  <c r="AO234" i="52"/>
  <c r="AP234" i="52"/>
  <c r="AQ234" i="52"/>
  <c r="AR234" i="52"/>
  <c r="AS234" i="52"/>
  <c r="AT234" i="52"/>
  <c r="AU234" i="52"/>
  <c r="D235" i="52"/>
  <c r="E235" i="52"/>
  <c r="F235" i="52"/>
  <c r="G235" i="52"/>
  <c r="H235" i="52"/>
  <c r="I235" i="52"/>
  <c r="J235" i="52"/>
  <c r="K235" i="52"/>
  <c r="L235" i="52"/>
  <c r="M235" i="52"/>
  <c r="N235" i="52"/>
  <c r="O235" i="52"/>
  <c r="P235" i="52"/>
  <c r="Q235" i="52"/>
  <c r="R235" i="52"/>
  <c r="S235" i="52"/>
  <c r="T235" i="52"/>
  <c r="U235" i="52"/>
  <c r="V235" i="52"/>
  <c r="W235" i="52"/>
  <c r="X235" i="52"/>
  <c r="Y235" i="52"/>
  <c r="Z235" i="52"/>
  <c r="AA235" i="52"/>
  <c r="AB235" i="52"/>
  <c r="AC235" i="52"/>
  <c r="AD235" i="52"/>
  <c r="AE235" i="52"/>
  <c r="AF235" i="52"/>
  <c r="AG235" i="52"/>
  <c r="AH235" i="52"/>
  <c r="AI235" i="52"/>
  <c r="AJ235" i="52"/>
  <c r="AK235" i="52"/>
  <c r="AL235" i="52"/>
  <c r="AM235" i="52"/>
  <c r="AN235" i="52"/>
  <c r="AO235" i="52"/>
  <c r="AP235" i="52"/>
  <c r="AQ235" i="52"/>
  <c r="AR235" i="52"/>
  <c r="AS235" i="52"/>
  <c r="AT235" i="52"/>
  <c r="AU235" i="52"/>
  <c r="D236" i="52"/>
  <c r="E236" i="52"/>
  <c r="F236" i="52"/>
  <c r="G236" i="52"/>
  <c r="H236" i="52"/>
  <c r="I236" i="52"/>
  <c r="J236" i="52"/>
  <c r="K236" i="52"/>
  <c r="L236" i="52"/>
  <c r="M236" i="52"/>
  <c r="N236" i="52"/>
  <c r="O236" i="52"/>
  <c r="P236" i="52"/>
  <c r="Q236" i="52"/>
  <c r="R236" i="52"/>
  <c r="S236" i="52"/>
  <c r="T236" i="52"/>
  <c r="U236" i="52"/>
  <c r="V236" i="52"/>
  <c r="W236" i="52"/>
  <c r="X236" i="52"/>
  <c r="Y236" i="52"/>
  <c r="Z236" i="52"/>
  <c r="AA236" i="52"/>
  <c r="AB236" i="52"/>
  <c r="AC236" i="52"/>
  <c r="AD236" i="52"/>
  <c r="AE236" i="52"/>
  <c r="AF236" i="52"/>
  <c r="AG236" i="52"/>
  <c r="AH236" i="52"/>
  <c r="AI236" i="52"/>
  <c r="AJ236" i="52"/>
  <c r="AK236" i="52"/>
  <c r="AL236" i="52"/>
  <c r="AM236" i="52"/>
  <c r="AN236" i="52"/>
  <c r="AO236" i="52"/>
  <c r="AP236" i="52"/>
  <c r="AQ236" i="52"/>
  <c r="AR236" i="52"/>
  <c r="AS236" i="52"/>
  <c r="AT236" i="52"/>
  <c r="AU236" i="52"/>
  <c r="D237" i="52"/>
  <c r="E237" i="52"/>
  <c r="F237" i="52"/>
  <c r="G237" i="52"/>
  <c r="H237" i="52"/>
  <c r="I237" i="52"/>
  <c r="J237" i="52"/>
  <c r="K237" i="52"/>
  <c r="L237" i="52"/>
  <c r="M237" i="52"/>
  <c r="N237" i="52"/>
  <c r="O237" i="52"/>
  <c r="P237" i="52"/>
  <c r="Q237" i="52"/>
  <c r="R237" i="52"/>
  <c r="S237" i="52"/>
  <c r="T237" i="52"/>
  <c r="U237" i="52"/>
  <c r="V237" i="52"/>
  <c r="W237" i="52"/>
  <c r="X237" i="52"/>
  <c r="Y237" i="52"/>
  <c r="Z237" i="52"/>
  <c r="AA237" i="52"/>
  <c r="AB237" i="52"/>
  <c r="AC237" i="52"/>
  <c r="AD237" i="52"/>
  <c r="AE237" i="52"/>
  <c r="AF237" i="52"/>
  <c r="AG237" i="52"/>
  <c r="AH237" i="52"/>
  <c r="AI237" i="52"/>
  <c r="AJ237" i="52"/>
  <c r="AK237" i="52"/>
  <c r="AL237" i="52"/>
  <c r="AM237" i="52"/>
  <c r="AN237" i="52"/>
  <c r="AO237" i="52"/>
  <c r="AP237" i="52"/>
  <c r="AQ237" i="52"/>
  <c r="AR237" i="52"/>
  <c r="AS237" i="52"/>
  <c r="AT237" i="52"/>
  <c r="AU237" i="52"/>
  <c r="D238" i="52"/>
  <c r="E238" i="52"/>
  <c r="F238" i="52"/>
  <c r="G238" i="52"/>
  <c r="H238" i="52"/>
  <c r="I238" i="52"/>
  <c r="J238" i="52"/>
  <c r="K238" i="52"/>
  <c r="L238" i="52"/>
  <c r="M238" i="52"/>
  <c r="N238" i="52"/>
  <c r="O238" i="52"/>
  <c r="P238" i="52"/>
  <c r="Q238" i="52"/>
  <c r="R238" i="52"/>
  <c r="S238" i="52"/>
  <c r="T238" i="52"/>
  <c r="U238" i="52"/>
  <c r="V238" i="52"/>
  <c r="W238" i="52"/>
  <c r="X238" i="52"/>
  <c r="Y238" i="52"/>
  <c r="Z238" i="52"/>
  <c r="AA238" i="52"/>
  <c r="AB238" i="52"/>
  <c r="AC238" i="52"/>
  <c r="AD238" i="52"/>
  <c r="AE238" i="52"/>
  <c r="AF238" i="52"/>
  <c r="AG238" i="52"/>
  <c r="AH238" i="52"/>
  <c r="AI238" i="52"/>
  <c r="AJ238" i="52"/>
  <c r="AK238" i="52"/>
  <c r="AL238" i="52"/>
  <c r="AM238" i="52"/>
  <c r="AN238" i="52"/>
  <c r="AO238" i="52"/>
  <c r="AP238" i="52"/>
  <c r="AQ238" i="52"/>
  <c r="AR238" i="52"/>
  <c r="AS238" i="52"/>
  <c r="AT238" i="52"/>
  <c r="AU238" i="52"/>
  <c r="D239" i="52"/>
  <c r="E239" i="52"/>
  <c r="F239" i="52"/>
  <c r="G239" i="52"/>
  <c r="H239" i="52"/>
  <c r="I239" i="52"/>
  <c r="J239" i="52"/>
  <c r="K239" i="52"/>
  <c r="L239" i="52"/>
  <c r="M239" i="52"/>
  <c r="N239" i="52"/>
  <c r="O239" i="52"/>
  <c r="P239" i="52"/>
  <c r="Q239" i="52"/>
  <c r="R239" i="52"/>
  <c r="S239" i="52"/>
  <c r="T239" i="52"/>
  <c r="U239" i="52"/>
  <c r="V239" i="52"/>
  <c r="W239" i="52"/>
  <c r="X239" i="52"/>
  <c r="Y239" i="52"/>
  <c r="Z239" i="52"/>
  <c r="AA239" i="52"/>
  <c r="AB239" i="52"/>
  <c r="AC239" i="52"/>
  <c r="AD239" i="52"/>
  <c r="AE239" i="52"/>
  <c r="AF239" i="52"/>
  <c r="AG239" i="52"/>
  <c r="AH239" i="52"/>
  <c r="AI239" i="52"/>
  <c r="AJ239" i="52"/>
  <c r="AK239" i="52"/>
  <c r="AL239" i="52"/>
  <c r="AM239" i="52"/>
  <c r="AN239" i="52"/>
  <c r="AO239" i="52"/>
  <c r="AP239" i="52"/>
  <c r="AQ239" i="52"/>
  <c r="AR239" i="52"/>
  <c r="AS239" i="52"/>
  <c r="AT239" i="52"/>
  <c r="AU239" i="52"/>
  <c r="D240" i="52"/>
  <c r="E240" i="52"/>
  <c r="F240" i="52"/>
  <c r="G240" i="52"/>
  <c r="H240" i="52"/>
  <c r="I240" i="52"/>
  <c r="J240" i="52"/>
  <c r="K240" i="52"/>
  <c r="L240" i="52"/>
  <c r="M240" i="52"/>
  <c r="N240" i="52"/>
  <c r="O240" i="52"/>
  <c r="P240" i="52"/>
  <c r="Q240" i="52"/>
  <c r="R240" i="52"/>
  <c r="S240" i="52"/>
  <c r="T240" i="52"/>
  <c r="U240" i="52"/>
  <c r="V240" i="52"/>
  <c r="W240" i="52"/>
  <c r="X240" i="52"/>
  <c r="Y240" i="52"/>
  <c r="Z240" i="52"/>
  <c r="AA240" i="52"/>
  <c r="AB240" i="52"/>
  <c r="AC240" i="52"/>
  <c r="AD240" i="52"/>
  <c r="AE240" i="52"/>
  <c r="AF240" i="52"/>
  <c r="AG240" i="52"/>
  <c r="AH240" i="52"/>
  <c r="AI240" i="52"/>
  <c r="AJ240" i="52"/>
  <c r="AK240" i="52"/>
  <c r="AL240" i="52"/>
  <c r="AM240" i="52"/>
  <c r="AN240" i="52"/>
  <c r="AO240" i="52"/>
  <c r="AP240" i="52"/>
  <c r="AQ240" i="52"/>
  <c r="AR240" i="52"/>
  <c r="AS240" i="52"/>
  <c r="AT240" i="52"/>
  <c r="AU240" i="52"/>
  <c r="D241" i="52"/>
  <c r="C241" i="52"/>
  <c r="E241" i="52"/>
  <c r="F241" i="52"/>
  <c r="G241" i="52"/>
  <c r="H241" i="52"/>
  <c r="I241" i="52"/>
  <c r="J241" i="52"/>
  <c r="K241" i="52"/>
  <c r="L241" i="52"/>
  <c r="M241" i="52"/>
  <c r="N241" i="52"/>
  <c r="O241" i="52"/>
  <c r="P241" i="52"/>
  <c r="Q241" i="52"/>
  <c r="R241" i="52"/>
  <c r="S241" i="52"/>
  <c r="T241" i="52"/>
  <c r="U241" i="52"/>
  <c r="V241" i="52"/>
  <c r="W241" i="52"/>
  <c r="X241" i="52"/>
  <c r="Y241" i="52"/>
  <c r="Z241" i="52"/>
  <c r="AA241" i="52"/>
  <c r="AB241" i="52"/>
  <c r="AC241" i="52"/>
  <c r="AD241" i="52"/>
  <c r="AE241" i="52"/>
  <c r="AF241" i="52"/>
  <c r="AG241" i="52"/>
  <c r="AH241" i="52"/>
  <c r="AI241" i="52"/>
  <c r="AJ241" i="52"/>
  <c r="AK241" i="52"/>
  <c r="AL241" i="52"/>
  <c r="AM241" i="52"/>
  <c r="AN241" i="52"/>
  <c r="AO241" i="52"/>
  <c r="AP241" i="52"/>
  <c r="AQ241" i="52"/>
  <c r="AR241" i="52"/>
  <c r="AS241" i="52"/>
  <c r="AT241" i="52"/>
  <c r="AU241" i="52"/>
  <c r="D242" i="52"/>
  <c r="E242" i="52"/>
  <c r="F242" i="52"/>
  <c r="G242" i="52"/>
  <c r="H242" i="52"/>
  <c r="I242" i="52"/>
  <c r="J242" i="52"/>
  <c r="K242" i="52"/>
  <c r="L242" i="52"/>
  <c r="M242" i="52"/>
  <c r="N242" i="52"/>
  <c r="O242" i="52"/>
  <c r="P242" i="52"/>
  <c r="Q242" i="52"/>
  <c r="R242" i="52"/>
  <c r="S242" i="52"/>
  <c r="T242" i="52"/>
  <c r="U242" i="52"/>
  <c r="V242" i="52"/>
  <c r="W242" i="52"/>
  <c r="X242" i="52"/>
  <c r="Y242" i="52"/>
  <c r="Z242" i="52"/>
  <c r="AA242" i="52"/>
  <c r="AB242" i="52"/>
  <c r="AC242" i="52"/>
  <c r="AD242" i="52"/>
  <c r="AE242" i="52"/>
  <c r="AF242" i="52"/>
  <c r="AG242" i="52"/>
  <c r="AH242" i="52"/>
  <c r="AI242" i="52"/>
  <c r="AJ242" i="52"/>
  <c r="AK242" i="52"/>
  <c r="AL242" i="52"/>
  <c r="AM242" i="52"/>
  <c r="AN242" i="52"/>
  <c r="AO242" i="52"/>
  <c r="AP242" i="52"/>
  <c r="AQ242" i="52"/>
  <c r="AR242" i="52"/>
  <c r="AS242" i="52"/>
  <c r="AT242" i="52"/>
  <c r="AU242" i="52"/>
  <c r="D243" i="52"/>
  <c r="E243" i="52"/>
  <c r="F243" i="52"/>
  <c r="G243" i="52"/>
  <c r="H243" i="52"/>
  <c r="I243" i="52"/>
  <c r="J243" i="52"/>
  <c r="K243" i="52"/>
  <c r="L243" i="52"/>
  <c r="M243" i="52"/>
  <c r="N243" i="52"/>
  <c r="O243" i="52"/>
  <c r="P243" i="52"/>
  <c r="Q243" i="52"/>
  <c r="R243" i="52"/>
  <c r="S243" i="52"/>
  <c r="T243" i="52"/>
  <c r="U243" i="52"/>
  <c r="V243" i="52"/>
  <c r="W243" i="52"/>
  <c r="X243" i="52"/>
  <c r="Y243" i="52"/>
  <c r="Z243" i="52"/>
  <c r="AA243" i="52"/>
  <c r="AB243" i="52"/>
  <c r="AC243" i="52"/>
  <c r="AD243" i="52"/>
  <c r="AE243" i="52"/>
  <c r="AF243" i="52"/>
  <c r="AG243" i="52"/>
  <c r="AH243" i="52"/>
  <c r="AI243" i="52"/>
  <c r="AJ243" i="52"/>
  <c r="AK243" i="52"/>
  <c r="AL243" i="52"/>
  <c r="AM243" i="52"/>
  <c r="AN243" i="52"/>
  <c r="AO243" i="52"/>
  <c r="AP243" i="52"/>
  <c r="AQ243" i="52"/>
  <c r="AR243" i="52"/>
  <c r="AS243" i="52"/>
  <c r="AT243" i="52"/>
  <c r="AU243" i="52"/>
  <c r="D244" i="52"/>
  <c r="C244" i="52"/>
  <c r="C244" i="55"/>
  <c r="E244" i="52"/>
  <c r="F244" i="52"/>
  <c r="G244" i="52"/>
  <c r="H244" i="52"/>
  <c r="I244" i="52"/>
  <c r="J244" i="52"/>
  <c r="K244" i="52"/>
  <c r="L244" i="52"/>
  <c r="M244" i="52"/>
  <c r="N244" i="52"/>
  <c r="O244" i="52"/>
  <c r="P244" i="52"/>
  <c r="Q244" i="52"/>
  <c r="R244" i="52"/>
  <c r="S244" i="52"/>
  <c r="T244" i="52"/>
  <c r="U244" i="52"/>
  <c r="V244" i="52"/>
  <c r="W244" i="52"/>
  <c r="X244" i="52"/>
  <c r="Y244" i="52"/>
  <c r="Z244" i="52"/>
  <c r="AA244" i="52"/>
  <c r="AB244" i="52"/>
  <c r="AC244" i="52"/>
  <c r="AD244" i="52"/>
  <c r="AE244" i="52"/>
  <c r="AF244" i="52"/>
  <c r="AG244" i="52"/>
  <c r="AH244" i="52"/>
  <c r="AI244" i="52"/>
  <c r="AJ244" i="52"/>
  <c r="AK244" i="52"/>
  <c r="AL244" i="52"/>
  <c r="AM244" i="52"/>
  <c r="AN244" i="52"/>
  <c r="AO244" i="52"/>
  <c r="AP244" i="52"/>
  <c r="AQ244" i="52"/>
  <c r="AR244" i="52"/>
  <c r="AS244" i="52"/>
  <c r="AT244" i="52"/>
  <c r="AU244" i="52"/>
  <c r="D245" i="52"/>
  <c r="E245" i="52"/>
  <c r="F245" i="52"/>
  <c r="G245" i="52"/>
  <c r="H245" i="52"/>
  <c r="I245" i="52"/>
  <c r="J245" i="52"/>
  <c r="K245" i="52"/>
  <c r="L245" i="52"/>
  <c r="M245" i="52"/>
  <c r="N245" i="52"/>
  <c r="O245" i="52"/>
  <c r="P245" i="52"/>
  <c r="Q245" i="52"/>
  <c r="R245" i="52"/>
  <c r="S245" i="52"/>
  <c r="T245" i="52"/>
  <c r="U245" i="52"/>
  <c r="V245" i="52"/>
  <c r="W245" i="52"/>
  <c r="X245" i="52"/>
  <c r="Y245" i="52"/>
  <c r="Z245" i="52"/>
  <c r="AA245" i="52"/>
  <c r="AB245" i="52"/>
  <c r="AC245" i="52"/>
  <c r="AD245" i="52"/>
  <c r="AE245" i="52"/>
  <c r="AF245" i="52"/>
  <c r="AG245" i="52"/>
  <c r="AH245" i="52"/>
  <c r="AI245" i="52"/>
  <c r="AJ245" i="52"/>
  <c r="AK245" i="52"/>
  <c r="AL245" i="52"/>
  <c r="AM245" i="52"/>
  <c r="AN245" i="52"/>
  <c r="AO245" i="52"/>
  <c r="AP245" i="52"/>
  <c r="AQ245" i="52"/>
  <c r="AR245" i="52"/>
  <c r="AS245" i="52"/>
  <c r="AT245" i="52"/>
  <c r="AU245" i="52"/>
  <c r="D246" i="52"/>
  <c r="E246" i="52"/>
  <c r="F246" i="52"/>
  <c r="C246" i="52"/>
  <c r="G246" i="52"/>
  <c r="H246" i="52"/>
  <c r="I246" i="52"/>
  <c r="J246" i="52"/>
  <c r="K246" i="52"/>
  <c r="L246" i="52"/>
  <c r="M246" i="52"/>
  <c r="N246" i="52"/>
  <c r="O246" i="52"/>
  <c r="P246" i="52"/>
  <c r="Q246" i="52"/>
  <c r="R246" i="52"/>
  <c r="S246" i="52"/>
  <c r="T246" i="52"/>
  <c r="U246" i="52"/>
  <c r="V246" i="52"/>
  <c r="W246" i="52"/>
  <c r="X246" i="52"/>
  <c r="Y246" i="52"/>
  <c r="Z246" i="52"/>
  <c r="AA246" i="52"/>
  <c r="AB246" i="52"/>
  <c r="AC246" i="52"/>
  <c r="AD246" i="52"/>
  <c r="AE246" i="52"/>
  <c r="AF246" i="52"/>
  <c r="AG246" i="52"/>
  <c r="AH246" i="52"/>
  <c r="AI246" i="52"/>
  <c r="AJ246" i="52"/>
  <c r="AK246" i="52"/>
  <c r="AL246" i="52"/>
  <c r="AM246" i="52"/>
  <c r="AN246" i="52"/>
  <c r="AO246" i="52"/>
  <c r="AP246" i="52"/>
  <c r="AQ246" i="52"/>
  <c r="AR246" i="52"/>
  <c r="AS246" i="52"/>
  <c r="AT246" i="52"/>
  <c r="AU246" i="52"/>
  <c r="D247" i="52"/>
  <c r="E247" i="52"/>
  <c r="F247" i="52"/>
  <c r="G247" i="52"/>
  <c r="H247" i="52"/>
  <c r="I247" i="52"/>
  <c r="J247" i="52"/>
  <c r="K247" i="52"/>
  <c r="L247" i="52"/>
  <c r="M247" i="52"/>
  <c r="N247" i="52"/>
  <c r="O247" i="52"/>
  <c r="P247" i="52"/>
  <c r="Q247" i="52"/>
  <c r="R247" i="52"/>
  <c r="S247" i="52"/>
  <c r="T247" i="52"/>
  <c r="U247" i="52"/>
  <c r="V247" i="52"/>
  <c r="W247" i="52"/>
  <c r="X247" i="52"/>
  <c r="Y247" i="52"/>
  <c r="Z247" i="52"/>
  <c r="AA247" i="52"/>
  <c r="AB247" i="52"/>
  <c r="AC247" i="52"/>
  <c r="AD247" i="52"/>
  <c r="AE247" i="52"/>
  <c r="AF247" i="52"/>
  <c r="AG247" i="52"/>
  <c r="AH247" i="52"/>
  <c r="AI247" i="52"/>
  <c r="AJ247" i="52"/>
  <c r="AK247" i="52"/>
  <c r="AL247" i="52"/>
  <c r="AM247" i="52"/>
  <c r="AN247" i="52"/>
  <c r="AO247" i="52"/>
  <c r="AP247" i="52"/>
  <c r="AQ247" i="52"/>
  <c r="AR247" i="52"/>
  <c r="AS247" i="52"/>
  <c r="AT247" i="52"/>
  <c r="AU247" i="52"/>
  <c r="D248" i="52"/>
  <c r="E248" i="52"/>
  <c r="F248" i="52"/>
  <c r="G248" i="52"/>
  <c r="H248" i="52"/>
  <c r="I248" i="52"/>
  <c r="J248" i="52"/>
  <c r="K248" i="52"/>
  <c r="L248" i="52"/>
  <c r="M248" i="52"/>
  <c r="N248" i="52"/>
  <c r="O248" i="52"/>
  <c r="P248" i="52"/>
  <c r="Q248" i="52"/>
  <c r="R248" i="52"/>
  <c r="S248" i="52"/>
  <c r="T248" i="52"/>
  <c r="U248" i="52"/>
  <c r="V248" i="52"/>
  <c r="W248" i="52"/>
  <c r="X248" i="52"/>
  <c r="Y248" i="52"/>
  <c r="Z248" i="52"/>
  <c r="AA248" i="52"/>
  <c r="AB248" i="52"/>
  <c r="AC248" i="52"/>
  <c r="AD248" i="52"/>
  <c r="AE248" i="52"/>
  <c r="AF248" i="52"/>
  <c r="AG248" i="52"/>
  <c r="AH248" i="52"/>
  <c r="AI248" i="52"/>
  <c r="AJ248" i="52"/>
  <c r="AK248" i="52"/>
  <c r="AL248" i="52"/>
  <c r="AM248" i="52"/>
  <c r="AN248" i="52"/>
  <c r="AO248" i="52"/>
  <c r="AP248" i="52"/>
  <c r="AQ248" i="52"/>
  <c r="AR248" i="52"/>
  <c r="AS248" i="52"/>
  <c r="AT248" i="52"/>
  <c r="AU248" i="52"/>
  <c r="D249" i="52"/>
  <c r="E249" i="52"/>
  <c r="F249" i="52"/>
  <c r="G249" i="52"/>
  <c r="H249" i="52"/>
  <c r="I249" i="52"/>
  <c r="J249" i="52"/>
  <c r="K249" i="52"/>
  <c r="L249" i="52"/>
  <c r="M249" i="52"/>
  <c r="N249" i="52"/>
  <c r="O249" i="52"/>
  <c r="P249" i="52"/>
  <c r="Q249" i="52"/>
  <c r="R249" i="52"/>
  <c r="S249" i="52"/>
  <c r="T249" i="52"/>
  <c r="U249" i="52"/>
  <c r="V249" i="52"/>
  <c r="W249" i="52"/>
  <c r="X249" i="52"/>
  <c r="Y249" i="52"/>
  <c r="Z249" i="52"/>
  <c r="AA249" i="52"/>
  <c r="AB249" i="52"/>
  <c r="AC249" i="52"/>
  <c r="AD249" i="52"/>
  <c r="AE249" i="52"/>
  <c r="AF249" i="52"/>
  <c r="AG249" i="52"/>
  <c r="AH249" i="52"/>
  <c r="AI249" i="52"/>
  <c r="AJ249" i="52"/>
  <c r="AK249" i="52"/>
  <c r="AL249" i="52"/>
  <c r="AM249" i="52"/>
  <c r="AN249" i="52"/>
  <c r="AO249" i="52"/>
  <c r="AP249" i="52"/>
  <c r="AQ249" i="52"/>
  <c r="AR249" i="52"/>
  <c r="AS249" i="52"/>
  <c r="AT249" i="52"/>
  <c r="AU249" i="52"/>
  <c r="D250" i="52"/>
  <c r="E250" i="52"/>
  <c r="F250" i="52"/>
  <c r="G250" i="52"/>
  <c r="H250" i="52"/>
  <c r="I250" i="52"/>
  <c r="J250" i="52"/>
  <c r="K250" i="52"/>
  <c r="L250" i="52"/>
  <c r="M250" i="52"/>
  <c r="N250" i="52"/>
  <c r="O250" i="52"/>
  <c r="P250" i="52"/>
  <c r="Q250" i="52"/>
  <c r="R250" i="52"/>
  <c r="S250" i="52"/>
  <c r="T250" i="52"/>
  <c r="U250" i="52"/>
  <c r="V250" i="52"/>
  <c r="W250" i="52"/>
  <c r="X250" i="52"/>
  <c r="Y250" i="52"/>
  <c r="Z250" i="52"/>
  <c r="AA250" i="52"/>
  <c r="AB250" i="52"/>
  <c r="AC250" i="52"/>
  <c r="AD250" i="52"/>
  <c r="AE250" i="52"/>
  <c r="AF250" i="52"/>
  <c r="AG250" i="52"/>
  <c r="AH250" i="52"/>
  <c r="AI250" i="52"/>
  <c r="AJ250" i="52"/>
  <c r="AK250" i="52"/>
  <c r="AL250" i="52"/>
  <c r="AM250" i="52"/>
  <c r="AN250" i="52"/>
  <c r="AO250" i="52"/>
  <c r="AP250" i="52"/>
  <c r="AQ250" i="52"/>
  <c r="AR250" i="52"/>
  <c r="AS250" i="52"/>
  <c r="AT250" i="52"/>
  <c r="AU250" i="52"/>
  <c r="D251" i="52"/>
  <c r="E251" i="52"/>
  <c r="F251" i="52"/>
  <c r="G251" i="52"/>
  <c r="H251" i="52"/>
  <c r="I251" i="52"/>
  <c r="J251" i="52"/>
  <c r="K251" i="52"/>
  <c r="L251" i="52"/>
  <c r="M251" i="52"/>
  <c r="N251" i="52"/>
  <c r="O251" i="52"/>
  <c r="P251" i="52"/>
  <c r="Q251" i="52"/>
  <c r="R251" i="52"/>
  <c r="S251" i="52"/>
  <c r="T251" i="52"/>
  <c r="U251" i="52"/>
  <c r="V251" i="52"/>
  <c r="W251" i="52"/>
  <c r="X251" i="52"/>
  <c r="Y251" i="52"/>
  <c r="Z251" i="52"/>
  <c r="AA251" i="52"/>
  <c r="AB251" i="52"/>
  <c r="AC251" i="52"/>
  <c r="AD251" i="52"/>
  <c r="AE251" i="52"/>
  <c r="AF251" i="52"/>
  <c r="AG251" i="52"/>
  <c r="AH251" i="52"/>
  <c r="AI251" i="52"/>
  <c r="AJ251" i="52"/>
  <c r="AK251" i="52"/>
  <c r="AL251" i="52"/>
  <c r="AM251" i="52"/>
  <c r="AN251" i="52"/>
  <c r="AO251" i="52"/>
  <c r="AP251" i="52"/>
  <c r="AQ251" i="52"/>
  <c r="AR251" i="52"/>
  <c r="AS251" i="52"/>
  <c r="AT251" i="52"/>
  <c r="AU251" i="52"/>
  <c r="D252" i="52"/>
  <c r="E252" i="52"/>
  <c r="F252" i="52"/>
  <c r="G252" i="52"/>
  <c r="H252" i="52"/>
  <c r="I252" i="52"/>
  <c r="J252" i="52"/>
  <c r="K252" i="52"/>
  <c r="L252" i="52"/>
  <c r="M252" i="52"/>
  <c r="N252" i="52"/>
  <c r="O252" i="52"/>
  <c r="P252" i="52"/>
  <c r="Q252" i="52"/>
  <c r="R252" i="52"/>
  <c r="S252" i="52"/>
  <c r="T252" i="52"/>
  <c r="U252" i="52"/>
  <c r="V252" i="52"/>
  <c r="W252" i="52"/>
  <c r="X252" i="52"/>
  <c r="Y252" i="52"/>
  <c r="Z252" i="52"/>
  <c r="AA252" i="52"/>
  <c r="AB252" i="52"/>
  <c r="AC252" i="52"/>
  <c r="AD252" i="52"/>
  <c r="AE252" i="52"/>
  <c r="AF252" i="52"/>
  <c r="AG252" i="52"/>
  <c r="AH252" i="52"/>
  <c r="AI252" i="52"/>
  <c r="AJ252" i="52"/>
  <c r="AK252" i="52"/>
  <c r="AL252" i="52"/>
  <c r="AM252" i="52"/>
  <c r="AN252" i="52"/>
  <c r="AO252" i="52"/>
  <c r="AP252" i="52"/>
  <c r="AQ252" i="52"/>
  <c r="AR252" i="52"/>
  <c r="AS252" i="52"/>
  <c r="AT252" i="52"/>
  <c r="AU252" i="52"/>
  <c r="D253" i="52"/>
  <c r="E253" i="52"/>
  <c r="F253" i="52"/>
  <c r="G253" i="52"/>
  <c r="H253" i="52"/>
  <c r="I253" i="52"/>
  <c r="J253" i="52"/>
  <c r="K253" i="52"/>
  <c r="L253" i="52"/>
  <c r="M253" i="52"/>
  <c r="N253" i="52"/>
  <c r="O253" i="52"/>
  <c r="P253" i="52"/>
  <c r="Q253" i="52"/>
  <c r="R253" i="52"/>
  <c r="S253" i="52"/>
  <c r="T253" i="52"/>
  <c r="U253" i="52"/>
  <c r="V253" i="52"/>
  <c r="W253" i="52"/>
  <c r="X253" i="52"/>
  <c r="Y253" i="52"/>
  <c r="Z253" i="52"/>
  <c r="AA253" i="52"/>
  <c r="AB253" i="52"/>
  <c r="AC253" i="52"/>
  <c r="AD253" i="52"/>
  <c r="AE253" i="52"/>
  <c r="AF253" i="52"/>
  <c r="AG253" i="52"/>
  <c r="AH253" i="52"/>
  <c r="AI253" i="52"/>
  <c r="AJ253" i="52"/>
  <c r="AK253" i="52"/>
  <c r="AL253" i="52"/>
  <c r="AM253" i="52"/>
  <c r="AN253" i="52"/>
  <c r="AO253" i="52"/>
  <c r="AP253" i="52"/>
  <c r="AQ253" i="52"/>
  <c r="AR253" i="52"/>
  <c r="AS253" i="52"/>
  <c r="AT253" i="52"/>
  <c r="AU253" i="52"/>
  <c r="D254" i="52"/>
  <c r="E254" i="52"/>
  <c r="F254" i="52"/>
  <c r="G254" i="52"/>
  <c r="H254" i="52"/>
  <c r="I254" i="52"/>
  <c r="J254" i="52"/>
  <c r="K254" i="52"/>
  <c r="L254" i="52"/>
  <c r="M254" i="52"/>
  <c r="N254" i="52"/>
  <c r="O254" i="52"/>
  <c r="P254" i="52"/>
  <c r="Q254" i="52"/>
  <c r="R254" i="52"/>
  <c r="S254" i="52"/>
  <c r="T254" i="52"/>
  <c r="U254" i="52"/>
  <c r="V254" i="52"/>
  <c r="W254" i="52"/>
  <c r="X254" i="52"/>
  <c r="Y254" i="52"/>
  <c r="Z254" i="52"/>
  <c r="AA254" i="52"/>
  <c r="AB254" i="52"/>
  <c r="AC254" i="52"/>
  <c r="AD254" i="52"/>
  <c r="AE254" i="52"/>
  <c r="AF254" i="52"/>
  <c r="AG254" i="52"/>
  <c r="AH254" i="52"/>
  <c r="AI254" i="52"/>
  <c r="AJ254" i="52"/>
  <c r="AK254" i="52"/>
  <c r="AL254" i="52"/>
  <c r="AM254" i="52"/>
  <c r="AN254" i="52"/>
  <c r="AO254" i="52"/>
  <c r="AP254" i="52"/>
  <c r="AQ254" i="52"/>
  <c r="AR254" i="52"/>
  <c r="AS254" i="52"/>
  <c r="AT254" i="52"/>
  <c r="AU254" i="52"/>
  <c r="D255" i="52"/>
  <c r="E255" i="52"/>
  <c r="F255" i="52"/>
  <c r="G255" i="52"/>
  <c r="H255" i="52"/>
  <c r="I255" i="52"/>
  <c r="J255" i="52"/>
  <c r="K255" i="52"/>
  <c r="L255" i="52"/>
  <c r="M255" i="52"/>
  <c r="N255" i="52"/>
  <c r="O255" i="52"/>
  <c r="P255" i="52"/>
  <c r="Q255" i="52"/>
  <c r="R255" i="52"/>
  <c r="S255" i="52"/>
  <c r="T255" i="52"/>
  <c r="U255" i="52"/>
  <c r="V255" i="52"/>
  <c r="W255" i="52"/>
  <c r="X255" i="52"/>
  <c r="Y255" i="52"/>
  <c r="Z255" i="52"/>
  <c r="AA255" i="52"/>
  <c r="AB255" i="52"/>
  <c r="AC255" i="52"/>
  <c r="AD255" i="52"/>
  <c r="AE255" i="52"/>
  <c r="AF255" i="52"/>
  <c r="AG255" i="52"/>
  <c r="AH255" i="52"/>
  <c r="AI255" i="52"/>
  <c r="AJ255" i="52"/>
  <c r="AK255" i="52"/>
  <c r="AL255" i="52"/>
  <c r="AM255" i="52"/>
  <c r="AN255" i="52"/>
  <c r="AO255" i="52"/>
  <c r="AP255" i="52"/>
  <c r="AQ255" i="52"/>
  <c r="AR255" i="52"/>
  <c r="AS255" i="52"/>
  <c r="AT255" i="52"/>
  <c r="AU255" i="52"/>
  <c r="D256" i="52"/>
  <c r="C256" i="52"/>
  <c r="E256" i="52"/>
  <c r="F256" i="52"/>
  <c r="G256" i="52"/>
  <c r="H256" i="52"/>
  <c r="I256" i="52"/>
  <c r="J256" i="52"/>
  <c r="K256" i="52"/>
  <c r="L256" i="52"/>
  <c r="M256" i="52"/>
  <c r="N256" i="52"/>
  <c r="O256" i="52"/>
  <c r="P256" i="52"/>
  <c r="Q256" i="52"/>
  <c r="R256" i="52"/>
  <c r="S256" i="52"/>
  <c r="T256" i="52"/>
  <c r="U256" i="52"/>
  <c r="V256" i="52"/>
  <c r="W256" i="52"/>
  <c r="X256" i="52"/>
  <c r="Y256" i="52"/>
  <c r="Z256" i="52"/>
  <c r="AA256" i="52"/>
  <c r="AB256" i="52"/>
  <c r="AC256" i="52"/>
  <c r="AD256" i="52"/>
  <c r="AE256" i="52"/>
  <c r="AF256" i="52"/>
  <c r="AG256" i="52"/>
  <c r="AH256" i="52"/>
  <c r="AI256" i="52"/>
  <c r="AJ256" i="52"/>
  <c r="AK256" i="52"/>
  <c r="AL256" i="52"/>
  <c r="AM256" i="52"/>
  <c r="AN256" i="52"/>
  <c r="AO256" i="52"/>
  <c r="AP256" i="52"/>
  <c r="AQ256" i="52"/>
  <c r="AR256" i="52"/>
  <c r="AS256" i="52"/>
  <c r="AT256" i="52"/>
  <c r="AU256" i="52"/>
  <c r="D257" i="52"/>
  <c r="E257" i="52"/>
  <c r="G257" i="52"/>
  <c r="H257" i="52"/>
  <c r="I257" i="52"/>
  <c r="J257" i="52"/>
  <c r="K257" i="52"/>
  <c r="L257" i="52"/>
  <c r="M257" i="52"/>
  <c r="N257" i="52"/>
  <c r="O257" i="52"/>
  <c r="P257" i="52"/>
  <c r="Q257" i="52"/>
  <c r="R257" i="52"/>
  <c r="S257" i="52"/>
  <c r="T257" i="52"/>
  <c r="U257" i="52"/>
  <c r="V257" i="52"/>
  <c r="W257" i="52"/>
  <c r="X257" i="52"/>
  <c r="Y257" i="52"/>
  <c r="Z257" i="52"/>
  <c r="AA257" i="52"/>
  <c r="AB257" i="52"/>
  <c r="AC257" i="52"/>
  <c r="AD257" i="52"/>
  <c r="AE257" i="52"/>
  <c r="AF257" i="52"/>
  <c r="AG257" i="52"/>
  <c r="AH257" i="52"/>
  <c r="AI257" i="52"/>
  <c r="AJ257" i="52"/>
  <c r="AK257" i="52"/>
  <c r="AL257" i="52"/>
  <c r="AM257" i="52"/>
  <c r="AN257" i="52"/>
  <c r="AO257" i="52"/>
  <c r="AP257" i="52"/>
  <c r="AQ257" i="52"/>
  <c r="AR257" i="52"/>
  <c r="AS257" i="52"/>
  <c r="AT257" i="52"/>
  <c r="AU257" i="52"/>
  <c r="D258" i="52"/>
  <c r="D258" i="55"/>
  <c r="E258" i="52"/>
  <c r="F258" i="52"/>
  <c r="F258" i="55"/>
  <c r="G258" i="52"/>
  <c r="G258" i="55"/>
  <c r="H258" i="52"/>
  <c r="H258" i="55"/>
  <c r="I258" i="52"/>
  <c r="I258" i="55"/>
  <c r="J258" i="52"/>
  <c r="J258" i="55"/>
  <c r="K258" i="52"/>
  <c r="K258" i="55"/>
  <c r="L258" i="52"/>
  <c r="L258" i="55"/>
  <c r="M258" i="52"/>
  <c r="M258" i="55"/>
  <c r="N258" i="52"/>
  <c r="N258" i="55"/>
  <c r="O258" i="52"/>
  <c r="O258" i="55"/>
  <c r="P258" i="52"/>
  <c r="P258" i="55"/>
  <c r="Q258" i="52"/>
  <c r="Q258" i="55"/>
  <c r="R258" i="52"/>
  <c r="R258" i="55"/>
  <c r="S258" i="52"/>
  <c r="S258" i="55"/>
  <c r="T258" i="52"/>
  <c r="T258" i="55"/>
  <c r="U258" i="52"/>
  <c r="U258" i="55"/>
  <c r="V258" i="52"/>
  <c r="V258" i="55"/>
  <c r="W258" i="52"/>
  <c r="W258" i="55"/>
  <c r="X258" i="52"/>
  <c r="X258" i="55"/>
  <c r="Y258" i="52"/>
  <c r="Y258" i="55"/>
  <c r="Z258" i="52"/>
  <c r="Z258" i="55"/>
  <c r="AA258" i="52"/>
  <c r="AA258" i="55"/>
  <c r="AB258" i="52"/>
  <c r="AB258" i="55"/>
  <c r="AC258" i="52"/>
  <c r="AC258" i="55"/>
  <c r="AD258" i="52"/>
  <c r="AD258" i="55"/>
  <c r="AE258" i="52"/>
  <c r="AE258" i="55"/>
  <c r="AF258" i="52"/>
  <c r="AF258" i="55"/>
  <c r="AG258" i="52"/>
  <c r="AG258" i="55"/>
  <c r="AH258" i="52"/>
  <c r="AH258" i="55"/>
  <c r="AI258" i="52"/>
  <c r="AI258" i="55"/>
  <c r="AJ258" i="52"/>
  <c r="AJ258" i="55"/>
  <c r="AK258" i="52"/>
  <c r="AK258" i="55"/>
  <c r="AL258" i="52"/>
  <c r="AL258" i="55"/>
  <c r="AM258" i="52"/>
  <c r="AM258" i="55"/>
  <c r="AN258" i="52"/>
  <c r="AN258" i="55"/>
  <c r="AO258" i="52"/>
  <c r="AO258" i="55"/>
  <c r="AP258" i="52"/>
  <c r="AP258" i="55"/>
  <c r="AQ258" i="52"/>
  <c r="AQ258" i="55"/>
  <c r="AR258" i="52"/>
  <c r="AR258" i="55"/>
  <c r="AS258" i="52"/>
  <c r="AS258" i="55"/>
  <c r="AT258" i="52"/>
  <c r="AT258" i="55"/>
  <c r="AU258" i="52"/>
  <c r="AU258" i="55"/>
  <c r="C31" i="52"/>
  <c r="C31" i="55"/>
  <c r="D31" i="55"/>
  <c r="E31" i="55"/>
  <c r="F31" i="55"/>
  <c r="G31" i="55"/>
  <c r="H31" i="55"/>
  <c r="I31" i="55"/>
  <c r="J31" i="55"/>
  <c r="K31" i="55"/>
  <c r="L31" i="55"/>
  <c r="M31" i="55"/>
  <c r="N31" i="55"/>
  <c r="O31" i="55"/>
  <c r="P31" i="55"/>
  <c r="Q31" i="55"/>
  <c r="R31" i="55"/>
  <c r="S31" i="55"/>
  <c r="T31" i="55"/>
  <c r="U31" i="55"/>
  <c r="V31" i="55"/>
  <c r="W31" i="55"/>
  <c r="X31" i="55"/>
  <c r="Y31" i="55"/>
  <c r="Z31" i="55"/>
  <c r="AA31" i="55"/>
  <c r="AB31" i="55"/>
  <c r="AC31" i="55"/>
  <c r="AD31" i="55"/>
  <c r="AE31" i="55"/>
  <c r="AF31" i="55"/>
  <c r="AG31" i="55"/>
  <c r="AH31" i="55"/>
  <c r="AI31" i="55"/>
  <c r="AJ31" i="55"/>
  <c r="AK31" i="55"/>
  <c r="AL31" i="55"/>
  <c r="AM31" i="55"/>
  <c r="AN31" i="55"/>
  <c r="AO31" i="55"/>
  <c r="AP31" i="55"/>
  <c r="AQ31" i="55"/>
  <c r="AR31" i="55"/>
  <c r="AS31" i="55"/>
  <c r="AT31" i="55"/>
  <c r="AU31" i="55"/>
  <c r="C32" i="52"/>
  <c r="C33" i="52"/>
  <c r="C33" i="55"/>
  <c r="D33" i="55"/>
  <c r="E33" i="55"/>
  <c r="F33" i="55"/>
  <c r="C34" i="52"/>
  <c r="C34" i="55"/>
  <c r="D34" i="55"/>
  <c r="C35" i="52"/>
  <c r="C36" i="52"/>
  <c r="C37" i="52"/>
  <c r="C37" i="55"/>
  <c r="D37" i="55"/>
  <c r="E37" i="55"/>
  <c r="F37" i="55"/>
  <c r="G37" i="55"/>
  <c r="H37" i="55"/>
  <c r="I37" i="55"/>
  <c r="J37" i="55"/>
  <c r="K37" i="55"/>
  <c r="L37" i="55"/>
  <c r="M37" i="55"/>
  <c r="N37" i="55"/>
  <c r="O37" i="55"/>
  <c r="P37" i="55"/>
  <c r="Q37" i="55"/>
  <c r="R37" i="55"/>
  <c r="S37" i="55"/>
  <c r="T37" i="55"/>
  <c r="U37" i="55"/>
  <c r="V37" i="55"/>
  <c r="W37" i="55"/>
  <c r="X37" i="55"/>
  <c r="Y37" i="55"/>
  <c r="Z37" i="55"/>
  <c r="AA37" i="55"/>
  <c r="AB37" i="55"/>
  <c r="AC37" i="55"/>
  <c r="AD37" i="55"/>
  <c r="AE37" i="55"/>
  <c r="AF37" i="55"/>
  <c r="AG37" i="55"/>
  <c r="AH37" i="55"/>
  <c r="AI37" i="55"/>
  <c r="AJ37" i="55"/>
  <c r="AK37" i="55"/>
  <c r="AL37" i="55"/>
  <c r="AM37" i="55"/>
  <c r="AN37" i="55"/>
  <c r="AO37" i="55"/>
  <c r="AP37" i="55"/>
  <c r="AQ37" i="55"/>
  <c r="AR37" i="55"/>
  <c r="AS37" i="55"/>
  <c r="AT37" i="55"/>
  <c r="AU37" i="55"/>
  <c r="C38" i="52"/>
  <c r="C39" i="52"/>
  <c r="C40" i="52"/>
  <c r="C40" i="55"/>
  <c r="D40" i="55"/>
  <c r="E40" i="55"/>
  <c r="F40" i="55"/>
  <c r="C41" i="52"/>
  <c r="C42" i="52"/>
  <c r="C43" i="52"/>
  <c r="C44" i="52"/>
  <c r="C44" i="55"/>
  <c r="D44" i="55"/>
  <c r="C45" i="52"/>
  <c r="AX45" i="52"/>
  <c r="C46" i="52"/>
  <c r="C47" i="52"/>
  <c r="C49" i="52"/>
  <c r="C49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AP49" i="55"/>
  <c r="AQ49" i="55"/>
  <c r="AR49" i="55"/>
  <c r="AS49" i="55"/>
  <c r="AT49" i="55"/>
  <c r="AU49" i="55"/>
  <c r="C50" i="52"/>
  <c r="C51" i="52"/>
  <c r="C51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AP51" i="55"/>
  <c r="AQ51" i="55"/>
  <c r="AR51" i="55"/>
  <c r="AS51" i="55"/>
  <c r="AT51" i="55"/>
  <c r="AU51" i="55"/>
  <c r="C52" i="52"/>
  <c r="C52" i="55"/>
  <c r="D52" i="55"/>
  <c r="E52" i="55"/>
  <c r="F52" i="55"/>
  <c r="G52" i="55"/>
  <c r="H52" i="55"/>
  <c r="I52" i="55"/>
  <c r="J52" i="55"/>
  <c r="K52" i="55"/>
  <c r="L52" i="55"/>
  <c r="M52" i="55"/>
  <c r="N52" i="55"/>
  <c r="O52" i="55"/>
  <c r="P52" i="55"/>
  <c r="Q52" i="55"/>
  <c r="R52" i="55"/>
  <c r="S52" i="55"/>
  <c r="T52" i="55"/>
  <c r="U52" i="55"/>
  <c r="V52" i="55"/>
  <c r="W52" i="55"/>
  <c r="X52" i="55"/>
  <c r="Y52" i="55"/>
  <c r="Z52" i="55"/>
  <c r="AA52" i="55"/>
  <c r="AB52" i="55"/>
  <c r="AC52" i="55"/>
  <c r="AD52" i="55"/>
  <c r="AE52" i="55"/>
  <c r="AF52" i="55"/>
  <c r="AG52" i="55"/>
  <c r="AH52" i="55"/>
  <c r="AI52" i="55"/>
  <c r="AJ52" i="55"/>
  <c r="AK52" i="55"/>
  <c r="AL52" i="55"/>
  <c r="AM52" i="55"/>
  <c r="AN52" i="55"/>
  <c r="AO52" i="55"/>
  <c r="AP52" i="55"/>
  <c r="AQ52" i="55"/>
  <c r="AR52" i="55"/>
  <c r="AS52" i="55"/>
  <c r="AT52" i="55"/>
  <c r="AU52" i="55"/>
  <c r="C53" i="52"/>
  <c r="C54" i="52"/>
  <c r="C55" i="52"/>
  <c r="C56" i="52"/>
  <c r="C56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AP56" i="55"/>
  <c r="AQ56" i="55"/>
  <c r="AR56" i="55"/>
  <c r="AS56" i="55"/>
  <c r="AT56" i="55"/>
  <c r="AU56" i="55"/>
  <c r="C57" i="52"/>
  <c r="C58" i="52"/>
  <c r="C59" i="52"/>
  <c r="C59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AP59" i="55"/>
  <c r="AQ59" i="55"/>
  <c r="AR59" i="55"/>
  <c r="AS59" i="55"/>
  <c r="AT59" i="55"/>
  <c r="AU59" i="55"/>
  <c r="C60" i="52"/>
  <c r="C61" i="52"/>
  <c r="C62" i="52"/>
  <c r="C62" i="55"/>
  <c r="D62" i="55"/>
  <c r="E62" i="55"/>
  <c r="C63" i="52"/>
  <c r="C64" i="52"/>
  <c r="C65" i="52"/>
  <c r="C66" i="52"/>
  <c r="C66" i="55"/>
  <c r="C67" i="52"/>
  <c r="C68" i="52"/>
  <c r="C69" i="52"/>
  <c r="C70" i="52"/>
  <c r="C70" i="55"/>
  <c r="C71" i="52"/>
  <c r="C72" i="52"/>
  <c r="AX72" i="52"/>
  <c r="C73" i="52"/>
  <c r="C74" i="52"/>
  <c r="C74" i="55"/>
  <c r="D74" i="55"/>
  <c r="C75" i="52"/>
  <c r="C76" i="52"/>
  <c r="C77" i="52"/>
  <c r="C77" i="55"/>
  <c r="C78" i="52"/>
  <c r="C79" i="52"/>
  <c r="C79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AP79" i="55"/>
  <c r="AQ79" i="55"/>
  <c r="AR79" i="55"/>
  <c r="AS79" i="55"/>
  <c r="AT79" i="55"/>
  <c r="AU79" i="55"/>
  <c r="C80" i="52"/>
  <c r="C81" i="52"/>
  <c r="C82" i="52"/>
  <c r="C82" i="55"/>
  <c r="C83" i="52"/>
  <c r="C84" i="52"/>
  <c r="C86" i="52"/>
  <c r="C87" i="52"/>
  <c r="C88" i="52"/>
  <c r="C89" i="52"/>
  <c r="C90" i="52"/>
  <c r="C91" i="52"/>
  <c r="C92" i="52"/>
  <c r="C93" i="52"/>
  <c r="C94" i="52"/>
  <c r="C94" i="55"/>
  <c r="D94" i="55"/>
  <c r="C95" i="52"/>
  <c r="C96" i="52"/>
  <c r="C97" i="52"/>
  <c r="C98" i="52"/>
  <c r="C99" i="52"/>
  <c r="C100" i="52"/>
  <c r="C100" i="55"/>
  <c r="D100" i="55"/>
  <c r="C101" i="52"/>
  <c r="C101" i="55"/>
  <c r="D101" i="55"/>
  <c r="C102" i="52"/>
  <c r="C103" i="52"/>
  <c r="C104" i="52"/>
  <c r="C104" i="55"/>
  <c r="D104" i="55"/>
  <c r="E104" i="55"/>
  <c r="F104" i="55"/>
  <c r="G104" i="55"/>
  <c r="H104" i="55"/>
  <c r="I104" i="55"/>
  <c r="C105" i="52"/>
  <c r="C106" i="52"/>
  <c r="C106" i="55"/>
  <c r="C107" i="52"/>
  <c r="C107" i="55"/>
  <c r="D107" i="55"/>
  <c r="E107" i="55"/>
  <c r="F107" i="55"/>
  <c r="C108" i="52"/>
  <c r="C108" i="55"/>
  <c r="D108" i="55"/>
  <c r="E108" i="55"/>
  <c r="F108" i="55"/>
  <c r="G108" i="55"/>
  <c r="C109" i="52"/>
  <c r="C109" i="55"/>
  <c r="D109" i="55"/>
  <c r="E109" i="55"/>
  <c r="F109" i="55"/>
  <c r="G109" i="55"/>
  <c r="H109" i="55"/>
  <c r="I109" i="55"/>
  <c r="C110" i="52"/>
  <c r="C111" i="52"/>
  <c r="AX111" i="52"/>
  <c r="C112" i="52"/>
  <c r="C112" i="55"/>
  <c r="D112" i="55"/>
  <c r="E112" i="55"/>
  <c r="F112" i="55"/>
  <c r="C113" i="52"/>
  <c r="AY113" i="52"/>
  <c r="C114" i="52"/>
  <c r="C115" i="52"/>
  <c r="C115" i="55"/>
  <c r="D115" i="55"/>
  <c r="E115" i="55"/>
  <c r="F115" i="55"/>
  <c r="G115" i="55"/>
  <c r="H115" i="55"/>
  <c r="I115" i="55"/>
  <c r="J115" i="55"/>
  <c r="K115" i="55"/>
  <c r="L115" i="55"/>
  <c r="M115" i="55"/>
  <c r="N115" i="55"/>
  <c r="O115" i="55"/>
  <c r="P115" i="55"/>
  <c r="Q115" i="55"/>
  <c r="R115" i="55"/>
  <c r="S115" i="55"/>
  <c r="T115" i="55"/>
  <c r="U115" i="55"/>
  <c r="V115" i="55"/>
  <c r="W115" i="55"/>
  <c r="X115" i="55"/>
  <c r="Y115" i="55"/>
  <c r="Z115" i="55"/>
  <c r="AA115" i="55"/>
  <c r="AB115" i="55"/>
  <c r="AC115" i="55"/>
  <c r="AD115" i="55"/>
  <c r="AE115" i="55"/>
  <c r="AF115" i="55"/>
  <c r="AG115" i="55"/>
  <c r="AH115" i="55"/>
  <c r="AI115" i="55"/>
  <c r="AJ115" i="55"/>
  <c r="AK115" i="55"/>
  <c r="AL115" i="55"/>
  <c r="AM115" i="55"/>
  <c r="AN115" i="55"/>
  <c r="AO115" i="55"/>
  <c r="AP115" i="55"/>
  <c r="AQ115" i="55"/>
  <c r="AR115" i="55"/>
  <c r="AS115" i="55"/>
  <c r="AT115" i="55"/>
  <c r="AU115" i="55"/>
  <c r="C116" i="52"/>
  <c r="C117" i="52"/>
  <c r="AY117" i="52"/>
  <c r="C118" i="52"/>
  <c r="C118" i="55"/>
  <c r="D118" i="55"/>
  <c r="E118" i="55"/>
  <c r="C119" i="52"/>
  <c r="C120" i="52"/>
  <c r="C121" i="52"/>
  <c r="C122" i="52"/>
  <c r="C123" i="52"/>
  <c r="C124" i="52"/>
  <c r="C125" i="52"/>
  <c r="C126" i="52"/>
  <c r="C127" i="52"/>
  <c r="C127" i="55"/>
  <c r="D127" i="55"/>
  <c r="E127" i="55"/>
  <c r="F127" i="55"/>
  <c r="G127" i="55"/>
  <c r="H127" i="55"/>
  <c r="I127" i="55"/>
  <c r="J127" i="55"/>
  <c r="K127" i="55"/>
  <c r="L127" i="55"/>
  <c r="M127" i="55"/>
  <c r="N127" i="55"/>
  <c r="O127" i="55"/>
  <c r="P127" i="55"/>
  <c r="Q127" i="55"/>
  <c r="R127" i="55"/>
  <c r="S127" i="55"/>
  <c r="T127" i="55"/>
  <c r="U127" i="55"/>
  <c r="V127" i="55"/>
  <c r="W127" i="55"/>
  <c r="X127" i="55"/>
  <c r="Y127" i="55"/>
  <c r="Z127" i="55"/>
  <c r="AA127" i="55"/>
  <c r="AB127" i="55"/>
  <c r="AC127" i="55"/>
  <c r="AD127" i="55"/>
  <c r="AE127" i="55"/>
  <c r="AF127" i="55"/>
  <c r="AG127" i="55"/>
  <c r="AH127" i="55"/>
  <c r="AI127" i="55"/>
  <c r="AJ127" i="55"/>
  <c r="AK127" i="55"/>
  <c r="AL127" i="55"/>
  <c r="AM127" i="55"/>
  <c r="AN127" i="55"/>
  <c r="AO127" i="55"/>
  <c r="AP127" i="55"/>
  <c r="AQ127" i="55"/>
  <c r="AR127" i="55"/>
  <c r="AS127" i="55"/>
  <c r="AT127" i="55"/>
  <c r="AU127" i="55"/>
  <c r="C128" i="52"/>
  <c r="C128" i="55"/>
  <c r="C129" i="52"/>
  <c r="C130" i="52"/>
  <c r="C131" i="52"/>
  <c r="C131" i="55"/>
  <c r="D131" i="55"/>
  <c r="E131" i="55"/>
  <c r="F131" i="55"/>
  <c r="G131" i="55"/>
  <c r="H131" i="55"/>
  <c r="I131" i="55"/>
  <c r="J131" i="55"/>
  <c r="K131" i="55"/>
  <c r="L131" i="55"/>
  <c r="M131" i="55"/>
  <c r="N131" i="55"/>
  <c r="O131" i="55"/>
  <c r="P131" i="55"/>
  <c r="Q131" i="55"/>
  <c r="R131" i="55"/>
  <c r="S131" i="55"/>
  <c r="T131" i="55"/>
  <c r="U131" i="55"/>
  <c r="V131" i="55"/>
  <c r="W131" i="55"/>
  <c r="X131" i="55"/>
  <c r="Y131" i="55"/>
  <c r="Z131" i="55"/>
  <c r="AA131" i="55"/>
  <c r="AB131" i="55"/>
  <c r="AC131" i="55"/>
  <c r="AD131" i="55"/>
  <c r="AE131" i="55"/>
  <c r="AF131" i="55"/>
  <c r="AG131" i="55"/>
  <c r="AH131" i="55"/>
  <c r="AI131" i="55"/>
  <c r="AJ131" i="55"/>
  <c r="AK131" i="55"/>
  <c r="AL131" i="55"/>
  <c r="AM131" i="55"/>
  <c r="AN131" i="55"/>
  <c r="AO131" i="55"/>
  <c r="AP131" i="55"/>
  <c r="AQ131" i="55"/>
  <c r="AR131" i="55"/>
  <c r="AS131" i="55"/>
  <c r="AT131" i="55"/>
  <c r="AU131" i="55"/>
  <c r="C132" i="52"/>
  <c r="C133" i="52"/>
  <c r="C134" i="52"/>
  <c r="C135" i="52"/>
  <c r="C136" i="52"/>
  <c r="C137" i="52"/>
  <c r="C137" i="55"/>
  <c r="C138" i="52"/>
  <c r="C140" i="52"/>
  <c r="C141" i="52"/>
  <c r="C142" i="52"/>
  <c r="C143" i="52"/>
  <c r="C144" i="52"/>
  <c r="C145" i="52"/>
  <c r="C147" i="52"/>
  <c r="C148" i="52"/>
  <c r="C150" i="52"/>
  <c r="C150" i="55"/>
  <c r="C151" i="52"/>
  <c r="C152" i="52"/>
  <c r="C152" i="55"/>
  <c r="C153" i="52"/>
  <c r="C154" i="52"/>
  <c r="C154" i="55"/>
  <c r="D154" i="55"/>
  <c r="C155" i="52"/>
  <c r="C156" i="52"/>
  <c r="C156" i="55"/>
  <c r="C157" i="52"/>
  <c r="C158" i="52"/>
  <c r="C158" i="55"/>
  <c r="D158" i="55"/>
  <c r="C159" i="52"/>
  <c r="AY160" i="52"/>
  <c r="C161" i="52"/>
  <c r="C163" i="52"/>
  <c r="C163" i="55"/>
  <c r="D163" i="55"/>
  <c r="E163" i="55"/>
  <c r="F163" i="55"/>
  <c r="G163" i="55"/>
  <c r="H163" i="55"/>
  <c r="I163" i="55"/>
  <c r="J163" i="55"/>
  <c r="K163" i="55"/>
  <c r="L163" i="55"/>
  <c r="M163" i="55"/>
  <c r="N163" i="55"/>
  <c r="O163" i="55"/>
  <c r="P163" i="55"/>
  <c r="Q163" i="55"/>
  <c r="R163" i="55"/>
  <c r="S163" i="55"/>
  <c r="T163" i="55"/>
  <c r="U163" i="55"/>
  <c r="V163" i="55"/>
  <c r="W163" i="55"/>
  <c r="X163" i="55"/>
  <c r="Y163" i="55"/>
  <c r="Z163" i="55"/>
  <c r="AA163" i="55"/>
  <c r="AB163" i="55"/>
  <c r="AC163" i="55"/>
  <c r="AD163" i="55"/>
  <c r="AE163" i="55"/>
  <c r="AF163" i="55"/>
  <c r="AG163" i="55"/>
  <c r="AH163" i="55"/>
  <c r="AI163" i="55"/>
  <c r="AJ163" i="55"/>
  <c r="AK163" i="55"/>
  <c r="AL163" i="55"/>
  <c r="AM163" i="55"/>
  <c r="AN163" i="55"/>
  <c r="AO163" i="55"/>
  <c r="AP163" i="55"/>
  <c r="AQ163" i="55"/>
  <c r="AR163" i="55"/>
  <c r="AS163" i="55"/>
  <c r="AT163" i="55"/>
  <c r="AU163" i="55"/>
  <c r="C164" i="52"/>
  <c r="C164" i="55"/>
  <c r="C165" i="52"/>
  <c r="C166" i="52"/>
  <c r="C166" i="55"/>
  <c r="D166" i="55"/>
  <c r="C167" i="52"/>
  <c r="C168" i="52"/>
  <c r="C168" i="55"/>
  <c r="C169" i="52"/>
  <c r="C169" i="55"/>
  <c r="C170" i="52"/>
  <c r="C170" i="55"/>
  <c r="D170" i="55"/>
  <c r="E170" i="55"/>
  <c r="C171" i="52"/>
  <c r="C171" i="55"/>
  <c r="D171" i="55"/>
  <c r="E171" i="55"/>
  <c r="F171" i="55"/>
  <c r="G171" i="55"/>
  <c r="H171" i="55"/>
  <c r="I171" i="55"/>
  <c r="J171" i="55"/>
  <c r="K171" i="55"/>
  <c r="L171" i="55"/>
  <c r="M171" i="55"/>
  <c r="N171" i="55"/>
  <c r="O171" i="55"/>
  <c r="P171" i="55"/>
  <c r="Q171" i="55"/>
  <c r="R171" i="55"/>
  <c r="S171" i="55"/>
  <c r="T171" i="55"/>
  <c r="U171" i="55"/>
  <c r="V171" i="55"/>
  <c r="W171" i="55"/>
  <c r="X171" i="55"/>
  <c r="Y171" i="55"/>
  <c r="Z171" i="55"/>
  <c r="AA171" i="55"/>
  <c r="AB171" i="55"/>
  <c r="AC171" i="55"/>
  <c r="AD171" i="55"/>
  <c r="AE171" i="55"/>
  <c r="AF171" i="55"/>
  <c r="AG171" i="55"/>
  <c r="AH171" i="55"/>
  <c r="AI171" i="55"/>
  <c r="AJ171" i="55"/>
  <c r="AK171" i="55"/>
  <c r="AL171" i="55"/>
  <c r="AM171" i="55"/>
  <c r="AN171" i="55"/>
  <c r="AO171" i="55"/>
  <c r="AP171" i="55"/>
  <c r="AQ171" i="55"/>
  <c r="AR171" i="55"/>
  <c r="AS171" i="55"/>
  <c r="AT171" i="55"/>
  <c r="AU171" i="55"/>
  <c r="C172" i="52"/>
  <c r="AY172" i="52"/>
  <c r="C173" i="52"/>
  <c r="C173" i="55"/>
  <c r="D173" i="55"/>
  <c r="E173" i="55"/>
  <c r="C174" i="52"/>
  <c r="C175" i="52"/>
  <c r="C176" i="52"/>
  <c r="C176" i="55"/>
  <c r="C177" i="52"/>
  <c r="C178" i="52"/>
  <c r="C178" i="55"/>
  <c r="D178" i="55"/>
  <c r="E178" i="55"/>
  <c r="F178" i="55"/>
  <c r="G178" i="55"/>
  <c r="H178" i="55"/>
  <c r="I178" i="55"/>
  <c r="J178" i="55"/>
  <c r="K178" i="55"/>
  <c r="L178" i="55"/>
  <c r="M178" i="55"/>
  <c r="N178" i="55"/>
  <c r="O178" i="55"/>
  <c r="P178" i="55"/>
  <c r="Q178" i="55"/>
  <c r="R178" i="55"/>
  <c r="S178" i="55"/>
  <c r="T178" i="55"/>
  <c r="U178" i="55"/>
  <c r="V178" i="55"/>
  <c r="W178" i="55"/>
  <c r="X178" i="55"/>
  <c r="Y178" i="55"/>
  <c r="Z178" i="55"/>
  <c r="AA178" i="55"/>
  <c r="AB178" i="55"/>
  <c r="AC178" i="55"/>
  <c r="AD178" i="55"/>
  <c r="AE178" i="55"/>
  <c r="AF178" i="55"/>
  <c r="AG178" i="55"/>
  <c r="AH178" i="55"/>
  <c r="AI178" i="55"/>
  <c r="AJ178" i="55"/>
  <c r="AK178" i="55"/>
  <c r="AL178" i="55"/>
  <c r="AM178" i="55"/>
  <c r="AN178" i="55"/>
  <c r="AO178" i="55"/>
  <c r="AP178" i="55"/>
  <c r="AQ178" i="55"/>
  <c r="AR178" i="55"/>
  <c r="AS178" i="55"/>
  <c r="AT178" i="55"/>
  <c r="AU178" i="55"/>
  <c r="C179" i="52"/>
  <c r="C179" i="55"/>
  <c r="D179" i="55"/>
  <c r="E179" i="55"/>
  <c r="F179" i="55"/>
  <c r="G179" i="55"/>
  <c r="H179" i="55"/>
  <c r="I179" i="55"/>
  <c r="J179" i="55"/>
  <c r="K179" i="55"/>
  <c r="L179" i="55"/>
  <c r="M179" i="55"/>
  <c r="N179" i="55"/>
  <c r="O179" i="55"/>
  <c r="P179" i="55"/>
  <c r="Q179" i="55"/>
  <c r="R179" i="55"/>
  <c r="S179" i="55"/>
  <c r="T179" i="55"/>
  <c r="U179" i="55"/>
  <c r="V179" i="55"/>
  <c r="W179" i="55"/>
  <c r="X179" i="55"/>
  <c r="Y179" i="55"/>
  <c r="Z179" i="55"/>
  <c r="AA179" i="55"/>
  <c r="AB179" i="55"/>
  <c r="AC179" i="55"/>
  <c r="AD179" i="55"/>
  <c r="AE179" i="55"/>
  <c r="AF179" i="55"/>
  <c r="AG179" i="55"/>
  <c r="AH179" i="55"/>
  <c r="AI179" i="55"/>
  <c r="AJ179" i="55"/>
  <c r="AK179" i="55"/>
  <c r="AL179" i="55"/>
  <c r="AM179" i="55"/>
  <c r="AN179" i="55"/>
  <c r="AO179" i="55"/>
  <c r="AP179" i="55"/>
  <c r="AQ179" i="55"/>
  <c r="AR179" i="55"/>
  <c r="AS179" i="55"/>
  <c r="AT179" i="55"/>
  <c r="AU179" i="55"/>
  <c r="C180" i="52"/>
  <c r="C182" i="52"/>
  <c r="AX182" i="52"/>
  <c r="C183" i="52"/>
  <c r="C184" i="52"/>
  <c r="C185" i="52"/>
  <c r="C186" i="52"/>
  <c r="C187" i="52"/>
  <c r="C188" i="52"/>
  <c r="C188" i="55"/>
  <c r="D188" i="55"/>
  <c r="E188" i="55"/>
  <c r="F188" i="55"/>
  <c r="C189" i="52"/>
  <c r="C190" i="52"/>
  <c r="C190" i="55"/>
  <c r="D190" i="55"/>
  <c r="C191" i="52"/>
  <c r="C192" i="52"/>
  <c r="C193" i="52"/>
  <c r="C194" i="52"/>
  <c r="C194" i="55"/>
  <c r="D194" i="55"/>
  <c r="C196" i="52"/>
  <c r="C197" i="52"/>
  <c r="C198" i="52"/>
  <c r="C199" i="52"/>
  <c r="C200" i="52"/>
  <c r="C201" i="52"/>
  <c r="C202" i="52"/>
  <c r="C203" i="52"/>
  <c r="C205" i="52"/>
  <c r="C206" i="52"/>
  <c r="C208" i="52"/>
  <c r="C209" i="52"/>
  <c r="C210" i="52"/>
  <c r="C210" i="55"/>
  <c r="D210" i="55"/>
  <c r="C211" i="52"/>
  <c r="C212" i="52"/>
  <c r="C213" i="52"/>
  <c r="C214" i="52"/>
  <c r="C215" i="52"/>
  <c r="C216" i="52"/>
  <c r="C216" i="55"/>
  <c r="C217" i="52"/>
  <c r="C218" i="52"/>
  <c r="C218" i="55"/>
  <c r="D218" i="55"/>
  <c r="C220" i="52"/>
  <c r="C221" i="52"/>
  <c r="C222" i="52"/>
  <c r="C222" i="55"/>
  <c r="D222" i="55"/>
  <c r="C223" i="52"/>
  <c r="C225" i="52"/>
  <c r="C226" i="52"/>
  <c r="C227" i="52"/>
  <c r="C228" i="52"/>
  <c r="C229" i="52"/>
  <c r="C230" i="52"/>
  <c r="C232" i="52"/>
  <c r="C233" i="52"/>
  <c r="C234" i="52"/>
  <c r="C234" i="55"/>
  <c r="D234" i="55"/>
  <c r="E234" i="55"/>
  <c r="F234" i="55"/>
  <c r="G234" i="55"/>
  <c r="H234" i="55"/>
  <c r="I234" i="55"/>
  <c r="J234" i="55"/>
  <c r="K234" i="55"/>
  <c r="L234" i="55"/>
  <c r="M234" i="55"/>
  <c r="N234" i="55"/>
  <c r="O234" i="55"/>
  <c r="P234" i="55"/>
  <c r="Q234" i="55"/>
  <c r="R234" i="55"/>
  <c r="S234" i="55"/>
  <c r="T234" i="55"/>
  <c r="U234" i="55"/>
  <c r="V234" i="55"/>
  <c r="W234" i="55"/>
  <c r="X234" i="55"/>
  <c r="Y234" i="55"/>
  <c r="Z234" i="55"/>
  <c r="AA234" i="55"/>
  <c r="AB234" i="55"/>
  <c r="AC234" i="55"/>
  <c r="AD234" i="55"/>
  <c r="AE234" i="55"/>
  <c r="AF234" i="55"/>
  <c r="AG234" i="55"/>
  <c r="AH234" i="55"/>
  <c r="AI234" i="55"/>
  <c r="AJ234" i="55"/>
  <c r="AK234" i="55"/>
  <c r="AL234" i="55"/>
  <c r="AM234" i="55"/>
  <c r="AN234" i="55"/>
  <c r="AO234" i="55"/>
  <c r="AP234" i="55"/>
  <c r="AQ234" i="55"/>
  <c r="AR234" i="55"/>
  <c r="AS234" i="55"/>
  <c r="AT234" i="55"/>
  <c r="AU234" i="55"/>
  <c r="C235" i="52"/>
  <c r="C236" i="52"/>
  <c r="C237" i="52"/>
  <c r="C238" i="52"/>
  <c r="C238" i="55"/>
  <c r="D238" i="55"/>
  <c r="C239" i="52"/>
  <c r="C240" i="52"/>
  <c r="C242" i="52"/>
  <c r="C242" i="55"/>
  <c r="C243" i="52"/>
  <c r="C245" i="52"/>
  <c r="C245" i="55"/>
  <c r="D245" i="55"/>
  <c r="E245" i="55"/>
  <c r="C247" i="52"/>
  <c r="C247" i="55"/>
  <c r="C248" i="52"/>
  <c r="C248" i="55"/>
  <c r="C249" i="52"/>
  <c r="C250" i="52"/>
  <c r="C250" i="55"/>
  <c r="D250" i="55"/>
  <c r="C251" i="52"/>
  <c r="C251" i="55"/>
  <c r="C252" i="52"/>
  <c r="C252" i="55"/>
  <c r="C253" i="52"/>
  <c r="C254" i="52"/>
  <c r="C254" i="55"/>
  <c r="D254" i="55"/>
  <c r="C255" i="52"/>
  <c r="C255" i="55"/>
  <c r="C257" i="52"/>
  <c r="C258" i="52"/>
  <c r="C258" i="55"/>
  <c r="C7" i="52"/>
  <c r="C7" i="55"/>
  <c r="D7" i="55"/>
  <c r="E7" i="55"/>
  <c r="F7" i="55"/>
  <c r="G7" i="55"/>
  <c r="H7" i="55"/>
  <c r="I7" i="55"/>
  <c r="J7" i="55"/>
  <c r="K7" i="55"/>
  <c r="L7" i="55"/>
  <c r="M7" i="55"/>
  <c r="N7" i="55"/>
  <c r="O7" i="55"/>
  <c r="P7" i="55"/>
  <c r="Q7" i="55"/>
  <c r="R7" i="55"/>
  <c r="S7" i="55"/>
  <c r="T7" i="55"/>
  <c r="U7" i="55"/>
  <c r="V7" i="55"/>
  <c r="W7" i="55"/>
  <c r="X7" i="55"/>
  <c r="Y7" i="55"/>
  <c r="Z7" i="55"/>
  <c r="AA7" i="55"/>
  <c r="AB7" i="55"/>
  <c r="AC7" i="55"/>
  <c r="AD7" i="55"/>
  <c r="AE7" i="55"/>
  <c r="AF7" i="55"/>
  <c r="AG7" i="55"/>
  <c r="AH7" i="55"/>
  <c r="AI7" i="55"/>
  <c r="AJ7" i="55"/>
  <c r="AK7" i="55"/>
  <c r="AL7" i="55"/>
  <c r="AM7" i="55"/>
  <c r="AN7" i="55"/>
  <c r="AO7" i="55"/>
  <c r="AP7" i="55"/>
  <c r="AQ7" i="55"/>
  <c r="AR7" i="55"/>
  <c r="AS7" i="55"/>
  <c r="AT7" i="55"/>
  <c r="AU7" i="55"/>
  <c r="C8" i="52"/>
  <c r="AY8" i="52"/>
  <c r="C9" i="52"/>
  <c r="C9" i="55"/>
  <c r="C10" i="52"/>
  <c r="AY10" i="52"/>
  <c r="C11" i="52"/>
  <c r="C12" i="52"/>
  <c r="C13" i="52"/>
  <c r="C13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AP13" i="55"/>
  <c r="AQ13" i="55"/>
  <c r="AR13" i="55"/>
  <c r="AS13" i="55"/>
  <c r="AT13" i="55"/>
  <c r="AU13" i="55"/>
  <c r="C14" i="52"/>
  <c r="C15" i="52"/>
  <c r="C16" i="52"/>
  <c r="C16" i="55"/>
  <c r="C17" i="52"/>
  <c r="C18" i="52"/>
  <c r="C19" i="52"/>
  <c r="C20" i="52"/>
  <c r="C20" i="55"/>
  <c r="D20" i="55"/>
  <c r="C21" i="52"/>
  <c r="C22" i="52"/>
  <c r="C23" i="52"/>
  <c r="C23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AP23" i="55"/>
  <c r="AQ23" i="55"/>
  <c r="AR23" i="55"/>
  <c r="AS23" i="55"/>
  <c r="AT23" i="55"/>
  <c r="AU23" i="55"/>
  <c r="C24" i="52"/>
  <c r="C25" i="52"/>
  <c r="C26" i="52"/>
  <c r="C27" i="52"/>
  <c r="C27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AP27" i="55"/>
  <c r="AQ27" i="55"/>
  <c r="AR27" i="55"/>
  <c r="AS27" i="55"/>
  <c r="AT27" i="55"/>
  <c r="AU27" i="55"/>
  <c r="C28" i="52"/>
  <c r="C28" i="55"/>
  <c r="C29" i="52"/>
  <c r="C29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AP29" i="55"/>
  <c r="AQ29" i="55"/>
  <c r="AR29" i="55"/>
  <c r="AS29" i="55"/>
  <c r="AT29" i="55"/>
  <c r="AU29" i="55"/>
  <c r="C30" i="52"/>
  <c r="C6" i="52"/>
  <c r="C6" i="55"/>
  <c r="D6" i="55"/>
  <c r="E6" i="55"/>
  <c r="F6" i="55"/>
  <c r="G6" i="55"/>
  <c r="H6" i="55"/>
  <c r="I6" i="55"/>
  <c r="J6" i="55"/>
  <c r="K6" i="55"/>
  <c r="L6" i="55"/>
  <c r="M6" i="55"/>
  <c r="N6" i="55"/>
  <c r="O6" i="55"/>
  <c r="P6" i="55"/>
  <c r="Q6" i="55"/>
  <c r="R6" i="55"/>
  <c r="S6" i="55"/>
  <c r="T6" i="55"/>
  <c r="U6" i="55"/>
  <c r="V6" i="55"/>
  <c r="W6" i="55"/>
  <c r="X6" i="55"/>
  <c r="Y6" i="55"/>
  <c r="Z6" i="55"/>
  <c r="AA6" i="55"/>
  <c r="AB6" i="55"/>
  <c r="AC6" i="55"/>
  <c r="AD6" i="55"/>
  <c r="AE6" i="55"/>
  <c r="AF6" i="55"/>
  <c r="AG6" i="55"/>
  <c r="AH6" i="55"/>
  <c r="AI6" i="55"/>
  <c r="AJ6" i="55"/>
  <c r="AK6" i="55"/>
  <c r="AL6" i="55"/>
  <c r="AM6" i="55"/>
  <c r="AN6" i="55"/>
  <c r="AO6" i="55"/>
  <c r="AP6" i="55"/>
  <c r="AQ6" i="55"/>
  <c r="AR6" i="55"/>
  <c r="AS6" i="55"/>
  <c r="AT6" i="55"/>
  <c r="AU6" i="55"/>
  <c r="I273" i="50"/>
  <c r="I272" i="50"/>
  <c r="I271" i="50"/>
  <c r="I270" i="50"/>
  <c r="I269" i="50"/>
  <c r="BB7" i="55"/>
  <c r="BB8" i="55"/>
  <c r="BB9" i="55"/>
  <c r="BB10" i="55"/>
  <c r="BB11" i="55"/>
  <c r="BB12" i="55"/>
  <c r="BB13" i="55"/>
  <c r="BB14" i="55"/>
  <c r="BB15" i="55"/>
  <c r="BB16" i="55"/>
  <c r="BB17" i="55"/>
  <c r="BB18" i="55"/>
  <c r="BB19" i="55"/>
  <c r="BB20" i="55"/>
  <c r="BB21" i="55"/>
  <c r="BB22" i="55"/>
  <c r="BB23" i="55"/>
  <c r="BB24" i="55"/>
  <c r="BB25" i="55"/>
  <c r="BB26" i="55"/>
  <c r="BB27" i="55"/>
  <c r="BB28" i="55"/>
  <c r="BB29" i="55"/>
  <c r="BB30" i="55"/>
  <c r="BB31" i="55"/>
  <c r="BB32" i="55"/>
  <c r="BB33" i="55"/>
  <c r="BB34" i="55"/>
  <c r="BB35" i="55"/>
  <c r="BB36" i="55"/>
  <c r="BB37" i="55"/>
  <c r="BB38" i="55"/>
  <c r="BB39" i="55"/>
  <c r="BB40" i="55"/>
  <c r="BB41" i="55"/>
  <c r="BB42" i="55"/>
  <c r="BB43" i="55"/>
  <c r="BB44" i="55"/>
  <c r="BB45" i="55"/>
  <c r="BB46" i="55"/>
  <c r="BB47" i="55"/>
  <c r="BB48" i="55"/>
  <c r="BB49" i="55"/>
  <c r="BB50" i="55"/>
  <c r="BB51" i="55"/>
  <c r="BB52" i="55"/>
  <c r="BB53" i="55"/>
  <c r="BB54" i="55"/>
  <c r="BB55" i="55"/>
  <c r="BB56" i="55"/>
  <c r="BB57" i="55"/>
  <c r="BB58" i="55"/>
  <c r="BB59" i="55"/>
  <c r="BB60" i="55"/>
  <c r="BB61" i="55"/>
  <c r="BB62" i="55"/>
  <c r="BB63" i="55"/>
  <c r="BB64" i="55"/>
  <c r="BB65" i="55"/>
  <c r="BB66" i="55"/>
  <c r="BB67" i="55"/>
  <c r="BB68" i="55"/>
  <c r="BB69" i="55"/>
  <c r="BB70" i="55"/>
  <c r="BB71" i="55"/>
  <c r="BB72" i="55"/>
  <c r="BB73" i="55"/>
  <c r="BB74" i="55"/>
  <c r="BB75" i="55"/>
  <c r="BB76" i="55"/>
  <c r="BB77" i="55"/>
  <c r="BB78" i="55"/>
  <c r="BB79" i="55"/>
  <c r="BB80" i="55"/>
  <c r="BB81" i="55"/>
  <c r="BB82" i="55"/>
  <c r="BB83" i="55"/>
  <c r="BB84" i="55"/>
  <c r="BB85" i="55"/>
  <c r="BB86" i="55"/>
  <c r="BB87" i="55"/>
  <c r="BB88" i="55"/>
  <c r="BB89" i="55"/>
  <c r="BB90" i="55"/>
  <c r="BB91" i="55"/>
  <c r="BB92" i="55"/>
  <c r="BB93" i="55"/>
  <c r="BB94" i="55"/>
  <c r="BB95" i="55"/>
  <c r="BB96" i="55"/>
  <c r="BB97" i="55"/>
  <c r="BB98" i="55"/>
  <c r="BB99" i="55"/>
  <c r="BB100" i="55"/>
  <c r="BB101" i="55"/>
  <c r="BB102" i="55"/>
  <c r="BB103" i="55"/>
  <c r="BB104" i="55"/>
  <c r="BB105" i="55"/>
  <c r="BB106" i="55"/>
  <c r="BB107" i="55"/>
  <c r="BB108" i="55"/>
  <c r="BB109" i="55"/>
  <c r="BB110" i="55"/>
  <c r="BB111" i="55"/>
  <c r="BB112" i="55"/>
  <c r="BB113" i="55"/>
  <c r="BB114" i="55"/>
  <c r="BB115" i="55"/>
  <c r="BB116" i="55"/>
  <c r="BB117" i="55"/>
  <c r="BB118" i="55"/>
  <c r="BB119" i="55"/>
  <c r="BB120" i="55"/>
  <c r="BB121" i="55"/>
  <c r="BB122" i="55"/>
  <c r="BB123" i="55"/>
  <c r="BB124" i="55"/>
  <c r="BB125" i="55"/>
  <c r="BB126" i="55"/>
  <c r="BB127" i="55"/>
  <c r="BB128" i="55"/>
  <c r="BB129" i="55"/>
  <c r="BB130" i="55"/>
  <c r="BB131" i="55"/>
  <c r="BB132" i="55"/>
  <c r="BB133" i="55"/>
  <c r="BB134" i="55"/>
  <c r="BB135" i="55"/>
  <c r="BB136" i="55"/>
  <c r="BB137" i="55"/>
  <c r="BB138" i="55"/>
  <c r="BB139" i="55"/>
  <c r="BB140" i="55"/>
  <c r="BB141" i="55"/>
  <c r="BB142" i="55"/>
  <c r="BB143" i="55"/>
  <c r="BB144" i="55"/>
  <c r="BB145" i="55"/>
  <c r="BB146" i="55"/>
  <c r="BB147" i="55"/>
  <c r="BB148" i="55"/>
  <c r="BB149" i="55"/>
  <c r="BB150" i="55"/>
  <c r="BB151" i="55"/>
  <c r="BB152" i="55"/>
  <c r="BB153" i="55"/>
  <c r="BB154" i="55"/>
  <c r="BB155" i="55"/>
  <c r="BB156" i="55"/>
  <c r="BB157" i="55"/>
  <c r="BB158" i="55"/>
  <c r="BB159" i="55"/>
  <c r="BB160" i="55"/>
  <c r="BB161" i="55"/>
  <c r="BB162" i="55"/>
  <c r="BB163" i="55"/>
  <c r="BB164" i="55"/>
  <c r="BB165" i="55"/>
  <c r="BB166" i="55"/>
  <c r="BB167" i="55"/>
  <c r="BB168" i="55"/>
  <c r="BB169" i="55"/>
  <c r="BB170" i="55"/>
  <c r="BB171" i="55"/>
  <c r="BB172" i="55"/>
  <c r="BB173" i="55"/>
  <c r="BB174" i="55"/>
  <c r="BB175" i="55"/>
  <c r="BB176" i="55"/>
  <c r="BB177" i="55"/>
  <c r="BB178" i="55"/>
  <c r="BB179" i="55"/>
  <c r="BB180" i="55"/>
  <c r="BB181" i="55"/>
  <c r="BB182" i="55"/>
  <c r="BB183" i="55"/>
  <c r="BB184" i="55"/>
  <c r="BB185" i="55"/>
  <c r="BB186" i="55"/>
  <c r="BB187" i="55"/>
  <c r="BB188" i="55"/>
  <c r="BB189" i="55"/>
  <c r="BB190" i="55"/>
  <c r="BB191" i="55"/>
  <c r="BB192" i="55"/>
  <c r="BB193" i="55"/>
  <c r="BB194" i="55"/>
  <c r="BB195" i="55"/>
  <c r="BB196" i="55"/>
  <c r="BB197" i="55"/>
  <c r="BB198" i="55"/>
  <c r="BB199" i="55"/>
  <c r="BB200" i="55"/>
  <c r="BB201" i="55"/>
  <c r="BB202" i="55"/>
  <c r="BB203" i="55"/>
  <c r="BB204" i="55"/>
  <c r="BB205" i="55"/>
  <c r="BB206" i="55"/>
  <c r="BB207" i="55"/>
  <c r="BB208" i="55"/>
  <c r="BB209" i="55"/>
  <c r="BB210" i="55"/>
  <c r="BB211" i="55"/>
  <c r="BB212" i="55"/>
  <c r="BB213" i="55"/>
  <c r="BB214" i="55"/>
  <c r="BB215" i="55"/>
  <c r="BB216" i="55"/>
  <c r="BB217" i="55"/>
  <c r="BB218" i="55"/>
  <c r="BB219" i="55"/>
  <c r="BB220" i="55"/>
  <c r="BB221" i="55"/>
  <c r="BB222" i="55"/>
  <c r="BB223" i="55"/>
  <c r="BB224" i="55"/>
  <c r="BB225" i="55"/>
  <c r="BB226" i="55"/>
  <c r="BB227" i="55"/>
  <c r="BB228" i="55"/>
  <c r="BB229" i="55"/>
  <c r="BB230" i="55"/>
  <c r="BB231" i="55"/>
  <c r="BB232" i="55"/>
  <c r="BB233" i="55"/>
  <c r="BB234" i="55"/>
  <c r="BB235" i="55"/>
  <c r="BB236" i="55"/>
  <c r="BB237" i="55"/>
  <c r="BB238" i="55"/>
  <c r="BB239" i="55"/>
  <c r="BB240" i="55"/>
  <c r="BB241" i="55"/>
  <c r="BB242" i="55"/>
  <c r="BB243" i="55"/>
  <c r="BB244" i="55"/>
  <c r="BB245" i="55"/>
  <c r="BB246" i="55"/>
  <c r="BB247" i="55"/>
  <c r="BB248" i="55"/>
  <c r="BB249" i="55"/>
  <c r="BB250" i="55"/>
  <c r="BB251" i="55"/>
  <c r="BB252" i="55"/>
  <c r="BB253" i="55"/>
  <c r="BB254" i="55"/>
  <c r="BB255" i="55"/>
  <c r="BB256" i="55"/>
  <c r="BB257" i="55"/>
  <c r="BB6" i="55"/>
  <c r="BB2" i="55"/>
  <c r="CU2" i="55"/>
  <c r="CT2" i="55"/>
  <c r="CS2" i="55"/>
  <c r="CR2" i="55"/>
  <c r="CQ2" i="55"/>
  <c r="CP2" i="55"/>
  <c r="CO2" i="55"/>
  <c r="CN2" i="55"/>
  <c r="CM2" i="55"/>
  <c r="CL2" i="55"/>
  <c r="CK2" i="55"/>
  <c r="CJ2" i="55"/>
  <c r="CI2" i="55"/>
  <c r="CH2" i="55"/>
  <c r="CG2" i="55"/>
  <c r="CF2" i="55"/>
  <c r="CE2" i="55"/>
  <c r="CD2" i="55"/>
  <c r="CC2" i="55"/>
  <c r="CB2" i="55"/>
  <c r="CA2" i="55"/>
  <c r="BZ2" i="55"/>
  <c r="BY2" i="55"/>
  <c r="BX2" i="55"/>
  <c r="BW2" i="55"/>
  <c r="BV2" i="55"/>
  <c r="BU2" i="55"/>
  <c r="BT2" i="55"/>
  <c r="BS2" i="55"/>
  <c r="BR2" i="55"/>
  <c r="BQ2" i="55"/>
  <c r="BP2" i="55"/>
  <c r="BO2" i="55"/>
  <c r="BN2" i="55"/>
  <c r="BM2" i="55"/>
  <c r="BL2" i="55"/>
  <c r="BK2" i="55"/>
  <c r="BJ2" i="55"/>
  <c r="BI2" i="55"/>
  <c r="BH2" i="55"/>
  <c r="BG2" i="55"/>
  <c r="BF2" i="55"/>
  <c r="BE2" i="55"/>
  <c r="BD2" i="55"/>
  <c r="BC2" i="55"/>
  <c r="BC233" i="55"/>
  <c r="BD244" i="55"/>
  <c r="BD256" i="55"/>
  <c r="BC24" i="55"/>
  <c r="BC28" i="55"/>
  <c r="BC41" i="55"/>
  <c r="BE51" i="55"/>
  <c r="BC52" i="55"/>
  <c r="BD55" i="55"/>
  <c r="BC73" i="55"/>
  <c r="BC77" i="55"/>
  <c r="BE95" i="55"/>
  <c r="BC105" i="55"/>
  <c r="BC141" i="55"/>
  <c r="BC173" i="55"/>
  <c r="BC181" i="55"/>
  <c r="BC185" i="55"/>
  <c r="BC189" i="55"/>
  <c r="BC197" i="55"/>
  <c r="BC209" i="55"/>
  <c r="BC217" i="55"/>
  <c r="BC227" i="55"/>
  <c r="BG255" i="55"/>
  <c r="BD258" i="55"/>
  <c r="BE9" i="55"/>
  <c r="BE17" i="55"/>
  <c r="BC19" i="55"/>
  <c r="BE6" i="55"/>
  <c r="C220" i="55"/>
  <c r="D220" i="55"/>
  <c r="E220" i="55"/>
  <c r="F220" i="55"/>
  <c r="C200" i="55"/>
  <c r="D200" i="55"/>
  <c r="C184" i="55"/>
  <c r="D184" i="55"/>
  <c r="E184" i="55"/>
  <c r="F184" i="55"/>
  <c r="G184" i="55"/>
  <c r="H184" i="55"/>
  <c r="I184" i="55"/>
  <c r="J184" i="55"/>
  <c r="K184" i="55"/>
  <c r="L184" i="55"/>
  <c r="M184" i="55"/>
  <c r="N184" i="55"/>
  <c r="O184" i="55"/>
  <c r="P184" i="55"/>
  <c r="Q184" i="55"/>
  <c r="R184" i="55"/>
  <c r="S184" i="55"/>
  <c r="T184" i="55"/>
  <c r="U184" i="55"/>
  <c r="V184" i="55"/>
  <c r="W184" i="55"/>
  <c r="X184" i="55"/>
  <c r="Y184" i="55"/>
  <c r="Z184" i="55"/>
  <c r="AA184" i="55"/>
  <c r="AB184" i="55"/>
  <c r="AC184" i="55"/>
  <c r="AD184" i="55"/>
  <c r="AE184" i="55"/>
  <c r="AF184" i="55"/>
  <c r="AG184" i="55"/>
  <c r="AH184" i="55"/>
  <c r="AI184" i="55"/>
  <c r="AJ184" i="55"/>
  <c r="AK184" i="55"/>
  <c r="AL184" i="55"/>
  <c r="AM184" i="55"/>
  <c r="AN184" i="55"/>
  <c r="AO184" i="55"/>
  <c r="AP184" i="55"/>
  <c r="AQ184" i="55"/>
  <c r="AR184" i="55"/>
  <c r="AS184" i="55"/>
  <c r="AT184" i="55"/>
  <c r="AU184" i="55"/>
  <c r="C144" i="55"/>
  <c r="D144" i="55"/>
  <c r="E144" i="55"/>
  <c r="F144" i="55"/>
  <c r="G144" i="55"/>
  <c r="H144" i="55"/>
  <c r="I144" i="55"/>
  <c r="J144" i="55"/>
  <c r="K144" i="55"/>
  <c r="L144" i="55"/>
  <c r="M144" i="55"/>
  <c r="N144" i="55"/>
  <c r="O144" i="55"/>
  <c r="P144" i="55"/>
  <c r="Q144" i="55"/>
  <c r="R144" i="55"/>
  <c r="S144" i="55"/>
  <c r="T144" i="55"/>
  <c r="U144" i="55"/>
  <c r="V144" i="55"/>
  <c r="W144" i="55"/>
  <c r="X144" i="55"/>
  <c r="Y144" i="55"/>
  <c r="Z144" i="55"/>
  <c r="AA144" i="55"/>
  <c r="AB144" i="55"/>
  <c r="AC144" i="55"/>
  <c r="AD144" i="55"/>
  <c r="AE144" i="55"/>
  <c r="AF144" i="55"/>
  <c r="AG144" i="55"/>
  <c r="AH144" i="55"/>
  <c r="AI144" i="55"/>
  <c r="AJ144" i="55"/>
  <c r="AK144" i="55"/>
  <c r="AL144" i="55"/>
  <c r="AM144" i="55"/>
  <c r="AN144" i="55"/>
  <c r="AO144" i="55"/>
  <c r="AP144" i="55"/>
  <c r="AQ144" i="55"/>
  <c r="AR144" i="55"/>
  <c r="AS144" i="55"/>
  <c r="AT144" i="55"/>
  <c r="AU144" i="55"/>
  <c r="C140" i="55"/>
  <c r="D140" i="55"/>
  <c r="E140" i="55"/>
  <c r="F140" i="55"/>
  <c r="G140" i="55"/>
  <c r="H140" i="55"/>
  <c r="I140" i="55"/>
  <c r="J140" i="55"/>
  <c r="K140" i="55"/>
  <c r="L140" i="55"/>
  <c r="M140" i="55"/>
  <c r="N140" i="55"/>
  <c r="O140" i="55"/>
  <c r="P140" i="55"/>
  <c r="Q140" i="55"/>
  <c r="R140" i="55"/>
  <c r="S140" i="55"/>
  <c r="T140" i="55"/>
  <c r="U140" i="55"/>
  <c r="V140" i="55"/>
  <c r="W140" i="55"/>
  <c r="X140" i="55"/>
  <c r="Y140" i="55"/>
  <c r="Z140" i="55"/>
  <c r="AA140" i="55"/>
  <c r="AB140" i="55"/>
  <c r="AC140" i="55"/>
  <c r="AD140" i="55"/>
  <c r="AE140" i="55"/>
  <c r="AF140" i="55"/>
  <c r="AG140" i="55"/>
  <c r="AH140" i="55"/>
  <c r="AI140" i="55"/>
  <c r="AJ140" i="55"/>
  <c r="AK140" i="55"/>
  <c r="AL140" i="55"/>
  <c r="AM140" i="55"/>
  <c r="AN140" i="55"/>
  <c r="AO140" i="55"/>
  <c r="AP140" i="55"/>
  <c r="AQ140" i="55"/>
  <c r="AR140" i="55"/>
  <c r="AS140" i="55"/>
  <c r="AT140" i="55"/>
  <c r="AU140" i="55"/>
  <c r="AZ108" i="52"/>
  <c r="C55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AP55" i="55"/>
  <c r="AQ55" i="55"/>
  <c r="AR55" i="55"/>
  <c r="AS55" i="55"/>
  <c r="AT55" i="55"/>
  <c r="AU55" i="55"/>
  <c r="C96" i="55"/>
  <c r="D96" i="55"/>
  <c r="E96" i="55"/>
  <c r="F96" i="55"/>
  <c r="C80" i="55"/>
  <c r="C64" i="55"/>
  <c r="D64" i="55"/>
  <c r="E64" i="55"/>
  <c r="F64" i="55"/>
  <c r="C32" i="55"/>
  <c r="D32" i="55"/>
  <c r="E32" i="55"/>
  <c r="F32" i="55"/>
  <c r="C246" i="55"/>
  <c r="D246" i="55"/>
  <c r="E246" i="55"/>
  <c r="C230" i="55"/>
  <c r="C214" i="55"/>
  <c r="D214" i="55"/>
  <c r="E214" i="55"/>
  <c r="F214" i="55"/>
  <c r="G214" i="55"/>
  <c r="H214" i="55"/>
  <c r="I214" i="55"/>
  <c r="J214" i="55"/>
  <c r="K214" i="55"/>
  <c r="L214" i="55"/>
  <c r="M214" i="55"/>
  <c r="N214" i="55"/>
  <c r="O214" i="55"/>
  <c r="P214" i="55"/>
  <c r="Q214" i="55"/>
  <c r="R214" i="55"/>
  <c r="S214" i="55"/>
  <c r="T214" i="55"/>
  <c r="U214" i="55"/>
  <c r="V214" i="55"/>
  <c r="W214" i="55"/>
  <c r="X214" i="55"/>
  <c r="Y214" i="55"/>
  <c r="Z214" i="55"/>
  <c r="AA214" i="55"/>
  <c r="AB214" i="55"/>
  <c r="AC214" i="55"/>
  <c r="AD214" i="55"/>
  <c r="AE214" i="55"/>
  <c r="AF214" i="55"/>
  <c r="AG214" i="55"/>
  <c r="AH214" i="55"/>
  <c r="AI214" i="55"/>
  <c r="AJ214" i="55"/>
  <c r="AK214" i="55"/>
  <c r="AL214" i="55"/>
  <c r="AM214" i="55"/>
  <c r="AN214" i="55"/>
  <c r="AO214" i="55"/>
  <c r="AP214" i="55"/>
  <c r="AQ214" i="55"/>
  <c r="AR214" i="55"/>
  <c r="AS214" i="55"/>
  <c r="AT214" i="55"/>
  <c r="AU214" i="55"/>
  <c r="C206" i="55"/>
  <c r="D206" i="55"/>
  <c r="E206" i="55"/>
  <c r="F206" i="55"/>
  <c r="G206" i="55"/>
  <c r="H206" i="55"/>
  <c r="I206" i="55"/>
  <c r="J206" i="55"/>
  <c r="K206" i="55"/>
  <c r="L206" i="55"/>
  <c r="M206" i="55"/>
  <c r="N206" i="55"/>
  <c r="O206" i="55"/>
  <c r="P206" i="55"/>
  <c r="Q206" i="55"/>
  <c r="R206" i="55"/>
  <c r="S206" i="55"/>
  <c r="T206" i="55"/>
  <c r="U206" i="55"/>
  <c r="V206" i="55"/>
  <c r="W206" i="55"/>
  <c r="X206" i="55"/>
  <c r="Y206" i="55"/>
  <c r="Z206" i="55"/>
  <c r="AA206" i="55"/>
  <c r="AB206" i="55"/>
  <c r="AC206" i="55"/>
  <c r="AD206" i="55"/>
  <c r="AE206" i="55"/>
  <c r="AF206" i="55"/>
  <c r="AG206" i="55"/>
  <c r="AH206" i="55"/>
  <c r="AI206" i="55"/>
  <c r="AJ206" i="55"/>
  <c r="AK206" i="55"/>
  <c r="AL206" i="55"/>
  <c r="AM206" i="55"/>
  <c r="AN206" i="55"/>
  <c r="AO206" i="55"/>
  <c r="AP206" i="55"/>
  <c r="AQ206" i="55"/>
  <c r="AR206" i="55"/>
  <c r="AS206" i="55"/>
  <c r="AT206" i="55"/>
  <c r="AU206" i="55"/>
  <c r="F170" i="55"/>
  <c r="G170" i="55"/>
  <c r="H170" i="55"/>
  <c r="I170" i="55"/>
  <c r="D150" i="55"/>
  <c r="C146" i="55"/>
  <c r="C138" i="55"/>
  <c r="D138" i="55"/>
  <c r="C134" i="55"/>
  <c r="D134" i="55"/>
  <c r="E134" i="55"/>
  <c r="F134" i="55"/>
  <c r="G134" i="55"/>
  <c r="H134" i="55"/>
  <c r="I134" i="55"/>
  <c r="J134" i="55"/>
  <c r="K134" i="55"/>
  <c r="L134" i="55"/>
  <c r="M134" i="55"/>
  <c r="N134" i="55"/>
  <c r="O134" i="55"/>
  <c r="P134" i="55"/>
  <c r="Q134" i="55"/>
  <c r="R134" i="55"/>
  <c r="S134" i="55"/>
  <c r="T134" i="55"/>
  <c r="U134" i="55"/>
  <c r="V134" i="55"/>
  <c r="W134" i="55"/>
  <c r="X134" i="55"/>
  <c r="Y134" i="55"/>
  <c r="Z134" i="55"/>
  <c r="AA134" i="55"/>
  <c r="AB134" i="55"/>
  <c r="AC134" i="55"/>
  <c r="AD134" i="55"/>
  <c r="AE134" i="55"/>
  <c r="AF134" i="55"/>
  <c r="AG134" i="55"/>
  <c r="AH134" i="55"/>
  <c r="AI134" i="55"/>
  <c r="AJ134" i="55"/>
  <c r="AK134" i="55"/>
  <c r="AL134" i="55"/>
  <c r="AM134" i="55"/>
  <c r="AN134" i="55"/>
  <c r="AO134" i="55"/>
  <c r="AP134" i="55"/>
  <c r="AQ134" i="55"/>
  <c r="AR134" i="55"/>
  <c r="AS134" i="55"/>
  <c r="AT134" i="55"/>
  <c r="AU134" i="55"/>
  <c r="C130" i="55"/>
  <c r="D130" i="55"/>
  <c r="C126" i="55"/>
  <c r="C114" i="55"/>
  <c r="D114" i="55"/>
  <c r="C102" i="55"/>
  <c r="D102" i="55"/>
  <c r="E102" i="55"/>
  <c r="F102" i="55"/>
  <c r="G102" i="55"/>
  <c r="H102" i="55"/>
  <c r="I102" i="55"/>
  <c r="J102" i="55"/>
  <c r="K102" i="55"/>
  <c r="L102" i="55"/>
  <c r="M102" i="55"/>
  <c r="N102" i="55"/>
  <c r="O102" i="55"/>
  <c r="P102" i="55"/>
  <c r="Q102" i="55"/>
  <c r="R102" i="55"/>
  <c r="S102" i="55"/>
  <c r="T102" i="55"/>
  <c r="U102" i="55"/>
  <c r="V102" i="55"/>
  <c r="W102" i="55"/>
  <c r="X102" i="55"/>
  <c r="Y102" i="55"/>
  <c r="Z102" i="55"/>
  <c r="AA102" i="55"/>
  <c r="AB102" i="55"/>
  <c r="AC102" i="55"/>
  <c r="AD102" i="55"/>
  <c r="AE102" i="55"/>
  <c r="AF102" i="55"/>
  <c r="AG102" i="55"/>
  <c r="AH102" i="55"/>
  <c r="AI102" i="55"/>
  <c r="AJ102" i="55"/>
  <c r="AK102" i="55"/>
  <c r="AL102" i="55"/>
  <c r="AM102" i="55"/>
  <c r="AN102" i="55"/>
  <c r="AO102" i="55"/>
  <c r="AP102" i="55"/>
  <c r="AQ102" i="55"/>
  <c r="AR102" i="55"/>
  <c r="AS102" i="55"/>
  <c r="AT102" i="55"/>
  <c r="AU102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AP66" i="55"/>
  <c r="AQ66" i="55"/>
  <c r="AR66" i="55"/>
  <c r="AS66" i="55"/>
  <c r="AT66" i="55"/>
  <c r="AU66" i="55"/>
  <c r="F62" i="55"/>
  <c r="G62" i="55"/>
  <c r="H62" i="55"/>
  <c r="I62" i="55"/>
  <c r="J62" i="55"/>
  <c r="K62" i="55"/>
  <c r="L62" i="55"/>
  <c r="M62" i="55"/>
  <c r="N62" i="55"/>
  <c r="O62" i="55"/>
  <c r="P62" i="55"/>
  <c r="Q62" i="55"/>
  <c r="R62" i="55"/>
  <c r="S62" i="55"/>
  <c r="T62" i="55"/>
  <c r="U62" i="55"/>
  <c r="V62" i="55"/>
  <c r="W62" i="55"/>
  <c r="X62" i="55"/>
  <c r="Y62" i="55"/>
  <c r="Z62" i="55"/>
  <c r="AA62" i="55"/>
  <c r="AB62" i="55"/>
  <c r="AC62" i="55"/>
  <c r="AD62" i="55"/>
  <c r="AE62" i="55"/>
  <c r="AF62" i="55"/>
  <c r="AG62" i="55"/>
  <c r="AH62" i="55"/>
  <c r="AI62" i="55"/>
  <c r="AJ62" i="55"/>
  <c r="AK62" i="55"/>
  <c r="AL62" i="55"/>
  <c r="AM62" i="55"/>
  <c r="AN62" i="55"/>
  <c r="AO62" i="55"/>
  <c r="AP62" i="55"/>
  <c r="AQ62" i="55"/>
  <c r="AR62" i="55"/>
  <c r="AS62" i="55"/>
  <c r="AT62" i="55"/>
  <c r="AU62" i="55"/>
  <c r="C58" i="55"/>
  <c r="C50" i="55"/>
  <c r="D50" i="55"/>
  <c r="C42" i="55"/>
  <c r="D42" i="55"/>
  <c r="C38" i="55"/>
  <c r="D38" i="55"/>
  <c r="C124" i="55"/>
  <c r="C92" i="55"/>
  <c r="D92" i="55"/>
  <c r="E92" i="55"/>
  <c r="F92" i="55"/>
  <c r="C76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AP76" i="55"/>
  <c r="AQ76" i="55"/>
  <c r="AR76" i="55"/>
  <c r="AS76" i="55"/>
  <c r="AT76" i="55"/>
  <c r="AU76" i="55"/>
  <c r="C60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AP60" i="55"/>
  <c r="AQ60" i="55"/>
  <c r="AR60" i="55"/>
  <c r="AS60" i="55"/>
  <c r="AT60" i="55"/>
  <c r="AU60" i="55"/>
  <c r="C17" i="55"/>
  <c r="D17" i="55"/>
  <c r="E17" i="55"/>
  <c r="C257" i="55"/>
  <c r="D257" i="55"/>
  <c r="C253" i="55"/>
  <c r="C237" i="55"/>
  <c r="D237" i="55"/>
  <c r="E237" i="55"/>
  <c r="F237" i="55"/>
  <c r="G237" i="55"/>
  <c r="H237" i="55"/>
  <c r="I237" i="55"/>
  <c r="J237" i="55"/>
  <c r="K237" i="55"/>
  <c r="L237" i="55"/>
  <c r="M237" i="55"/>
  <c r="N237" i="55"/>
  <c r="O237" i="55"/>
  <c r="P237" i="55"/>
  <c r="Q237" i="55"/>
  <c r="R237" i="55"/>
  <c r="S237" i="55"/>
  <c r="T237" i="55"/>
  <c r="U237" i="55"/>
  <c r="V237" i="55"/>
  <c r="W237" i="55"/>
  <c r="X237" i="55"/>
  <c r="Y237" i="55"/>
  <c r="Z237" i="55"/>
  <c r="AA237" i="55"/>
  <c r="AB237" i="55"/>
  <c r="AC237" i="55"/>
  <c r="AD237" i="55"/>
  <c r="AE237" i="55"/>
  <c r="AF237" i="55"/>
  <c r="AG237" i="55"/>
  <c r="AH237" i="55"/>
  <c r="AI237" i="55"/>
  <c r="AJ237" i="55"/>
  <c r="AK237" i="55"/>
  <c r="AL237" i="55"/>
  <c r="AM237" i="55"/>
  <c r="AN237" i="55"/>
  <c r="AO237" i="55"/>
  <c r="AP237" i="55"/>
  <c r="AQ237" i="55"/>
  <c r="AR237" i="55"/>
  <c r="AS237" i="55"/>
  <c r="AT237" i="55"/>
  <c r="AU237" i="55"/>
  <c r="C233" i="55"/>
  <c r="D233" i="55"/>
  <c r="E233" i="55"/>
  <c r="F233" i="55"/>
  <c r="C229" i="55"/>
  <c r="D229" i="55"/>
  <c r="C217" i="55"/>
  <c r="D217" i="55"/>
  <c r="E217" i="55"/>
  <c r="C213" i="55"/>
  <c r="D213" i="55"/>
  <c r="E213" i="55"/>
  <c r="F213" i="55"/>
  <c r="G213" i="55"/>
  <c r="H213" i="55"/>
  <c r="I213" i="55"/>
  <c r="J213" i="55"/>
  <c r="K213" i="55"/>
  <c r="L213" i="55"/>
  <c r="M213" i="55"/>
  <c r="N213" i="55"/>
  <c r="O213" i="55"/>
  <c r="P213" i="55"/>
  <c r="Q213" i="55"/>
  <c r="R213" i="55"/>
  <c r="S213" i="55"/>
  <c r="T213" i="55"/>
  <c r="U213" i="55"/>
  <c r="V213" i="55"/>
  <c r="W213" i="55"/>
  <c r="X213" i="55"/>
  <c r="Y213" i="55"/>
  <c r="Z213" i="55"/>
  <c r="AA213" i="55"/>
  <c r="AB213" i="55"/>
  <c r="AC213" i="55"/>
  <c r="AD213" i="55"/>
  <c r="AE213" i="55"/>
  <c r="AF213" i="55"/>
  <c r="AG213" i="55"/>
  <c r="AH213" i="55"/>
  <c r="AI213" i="55"/>
  <c r="AJ213" i="55"/>
  <c r="AK213" i="55"/>
  <c r="AL213" i="55"/>
  <c r="AM213" i="55"/>
  <c r="AN213" i="55"/>
  <c r="AO213" i="55"/>
  <c r="AP213" i="55"/>
  <c r="AQ213" i="55"/>
  <c r="AR213" i="55"/>
  <c r="AS213" i="55"/>
  <c r="AT213" i="55"/>
  <c r="AU213" i="55"/>
  <c r="C209" i="55"/>
  <c r="D209" i="55"/>
  <c r="E209" i="55"/>
  <c r="C205" i="55"/>
  <c r="C189" i="55"/>
  <c r="D189" i="55"/>
  <c r="E189" i="55"/>
  <c r="F189" i="55"/>
  <c r="G189" i="55"/>
  <c r="H189" i="55"/>
  <c r="I189" i="55"/>
  <c r="J189" i="55"/>
  <c r="K189" i="55"/>
  <c r="L189" i="55"/>
  <c r="M189" i="55"/>
  <c r="N189" i="55"/>
  <c r="O189" i="55"/>
  <c r="P189" i="55"/>
  <c r="Q189" i="55"/>
  <c r="R189" i="55"/>
  <c r="S189" i="55"/>
  <c r="T189" i="55"/>
  <c r="U189" i="55"/>
  <c r="V189" i="55"/>
  <c r="W189" i="55"/>
  <c r="X189" i="55"/>
  <c r="Y189" i="55"/>
  <c r="Z189" i="55"/>
  <c r="AA189" i="55"/>
  <c r="AB189" i="55"/>
  <c r="AC189" i="55"/>
  <c r="AD189" i="55"/>
  <c r="AE189" i="55"/>
  <c r="AF189" i="55"/>
  <c r="AG189" i="55"/>
  <c r="AH189" i="55"/>
  <c r="AI189" i="55"/>
  <c r="AJ189" i="55"/>
  <c r="AK189" i="55"/>
  <c r="AL189" i="55"/>
  <c r="AM189" i="55"/>
  <c r="AN189" i="55"/>
  <c r="AO189" i="55"/>
  <c r="AP189" i="55"/>
  <c r="AQ189" i="55"/>
  <c r="AR189" i="55"/>
  <c r="AS189" i="55"/>
  <c r="AT189" i="55"/>
  <c r="AU189" i="55"/>
  <c r="C181" i="55"/>
  <c r="D181" i="55"/>
  <c r="F173" i="55"/>
  <c r="G173" i="55"/>
  <c r="H173" i="55"/>
  <c r="I173" i="55"/>
  <c r="J173" i="55"/>
  <c r="K173" i="55"/>
  <c r="L173" i="55"/>
  <c r="M173" i="55"/>
  <c r="N173" i="55"/>
  <c r="O173" i="55"/>
  <c r="P173" i="55"/>
  <c r="Q173" i="55"/>
  <c r="R173" i="55"/>
  <c r="S173" i="55"/>
  <c r="T173" i="55"/>
  <c r="U173" i="55"/>
  <c r="V173" i="55"/>
  <c r="W173" i="55"/>
  <c r="X173" i="55"/>
  <c r="Y173" i="55"/>
  <c r="Z173" i="55"/>
  <c r="AA173" i="55"/>
  <c r="AB173" i="55"/>
  <c r="AC173" i="55"/>
  <c r="AD173" i="55"/>
  <c r="AE173" i="55"/>
  <c r="AF173" i="55"/>
  <c r="AG173" i="55"/>
  <c r="AH173" i="55"/>
  <c r="AI173" i="55"/>
  <c r="AJ173" i="55"/>
  <c r="AK173" i="55"/>
  <c r="AL173" i="55"/>
  <c r="AM173" i="55"/>
  <c r="AN173" i="55"/>
  <c r="AO173" i="55"/>
  <c r="AP173" i="55"/>
  <c r="AQ173" i="55"/>
  <c r="AR173" i="55"/>
  <c r="AS173" i="55"/>
  <c r="AT173" i="55"/>
  <c r="AU173" i="55"/>
  <c r="D169" i="55"/>
  <c r="E169" i="55"/>
  <c r="F169" i="55"/>
  <c r="G169" i="55"/>
  <c r="H169" i="55"/>
  <c r="I169" i="55"/>
  <c r="J169" i="55"/>
  <c r="K169" i="55"/>
  <c r="L169" i="55"/>
  <c r="M169" i="55"/>
  <c r="N169" i="55"/>
  <c r="O169" i="55"/>
  <c r="P169" i="55"/>
  <c r="Q169" i="55"/>
  <c r="R169" i="55"/>
  <c r="S169" i="55"/>
  <c r="T169" i="55"/>
  <c r="U169" i="55"/>
  <c r="V169" i="55"/>
  <c r="W169" i="55"/>
  <c r="X169" i="55"/>
  <c r="Y169" i="55"/>
  <c r="Z169" i="55"/>
  <c r="AA169" i="55"/>
  <c r="AB169" i="55"/>
  <c r="AC169" i="55"/>
  <c r="AD169" i="55"/>
  <c r="AE169" i="55"/>
  <c r="AF169" i="55"/>
  <c r="AG169" i="55"/>
  <c r="AH169" i="55"/>
  <c r="AI169" i="55"/>
  <c r="AJ169" i="55"/>
  <c r="AK169" i="55"/>
  <c r="AL169" i="55"/>
  <c r="AM169" i="55"/>
  <c r="AN169" i="55"/>
  <c r="AO169" i="55"/>
  <c r="AP169" i="55"/>
  <c r="AQ169" i="55"/>
  <c r="AR169" i="55"/>
  <c r="AS169" i="55"/>
  <c r="AT169" i="55"/>
  <c r="AU169" i="55"/>
  <c r="C145" i="55"/>
  <c r="D145" i="55"/>
  <c r="E145" i="55"/>
  <c r="F145" i="55"/>
  <c r="G145" i="55"/>
  <c r="H145" i="55"/>
  <c r="I145" i="55"/>
  <c r="J145" i="55"/>
  <c r="K145" i="55"/>
  <c r="L145" i="55"/>
  <c r="M145" i="55"/>
  <c r="N145" i="55"/>
  <c r="O145" i="55"/>
  <c r="P145" i="55"/>
  <c r="Q145" i="55"/>
  <c r="R145" i="55"/>
  <c r="S145" i="55"/>
  <c r="T145" i="55"/>
  <c r="U145" i="55"/>
  <c r="V145" i="55"/>
  <c r="W145" i="55"/>
  <c r="X145" i="55"/>
  <c r="Y145" i="55"/>
  <c r="Z145" i="55"/>
  <c r="AA145" i="55"/>
  <c r="AB145" i="55"/>
  <c r="AC145" i="55"/>
  <c r="AD145" i="55"/>
  <c r="AE145" i="55"/>
  <c r="AF145" i="55"/>
  <c r="AG145" i="55"/>
  <c r="AH145" i="55"/>
  <c r="AI145" i="55"/>
  <c r="AJ145" i="55"/>
  <c r="AK145" i="55"/>
  <c r="AL145" i="55"/>
  <c r="AM145" i="55"/>
  <c r="AN145" i="55"/>
  <c r="AO145" i="55"/>
  <c r="AP145" i="55"/>
  <c r="AQ145" i="55"/>
  <c r="AR145" i="55"/>
  <c r="AS145" i="55"/>
  <c r="AT145" i="55"/>
  <c r="AU145" i="55"/>
  <c r="C141" i="55"/>
  <c r="D141" i="55"/>
  <c r="E141" i="55"/>
  <c r="F141" i="55"/>
  <c r="G141" i="55"/>
  <c r="H141" i="55"/>
  <c r="I141" i="55"/>
  <c r="J141" i="55"/>
  <c r="K141" i="55"/>
  <c r="L141" i="55"/>
  <c r="M141" i="55"/>
  <c r="N141" i="55"/>
  <c r="O141" i="55"/>
  <c r="P141" i="55"/>
  <c r="Q141" i="55"/>
  <c r="R141" i="55"/>
  <c r="S141" i="55"/>
  <c r="T141" i="55"/>
  <c r="U141" i="55"/>
  <c r="V141" i="55"/>
  <c r="W141" i="55"/>
  <c r="X141" i="55"/>
  <c r="Y141" i="55"/>
  <c r="Z141" i="55"/>
  <c r="AA141" i="55"/>
  <c r="AB141" i="55"/>
  <c r="AC141" i="55"/>
  <c r="AD141" i="55"/>
  <c r="AE141" i="55"/>
  <c r="AF141" i="55"/>
  <c r="AG141" i="55"/>
  <c r="AH141" i="55"/>
  <c r="AI141" i="55"/>
  <c r="AJ141" i="55"/>
  <c r="AK141" i="55"/>
  <c r="AL141" i="55"/>
  <c r="AM141" i="55"/>
  <c r="AN141" i="55"/>
  <c r="AO141" i="55"/>
  <c r="AP141" i="55"/>
  <c r="AQ141" i="55"/>
  <c r="AR141" i="55"/>
  <c r="AS141" i="55"/>
  <c r="AT141" i="55"/>
  <c r="AU141" i="55"/>
  <c r="C133" i="55"/>
  <c r="D133" i="55"/>
  <c r="E133" i="55"/>
  <c r="F133" i="55"/>
  <c r="G133" i="55"/>
  <c r="H133" i="55"/>
  <c r="I133" i="55"/>
  <c r="J133" i="55"/>
  <c r="K133" i="55"/>
  <c r="L133" i="55"/>
  <c r="M133" i="55"/>
  <c r="N133" i="55"/>
  <c r="O133" i="55"/>
  <c r="P133" i="55"/>
  <c r="Q133" i="55"/>
  <c r="R133" i="55"/>
  <c r="S133" i="55"/>
  <c r="T133" i="55"/>
  <c r="U133" i="55"/>
  <c r="V133" i="55"/>
  <c r="W133" i="55"/>
  <c r="X133" i="55"/>
  <c r="Y133" i="55"/>
  <c r="Z133" i="55"/>
  <c r="AA133" i="55"/>
  <c r="AB133" i="55"/>
  <c r="AC133" i="55"/>
  <c r="AD133" i="55"/>
  <c r="AE133" i="55"/>
  <c r="AF133" i="55"/>
  <c r="AG133" i="55"/>
  <c r="AH133" i="55"/>
  <c r="AI133" i="55"/>
  <c r="AJ133" i="55"/>
  <c r="AK133" i="55"/>
  <c r="AL133" i="55"/>
  <c r="AM133" i="55"/>
  <c r="AN133" i="55"/>
  <c r="AO133" i="55"/>
  <c r="AP133" i="55"/>
  <c r="AQ133" i="55"/>
  <c r="AR133" i="55"/>
  <c r="AS133" i="55"/>
  <c r="AT133" i="55"/>
  <c r="AU133" i="55"/>
  <c r="C121" i="55"/>
  <c r="D121" i="55"/>
  <c r="E121" i="55"/>
  <c r="J109" i="55"/>
  <c r="K109" i="55"/>
  <c r="L109" i="55"/>
  <c r="M109" i="55"/>
  <c r="N109" i="55"/>
  <c r="O109" i="55"/>
  <c r="P109" i="55"/>
  <c r="Q109" i="55"/>
  <c r="R109" i="55"/>
  <c r="S109" i="55"/>
  <c r="T109" i="55"/>
  <c r="U109" i="55"/>
  <c r="V109" i="55"/>
  <c r="W109" i="55"/>
  <c r="X109" i="55"/>
  <c r="Y109" i="55"/>
  <c r="Z109" i="55"/>
  <c r="AA109" i="55"/>
  <c r="AB109" i="55"/>
  <c r="AC109" i="55"/>
  <c r="AD109" i="55"/>
  <c r="AE109" i="55"/>
  <c r="AF109" i="55"/>
  <c r="AG109" i="55"/>
  <c r="AH109" i="55"/>
  <c r="AI109" i="55"/>
  <c r="AJ109" i="55"/>
  <c r="AK109" i="55"/>
  <c r="AL109" i="55"/>
  <c r="AM109" i="55"/>
  <c r="AN109" i="55"/>
  <c r="AO109" i="55"/>
  <c r="AP109" i="55"/>
  <c r="AQ109" i="55"/>
  <c r="AR109" i="55"/>
  <c r="AS109" i="55"/>
  <c r="AT109" i="55"/>
  <c r="AU109" i="55"/>
  <c r="C105" i="55"/>
  <c r="D105" i="55"/>
  <c r="E105" i="55"/>
  <c r="E101" i="55"/>
  <c r="F101" i="55"/>
  <c r="G101" i="55"/>
  <c r="H101" i="55"/>
  <c r="I101" i="55"/>
  <c r="J101" i="55"/>
  <c r="K101" i="55"/>
  <c r="L101" i="55"/>
  <c r="M101" i="55"/>
  <c r="N101" i="55"/>
  <c r="O101" i="55"/>
  <c r="P101" i="55"/>
  <c r="Q101" i="55"/>
  <c r="R101" i="55"/>
  <c r="S101" i="55"/>
  <c r="T101" i="55"/>
  <c r="U101" i="55"/>
  <c r="V101" i="55"/>
  <c r="W101" i="55"/>
  <c r="X101" i="55"/>
  <c r="Y101" i="55"/>
  <c r="Z101" i="55"/>
  <c r="AA101" i="55"/>
  <c r="AB101" i="55"/>
  <c r="AC101" i="55"/>
  <c r="AD101" i="55"/>
  <c r="AE101" i="55"/>
  <c r="AF101" i="55"/>
  <c r="AG101" i="55"/>
  <c r="AH101" i="55"/>
  <c r="AI101" i="55"/>
  <c r="AJ101" i="55"/>
  <c r="AK101" i="55"/>
  <c r="AL101" i="55"/>
  <c r="AM101" i="55"/>
  <c r="AN101" i="55"/>
  <c r="AO101" i="55"/>
  <c r="AP101" i="55"/>
  <c r="AQ101" i="55"/>
  <c r="AR101" i="55"/>
  <c r="AS101" i="55"/>
  <c r="AT101" i="55"/>
  <c r="AU101" i="55"/>
  <c r="C93" i="55"/>
  <c r="D93" i="55"/>
  <c r="E93" i="55"/>
  <c r="C89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AP89" i="55"/>
  <c r="AQ89" i="55"/>
  <c r="AR89" i="55"/>
  <c r="AS89" i="55"/>
  <c r="AT89" i="55"/>
  <c r="AU89" i="55"/>
  <c r="C85" i="55"/>
  <c r="D85" i="55"/>
  <c r="E85" i="55"/>
  <c r="C73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AP73" i="55"/>
  <c r="AQ73" i="55"/>
  <c r="AR73" i="55"/>
  <c r="AS73" i="55"/>
  <c r="AT73" i="55"/>
  <c r="AU73" i="55"/>
  <c r="C65" i="55"/>
  <c r="D65" i="55"/>
  <c r="E65" i="55"/>
  <c r="C61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AP61" i="55"/>
  <c r="AQ61" i="55"/>
  <c r="AR61" i="55"/>
  <c r="AS61" i="55"/>
  <c r="AT61" i="55"/>
  <c r="AU61" i="55"/>
  <c r="C57" i="55"/>
  <c r="D57" i="55"/>
  <c r="E57" i="55"/>
  <c r="F57" i="55"/>
  <c r="G57" i="55"/>
  <c r="H57" i="55"/>
  <c r="I57" i="55"/>
  <c r="J57" i="55"/>
  <c r="K57" i="55"/>
  <c r="L57" i="55"/>
  <c r="M57" i="55"/>
  <c r="N57" i="55"/>
  <c r="O57" i="55"/>
  <c r="P57" i="55"/>
  <c r="Q57" i="55"/>
  <c r="R57" i="55"/>
  <c r="S57" i="55"/>
  <c r="T57" i="55"/>
  <c r="U57" i="55"/>
  <c r="V57" i="55"/>
  <c r="W57" i="55"/>
  <c r="X57" i="55"/>
  <c r="Y57" i="55"/>
  <c r="Z57" i="55"/>
  <c r="AA57" i="55"/>
  <c r="AB57" i="55"/>
  <c r="AC57" i="55"/>
  <c r="AD57" i="55"/>
  <c r="AE57" i="55"/>
  <c r="AF57" i="55"/>
  <c r="AG57" i="55"/>
  <c r="AH57" i="55"/>
  <c r="AI57" i="55"/>
  <c r="AJ57" i="55"/>
  <c r="AK57" i="55"/>
  <c r="AL57" i="55"/>
  <c r="AM57" i="55"/>
  <c r="AN57" i="55"/>
  <c r="AO57" i="55"/>
  <c r="AP57" i="55"/>
  <c r="AQ57" i="55"/>
  <c r="AR57" i="55"/>
  <c r="AS57" i="55"/>
  <c r="AT57" i="55"/>
  <c r="AU57" i="55"/>
  <c r="C45" i="55"/>
  <c r="D45" i="55"/>
  <c r="E45" i="55"/>
  <c r="C136" i="55"/>
  <c r="D136" i="55"/>
  <c r="E136" i="55"/>
  <c r="F136" i="55"/>
  <c r="C72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AP72" i="55"/>
  <c r="AQ72" i="55"/>
  <c r="AR72" i="55"/>
  <c r="AS72" i="55"/>
  <c r="AT72" i="55"/>
  <c r="AU72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AP20" i="55"/>
  <c r="AQ20" i="55"/>
  <c r="AR20" i="55"/>
  <c r="AS20" i="55"/>
  <c r="AT20" i="55"/>
  <c r="AU20" i="55"/>
  <c r="C12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AP12" i="55"/>
  <c r="AQ12" i="55"/>
  <c r="AR12" i="55"/>
  <c r="AS12" i="55"/>
  <c r="AT12" i="55"/>
  <c r="AU12" i="55"/>
  <c r="C228" i="55"/>
  <c r="D228" i="55"/>
  <c r="E228" i="55"/>
  <c r="F228" i="55"/>
  <c r="G228" i="55"/>
  <c r="C196" i="55"/>
  <c r="D196" i="55"/>
  <c r="E196" i="55"/>
  <c r="F196" i="55"/>
  <c r="G196" i="55"/>
  <c r="H196" i="55"/>
  <c r="I196" i="55"/>
  <c r="J196" i="55"/>
  <c r="K196" i="55"/>
  <c r="L196" i="55"/>
  <c r="M196" i="55"/>
  <c r="N196" i="55"/>
  <c r="O196" i="55"/>
  <c r="P196" i="55"/>
  <c r="Q196" i="55"/>
  <c r="R196" i="55"/>
  <c r="S196" i="55"/>
  <c r="T196" i="55"/>
  <c r="U196" i="55"/>
  <c r="V196" i="55"/>
  <c r="W196" i="55"/>
  <c r="X196" i="55"/>
  <c r="Y196" i="55"/>
  <c r="Z196" i="55"/>
  <c r="AA196" i="55"/>
  <c r="AB196" i="55"/>
  <c r="AC196" i="55"/>
  <c r="AD196" i="55"/>
  <c r="AE196" i="55"/>
  <c r="AF196" i="55"/>
  <c r="AG196" i="55"/>
  <c r="AH196" i="55"/>
  <c r="AI196" i="55"/>
  <c r="AJ196" i="55"/>
  <c r="AK196" i="55"/>
  <c r="AL196" i="55"/>
  <c r="AM196" i="55"/>
  <c r="AN196" i="55"/>
  <c r="AO196" i="55"/>
  <c r="AP196" i="55"/>
  <c r="AQ196" i="55"/>
  <c r="AR196" i="55"/>
  <c r="AS196" i="55"/>
  <c r="AT196" i="55"/>
  <c r="AU196" i="55"/>
  <c r="C180" i="55"/>
  <c r="D180" i="55"/>
  <c r="E180" i="55"/>
  <c r="F180" i="55"/>
  <c r="G180" i="55"/>
  <c r="D164" i="55"/>
  <c r="E164" i="55"/>
  <c r="F164" i="55"/>
  <c r="C132" i="55"/>
  <c r="D132" i="55"/>
  <c r="E132" i="55"/>
  <c r="F132" i="55"/>
  <c r="G132" i="55"/>
  <c r="H132" i="55"/>
  <c r="I132" i="55"/>
  <c r="J132" i="55"/>
  <c r="K132" i="55"/>
  <c r="L132" i="55"/>
  <c r="M132" i="55"/>
  <c r="N132" i="55"/>
  <c r="O132" i="55"/>
  <c r="P132" i="55"/>
  <c r="Q132" i="55"/>
  <c r="R132" i="55"/>
  <c r="S132" i="55"/>
  <c r="T132" i="55"/>
  <c r="U132" i="55"/>
  <c r="V132" i="55"/>
  <c r="W132" i="55"/>
  <c r="X132" i="55"/>
  <c r="Y132" i="55"/>
  <c r="Z132" i="55"/>
  <c r="AA132" i="55"/>
  <c r="AB132" i="55"/>
  <c r="AC132" i="55"/>
  <c r="AD132" i="55"/>
  <c r="AE132" i="55"/>
  <c r="AF132" i="55"/>
  <c r="AG132" i="55"/>
  <c r="AH132" i="55"/>
  <c r="AI132" i="55"/>
  <c r="AJ132" i="55"/>
  <c r="AK132" i="55"/>
  <c r="AL132" i="55"/>
  <c r="AM132" i="55"/>
  <c r="AN132" i="55"/>
  <c r="AO132" i="55"/>
  <c r="AP132" i="55"/>
  <c r="AQ132" i="55"/>
  <c r="AR132" i="55"/>
  <c r="AS132" i="55"/>
  <c r="AT132" i="55"/>
  <c r="AU132" i="55"/>
  <c r="C116" i="55"/>
  <c r="D116" i="55"/>
  <c r="E116" i="55"/>
  <c r="F116" i="55"/>
  <c r="C84" i="55"/>
  <c r="D84" i="55"/>
  <c r="E84" i="55"/>
  <c r="F84" i="55"/>
  <c r="G84" i="55"/>
  <c r="H84" i="55"/>
  <c r="I84" i="55"/>
  <c r="J84" i="55"/>
  <c r="K84" i="55"/>
  <c r="L84" i="55"/>
  <c r="M84" i="55"/>
  <c r="N84" i="55"/>
  <c r="O84" i="55"/>
  <c r="P84" i="55"/>
  <c r="Q84" i="55"/>
  <c r="R84" i="55"/>
  <c r="S84" i="55"/>
  <c r="T84" i="55"/>
  <c r="U84" i="55"/>
  <c r="V84" i="55"/>
  <c r="W84" i="55"/>
  <c r="X84" i="55"/>
  <c r="Y84" i="55"/>
  <c r="Z84" i="55"/>
  <c r="AA84" i="55"/>
  <c r="AB84" i="55"/>
  <c r="AC84" i="55"/>
  <c r="AD84" i="55"/>
  <c r="AE84" i="55"/>
  <c r="AF84" i="55"/>
  <c r="AG84" i="55"/>
  <c r="AH84" i="55"/>
  <c r="AI84" i="55"/>
  <c r="AJ84" i="55"/>
  <c r="AK84" i="55"/>
  <c r="AL84" i="55"/>
  <c r="AM84" i="55"/>
  <c r="AN84" i="55"/>
  <c r="AO84" i="55"/>
  <c r="AP84" i="55"/>
  <c r="AQ84" i="55"/>
  <c r="AR84" i="55"/>
  <c r="AS84" i="55"/>
  <c r="AT84" i="55"/>
  <c r="AU84" i="55"/>
  <c r="C68" i="55"/>
  <c r="D68" i="55"/>
  <c r="E68" i="55"/>
  <c r="F68" i="55"/>
  <c r="G68" i="55"/>
  <c r="H68" i="55"/>
  <c r="I68" i="55"/>
  <c r="J68" i="55"/>
  <c r="K68" i="55"/>
  <c r="L68" i="55"/>
  <c r="M68" i="55"/>
  <c r="N68" i="55"/>
  <c r="O68" i="55"/>
  <c r="P68" i="55"/>
  <c r="Q68" i="55"/>
  <c r="R68" i="55"/>
  <c r="S68" i="55"/>
  <c r="T68" i="55"/>
  <c r="U68" i="55"/>
  <c r="V68" i="55"/>
  <c r="W68" i="55"/>
  <c r="X68" i="55"/>
  <c r="Y68" i="55"/>
  <c r="Z68" i="55"/>
  <c r="AA68" i="55"/>
  <c r="AB68" i="55"/>
  <c r="AC68" i="55"/>
  <c r="AD68" i="55"/>
  <c r="AE68" i="55"/>
  <c r="AF68" i="55"/>
  <c r="AG68" i="55"/>
  <c r="AH68" i="55"/>
  <c r="AI68" i="55"/>
  <c r="AJ68" i="55"/>
  <c r="AK68" i="55"/>
  <c r="AL68" i="55"/>
  <c r="AM68" i="55"/>
  <c r="AN68" i="55"/>
  <c r="AO68" i="55"/>
  <c r="AP68" i="55"/>
  <c r="AQ68" i="55"/>
  <c r="AR68" i="55"/>
  <c r="AS68" i="55"/>
  <c r="AT68" i="55"/>
  <c r="AU68" i="55"/>
  <c r="C36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AP36" i="55"/>
  <c r="AQ36" i="55"/>
  <c r="AR36" i="55"/>
  <c r="AS36" i="55"/>
  <c r="AT36" i="55"/>
  <c r="AU36" i="55"/>
  <c r="BC62" i="55"/>
  <c r="BC38" i="55"/>
  <c r="BE187" i="55"/>
  <c r="BC15" i="55"/>
  <c r="BC253" i="55"/>
  <c r="BC229" i="55"/>
  <c r="BC225" i="55"/>
  <c r="BC205" i="55"/>
  <c r="BC177" i="55"/>
  <c r="BC165" i="55"/>
  <c r="BC157" i="55"/>
  <c r="BC149" i="55"/>
  <c r="BC121" i="55"/>
  <c r="BC113" i="55"/>
  <c r="BC109" i="55"/>
  <c r="BC101" i="55"/>
  <c r="BC97" i="55"/>
  <c r="BC85" i="55"/>
  <c r="BC61" i="55"/>
  <c r="BC37" i="55"/>
  <c r="BE27" i="55"/>
  <c r="BP16" i="55"/>
  <c r="BC6" i="55"/>
  <c r="BC14" i="55"/>
  <c r="BD236" i="55"/>
  <c r="CA44" i="55"/>
  <c r="BW40" i="55"/>
  <c r="CU42" i="55"/>
  <c r="CW2" i="52"/>
  <c r="CV2" i="52"/>
  <c r="CU2" i="52"/>
  <c r="CT2" i="52"/>
  <c r="CS2" i="52"/>
  <c r="CR2" i="52"/>
  <c r="CQ2" i="52"/>
  <c r="CP2" i="52"/>
  <c r="CO2" i="52"/>
  <c r="CN2" i="52"/>
  <c r="CM2" i="52"/>
  <c r="CL2" i="52"/>
  <c r="CK2" i="52"/>
  <c r="CJ2" i="52"/>
  <c r="CI2" i="52"/>
  <c r="CH2" i="52"/>
  <c r="CG2" i="52"/>
  <c r="CF2" i="52"/>
  <c r="CE2" i="52"/>
  <c r="CD2" i="52"/>
  <c r="CC2" i="52"/>
  <c r="CB2" i="52"/>
  <c r="CA2" i="52"/>
  <c r="BZ2" i="52"/>
  <c r="BY2" i="52"/>
  <c r="BX2" i="52"/>
  <c r="BW2" i="52"/>
  <c r="BV2" i="52"/>
  <c r="BU2" i="52"/>
  <c r="BT2" i="52"/>
  <c r="BS2" i="52"/>
  <c r="BR2" i="52"/>
  <c r="BQ2" i="52"/>
  <c r="BP2" i="52"/>
  <c r="BO2" i="52"/>
  <c r="BN2" i="52"/>
  <c r="BM2" i="52"/>
  <c r="BL2" i="52"/>
  <c r="BK2" i="52"/>
  <c r="BJ2" i="52"/>
  <c r="BI2" i="52"/>
  <c r="BH2" i="52"/>
  <c r="BG2" i="52"/>
  <c r="BF2" i="52"/>
  <c r="BE2" i="52"/>
  <c r="BD2" i="52"/>
  <c r="C2" i="55"/>
  <c r="D9" i="55"/>
  <c r="E9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AP33" i="55"/>
  <c r="AQ33" i="55"/>
  <c r="AR33" i="55"/>
  <c r="AS33" i="55"/>
  <c r="AT33" i="55"/>
  <c r="AU33" i="55"/>
  <c r="E44" i="55"/>
  <c r="F44" i="55"/>
  <c r="G44" i="55"/>
  <c r="H44" i="55"/>
  <c r="I44" i="55"/>
  <c r="J44" i="55"/>
  <c r="K44" i="55"/>
  <c r="L44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AP77" i="55"/>
  <c r="AQ77" i="55"/>
  <c r="AR77" i="55"/>
  <c r="AS77" i="55"/>
  <c r="AT77" i="55"/>
  <c r="AU77" i="55"/>
  <c r="D80" i="55"/>
  <c r="E80" i="55"/>
  <c r="F80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AP82" i="55"/>
  <c r="AQ82" i="55"/>
  <c r="AR82" i="55"/>
  <c r="AS82" i="55"/>
  <c r="AT82" i="55"/>
  <c r="AU82" i="55"/>
  <c r="E100" i="55"/>
  <c r="F100" i="55"/>
  <c r="H108" i="55"/>
  <c r="I108" i="55"/>
  <c r="J108" i="55"/>
  <c r="K108" i="55"/>
  <c r="L108" i="55"/>
  <c r="M108" i="55"/>
  <c r="N108" i="55"/>
  <c r="O108" i="55"/>
  <c r="P108" i="55"/>
  <c r="Q108" i="55"/>
  <c r="R108" i="55"/>
  <c r="S108" i="55"/>
  <c r="T108" i="55"/>
  <c r="U108" i="55"/>
  <c r="V108" i="55"/>
  <c r="W108" i="55"/>
  <c r="X108" i="55"/>
  <c r="Y108" i="55"/>
  <c r="Z108" i="55"/>
  <c r="AA108" i="55"/>
  <c r="AB108" i="55"/>
  <c r="AC108" i="55"/>
  <c r="AD108" i="55"/>
  <c r="AE108" i="55"/>
  <c r="AF108" i="55"/>
  <c r="AG108" i="55"/>
  <c r="AH108" i="55"/>
  <c r="AI108" i="55"/>
  <c r="AJ108" i="55"/>
  <c r="AK108" i="55"/>
  <c r="AL108" i="55"/>
  <c r="AM108" i="55"/>
  <c r="AN108" i="55"/>
  <c r="AO108" i="55"/>
  <c r="AP108" i="55"/>
  <c r="AQ108" i="55"/>
  <c r="AR108" i="55"/>
  <c r="AS108" i="55"/>
  <c r="AT108" i="55"/>
  <c r="AU108" i="55"/>
  <c r="D124" i="55"/>
  <c r="E124" i="55"/>
  <c r="F124" i="55"/>
  <c r="G124" i="55"/>
  <c r="H124" i="55"/>
  <c r="I124" i="55"/>
  <c r="J124" i="55"/>
  <c r="K124" i="55"/>
  <c r="D126" i="55"/>
  <c r="D137" i="55"/>
  <c r="E137" i="55"/>
  <c r="D146" i="55"/>
  <c r="D156" i="55"/>
  <c r="E156" i="55"/>
  <c r="F156" i="55"/>
  <c r="D168" i="55"/>
  <c r="E168" i="55"/>
  <c r="F168" i="55"/>
  <c r="G168" i="55"/>
  <c r="H168" i="55"/>
  <c r="I168" i="55"/>
  <c r="J168" i="55"/>
  <c r="K168" i="55"/>
  <c r="L168" i="55"/>
  <c r="M168" i="55"/>
  <c r="N168" i="55"/>
  <c r="O168" i="55"/>
  <c r="P168" i="55"/>
  <c r="Q168" i="55"/>
  <c r="R168" i="55"/>
  <c r="S168" i="55"/>
  <c r="T168" i="55"/>
  <c r="U168" i="55"/>
  <c r="V168" i="55"/>
  <c r="W168" i="55"/>
  <c r="X168" i="55"/>
  <c r="Y168" i="55"/>
  <c r="Z168" i="55"/>
  <c r="AA168" i="55"/>
  <c r="AB168" i="55"/>
  <c r="AC168" i="55"/>
  <c r="AD168" i="55"/>
  <c r="AE168" i="55"/>
  <c r="AF168" i="55"/>
  <c r="AG168" i="55"/>
  <c r="AH168" i="55"/>
  <c r="AI168" i="55"/>
  <c r="AJ168" i="55"/>
  <c r="AK168" i="55"/>
  <c r="AL168" i="55"/>
  <c r="AM168" i="55"/>
  <c r="AN168" i="55"/>
  <c r="AO168" i="55"/>
  <c r="AP168" i="55"/>
  <c r="AQ168" i="55"/>
  <c r="AR168" i="55"/>
  <c r="AS168" i="55"/>
  <c r="AT168" i="55"/>
  <c r="AU168" i="55"/>
  <c r="J170" i="55"/>
  <c r="K170" i="55"/>
  <c r="L170" i="55"/>
  <c r="M170" i="55"/>
  <c r="D176" i="55"/>
  <c r="E176" i="55"/>
  <c r="F176" i="55"/>
  <c r="G176" i="55"/>
  <c r="H176" i="55"/>
  <c r="I176" i="55"/>
  <c r="J176" i="55"/>
  <c r="K176" i="55"/>
  <c r="L176" i="55"/>
  <c r="M176" i="55"/>
  <c r="N176" i="55"/>
  <c r="O176" i="55"/>
  <c r="P176" i="55"/>
  <c r="Q176" i="55"/>
  <c r="R176" i="55"/>
  <c r="S176" i="55"/>
  <c r="T176" i="55"/>
  <c r="U176" i="55"/>
  <c r="V176" i="55"/>
  <c r="W176" i="55"/>
  <c r="X176" i="55"/>
  <c r="Y176" i="55"/>
  <c r="Z176" i="55"/>
  <c r="AA176" i="55"/>
  <c r="AB176" i="55"/>
  <c r="AC176" i="55"/>
  <c r="AD176" i="55"/>
  <c r="AE176" i="55"/>
  <c r="AF176" i="55"/>
  <c r="AG176" i="55"/>
  <c r="AH176" i="55"/>
  <c r="AI176" i="55"/>
  <c r="AJ176" i="55"/>
  <c r="AK176" i="55"/>
  <c r="AL176" i="55"/>
  <c r="AM176" i="55"/>
  <c r="AN176" i="55"/>
  <c r="AO176" i="55"/>
  <c r="AP176" i="55"/>
  <c r="AQ176" i="55"/>
  <c r="AR176" i="55"/>
  <c r="AS176" i="55"/>
  <c r="AT176" i="55"/>
  <c r="AU176" i="55"/>
  <c r="E181" i="55"/>
  <c r="D216" i="55"/>
  <c r="E216" i="55"/>
  <c r="F216" i="55"/>
  <c r="G216" i="55"/>
  <c r="D224" i="55"/>
  <c r="E224" i="55"/>
  <c r="F224" i="55"/>
  <c r="G224" i="55"/>
  <c r="H224" i="55"/>
  <c r="I224" i="55"/>
  <c r="J224" i="55"/>
  <c r="K224" i="55"/>
  <c r="L224" i="55"/>
  <c r="M224" i="55"/>
  <c r="N224" i="55"/>
  <c r="O224" i="55"/>
  <c r="P224" i="55"/>
  <c r="Q224" i="55"/>
  <c r="R224" i="55"/>
  <c r="S224" i="55"/>
  <c r="T224" i="55"/>
  <c r="U224" i="55"/>
  <c r="V224" i="55"/>
  <c r="W224" i="55"/>
  <c r="X224" i="55"/>
  <c r="Y224" i="55"/>
  <c r="Z224" i="55"/>
  <c r="AA224" i="55"/>
  <c r="AB224" i="55"/>
  <c r="AC224" i="55"/>
  <c r="AD224" i="55"/>
  <c r="AE224" i="55"/>
  <c r="AF224" i="55"/>
  <c r="AG224" i="55"/>
  <c r="AH224" i="55"/>
  <c r="AI224" i="55"/>
  <c r="AJ224" i="55"/>
  <c r="AK224" i="55"/>
  <c r="AL224" i="55"/>
  <c r="AM224" i="55"/>
  <c r="AN224" i="55"/>
  <c r="AO224" i="55"/>
  <c r="AP224" i="55"/>
  <c r="AQ224" i="55"/>
  <c r="AR224" i="55"/>
  <c r="AS224" i="55"/>
  <c r="AT224" i="55"/>
  <c r="AU224" i="55"/>
  <c r="D16" i="55"/>
  <c r="E16" i="55"/>
  <c r="F16" i="55"/>
  <c r="D58" i="55"/>
  <c r="D70" i="55"/>
  <c r="D128" i="55"/>
  <c r="E128" i="55"/>
  <c r="F128" i="55"/>
  <c r="G128" i="55"/>
  <c r="D252" i="55"/>
  <c r="E252" i="55"/>
  <c r="F252" i="55"/>
  <c r="AV2" i="55"/>
  <c r="AU2" i="55"/>
  <c r="AT2" i="55"/>
  <c r="AS2" i="55"/>
  <c r="AR2" i="55"/>
  <c r="AQ2" i="55"/>
  <c r="AP2" i="55"/>
  <c r="AO2" i="55"/>
  <c r="AN2" i="55"/>
  <c r="AM2" i="55"/>
  <c r="AL2" i="55"/>
  <c r="AK2" i="55"/>
  <c r="AJ2" i="55"/>
  <c r="AI2" i="55"/>
  <c r="AH2" i="55"/>
  <c r="AG2" i="55"/>
  <c r="AF2" i="55"/>
  <c r="AE2" i="55"/>
  <c r="AD2" i="55"/>
  <c r="AC2" i="55"/>
  <c r="AB2" i="55"/>
  <c r="AA2" i="55"/>
  <c r="Z2" i="55"/>
  <c r="Y2" i="55"/>
  <c r="X2" i="55"/>
  <c r="W2" i="55"/>
  <c r="V2" i="55"/>
  <c r="U2" i="55"/>
  <c r="T2" i="55"/>
  <c r="S2" i="55"/>
  <c r="R2" i="55"/>
  <c r="Q2" i="55"/>
  <c r="P2" i="55"/>
  <c r="O2" i="55"/>
  <c r="N2" i="55"/>
  <c r="M2" i="55"/>
  <c r="L2" i="55"/>
  <c r="K2" i="55"/>
  <c r="J2" i="55"/>
  <c r="I2" i="55"/>
  <c r="H2" i="55"/>
  <c r="G2" i="55"/>
  <c r="F2" i="55"/>
  <c r="E2" i="55"/>
  <c r="D2" i="55"/>
  <c r="AV2" i="52"/>
  <c r="AU2" i="52"/>
  <c r="AT2" i="52"/>
  <c r="AS2" i="52"/>
  <c r="AR2" i="52"/>
  <c r="AQ2" i="52"/>
  <c r="AP2" i="52"/>
  <c r="AO2" i="52"/>
  <c r="AN2" i="52"/>
  <c r="AM2" i="52"/>
  <c r="AL2" i="52"/>
  <c r="AK2" i="52"/>
  <c r="AJ2" i="52"/>
  <c r="AI2" i="52"/>
  <c r="AH2" i="52"/>
  <c r="AG2" i="52"/>
  <c r="AF2" i="52"/>
  <c r="AE2" i="52"/>
  <c r="AD2" i="52"/>
  <c r="AC2" i="52"/>
  <c r="AB2" i="52"/>
  <c r="AA2" i="52"/>
  <c r="Z2" i="52"/>
  <c r="Y2" i="52"/>
  <c r="X2" i="52"/>
  <c r="W2" i="52"/>
  <c r="V2" i="52"/>
  <c r="U2" i="52"/>
  <c r="T2" i="52"/>
  <c r="S2" i="52"/>
  <c r="R2" i="52"/>
  <c r="Q2" i="52"/>
  <c r="P2" i="52"/>
  <c r="O2" i="52"/>
  <c r="N2" i="52"/>
  <c r="M2" i="52"/>
  <c r="L2" i="52"/>
  <c r="K2" i="52"/>
  <c r="J2" i="52"/>
  <c r="I2" i="52"/>
  <c r="H2" i="52"/>
  <c r="G2" i="52"/>
  <c r="F2" i="52"/>
  <c r="E2" i="52"/>
  <c r="D2" i="52"/>
  <c r="C2" i="52"/>
  <c r="I282" i="50"/>
  <c r="D269" i="50"/>
  <c r="D270" i="50"/>
  <c r="D271" i="50"/>
  <c r="D278" i="50"/>
  <c r="D272" i="50"/>
  <c r="D273" i="50"/>
  <c r="I2059" i="50"/>
  <c r="I2058" i="50"/>
  <c r="C274" i="50"/>
  <c r="I2057" i="50"/>
  <c r="F273" i="50"/>
  <c r="E273" i="50"/>
  <c r="I2056" i="50"/>
  <c r="F272" i="50"/>
  <c r="E272" i="50"/>
  <c r="I2055" i="50"/>
  <c r="F271" i="50"/>
  <c r="E271" i="50"/>
  <c r="I2054" i="50"/>
  <c r="I2053" i="50"/>
  <c r="F269" i="50"/>
  <c r="E269" i="50"/>
  <c r="C275" i="50"/>
  <c r="G2060" i="50"/>
  <c r="BF6" i="55"/>
  <c r="CP6" i="55"/>
  <c r="BV6" i="55"/>
  <c r="BZ6" i="55"/>
  <c r="CL6" i="55"/>
  <c r="BJ6" i="55"/>
  <c r="BK6" i="55"/>
  <c r="CA6" i="55"/>
  <c r="CQ6" i="55"/>
  <c r="BP6" i="55"/>
  <c r="CF6" i="55"/>
  <c r="BQ6" i="55"/>
  <c r="CG6" i="55"/>
  <c r="BO6" i="55"/>
  <c r="CE6" i="55"/>
  <c r="BT6" i="55"/>
  <c r="CJ6" i="55"/>
  <c r="BU6" i="55"/>
  <c r="CK6" i="55"/>
  <c r="BS6" i="55"/>
  <c r="CB6" i="55"/>
  <c r="CC6" i="55"/>
  <c r="CT6" i="55"/>
  <c r="BL6" i="55"/>
  <c r="BM6" i="55"/>
  <c r="CH6" i="55"/>
  <c r="BW6" i="55"/>
  <c r="BH6" i="55"/>
  <c r="CN6" i="55"/>
  <c r="BI6" i="55"/>
  <c r="CO6" i="55"/>
  <c r="CI6" i="55"/>
  <c r="CR6" i="55"/>
  <c r="CS6" i="55"/>
  <c r="BJ195" i="55"/>
  <c r="BZ195" i="55"/>
  <c r="CA195" i="55"/>
  <c r="CQ195" i="55"/>
  <c r="BQ195" i="55"/>
  <c r="CK195" i="55"/>
  <c r="CD195" i="55"/>
  <c r="CT195" i="55"/>
  <c r="BD195" i="55"/>
  <c r="BT195" i="55"/>
  <c r="BI195" i="55"/>
  <c r="CC195" i="55"/>
  <c r="BC195" i="55"/>
  <c r="CI195" i="55"/>
  <c r="BX195" i="55"/>
  <c r="BE195" i="55"/>
  <c r="CH195" i="55"/>
  <c r="BH195" i="55"/>
  <c r="BG195" i="55"/>
  <c r="CM195" i="55"/>
  <c r="BS195" i="55"/>
  <c r="CN195" i="55"/>
  <c r="CU39" i="55"/>
  <c r="BG39" i="55"/>
  <c r="BW39" i="55"/>
  <c r="CM39" i="55"/>
  <c r="BL39" i="55"/>
  <c r="CB39" i="55"/>
  <c r="CR39" i="55"/>
  <c r="BQ39" i="55"/>
  <c r="CG39" i="55"/>
  <c r="BJ39" i="55"/>
  <c r="CD39" i="55"/>
  <c r="BF39" i="55"/>
  <c r="BK39" i="55"/>
  <c r="CA39" i="55"/>
  <c r="CQ39" i="55"/>
  <c r="BP39" i="55"/>
  <c r="CF39" i="55"/>
  <c r="BE39" i="55"/>
  <c r="BU39" i="55"/>
  <c r="CK39" i="55"/>
  <c r="BZ39" i="55"/>
  <c r="CT39" i="55"/>
  <c r="BV39" i="55"/>
  <c r="BO39" i="55"/>
  <c r="BD39" i="55"/>
  <c r="CJ39" i="55"/>
  <c r="BY39" i="55"/>
  <c r="CP39" i="55"/>
  <c r="CL39" i="55"/>
  <c r="CE39" i="55"/>
  <c r="BI39" i="55"/>
  <c r="BR39" i="55"/>
  <c r="BS39" i="55"/>
  <c r="BH39" i="55"/>
  <c r="CN39" i="55"/>
  <c r="CC39" i="55"/>
  <c r="BN39" i="55"/>
  <c r="BT39" i="55"/>
  <c r="CO39" i="55"/>
  <c r="CU27" i="55"/>
  <c r="BH27" i="55"/>
  <c r="BX27" i="55"/>
  <c r="CN27" i="55"/>
  <c r="BN27" i="55"/>
  <c r="CI27" i="55"/>
  <c r="BJ27" i="55"/>
  <c r="CE27" i="55"/>
  <c r="BK27" i="55"/>
  <c r="CG27" i="55"/>
  <c r="CH27" i="55"/>
  <c r="CS27" i="55"/>
  <c r="BL27" i="55"/>
  <c r="CB27" i="55"/>
  <c r="CR27" i="55"/>
  <c r="BS27" i="55"/>
  <c r="CO27" i="55"/>
  <c r="BO27" i="55"/>
  <c r="CK27" i="55"/>
  <c r="BQ27" i="55"/>
  <c r="CL27" i="55"/>
  <c r="BR27" i="55"/>
  <c r="BG27" i="55"/>
  <c r="CF27" i="55"/>
  <c r="BY27" i="55"/>
  <c r="BU27" i="55"/>
  <c r="BV27" i="55"/>
  <c r="CM27" i="55"/>
  <c r="BC27" i="55"/>
  <c r="CP27" i="55"/>
  <c r="CC27" i="55"/>
  <c r="BD27" i="55"/>
  <c r="CJ27" i="55"/>
  <c r="CD27" i="55"/>
  <c r="BZ27" i="55"/>
  <c r="CA27" i="55"/>
  <c r="BW27" i="55"/>
  <c r="BP27" i="55"/>
  <c r="CT27" i="55"/>
  <c r="CQ27" i="55"/>
  <c r="BJ257" i="55"/>
  <c r="CA257" i="55"/>
  <c r="BN257" i="55"/>
  <c r="CE257" i="55"/>
  <c r="BF257" i="55"/>
  <c r="CN257" i="55"/>
  <c r="CR257" i="55"/>
  <c r="BX257" i="55"/>
  <c r="BI257" i="55"/>
  <c r="CB257" i="55"/>
  <c r="BF256" i="55"/>
  <c r="BC256" i="55"/>
  <c r="BX256" i="55"/>
  <c r="CS256" i="55"/>
  <c r="CM256" i="55"/>
  <c r="BQ256" i="55"/>
  <c r="BE256" i="55"/>
  <c r="CF256" i="55"/>
  <c r="BI256" i="55"/>
  <c r="BD255" i="55"/>
  <c r="BY255" i="55"/>
  <c r="CT255" i="55"/>
  <c r="CN255" i="55"/>
  <c r="CL255" i="55"/>
  <c r="CS255" i="55"/>
  <c r="CC255" i="55"/>
  <c r="CH255" i="55"/>
  <c r="BF255" i="55"/>
  <c r="BE255" i="55"/>
  <c r="BJ255" i="55"/>
  <c r="CQ255" i="55"/>
  <c r="BF249" i="55"/>
  <c r="BX249" i="55"/>
  <c r="BK249" i="55"/>
  <c r="BH249" i="55"/>
  <c r="CQ249" i="55"/>
  <c r="BP249" i="55"/>
  <c r="CM249" i="55"/>
  <c r="CC249" i="55"/>
  <c r="CL249" i="55"/>
  <c r="CN246" i="55"/>
  <c r="CH246" i="55"/>
  <c r="CM246" i="55"/>
  <c r="BQ246" i="55"/>
  <c r="CA246" i="55"/>
  <c r="BI246" i="55"/>
  <c r="CF246" i="55"/>
  <c r="BP246" i="55"/>
  <c r="BZ246" i="55"/>
  <c r="BG246" i="55"/>
  <c r="CD232" i="55"/>
  <c r="BD232" i="55"/>
  <c r="CS232" i="55"/>
  <c r="BC232" i="55"/>
  <c r="BX232" i="55"/>
  <c r="CK232" i="55"/>
  <c r="BL232" i="55"/>
  <c r="CM232" i="55"/>
  <c r="CA232" i="55"/>
  <c r="BG232" i="55"/>
  <c r="CS229" i="55"/>
  <c r="CI229" i="55"/>
  <c r="BQ229" i="55"/>
  <c r="CL229" i="55"/>
  <c r="CN229" i="55"/>
  <c r="CO229" i="55"/>
  <c r="CF229" i="55"/>
  <c r="BO229" i="55"/>
  <c r="BZ229" i="55"/>
  <c r="CT229" i="55"/>
  <c r="BM226" i="55"/>
  <c r="CH226" i="55"/>
  <c r="CB226" i="55"/>
  <c r="BF226" i="55"/>
  <c r="CQ226" i="55"/>
  <c r="BE226" i="55"/>
  <c r="CF226" i="55"/>
  <c r="BI226" i="55"/>
  <c r="CI226" i="55"/>
  <c r="BX218" i="55"/>
  <c r="CS218" i="55"/>
  <c r="CA218" i="55"/>
  <c r="BQ218" i="55"/>
  <c r="CL218" i="55"/>
  <c r="CF218" i="55"/>
  <c r="BO218" i="55"/>
  <c r="CT218" i="55"/>
  <c r="CI218" i="55"/>
  <c r="CU218" i="55"/>
  <c r="BE218" i="55"/>
  <c r="CL214" i="55"/>
  <c r="BU214" i="55"/>
  <c r="BH210" i="55"/>
  <c r="BM210" i="55"/>
  <c r="CC210" i="55"/>
  <c r="CH210" i="55"/>
  <c r="BG210" i="55"/>
  <c r="CB210" i="55"/>
  <c r="CR210" i="55"/>
  <c r="BF210" i="55"/>
  <c r="BV210" i="55"/>
  <c r="CQ210" i="55"/>
  <c r="BS210" i="55"/>
  <c r="CO210" i="55"/>
  <c r="CD210" i="55"/>
  <c r="CJ210" i="55"/>
  <c r="BN210" i="55"/>
  <c r="BU210" i="55"/>
  <c r="BJ210" i="55"/>
  <c r="CU210" i="55"/>
  <c r="BY210" i="55"/>
  <c r="CR206" i="55"/>
  <c r="CG206" i="55"/>
  <c r="BS206" i="55"/>
  <c r="BE206" i="55"/>
  <c r="CM206" i="55"/>
  <c r="BP206" i="55"/>
  <c r="BL197" i="55"/>
  <c r="CB197" i="55"/>
  <c r="CG197" i="55"/>
  <c r="BF197" i="55"/>
  <c r="CE197" i="55"/>
  <c r="BG197" i="55"/>
  <c r="CF197" i="55"/>
  <c r="BI197" i="55"/>
  <c r="CD197" i="55"/>
  <c r="BO197" i="55"/>
  <c r="CJ197" i="55"/>
  <c r="BM197" i="55"/>
  <c r="CH197" i="55"/>
  <c r="CM197" i="55"/>
  <c r="BK197" i="55"/>
  <c r="BT197" i="55"/>
  <c r="CQ197" i="55"/>
  <c r="CN197" i="55"/>
  <c r="BY197" i="55"/>
  <c r="CP197" i="55"/>
  <c r="CC196" i="55"/>
  <c r="CS196" i="55"/>
  <c r="BC196" i="55"/>
  <c r="BS196" i="55"/>
  <c r="BH196" i="55"/>
  <c r="CB196" i="55"/>
  <c r="BF196" i="55"/>
  <c r="BV196" i="55"/>
  <c r="BW196" i="55"/>
  <c r="CM196" i="55"/>
  <c r="BD196" i="55"/>
  <c r="CR196" i="55"/>
  <c r="BU196" i="55"/>
  <c r="CA196" i="55"/>
  <c r="BT196" i="55"/>
  <c r="CQ196" i="55"/>
  <c r="BY196" i="55"/>
  <c r="CE196" i="55"/>
  <c r="CJ196" i="55"/>
  <c r="CN196" i="55"/>
  <c r="BG194" i="55"/>
  <c r="BL194" i="55"/>
  <c r="CB194" i="55"/>
  <c r="CG194" i="55"/>
  <c r="BR194" i="55"/>
  <c r="BK194" i="55"/>
  <c r="CA194" i="55"/>
  <c r="CF194" i="55"/>
  <c r="BE194" i="55"/>
  <c r="CH194" i="55"/>
  <c r="BJ194" i="55"/>
  <c r="CJ194" i="55"/>
  <c r="BY194" i="55"/>
  <c r="BS194" i="55"/>
  <c r="BH194" i="55"/>
  <c r="BV194" i="55"/>
  <c r="CI194" i="55"/>
  <c r="BM194" i="55"/>
  <c r="CP194" i="55"/>
  <c r="CU194" i="55"/>
  <c r="CS194" i="55"/>
  <c r="BL189" i="55"/>
  <c r="CB189" i="55"/>
  <c r="CR189" i="55"/>
  <c r="BQ189" i="55"/>
  <c r="CG189" i="55"/>
  <c r="BF189" i="55"/>
  <c r="BV189" i="55"/>
  <c r="CL189" i="55"/>
  <c r="CE189" i="55"/>
  <c r="BG189" i="55"/>
  <c r="CA189" i="55"/>
  <c r="BT189" i="55"/>
  <c r="CN189" i="55"/>
  <c r="BU189" i="55"/>
  <c r="CO189" i="55"/>
  <c r="BR189" i="55"/>
  <c r="CP189" i="55"/>
  <c r="BS189" i="55"/>
  <c r="BK189" i="55"/>
  <c r="BX189" i="55"/>
  <c r="BY189" i="55"/>
  <c r="CS189" i="55"/>
  <c r="BZ189" i="55"/>
  <c r="CT189" i="55"/>
  <c r="CI189" i="55"/>
  <c r="CQ189" i="55"/>
  <c r="CJ189" i="55"/>
  <c r="CC189" i="55"/>
  <c r="CD189" i="55"/>
  <c r="BW189" i="55"/>
  <c r="BH189" i="55"/>
  <c r="CK189" i="55"/>
  <c r="CH189" i="55"/>
  <c r="CM189" i="55"/>
  <c r="BI189" i="55"/>
  <c r="BO189" i="55"/>
  <c r="CU189" i="55"/>
  <c r="BJ189" i="55"/>
  <c r="BP189" i="55"/>
  <c r="BM189" i="55"/>
  <c r="CF189" i="55"/>
  <c r="CU188" i="55"/>
  <c r="BM188" i="55"/>
  <c r="CC188" i="55"/>
  <c r="CS188" i="55"/>
  <c r="BR188" i="55"/>
  <c r="CH188" i="55"/>
  <c r="BC188" i="55"/>
  <c r="BS188" i="55"/>
  <c r="CI188" i="55"/>
  <c r="CF188" i="55"/>
  <c r="BH188" i="55"/>
  <c r="CB188" i="55"/>
  <c r="BQ188" i="55"/>
  <c r="CG188" i="55"/>
  <c r="BF188" i="55"/>
  <c r="BV188" i="55"/>
  <c r="CL188" i="55"/>
  <c r="BG188" i="55"/>
  <c r="BW188" i="55"/>
  <c r="CM188" i="55"/>
  <c r="BD188" i="55"/>
  <c r="BX188" i="55"/>
  <c r="CR188" i="55"/>
  <c r="BU188" i="55"/>
  <c r="BJ188" i="55"/>
  <c r="CP188" i="55"/>
  <c r="CA188" i="55"/>
  <c r="BT188" i="55"/>
  <c r="CK188" i="55"/>
  <c r="BK188" i="55"/>
  <c r="CN188" i="55"/>
  <c r="BY188" i="55"/>
  <c r="BN188" i="55"/>
  <c r="CT188" i="55"/>
  <c r="CE188" i="55"/>
  <c r="CJ188" i="55"/>
  <c r="BE188" i="55"/>
  <c r="BZ188" i="55"/>
  <c r="CQ188" i="55"/>
  <c r="BL185" i="55"/>
  <c r="CB185" i="55"/>
  <c r="CR185" i="55"/>
  <c r="BQ185" i="55"/>
  <c r="CG185" i="55"/>
  <c r="BF185" i="55"/>
  <c r="BV185" i="55"/>
  <c r="CL185" i="55"/>
  <c r="CE185" i="55"/>
  <c r="BG185" i="55"/>
  <c r="CA185" i="55"/>
  <c r="BP185" i="55"/>
  <c r="CJ185" i="55"/>
  <c r="BM185" i="55"/>
  <c r="CK185" i="55"/>
  <c r="BN185" i="55"/>
  <c r="CH185" i="55"/>
  <c r="CM185" i="55"/>
  <c r="BT185" i="55"/>
  <c r="CN185" i="55"/>
  <c r="BU185" i="55"/>
  <c r="CO185" i="55"/>
  <c r="BR185" i="55"/>
  <c r="CP185" i="55"/>
  <c r="BS185" i="55"/>
  <c r="BK185" i="55"/>
  <c r="BX185" i="55"/>
  <c r="BY185" i="55"/>
  <c r="BZ185" i="55"/>
  <c r="CF185" i="55"/>
  <c r="CC185" i="55"/>
  <c r="CD185" i="55"/>
  <c r="CI185" i="55"/>
  <c r="CT185" i="55"/>
  <c r="CQ185" i="55"/>
  <c r="CS185" i="55"/>
  <c r="BI185" i="55"/>
  <c r="BO185" i="55"/>
  <c r="CU184" i="55"/>
  <c r="BM184" i="55"/>
  <c r="CC184" i="55"/>
  <c r="CS184" i="55"/>
  <c r="BR184" i="55"/>
  <c r="CH184" i="55"/>
  <c r="BC184" i="55"/>
  <c r="BS184" i="55"/>
  <c r="CI184" i="55"/>
  <c r="CF184" i="55"/>
  <c r="BH184" i="55"/>
  <c r="CB184" i="55"/>
  <c r="BQ184" i="55"/>
  <c r="CG184" i="55"/>
  <c r="BF184" i="55"/>
  <c r="BV184" i="55"/>
  <c r="CL184" i="55"/>
  <c r="BG184" i="55"/>
  <c r="BW184" i="55"/>
  <c r="CM184" i="55"/>
  <c r="BD184" i="55"/>
  <c r="BX184" i="55"/>
  <c r="CR184" i="55"/>
  <c r="BE184" i="55"/>
  <c r="CK184" i="55"/>
  <c r="BZ184" i="55"/>
  <c r="BK184" i="55"/>
  <c r="CQ184" i="55"/>
  <c r="CN184" i="55"/>
  <c r="BJ184" i="55"/>
  <c r="CA184" i="55"/>
  <c r="BI184" i="55"/>
  <c r="CO184" i="55"/>
  <c r="CD184" i="55"/>
  <c r="BO184" i="55"/>
  <c r="BP184" i="55"/>
  <c r="BL184" i="55"/>
  <c r="BU184" i="55"/>
  <c r="CP184" i="55"/>
  <c r="BT184" i="55"/>
  <c r="BS170" i="55"/>
  <c r="CQ170" i="55"/>
  <c r="BT170" i="55"/>
  <c r="CN170" i="55"/>
  <c r="BU170" i="55"/>
  <c r="CO170" i="55"/>
  <c r="BV170" i="55"/>
  <c r="CD170" i="55"/>
  <c r="CA170" i="55"/>
  <c r="BY170" i="55"/>
  <c r="CS170" i="55"/>
  <c r="BJ170" i="55"/>
  <c r="CT170" i="55"/>
  <c r="BX170" i="55"/>
  <c r="BE170" i="55"/>
  <c r="CU170" i="55"/>
  <c r="BL169" i="55"/>
  <c r="CB169" i="55"/>
  <c r="CR169" i="55"/>
  <c r="BQ169" i="55"/>
  <c r="CG169" i="55"/>
  <c r="BF169" i="55"/>
  <c r="BV169" i="55"/>
  <c r="CL169" i="55"/>
  <c r="CE169" i="55"/>
  <c r="BG169" i="55"/>
  <c r="CA169" i="55"/>
  <c r="BP169" i="55"/>
  <c r="CJ169" i="55"/>
  <c r="BM169" i="55"/>
  <c r="CK169" i="55"/>
  <c r="BN169" i="55"/>
  <c r="CH169" i="55"/>
  <c r="CM169" i="55"/>
  <c r="BT169" i="55"/>
  <c r="CN169" i="55"/>
  <c r="BU169" i="55"/>
  <c r="CO169" i="55"/>
  <c r="BR169" i="55"/>
  <c r="CP169" i="55"/>
  <c r="BS169" i="55"/>
  <c r="BK169" i="55"/>
  <c r="BX169" i="55"/>
  <c r="BY169" i="55"/>
  <c r="BZ169" i="55"/>
  <c r="CF169" i="55"/>
  <c r="CC169" i="55"/>
  <c r="CD169" i="55"/>
  <c r="CI169" i="55"/>
  <c r="BI169" i="55"/>
  <c r="BO169" i="55"/>
  <c r="BJ169" i="55"/>
  <c r="CS169" i="55"/>
  <c r="BH169" i="55"/>
  <c r="BW169" i="55"/>
  <c r="BL165" i="55"/>
  <c r="CB165" i="55"/>
  <c r="CR165" i="55"/>
  <c r="BQ165" i="55"/>
  <c r="CG165" i="55"/>
  <c r="BF165" i="55"/>
  <c r="BV165" i="55"/>
  <c r="CL165" i="55"/>
  <c r="CE165" i="55"/>
  <c r="BG165" i="55"/>
  <c r="CA165" i="55"/>
  <c r="BH165" i="55"/>
  <c r="CF165" i="55"/>
  <c r="BI165" i="55"/>
  <c r="CC165" i="55"/>
  <c r="BJ165" i="55"/>
  <c r="CD165" i="55"/>
  <c r="BO165" i="55"/>
  <c r="BW165" i="55"/>
  <c r="BP165" i="55"/>
  <c r="CJ165" i="55"/>
  <c r="BM165" i="55"/>
  <c r="CK165" i="55"/>
  <c r="BN165" i="55"/>
  <c r="CH165" i="55"/>
  <c r="CM165" i="55"/>
  <c r="CS165" i="55"/>
  <c r="CT165" i="55"/>
  <c r="BK165" i="55"/>
  <c r="BT165" i="55"/>
  <c r="BU165" i="55"/>
  <c r="BR165" i="55"/>
  <c r="CQ165" i="55"/>
  <c r="BY165" i="55"/>
  <c r="CN165" i="55"/>
  <c r="CI165" i="55"/>
  <c r="BX165" i="55"/>
  <c r="CO165" i="55"/>
  <c r="BS165" i="55"/>
  <c r="BZ165" i="55"/>
  <c r="BK162" i="55"/>
  <c r="CE162" i="55"/>
  <c r="BH162" i="55"/>
  <c r="CF162" i="55"/>
  <c r="BI162" i="55"/>
  <c r="CC162" i="55"/>
  <c r="CH162" i="55"/>
  <c r="BZ162" i="55"/>
  <c r="BO162" i="55"/>
  <c r="BM162" i="55"/>
  <c r="CI162" i="55"/>
  <c r="CK162" i="55"/>
  <c r="BF162" i="55"/>
  <c r="CP162" i="55"/>
  <c r="BP162" i="55"/>
  <c r="CU162" i="55"/>
  <c r="CU156" i="55"/>
  <c r="BM156" i="55"/>
  <c r="CC156" i="55"/>
  <c r="CS156" i="55"/>
  <c r="BR156" i="55"/>
  <c r="CH156" i="55"/>
  <c r="BC156" i="55"/>
  <c r="BS156" i="55"/>
  <c r="CI156" i="55"/>
  <c r="CF156" i="55"/>
  <c r="BH156" i="55"/>
  <c r="CB156" i="55"/>
  <c r="BQ156" i="55"/>
  <c r="CG156" i="55"/>
  <c r="BF156" i="55"/>
  <c r="BV156" i="55"/>
  <c r="CL156" i="55"/>
  <c r="BG156" i="55"/>
  <c r="BW156" i="55"/>
  <c r="CM156" i="55"/>
  <c r="BD156" i="55"/>
  <c r="BX156" i="55"/>
  <c r="CR156" i="55"/>
  <c r="BU156" i="55"/>
  <c r="BJ156" i="55"/>
  <c r="CP156" i="55"/>
  <c r="CA156" i="55"/>
  <c r="BT156" i="55"/>
  <c r="CK156" i="55"/>
  <c r="CQ156" i="55"/>
  <c r="CN156" i="55"/>
  <c r="BY156" i="55"/>
  <c r="BN156" i="55"/>
  <c r="CT156" i="55"/>
  <c r="CE156" i="55"/>
  <c r="CJ156" i="55"/>
  <c r="BE156" i="55"/>
  <c r="BZ156" i="55"/>
  <c r="BK156" i="55"/>
  <c r="BO150" i="55"/>
  <c r="CI150" i="55"/>
  <c r="BP150" i="55"/>
  <c r="CN150" i="55"/>
  <c r="CB150" i="55"/>
  <c r="BM150" i="55"/>
  <c r="CP150" i="55"/>
  <c r="BF150" i="55"/>
  <c r="BN150" i="55"/>
  <c r="CG150" i="55"/>
  <c r="BU150" i="55"/>
  <c r="BS150" i="55"/>
  <c r="CH150" i="55"/>
  <c r="CM150" i="55"/>
  <c r="CC150" i="55"/>
  <c r="CU150" i="55"/>
  <c r="BT149" i="55"/>
  <c r="CJ149" i="55"/>
  <c r="BI149" i="55"/>
  <c r="BY149" i="55"/>
  <c r="BF149" i="55"/>
  <c r="CL149" i="55"/>
  <c r="BW149" i="55"/>
  <c r="BJ149" i="55"/>
  <c r="CO149" i="55"/>
  <c r="BK149" i="55"/>
  <c r="BH149" i="55"/>
  <c r="BX149" i="55"/>
  <c r="CN149" i="55"/>
  <c r="BM149" i="55"/>
  <c r="CC149" i="55"/>
  <c r="BN149" i="55"/>
  <c r="CQ149" i="55"/>
  <c r="CE149" i="55"/>
  <c r="BR149" i="55"/>
  <c r="CT149" i="55"/>
  <c r="CP149" i="55"/>
  <c r="BP149" i="55"/>
  <c r="CK149" i="55"/>
  <c r="BO149" i="55"/>
  <c r="CH149" i="55"/>
  <c r="CA149" i="55"/>
  <c r="CB149" i="55"/>
  <c r="BQ149" i="55"/>
  <c r="BV149" i="55"/>
  <c r="CM149" i="55"/>
  <c r="BG149" i="55"/>
  <c r="CI149" i="55"/>
  <c r="CF149" i="55"/>
  <c r="BZ149" i="55"/>
  <c r="BL149" i="55"/>
  <c r="BU149" i="55"/>
  <c r="CS149" i="55"/>
  <c r="BS149" i="55"/>
  <c r="CG149" i="55"/>
  <c r="BK146" i="55"/>
  <c r="CE146" i="55"/>
  <c r="BH146" i="55"/>
  <c r="CF146" i="55"/>
  <c r="BO146" i="55"/>
  <c r="BI146" i="55"/>
  <c r="BF146" i="55"/>
  <c r="CI146" i="55"/>
  <c r="BM146" i="55"/>
  <c r="BU146" i="55"/>
  <c r="CJ146" i="55"/>
  <c r="CL146" i="55"/>
  <c r="CG146" i="55"/>
  <c r="CD146" i="55"/>
  <c r="BR146" i="55"/>
  <c r="BP146" i="55"/>
  <c r="CU146" i="55"/>
  <c r="BT141" i="55"/>
  <c r="CJ141" i="55"/>
  <c r="BI141" i="55"/>
  <c r="BY141" i="55"/>
  <c r="CO141" i="55"/>
  <c r="BN141" i="55"/>
  <c r="CD141" i="55"/>
  <c r="CT141" i="55"/>
  <c r="BO141" i="55"/>
  <c r="CI141" i="55"/>
  <c r="BH141" i="55"/>
  <c r="BX141" i="55"/>
  <c r="CN141" i="55"/>
  <c r="BM141" i="55"/>
  <c r="CC141" i="55"/>
  <c r="CS141" i="55"/>
  <c r="BR141" i="55"/>
  <c r="CH141" i="55"/>
  <c r="BK141" i="55"/>
  <c r="CE141" i="55"/>
  <c r="CM141" i="55"/>
  <c r="CF141" i="55"/>
  <c r="BU141" i="55"/>
  <c r="BJ141" i="55"/>
  <c r="CP141" i="55"/>
  <c r="BS141" i="55"/>
  <c r="BL141" i="55"/>
  <c r="CR141" i="55"/>
  <c r="CG141" i="55"/>
  <c r="BV141" i="55"/>
  <c r="CA141" i="55"/>
  <c r="BG141" i="55"/>
  <c r="BQ141" i="55"/>
  <c r="CL141" i="55"/>
  <c r="CU141" i="55"/>
  <c r="CB141" i="55"/>
  <c r="BP141" i="55"/>
  <c r="CK141" i="55"/>
  <c r="CQ141" i="55"/>
  <c r="BF141" i="55"/>
  <c r="BS134" i="55"/>
  <c r="CJ134" i="55"/>
  <c r="CL134" i="55"/>
  <c r="CA134" i="55"/>
  <c r="BY134" i="55"/>
  <c r="CT134" i="55"/>
  <c r="BT134" i="55"/>
  <c r="CK134" i="55"/>
  <c r="BX134" i="55"/>
  <c r="CO134" i="55"/>
  <c r="BE134" i="55"/>
  <c r="CQ134" i="55"/>
  <c r="BM134" i="55"/>
  <c r="BK126" i="55"/>
  <c r="CI126" i="55"/>
  <c r="CH126" i="55"/>
  <c r="BY126" i="55"/>
  <c r="BE126" i="55"/>
  <c r="CK126" i="55"/>
  <c r="CR126" i="55"/>
  <c r="BO126" i="55"/>
  <c r="BH126" i="55"/>
  <c r="CS126" i="55"/>
  <c r="CD126" i="55"/>
  <c r="BP126" i="55"/>
  <c r="CP126" i="55"/>
  <c r="BF126" i="55"/>
  <c r="BM126" i="55"/>
  <c r="CO126" i="55"/>
  <c r="BQ126" i="55"/>
  <c r="BX126" i="55"/>
  <c r="CT126" i="55"/>
  <c r="BV126" i="55"/>
  <c r="CA126" i="55"/>
  <c r="BU126" i="55"/>
  <c r="CE126" i="55"/>
  <c r="BZ126" i="55"/>
  <c r="CU126" i="55"/>
  <c r="BT126" i="55"/>
  <c r="CG126" i="55"/>
  <c r="BG110" i="55"/>
  <c r="BW110" i="55"/>
  <c r="CM110" i="55"/>
  <c r="BL110" i="55"/>
  <c r="CB110" i="55"/>
  <c r="CR110" i="55"/>
  <c r="BQ110" i="55"/>
  <c r="CG110" i="55"/>
  <c r="BJ110" i="55"/>
  <c r="CD110" i="55"/>
  <c r="CL110" i="55"/>
  <c r="BK110" i="55"/>
  <c r="CE110" i="55"/>
  <c r="BH110" i="55"/>
  <c r="CF110" i="55"/>
  <c r="BI110" i="55"/>
  <c r="CC110" i="55"/>
  <c r="BZ110" i="55"/>
  <c r="BR110" i="55"/>
  <c r="BO110" i="55"/>
  <c r="CI110" i="55"/>
  <c r="BP110" i="55"/>
  <c r="CJ110" i="55"/>
  <c r="BM110" i="55"/>
  <c r="CK110" i="55"/>
  <c r="CP110" i="55"/>
  <c r="CH110" i="55"/>
  <c r="CQ110" i="55"/>
  <c r="CN110" i="55"/>
  <c r="CO110" i="55"/>
  <c r="BF110" i="55"/>
  <c r="BE110" i="55"/>
  <c r="CS110" i="55"/>
  <c r="BV110" i="55"/>
  <c r="CA110" i="55"/>
  <c r="BU110" i="55"/>
  <c r="BY110" i="55"/>
  <c r="BT110" i="55"/>
  <c r="CU110" i="55"/>
  <c r="BX110" i="55"/>
  <c r="BS110" i="55"/>
  <c r="BN110" i="55"/>
  <c r="CU108" i="55"/>
  <c r="BM108" i="55"/>
  <c r="CC108" i="55"/>
  <c r="CS108" i="55"/>
  <c r="BR108" i="55"/>
  <c r="CH108" i="55"/>
  <c r="BC108" i="55"/>
  <c r="BS108" i="55"/>
  <c r="CI108" i="55"/>
  <c r="BX108" i="55"/>
  <c r="CR108" i="55"/>
  <c r="BD108" i="55"/>
  <c r="BQ108" i="55"/>
  <c r="CG108" i="55"/>
  <c r="BF108" i="55"/>
  <c r="BV108" i="55"/>
  <c r="CL108" i="55"/>
  <c r="BG108" i="55"/>
  <c r="BW108" i="55"/>
  <c r="CM108" i="55"/>
  <c r="CN108" i="55"/>
  <c r="BP108" i="55"/>
  <c r="BT108" i="55"/>
  <c r="BU108" i="55"/>
  <c r="BJ108" i="55"/>
  <c r="CP108" i="55"/>
  <c r="CA108" i="55"/>
  <c r="BL108" i="55"/>
  <c r="BE108" i="55"/>
  <c r="BZ108" i="55"/>
  <c r="CQ108" i="55"/>
  <c r="BY108" i="55"/>
  <c r="BN108" i="55"/>
  <c r="CT108" i="55"/>
  <c r="CE108" i="55"/>
  <c r="CB108" i="55"/>
  <c r="CK108" i="55"/>
  <c r="BK108" i="55"/>
  <c r="CF108" i="55"/>
  <c r="BF105" i="55"/>
  <c r="BV105" i="55"/>
  <c r="CL105" i="55"/>
  <c r="BL105" i="55"/>
  <c r="CG105" i="55"/>
  <c r="BH105" i="55"/>
  <c r="CC105" i="55"/>
  <c r="BY105" i="55"/>
  <c r="BP105" i="55"/>
  <c r="BJ105" i="55"/>
  <c r="BZ105" i="55"/>
  <c r="CP105" i="55"/>
  <c r="BQ105" i="55"/>
  <c r="CM105" i="55"/>
  <c r="BM105" i="55"/>
  <c r="CI105" i="55"/>
  <c r="BI105" i="55"/>
  <c r="CE105" i="55"/>
  <c r="CK105" i="55"/>
  <c r="CA105" i="55"/>
  <c r="BN105" i="55"/>
  <c r="CT105" i="55"/>
  <c r="CR105" i="55"/>
  <c r="CN105" i="55"/>
  <c r="BT105" i="55"/>
  <c r="CQ105" i="55"/>
  <c r="BR105" i="55"/>
  <c r="BG105" i="55"/>
  <c r="CS105" i="55"/>
  <c r="CJ105" i="55"/>
  <c r="CD105" i="55"/>
  <c r="BO105" i="55"/>
  <c r="CF105" i="55"/>
  <c r="BX105" i="55"/>
  <c r="CH105" i="55"/>
  <c r="BS105" i="55"/>
  <c r="CO105" i="55"/>
  <c r="BK105" i="55"/>
  <c r="BW105" i="55"/>
  <c r="BU105" i="55"/>
  <c r="CU104" i="55"/>
  <c r="BK104" i="55"/>
  <c r="CA104" i="55"/>
  <c r="CQ104" i="55"/>
  <c r="BU104" i="55"/>
  <c r="CP104" i="55"/>
  <c r="BV104" i="55"/>
  <c r="CR104" i="55"/>
  <c r="BX104" i="55"/>
  <c r="CS104" i="55"/>
  <c r="BI104" i="55"/>
  <c r="BT104" i="55"/>
  <c r="BO104" i="55"/>
  <c r="CE104" i="55"/>
  <c r="BE104" i="55"/>
  <c r="BZ104" i="55"/>
  <c r="BF104" i="55"/>
  <c r="CB104" i="55"/>
  <c r="BH104" i="55"/>
  <c r="CC104" i="55"/>
  <c r="BD104" i="55"/>
  <c r="CD104" i="55"/>
  <c r="CO104" i="55"/>
  <c r="BC104" i="55"/>
  <c r="CI104" i="55"/>
  <c r="CF104" i="55"/>
  <c r="CG104" i="55"/>
  <c r="CH104" i="55"/>
  <c r="BN104" i="55"/>
  <c r="BS104" i="55"/>
  <c r="BL104" i="55"/>
  <c r="BY104" i="55"/>
  <c r="BG104" i="55"/>
  <c r="CM104" i="55"/>
  <c r="CK104" i="55"/>
  <c r="CL104" i="55"/>
  <c r="CN104" i="55"/>
  <c r="CJ104" i="55"/>
  <c r="BJ104" i="55"/>
  <c r="BM104" i="55"/>
  <c r="BI102" i="55"/>
  <c r="BY102" i="55"/>
  <c r="CO102" i="55"/>
  <c r="BO102" i="55"/>
  <c r="CJ102" i="55"/>
  <c r="BP102" i="55"/>
  <c r="CL102" i="55"/>
  <c r="BR102" i="55"/>
  <c r="CM102" i="55"/>
  <c r="CD102" i="55"/>
  <c r="BU102" i="55"/>
  <c r="CS102" i="55"/>
  <c r="BZ102" i="55"/>
  <c r="BK102" i="55"/>
  <c r="CQ102" i="55"/>
  <c r="CB102" i="55"/>
  <c r="CN102" i="55"/>
  <c r="BH102" i="55"/>
  <c r="BE102" i="55"/>
  <c r="CC102" i="55"/>
  <c r="CE102" i="55"/>
  <c r="BV102" i="55"/>
  <c r="BG102" i="55"/>
  <c r="CH102" i="55"/>
  <c r="BN102" i="55"/>
  <c r="CG102" i="55"/>
  <c r="BT102" i="55"/>
  <c r="CF102" i="55"/>
  <c r="BS102" i="55"/>
  <c r="CI102" i="55"/>
  <c r="CK102" i="55"/>
  <c r="CP102" i="55"/>
  <c r="BL102" i="55"/>
  <c r="BJ102" i="55"/>
  <c r="CR102" i="55"/>
  <c r="BM102" i="55"/>
  <c r="BF102" i="55"/>
  <c r="CA102" i="55"/>
  <c r="CT102" i="55"/>
  <c r="BW102" i="55"/>
  <c r="BQ102" i="55"/>
  <c r="CU100" i="55"/>
  <c r="BK100" i="55"/>
  <c r="CA100" i="55"/>
  <c r="CQ100" i="55"/>
  <c r="BU100" i="55"/>
  <c r="CP100" i="55"/>
  <c r="BV100" i="55"/>
  <c r="CR100" i="55"/>
  <c r="BX100" i="55"/>
  <c r="CS100" i="55"/>
  <c r="CO100" i="55"/>
  <c r="BI100" i="55"/>
  <c r="BO100" i="55"/>
  <c r="CE100" i="55"/>
  <c r="BE100" i="55"/>
  <c r="BZ100" i="55"/>
  <c r="BF100" i="55"/>
  <c r="CB100" i="55"/>
  <c r="BH100" i="55"/>
  <c r="CC100" i="55"/>
  <c r="BN100" i="55"/>
  <c r="BD100" i="55"/>
  <c r="CD100" i="55"/>
  <c r="BS100" i="55"/>
  <c r="BJ100" i="55"/>
  <c r="BL100" i="55"/>
  <c r="BM100" i="55"/>
  <c r="CJ100" i="55"/>
  <c r="CI100" i="55"/>
  <c r="CG100" i="55"/>
  <c r="BY100" i="55"/>
  <c r="BW100" i="55"/>
  <c r="BP100" i="55"/>
  <c r="BQ100" i="55"/>
  <c r="BR100" i="55"/>
  <c r="BT100" i="55"/>
  <c r="BC100" i="55"/>
  <c r="CF100" i="55"/>
  <c r="CH100" i="55"/>
  <c r="BF93" i="55"/>
  <c r="BV93" i="55"/>
  <c r="CL93" i="55"/>
  <c r="BG93" i="55"/>
  <c r="BW93" i="55"/>
  <c r="CM93" i="55"/>
  <c r="CN93" i="55"/>
  <c r="CG93" i="55"/>
  <c r="CB93" i="55"/>
  <c r="BM93" i="55"/>
  <c r="BJ93" i="55"/>
  <c r="BZ93" i="55"/>
  <c r="CP93" i="55"/>
  <c r="BK93" i="55"/>
  <c r="CA93" i="55"/>
  <c r="CQ93" i="55"/>
  <c r="BP93" i="55"/>
  <c r="BI93" i="55"/>
  <c r="CO93" i="55"/>
  <c r="CJ93" i="55"/>
  <c r="CS93" i="55"/>
  <c r="BN93" i="55"/>
  <c r="CT93" i="55"/>
  <c r="CE93" i="55"/>
  <c r="BY93" i="55"/>
  <c r="CK93" i="55"/>
  <c r="BR93" i="55"/>
  <c r="CI93" i="55"/>
  <c r="BX93" i="55"/>
  <c r="BL93" i="55"/>
  <c r="BU93" i="55"/>
  <c r="BO93" i="55"/>
  <c r="CR93" i="55"/>
  <c r="CU93" i="55"/>
  <c r="CH93" i="55"/>
  <c r="BQ93" i="55"/>
  <c r="CD93" i="55"/>
  <c r="BS93" i="55"/>
  <c r="CF93" i="55"/>
  <c r="CC93" i="55"/>
  <c r="BF89" i="55"/>
  <c r="BV89" i="55"/>
  <c r="CL89" i="55"/>
  <c r="BG89" i="55"/>
  <c r="BW89" i="55"/>
  <c r="CM89" i="55"/>
  <c r="BL89" i="55"/>
  <c r="CB89" i="55"/>
  <c r="CR89" i="55"/>
  <c r="BI89" i="55"/>
  <c r="CC89" i="55"/>
  <c r="BJ89" i="55"/>
  <c r="BZ89" i="55"/>
  <c r="CP89" i="55"/>
  <c r="BK89" i="55"/>
  <c r="CA89" i="55"/>
  <c r="CQ89" i="55"/>
  <c r="BP89" i="55"/>
  <c r="CF89" i="55"/>
  <c r="BY89" i="55"/>
  <c r="CS89" i="55"/>
  <c r="BR89" i="55"/>
  <c r="CI89" i="55"/>
  <c r="BX89" i="55"/>
  <c r="BU89" i="55"/>
  <c r="BQ89" i="55"/>
  <c r="CD89" i="55"/>
  <c r="BO89" i="55"/>
  <c r="CJ89" i="55"/>
  <c r="CK89" i="55"/>
  <c r="CG89" i="55"/>
  <c r="CT89" i="55"/>
  <c r="BS89" i="55"/>
  <c r="BM89" i="55"/>
  <c r="BH89" i="55"/>
  <c r="CO89" i="55"/>
  <c r="BN89" i="55"/>
  <c r="BT89" i="55"/>
  <c r="BH74" i="55"/>
  <c r="BX74" i="55"/>
  <c r="CN74" i="55"/>
  <c r="BM74" i="55"/>
  <c r="CC74" i="55"/>
  <c r="CS74" i="55"/>
  <c r="BR74" i="55"/>
  <c r="CD74" i="55"/>
  <c r="BS74" i="55"/>
  <c r="BW74" i="55"/>
  <c r="CI74" i="55"/>
  <c r="CB74" i="55"/>
  <c r="BE74" i="55"/>
  <c r="BY74" i="55"/>
  <c r="BF74" i="55"/>
  <c r="BZ74" i="55"/>
  <c r="CH74" i="55"/>
  <c r="BK74" i="55"/>
  <c r="BL74" i="55"/>
  <c r="CF74" i="55"/>
  <c r="BI74" i="55"/>
  <c r="CG74" i="55"/>
  <c r="BJ74" i="55"/>
  <c r="BO74" i="55"/>
  <c r="CE74" i="55"/>
  <c r="CP74" i="55"/>
  <c r="CR74" i="55"/>
  <c r="CO74" i="55"/>
  <c r="CT74" i="55"/>
  <c r="CA74" i="55"/>
  <c r="BP74" i="55"/>
  <c r="BQ74" i="55"/>
  <c r="BN74" i="55"/>
  <c r="CQ74" i="55"/>
  <c r="BU74" i="55"/>
  <c r="CK74" i="55"/>
  <c r="CM74" i="55"/>
  <c r="BT74" i="55"/>
  <c r="CJ74" i="55"/>
  <c r="BG74" i="55"/>
  <c r="CU74" i="55"/>
  <c r="CL74" i="55"/>
  <c r="BU73" i="55"/>
  <c r="CK73" i="55"/>
  <c r="BJ73" i="55"/>
  <c r="BZ73" i="55"/>
  <c r="CP73" i="55"/>
  <c r="BK73" i="55"/>
  <c r="CA73" i="55"/>
  <c r="CQ73" i="55"/>
  <c r="BT73" i="55"/>
  <c r="CN73" i="55"/>
  <c r="BI73" i="55"/>
  <c r="BY73" i="55"/>
  <c r="CO73" i="55"/>
  <c r="BN73" i="55"/>
  <c r="CD73" i="55"/>
  <c r="CT73" i="55"/>
  <c r="BO73" i="55"/>
  <c r="CE73" i="55"/>
  <c r="BP73" i="55"/>
  <c r="CJ73" i="55"/>
  <c r="CB73" i="55"/>
  <c r="CG73" i="55"/>
  <c r="BV73" i="55"/>
  <c r="BG73" i="55"/>
  <c r="CM73" i="55"/>
  <c r="BX73" i="55"/>
  <c r="BM73" i="55"/>
  <c r="CS73" i="55"/>
  <c r="CH73" i="55"/>
  <c r="BS73" i="55"/>
  <c r="CF73" i="55"/>
  <c r="CR73" i="55"/>
  <c r="BQ73" i="55"/>
  <c r="CL73" i="55"/>
  <c r="BF73" i="55"/>
  <c r="BL73" i="55"/>
  <c r="CC73" i="55"/>
  <c r="BH73" i="55"/>
  <c r="BW73" i="55"/>
  <c r="CU72" i="55"/>
  <c r="BN72" i="55"/>
  <c r="CD72" i="55"/>
  <c r="CT72" i="55"/>
  <c r="BO72" i="55"/>
  <c r="CE72" i="55"/>
  <c r="BD72" i="55"/>
  <c r="BT72" i="55"/>
  <c r="CJ72" i="55"/>
  <c r="CG72" i="55"/>
  <c r="BI72" i="55"/>
  <c r="CS72" i="55"/>
  <c r="BR72" i="55"/>
  <c r="CH72" i="55"/>
  <c r="BC72" i="55"/>
  <c r="BS72" i="55"/>
  <c r="CI72" i="55"/>
  <c r="BH72" i="55"/>
  <c r="BX72" i="55"/>
  <c r="CN72" i="55"/>
  <c r="BE72" i="55"/>
  <c r="BY72" i="55"/>
  <c r="BM72" i="55"/>
  <c r="BF72" i="55"/>
  <c r="CL72" i="55"/>
  <c r="BW72" i="55"/>
  <c r="BL72" i="55"/>
  <c r="CR72" i="55"/>
  <c r="CO72" i="55"/>
  <c r="BG72" i="55"/>
  <c r="CM72" i="55"/>
  <c r="BU72" i="55"/>
  <c r="BJ72" i="55"/>
  <c r="CP72" i="55"/>
  <c r="CA72" i="55"/>
  <c r="BP72" i="55"/>
  <c r="BQ72" i="55"/>
  <c r="CC72" i="55"/>
  <c r="BV72" i="55"/>
  <c r="CB72" i="55"/>
  <c r="BH70" i="55"/>
  <c r="BX70" i="55"/>
  <c r="CN70" i="55"/>
  <c r="BM70" i="55"/>
  <c r="CC70" i="55"/>
  <c r="CS70" i="55"/>
  <c r="BR70" i="55"/>
  <c r="CH70" i="55"/>
  <c r="BO70" i="55"/>
  <c r="CI70" i="55"/>
  <c r="CA70" i="55"/>
  <c r="BT70" i="55"/>
  <c r="CR70" i="55"/>
  <c r="BU70" i="55"/>
  <c r="CO70" i="55"/>
  <c r="BV70" i="55"/>
  <c r="CP70" i="55"/>
  <c r="BS70" i="55"/>
  <c r="CQ70" i="55"/>
  <c r="CB70" i="55"/>
  <c r="BE70" i="55"/>
  <c r="BY70" i="55"/>
  <c r="BF70" i="55"/>
  <c r="BZ70" i="55"/>
  <c r="CT70" i="55"/>
  <c r="BG70" i="55"/>
  <c r="BK70" i="55"/>
  <c r="BP70" i="55"/>
  <c r="BQ70" i="55"/>
  <c r="BN70" i="55"/>
  <c r="CF70" i="55"/>
  <c r="CG70" i="55"/>
  <c r="CD70" i="55"/>
  <c r="BW70" i="55"/>
  <c r="BL70" i="55"/>
  <c r="BJ70" i="55"/>
  <c r="CM70" i="55"/>
  <c r="CJ70" i="55"/>
  <c r="CL70" i="55"/>
  <c r="CK70" i="55"/>
  <c r="CE70" i="55"/>
  <c r="BU69" i="55"/>
  <c r="CK69" i="55"/>
  <c r="BJ69" i="55"/>
  <c r="BZ69" i="55"/>
  <c r="CP69" i="55"/>
  <c r="BK69" i="55"/>
  <c r="CA69" i="55"/>
  <c r="CQ69" i="55"/>
  <c r="BT69" i="55"/>
  <c r="CN69" i="55"/>
  <c r="BI69" i="55"/>
  <c r="BY69" i="55"/>
  <c r="CO69" i="55"/>
  <c r="BN69" i="55"/>
  <c r="CD69" i="55"/>
  <c r="CT69" i="55"/>
  <c r="BO69" i="55"/>
  <c r="CE69" i="55"/>
  <c r="BP69" i="55"/>
  <c r="CJ69" i="55"/>
  <c r="CB69" i="55"/>
  <c r="BM69" i="55"/>
  <c r="CS69" i="55"/>
  <c r="CH69" i="55"/>
  <c r="BS69" i="55"/>
  <c r="CF69" i="55"/>
  <c r="CR69" i="55"/>
  <c r="BQ69" i="55"/>
  <c r="BF69" i="55"/>
  <c r="CL69" i="55"/>
  <c r="BW69" i="55"/>
  <c r="BL69" i="55"/>
  <c r="CC69" i="55"/>
  <c r="CI69" i="55"/>
  <c r="CG69" i="55"/>
  <c r="BG69" i="55"/>
  <c r="BH69" i="55"/>
  <c r="BR69" i="55"/>
  <c r="BX69" i="55"/>
  <c r="CU68" i="55"/>
  <c r="BN68" i="55"/>
  <c r="CD68" i="55"/>
  <c r="CT68" i="55"/>
  <c r="BO68" i="55"/>
  <c r="CE68" i="55"/>
  <c r="BD68" i="55"/>
  <c r="BT68" i="55"/>
  <c r="CJ68" i="55"/>
  <c r="CG68" i="55"/>
  <c r="BI68" i="55"/>
  <c r="CS68" i="55"/>
  <c r="BR68" i="55"/>
  <c r="CH68" i="55"/>
  <c r="BC68" i="55"/>
  <c r="BS68" i="55"/>
  <c r="CI68" i="55"/>
  <c r="BH68" i="55"/>
  <c r="BX68" i="55"/>
  <c r="CN68" i="55"/>
  <c r="BE68" i="55"/>
  <c r="BY68" i="55"/>
  <c r="BM68" i="55"/>
  <c r="BV68" i="55"/>
  <c r="BG68" i="55"/>
  <c r="CM68" i="55"/>
  <c r="CB68" i="55"/>
  <c r="BU68" i="55"/>
  <c r="CL68" i="55"/>
  <c r="BL68" i="55"/>
  <c r="CO68" i="55"/>
  <c r="BZ68" i="55"/>
  <c r="BK68" i="55"/>
  <c r="CQ68" i="55"/>
  <c r="CF68" i="55"/>
  <c r="CK68" i="55"/>
  <c r="BF68" i="55"/>
  <c r="BW68" i="55"/>
  <c r="CR68" i="55"/>
  <c r="BT66" i="55"/>
  <c r="CJ66" i="55"/>
  <c r="BI66" i="55"/>
  <c r="BY66" i="55"/>
  <c r="CO66" i="55"/>
  <c r="BN66" i="55"/>
  <c r="CD66" i="55"/>
  <c r="CT66" i="55"/>
  <c r="CI66" i="55"/>
  <c r="CA66" i="55"/>
  <c r="BH66" i="55"/>
  <c r="CB66" i="55"/>
  <c r="BE66" i="55"/>
  <c r="CC66" i="55"/>
  <c r="BF66" i="55"/>
  <c r="BZ66" i="55"/>
  <c r="BO66" i="55"/>
  <c r="BW66" i="55"/>
  <c r="BL66" i="55"/>
  <c r="CF66" i="55"/>
  <c r="BM66" i="55"/>
  <c r="CG66" i="55"/>
  <c r="BJ66" i="55"/>
  <c r="CH66" i="55"/>
  <c r="CE66" i="55"/>
  <c r="CM66" i="55"/>
  <c r="CR66" i="55"/>
  <c r="CS66" i="55"/>
  <c r="CP66" i="55"/>
  <c r="BK66" i="55"/>
  <c r="BP66" i="55"/>
  <c r="BQ66" i="55"/>
  <c r="BR66" i="55"/>
  <c r="BS66" i="55"/>
  <c r="CN66" i="55"/>
  <c r="CL66" i="55"/>
  <c r="BU66" i="55"/>
  <c r="BG66" i="55"/>
  <c r="CQ66" i="55"/>
  <c r="BX66" i="55"/>
  <c r="BV66" i="55"/>
  <c r="CU66" i="55"/>
  <c r="BH62" i="55"/>
  <c r="BX62" i="55"/>
  <c r="CN62" i="55"/>
  <c r="BN62" i="55"/>
  <c r="CI62" i="55"/>
  <c r="BJ62" i="55"/>
  <c r="CE62" i="55"/>
  <c r="BK62" i="55"/>
  <c r="CG62" i="55"/>
  <c r="CM62" i="55"/>
  <c r="CC62" i="55"/>
  <c r="CB62" i="55"/>
  <c r="CD62" i="55"/>
  <c r="BO62" i="55"/>
  <c r="CP62" i="55"/>
  <c r="CA62" i="55"/>
  <c r="BW62" i="55"/>
  <c r="BM62" i="55"/>
  <c r="BL62" i="55"/>
  <c r="CF62" i="55"/>
  <c r="BI62" i="55"/>
  <c r="CO62" i="55"/>
  <c r="BU62" i="55"/>
  <c r="BF62" i="55"/>
  <c r="CL62" i="55"/>
  <c r="CS62" i="55"/>
  <c r="CJ62" i="55"/>
  <c r="BY62" i="55"/>
  <c r="CK62" i="55"/>
  <c r="BR62" i="55"/>
  <c r="CR62" i="55"/>
  <c r="CT62" i="55"/>
  <c r="BQ62" i="55"/>
  <c r="BG62" i="55"/>
  <c r="BP62" i="55"/>
  <c r="BE62" i="55"/>
  <c r="CH62" i="55"/>
  <c r="BT62" i="55"/>
  <c r="BZ62" i="55"/>
  <c r="BV62" i="55"/>
  <c r="CU62" i="55"/>
  <c r="CQ62" i="55"/>
  <c r="CU60" i="55"/>
  <c r="BN60" i="55"/>
  <c r="CD60" i="55"/>
  <c r="CT60" i="55"/>
  <c r="BO60" i="55"/>
  <c r="CE60" i="55"/>
  <c r="BD60" i="55"/>
  <c r="BT60" i="55"/>
  <c r="CJ60" i="55"/>
  <c r="BU60" i="55"/>
  <c r="CO60" i="55"/>
  <c r="BQ60" i="55"/>
  <c r="BR60" i="55"/>
  <c r="CH60" i="55"/>
  <c r="BC60" i="55"/>
  <c r="BS60" i="55"/>
  <c r="CI60" i="55"/>
  <c r="BH60" i="55"/>
  <c r="BX60" i="55"/>
  <c r="CN60" i="55"/>
  <c r="CK60" i="55"/>
  <c r="BM60" i="55"/>
  <c r="CG60" i="55"/>
  <c r="BV60" i="55"/>
  <c r="BG60" i="55"/>
  <c r="CM60" i="55"/>
  <c r="CB60" i="55"/>
  <c r="BI60" i="55"/>
  <c r="BZ60" i="55"/>
  <c r="BK60" i="55"/>
  <c r="CQ60" i="55"/>
  <c r="CF60" i="55"/>
  <c r="BY60" i="55"/>
  <c r="BU45" i="55"/>
  <c r="CK45" i="55"/>
  <c r="BJ45" i="55"/>
  <c r="BZ45" i="55"/>
  <c r="CP45" i="55"/>
  <c r="BI45" i="55"/>
  <c r="BY45" i="55"/>
  <c r="CO45" i="55"/>
  <c r="BN45" i="55"/>
  <c r="CD45" i="55"/>
  <c r="CC45" i="55"/>
  <c r="BR45" i="55"/>
  <c r="CT45" i="55"/>
  <c r="BP45" i="55"/>
  <c r="BK45" i="55"/>
  <c r="CQ45" i="55"/>
  <c r="CJ45" i="55"/>
  <c r="BW45" i="55"/>
  <c r="CG45" i="55"/>
  <c r="BV45" i="55"/>
  <c r="BX45" i="55"/>
  <c r="BS45" i="55"/>
  <c r="BL45" i="55"/>
  <c r="CR45" i="55"/>
  <c r="CE45" i="55"/>
  <c r="BQ45" i="55"/>
  <c r="CL45" i="55"/>
  <c r="CF45" i="55"/>
  <c r="BT45" i="55"/>
  <c r="CM45" i="55"/>
  <c r="CU45" i="55"/>
  <c r="BF45" i="55"/>
  <c r="CS45" i="55"/>
  <c r="CN45" i="55"/>
  <c r="CB45" i="55"/>
  <c r="BG45" i="55"/>
  <c r="CA45" i="55"/>
  <c r="BI41" i="55"/>
  <c r="BY41" i="55"/>
  <c r="CO41" i="55"/>
  <c r="BN41" i="55"/>
  <c r="CD41" i="55"/>
  <c r="CT41" i="55"/>
  <c r="BO41" i="55"/>
  <c r="CE41" i="55"/>
  <c r="BH41" i="55"/>
  <c r="CB41" i="55"/>
  <c r="BM41" i="55"/>
  <c r="CC41" i="55"/>
  <c r="CS41" i="55"/>
  <c r="BR41" i="55"/>
  <c r="CH41" i="55"/>
  <c r="BS41" i="55"/>
  <c r="CI41" i="55"/>
  <c r="BX41" i="55"/>
  <c r="CR41" i="55"/>
  <c r="BT41" i="55"/>
  <c r="CG41" i="55"/>
  <c r="BV41" i="55"/>
  <c r="CA41" i="55"/>
  <c r="BL41" i="55"/>
  <c r="CJ41" i="55"/>
  <c r="BF41" i="55"/>
  <c r="BK41" i="55"/>
  <c r="CQ41" i="55"/>
  <c r="CK41" i="55"/>
  <c r="BZ41" i="55"/>
  <c r="BG41" i="55"/>
  <c r="CM41" i="55"/>
  <c r="BP41" i="55"/>
  <c r="BQ41" i="55"/>
  <c r="CL41" i="55"/>
  <c r="CF41" i="55"/>
  <c r="BI22" i="55"/>
  <c r="BY22" i="55"/>
  <c r="CO22" i="55"/>
  <c r="BN22" i="55"/>
  <c r="CD22" i="55"/>
  <c r="CT22" i="55"/>
  <c r="CA22" i="55"/>
  <c r="BL22" i="55"/>
  <c r="CR22" i="55"/>
  <c r="CE22" i="55"/>
  <c r="CN22" i="55"/>
  <c r="BM22" i="55"/>
  <c r="CG22" i="55"/>
  <c r="BJ22" i="55"/>
  <c r="CH22" i="55"/>
  <c r="BK22" i="55"/>
  <c r="BG22" i="55"/>
  <c r="CF22" i="55"/>
  <c r="BQ22" i="55"/>
  <c r="CK22" i="55"/>
  <c r="BR22" i="55"/>
  <c r="CL22" i="55"/>
  <c r="BS22" i="55"/>
  <c r="BT22" i="55"/>
  <c r="BO22" i="55"/>
  <c r="BH22" i="55"/>
  <c r="BE22" i="55"/>
  <c r="BF22" i="55"/>
  <c r="CB22" i="55"/>
  <c r="BP22" i="55"/>
  <c r="BU22" i="55"/>
  <c r="BV22" i="55"/>
  <c r="CI22" i="55"/>
  <c r="CJ22" i="55"/>
  <c r="BX22" i="55"/>
  <c r="CP22" i="55"/>
  <c r="BW22" i="55"/>
  <c r="CC22" i="55"/>
  <c r="CM22" i="55"/>
  <c r="CS22" i="55"/>
  <c r="BZ22" i="55"/>
  <c r="CQ22" i="55"/>
  <c r="CU22" i="55"/>
  <c r="BT14" i="55"/>
  <c r="CJ14" i="55"/>
  <c r="BI14" i="55"/>
  <c r="BY14" i="55"/>
  <c r="CO14" i="55"/>
  <c r="BW14" i="55"/>
  <c r="BR14" i="55"/>
  <c r="CI14" i="55"/>
  <c r="BN14" i="55"/>
  <c r="BH14" i="55"/>
  <c r="BX14" i="55"/>
  <c r="CN14" i="55"/>
  <c r="BM14" i="55"/>
  <c r="CC14" i="55"/>
  <c r="CS14" i="55"/>
  <c r="CE14" i="55"/>
  <c r="BZ14" i="55"/>
  <c r="BK14" i="55"/>
  <c r="CQ14" i="55"/>
  <c r="CT14" i="55"/>
  <c r="BL14" i="55"/>
  <c r="CR14" i="55"/>
  <c r="CG14" i="55"/>
  <c r="CM14" i="55"/>
  <c r="CL14" i="55"/>
  <c r="BQ14" i="55"/>
  <c r="CH14" i="55"/>
  <c r="CD14" i="55"/>
  <c r="BP14" i="55"/>
  <c r="BE14" i="55"/>
  <c r="CK14" i="55"/>
  <c r="BJ14" i="55"/>
  <c r="BS14" i="55"/>
  <c r="BV14" i="55"/>
  <c r="CB14" i="55"/>
  <c r="BG14" i="55"/>
  <c r="CA14" i="55"/>
  <c r="BE10" i="55"/>
  <c r="BU10" i="55"/>
  <c r="CK10" i="55"/>
  <c r="BJ10" i="55"/>
  <c r="BZ10" i="55"/>
  <c r="CP10" i="55"/>
  <c r="BW10" i="55"/>
  <c r="BP10" i="55"/>
  <c r="BT10" i="55"/>
  <c r="CQ10" i="55"/>
  <c r="BI10" i="55"/>
  <c r="BY10" i="55"/>
  <c r="CO10" i="55"/>
  <c r="BN10" i="55"/>
  <c r="CD10" i="55"/>
  <c r="CT10" i="55"/>
  <c r="CE10" i="55"/>
  <c r="BX10" i="55"/>
  <c r="BS10" i="55"/>
  <c r="CJ10" i="55"/>
  <c r="BL10" i="55"/>
  <c r="BQ10" i="55"/>
  <c r="BF10" i="55"/>
  <c r="CL10" i="55"/>
  <c r="BH10" i="55"/>
  <c r="CI10" i="55"/>
  <c r="CR10" i="55"/>
  <c r="BV10" i="55"/>
  <c r="CN10" i="55"/>
  <c r="CC10" i="55"/>
  <c r="BR10" i="55"/>
  <c r="BG10" i="55"/>
  <c r="CF10" i="55"/>
  <c r="CB10" i="55"/>
  <c r="CG10" i="55"/>
  <c r="BO10" i="55"/>
  <c r="BK10" i="55"/>
  <c r="BF9" i="55"/>
  <c r="BV9" i="55"/>
  <c r="CL9" i="55"/>
  <c r="BG9" i="55"/>
  <c r="BW9" i="55"/>
  <c r="CM9" i="55"/>
  <c r="BL9" i="55"/>
  <c r="CK9" i="55"/>
  <c r="CF9" i="55"/>
  <c r="CB9" i="55"/>
  <c r="BJ9" i="55"/>
  <c r="CD9" i="55"/>
  <c r="CA9" i="55"/>
  <c r="CC9" i="55"/>
  <c r="CN9" i="55"/>
  <c r="BY9" i="55"/>
  <c r="BQ9" i="55"/>
  <c r="BN9" i="55"/>
  <c r="CH9" i="55"/>
  <c r="BK9" i="55"/>
  <c r="CE9" i="55"/>
  <c r="BH9" i="55"/>
  <c r="CS9" i="55"/>
  <c r="BT9" i="55"/>
  <c r="CO9" i="55"/>
  <c r="CG9" i="55"/>
  <c r="BR9" i="55"/>
  <c r="CQ9" i="55"/>
  <c r="BP9" i="55"/>
  <c r="BI9" i="55"/>
  <c r="BZ9" i="55"/>
  <c r="BO9" i="55"/>
  <c r="BX9" i="55"/>
  <c r="CR9" i="55"/>
  <c r="CT9" i="55"/>
  <c r="BM9" i="55"/>
  <c r="BU9" i="55"/>
  <c r="BS9" i="55"/>
  <c r="CJ9" i="55"/>
  <c r="CP9" i="55"/>
  <c r="CU9" i="55"/>
  <c r="CI9" i="55"/>
  <c r="CU52" i="55"/>
  <c r="CU14" i="55"/>
  <c r="CJ244" i="55"/>
  <c r="CP252" i="55"/>
  <c r="BW255" i="55"/>
  <c r="CU41" i="55"/>
  <c r="CU73" i="55"/>
  <c r="CU105" i="55"/>
  <c r="CU137" i="55"/>
  <c r="CU169" i="55"/>
  <c r="CU201" i="55"/>
  <c r="BN24" i="55"/>
  <c r="BU24" i="55"/>
  <c r="CO24" i="55"/>
  <c r="CF24" i="55"/>
  <c r="CM24" i="55"/>
  <c r="BU28" i="55"/>
  <c r="CD28" i="55"/>
  <c r="BR28" i="55"/>
  <c r="CQ28" i="55"/>
  <c r="CF32" i="55"/>
  <c r="BT32" i="55"/>
  <c r="BM32" i="55"/>
  <c r="CK36" i="55"/>
  <c r="CD36" i="55"/>
  <c r="BR36" i="55"/>
  <c r="BM40" i="55"/>
  <c r="BP40" i="55"/>
  <c r="BO40" i="55"/>
  <c r="CC44" i="55"/>
  <c r="BT44" i="55"/>
  <c r="BW44" i="55"/>
  <c r="BZ44" i="55"/>
  <c r="BX48" i="55"/>
  <c r="BL48" i="55"/>
  <c r="BI48" i="55"/>
  <c r="CN52" i="55"/>
  <c r="CF52" i="55"/>
  <c r="CL52" i="55"/>
  <c r="BI56" i="55"/>
  <c r="CM56" i="55"/>
  <c r="BV56" i="55"/>
  <c r="CR60" i="55"/>
  <c r="BW60" i="55"/>
  <c r="BF60" i="55"/>
  <c r="BM64" i="55"/>
  <c r="BP68" i="55"/>
  <c r="CK72" i="55"/>
  <c r="BZ72" i="55"/>
  <c r="CT84" i="55"/>
  <c r="CM84" i="55"/>
  <c r="BF92" i="55"/>
  <c r="BG92" i="55"/>
  <c r="BP96" i="55"/>
  <c r="CL100" i="55"/>
  <c r="CT104" i="55"/>
  <c r="BW104" i="55"/>
  <c r="CD108" i="55"/>
  <c r="CE112" i="55"/>
  <c r="BH116" i="55"/>
  <c r="CO116" i="55"/>
  <c r="CE124" i="55"/>
  <c r="BI124" i="55"/>
  <c r="BN128" i="55"/>
  <c r="CF136" i="55"/>
  <c r="CD140" i="55"/>
  <c r="CE144" i="55"/>
  <c r="BH148" i="55"/>
  <c r="CO148" i="55"/>
  <c r="BP156" i="55"/>
  <c r="BI156" i="55"/>
  <c r="BO164" i="55"/>
  <c r="CJ168" i="55"/>
  <c r="BY168" i="55"/>
  <c r="CD172" i="55"/>
  <c r="BL180" i="55"/>
  <c r="CO180" i="55"/>
  <c r="CT184" i="55"/>
  <c r="BP188" i="55"/>
  <c r="BI188" i="55"/>
  <c r="BN192" i="55"/>
  <c r="BO196" i="55"/>
  <c r="CE200" i="55"/>
  <c r="BY200" i="55"/>
  <c r="CF208" i="55"/>
  <c r="BE212" i="55"/>
  <c r="CP212" i="55"/>
  <c r="BI220" i="55"/>
  <c r="BJ220" i="55"/>
  <c r="BK224" i="55"/>
  <c r="CC232" i="55"/>
  <c r="BZ232" i="55"/>
  <c r="BH240" i="55"/>
  <c r="BP244" i="55"/>
  <c r="CF248" i="55"/>
  <c r="BO256" i="55"/>
  <c r="CM10" i="55"/>
  <c r="BF14" i="55"/>
  <c r="BU14" i="55"/>
  <c r="BK18" i="55"/>
  <c r="BG6" i="55"/>
  <c r="BH182" i="55"/>
  <c r="BE210" i="55"/>
  <c r="CE226" i="55"/>
  <c r="CJ226" i="55"/>
  <c r="BQ250" i="55"/>
  <c r="CB250" i="55"/>
  <c r="CU212" i="55"/>
  <c r="BI27" i="55"/>
  <c r="BM39" i="55"/>
  <c r="BQ51" i="55"/>
  <c r="BS51" i="55"/>
  <c r="CG63" i="55"/>
  <c r="BU83" i="55"/>
  <c r="BI95" i="55"/>
  <c r="CR107" i="55"/>
  <c r="BF107" i="55"/>
  <c r="BG115" i="55"/>
  <c r="BQ139" i="55"/>
  <c r="BV139" i="55"/>
  <c r="BW147" i="55"/>
  <c r="CO171" i="55"/>
  <c r="CM183" i="55"/>
  <c r="CR195" i="55"/>
  <c r="BF195" i="55"/>
  <c r="BH211" i="55"/>
  <c r="BM227" i="55"/>
  <c r="BJ239" i="55"/>
  <c r="BW251" i="55"/>
  <c r="CD13" i="55"/>
  <c r="CP251" i="55"/>
  <c r="CU102" i="55"/>
  <c r="BL25" i="55"/>
  <c r="CN41" i="55"/>
  <c r="BJ41" i="55"/>
  <c r="CH45" i="55"/>
  <c r="CR53" i="55"/>
  <c r="CE61" i="55"/>
  <c r="BR73" i="55"/>
  <c r="BH93" i="55"/>
  <c r="CD97" i="55"/>
  <c r="BL113" i="55"/>
  <c r="BU117" i="55"/>
  <c r="CA129" i="55"/>
  <c r="BW141" i="55"/>
  <c r="CG145" i="55"/>
  <c r="CL157" i="55"/>
  <c r="BN189" i="55"/>
  <c r="CM201" i="55"/>
  <c r="BL229" i="55"/>
  <c r="BZ241" i="55"/>
  <c r="BV257" i="55"/>
  <c r="CO218" i="55"/>
  <c r="CH55" i="55"/>
  <c r="BV74" i="55"/>
  <c r="CT110" i="55"/>
  <c r="BF16" i="55"/>
  <c r="BV16" i="55"/>
  <c r="CL16" i="55"/>
  <c r="BG16" i="55"/>
  <c r="BW16" i="55"/>
  <c r="CM16" i="55"/>
  <c r="BT16" i="55"/>
  <c r="BE16" i="55"/>
  <c r="CK16" i="55"/>
  <c r="BX16" i="55"/>
  <c r="BI16" i="55"/>
  <c r="BJ16" i="55"/>
  <c r="BZ16" i="55"/>
  <c r="CP16" i="55"/>
  <c r="BK16" i="55"/>
  <c r="CA16" i="55"/>
  <c r="CQ16" i="55"/>
  <c r="CB16" i="55"/>
  <c r="BM16" i="55"/>
  <c r="CS16" i="55"/>
  <c r="CF16" i="55"/>
  <c r="CO16" i="55"/>
  <c r="CD16" i="55"/>
  <c r="BO16" i="55"/>
  <c r="BD16" i="55"/>
  <c r="BU16" i="55"/>
  <c r="CN16" i="55"/>
  <c r="CT16" i="55"/>
  <c r="CJ16" i="55"/>
  <c r="BQ16" i="55"/>
  <c r="CH16" i="55"/>
  <c r="BS16" i="55"/>
  <c r="BL16" i="55"/>
  <c r="CC16" i="55"/>
  <c r="CG16" i="55"/>
  <c r="BN16" i="55"/>
  <c r="CE16" i="55"/>
  <c r="BH16" i="55"/>
  <c r="BG247" i="55"/>
  <c r="BW247" i="55"/>
  <c r="CM247" i="55"/>
  <c r="BL247" i="55"/>
  <c r="BE247" i="55"/>
  <c r="CG247" i="55"/>
  <c r="BN247" i="55"/>
  <c r="CN247" i="55"/>
  <c r="BY247" i="55"/>
  <c r="CT247" i="55"/>
  <c r="BC247" i="55"/>
  <c r="CA247" i="55"/>
  <c r="BD247" i="55"/>
  <c r="BX247" i="55"/>
  <c r="CL247" i="55"/>
  <c r="CC247" i="55"/>
  <c r="BQ247" i="55"/>
  <c r="BS247" i="55"/>
  <c r="BH247" i="55"/>
  <c r="BU247" i="55"/>
  <c r="BV247" i="55"/>
  <c r="CD247" i="55"/>
  <c r="CE247" i="55"/>
  <c r="BP247" i="55"/>
  <c r="CB247" i="55"/>
  <c r="CH247" i="55"/>
  <c r="CJ247" i="55"/>
  <c r="CQ247" i="55"/>
  <c r="BF247" i="55"/>
  <c r="BK247" i="55"/>
  <c r="BT247" i="55"/>
  <c r="CS247" i="55"/>
  <c r="BM247" i="55"/>
  <c r="CR247" i="55"/>
  <c r="BO247" i="55"/>
  <c r="BI247" i="55"/>
  <c r="CO247" i="55"/>
  <c r="CU247" i="55"/>
  <c r="BZ247" i="55"/>
  <c r="CI247" i="55"/>
  <c r="BR247" i="55"/>
  <c r="CF247" i="55"/>
  <c r="CK247" i="55"/>
  <c r="CP247" i="55"/>
  <c r="BF239" i="55"/>
  <c r="CL239" i="55"/>
  <c r="BK239" i="55"/>
  <c r="CA239" i="55"/>
  <c r="CQ239" i="55"/>
  <c r="BP239" i="55"/>
  <c r="CF239" i="55"/>
  <c r="BE239" i="55"/>
  <c r="BU239" i="55"/>
  <c r="CK239" i="55"/>
  <c r="BZ239" i="55"/>
  <c r="CT239" i="55"/>
  <c r="BO239" i="55"/>
  <c r="CE239" i="55"/>
  <c r="BD239" i="55"/>
  <c r="BT239" i="55"/>
  <c r="CJ239" i="55"/>
  <c r="BI239" i="55"/>
  <c r="BY239" i="55"/>
  <c r="CO239" i="55"/>
  <c r="CP239" i="55"/>
  <c r="BR239" i="55"/>
  <c r="BS239" i="55"/>
  <c r="BH239" i="55"/>
  <c r="CN239" i="55"/>
  <c r="CC239" i="55"/>
  <c r="BN239" i="55"/>
  <c r="BV239" i="55"/>
  <c r="CI239" i="55"/>
  <c r="BM239" i="55"/>
  <c r="CH239" i="55"/>
  <c r="BW239" i="55"/>
  <c r="BL239" i="55"/>
  <c r="CR239" i="55"/>
  <c r="CG239" i="55"/>
  <c r="CD239" i="55"/>
  <c r="CU239" i="55"/>
  <c r="BC239" i="55"/>
  <c r="BX239" i="55"/>
  <c r="CS239" i="55"/>
  <c r="BC231" i="55"/>
  <c r="BS231" i="55"/>
  <c r="CI231" i="55"/>
  <c r="BH231" i="55"/>
  <c r="BX231" i="55"/>
  <c r="CN231" i="55"/>
  <c r="BM231" i="55"/>
  <c r="CC231" i="55"/>
  <c r="CS231" i="55"/>
  <c r="BN231" i="55"/>
  <c r="CH231" i="55"/>
  <c r="CU231" i="55"/>
  <c r="BG231" i="55"/>
  <c r="CA231" i="55"/>
  <c r="BD231" i="55"/>
  <c r="CB231" i="55"/>
  <c r="BE231" i="55"/>
  <c r="BY231" i="55"/>
  <c r="BJ231" i="55"/>
  <c r="CT231" i="55"/>
  <c r="CL231" i="55"/>
  <c r="BK231" i="55"/>
  <c r="CE231" i="55"/>
  <c r="BL231" i="55"/>
  <c r="CF231" i="55"/>
  <c r="BI231" i="55"/>
  <c r="CG231" i="55"/>
  <c r="BZ231" i="55"/>
  <c r="BR231" i="55"/>
  <c r="CM231" i="55"/>
  <c r="CJ231" i="55"/>
  <c r="CK231" i="55"/>
  <c r="BF231" i="55"/>
  <c r="CQ231" i="55"/>
  <c r="CR231" i="55"/>
  <c r="CO231" i="55"/>
  <c r="BV231" i="55"/>
  <c r="BW231" i="55"/>
  <c r="BU231" i="55"/>
  <c r="BP231" i="55"/>
  <c r="CP231" i="55"/>
  <c r="BQ231" i="55"/>
  <c r="CD231" i="55"/>
  <c r="BO231" i="55"/>
  <c r="BT231" i="55"/>
  <c r="BC223" i="55"/>
  <c r="BS223" i="55"/>
  <c r="CI223" i="55"/>
  <c r="BH223" i="55"/>
  <c r="BX223" i="55"/>
  <c r="CN223" i="55"/>
  <c r="BM223" i="55"/>
  <c r="CC223" i="55"/>
  <c r="CS223" i="55"/>
  <c r="BW223" i="55"/>
  <c r="CQ223" i="55"/>
  <c r="BT223" i="55"/>
  <c r="CR223" i="55"/>
  <c r="BU223" i="55"/>
  <c r="CO223" i="55"/>
  <c r="BN223" i="55"/>
  <c r="CH223" i="55"/>
  <c r="BG223" i="55"/>
  <c r="CA223" i="55"/>
  <c r="BD223" i="55"/>
  <c r="CB223" i="55"/>
  <c r="BE223" i="55"/>
  <c r="BY223" i="55"/>
  <c r="BJ223" i="55"/>
  <c r="CD223" i="55"/>
  <c r="BF223" i="55"/>
  <c r="CU223" i="55"/>
  <c r="CE223" i="55"/>
  <c r="CF223" i="55"/>
  <c r="CG223" i="55"/>
  <c r="CT223" i="55"/>
  <c r="CM223" i="55"/>
  <c r="CJ223" i="55"/>
  <c r="CK223" i="55"/>
  <c r="BR223" i="55"/>
  <c r="BO223" i="55"/>
  <c r="BQ223" i="55"/>
  <c r="CL223" i="55"/>
  <c r="BL223" i="55"/>
  <c r="BZ223" i="55"/>
  <c r="BI223" i="55"/>
  <c r="CP223" i="55"/>
  <c r="BV223" i="55"/>
  <c r="BK223" i="55"/>
  <c r="BC215" i="55"/>
  <c r="BS215" i="55"/>
  <c r="CI215" i="55"/>
  <c r="BH215" i="55"/>
  <c r="BX215" i="55"/>
  <c r="CN215" i="55"/>
  <c r="BM215" i="55"/>
  <c r="CC215" i="55"/>
  <c r="CS215" i="55"/>
  <c r="BG215" i="55"/>
  <c r="BW215" i="55"/>
  <c r="CM215" i="55"/>
  <c r="BL215" i="55"/>
  <c r="CB215" i="55"/>
  <c r="CR215" i="55"/>
  <c r="BQ215" i="55"/>
  <c r="CG215" i="55"/>
  <c r="BJ215" i="55"/>
  <c r="CD215" i="55"/>
  <c r="BF215" i="55"/>
  <c r="BK215" i="55"/>
  <c r="CQ215" i="55"/>
  <c r="CF215" i="55"/>
  <c r="BU215" i="55"/>
  <c r="BZ215" i="55"/>
  <c r="BR215" i="55"/>
  <c r="CU215" i="55"/>
  <c r="BO215" i="55"/>
  <c r="BD215" i="55"/>
  <c r="CJ215" i="55"/>
  <c r="BY215" i="55"/>
  <c r="CP215" i="55"/>
  <c r="CH215" i="55"/>
  <c r="BT215" i="55"/>
  <c r="CO215" i="55"/>
  <c r="CL215" i="55"/>
  <c r="CA215" i="55"/>
  <c r="BE215" i="55"/>
  <c r="BN215" i="55"/>
  <c r="BP215" i="55"/>
  <c r="BV215" i="55"/>
  <c r="BI215" i="55"/>
  <c r="CK215" i="55"/>
  <c r="CE215" i="55"/>
  <c r="BK207" i="55"/>
  <c r="CA207" i="55"/>
  <c r="CQ207" i="55"/>
  <c r="BP207" i="55"/>
  <c r="CF207" i="55"/>
  <c r="BE207" i="55"/>
  <c r="BU207" i="55"/>
  <c r="CK207" i="55"/>
  <c r="BC207" i="55"/>
  <c r="BW207" i="55"/>
  <c r="BD207" i="55"/>
  <c r="BX207" i="55"/>
  <c r="CR207" i="55"/>
  <c r="BY207" i="55"/>
  <c r="CS207" i="55"/>
  <c r="BN207" i="55"/>
  <c r="CH207" i="55"/>
  <c r="BO207" i="55"/>
  <c r="CM207" i="55"/>
  <c r="CB207" i="55"/>
  <c r="BM207" i="55"/>
  <c r="CO207" i="55"/>
  <c r="CD207" i="55"/>
  <c r="BV207" i="55"/>
  <c r="BS207" i="55"/>
  <c r="BH207" i="55"/>
  <c r="CJ207" i="55"/>
  <c r="BQ207" i="55"/>
  <c r="BJ207" i="55"/>
  <c r="CT207" i="55"/>
  <c r="CL207" i="55"/>
  <c r="BG207" i="55"/>
  <c r="BT207" i="55"/>
  <c r="CG207" i="55"/>
  <c r="BF207" i="55"/>
  <c r="CE207" i="55"/>
  <c r="CN207" i="55"/>
  <c r="BZ207" i="55"/>
  <c r="CI207" i="55"/>
  <c r="CP207" i="55"/>
  <c r="BL207" i="55"/>
  <c r="BR207" i="55"/>
  <c r="BI207" i="55"/>
  <c r="CC207" i="55"/>
  <c r="CU207" i="55"/>
  <c r="BJ199" i="55"/>
  <c r="BZ199" i="55"/>
  <c r="CP199" i="55"/>
  <c r="BK199" i="55"/>
  <c r="CA199" i="55"/>
  <c r="CQ199" i="55"/>
  <c r="BP199" i="55"/>
  <c r="CF199" i="55"/>
  <c r="BQ199" i="55"/>
  <c r="CK199" i="55"/>
  <c r="BM199" i="55"/>
  <c r="BF199" i="55"/>
  <c r="CD199" i="55"/>
  <c r="BC199" i="55"/>
  <c r="BW199" i="55"/>
  <c r="BD199" i="55"/>
  <c r="BX199" i="55"/>
  <c r="CR199" i="55"/>
  <c r="BI199" i="55"/>
  <c r="CS199" i="55"/>
  <c r="BN199" i="55"/>
  <c r="CH199" i="55"/>
  <c r="BG199" i="55"/>
  <c r="CE199" i="55"/>
  <c r="BH199" i="55"/>
  <c r="CB199" i="55"/>
  <c r="CG199" i="55"/>
  <c r="BY199" i="55"/>
  <c r="CU199" i="55"/>
  <c r="CT199" i="55"/>
  <c r="CM199" i="55"/>
  <c r="CN199" i="55"/>
  <c r="CC199" i="55"/>
  <c r="BR199" i="55"/>
  <c r="BO199" i="55"/>
  <c r="BL199" i="55"/>
  <c r="BE199" i="55"/>
  <c r="CI199" i="55"/>
  <c r="CO199" i="55"/>
  <c r="BV199" i="55"/>
  <c r="BT199" i="55"/>
  <c r="CL199" i="55"/>
  <c r="BS199" i="55"/>
  <c r="CJ199" i="55"/>
  <c r="CU187" i="55"/>
  <c r="BJ187" i="55"/>
  <c r="BZ187" i="55"/>
  <c r="CP187" i="55"/>
  <c r="BK187" i="55"/>
  <c r="CA187" i="55"/>
  <c r="CQ187" i="55"/>
  <c r="BP187" i="55"/>
  <c r="CF187" i="55"/>
  <c r="BQ187" i="55"/>
  <c r="CK187" i="55"/>
  <c r="BM187" i="55"/>
  <c r="BV187" i="55"/>
  <c r="CT187" i="55"/>
  <c r="BS187" i="55"/>
  <c r="CM187" i="55"/>
  <c r="BT187" i="55"/>
  <c r="CN187" i="55"/>
  <c r="BU187" i="55"/>
  <c r="CC187" i="55"/>
  <c r="BF187" i="55"/>
  <c r="CD187" i="55"/>
  <c r="BC187" i="55"/>
  <c r="BW187" i="55"/>
  <c r="BD187" i="55"/>
  <c r="BX187" i="55"/>
  <c r="CR187" i="55"/>
  <c r="BI187" i="55"/>
  <c r="CS187" i="55"/>
  <c r="CL187" i="55"/>
  <c r="CI187" i="55"/>
  <c r="CJ187" i="55"/>
  <c r="CO187" i="55"/>
  <c r="BN187" i="55"/>
  <c r="BG187" i="55"/>
  <c r="BH187" i="55"/>
  <c r="CG187" i="55"/>
  <c r="CE187" i="55"/>
  <c r="BY187" i="55"/>
  <c r="BR187" i="55"/>
  <c r="BL187" i="55"/>
  <c r="CH187" i="55"/>
  <c r="CB187" i="55"/>
  <c r="BO187" i="55"/>
  <c r="BF179" i="55"/>
  <c r="BV179" i="55"/>
  <c r="CL179" i="55"/>
  <c r="BG179" i="55"/>
  <c r="BW179" i="55"/>
  <c r="CM179" i="55"/>
  <c r="BL179" i="55"/>
  <c r="CB179" i="55"/>
  <c r="CR179" i="55"/>
  <c r="BU179" i="55"/>
  <c r="CO179" i="55"/>
  <c r="BJ179" i="55"/>
  <c r="CD179" i="55"/>
  <c r="BC179" i="55"/>
  <c r="CA179" i="55"/>
  <c r="BD179" i="55"/>
  <c r="BX179" i="55"/>
  <c r="BQ179" i="55"/>
  <c r="BI179" i="55"/>
  <c r="CS179" i="55"/>
  <c r="BN179" i="55"/>
  <c r="CH179" i="55"/>
  <c r="BK179" i="55"/>
  <c r="CE179" i="55"/>
  <c r="BH179" i="55"/>
  <c r="CF179" i="55"/>
  <c r="CG179" i="55"/>
  <c r="BY179" i="55"/>
  <c r="BZ179" i="55"/>
  <c r="BS179" i="55"/>
  <c r="BT179" i="55"/>
  <c r="CK179" i="55"/>
  <c r="CP179" i="55"/>
  <c r="CI179" i="55"/>
  <c r="CJ179" i="55"/>
  <c r="BM179" i="55"/>
  <c r="CT179" i="55"/>
  <c r="CN179" i="55"/>
  <c r="BO179" i="55"/>
  <c r="BE179" i="55"/>
  <c r="CQ179" i="55"/>
  <c r="CC179" i="55"/>
  <c r="BR179" i="55"/>
  <c r="BP179" i="55"/>
  <c r="CU179" i="55"/>
  <c r="CU171" i="55"/>
  <c r="BJ171" i="55"/>
  <c r="BZ171" i="55"/>
  <c r="CP171" i="55"/>
  <c r="BK171" i="55"/>
  <c r="CA171" i="55"/>
  <c r="CQ171" i="55"/>
  <c r="BP171" i="55"/>
  <c r="CF171" i="55"/>
  <c r="BQ171" i="55"/>
  <c r="CK171" i="55"/>
  <c r="BM171" i="55"/>
  <c r="BN171" i="55"/>
  <c r="CD171" i="55"/>
  <c r="CT171" i="55"/>
  <c r="BO171" i="55"/>
  <c r="CE171" i="55"/>
  <c r="BD171" i="55"/>
  <c r="BT171" i="55"/>
  <c r="CJ171" i="55"/>
  <c r="CG171" i="55"/>
  <c r="BI171" i="55"/>
  <c r="CC171" i="55"/>
  <c r="BR171" i="55"/>
  <c r="BC171" i="55"/>
  <c r="CI171" i="55"/>
  <c r="BX171" i="55"/>
  <c r="BE171" i="55"/>
  <c r="CS171" i="55"/>
  <c r="BS171" i="55"/>
  <c r="CN171" i="55"/>
  <c r="BV171" i="55"/>
  <c r="BG171" i="55"/>
  <c r="CM171" i="55"/>
  <c r="CB171" i="55"/>
  <c r="BU171" i="55"/>
  <c r="CH171" i="55"/>
  <c r="BH171" i="55"/>
  <c r="BY171" i="55"/>
  <c r="CU163" i="55"/>
  <c r="BJ163" i="55"/>
  <c r="BZ163" i="55"/>
  <c r="CP163" i="55"/>
  <c r="BK163" i="55"/>
  <c r="CA163" i="55"/>
  <c r="CQ163" i="55"/>
  <c r="BP163" i="55"/>
  <c r="CF163" i="55"/>
  <c r="BQ163" i="55"/>
  <c r="CK163" i="55"/>
  <c r="BM163" i="55"/>
  <c r="BN163" i="55"/>
  <c r="CH163" i="55"/>
  <c r="BG163" i="55"/>
  <c r="CE163" i="55"/>
  <c r="BH163" i="55"/>
  <c r="CB163" i="55"/>
  <c r="CG163" i="55"/>
  <c r="BY163" i="55"/>
  <c r="BR163" i="55"/>
  <c r="CL163" i="55"/>
  <c r="BO163" i="55"/>
  <c r="CI163" i="55"/>
  <c r="BL163" i="55"/>
  <c r="CJ163" i="55"/>
  <c r="BE163" i="55"/>
  <c r="CO163" i="55"/>
  <c r="CD163" i="55"/>
  <c r="BW163" i="55"/>
  <c r="BX163" i="55"/>
  <c r="BI163" i="55"/>
  <c r="CT163" i="55"/>
  <c r="CM163" i="55"/>
  <c r="CN163" i="55"/>
  <c r="CC163" i="55"/>
  <c r="BS163" i="55"/>
  <c r="BU163" i="55"/>
  <c r="BF163" i="55"/>
  <c r="BD163" i="55"/>
  <c r="CS163" i="55"/>
  <c r="BV163" i="55"/>
  <c r="BT163" i="55"/>
  <c r="BC163" i="55"/>
  <c r="BJ159" i="55"/>
  <c r="BZ159" i="55"/>
  <c r="CP159" i="55"/>
  <c r="BK159" i="55"/>
  <c r="CA159" i="55"/>
  <c r="CQ159" i="55"/>
  <c r="BP159" i="55"/>
  <c r="CF159" i="55"/>
  <c r="BQ159" i="55"/>
  <c r="CK159" i="55"/>
  <c r="BM159" i="55"/>
  <c r="BN159" i="55"/>
  <c r="CD159" i="55"/>
  <c r="CT159" i="55"/>
  <c r="BO159" i="55"/>
  <c r="CE159" i="55"/>
  <c r="BD159" i="55"/>
  <c r="BT159" i="55"/>
  <c r="CJ159" i="55"/>
  <c r="CG159" i="55"/>
  <c r="BI159" i="55"/>
  <c r="CC159" i="55"/>
  <c r="CH159" i="55"/>
  <c r="BS159" i="55"/>
  <c r="BH159" i="55"/>
  <c r="CN159" i="55"/>
  <c r="BY159" i="55"/>
  <c r="BR159" i="55"/>
  <c r="CI159" i="55"/>
  <c r="BE159" i="55"/>
  <c r="BF159" i="55"/>
  <c r="CL159" i="55"/>
  <c r="BW159" i="55"/>
  <c r="BL159" i="55"/>
  <c r="CR159" i="55"/>
  <c r="CO159" i="55"/>
  <c r="BC159" i="55"/>
  <c r="BX159" i="55"/>
  <c r="CS159" i="55"/>
  <c r="BJ151" i="55"/>
  <c r="BZ151" i="55"/>
  <c r="CP151" i="55"/>
  <c r="BK151" i="55"/>
  <c r="CA151" i="55"/>
  <c r="CQ151" i="55"/>
  <c r="BP151" i="55"/>
  <c r="CF151" i="55"/>
  <c r="BQ151" i="55"/>
  <c r="CK151" i="55"/>
  <c r="BM151" i="55"/>
  <c r="BF151" i="55"/>
  <c r="CD151" i="55"/>
  <c r="BC151" i="55"/>
  <c r="BW151" i="55"/>
  <c r="BD151" i="55"/>
  <c r="BX151" i="55"/>
  <c r="CR151" i="55"/>
  <c r="BI151" i="55"/>
  <c r="CS151" i="55"/>
  <c r="BN151" i="55"/>
  <c r="CH151" i="55"/>
  <c r="BG151" i="55"/>
  <c r="CE151" i="55"/>
  <c r="BH151" i="55"/>
  <c r="CB151" i="55"/>
  <c r="CG151" i="55"/>
  <c r="BY151" i="55"/>
  <c r="BV151" i="55"/>
  <c r="BS151" i="55"/>
  <c r="BT151" i="55"/>
  <c r="BU151" i="55"/>
  <c r="CL151" i="55"/>
  <c r="CI151" i="55"/>
  <c r="CJ151" i="55"/>
  <c r="CO151" i="55"/>
  <c r="CU151" i="55"/>
  <c r="BO151" i="55"/>
  <c r="BE151" i="55"/>
  <c r="CM151" i="55"/>
  <c r="CC151" i="55"/>
  <c r="BR151" i="55"/>
  <c r="CT151" i="55"/>
  <c r="BL151" i="55"/>
  <c r="BF143" i="55"/>
  <c r="BV143" i="55"/>
  <c r="CL143" i="55"/>
  <c r="BG143" i="55"/>
  <c r="BW143" i="55"/>
  <c r="CM143" i="55"/>
  <c r="BL143" i="55"/>
  <c r="CB143" i="55"/>
  <c r="CR143" i="55"/>
  <c r="BQ143" i="55"/>
  <c r="CK143" i="55"/>
  <c r="BN143" i="55"/>
  <c r="CH143" i="55"/>
  <c r="BK143" i="55"/>
  <c r="CE143" i="55"/>
  <c r="BH143" i="55"/>
  <c r="CF143" i="55"/>
  <c r="CC143" i="55"/>
  <c r="BU143" i="55"/>
  <c r="BR143" i="55"/>
  <c r="CP143" i="55"/>
  <c r="BO143" i="55"/>
  <c r="CI143" i="55"/>
  <c r="BP143" i="55"/>
  <c r="CJ143" i="55"/>
  <c r="CS143" i="55"/>
  <c r="CO143" i="55"/>
  <c r="BJ143" i="55"/>
  <c r="BC143" i="55"/>
  <c r="BD143" i="55"/>
  <c r="BM143" i="55"/>
  <c r="BY143" i="55"/>
  <c r="BZ143" i="55"/>
  <c r="BS143" i="55"/>
  <c r="BT143" i="55"/>
  <c r="CG143" i="55"/>
  <c r="CD143" i="55"/>
  <c r="BX143" i="55"/>
  <c r="CT143" i="55"/>
  <c r="CN143" i="55"/>
  <c r="CA143" i="55"/>
  <c r="BE143" i="55"/>
  <c r="CQ143" i="55"/>
  <c r="BI143" i="55"/>
  <c r="CU143" i="55"/>
  <c r="BJ135" i="55"/>
  <c r="BK135" i="55"/>
  <c r="CA135" i="55"/>
  <c r="CF135" i="55"/>
  <c r="BM135" i="55"/>
  <c r="CU135" i="55"/>
  <c r="BV135" i="55"/>
  <c r="CM135" i="55"/>
  <c r="BT135" i="55"/>
  <c r="BI135" i="55"/>
  <c r="BF135" i="55"/>
  <c r="BC135" i="55"/>
  <c r="BW135" i="55"/>
  <c r="BD135" i="55"/>
  <c r="BE135" i="55"/>
  <c r="BY135" i="55"/>
  <c r="BL135" i="55"/>
  <c r="CS135" i="55"/>
  <c r="CB135" i="55"/>
  <c r="BU135" i="55"/>
  <c r="CI135" i="55"/>
  <c r="CK135" i="55"/>
  <c r="CL135" i="55"/>
  <c r="CU127" i="55"/>
  <c r="BJ127" i="55"/>
  <c r="BZ127" i="55"/>
  <c r="BT127" i="55"/>
  <c r="CL127" i="55"/>
  <c r="BK127" i="55"/>
  <c r="CE127" i="55"/>
  <c r="BG127" i="55"/>
  <c r="CB127" i="55"/>
  <c r="CR127" i="55"/>
  <c r="BM127" i="55"/>
  <c r="CO127" i="55"/>
  <c r="BN127" i="55"/>
  <c r="BD127" i="55"/>
  <c r="BY127" i="55"/>
  <c r="CP127" i="55"/>
  <c r="BP127" i="55"/>
  <c r="CI127" i="55"/>
  <c r="BL127" i="55"/>
  <c r="CF127" i="55"/>
  <c r="BH127" i="55"/>
  <c r="CG127" i="55"/>
  <c r="BC127" i="55"/>
  <c r="BR127" i="55"/>
  <c r="CD127" i="55"/>
  <c r="BU127" i="55"/>
  <c r="BQ127" i="55"/>
  <c r="CC127" i="55"/>
  <c r="BX127" i="55"/>
  <c r="CT127" i="55"/>
  <c r="CJ127" i="55"/>
  <c r="BV127" i="55"/>
  <c r="CH127" i="55"/>
  <c r="CA127" i="55"/>
  <c r="BW127" i="55"/>
  <c r="CS127" i="55"/>
  <c r="BI127" i="55"/>
  <c r="CM127" i="55"/>
  <c r="BS127" i="55"/>
  <c r="BF119" i="55"/>
  <c r="BV119" i="55"/>
  <c r="CL119" i="55"/>
  <c r="BG119" i="55"/>
  <c r="BW119" i="55"/>
  <c r="CM119" i="55"/>
  <c r="BY119" i="55"/>
  <c r="BL119" i="55"/>
  <c r="CR119" i="55"/>
  <c r="CC119" i="55"/>
  <c r="CF119" i="55"/>
  <c r="BZ119" i="55"/>
  <c r="CT119" i="55"/>
  <c r="BS119" i="55"/>
  <c r="CQ119" i="55"/>
  <c r="CO119" i="55"/>
  <c r="CJ119" i="55"/>
  <c r="CK119" i="55"/>
  <c r="CN119" i="55"/>
  <c r="BJ119" i="55"/>
  <c r="CD119" i="55"/>
  <c r="BC119" i="55"/>
  <c r="CA119" i="55"/>
  <c r="BI119" i="55"/>
  <c r="BD119" i="55"/>
  <c r="BE119" i="55"/>
  <c r="CS119" i="55"/>
  <c r="BP119" i="55"/>
  <c r="CP119" i="55"/>
  <c r="CI119" i="55"/>
  <c r="CB119" i="55"/>
  <c r="BH119" i="55"/>
  <c r="BN119" i="55"/>
  <c r="BK119" i="55"/>
  <c r="BQ119" i="55"/>
  <c r="BM119" i="55"/>
  <c r="BR119" i="55"/>
  <c r="CG119" i="55"/>
  <c r="CH119" i="55"/>
  <c r="BT119" i="55"/>
  <c r="BO119" i="55"/>
  <c r="BU119" i="55"/>
  <c r="CE119" i="55"/>
  <c r="BX119" i="55"/>
  <c r="CU119" i="55"/>
  <c r="BJ111" i="55"/>
  <c r="BZ111" i="55"/>
  <c r="CP111" i="55"/>
  <c r="BK111" i="55"/>
  <c r="CA111" i="55"/>
  <c r="CQ111" i="55"/>
  <c r="BP111" i="55"/>
  <c r="CF111" i="55"/>
  <c r="BI111" i="55"/>
  <c r="CC111" i="55"/>
  <c r="CK111" i="55"/>
  <c r="BN111" i="55"/>
  <c r="CH111" i="55"/>
  <c r="BG111" i="55"/>
  <c r="CE111" i="55"/>
  <c r="BH111" i="55"/>
  <c r="CB111" i="55"/>
  <c r="BY111" i="55"/>
  <c r="BQ111" i="55"/>
  <c r="BR111" i="55"/>
  <c r="CL111" i="55"/>
  <c r="BO111" i="55"/>
  <c r="CI111" i="55"/>
  <c r="BL111" i="55"/>
  <c r="CJ111" i="55"/>
  <c r="CO111" i="55"/>
  <c r="CG111" i="55"/>
  <c r="BF111" i="55"/>
  <c r="BC111" i="55"/>
  <c r="BD111" i="55"/>
  <c r="CR111" i="55"/>
  <c r="BU111" i="55"/>
  <c r="CU111" i="55"/>
  <c r="BV111" i="55"/>
  <c r="BS111" i="55"/>
  <c r="BT111" i="55"/>
  <c r="BM111" i="55"/>
  <c r="CT111" i="55"/>
  <c r="CN111" i="55"/>
  <c r="BW111" i="55"/>
  <c r="CS111" i="55"/>
  <c r="BE111" i="55"/>
  <c r="CM111" i="55"/>
  <c r="CD111" i="55"/>
  <c r="BD103" i="55"/>
  <c r="BT103" i="55"/>
  <c r="CJ103" i="55"/>
  <c r="BM103" i="55"/>
  <c r="CH103" i="55"/>
  <c r="BI103" i="55"/>
  <c r="CD103" i="55"/>
  <c r="BE103" i="55"/>
  <c r="BZ103" i="55"/>
  <c r="BK103" i="55"/>
  <c r="BV103" i="55"/>
  <c r="BP103" i="55"/>
  <c r="CN103" i="55"/>
  <c r="BW103" i="55"/>
  <c r="BC103" i="55"/>
  <c r="CI103" i="55"/>
  <c r="BO103" i="55"/>
  <c r="CP103" i="55"/>
  <c r="CQ103" i="55"/>
  <c r="BX103" i="55"/>
  <c r="CR103" i="55"/>
  <c r="CC103" i="55"/>
  <c r="BN103" i="55"/>
  <c r="CO103" i="55"/>
  <c r="BU103" i="55"/>
  <c r="CG103" i="55"/>
  <c r="BF103" i="55"/>
  <c r="CF103" i="55"/>
  <c r="CS103" i="55"/>
  <c r="BJ103" i="55"/>
  <c r="CL103" i="55"/>
  <c r="BH103" i="55"/>
  <c r="BG103" i="55"/>
  <c r="BS103" i="55"/>
  <c r="CE103" i="55"/>
  <c r="CA103" i="55"/>
  <c r="BL103" i="55"/>
  <c r="BY103" i="55"/>
  <c r="CB103" i="55"/>
  <c r="CT103" i="55"/>
  <c r="BR103" i="55"/>
  <c r="CK103" i="55"/>
  <c r="CU103" i="55"/>
  <c r="BQ103" i="55"/>
  <c r="CM103" i="55"/>
  <c r="BD91" i="55"/>
  <c r="BT91" i="55"/>
  <c r="CJ91" i="55"/>
  <c r="BI91" i="55"/>
  <c r="BY91" i="55"/>
  <c r="CO91" i="55"/>
  <c r="BN91" i="55"/>
  <c r="BL91" i="55"/>
  <c r="CF91" i="55"/>
  <c r="BM91" i="55"/>
  <c r="CG91" i="55"/>
  <c r="BJ91" i="55"/>
  <c r="CD91" i="55"/>
  <c r="CT91" i="55"/>
  <c r="BG91" i="55"/>
  <c r="CA91" i="55"/>
  <c r="BP91" i="55"/>
  <c r="CN91" i="55"/>
  <c r="BQ91" i="55"/>
  <c r="CK91" i="55"/>
  <c r="BR91" i="55"/>
  <c r="CH91" i="55"/>
  <c r="BC91" i="55"/>
  <c r="BW91" i="55"/>
  <c r="CQ91" i="55"/>
  <c r="CB91" i="55"/>
  <c r="CC91" i="55"/>
  <c r="BZ91" i="55"/>
  <c r="CI91" i="55"/>
  <c r="BO91" i="55"/>
  <c r="CR91" i="55"/>
  <c r="CS91" i="55"/>
  <c r="CL91" i="55"/>
  <c r="CM91" i="55"/>
  <c r="BH91" i="55"/>
  <c r="BF91" i="55"/>
  <c r="BK91" i="55"/>
  <c r="BX91" i="55"/>
  <c r="BV91" i="55"/>
  <c r="CE91" i="55"/>
  <c r="CU91" i="55"/>
  <c r="BE91" i="55"/>
  <c r="CP91" i="55"/>
  <c r="BU91" i="55"/>
  <c r="BS91" i="55"/>
  <c r="CU83" i="55"/>
  <c r="BG83" i="55"/>
  <c r="BW83" i="55"/>
  <c r="CM83" i="55"/>
  <c r="BQ83" i="55"/>
  <c r="CL83" i="55"/>
  <c r="BR83" i="55"/>
  <c r="CN83" i="55"/>
  <c r="BN83" i="55"/>
  <c r="CJ83" i="55"/>
  <c r="CF83" i="55"/>
  <c r="CP83" i="55"/>
  <c r="BK83" i="55"/>
  <c r="CA83" i="55"/>
  <c r="CQ83" i="55"/>
  <c r="BV83" i="55"/>
  <c r="CR83" i="55"/>
  <c r="BX83" i="55"/>
  <c r="CS83" i="55"/>
  <c r="BT83" i="55"/>
  <c r="CO83" i="55"/>
  <c r="BP83" i="55"/>
  <c r="BZ83" i="55"/>
  <c r="BO83" i="55"/>
  <c r="BF83" i="55"/>
  <c r="BH83" i="55"/>
  <c r="BD83" i="55"/>
  <c r="CT83" i="55"/>
  <c r="BE83" i="55"/>
  <c r="CB83" i="55"/>
  <c r="CK83" i="55"/>
  <c r="BS83" i="55"/>
  <c r="BL83" i="55"/>
  <c r="BM83" i="55"/>
  <c r="BI83" i="55"/>
  <c r="BJ83" i="55"/>
  <c r="CE83" i="55"/>
  <c r="CC83" i="55"/>
  <c r="BY83" i="55"/>
  <c r="CU75" i="55"/>
  <c r="BG75" i="55"/>
  <c r="BW75" i="55"/>
  <c r="CM75" i="55"/>
  <c r="BL75" i="55"/>
  <c r="CB75" i="55"/>
  <c r="CR75" i="55"/>
  <c r="CG75" i="55"/>
  <c r="BZ75" i="55"/>
  <c r="BM75" i="55"/>
  <c r="CS75" i="55"/>
  <c r="CT75" i="55"/>
  <c r="BK75" i="55"/>
  <c r="CA75" i="55"/>
  <c r="CQ75" i="55"/>
  <c r="BP75" i="55"/>
  <c r="CF75" i="55"/>
  <c r="BI75" i="55"/>
  <c r="CO75" i="55"/>
  <c r="CH75" i="55"/>
  <c r="BU75" i="55"/>
  <c r="BF75" i="55"/>
  <c r="BV75" i="55"/>
  <c r="CE75" i="55"/>
  <c r="BT75" i="55"/>
  <c r="BQ75" i="55"/>
  <c r="CP75" i="55"/>
  <c r="CL75" i="55"/>
  <c r="BD75" i="55"/>
  <c r="BJ75" i="55"/>
  <c r="CD75" i="55"/>
  <c r="BC75" i="55"/>
  <c r="CI75" i="55"/>
  <c r="BX75" i="55"/>
  <c r="BY75" i="55"/>
  <c r="BE75" i="55"/>
  <c r="BN75" i="55"/>
  <c r="BO75" i="55"/>
  <c r="CJ75" i="55"/>
  <c r="CC75" i="55"/>
  <c r="BC67" i="55"/>
  <c r="BS67" i="55"/>
  <c r="CI67" i="55"/>
  <c r="BH67" i="55"/>
  <c r="BX67" i="55"/>
  <c r="CN67" i="55"/>
  <c r="BM67" i="55"/>
  <c r="CC67" i="55"/>
  <c r="CS67" i="55"/>
  <c r="BV67" i="55"/>
  <c r="CP67" i="55"/>
  <c r="BG67" i="55"/>
  <c r="BW67" i="55"/>
  <c r="CM67" i="55"/>
  <c r="BL67" i="55"/>
  <c r="CB67" i="55"/>
  <c r="CR67" i="55"/>
  <c r="BQ67" i="55"/>
  <c r="CG67" i="55"/>
  <c r="BR67" i="55"/>
  <c r="CL67" i="55"/>
  <c r="CD67" i="55"/>
  <c r="BO67" i="55"/>
  <c r="BD67" i="55"/>
  <c r="CJ67" i="55"/>
  <c r="BY67" i="55"/>
  <c r="BF67" i="55"/>
  <c r="BN67" i="55"/>
  <c r="CA67" i="55"/>
  <c r="BP67" i="55"/>
  <c r="BE67" i="55"/>
  <c r="CK67" i="55"/>
  <c r="BJ67" i="55"/>
  <c r="BT67" i="55"/>
  <c r="CO67" i="55"/>
  <c r="BK67" i="55"/>
  <c r="CF67" i="55"/>
  <c r="CH67" i="55"/>
  <c r="CE67" i="55"/>
  <c r="BI67" i="55"/>
  <c r="BZ67" i="55"/>
  <c r="CQ67" i="55"/>
  <c r="BU67" i="55"/>
  <c r="CT67" i="55"/>
  <c r="CU67" i="55"/>
  <c r="BC59" i="55"/>
  <c r="BS59" i="55"/>
  <c r="CI59" i="55"/>
  <c r="BH59" i="55"/>
  <c r="BX59" i="55"/>
  <c r="CN59" i="55"/>
  <c r="BM59" i="55"/>
  <c r="CC59" i="55"/>
  <c r="CS59" i="55"/>
  <c r="BJ59" i="55"/>
  <c r="CD59" i="55"/>
  <c r="BG59" i="55"/>
  <c r="BW59" i="55"/>
  <c r="CM59" i="55"/>
  <c r="BL59" i="55"/>
  <c r="CB59" i="55"/>
  <c r="CR59" i="55"/>
  <c r="BQ59" i="55"/>
  <c r="CG59" i="55"/>
  <c r="BF59" i="55"/>
  <c r="BZ59" i="55"/>
  <c r="CT59" i="55"/>
  <c r="CE59" i="55"/>
  <c r="BT59" i="55"/>
  <c r="BI59" i="55"/>
  <c r="CO59" i="55"/>
  <c r="BN59" i="55"/>
  <c r="BK59" i="55"/>
  <c r="CQ59" i="55"/>
  <c r="CF59" i="55"/>
  <c r="BU59" i="55"/>
  <c r="BV59" i="55"/>
  <c r="BR59" i="55"/>
  <c r="BO59" i="55"/>
  <c r="CJ59" i="55"/>
  <c r="CL59" i="55"/>
  <c r="CA59" i="55"/>
  <c r="BE59" i="55"/>
  <c r="CP59" i="55"/>
  <c r="CU59" i="55"/>
  <c r="BD59" i="55"/>
  <c r="BY59" i="55"/>
  <c r="CH59" i="55"/>
  <c r="BP59" i="55"/>
  <c r="CK59" i="55"/>
  <c r="BC47" i="55"/>
  <c r="BS47" i="55"/>
  <c r="CI47" i="55"/>
  <c r="BM47" i="55"/>
  <c r="CH47" i="55"/>
  <c r="BI47" i="55"/>
  <c r="CD47" i="55"/>
  <c r="BE47" i="55"/>
  <c r="BZ47" i="55"/>
  <c r="BF47" i="55"/>
  <c r="BQ47" i="55"/>
  <c r="BG47" i="55"/>
  <c r="BW47" i="55"/>
  <c r="CM47" i="55"/>
  <c r="BR47" i="55"/>
  <c r="CN47" i="55"/>
  <c r="BN47" i="55"/>
  <c r="CJ47" i="55"/>
  <c r="BJ47" i="55"/>
  <c r="CF47" i="55"/>
  <c r="CB47" i="55"/>
  <c r="CL47" i="55"/>
  <c r="BO47" i="55"/>
  <c r="BH47" i="55"/>
  <c r="BD47" i="55"/>
  <c r="CT47" i="55"/>
  <c r="CP47" i="55"/>
  <c r="CR47" i="55"/>
  <c r="CA47" i="55"/>
  <c r="BX47" i="55"/>
  <c r="BT47" i="55"/>
  <c r="BP47" i="55"/>
  <c r="BL47" i="55"/>
  <c r="CE47" i="55"/>
  <c r="BY47" i="55"/>
  <c r="CG47" i="55"/>
  <c r="CQ47" i="55"/>
  <c r="CO47" i="55"/>
  <c r="BV47" i="55"/>
  <c r="CC47" i="55"/>
  <c r="BU47" i="55"/>
  <c r="CK47" i="55"/>
  <c r="BK47" i="55"/>
  <c r="CS47" i="55"/>
  <c r="CU47" i="55"/>
  <c r="BD35" i="55"/>
  <c r="BT35" i="55"/>
  <c r="CJ35" i="55"/>
  <c r="BJ35" i="55"/>
  <c r="CE35" i="55"/>
  <c r="BK35" i="55"/>
  <c r="CG35" i="55"/>
  <c r="BM35" i="55"/>
  <c r="CH35" i="55"/>
  <c r="BI35" i="55"/>
  <c r="CD35" i="55"/>
  <c r="BX35" i="55"/>
  <c r="CR35" i="55"/>
  <c r="BZ35" i="55"/>
  <c r="BQ35" i="55"/>
  <c r="CQ35" i="55"/>
  <c r="CC35" i="55"/>
  <c r="BN35" i="55"/>
  <c r="CO35" i="55"/>
  <c r="BH35" i="55"/>
  <c r="CB35" i="55"/>
  <c r="BE35" i="55"/>
  <c r="CK35" i="55"/>
  <c r="BV35" i="55"/>
  <c r="BG35" i="55"/>
  <c r="CM35" i="55"/>
  <c r="BS35" i="55"/>
  <c r="CT35" i="55"/>
  <c r="CF35" i="55"/>
  <c r="CP35" i="55"/>
  <c r="BR35" i="55"/>
  <c r="BY35" i="55"/>
  <c r="CN35" i="55"/>
  <c r="BF35" i="55"/>
  <c r="BW35" i="55"/>
  <c r="CI35" i="55"/>
  <c r="BL35" i="55"/>
  <c r="BO35" i="55"/>
  <c r="CA35" i="55"/>
  <c r="CS35" i="55"/>
  <c r="BC35" i="55"/>
  <c r="BP35" i="55"/>
  <c r="CU35" i="55"/>
  <c r="BU35" i="55"/>
  <c r="BH23" i="55"/>
  <c r="BX23" i="55"/>
  <c r="CN23" i="55"/>
  <c r="BM23" i="55"/>
  <c r="CC23" i="55"/>
  <c r="CS23" i="55"/>
  <c r="CD23" i="55"/>
  <c r="BO23" i="55"/>
  <c r="BJ23" i="55"/>
  <c r="CP23" i="55"/>
  <c r="CA23" i="55"/>
  <c r="BP23" i="55"/>
  <c r="CJ23" i="55"/>
  <c r="BQ23" i="55"/>
  <c r="CK23" i="55"/>
  <c r="BV23" i="55"/>
  <c r="BW23" i="55"/>
  <c r="BZ23" i="55"/>
  <c r="BS23" i="55"/>
  <c r="BD23" i="55"/>
  <c r="CF23" i="55"/>
  <c r="BU23" i="55"/>
  <c r="BF23" i="55"/>
  <c r="BG23" i="55"/>
  <c r="CH23" i="55"/>
  <c r="CI23" i="55"/>
  <c r="BL23" i="55"/>
  <c r="CR23" i="55"/>
  <c r="BY23" i="55"/>
  <c r="BN23" i="55"/>
  <c r="CE23" i="55"/>
  <c r="BK23" i="55"/>
  <c r="BE23" i="55"/>
  <c r="CL23" i="55"/>
  <c r="CQ23" i="55"/>
  <c r="BI23" i="55"/>
  <c r="CT23" i="55"/>
  <c r="BC23" i="55"/>
  <c r="CG23" i="55"/>
  <c r="CO23" i="55"/>
  <c r="BT23" i="55"/>
  <c r="CM23" i="55"/>
  <c r="CB23" i="55"/>
  <c r="BR23" i="55"/>
  <c r="CU23" i="55"/>
  <c r="CC254" i="55"/>
  <c r="BR254" i="55"/>
  <c r="CI254" i="55"/>
  <c r="BG254" i="55"/>
  <c r="CF254" i="55"/>
  <c r="BP254" i="55"/>
  <c r="CM254" i="55"/>
  <c r="CJ254" i="55"/>
  <c r="BV254" i="55"/>
  <c r="CU254" i="55"/>
  <c r="BL254" i="55"/>
  <c r="CG254" i="55"/>
  <c r="CB254" i="55"/>
  <c r="CN254" i="55"/>
  <c r="BX254" i="55"/>
  <c r="CG253" i="55"/>
  <c r="BF253" i="55"/>
  <c r="BV253" i="55"/>
  <c r="CL253" i="55"/>
  <c r="BG253" i="55"/>
  <c r="BW253" i="55"/>
  <c r="CM253" i="55"/>
  <c r="BL253" i="55"/>
  <c r="CB253" i="55"/>
  <c r="CR253" i="55"/>
  <c r="BJ253" i="55"/>
  <c r="BZ253" i="55"/>
  <c r="CP253" i="55"/>
  <c r="BK253" i="55"/>
  <c r="CA253" i="55"/>
  <c r="CQ253" i="55"/>
  <c r="BP253" i="55"/>
  <c r="CF253" i="55"/>
  <c r="CD253" i="55"/>
  <c r="BO253" i="55"/>
  <c r="CJ253" i="55"/>
  <c r="CH253" i="55"/>
  <c r="BS253" i="55"/>
  <c r="BH253" i="55"/>
  <c r="CN253" i="55"/>
  <c r="BN253" i="55"/>
  <c r="CE253" i="55"/>
  <c r="BX253" i="55"/>
  <c r="BR253" i="55"/>
  <c r="CI253" i="55"/>
  <c r="CS253" i="55"/>
  <c r="BY253" i="55"/>
  <c r="CU253" i="55"/>
  <c r="BI253" i="55"/>
  <c r="BM253" i="55"/>
  <c r="BT253" i="55"/>
  <c r="CC253" i="55"/>
  <c r="CT253" i="55"/>
  <c r="CU252" i="55"/>
  <c r="BF252" i="55"/>
  <c r="BV252" i="55"/>
  <c r="BN252" i="55"/>
  <c r="BR252" i="55"/>
  <c r="CH252" i="55"/>
  <c r="CT252" i="55"/>
  <c r="BO252" i="55"/>
  <c r="CE252" i="55"/>
  <c r="BD252" i="55"/>
  <c r="BT252" i="55"/>
  <c r="CJ252" i="55"/>
  <c r="BI252" i="55"/>
  <c r="BY252" i="55"/>
  <c r="CO252" i="55"/>
  <c r="CD252" i="55"/>
  <c r="BC252" i="55"/>
  <c r="BS252" i="55"/>
  <c r="CI252" i="55"/>
  <c r="BH252" i="55"/>
  <c r="BX252" i="55"/>
  <c r="CN252" i="55"/>
  <c r="BM252" i="55"/>
  <c r="CC252" i="55"/>
  <c r="CS252" i="55"/>
  <c r="BW252" i="55"/>
  <c r="BL252" i="55"/>
  <c r="CR252" i="55"/>
  <c r="CG252" i="55"/>
  <c r="BJ252" i="55"/>
  <c r="BG252" i="55"/>
  <c r="CB252" i="55"/>
  <c r="CA252" i="55"/>
  <c r="BP252" i="55"/>
  <c r="BE252" i="55"/>
  <c r="CK252" i="55"/>
  <c r="CM252" i="55"/>
  <c r="BQ252" i="55"/>
  <c r="BQ248" i="55"/>
  <c r="CU248" i="55"/>
  <c r="CB248" i="55"/>
  <c r="CR248" i="55"/>
  <c r="BG248" i="55"/>
  <c r="BW248" i="55"/>
  <c r="BN248" i="55"/>
  <c r="CD248" i="55"/>
  <c r="CT248" i="55"/>
  <c r="BS248" i="55"/>
  <c r="CN248" i="55"/>
  <c r="BO248" i="55"/>
  <c r="CJ248" i="55"/>
  <c r="BP248" i="55"/>
  <c r="CK248" i="55"/>
  <c r="BR248" i="55"/>
  <c r="CH248" i="55"/>
  <c r="BC248" i="55"/>
  <c r="BX248" i="55"/>
  <c r="CS248" i="55"/>
  <c r="BT248" i="55"/>
  <c r="CO248" i="55"/>
  <c r="BU248" i="55"/>
  <c r="CQ248" i="55"/>
  <c r="BV248" i="55"/>
  <c r="BH248" i="55"/>
  <c r="BD248" i="55"/>
  <c r="BE248" i="55"/>
  <c r="BL248" i="55"/>
  <c r="BF248" i="55"/>
  <c r="CC248" i="55"/>
  <c r="CA248" i="55"/>
  <c r="CM248" i="55"/>
  <c r="BZ248" i="55"/>
  <c r="BM248" i="55"/>
  <c r="BI248" i="55"/>
  <c r="BK248" i="55"/>
  <c r="CL248" i="55"/>
  <c r="BY248" i="55"/>
  <c r="BW242" i="55"/>
  <c r="BT242" i="55"/>
  <c r="CJ242" i="55"/>
  <c r="BI242" i="55"/>
  <c r="BY242" i="55"/>
  <c r="CO242" i="55"/>
  <c r="BZ242" i="55"/>
  <c r="BK242" i="55"/>
  <c r="CQ242" i="55"/>
  <c r="CD242" i="55"/>
  <c r="BH242" i="55"/>
  <c r="BX242" i="55"/>
  <c r="CN242" i="55"/>
  <c r="BM242" i="55"/>
  <c r="CC242" i="55"/>
  <c r="CS242" i="55"/>
  <c r="CH242" i="55"/>
  <c r="BS242" i="55"/>
  <c r="BF242" i="55"/>
  <c r="CL242" i="55"/>
  <c r="BL242" i="55"/>
  <c r="CR242" i="55"/>
  <c r="CG242" i="55"/>
  <c r="CP242" i="55"/>
  <c r="BN242" i="55"/>
  <c r="CM242" i="55"/>
  <c r="CU242" i="55"/>
  <c r="BQ242" i="55"/>
  <c r="CA242" i="55"/>
  <c r="BP242" i="55"/>
  <c r="BE242" i="55"/>
  <c r="CK242" i="55"/>
  <c r="BV242" i="55"/>
  <c r="CB242" i="55"/>
  <c r="BJ242" i="55"/>
  <c r="CT242" i="55"/>
  <c r="CJ237" i="55"/>
  <c r="BQ237" i="55"/>
  <c r="CG237" i="55"/>
  <c r="BF237" i="55"/>
  <c r="BV237" i="55"/>
  <c r="CL237" i="55"/>
  <c r="BG237" i="55"/>
  <c r="BW237" i="55"/>
  <c r="CM237" i="55"/>
  <c r="CN237" i="55"/>
  <c r="BP237" i="55"/>
  <c r="BU237" i="55"/>
  <c r="CK237" i="55"/>
  <c r="BJ237" i="55"/>
  <c r="BZ237" i="55"/>
  <c r="CP237" i="55"/>
  <c r="BK237" i="55"/>
  <c r="CA237" i="55"/>
  <c r="CQ237" i="55"/>
  <c r="BL237" i="55"/>
  <c r="CF237" i="55"/>
  <c r="BI237" i="55"/>
  <c r="CO237" i="55"/>
  <c r="CD237" i="55"/>
  <c r="BO237" i="55"/>
  <c r="BH237" i="55"/>
  <c r="BM237" i="55"/>
  <c r="CS237" i="55"/>
  <c r="CH237" i="55"/>
  <c r="BS237" i="55"/>
  <c r="BX237" i="55"/>
  <c r="BN237" i="55"/>
  <c r="CE237" i="55"/>
  <c r="BR237" i="55"/>
  <c r="CI237" i="55"/>
  <c r="BY237" i="55"/>
  <c r="CB237" i="55"/>
  <c r="CU237" i="55"/>
  <c r="CT237" i="55"/>
  <c r="CC237" i="55"/>
  <c r="CR237" i="55"/>
  <c r="CU236" i="55"/>
  <c r="BE236" i="55"/>
  <c r="CK236" i="55"/>
  <c r="BU236" i="55"/>
  <c r="BR236" i="55"/>
  <c r="CH236" i="55"/>
  <c r="BC236" i="55"/>
  <c r="BS236" i="55"/>
  <c r="CI236" i="55"/>
  <c r="BH236" i="55"/>
  <c r="BX236" i="55"/>
  <c r="CN236" i="55"/>
  <c r="CO236" i="55"/>
  <c r="BQ236" i="55"/>
  <c r="BF236" i="55"/>
  <c r="BV236" i="55"/>
  <c r="CL236" i="55"/>
  <c r="BG236" i="55"/>
  <c r="BW236" i="55"/>
  <c r="CM236" i="55"/>
  <c r="BL236" i="55"/>
  <c r="CB236" i="55"/>
  <c r="CR236" i="55"/>
  <c r="BM236" i="55"/>
  <c r="CG236" i="55"/>
  <c r="BJ236" i="55"/>
  <c r="CP236" i="55"/>
  <c r="CA236" i="55"/>
  <c r="BP236" i="55"/>
  <c r="BI236" i="55"/>
  <c r="BK236" i="55"/>
  <c r="CF236" i="55"/>
  <c r="BN236" i="55"/>
  <c r="CT236" i="55"/>
  <c r="CE236" i="55"/>
  <c r="BT236" i="55"/>
  <c r="BY236" i="55"/>
  <c r="BZ236" i="55"/>
  <c r="CQ236" i="55"/>
  <c r="CC236" i="55"/>
  <c r="BM233" i="55"/>
  <c r="CC233" i="55"/>
  <c r="CS233" i="55"/>
  <c r="BR233" i="55"/>
  <c r="CH233" i="55"/>
  <c r="BS233" i="55"/>
  <c r="CI233" i="55"/>
  <c r="BX233" i="55"/>
  <c r="CR233" i="55"/>
  <c r="BT233" i="55"/>
  <c r="BQ233" i="55"/>
  <c r="CG233" i="55"/>
  <c r="BF233" i="55"/>
  <c r="BV233" i="55"/>
  <c r="CL233" i="55"/>
  <c r="BG233" i="55"/>
  <c r="BW233" i="55"/>
  <c r="CM233" i="55"/>
  <c r="CN233" i="55"/>
  <c r="BP233" i="55"/>
  <c r="CJ233" i="55"/>
  <c r="CK233" i="55"/>
  <c r="BZ233" i="55"/>
  <c r="CE233" i="55"/>
  <c r="CB233" i="55"/>
  <c r="BI233" i="55"/>
  <c r="CO233" i="55"/>
  <c r="CD233" i="55"/>
  <c r="BK233" i="55"/>
  <c r="CQ233" i="55"/>
  <c r="CF233" i="55"/>
  <c r="BN233" i="55"/>
  <c r="BO233" i="55"/>
  <c r="BU233" i="55"/>
  <c r="CP233" i="55"/>
  <c r="CA233" i="55"/>
  <c r="BJ233" i="55"/>
  <c r="BL233" i="55"/>
  <c r="CT233" i="55"/>
  <c r="BH230" i="55"/>
  <c r="BX230" i="55"/>
  <c r="CN230" i="55"/>
  <c r="BM230" i="55"/>
  <c r="CC230" i="55"/>
  <c r="CS230" i="55"/>
  <c r="BR230" i="55"/>
  <c r="CH230" i="55"/>
  <c r="BG230" i="55"/>
  <c r="CA230" i="55"/>
  <c r="BL230" i="55"/>
  <c r="CB230" i="55"/>
  <c r="CR230" i="55"/>
  <c r="BQ230" i="55"/>
  <c r="CG230" i="55"/>
  <c r="BF230" i="55"/>
  <c r="BV230" i="55"/>
  <c r="CL230" i="55"/>
  <c r="BW230" i="55"/>
  <c r="CQ230" i="55"/>
  <c r="BS230" i="55"/>
  <c r="BT230" i="55"/>
  <c r="BI230" i="55"/>
  <c r="CO230" i="55"/>
  <c r="CD230" i="55"/>
  <c r="BK230" i="55"/>
  <c r="CI230" i="55"/>
  <c r="CF230" i="55"/>
  <c r="BU230" i="55"/>
  <c r="BJ230" i="55"/>
  <c r="CP230" i="55"/>
  <c r="BO230" i="55"/>
  <c r="BY230" i="55"/>
  <c r="CT230" i="55"/>
  <c r="BP230" i="55"/>
  <c r="CK230" i="55"/>
  <c r="CM230" i="55"/>
  <c r="BN230" i="55"/>
  <c r="CE230" i="55"/>
  <c r="BZ230" i="55"/>
  <c r="CJ230" i="55"/>
  <c r="CU228" i="55"/>
  <c r="BN228" i="55"/>
  <c r="CD228" i="55"/>
  <c r="CT228" i="55"/>
  <c r="BO228" i="55"/>
  <c r="CE228" i="55"/>
  <c r="BD228" i="55"/>
  <c r="BT228" i="55"/>
  <c r="CJ228" i="55"/>
  <c r="BY228" i="55"/>
  <c r="CS228" i="55"/>
  <c r="BU228" i="55"/>
  <c r="BR228" i="55"/>
  <c r="CH228" i="55"/>
  <c r="BC228" i="55"/>
  <c r="BS228" i="55"/>
  <c r="CI228" i="55"/>
  <c r="BH228" i="55"/>
  <c r="BX228" i="55"/>
  <c r="CN228" i="55"/>
  <c r="CO228" i="55"/>
  <c r="BQ228" i="55"/>
  <c r="CK228" i="55"/>
  <c r="BV228" i="55"/>
  <c r="BG228" i="55"/>
  <c r="CM228" i="55"/>
  <c r="CB228" i="55"/>
  <c r="BM228" i="55"/>
  <c r="CL228" i="55"/>
  <c r="BL228" i="55"/>
  <c r="CG228" i="55"/>
  <c r="BZ228" i="55"/>
  <c r="BK228" i="55"/>
  <c r="CQ228" i="55"/>
  <c r="CF228" i="55"/>
  <c r="CC228" i="55"/>
  <c r="BF228" i="55"/>
  <c r="BW228" i="55"/>
  <c r="CR228" i="55"/>
  <c r="BM225" i="55"/>
  <c r="CC225" i="55"/>
  <c r="CS225" i="55"/>
  <c r="BR225" i="55"/>
  <c r="CH225" i="55"/>
  <c r="BS225" i="55"/>
  <c r="CI225" i="55"/>
  <c r="BX225" i="55"/>
  <c r="CR225" i="55"/>
  <c r="BT225" i="55"/>
  <c r="BQ225" i="55"/>
  <c r="CG225" i="55"/>
  <c r="BF225" i="55"/>
  <c r="BV225" i="55"/>
  <c r="CL225" i="55"/>
  <c r="BG225" i="55"/>
  <c r="BW225" i="55"/>
  <c r="CM225" i="55"/>
  <c r="CN225" i="55"/>
  <c r="BP225" i="55"/>
  <c r="CJ225" i="55"/>
  <c r="BU225" i="55"/>
  <c r="BJ225" i="55"/>
  <c r="CP225" i="55"/>
  <c r="BO225" i="55"/>
  <c r="BH225" i="55"/>
  <c r="BY225" i="55"/>
  <c r="BN225" i="55"/>
  <c r="CT225" i="55"/>
  <c r="CA225" i="55"/>
  <c r="BL225" i="55"/>
  <c r="CO225" i="55"/>
  <c r="BK225" i="55"/>
  <c r="CF225" i="55"/>
  <c r="BZ225" i="55"/>
  <c r="CE225" i="55"/>
  <c r="CK225" i="55"/>
  <c r="CB225" i="55"/>
  <c r="CU225" i="55"/>
  <c r="CD225" i="55"/>
  <c r="BM221" i="55"/>
  <c r="CC221" i="55"/>
  <c r="CS221" i="55"/>
  <c r="BR221" i="55"/>
  <c r="CH221" i="55"/>
  <c r="BS221" i="55"/>
  <c r="CI221" i="55"/>
  <c r="BX221" i="55"/>
  <c r="CR221" i="55"/>
  <c r="BT221" i="55"/>
  <c r="BQ221" i="55"/>
  <c r="CG221" i="55"/>
  <c r="BF221" i="55"/>
  <c r="BV221" i="55"/>
  <c r="CL221" i="55"/>
  <c r="BG221" i="55"/>
  <c r="BW221" i="55"/>
  <c r="CM221" i="55"/>
  <c r="CN221" i="55"/>
  <c r="BP221" i="55"/>
  <c r="CJ221" i="55"/>
  <c r="BY221" i="55"/>
  <c r="BN221" i="55"/>
  <c r="CT221" i="55"/>
  <c r="CA221" i="55"/>
  <c r="BL221" i="55"/>
  <c r="CK221" i="55"/>
  <c r="BZ221" i="55"/>
  <c r="CE221" i="55"/>
  <c r="CB221" i="55"/>
  <c r="BU221" i="55"/>
  <c r="CP221" i="55"/>
  <c r="CQ221" i="55"/>
  <c r="CO221" i="55"/>
  <c r="BH221" i="55"/>
  <c r="BJ221" i="55"/>
  <c r="BO221" i="55"/>
  <c r="CU221" i="55"/>
  <c r="CD221" i="55"/>
  <c r="CF221" i="55"/>
  <c r="BM217" i="55"/>
  <c r="CC217" i="55"/>
  <c r="CS217" i="55"/>
  <c r="BR217" i="55"/>
  <c r="CH217" i="55"/>
  <c r="BS217" i="55"/>
  <c r="CI217" i="55"/>
  <c r="BX217" i="55"/>
  <c r="CR217" i="55"/>
  <c r="BT217" i="55"/>
  <c r="BQ217" i="55"/>
  <c r="CG217" i="55"/>
  <c r="BF217" i="55"/>
  <c r="BV217" i="55"/>
  <c r="CL217" i="55"/>
  <c r="BG217" i="55"/>
  <c r="BW217" i="55"/>
  <c r="CM217" i="55"/>
  <c r="CN217" i="55"/>
  <c r="BP217" i="55"/>
  <c r="CJ217" i="55"/>
  <c r="CK217" i="55"/>
  <c r="BZ217" i="55"/>
  <c r="CE217" i="55"/>
  <c r="CB217" i="55"/>
  <c r="BI217" i="55"/>
  <c r="CO217" i="55"/>
  <c r="CD217" i="55"/>
  <c r="BK217" i="55"/>
  <c r="CQ217" i="55"/>
  <c r="CF217" i="55"/>
  <c r="BN217" i="55"/>
  <c r="BO217" i="55"/>
  <c r="BU217" i="55"/>
  <c r="CP217" i="55"/>
  <c r="CA217" i="55"/>
  <c r="BY217" i="55"/>
  <c r="BH217" i="55"/>
  <c r="BJ217" i="55"/>
  <c r="BL217" i="55"/>
  <c r="CT217" i="55"/>
  <c r="CU216" i="55"/>
  <c r="BN216" i="55"/>
  <c r="CD216" i="55"/>
  <c r="CT216" i="55"/>
  <c r="BO216" i="55"/>
  <c r="CE216" i="55"/>
  <c r="BD216" i="55"/>
  <c r="BT216" i="55"/>
  <c r="CJ216" i="55"/>
  <c r="BY216" i="55"/>
  <c r="CS216" i="55"/>
  <c r="BU216" i="55"/>
  <c r="BR216" i="55"/>
  <c r="CH216" i="55"/>
  <c r="BC216" i="55"/>
  <c r="BS216" i="55"/>
  <c r="CI216" i="55"/>
  <c r="BH216" i="55"/>
  <c r="BX216" i="55"/>
  <c r="CN216" i="55"/>
  <c r="CO216" i="55"/>
  <c r="BQ216" i="55"/>
  <c r="CK216" i="55"/>
  <c r="BF216" i="55"/>
  <c r="CL216" i="55"/>
  <c r="BW216" i="55"/>
  <c r="BL216" i="55"/>
  <c r="CR216" i="55"/>
  <c r="CG216" i="55"/>
  <c r="BG216" i="55"/>
  <c r="CB216" i="55"/>
  <c r="BJ216" i="55"/>
  <c r="CP216" i="55"/>
  <c r="CA216" i="55"/>
  <c r="BP216" i="55"/>
  <c r="BI216" i="55"/>
  <c r="BE216" i="55"/>
  <c r="BV216" i="55"/>
  <c r="CM216" i="55"/>
  <c r="BM216" i="55"/>
  <c r="BM205" i="55"/>
  <c r="CC205" i="55"/>
  <c r="CS205" i="55"/>
  <c r="BR205" i="55"/>
  <c r="CH205" i="55"/>
  <c r="BS205" i="55"/>
  <c r="CI205" i="55"/>
  <c r="BX205" i="55"/>
  <c r="CR205" i="55"/>
  <c r="BT205" i="55"/>
  <c r="BI205" i="55"/>
  <c r="CG205" i="55"/>
  <c r="BJ205" i="55"/>
  <c r="CD205" i="55"/>
  <c r="BW205" i="55"/>
  <c r="CQ205" i="55"/>
  <c r="CB205" i="55"/>
  <c r="CJ205" i="55"/>
  <c r="BQ205" i="55"/>
  <c r="CK205" i="55"/>
  <c r="BN205" i="55"/>
  <c r="CL205" i="55"/>
  <c r="BG205" i="55"/>
  <c r="CA205" i="55"/>
  <c r="BH205" i="55"/>
  <c r="BP205" i="55"/>
  <c r="BU205" i="55"/>
  <c r="BV205" i="55"/>
  <c r="CM205" i="55"/>
  <c r="BY205" i="55"/>
  <c r="BZ205" i="55"/>
  <c r="BK205" i="55"/>
  <c r="CN205" i="55"/>
  <c r="CO205" i="55"/>
  <c r="CF205" i="55"/>
  <c r="CU205" i="55"/>
  <c r="CE205" i="55"/>
  <c r="BF205" i="55"/>
  <c r="BO205" i="55"/>
  <c r="CP205" i="55"/>
  <c r="CU204" i="55"/>
  <c r="BN204" i="55"/>
  <c r="CD204" i="55"/>
  <c r="CT204" i="55"/>
  <c r="BO204" i="55"/>
  <c r="CE204" i="55"/>
  <c r="BD204" i="55"/>
  <c r="BT204" i="55"/>
  <c r="CJ204" i="55"/>
  <c r="BY204" i="55"/>
  <c r="CS204" i="55"/>
  <c r="BU204" i="55"/>
  <c r="BR204" i="55"/>
  <c r="CH204" i="55"/>
  <c r="BC204" i="55"/>
  <c r="BS204" i="55"/>
  <c r="CI204" i="55"/>
  <c r="BH204" i="55"/>
  <c r="BX204" i="55"/>
  <c r="CN204" i="55"/>
  <c r="CO204" i="55"/>
  <c r="BQ204" i="55"/>
  <c r="CK204" i="55"/>
  <c r="BV204" i="55"/>
  <c r="BG204" i="55"/>
  <c r="CM204" i="55"/>
  <c r="CB204" i="55"/>
  <c r="BM204" i="55"/>
  <c r="CL204" i="55"/>
  <c r="BL204" i="55"/>
  <c r="CG204" i="55"/>
  <c r="BZ204" i="55"/>
  <c r="BK204" i="55"/>
  <c r="CQ204" i="55"/>
  <c r="CF204" i="55"/>
  <c r="CC204" i="55"/>
  <c r="BF204" i="55"/>
  <c r="BW204" i="55"/>
  <c r="CR204" i="55"/>
  <c r="BH202" i="55"/>
  <c r="BX202" i="55"/>
  <c r="CN202" i="55"/>
  <c r="BM202" i="55"/>
  <c r="CC202" i="55"/>
  <c r="CS202" i="55"/>
  <c r="BR202" i="55"/>
  <c r="CH202" i="55"/>
  <c r="BG202" i="55"/>
  <c r="CA202" i="55"/>
  <c r="BL202" i="55"/>
  <c r="CB202" i="55"/>
  <c r="CR202" i="55"/>
  <c r="BQ202" i="55"/>
  <c r="CG202" i="55"/>
  <c r="BF202" i="55"/>
  <c r="BV202" i="55"/>
  <c r="CL202" i="55"/>
  <c r="BW202" i="55"/>
  <c r="CQ202" i="55"/>
  <c r="BS202" i="55"/>
  <c r="CJ202" i="55"/>
  <c r="BY202" i="55"/>
  <c r="BN202" i="55"/>
  <c r="CT202" i="55"/>
  <c r="CE202" i="55"/>
  <c r="BP202" i="55"/>
  <c r="BE202" i="55"/>
  <c r="CK202" i="55"/>
  <c r="BZ202" i="55"/>
  <c r="CM202" i="55"/>
  <c r="BI202" i="55"/>
  <c r="CD202" i="55"/>
  <c r="BU202" i="55"/>
  <c r="CP202" i="55"/>
  <c r="CI202" i="55"/>
  <c r="CU202" i="55"/>
  <c r="BT202" i="55"/>
  <c r="BK202" i="55"/>
  <c r="CO202" i="55"/>
  <c r="CF202" i="55"/>
  <c r="BO202" i="55"/>
  <c r="CA198" i="55"/>
  <c r="BP198" i="55"/>
  <c r="BE198" i="55"/>
  <c r="CK198" i="55"/>
  <c r="BJ198" i="55"/>
  <c r="CO198" i="55"/>
  <c r="CE198" i="55"/>
  <c r="BZ198" i="55"/>
  <c r="BT198" i="55"/>
  <c r="BI198" i="55"/>
  <c r="CU176" i="55"/>
  <c r="BM176" i="55"/>
  <c r="CC176" i="55"/>
  <c r="CS176" i="55"/>
  <c r="BR176" i="55"/>
  <c r="CH176" i="55"/>
  <c r="BC176" i="55"/>
  <c r="BS176" i="55"/>
  <c r="CI176" i="55"/>
  <c r="CF176" i="55"/>
  <c r="BH176" i="55"/>
  <c r="CB176" i="55"/>
  <c r="BQ176" i="55"/>
  <c r="CG176" i="55"/>
  <c r="BF176" i="55"/>
  <c r="BV176" i="55"/>
  <c r="CL176" i="55"/>
  <c r="BG176" i="55"/>
  <c r="BW176" i="55"/>
  <c r="CM176" i="55"/>
  <c r="BD176" i="55"/>
  <c r="BX176" i="55"/>
  <c r="CR176" i="55"/>
  <c r="BE176" i="55"/>
  <c r="CK176" i="55"/>
  <c r="BZ176" i="55"/>
  <c r="BK176" i="55"/>
  <c r="CQ176" i="55"/>
  <c r="CN176" i="55"/>
  <c r="BU176" i="55"/>
  <c r="CP176" i="55"/>
  <c r="BT176" i="55"/>
  <c r="BI176" i="55"/>
  <c r="CO176" i="55"/>
  <c r="CD176" i="55"/>
  <c r="BO176" i="55"/>
  <c r="BP176" i="55"/>
  <c r="BL176" i="55"/>
  <c r="BJ176" i="55"/>
  <c r="CA176" i="55"/>
  <c r="BG174" i="55"/>
  <c r="BW174" i="55"/>
  <c r="CM174" i="55"/>
  <c r="BL174" i="55"/>
  <c r="CB174" i="55"/>
  <c r="CR174" i="55"/>
  <c r="BQ174" i="55"/>
  <c r="CG174" i="55"/>
  <c r="BR174" i="55"/>
  <c r="CL174" i="55"/>
  <c r="BN174" i="55"/>
  <c r="BK174" i="55"/>
  <c r="CA174" i="55"/>
  <c r="CQ174" i="55"/>
  <c r="BP174" i="55"/>
  <c r="CF174" i="55"/>
  <c r="BE174" i="55"/>
  <c r="BU174" i="55"/>
  <c r="CK174" i="55"/>
  <c r="CH174" i="55"/>
  <c r="BJ174" i="55"/>
  <c r="CD174" i="55"/>
  <c r="CE174" i="55"/>
  <c r="BT174" i="55"/>
  <c r="BI174" i="55"/>
  <c r="CO174" i="55"/>
  <c r="BZ174" i="55"/>
  <c r="CI174" i="55"/>
  <c r="BX174" i="55"/>
  <c r="BM174" i="55"/>
  <c r="CS174" i="55"/>
  <c r="CP174" i="55"/>
  <c r="BS174" i="55"/>
  <c r="CN174" i="55"/>
  <c r="BV174" i="55"/>
  <c r="CU174" i="55"/>
  <c r="BY174" i="55"/>
  <c r="CT174" i="55"/>
  <c r="BF174" i="55"/>
  <c r="CJ174" i="55"/>
  <c r="BH174" i="55"/>
  <c r="BO166" i="55"/>
  <c r="CI166" i="55"/>
  <c r="BP166" i="55"/>
  <c r="CJ166" i="55"/>
  <c r="BM166" i="55"/>
  <c r="CK166" i="55"/>
  <c r="BF166" i="55"/>
  <c r="CP166" i="55"/>
  <c r="BS166" i="55"/>
  <c r="BU166" i="55"/>
  <c r="CQ166" i="55"/>
  <c r="CO166" i="55"/>
  <c r="BV166" i="55"/>
  <c r="CD166" i="55"/>
  <c r="CN166" i="55"/>
  <c r="BT166" i="55"/>
  <c r="BL161" i="55"/>
  <c r="CB161" i="55"/>
  <c r="CR161" i="55"/>
  <c r="BQ161" i="55"/>
  <c r="BX161" i="55"/>
  <c r="BY161" i="55"/>
  <c r="CO161" i="55"/>
  <c r="BN161" i="55"/>
  <c r="CD161" i="55"/>
  <c r="CT161" i="55"/>
  <c r="BS161" i="55"/>
  <c r="CM161" i="55"/>
  <c r="BH161" i="55"/>
  <c r="CF161" i="55"/>
  <c r="BI161" i="55"/>
  <c r="CC161" i="55"/>
  <c r="CS161" i="55"/>
  <c r="BR161" i="55"/>
  <c r="CH161" i="55"/>
  <c r="BO161" i="55"/>
  <c r="CI161" i="55"/>
  <c r="BK161" i="55"/>
  <c r="BT161" i="55"/>
  <c r="BM161" i="55"/>
  <c r="BF161" i="55"/>
  <c r="CL161" i="55"/>
  <c r="BG161" i="55"/>
  <c r="CJ161" i="55"/>
  <c r="BU161" i="55"/>
  <c r="BJ161" i="55"/>
  <c r="CP161" i="55"/>
  <c r="BW161" i="55"/>
  <c r="BP161" i="55"/>
  <c r="CK161" i="55"/>
  <c r="CU161" i="55"/>
  <c r="CQ161" i="55"/>
  <c r="CN161" i="55"/>
  <c r="BV161" i="55"/>
  <c r="CA161" i="55"/>
  <c r="BZ161" i="55"/>
  <c r="CU160" i="55"/>
  <c r="BM160" i="55"/>
  <c r="CC160" i="55"/>
  <c r="CS160" i="55"/>
  <c r="BR160" i="55"/>
  <c r="CH160" i="55"/>
  <c r="BC160" i="55"/>
  <c r="BS160" i="55"/>
  <c r="CI160" i="55"/>
  <c r="CF160" i="55"/>
  <c r="BH160" i="55"/>
  <c r="CB160" i="55"/>
  <c r="BQ160" i="55"/>
  <c r="CG160" i="55"/>
  <c r="BF160" i="55"/>
  <c r="BV160" i="55"/>
  <c r="CL160" i="55"/>
  <c r="BG160" i="55"/>
  <c r="BW160" i="55"/>
  <c r="CM160" i="55"/>
  <c r="BD160" i="55"/>
  <c r="BX160" i="55"/>
  <c r="CR160" i="55"/>
  <c r="BE160" i="55"/>
  <c r="CK160" i="55"/>
  <c r="BZ160" i="55"/>
  <c r="BK160" i="55"/>
  <c r="CQ160" i="55"/>
  <c r="CN160" i="55"/>
  <c r="BU160" i="55"/>
  <c r="CP160" i="55"/>
  <c r="BT160" i="55"/>
  <c r="BI160" i="55"/>
  <c r="CO160" i="55"/>
  <c r="CD160" i="55"/>
  <c r="BO160" i="55"/>
  <c r="BP160" i="55"/>
  <c r="BL160" i="55"/>
  <c r="BJ160" i="55"/>
  <c r="CA160" i="55"/>
  <c r="CA158" i="55"/>
  <c r="BX158" i="55"/>
  <c r="BE158" i="55"/>
  <c r="BY158" i="55"/>
  <c r="CS158" i="55"/>
  <c r="BJ158" i="55"/>
  <c r="CT158" i="55"/>
  <c r="BH158" i="55"/>
  <c r="CH158" i="55"/>
  <c r="BK158" i="55"/>
  <c r="CF158" i="55"/>
  <c r="BZ158" i="55"/>
  <c r="BI158" i="55"/>
  <c r="CE158" i="55"/>
  <c r="CU158" i="55"/>
  <c r="CC158" i="55"/>
  <c r="BT153" i="55"/>
  <c r="CJ153" i="55"/>
  <c r="BI153" i="55"/>
  <c r="BY153" i="55"/>
  <c r="CO153" i="55"/>
  <c r="BN153" i="55"/>
  <c r="CD153" i="55"/>
  <c r="CT153" i="55"/>
  <c r="BS153" i="55"/>
  <c r="CM153" i="55"/>
  <c r="BH153" i="55"/>
  <c r="BX153" i="55"/>
  <c r="CN153" i="55"/>
  <c r="BM153" i="55"/>
  <c r="CC153" i="55"/>
  <c r="CS153" i="55"/>
  <c r="BR153" i="55"/>
  <c r="CH153" i="55"/>
  <c r="BO153" i="55"/>
  <c r="CI153" i="55"/>
  <c r="BK153" i="55"/>
  <c r="BL153" i="55"/>
  <c r="CR153" i="55"/>
  <c r="CG153" i="55"/>
  <c r="BV153" i="55"/>
  <c r="CE153" i="55"/>
  <c r="CA153" i="55"/>
  <c r="BP153" i="55"/>
  <c r="CK153" i="55"/>
  <c r="BZ153" i="55"/>
  <c r="CQ153" i="55"/>
  <c r="CB153" i="55"/>
  <c r="BU153" i="55"/>
  <c r="CP153" i="55"/>
  <c r="BJ153" i="55"/>
  <c r="CF153" i="55"/>
  <c r="BF153" i="55"/>
  <c r="BG153" i="55"/>
  <c r="CU152" i="55"/>
  <c r="BM152" i="55"/>
  <c r="CC152" i="55"/>
  <c r="CS152" i="55"/>
  <c r="BR152" i="55"/>
  <c r="CH152" i="55"/>
  <c r="BC152" i="55"/>
  <c r="BS152" i="55"/>
  <c r="CI152" i="55"/>
  <c r="CF152" i="55"/>
  <c r="BH152" i="55"/>
  <c r="CB152" i="55"/>
  <c r="BQ152" i="55"/>
  <c r="CG152" i="55"/>
  <c r="BF152" i="55"/>
  <c r="BV152" i="55"/>
  <c r="CL152" i="55"/>
  <c r="BG152" i="55"/>
  <c r="BW152" i="55"/>
  <c r="CM152" i="55"/>
  <c r="BD152" i="55"/>
  <c r="BX152" i="55"/>
  <c r="CR152" i="55"/>
  <c r="BE152" i="55"/>
  <c r="CK152" i="55"/>
  <c r="BZ152" i="55"/>
  <c r="BK152" i="55"/>
  <c r="CQ152" i="55"/>
  <c r="CN152" i="55"/>
  <c r="BJ152" i="55"/>
  <c r="CA152" i="55"/>
  <c r="BI152" i="55"/>
  <c r="CO152" i="55"/>
  <c r="CD152" i="55"/>
  <c r="BO152" i="55"/>
  <c r="BP152" i="55"/>
  <c r="BL152" i="55"/>
  <c r="BU152" i="55"/>
  <c r="CP152" i="55"/>
  <c r="BT152" i="55"/>
  <c r="BE142" i="55"/>
  <c r="CS142" i="55"/>
  <c r="BZ142" i="55"/>
  <c r="BK142" i="55"/>
  <c r="BH142" i="55"/>
  <c r="BI142" i="55"/>
  <c r="CD142" i="55"/>
  <c r="CC142" i="55"/>
  <c r="BX142" i="55"/>
  <c r="BF142" i="55"/>
  <c r="CF142" i="55"/>
  <c r="CU142" i="55"/>
  <c r="BY142" i="55"/>
  <c r="CA142" i="55"/>
  <c r="CE142" i="55"/>
  <c r="CQ138" i="55"/>
  <c r="CN138" i="55"/>
  <c r="BY138" i="55"/>
  <c r="CD138" i="55"/>
  <c r="BJ138" i="55"/>
  <c r="BE138" i="55"/>
  <c r="CC138" i="55"/>
  <c r="BR138" i="55"/>
  <c r="BZ138" i="55"/>
  <c r="BS138" i="55"/>
  <c r="BX138" i="55"/>
  <c r="CS138" i="55"/>
  <c r="CA138" i="55"/>
  <c r="BI138" i="55"/>
  <c r="BF138" i="55"/>
  <c r="CO138" i="55"/>
  <c r="BV138" i="55"/>
  <c r="BT138" i="55"/>
  <c r="CU138" i="55"/>
  <c r="BU138" i="55"/>
  <c r="CC136" i="55"/>
  <c r="CS136" i="55"/>
  <c r="BC136" i="55"/>
  <c r="BS136" i="55"/>
  <c r="BD136" i="55"/>
  <c r="BH136" i="55"/>
  <c r="BF136" i="55"/>
  <c r="BV136" i="55"/>
  <c r="BW136" i="55"/>
  <c r="CM136" i="55"/>
  <c r="BX136" i="55"/>
  <c r="BE136" i="55"/>
  <c r="BK136" i="55"/>
  <c r="CQ136" i="55"/>
  <c r="CA136" i="55"/>
  <c r="BI136" i="55"/>
  <c r="BO136" i="55"/>
  <c r="BL136" i="55"/>
  <c r="CP136" i="55"/>
  <c r="BP136" i="55"/>
  <c r="BI133" i="55"/>
  <c r="BY133" i="55"/>
  <c r="CD133" i="55"/>
  <c r="CT133" i="55"/>
  <c r="BH133" i="55"/>
  <c r="BX133" i="55"/>
  <c r="CC133" i="55"/>
  <c r="CS133" i="55"/>
  <c r="BK133" i="55"/>
  <c r="CE133" i="55"/>
  <c r="CK133" i="55"/>
  <c r="BZ133" i="55"/>
  <c r="CB133" i="55"/>
  <c r="BQ133" i="55"/>
  <c r="BF133" i="55"/>
  <c r="BV133" i="55"/>
  <c r="BS133" i="55"/>
  <c r="BU133" i="55"/>
  <c r="CP133" i="55"/>
  <c r="CA133" i="55"/>
  <c r="CU132" i="55"/>
  <c r="BM132" i="55"/>
  <c r="CC132" i="55"/>
  <c r="CS132" i="55"/>
  <c r="BR132" i="55"/>
  <c r="CH132" i="55"/>
  <c r="BC132" i="55"/>
  <c r="BS132" i="55"/>
  <c r="CI132" i="55"/>
  <c r="CB132" i="55"/>
  <c r="BD132" i="55"/>
  <c r="BH132" i="55"/>
  <c r="BQ132" i="55"/>
  <c r="CG132" i="55"/>
  <c r="BF132" i="55"/>
  <c r="BV132" i="55"/>
  <c r="CL132" i="55"/>
  <c r="BG132" i="55"/>
  <c r="BW132" i="55"/>
  <c r="CM132" i="55"/>
  <c r="CR132" i="55"/>
  <c r="BT132" i="55"/>
  <c r="BX132" i="55"/>
  <c r="BU132" i="55"/>
  <c r="BJ132" i="55"/>
  <c r="CP132" i="55"/>
  <c r="CA132" i="55"/>
  <c r="BP132" i="55"/>
  <c r="BE132" i="55"/>
  <c r="BZ132" i="55"/>
  <c r="CQ132" i="55"/>
  <c r="BY132" i="55"/>
  <c r="BN132" i="55"/>
  <c r="CT132" i="55"/>
  <c r="CE132" i="55"/>
  <c r="CF132" i="55"/>
  <c r="CK132" i="55"/>
  <c r="BK132" i="55"/>
  <c r="CJ132" i="55"/>
  <c r="CL122" i="55"/>
  <c r="CA122" i="55"/>
  <c r="BI122" i="55"/>
  <c r="CS122" i="55"/>
  <c r="CJ122" i="55"/>
  <c r="BU122" i="55"/>
  <c r="BF122" i="55"/>
  <c r="BV122" i="55"/>
  <c r="BK122" i="55"/>
  <c r="CE122" i="55"/>
  <c r="BH122" i="55"/>
  <c r="BX122" i="55"/>
  <c r="BJ122" i="55"/>
  <c r="CO122" i="55"/>
  <c r="CF122" i="55"/>
  <c r="CG122" i="55"/>
  <c r="CQ122" i="55"/>
  <c r="CC122" i="55"/>
  <c r="BE122" i="55"/>
  <c r="BN122" i="55"/>
  <c r="BO122" i="55"/>
  <c r="CH122" i="55"/>
  <c r="BM122" i="55"/>
  <c r="CR122" i="55"/>
  <c r="BP122" i="55"/>
  <c r="CK122" i="55"/>
  <c r="BS122" i="55"/>
  <c r="BT122" i="55"/>
  <c r="CP122" i="55"/>
  <c r="CD122" i="55"/>
  <c r="CI122" i="55"/>
  <c r="CU122" i="55"/>
  <c r="BR122" i="55"/>
  <c r="BT121" i="55"/>
  <c r="CJ121" i="55"/>
  <c r="BI121" i="55"/>
  <c r="BY121" i="55"/>
  <c r="CO121" i="55"/>
  <c r="BV121" i="55"/>
  <c r="BG121" i="55"/>
  <c r="CM121" i="55"/>
  <c r="CH121" i="55"/>
  <c r="BH121" i="55"/>
  <c r="BX121" i="55"/>
  <c r="CN121" i="55"/>
  <c r="BM121" i="55"/>
  <c r="CC121" i="55"/>
  <c r="CS121" i="55"/>
  <c r="CD121" i="55"/>
  <c r="BO121" i="55"/>
  <c r="BJ121" i="55"/>
  <c r="CP121" i="55"/>
  <c r="CI121" i="55"/>
  <c r="BL121" i="55"/>
  <c r="CR121" i="55"/>
  <c r="CG121" i="55"/>
  <c r="CL121" i="55"/>
  <c r="BR121" i="55"/>
  <c r="BP121" i="55"/>
  <c r="CK121" i="55"/>
  <c r="CT121" i="55"/>
  <c r="BZ121" i="55"/>
  <c r="BK121" i="55"/>
  <c r="BQ121" i="55"/>
  <c r="BW121" i="55"/>
  <c r="CF121" i="55"/>
  <c r="BS121" i="55"/>
  <c r="CB121" i="55"/>
  <c r="BU121" i="55"/>
  <c r="CE121" i="55"/>
  <c r="CQ121" i="55"/>
  <c r="BF121" i="55"/>
  <c r="CU120" i="55"/>
  <c r="BM120" i="55"/>
  <c r="CC120" i="55"/>
  <c r="CS120" i="55"/>
  <c r="BR120" i="55"/>
  <c r="CH120" i="55"/>
  <c r="BC120" i="55"/>
  <c r="CI120" i="55"/>
  <c r="BT120" i="55"/>
  <c r="BG120" i="55"/>
  <c r="CM120" i="55"/>
  <c r="BX120" i="55"/>
  <c r="BQ120" i="55"/>
  <c r="CG120" i="55"/>
  <c r="BF120" i="55"/>
  <c r="BV120" i="55"/>
  <c r="CL120" i="55"/>
  <c r="BK120" i="55"/>
  <c r="CQ120" i="55"/>
  <c r="CB120" i="55"/>
  <c r="BO120" i="55"/>
  <c r="BH120" i="55"/>
  <c r="CF120" i="55"/>
  <c r="BE120" i="55"/>
  <c r="CK120" i="55"/>
  <c r="BZ120" i="55"/>
  <c r="BS120" i="55"/>
  <c r="CJ120" i="55"/>
  <c r="CN120" i="55"/>
  <c r="BU120" i="55"/>
  <c r="CP120" i="55"/>
  <c r="BW120" i="55"/>
  <c r="BI120" i="55"/>
  <c r="CO120" i="55"/>
  <c r="CD120" i="55"/>
  <c r="CA120" i="55"/>
  <c r="CR120" i="55"/>
  <c r="BP120" i="55"/>
  <c r="BJ120" i="55"/>
  <c r="BD120" i="55"/>
  <c r="BG118" i="55"/>
  <c r="BW118" i="55"/>
  <c r="CM118" i="55"/>
  <c r="BL118" i="55"/>
  <c r="CB118" i="55"/>
  <c r="CR118" i="55"/>
  <c r="CG118" i="55"/>
  <c r="BZ118" i="55"/>
  <c r="BM118" i="55"/>
  <c r="CS118" i="55"/>
  <c r="CD118" i="55"/>
  <c r="BS118" i="55"/>
  <c r="CQ118" i="55"/>
  <c r="BT118" i="55"/>
  <c r="CN118" i="55"/>
  <c r="CO118" i="55"/>
  <c r="CP118" i="55"/>
  <c r="CK118" i="55"/>
  <c r="BF118" i="55"/>
  <c r="CA118" i="55"/>
  <c r="BX118" i="55"/>
  <c r="BI118" i="55"/>
  <c r="BJ118" i="55"/>
  <c r="BE118" i="55"/>
  <c r="BN118" i="55"/>
  <c r="CL118" i="55"/>
  <c r="BO118" i="55"/>
  <c r="BH118" i="55"/>
  <c r="BQ118" i="55"/>
  <c r="BU118" i="55"/>
  <c r="CE118" i="55"/>
  <c r="BP118" i="55"/>
  <c r="BY118" i="55"/>
  <c r="CC118" i="55"/>
  <c r="CI118" i="55"/>
  <c r="BR118" i="55"/>
  <c r="CH118" i="55"/>
  <c r="CF118" i="55"/>
  <c r="CJ118" i="55"/>
  <c r="BK118" i="55"/>
  <c r="CU118" i="55"/>
  <c r="CT118" i="55"/>
  <c r="BG114" i="55"/>
  <c r="BW114" i="55"/>
  <c r="CM114" i="55"/>
  <c r="BL114" i="55"/>
  <c r="CB114" i="55"/>
  <c r="CR114" i="55"/>
  <c r="BQ114" i="55"/>
  <c r="CG114" i="55"/>
  <c r="CH114" i="55"/>
  <c r="CK114" i="55"/>
  <c r="BF114" i="55"/>
  <c r="BO114" i="55"/>
  <c r="CI114" i="55"/>
  <c r="BP114" i="55"/>
  <c r="CJ114" i="55"/>
  <c r="BM114" i="55"/>
  <c r="CO114" i="55"/>
  <c r="BR114" i="55"/>
  <c r="CL114" i="55"/>
  <c r="BS114" i="55"/>
  <c r="CQ114" i="55"/>
  <c r="BT114" i="55"/>
  <c r="CN114" i="55"/>
  <c r="BU114" i="55"/>
  <c r="BN114" i="55"/>
  <c r="CC114" i="55"/>
  <c r="CT114" i="55"/>
  <c r="BE114" i="55"/>
  <c r="BZ114" i="55"/>
  <c r="BV114" i="55"/>
  <c r="BK114" i="55"/>
  <c r="BH114" i="55"/>
  <c r="BI114" i="55"/>
  <c r="CP114" i="55"/>
  <c r="BX114" i="55"/>
  <c r="CS114" i="55"/>
  <c r="CA114" i="55"/>
  <c r="CF114" i="55"/>
  <c r="CD114" i="55"/>
  <c r="BY114" i="55"/>
  <c r="CE114" i="55"/>
  <c r="CU114" i="55"/>
  <c r="BJ114" i="55"/>
  <c r="BT109" i="55"/>
  <c r="CJ109" i="55"/>
  <c r="BI109" i="55"/>
  <c r="BY109" i="55"/>
  <c r="CO109" i="55"/>
  <c r="BN109" i="55"/>
  <c r="CD109" i="55"/>
  <c r="CT109" i="55"/>
  <c r="BK109" i="55"/>
  <c r="CE109" i="55"/>
  <c r="BH109" i="55"/>
  <c r="BX109" i="55"/>
  <c r="CN109" i="55"/>
  <c r="BM109" i="55"/>
  <c r="CC109" i="55"/>
  <c r="CS109" i="55"/>
  <c r="BR109" i="55"/>
  <c r="CH109" i="55"/>
  <c r="BG109" i="55"/>
  <c r="CA109" i="55"/>
  <c r="CI109" i="55"/>
  <c r="CB109" i="55"/>
  <c r="BQ109" i="55"/>
  <c r="BF109" i="55"/>
  <c r="CL109" i="55"/>
  <c r="CQ109" i="55"/>
  <c r="CF109" i="55"/>
  <c r="BU109" i="55"/>
  <c r="BJ109" i="55"/>
  <c r="CP109" i="55"/>
  <c r="BO109" i="55"/>
  <c r="BL109" i="55"/>
  <c r="CG109" i="55"/>
  <c r="BW109" i="55"/>
  <c r="CU109" i="55"/>
  <c r="CR109" i="55"/>
  <c r="BP109" i="55"/>
  <c r="CK109" i="55"/>
  <c r="CM109" i="55"/>
  <c r="BV109" i="55"/>
  <c r="BI106" i="55"/>
  <c r="BO106" i="55"/>
  <c r="CE106" i="55"/>
  <c r="BF106" i="55"/>
  <c r="BX106" i="55"/>
  <c r="CN106" i="55"/>
  <c r="BQ106" i="55"/>
  <c r="CG106" i="55"/>
  <c r="BH106" i="55"/>
  <c r="CD106" i="55"/>
  <c r="CL106" i="55"/>
  <c r="BE106" i="55"/>
  <c r="BS106" i="55"/>
  <c r="CM106" i="55"/>
  <c r="BT106" i="55"/>
  <c r="CR106" i="55"/>
  <c r="BY106" i="55"/>
  <c r="CS106" i="55"/>
  <c r="CT106" i="55"/>
  <c r="BV106" i="55"/>
  <c r="BM106" i="55"/>
  <c r="BW106" i="55"/>
  <c r="CQ106" i="55"/>
  <c r="CB106" i="55"/>
  <c r="BG106" i="55"/>
  <c r="CC106" i="55"/>
  <c r="BZ106" i="55"/>
  <c r="BR106" i="55"/>
  <c r="CA106" i="55"/>
  <c r="CF106" i="55"/>
  <c r="CK106" i="55"/>
  <c r="CH106" i="55"/>
  <c r="CI106" i="55"/>
  <c r="CJ106" i="55"/>
  <c r="CO106" i="55"/>
  <c r="BL106" i="55"/>
  <c r="BJ106" i="55"/>
  <c r="BU106" i="55"/>
  <c r="BN106" i="55"/>
  <c r="BK106" i="55"/>
  <c r="CU106" i="55"/>
  <c r="BP106" i="55"/>
  <c r="CP106" i="55"/>
  <c r="BI94" i="55"/>
  <c r="BY94" i="55"/>
  <c r="CO94" i="55"/>
  <c r="BN94" i="55"/>
  <c r="BH94" i="55"/>
  <c r="CJ94" i="55"/>
  <c r="BS94" i="55"/>
  <c r="CQ94" i="55"/>
  <c r="CB94" i="55"/>
  <c r="BO94" i="55"/>
  <c r="CD94" i="55"/>
  <c r="BU94" i="55"/>
  <c r="CS94" i="55"/>
  <c r="BV94" i="55"/>
  <c r="CE94" i="55"/>
  <c r="CA94" i="55"/>
  <c r="BL94" i="55"/>
  <c r="CR94" i="55"/>
  <c r="BG94" i="55"/>
  <c r="BE94" i="55"/>
  <c r="CC94" i="55"/>
  <c r="BF94" i="55"/>
  <c r="BZ94" i="55"/>
  <c r="CP94" i="55"/>
  <c r="CF94" i="55"/>
  <c r="BT94" i="55"/>
  <c r="CN94" i="55"/>
  <c r="CI94" i="55"/>
  <c r="CG94" i="55"/>
  <c r="BP94" i="55"/>
  <c r="CL94" i="55"/>
  <c r="BW94" i="55"/>
  <c r="CK94" i="55"/>
  <c r="BX94" i="55"/>
  <c r="CT94" i="55"/>
  <c r="BJ94" i="55"/>
  <c r="BR94" i="55"/>
  <c r="CH94" i="55"/>
  <c r="CU94" i="55"/>
  <c r="BK94" i="55"/>
  <c r="BM94" i="55"/>
  <c r="CM94" i="55"/>
  <c r="BQ94" i="55"/>
  <c r="CU88" i="55"/>
  <c r="BK88" i="55"/>
  <c r="CA88" i="55"/>
  <c r="CQ88" i="55"/>
  <c r="BP88" i="55"/>
  <c r="CF88" i="55"/>
  <c r="BE88" i="55"/>
  <c r="BU88" i="55"/>
  <c r="CK88" i="55"/>
  <c r="BV88" i="55"/>
  <c r="CP88" i="55"/>
  <c r="BR88" i="55"/>
  <c r="BO88" i="55"/>
  <c r="CE88" i="55"/>
  <c r="BD88" i="55"/>
  <c r="BT88" i="55"/>
  <c r="CJ88" i="55"/>
  <c r="BI88" i="55"/>
  <c r="BY88" i="55"/>
  <c r="CO88" i="55"/>
  <c r="CL88" i="55"/>
  <c r="BN88" i="55"/>
  <c r="CH88" i="55"/>
  <c r="BC88" i="55"/>
  <c r="CI88" i="55"/>
  <c r="BX88" i="55"/>
  <c r="BM88" i="55"/>
  <c r="CS88" i="55"/>
  <c r="CD88" i="55"/>
  <c r="BS88" i="55"/>
  <c r="CN88" i="55"/>
  <c r="CC88" i="55"/>
  <c r="BG88" i="55"/>
  <c r="CM88" i="55"/>
  <c r="CB88" i="55"/>
  <c r="BQ88" i="55"/>
  <c r="BF88" i="55"/>
  <c r="CT88" i="55"/>
  <c r="BH88" i="55"/>
  <c r="BJ88" i="55"/>
  <c r="BH82" i="55"/>
  <c r="BX82" i="55"/>
  <c r="CN82" i="55"/>
  <c r="BN82" i="55"/>
  <c r="CI82" i="55"/>
  <c r="BJ82" i="55"/>
  <c r="CE82" i="55"/>
  <c r="BK82" i="55"/>
  <c r="CG82" i="55"/>
  <c r="CM82" i="55"/>
  <c r="CC82" i="55"/>
  <c r="BP82" i="55"/>
  <c r="CJ82" i="55"/>
  <c r="BS82" i="55"/>
  <c r="CT82" i="55"/>
  <c r="BZ82" i="55"/>
  <c r="BQ82" i="55"/>
  <c r="CQ82" i="55"/>
  <c r="BG82" i="55"/>
  <c r="BT82" i="55"/>
  <c r="CR82" i="55"/>
  <c r="BY82" i="55"/>
  <c r="BE82" i="55"/>
  <c r="CK82" i="55"/>
  <c r="BV82" i="55"/>
  <c r="BR82" i="55"/>
  <c r="BM82" i="55"/>
  <c r="CB82" i="55"/>
  <c r="CD82" i="55"/>
  <c r="CP82" i="55"/>
  <c r="BW82" i="55"/>
  <c r="CF82" i="55"/>
  <c r="CO82" i="55"/>
  <c r="BF82" i="55"/>
  <c r="CS82" i="55"/>
  <c r="BL82" i="55"/>
  <c r="BU82" i="55"/>
  <c r="CA82" i="55"/>
  <c r="CL82" i="55"/>
  <c r="CH82" i="55"/>
  <c r="BI82" i="55"/>
  <c r="BO82" i="55"/>
  <c r="CU82" i="55"/>
  <c r="CU80" i="55"/>
  <c r="BN80" i="55"/>
  <c r="CD80" i="55"/>
  <c r="CT80" i="55"/>
  <c r="BO80" i="55"/>
  <c r="BX80" i="55"/>
  <c r="CS80" i="55"/>
  <c r="BY80" i="55"/>
  <c r="BE80" i="55"/>
  <c r="CF80" i="55"/>
  <c r="BH80" i="55"/>
  <c r="BW80" i="55"/>
  <c r="BR80" i="55"/>
  <c r="CH80" i="55"/>
  <c r="BC80" i="55"/>
  <c r="BS80" i="55"/>
  <c r="CC80" i="55"/>
  <c r="BD80" i="55"/>
  <c r="CE80" i="55"/>
  <c r="BM80" i="55"/>
  <c r="CK80" i="55"/>
  <c r="CG80" i="55"/>
  <c r="CR80" i="55"/>
  <c r="BF80" i="55"/>
  <c r="CL80" i="55"/>
  <c r="BI80" i="55"/>
  <c r="BL80" i="55"/>
  <c r="BU80" i="55"/>
  <c r="BP80" i="55"/>
  <c r="BV80" i="55"/>
  <c r="CI80" i="55"/>
  <c r="CQ80" i="55"/>
  <c r="BJ80" i="55"/>
  <c r="CP80" i="55"/>
  <c r="BQ80" i="55"/>
  <c r="BT80" i="55"/>
  <c r="CA80" i="55"/>
  <c r="CM80" i="55"/>
  <c r="BG80" i="55"/>
  <c r="CJ80" i="55"/>
  <c r="BH78" i="55"/>
  <c r="BX78" i="55"/>
  <c r="CN78" i="55"/>
  <c r="BM78" i="55"/>
  <c r="CC78" i="55"/>
  <c r="CS78" i="55"/>
  <c r="CD78" i="55"/>
  <c r="BO78" i="55"/>
  <c r="BJ78" i="55"/>
  <c r="CP78" i="55"/>
  <c r="CA78" i="55"/>
  <c r="BL78" i="55"/>
  <c r="CF78" i="55"/>
  <c r="BI78" i="55"/>
  <c r="CG78" i="55"/>
  <c r="BN78" i="55"/>
  <c r="BG78" i="55"/>
  <c r="BR78" i="55"/>
  <c r="CQ78" i="55"/>
  <c r="BP78" i="55"/>
  <c r="CJ78" i="55"/>
  <c r="BQ78" i="55"/>
  <c r="CK78" i="55"/>
  <c r="BV78" i="55"/>
  <c r="BW78" i="55"/>
  <c r="BZ78" i="55"/>
  <c r="BS78" i="55"/>
  <c r="BT78" i="55"/>
  <c r="BU78" i="55"/>
  <c r="CL78" i="55"/>
  <c r="CH78" i="55"/>
  <c r="CB78" i="55"/>
  <c r="BY78" i="55"/>
  <c r="CT78" i="55"/>
  <c r="BK78" i="55"/>
  <c r="BF78" i="55"/>
  <c r="CI78" i="55"/>
  <c r="CR78" i="55"/>
  <c r="CE78" i="55"/>
  <c r="CO78" i="55"/>
  <c r="CU78" i="55"/>
  <c r="CM78" i="55"/>
  <c r="BE78" i="55"/>
  <c r="CU76" i="55"/>
  <c r="BN76" i="55"/>
  <c r="CD76" i="55"/>
  <c r="CT76" i="55"/>
  <c r="BO76" i="55"/>
  <c r="CE76" i="55"/>
  <c r="BI76" i="55"/>
  <c r="CO76" i="55"/>
  <c r="CB76" i="55"/>
  <c r="BM76" i="55"/>
  <c r="CS76" i="55"/>
  <c r="CN76" i="55"/>
  <c r="BR76" i="55"/>
  <c r="CH76" i="55"/>
  <c r="BC76" i="55"/>
  <c r="BS76" i="55"/>
  <c r="CI76" i="55"/>
  <c r="BQ76" i="55"/>
  <c r="BD76" i="55"/>
  <c r="CJ76" i="55"/>
  <c r="BU76" i="55"/>
  <c r="BP76" i="55"/>
  <c r="BH76" i="55"/>
  <c r="BV76" i="55"/>
  <c r="BG76" i="55"/>
  <c r="CM76" i="55"/>
  <c r="BL76" i="55"/>
  <c r="CC76" i="55"/>
  <c r="CL76" i="55"/>
  <c r="BY76" i="55"/>
  <c r="BX76" i="55"/>
  <c r="BZ76" i="55"/>
  <c r="BK76" i="55"/>
  <c r="CQ76" i="55"/>
  <c r="BT76" i="55"/>
  <c r="CK76" i="55"/>
  <c r="BF76" i="55"/>
  <c r="BW76" i="55"/>
  <c r="CR76" i="55"/>
  <c r="BH58" i="55"/>
  <c r="BX58" i="55"/>
  <c r="CN58" i="55"/>
  <c r="BM58" i="55"/>
  <c r="CC58" i="55"/>
  <c r="CS58" i="55"/>
  <c r="BR58" i="55"/>
  <c r="CH58" i="55"/>
  <c r="BW58" i="55"/>
  <c r="CQ58" i="55"/>
  <c r="BT58" i="55"/>
  <c r="CR58" i="55"/>
  <c r="BU58" i="55"/>
  <c r="CO58" i="55"/>
  <c r="BV58" i="55"/>
  <c r="CP58" i="55"/>
  <c r="CI58" i="55"/>
  <c r="CA58" i="55"/>
  <c r="CB58" i="55"/>
  <c r="BE58" i="55"/>
  <c r="BY58" i="55"/>
  <c r="BF58" i="55"/>
  <c r="BZ58" i="55"/>
  <c r="CT58" i="55"/>
  <c r="BG58" i="55"/>
  <c r="CE58" i="55"/>
  <c r="BL58" i="55"/>
  <c r="BI58" i="55"/>
  <c r="BJ58" i="55"/>
  <c r="BO58" i="55"/>
  <c r="BP58" i="55"/>
  <c r="BQ58" i="55"/>
  <c r="BN58" i="55"/>
  <c r="BS58" i="55"/>
  <c r="CG58" i="55"/>
  <c r="CK58" i="55"/>
  <c r="CM58" i="55"/>
  <c r="CJ58" i="55"/>
  <c r="BK58" i="55"/>
  <c r="CD58" i="55"/>
  <c r="CU58" i="55"/>
  <c r="CF58" i="55"/>
  <c r="CL58" i="55"/>
  <c r="BH54" i="55"/>
  <c r="BX54" i="55"/>
  <c r="BJ54" i="55"/>
  <c r="CE54" i="55"/>
  <c r="BF54" i="55"/>
  <c r="CA54" i="55"/>
  <c r="CS54" i="55"/>
  <c r="BW54" i="55"/>
  <c r="CP54" i="55"/>
  <c r="BS54" i="55"/>
  <c r="CQ54" i="55"/>
  <c r="BL54" i="55"/>
  <c r="CF54" i="55"/>
  <c r="BZ54" i="55"/>
  <c r="BK54" i="55"/>
  <c r="CK54" i="55"/>
  <c r="BR54" i="55"/>
  <c r="CT54" i="55"/>
  <c r="BP54" i="55"/>
  <c r="BE54" i="55"/>
  <c r="CJ54" i="55"/>
  <c r="BQ54" i="55"/>
  <c r="CO54" i="55"/>
  <c r="CC54" i="55"/>
  <c r="BN54" i="55"/>
  <c r="BY54" i="55"/>
  <c r="BO54" i="55"/>
  <c r="BV54" i="55"/>
  <c r="CH54" i="55"/>
  <c r="BU54" i="55"/>
  <c r="CG54" i="55"/>
  <c r="CL54" i="55"/>
  <c r="CD54" i="55"/>
  <c r="BT54" i="55"/>
  <c r="BG54" i="55"/>
  <c r="CB54" i="55"/>
  <c r="BM54" i="55"/>
  <c r="BI54" i="55"/>
  <c r="CI54" i="55"/>
  <c r="CM54" i="55"/>
  <c r="CU54" i="55"/>
  <c r="CR54" i="55"/>
  <c r="CN54" i="55"/>
  <c r="BH50" i="55"/>
  <c r="BX50" i="55"/>
  <c r="CN50" i="55"/>
  <c r="BO50" i="55"/>
  <c r="CK50" i="55"/>
  <c r="BQ50" i="55"/>
  <c r="CL50" i="55"/>
  <c r="BR50" i="55"/>
  <c r="CM50" i="55"/>
  <c r="CT50" i="55"/>
  <c r="CI50" i="55"/>
  <c r="CB50" i="55"/>
  <c r="BE50" i="55"/>
  <c r="CE50" i="55"/>
  <c r="BV50" i="55"/>
  <c r="BG50" i="55"/>
  <c r="CH50" i="55"/>
  <c r="BI50" i="55"/>
  <c r="CO50" i="55"/>
  <c r="BL50" i="55"/>
  <c r="CF50" i="55"/>
  <c r="BJ50" i="55"/>
  <c r="CP50" i="55"/>
  <c r="CA50" i="55"/>
  <c r="BM50" i="55"/>
  <c r="CS50" i="55"/>
  <c r="CD50" i="55"/>
  <c r="BP50" i="55"/>
  <c r="BU50" i="55"/>
  <c r="CG50" i="55"/>
  <c r="BT50" i="55"/>
  <c r="BZ50" i="55"/>
  <c r="CQ50" i="55"/>
  <c r="BY50" i="55"/>
  <c r="CR50" i="55"/>
  <c r="CC50" i="55"/>
  <c r="BF50" i="55"/>
  <c r="CJ50" i="55"/>
  <c r="BN50" i="55"/>
  <c r="BK50" i="55"/>
  <c r="BS50" i="55"/>
  <c r="CU50" i="55"/>
  <c r="BW50" i="55"/>
  <c r="BH46" i="55"/>
  <c r="BX46" i="55"/>
  <c r="CN46" i="55"/>
  <c r="BJ46" i="55"/>
  <c r="CE46" i="55"/>
  <c r="BK46" i="55"/>
  <c r="CG46" i="55"/>
  <c r="BM46" i="55"/>
  <c r="CH46" i="55"/>
  <c r="BN46" i="55"/>
  <c r="CO46" i="55"/>
  <c r="BT46" i="55"/>
  <c r="CR46" i="55"/>
  <c r="BU46" i="55"/>
  <c r="BF46" i="55"/>
  <c r="CL46" i="55"/>
  <c r="BW46" i="55"/>
  <c r="BI46" i="55"/>
  <c r="CT46" i="55"/>
  <c r="CB46" i="55"/>
  <c r="BE46" i="55"/>
  <c r="BZ46" i="55"/>
  <c r="BQ46" i="55"/>
  <c r="CQ46" i="55"/>
  <c r="CC46" i="55"/>
  <c r="BS46" i="55"/>
  <c r="CD46" i="55"/>
  <c r="CJ46" i="55"/>
  <c r="CP46" i="55"/>
  <c r="BR46" i="55"/>
  <c r="CI46" i="55"/>
  <c r="BL46" i="55"/>
  <c r="BV46" i="55"/>
  <c r="CM46" i="55"/>
  <c r="BO46" i="55"/>
  <c r="CS46" i="55"/>
  <c r="BP46" i="55"/>
  <c r="CK46" i="55"/>
  <c r="BY46" i="55"/>
  <c r="CA46" i="55"/>
  <c r="CF46" i="55"/>
  <c r="BG46" i="55"/>
  <c r="BR40" i="55"/>
  <c r="CH40" i="55"/>
  <c r="BC40" i="55"/>
  <c r="BS40" i="55"/>
  <c r="CI40" i="55"/>
  <c r="BH40" i="55"/>
  <c r="BX40" i="55"/>
  <c r="CN40" i="55"/>
  <c r="CO40" i="55"/>
  <c r="BQ40" i="55"/>
  <c r="CK40" i="55"/>
  <c r="BJ40" i="55"/>
  <c r="CD40" i="55"/>
  <c r="BG40" i="55"/>
  <c r="CA40" i="55"/>
  <c r="BD40" i="55"/>
  <c r="CB40" i="55"/>
  <c r="BI40" i="55"/>
  <c r="CS40" i="55"/>
  <c r="BN40" i="55"/>
  <c r="CL40" i="55"/>
  <c r="BK40" i="55"/>
  <c r="CE40" i="55"/>
  <c r="BL40" i="55"/>
  <c r="CF40" i="55"/>
  <c r="BY40" i="55"/>
  <c r="CG40" i="55"/>
  <c r="CU40" i="55"/>
  <c r="BJ37" i="55"/>
  <c r="BY37" i="55"/>
  <c r="CO37" i="55"/>
  <c r="BP37" i="55"/>
  <c r="CH37" i="55"/>
  <c r="BG37" i="55"/>
  <c r="CA37" i="55"/>
  <c r="CQ37" i="55"/>
  <c r="BS37" i="55"/>
  <c r="CJ37" i="55"/>
  <c r="BN37" i="55"/>
  <c r="BI37" i="55"/>
  <c r="CC37" i="55"/>
  <c r="CS37" i="55"/>
  <c r="BU37" i="55"/>
  <c r="CL37" i="55"/>
  <c r="BL37" i="55"/>
  <c r="CE37" i="55"/>
  <c r="BX37" i="55"/>
  <c r="CN37" i="55"/>
  <c r="CK37" i="55"/>
  <c r="CD37" i="55"/>
  <c r="BW37" i="55"/>
  <c r="BH37" i="55"/>
  <c r="CR37" i="55"/>
  <c r="BR37" i="55"/>
  <c r="BK37" i="55"/>
  <c r="CM37" i="55"/>
  <c r="CB37" i="55"/>
  <c r="BF37" i="55"/>
  <c r="BO37" i="55"/>
  <c r="CP37" i="55"/>
  <c r="CI37" i="55"/>
  <c r="BM37" i="55"/>
  <c r="BT37" i="55"/>
  <c r="CT37" i="55"/>
  <c r="BO36" i="55"/>
  <c r="CE36" i="55"/>
  <c r="BH36" i="55"/>
  <c r="CC36" i="55"/>
  <c r="BD36" i="55"/>
  <c r="BY36" i="55"/>
  <c r="CT36" i="55"/>
  <c r="BU36" i="55"/>
  <c r="CP36" i="55"/>
  <c r="BV36" i="55"/>
  <c r="CR36" i="55"/>
  <c r="BC36" i="55"/>
  <c r="BW36" i="55"/>
  <c r="CQ36" i="55"/>
  <c r="CH36" i="55"/>
  <c r="BN36" i="55"/>
  <c r="CO36" i="55"/>
  <c r="BZ36" i="55"/>
  <c r="BL36" i="55"/>
  <c r="CL36" i="55"/>
  <c r="BG36" i="55"/>
  <c r="CA36" i="55"/>
  <c r="BM36" i="55"/>
  <c r="CN36" i="55"/>
  <c r="BT36" i="55"/>
  <c r="BE36" i="55"/>
  <c r="CF36" i="55"/>
  <c r="BQ36" i="55"/>
  <c r="BI34" i="55"/>
  <c r="BY34" i="55"/>
  <c r="CO34" i="55"/>
  <c r="BR34" i="55"/>
  <c r="CM34" i="55"/>
  <c r="BN34" i="55"/>
  <c r="CI34" i="55"/>
  <c r="BJ34" i="55"/>
  <c r="CE34" i="55"/>
  <c r="BK34" i="55"/>
  <c r="CF34" i="55"/>
  <c r="BQ34" i="55"/>
  <c r="CK34" i="55"/>
  <c r="BW34" i="55"/>
  <c r="CD34" i="55"/>
  <c r="BO34" i="55"/>
  <c r="CP34" i="55"/>
  <c r="CA34" i="55"/>
  <c r="BU34" i="55"/>
  <c r="CS34" i="55"/>
  <c r="CB34" i="55"/>
  <c r="BH34" i="55"/>
  <c r="CN34" i="55"/>
  <c r="BT34" i="55"/>
  <c r="BF34" i="55"/>
  <c r="CL34" i="55"/>
  <c r="CC34" i="55"/>
  <c r="CH34" i="55"/>
  <c r="BX34" i="55"/>
  <c r="CJ34" i="55"/>
  <c r="CG34" i="55"/>
  <c r="CR34" i="55"/>
  <c r="CT34" i="55"/>
  <c r="BP34" i="55"/>
  <c r="BE34" i="55"/>
  <c r="BV34" i="55"/>
  <c r="BM34" i="55"/>
  <c r="BS34" i="55"/>
  <c r="CQ34" i="55"/>
  <c r="BG34" i="55"/>
  <c r="BZ34" i="55"/>
  <c r="BL34" i="55"/>
  <c r="CU34" i="55"/>
  <c r="BJ33" i="55"/>
  <c r="BZ33" i="55"/>
  <c r="CP33" i="55"/>
  <c r="BO33" i="55"/>
  <c r="CJ33" i="55"/>
  <c r="BP33" i="55"/>
  <c r="CK33" i="55"/>
  <c r="BQ33" i="55"/>
  <c r="CM33" i="55"/>
  <c r="BM33" i="55"/>
  <c r="CI33" i="55"/>
  <c r="BN33" i="55"/>
  <c r="CD33" i="55"/>
  <c r="CT33" i="55"/>
  <c r="BT33" i="55"/>
  <c r="CO33" i="55"/>
  <c r="BU33" i="55"/>
  <c r="CQ33" i="55"/>
  <c r="BW33" i="55"/>
  <c r="CR33" i="55"/>
  <c r="BS33" i="55"/>
  <c r="CN33" i="55"/>
  <c r="CH33" i="55"/>
  <c r="BY33" i="55"/>
  <c r="CA33" i="55"/>
  <c r="CB33" i="55"/>
  <c r="BX33" i="55"/>
  <c r="CU33" i="55"/>
  <c r="BG33" i="55"/>
  <c r="CS33" i="55"/>
  <c r="BF33" i="55"/>
  <c r="CL33" i="55"/>
  <c r="CE33" i="55"/>
  <c r="CF33" i="55"/>
  <c r="CG33" i="55"/>
  <c r="CC33" i="55"/>
  <c r="BR33" i="55"/>
  <c r="BO32" i="55"/>
  <c r="CE32" i="55"/>
  <c r="BH32" i="55"/>
  <c r="CC32" i="55"/>
  <c r="BD32" i="55"/>
  <c r="BY32" i="55"/>
  <c r="CT32" i="55"/>
  <c r="BU32" i="55"/>
  <c r="CP32" i="55"/>
  <c r="BV32" i="55"/>
  <c r="CR32" i="55"/>
  <c r="BS32" i="55"/>
  <c r="CM32" i="55"/>
  <c r="BX32" i="55"/>
  <c r="BI32" i="55"/>
  <c r="CJ32" i="55"/>
  <c r="BP32" i="55"/>
  <c r="BF32" i="55"/>
  <c r="CG32" i="55"/>
  <c r="BC32" i="55"/>
  <c r="BW32" i="55"/>
  <c r="CQ32" i="55"/>
  <c r="CH32" i="55"/>
  <c r="BN32" i="55"/>
  <c r="CO32" i="55"/>
  <c r="BZ32" i="55"/>
  <c r="BL32" i="55"/>
  <c r="CL32" i="55"/>
  <c r="BI30" i="55"/>
  <c r="BY30" i="55"/>
  <c r="BK30" i="55"/>
  <c r="CF30" i="55"/>
  <c r="BG30" i="55"/>
  <c r="CB30" i="55"/>
  <c r="CT30" i="55"/>
  <c r="BS30" i="55"/>
  <c r="CM30" i="55"/>
  <c r="BT30" i="55"/>
  <c r="CR30" i="55"/>
  <c r="BM30" i="55"/>
  <c r="CG30" i="55"/>
  <c r="CA30" i="55"/>
  <c r="BL30" i="55"/>
  <c r="CL30" i="55"/>
  <c r="BN30" i="55"/>
  <c r="CQ30" i="55"/>
  <c r="BQ30" i="55"/>
  <c r="BF30" i="55"/>
  <c r="CK30" i="55"/>
  <c r="BR30" i="55"/>
  <c r="CP30" i="55"/>
  <c r="BX30" i="55"/>
  <c r="BO30" i="55"/>
  <c r="BZ30" i="55"/>
  <c r="BE30" i="55"/>
  <c r="BV30" i="55"/>
  <c r="CH30" i="55"/>
  <c r="CI30" i="55"/>
  <c r="BJ30" i="55"/>
  <c r="BU30" i="55"/>
  <c r="CO30" i="55"/>
  <c r="CJ30" i="55"/>
  <c r="CE30" i="55"/>
  <c r="CS30" i="55"/>
  <c r="CD30" i="55"/>
  <c r="BW30" i="55"/>
  <c r="CN30" i="55"/>
  <c r="BH30" i="55"/>
  <c r="CC30" i="55"/>
  <c r="BO28" i="55"/>
  <c r="CE28" i="55"/>
  <c r="BF28" i="55"/>
  <c r="CB28" i="55"/>
  <c r="BH28" i="55"/>
  <c r="CC28" i="55"/>
  <c r="BD28" i="55"/>
  <c r="BY28" i="55"/>
  <c r="CT28" i="55"/>
  <c r="CF28" i="55"/>
  <c r="CP28" i="55"/>
  <c r="BK28" i="55"/>
  <c r="CI28" i="55"/>
  <c r="BQ28" i="55"/>
  <c r="CR28" i="55"/>
  <c r="CH28" i="55"/>
  <c r="BN28" i="55"/>
  <c r="CO28" i="55"/>
  <c r="BP28" i="55"/>
  <c r="CU28" i="55"/>
  <c r="BS28" i="55"/>
  <c r="CM28" i="55"/>
  <c r="BV28" i="55"/>
  <c r="BM28" i="55"/>
  <c r="CN28" i="55"/>
  <c r="BT28" i="55"/>
  <c r="BE28" i="55"/>
  <c r="CK28" i="55"/>
  <c r="BI26" i="55"/>
  <c r="BY26" i="55"/>
  <c r="CO26" i="55"/>
  <c r="CA26" i="55"/>
  <c r="CB26" i="55"/>
  <c r="BG26" i="55"/>
  <c r="CD26" i="55"/>
  <c r="BO26" i="55"/>
  <c r="BZ26" i="55"/>
  <c r="BE26" i="55"/>
  <c r="CC26" i="55"/>
  <c r="BF26" i="55"/>
  <c r="BP26" i="55"/>
  <c r="CQ26" i="55"/>
  <c r="BW26" i="55"/>
  <c r="BN26" i="55"/>
  <c r="CN26" i="55"/>
  <c r="CP26" i="55"/>
  <c r="BM26" i="55"/>
  <c r="CG26" i="55"/>
  <c r="BJ26" i="55"/>
  <c r="BV26" i="55"/>
  <c r="CH26" i="55"/>
  <c r="BS26" i="55"/>
  <c r="CT26" i="55"/>
  <c r="BH26" i="55"/>
  <c r="CK26" i="55"/>
  <c r="CF26" i="55"/>
  <c r="BR26" i="55"/>
  <c r="CI26" i="55"/>
  <c r="CS26" i="55"/>
  <c r="CL26" i="55"/>
  <c r="CM26" i="55"/>
  <c r="CJ26" i="55"/>
  <c r="BU26" i="55"/>
  <c r="BL26" i="55"/>
  <c r="CE26" i="55"/>
  <c r="CR26" i="55"/>
  <c r="BK26" i="55"/>
  <c r="BX26" i="55"/>
  <c r="BQ26" i="55"/>
  <c r="BT26" i="55"/>
  <c r="BH21" i="55"/>
  <c r="BZ21" i="55"/>
  <c r="CP21" i="55"/>
  <c r="BO21" i="55"/>
  <c r="CE21" i="55"/>
  <c r="BF21" i="55"/>
  <c r="BX21" i="55"/>
  <c r="CO21" i="55"/>
  <c r="CR21" i="55"/>
  <c r="CS21" i="55"/>
  <c r="BM21" i="55"/>
  <c r="BV21" i="55"/>
  <c r="CT21" i="55"/>
  <c r="BW21" i="55"/>
  <c r="CQ21" i="55"/>
  <c r="BG21" i="55"/>
  <c r="CB21" i="55"/>
  <c r="CK21" i="55"/>
  <c r="CD21" i="55"/>
  <c r="CA21" i="55"/>
  <c r="BK21" i="55"/>
  <c r="BY21" i="55"/>
  <c r="CJ21" i="55"/>
  <c r="BU21" i="55"/>
  <c r="BR21" i="55"/>
  <c r="BJ21" i="55"/>
  <c r="BP21" i="55"/>
  <c r="BQ21" i="55"/>
  <c r="BI21" i="55"/>
  <c r="CH21" i="55"/>
  <c r="BS21" i="55"/>
  <c r="BT21" i="55"/>
  <c r="CC21" i="55"/>
  <c r="BL21" i="55"/>
  <c r="CI21" i="55"/>
  <c r="CF21" i="55"/>
  <c r="CM21" i="55"/>
  <c r="BN21" i="55"/>
  <c r="CG21" i="55"/>
  <c r="CL21" i="55"/>
  <c r="BT18" i="55"/>
  <c r="CJ18" i="55"/>
  <c r="BI18" i="55"/>
  <c r="BO18" i="55"/>
  <c r="CL18" i="55"/>
  <c r="BW18" i="55"/>
  <c r="CS18" i="55"/>
  <c r="BY18" i="55"/>
  <c r="CT18" i="55"/>
  <c r="BF18" i="55"/>
  <c r="BH18" i="55"/>
  <c r="BX18" i="55"/>
  <c r="CN18" i="55"/>
  <c r="BM18" i="55"/>
  <c r="BV18" i="55"/>
  <c r="CQ18" i="55"/>
  <c r="CC18" i="55"/>
  <c r="CD18" i="55"/>
  <c r="BU18" i="55"/>
  <c r="CE18" i="55"/>
  <c r="BL18" i="55"/>
  <c r="CR18" i="55"/>
  <c r="CA18" i="55"/>
  <c r="CH18" i="55"/>
  <c r="BS18" i="55"/>
  <c r="BZ18" i="55"/>
  <c r="CU18" i="55"/>
  <c r="CB18" i="55"/>
  <c r="BJ18" i="55"/>
  <c r="CK18" i="55"/>
  <c r="BP18" i="55"/>
  <c r="BE18" i="55"/>
  <c r="CG18" i="55"/>
  <c r="CM18" i="55"/>
  <c r="CI18" i="55"/>
  <c r="BN18" i="55"/>
  <c r="BQ18" i="55"/>
  <c r="CO18" i="55"/>
  <c r="CU15" i="55"/>
  <c r="BG15" i="55"/>
  <c r="BW15" i="55"/>
  <c r="CM15" i="55"/>
  <c r="BL15" i="55"/>
  <c r="CB15" i="55"/>
  <c r="CR15" i="55"/>
  <c r="CH15" i="55"/>
  <c r="BU15" i="55"/>
  <c r="BF15" i="55"/>
  <c r="CL15" i="55"/>
  <c r="CG15" i="55"/>
  <c r="BK15" i="55"/>
  <c r="CA15" i="55"/>
  <c r="CQ15" i="55"/>
  <c r="BP15" i="55"/>
  <c r="CF15" i="55"/>
  <c r="BJ15" i="55"/>
  <c r="CP15" i="55"/>
  <c r="CC15" i="55"/>
  <c r="BN15" i="55"/>
  <c r="CT15" i="55"/>
  <c r="BI15" i="55"/>
  <c r="CE15" i="55"/>
  <c r="BT15" i="55"/>
  <c r="BR15" i="55"/>
  <c r="CK15" i="55"/>
  <c r="BQ15" i="55"/>
  <c r="CI15" i="55"/>
  <c r="BX15" i="55"/>
  <c r="BZ15" i="55"/>
  <c r="CS15" i="55"/>
  <c r="BY15" i="55"/>
  <c r="BD15" i="55"/>
  <c r="BE15" i="55"/>
  <c r="CO15" i="55"/>
  <c r="BH15" i="55"/>
  <c r="BM15" i="55"/>
  <c r="BO15" i="55"/>
  <c r="BV15" i="55"/>
  <c r="BS15" i="55"/>
  <c r="CD15" i="55"/>
  <c r="CJ15" i="55"/>
  <c r="CU11" i="55"/>
  <c r="BH11" i="55"/>
  <c r="BX11" i="55"/>
  <c r="CN11" i="55"/>
  <c r="BM11" i="55"/>
  <c r="CC11" i="55"/>
  <c r="CS11" i="55"/>
  <c r="CH11" i="55"/>
  <c r="BS11" i="55"/>
  <c r="BO11" i="55"/>
  <c r="CL11" i="55"/>
  <c r="CT11" i="55"/>
  <c r="BL11" i="55"/>
  <c r="CB11" i="55"/>
  <c r="CR11" i="55"/>
  <c r="BQ11" i="55"/>
  <c r="CG11" i="55"/>
  <c r="BJ11" i="55"/>
  <c r="CP11" i="55"/>
  <c r="CA11" i="55"/>
  <c r="CE11" i="55"/>
  <c r="BG11" i="55"/>
  <c r="BN11" i="55"/>
  <c r="BP11" i="55"/>
  <c r="BE11" i="55"/>
  <c r="CK11" i="55"/>
  <c r="BF11" i="55"/>
  <c r="CD11" i="55"/>
  <c r="BT11" i="55"/>
  <c r="BI11" i="55"/>
  <c r="CO11" i="55"/>
  <c r="BK11" i="55"/>
  <c r="BV11" i="55"/>
  <c r="BU11" i="55"/>
  <c r="CM11" i="55"/>
  <c r="BD11" i="55"/>
  <c r="BY11" i="55"/>
  <c r="CI11" i="55"/>
  <c r="BR11" i="55"/>
  <c r="BW11" i="55"/>
  <c r="CF11" i="55"/>
  <c r="BZ11" i="55"/>
  <c r="C26" i="55"/>
  <c r="D26" i="55"/>
  <c r="E26" i="55"/>
  <c r="F26" i="55"/>
  <c r="C161" i="55"/>
  <c r="D161" i="55"/>
  <c r="E161" i="55"/>
  <c r="AX161" i="52"/>
  <c r="C142" i="55"/>
  <c r="D142" i="55"/>
  <c r="E142" i="55"/>
  <c r="F142" i="55"/>
  <c r="G142" i="55"/>
  <c r="H142" i="55"/>
  <c r="I142" i="55"/>
  <c r="J142" i="55"/>
  <c r="K142" i="55"/>
  <c r="L142" i="55"/>
  <c r="M142" i="55"/>
  <c r="N142" i="55"/>
  <c r="O142" i="55"/>
  <c r="P142" i="55"/>
  <c r="Q142" i="55"/>
  <c r="R142" i="55"/>
  <c r="S142" i="55"/>
  <c r="T142" i="55"/>
  <c r="U142" i="55"/>
  <c r="V142" i="55"/>
  <c r="W142" i="55"/>
  <c r="X142" i="55"/>
  <c r="Y142" i="55"/>
  <c r="Z142" i="55"/>
  <c r="AA142" i="55"/>
  <c r="AB142" i="55"/>
  <c r="AC142" i="55"/>
  <c r="AD142" i="55"/>
  <c r="AE142" i="55"/>
  <c r="AF142" i="55"/>
  <c r="AG142" i="55"/>
  <c r="AH142" i="55"/>
  <c r="AI142" i="55"/>
  <c r="AJ142" i="55"/>
  <c r="AK142" i="55"/>
  <c r="AL142" i="55"/>
  <c r="AM142" i="55"/>
  <c r="AN142" i="55"/>
  <c r="AO142" i="55"/>
  <c r="AP142" i="55"/>
  <c r="AQ142" i="55"/>
  <c r="AR142" i="55"/>
  <c r="AS142" i="55"/>
  <c r="AT142" i="55"/>
  <c r="AU142" i="55"/>
  <c r="C88" i="55"/>
  <c r="D88" i="55"/>
  <c r="E88" i="55"/>
  <c r="F88" i="55"/>
  <c r="G88" i="55"/>
  <c r="H88" i="55"/>
  <c r="I88" i="55"/>
  <c r="J88" i="55"/>
  <c r="K88" i="55"/>
  <c r="L88" i="55"/>
  <c r="M88" i="55"/>
  <c r="N88" i="55"/>
  <c r="O88" i="55"/>
  <c r="P88" i="55"/>
  <c r="Q88" i="55"/>
  <c r="R88" i="55"/>
  <c r="S88" i="55"/>
  <c r="T88" i="55"/>
  <c r="U88" i="55"/>
  <c r="V88" i="55"/>
  <c r="W88" i="55"/>
  <c r="X88" i="55"/>
  <c r="Y88" i="55"/>
  <c r="Z88" i="55"/>
  <c r="AA88" i="55"/>
  <c r="AB88" i="55"/>
  <c r="AC88" i="55"/>
  <c r="AD88" i="55"/>
  <c r="AE88" i="55"/>
  <c r="AF88" i="55"/>
  <c r="AG88" i="55"/>
  <c r="AH88" i="55"/>
  <c r="AI88" i="55"/>
  <c r="AJ88" i="55"/>
  <c r="AK88" i="55"/>
  <c r="AL88" i="55"/>
  <c r="AM88" i="55"/>
  <c r="AN88" i="55"/>
  <c r="AO88" i="55"/>
  <c r="AP88" i="55"/>
  <c r="AQ88" i="55"/>
  <c r="AR88" i="55"/>
  <c r="AS88" i="55"/>
  <c r="AT88" i="55"/>
  <c r="AU88" i="55"/>
  <c r="CU32" i="55"/>
  <c r="CU26" i="55"/>
  <c r="BW246" i="55"/>
  <c r="CS250" i="55"/>
  <c r="CO253" i="55"/>
  <c r="BZ256" i="55"/>
  <c r="BN6" i="55"/>
  <c r="CU53" i="55"/>
  <c r="CU85" i="55"/>
  <c r="CU149" i="55"/>
  <c r="CU181" i="55"/>
  <c r="CD24" i="55"/>
  <c r="CP24" i="55"/>
  <c r="BQ24" i="55"/>
  <c r="BT24" i="55"/>
  <c r="BJ28" i="55"/>
  <c r="BI28" i="55"/>
  <c r="CL28" i="55"/>
  <c r="CA28" i="55"/>
  <c r="CB32" i="55"/>
  <c r="BJ32" i="55"/>
  <c r="CS32" i="55"/>
  <c r="CI32" i="55"/>
  <c r="CG36" i="55"/>
  <c r="BP36" i="55"/>
  <c r="BI36" i="55"/>
  <c r="CM36" i="55"/>
  <c r="BU40" i="55"/>
  <c r="CR40" i="55"/>
  <c r="CQ40" i="55"/>
  <c r="CT40" i="55"/>
  <c r="BF40" i="55"/>
  <c r="BI44" i="55"/>
  <c r="BD44" i="55"/>
  <c r="BG44" i="55"/>
  <c r="CR48" i="55"/>
  <c r="BP48" i="55"/>
  <c r="CM52" i="55"/>
  <c r="CJ52" i="55"/>
  <c r="CF56" i="55"/>
  <c r="CS60" i="55"/>
  <c r="BP60" i="55"/>
  <c r="CP60" i="55"/>
  <c r="CB64" i="55"/>
  <c r="CA68" i="55"/>
  <c r="CF72" i="55"/>
  <c r="CF76" i="55"/>
  <c r="CP76" i="55"/>
  <c r="CN80" i="55"/>
  <c r="BF84" i="55"/>
  <c r="BL88" i="55"/>
  <c r="CT96" i="55"/>
  <c r="CK100" i="55"/>
  <c r="BR104" i="55"/>
  <c r="CJ108" i="55"/>
  <c r="CO108" i="55"/>
  <c r="CR116" i="55"/>
  <c r="BN120" i="55"/>
  <c r="CF128" i="55"/>
  <c r="CD132" i="55"/>
  <c r="CN140" i="55"/>
  <c r="CR148" i="55"/>
  <c r="BN152" i="55"/>
  <c r="BO156" i="55"/>
  <c r="CJ160" i="55"/>
  <c r="BY160" i="55"/>
  <c r="BL172" i="55"/>
  <c r="CT176" i="55"/>
  <c r="BP180" i="55"/>
  <c r="BN184" i="55"/>
  <c r="BO188" i="55"/>
  <c r="CJ192" i="55"/>
  <c r="CD196" i="55"/>
  <c r="BE204" i="55"/>
  <c r="CP204" i="55"/>
  <c r="BI212" i="55"/>
  <c r="BK216" i="55"/>
  <c r="CC224" i="55"/>
  <c r="CA228" i="55"/>
  <c r="CF232" i="55"/>
  <c r="CS236" i="55"/>
  <c r="CD236" i="55"/>
  <c r="CE248" i="55"/>
  <c r="BU252" i="55"/>
  <c r="BY256" i="55"/>
  <c r="CA10" i="55"/>
  <c r="CH10" i="55"/>
  <c r="CF14" i="55"/>
  <c r="BX6" i="55"/>
  <c r="CM210" i="55"/>
  <c r="BP210" i="55"/>
  <c r="CT226" i="55"/>
  <c r="BU242" i="55"/>
  <c r="CI16" i="55"/>
  <c r="BM27" i="55"/>
  <c r="BT27" i="55"/>
  <c r="BX39" i="55"/>
  <c r="BU63" i="55"/>
  <c r="CN75" i="55"/>
  <c r="CD83" i="55"/>
  <c r="BC83" i="55"/>
  <c r="CC115" i="55"/>
  <c r="BE127" i="55"/>
  <c r="CN147" i="55"/>
  <c r="CM159" i="55"/>
  <c r="CR171" i="55"/>
  <c r="BF171" i="55"/>
  <c r="BL195" i="55"/>
  <c r="BN211" i="55"/>
  <c r="BQ239" i="55"/>
  <c r="CR254" i="55"/>
  <c r="BX25" i="55"/>
  <c r="BY29" i="55"/>
  <c r="BL33" i="55"/>
  <c r="BQ37" i="55"/>
  <c r="BW41" i="55"/>
  <c r="BU41" i="55"/>
  <c r="CI45" i="55"/>
  <c r="BM45" i="55"/>
  <c r="BP53" i="55"/>
  <c r="CQ61" i="55"/>
  <c r="CM69" i="55"/>
  <c r="BQ85" i="55"/>
  <c r="CN89" i="55"/>
  <c r="CH89" i="55"/>
  <c r="BZ109" i="55"/>
  <c r="CA121" i="55"/>
  <c r="CD149" i="55"/>
  <c r="BW153" i="55"/>
  <c r="CE161" i="55"/>
  <c r="CQ169" i="55"/>
  <c r="BW185" i="55"/>
  <c r="BH185" i="55"/>
  <c r="BS197" i="55"/>
  <c r="BX197" i="55"/>
  <c r="BI225" i="55"/>
  <c r="BH233" i="55"/>
  <c r="CN15" i="55"/>
  <c r="CC174" i="55"/>
  <c r="BX194" i="55"/>
  <c r="BJ202" i="55"/>
  <c r="BY246" i="55"/>
  <c r="CL252" i="55"/>
  <c r="BX111" i="55"/>
  <c r="CR163" i="55"/>
  <c r="CT215" i="55"/>
  <c r="CK66" i="55"/>
  <c r="BI70" i="55"/>
  <c r="BV118" i="55"/>
  <c r="BF20" i="55"/>
  <c r="BV20" i="55"/>
  <c r="CL20" i="55"/>
  <c r="BK20" i="55"/>
  <c r="CF20" i="55"/>
  <c r="BL20" i="55"/>
  <c r="CG20" i="55"/>
  <c r="BH20" i="55"/>
  <c r="CC20" i="55"/>
  <c r="BI20" i="55"/>
  <c r="BT20" i="55"/>
  <c r="BJ20" i="55"/>
  <c r="BZ20" i="55"/>
  <c r="CP20" i="55"/>
  <c r="BP20" i="55"/>
  <c r="CK20" i="55"/>
  <c r="BQ20" i="55"/>
  <c r="CM20" i="55"/>
  <c r="BM20" i="55"/>
  <c r="CI20" i="55"/>
  <c r="CE20" i="55"/>
  <c r="CO20" i="55"/>
  <c r="BN20" i="55"/>
  <c r="CT20" i="55"/>
  <c r="CQ20" i="55"/>
  <c r="CR20" i="55"/>
  <c r="CN20" i="55"/>
  <c r="BD20" i="55"/>
  <c r="BR20" i="55"/>
  <c r="BE20" i="55"/>
  <c r="BG20" i="55"/>
  <c r="BC20" i="55"/>
  <c r="CS20" i="55"/>
  <c r="BY20" i="55"/>
  <c r="CD20" i="55"/>
  <c r="BU20" i="55"/>
  <c r="BW20" i="55"/>
  <c r="BS20" i="55"/>
  <c r="BO20" i="55"/>
  <c r="CA20" i="55"/>
  <c r="CB20" i="55"/>
  <c r="CH20" i="55"/>
  <c r="BX20" i="55"/>
  <c r="CJ20" i="55"/>
  <c r="BK12" i="55"/>
  <c r="BE12" i="55"/>
  <c r="CR12" i="55"/>
  <c r="CE12" i="55"/>
  <c r="CN12" i="55"/>
  <c r="BZ12" i="55"/>
  <c r="CB12" i="55"/>
  <c r="BS12" i="55"/>
  <c r="BY12" i="55"/>
  <c r="BC12" i="55"/>
  <c r="BW12" i="55"/>
  <c r="CL12" i="55"/>
  <c r="BC8" i="55"/>
  <c r="BS8" i="55"/>
  <c r="CI8" i="55"/>
  <c r="BH8" i="55"/>
  <c r="BX8" i="55"/>
  <c r="CN8" i="55"/>
  <c r="BM8" i="55"/>
  <c r="CC8" i="55"/>
  <c r="CS8" i="55"/>
  <c r="BR8" i="55"/>
  <c r="BJ8" i="55"/>
  <c r="BG8" i="55"/>
  <c r="BW8" i="55"/>
  <c r="CM8" i="55"/>
  <c r="BL8" i="55"/>
  <c r="CB8" i="55"/>
  <c r="CR8" i="55"/>
  <c r="BQ8" i="55"/>
  <c r="CG8" i="55"/>
  <c r="BN8" i="55"/>
  <c r="CH8" i="55"/>
  <c r="BZ8" i="55"/>
  <c r="CA8" i="55"/>
  <c r="BP8" i="55"/>
  <c r="BE8" i="55"/>
  <c r="CK8" i="55"/>
  <c r="BF8" i="55"/>
  <c r="CE8" i="55"/>
  <c r="BT8" i="55"/>
  <c r="BI8" i="55"/>
  <c r="CO8" i="55"/>
  <c r="BV8" i="55"/>
  <c r="BK8" i="55"/>
  <c r="CQ8" i="55"/>
  <c r="CF8" i="55"/>
  <c r="BU8" i="55"/>
  <c r="CD8" i="55"/>
  <c r="CL8" i="55"/>
  <c r="BO8" i="55"/>
  <c r="CT8" i="55"/>
  <c r="BD8" i="55"/>
  <c r="CP8" i="55"/>
  <c r="CJ8" i="55"/>
  <c r="BY8" i="55"/>
  <c r="CU8" i="55"/>
  <c r="CU7" i="55"/>
  <c r="BH7" i="55"/>
  <c r="BX7" i="55"/>
  <c r="CN7" i="55"/>
  <c r="BM7" i="55"/>
  <c r="CC7" i="55"/>
  <c r="CS7" i="55"/>
  <c r="BR7" i="55"/>
  <c r="CH7" i="55"/>
  <c r="BK7" i="55"/>
  <c r="CE7" i="55"/>
  <c r="BG7" i="55"/>
  <c r="BL7" i="55"/>
  <c r="CB7" i="55"/>
  <c r="CR7" i="55"/>
  <c r="BQ7" i="55"/>
  <c r="CG7" i="55"/>
  <c r="BF7" i="55"/>
  <c r="BV7" i="55"/>
  <c r="CL7" i="55"/>
  <c r="CA7" i="55"/>
  <c r="BW7" i="55"/>
  <c r="CF7" i="55"/>
  <c r="BU7" i="55"/>
  <c r="BJ7" i="55"/>
  <c r="CP7" i="55"/>
  <c r="CJ7" i="55"/>
  <c r="BY7" i="55"/>
  <c r="BN7" i="55"/>
  <c r="CT7" i="55"/>
  <c r="BS7" i="55"/>
  <c r="BZ7" i="55"/>
  <c r="BI7" i="55"/>
  <c r="CD7" i="55"/>
  <c r="CI7" i="55"/>
  <c r="BO7" i="55"/>
  <c r="CO7" i="55"/>
  <c r="CK7" i="55"/>
  <c r="BP7" i="55"/>
  <c r="CM7" i="55"/>
  <c r="BU251" i="55"/>
  <c r="BJ251" i="55"/>
  <c r="CU251" i="55"/>
  <c r="BE251" i="55"/>
  <c r="BZ251" i="55"/>
  <c r="CF251" i="55"/>
  <c r="BK251" i="55"/>
  <c r="CA251" i="55"/>
  <c r="CQ251" i="55"/>
  <c r="BV251" i="55"/>
  <c r="CR251" i="55"/>
  <c r="BX251" i="55"/>
  <c r="CS251" i="55"/>
  <c r="BT251" i="55"/>
  <c r="CO251" i="55"/>
  <c r="BO251" i="55"/>
  <c r="CE251" i="55"/>
  <c r="BF251" i="55"/>
  <c r="CB251" i="55"/>
  <c r="BH251" i="55"/>
  <c r="CC251" i="55"/>
  <c r="BD251" i="55"/>
  <c r="BY251" i="55"/>
  <c r="CT251" i="55"/>
  <c r="BC251" i="55"/>
  <c r="CI251" i="55"/>
  <c r="CG251" i="55"/>
  <c r="CH251" i="55"/>
  <c r="CD251" i="55"/>
  <c r="CK251" i="55"/>
  <c r="BL251" i="55"/>
  <c r="BI251" i="55"/>
  <c r="BG251" i="55"/>
  <c r="CM251" i="55"/>
  <c r="CL251" i="55"/>
  <c r="CN251" i="55"/>
  <c r="CJ251" i="55"/>
  <c r="BS251" i="55"/>
  <c r="BM251" i="55"/>
  <c r="BJ243" i="55"/>
  <c r="BO243" i="55"/>
  <c r="CE243" i="55"/>
  <c r="BD243" i="55"/>
  <c r="BT243" i="55"/>
  <c r="CJ243" i="55"/>
  <c r="BM243" i="55"/>
  <c r="CS243" i="55"/>
  <c r="CD243" i="55"/>
  <c r="BQ243" i="55"/>
  <c r="CP243" i="55"/>
  <c r="BK243" i="55"/>
  <c r="CI243" i="55"/>
  <c r="BL243" i="55"/>
  <c r="CF243" i="55"/>
  <c r="BU243" i="55"/>
  <c r="BN243" i="55"/>
  <c r="BI243" i="55"/>
  <c r="BS243" i="55"/>
  <c r="CM243" i="55"/>
  <c r="BP243" i="55"/>
  <c r="CN243" i="55"/>
  <c r="CC243" i="55"/>
  <c r="BV243" i="55"/>
  <c r="BY243" i="55"/>
  <c r="BW243" i="55"/>
  <c r="BX243" i="55"/>
  <c r="CK243" i="55"/>
  <c r="CG243" i="55"/>
  <c r="CA243" i="55"/>
  <c r="CB243" i="55"/>
  <c r="BF243" i="55"/>
  <c r="CO243" i="55"/>
  <c r="BG243" i="55"/>
  <c r="BE243" i="55"/>
  <c r="CQ243" i="55"/>
  <c r="CL243" i="55"/>
  <c r="CR243" i="55"/>
  <c r="CH243" i="55"/>
  <c r="CU243" i="55"/>
  <c r="CT243" i="55"/>
  <c r="BR243" i="55"/>
  <c r="BZ243" i="55"/>
  <c r="BC243" i="55"/>
  <c r="BO235" i="55"/>
  <c r="CE235" i="55"/>
  <c r="BD235" i="55"/>
  <c r="BT235" i="55"/>
  <c r="CJ235" i="55"/>
  <c r="BI235" i="55"/>
  <c r="BY235" i="55"/>
  <c r="CO235" i="55"/>
  <c r="CP235" i="55"/>
  <c r="BR235" i="55"/>
  <c r="BC235" i="55"/>
  <c r="BW235" i="55"/>
  <c r="CQ235" i="55"/>
  <c r="BX235" i="55"/>
  <c r="CR235" i="55"/>
  <c r="BU235" i="55"/>
  <c r="CS235" i="55"/>
  <c r="CD235" i="55"/>
  <c r="BK235" i="55"/>
  <c r="CM235" i="55"/>
  <c r="CB235" i="55"/>
  <c r="BM235" i="55"/>
  <c r="CK235" i="55"/>
  <c r="CT235" i="55"/>
  <c r="BS235" i="55"/>
  <c r="BH235" i="55"/>
  <c r="CF235" i="55"/>
  <c r="BQ235" i="55"/>
  <c r="BJ235" i="55"/>
  <c r="CH235" i="55"/>
  <c r="BG235" i="55"/>
  <c r="BP235" i="55"/>
  <c r="CG235" i="55"/>
  <c r="CA235" i="55"/>
  <c r="CN235" i="55"/>
  <c r="BZ235" i="55"/>
  <c r="CI235" i="55"/>
  <c r="BN235" i="55"/>
  <c r="BL235" i="55"/>
  <c r="CU235" i="55"/>
  <c r="BE235" i="55"/>
  <c r="CC235" i="55"/>
  <c r="BV235" i="55"/>
  <c r="BF235" i="55"/>
  <c r="CL235" i="55"/>
  <c r="CU227" i="55"/>
  <c r="BG227" i="55"/>
  <c r="BW227" i="55"/>
  <c r="CM227" i="55"/>
  <c r="BL227" i="55"/>
  <c r="CB227" i="55"/>
  <c r="CR227" i="55"/>
  <c r="BQ227" i="55"/>
  <c r="CG227" i="55"/>
  <c r="BJ227" i="55"/>
  <c r="CD227" i="55"/>
  <c r="BF227" i="55"/>
  <c r="BK227" i="55"/>
  <c r="CA227" i="55"/>
  <c r="CQ227" i="55"/>
  <c r="BP227" i="55"/>
  <c r="CF227" i="55"/>
  <c r="BE227" i="55"/>
  <c r="BU227" i="55"/>
  <c r="CK227" i="55"/>
  <c r="BZ227" i="55"/>
  <c r="CT227" i="55"/>
  <c r="BV227" i="55"/>
  <c r="BO227" i="55"/>
  <c r="BD227" i="55"/>
  <c r="CJ227" i="55"/>
  <c r="BY227" i="55"/>
  <c r="CP227" i="55"/>
  <c r="CL227" i="55"/>
  <c r="BT227" i="55"/>
  <c r="CO227" i="55"/>
  <c r="BS227" i="55"/>
  <c r="BH227" i="55"/>
  <c r="CN227" i="55"/>
  <c r="CC227" i="55"/>
  <c r="BN227" i="55"/>
  <c r="CE227" i="55"/>
  <c r="BI227" i="55"/>
  <c r="BR227" i="55"/>
  <c r="BK219" i="55"/>
  <c r="CA219" i="55"/>
  <c r="CQ219" i="55"/>
  <c r="BP219" i="55"/>
  <c r="CF219" i="55"/>
  <c r="BE219" i="55"/>
  <c r="BU219" i="55"/>
  <c r="CK219" i="55"/>
  <c r="BZ219" i="55"/>
  <c r="CT219" i="55"/>
  <c r="BV219" i="55"/>
  <c r="BG219" i="55"/>
  <c r="CE219" i="55"/>
  <c r="BH219" i="55"/>
  <c r="CB219" i="55"/>
  <c r="BI219" i="55"/>
  <c r="CC219" i="55"/>
  <c r="BJ219" i="55"/>
  <c r="BR219" i="55"/>
  <c r="BS219" i="55"/>
  <c r="BD219" i="55"/>
  <c r="CJ219" i="55"/>
  <c r="BQ219" i="55"/>
  <c r="CS219" i="55"/>
  <c r="CH219" i="55"/>
  <c r="BW219" i="55"/>
  <c r="BL219" i="55"/>
  <c r="CN219" i="55"/>
  <c r="BY219" i="55"/>
  <c r="CP219" i="55"/>
  <c r="BF219" i="55"/>
  <c r="BO219" i="55"/>
  <c r="BX219" i="55"/>
  <c r="CO219" i="55"/>
  <c r="CI219" i="55"/>
  <c r="CR219" i="55"/>
  <c r="BN219" i="55"/>
  <c r="BM219" i="55"/>
  <c r="BC219" i="55"/>
  <c r="CG219" i="55"/>
  <c r="CU219" i="55"/>
  <c r="CM219" i="55"/>
  <c r="CD219" i="55"/>
  <c r="BT219" i="55"/>
  <c r="CL219" i="55"/>
  <c r="CU211" i="55"/>
  <c r="BG211" i="55"/>
  <c r="BW211" i="55"/>
  <c r="CM211" i="55"/>
  <c r="BL211" i="55"/>
  <c r="CB211" i="55"/>
  <c r="CR211" i="55"/>
  <c r="BQ211" i="55"/>
  <c r="CG211" i="55"/>
  <c r="BJ211" i="55"/>
  <c r="CD211" i="55"/>
  <c r="BF211" i="55"/>
  <c r="BK211" i="55"/>
  <c r="CA211" i="55"/>
  <c r="CQ211" i="55"/>
  <c r="BP211" i="55"/>
  <c r="CF211" i="55"/>
  <c r="BE211" i="55"/>
  <c r="BU211" i="55"/>
  <c r="CK211" i="55"/>
  <c r="BZ211" i="55"/>
  <c r="CT211" i="55"/>
  <c r="BV211" i="55"/>
  <c r="CE211" i="55"/>
  <c r="BT211" i="55"/>
  <c r="BI211" i="55"/>
  <c r="CO211" i="55"/>
  <c r="BR211" i="55"/>
  <c r="BO211" i="55"/>
  <c r="CJ211" i="55"/>
  <c r="CP211" i="55"/>
  <c r="BC211" i="55"/>
  <c r="CI211" i="55"/>
  <c r="BX211" i="55"/>
  <c r="BM211" i="55"/>
  <c r="CS211" i="55"/>
  <c r="CH211" i="55"/>
  <c r="BD211" i="55"/>
  <c r="BY211" i="55"/>
  <c r="CL211" i="55"/>
  <c r="BC203" i="55"/>
  <c r="BS203" i="55"/>
  <c r="CI203" i="55"/>
  <c r="BH203" i="55"/>
  <c r="BX203" i="55"/>
  <c r="CN203" i="55"/>
  <c r="BM203" i="55"/>
  <c r="CC203" i="55"/>
  <c r="CS203" i="55"/>
  <c r="BN203" i="55"/>
  <c r="CH203" i="55"/>
  <c r="BO203" i="55"/>
  <c r="CM203" i="55"/>
  <c r="BP203" i="55"/>
  <c r="CJ203" i="55"/>
  <c r="BQ203" i="55"/>
  <c r="CK203" i="55"/>
  <c r="CP203" i="55"/>
  <c r="BF203" i="55"/>
  <c r="BW203" i="55"/>
  <c r="CQ203" i="55"/>
  <c r="BT203" i="55"/>
  <c r="CR203" i="55"/>
  <c r="BU203" i="55"/>
  <c r="CO203" i="55"/>
  <c r="CD203" i="55"/>
  <c r="BV203" i="55"/>
  <c r="CE203" i="55"/>
  <c r="CF203" i="55"/>
  <c r="CG203" i="55"/>
  <c r="BR203" i="55"/>
  <c r="BG203" i="55"/>
  <c r="BD203" i="55"/>
  <c r="BE203" i="55"/>
  <c r="BJ203" i="55"/>
  <c r="CL203" i="55"/>
  <c r="BL203" i="55"/>
  <c r="BZ203" i="55"/>
  <c r="CB203" i="55"/>
  <c r="CT203" i="55"/>
  <c r="CU203" i="55"/>
  <c r="BK203" i="55"/>
  <c r="BI203" i="55"/>
  <c r="CA203" i="55"/>
  <c r="BY203" i="55"/>
  <c r="BF191" i="55"/>
  <c r="BV191" i="55"/>
  <c r="CL191" i="55"/>
  <c r="BG191" i="55"/>
  <c r="BW191" i="55"/>
  <c r="CM191" i="55"/>
  <c r="BL191" i="55"/>
  <c r="CB191" i="55"/>
  <c r="CR191" i="55"/>
  <c r="BU191" i="55"/>
  <c r="CO191" i="55"/>
  <c r="BN191" i="55"/>
  <c r="CH191" i="55"/>
  <c r="BK191" i="55"/>
  <c r="CE191" i="55"/>
  <c r="BH191" i="55"/>
  <c r="CF191" i="55"/>
  <c r="CG191" i="55"/>
  <c r="BY191" i="55"/>
  <c r="BR191" i="55"/>
  <c r="CP191" i="55"/>
  <c r="BO191" i="55"/>
  <c r="CI191" i="55"/>
  <c r="BP191" i="55"/>
  <c r="CJ191" i="55"/>
  <c r="BE191" i="55"/>
  <c r="BM191" i="55"/>
  <c r="CD191" i="55"/>
  <c r="CA191" i="55"/>
  <c r="BX191" i="55"/>
  <c r="BI191" i="55"/>
  <c r="CT191" i="55"/>
  <c r="CQ191" i="55"/>
  <c r="CN191" i="55"/>
  <c r="CC191" i="55"/>
  <c r="BC191" i="55"/>
  <c r="BQ191" i="55"/>
  <c r="BS191" i="55"/>
  <c r="CK191" i="55"/>
  <c r="BJ191" i="55"/>
  <c r="BD191" i="55"/>
  <c r="CS191" i="55"/>
  <c r="BT191" i="55"/>
  <c r="CU191" i="55"/>
  <c r="BZ191" i="55"/>
  <c r="CU183" i="55"/>
  <c r="BJ183" i="55"/>
  <c r="BZ183" i="55"/>
  <c r="CP183" i="55"/>
  <c r="BK183" i="55"/>
  <c r="CA183" i="55"/>
  <c r="CQ183" i="55"/>
  <c r="BP183" i="55"/>
  <c r="CF183" i="55"/>
  <c r="BQ183" i="55"/>
  <c r="CK183" i="55"/>
  <c r="BM183" i="55"/>
  <c r="BN183" i="55"/>
  <c r="CD183" i="55"/>
  <c r="CT183" i="55"/>
  <c r="BO183" i="55"/>
  <c r="CE183" i="55"/>
  <c r="BD183" i="55"/>
  <c r="BT183" i="55"/>
  <c r="CJ183" i="55"/>
  <c r="CG183" i="55"/>
  <c r="BI183" i="55"/>
  <c r="CC183" i="55"/>
  <c r="CH183" i="55"/>
  <c r="BS183" i="55"/>
  <c r="BH183" i="55"/>
  <c r="CN183" i="55"/>
  <c r="BY183" i="55"/>
  <c r="BC183" i="55"/>
  <c r="BX183" i="55"/>
  <c r="CS183" i="55"/>
  <c r="BF183" i="55"/>
  <c r="CL183" i="55"/>
  <c r="BW183" i="55"/>
  <c r="BL183" i="55"/>
  <c r="CR183" i="55"/>
  <c r="CO183" i="55"/>
  <c r="BR183" i="55"/>
  <c r="CI183" i="55"/>
  <c r="BE183" i="55"/>
  <c r="BJ175" i="55"/>
  <c r="BZ175" i="55"/>
  <c r="CP175" i="55"/>
  <c r="BK175" i="55"/>
  <c r="CA175" i="55"/>
  <c r="CQ175" i="55"/>
  <c r="BP175" i="55"/>
  <c r="CF175" i="55"/>
  <c r="BQ175" i="55"/>
  <c r="CK175" i="55"/>
  <c r="BM175" i="55"/>
  <c r="BR175" i="55"/>
  <c r="CL175" i="55"/>
  <c r="BO175" i="55"/>
  <c r="CI175" i="55"/>
  <c r="BL175" i="55"/>
  <c r="CJ175" i="55"/>
  <c r="BE175" i="55"/>
  <c r="CO175" i="55"/>
  <c r="CU175" i="55"/>
  <c r="BV175" i="55"/>
  <c r="CT175" i="55"/>
  <c r="BS175" i="55"/>
  <c r="CM175" i="55"/>
  <c r="BT175" i="55"/>
  <c r="CN175" i="55"/>
  <c r="BU175" i="55"/>
  <c r="CC175" i="55"/>
  <c r="CH175" i="55"/>
  <c r="CE175" i="55"/>
  <c r="CB175" i="55"/>
  <c r="BY175" i="55"/>
  <c r="BF175" i="55"/>
  <c r="BC175" i="55"/>
  <c r="BD175" i="55"/>
  <c r="CR175" i="55"/>
  <c r="CS175" i="55"/>
  <c r="BW175" i="55"/>
  <c r="BI175" i="55"/>
  <c r="BN175" i="55"/>
  <c r="BH175" i="55"/>
  <c r="CD175" i="55"/>
  <c r="BG175" i="55"/>
  <c r="BX175" i="55"/>
  <c r="BF167" i="55"/>
  <c r="BV167" i="55"/>
  <c r="CL167" i="55"/>
  <c r="BG167" i="55"/>
  <c r="BW167" i="55"/>
  <c r="CM167" i="55"/>
  <c r="BL167" i="55"/>
  <c r="CB167" i="55"/>
  <c r="CR167" i="55"/>
  <c r="BU167" i="55"/>
  <c r="CO167" i="55"/>
  <c r="BZ167" i="55"/>
  <c r="CT167" i="55"/>
  <c r="BS167" i="55"/>
  <c r="CQ167" i="55"/>
  <c r="BT167" i="55"/>
  <c r="CN167" i="55"/>
  <c r="CK167" i="55"/>
  <c r="CC167" i="55"/>
  <c r="BJ167" i="55"/>
  <c r="CD167" i="55"/>
  <c r="BC167" i="55"/>
  <c r="CA167" i="55"/>
  <c r="BD167" i="55"/>
  <c r="BX167" i="55"/>
  <c r="BQ167" i="55"/>
  <c r="BI167" i="55"/>
  <c r="CS167" i="55"/>
  <c r="BR167" i="55"/>
  <c r="BO167" i="55"/>
  <c r="BP167" i="55"/>
  <c r="BE167" i="55"/>
  <c r="CH167" i="55"/>
  <c r="CE167" i="55"/>
  <c r="CF167" i="55"/>
  <c r="BY167" i="55"/>
  <c r="CP167" i="55"/>
  <c r="CJ167" i="55"/>
  <c r="BK167" i="55"/>
  <c r="CG167" i="55"/>
  <c r="CI167" i="55"/>
  <c r="BM167" i="55"/>
  <c r="BH167" i="55"/>
  <c r="CU167" i="55"/>
  <c r="BN167" i="55"/>
  <c r="BF155" i="55"/>
  <c r="BV155" i="55"/>
  <c r="CL155" i="55"/>
  <c r="BG155" i="55"/>
  <c r="BW155" i="55"/>
  <c r="CM155" i="55"/>
  <c r="BL155" i="55"/>
  <c r="CB155" i="55"/>
  <c r="CR155" i="55"/>
  <c r="BU155" i="55"/>
  <c r="CO155" i="55"/>
  <c r="BR155" i="55"/>
  <c r="CP155" i="55"/>
  <c r="BO155" i="55"/>
  <c r="CI155" i="55"/>
  <c r="BP155" i="55"/>
  <c r="CJ155" i="55"/>
  <c r="BE155" i="55"/>
  <c r="BM155" i="55"/>
  <c r="BZ155" i="55"/>
  <c r="CT155" i="55"/>
  <c r="BS155" i="55"/>
  <c r="CQ155" i="55"/>
  <c r="BT155" i="55"/>
  <c r="CN155" i="55"/>
  <c r="CK155" i="55"/>
  <c r="CC155" i="55"/>
  <c r="BN155" i="55"/>
  <c r="BK155" i="55"/>
  <c r="BH155" i="55"/>
  <c r="CG155" i="55"/>
  <c r="CD155" i="55"/>
  <c r="CA155" i="55"/>
  <c r="BX155" i="55"/>
  <c r="BI155" i="55"/>
  <c r="CH155" i="55"/>
  <c r="CF155" i="55"/>
  <c r="BC155" i="55"/>
  <c r="BQ155" i="55"/>
  <c r="CU155" i="55"/>
  <c r="CE155" i="55"/>
  <c r="BY155" i="55"/>
  <c r="BJ155" i="55"/>
  <c r="BD155" i="55"/>
  <c r="CS155" i="55"/>
  <c r="CU147" i="55"/>
  <c r="BJ147" i="55"/>
  <c r="BZ147" i="55"/>
  <c r="CP147" i="55"/>
  <c r="BK147" i="55"/>
  <c r="CA147" i="55"/>
  <c r="CQ147" i="55"/>
  <c r="CG147" i="55"/>
  <c r="BT147" i="55"/>
  <c r="BE147" i="55"/>
  <c r="CK147" i="55"/>
  <c r="BP147" i="55"/>
  <c r="BN147" i="55"/>
  <c r="CD147" i="55"/>
  <c r="CT147" i="55"/>
  <c r="BO147" i="55"/>
  <c r="CE147" i="55"/>
  <c r="BI147" i="55"/>
  <c r="CO147" i="55"/>
  <c r="CB147" i="55"/>
  <c r="BM147" i="55"/>
  <c r="CS147" i="55"/>
  <c r="BX147" i="55"/>
  <c r="BR147" i="55"/>
  <c r="BC147" i="55"/>
  <c r="CI147" i="55"/>
  <c r="BD147" i="55"/>
  <c r="BU147" i="55"/>
  <c r="CF147" i="55"/>
  <c r="CH147" i="55"/>
  <c r="BQ147" i="55"/>
  <c r="BH147" i="55"/>
  <c r="BV147" i="55"/>
  <c r="BG147" i="55"/>
  <c r="CM147" i="55"/>
  <c r="BL147" i="55"/>
  <c r="CC147" i="55"/>
  <c r="BS147" i="55"/>
  <c r="CJ147" i="55"/>
  <c r="CU139" i="55"/>
  <c r="BJ139" i="55"/>
  <c r="BZ139" i="55"/>
  <c r="CP139" i="55"/>
  <c r="BK139" i="55"/>
  <c r="CA139" i="55"/>
  <c r="CQ139" i="55"/>
  <c r="BP139" i="55"/>
  <c r="CF139" i="55"/>
  <c r="BM139" i="55"/>
  <c r="CG139" i="55"/>
  <c r="CO139" i="55"/>
  <c r="BN139" i="55"/>
  <c r="CD139" i="55"/>
  <c r="CT139" i="55"/>
  <c r="BO139" i="55"/>
  <c r="CE139" i="55"/>
  <c r="BD139" i="55"/>
  <c r="BT139" i="55"/>
  <c r="CJ139" i="55"/>
  <c r="CC139" i="55"/>
  <c r="BE139" i="55"/>
  <c r="BI139" i="55"/>
  <c r="CH139" i="55"/>
  <c r="BS139" i="55"/>
  <c r="BH139" i="55"/>
  <c r="CN139" i="55"/>
  <c r="BU139" i="55"/>
  <c r="BC139" i="55"/>
  <c r="BX139" i="55"/>
  <c r="BY139" i="55"/>
  <c r="BF139" i="55"/>
  <c r="CL139" i="55"/>
  <c r="BW139" i="55"/>
  <c r="BL139" i="55"/>
  <c r="CR139" i="55"/>
  <c r="CK139" i="55"/>
  <c r="BR139" i="55"/>
  <c r="CI139" i="55"/>
  <c r="CS139" i="55"/>
  <c r="BF131" i="55"/>
  <c r="BV131" i="55"/>
  <c r="CL131" i="55"/>
  <c r="BG131" i="55"/>
  <c r="BW131" i="55"/>
  <c r="CM131" i="55"/>
  <c r="BL131" i="55"/>
  <c r="CB131" i="55"/>
  <c r="CR131" i="55"/>
  <c r="BQ131" i="55"/>
  <c r="CK131" i="55"/>
  <c r="BJ131" i="55"/>
  <c r="CD131" i="55"/>
  <c r="BC131" i="55"/>
  <c r="CA131" i="55"/>
  <c r="BD131" i="55"/>
  <c r="BX131" i="55"/>
  <c r="BM131" i="55"/>
  <c r="BE131" i="55"/>
  <c r="BY131" i="55"/>
  <c r="BN131" i="55"/>
  <c r="CH131" i="55"/>
  <c r="BK131" i="55"/>
  <c r="CE131" i="55"/>
  <c r="BH131" i="55"/>
  <c r="CF131" i="55"/>
  <c r="CC131" i="55"/>
  <c r="BU131" i="55"/>
  <c r="CT131" i="55"/>
  <c r="CQ131" i="55"/>
  <c r="CN131" i="55"/>
  <c r="BI131" i="55"/>
  <c r="BR131" i="55"/>
  <c r="BO131" i="55"/>
  <c r="BP131" i="55"/>
  <c r="CS131" i="55"/>
  <c r="BZ131" i="55"/>
  <c r="BT131" i="55"/>
  <c r="CP131" i="55"/>
  <c r="CJ131" i="55"/>
  <c r="BS131" i="55"/>
  <c r="CG131" i="55"/>
  <c r="CI131" i="55"/>
  <c r="CO131" i="55"/>
  <c r="CU131" i="55"/>
  <c r="CU123" i="55"/>
  <c r="BJ123" i="55"/>
  <c r="BZ123" i="55"/>
  <c r="CP123" i="55"/>
  <c r="BO123" i="55"/>
  <c r="CJ123" i="55"/>
  <c r="BP123" i="55"/>
  <c r="CK123" i="55"/>
  <c r="BQ123" i="55"/>
  <c r="CM123" i="55"/>
  <c r="BC123" i="55"/>
  <c r="CC123" i="55"/>
  <c r="BR123" i="55"/>
  <c r="CL123" i="55"/>
  <c r="BT123" i="55"/>
  <c r="BE123" i="55"/>
  <c r="CF123" i="55"/>
  <c r="BW123" i="55"/>
  <c r="BS123" i="55"/>
  <c r="BH123" i="55"/>
  <c r="BV123" i="55"/>
  <c r="CT123" i="55"/>
  <c r="BY123" i="55"/>
  <c r="BK123" i="55"/>
  <c r="CQ123" i="55"/>
  <c r="CB123" i="55"/>
  <c r="CN123" i="55"/>
  <c r="BM123" i="55"/>
  <c r="BN123" i="55"/>
  <c r="BI123" i="55"/>
  <c r="CA123" i="55"/>
  <c r="CR123" i="55"/>
  <c r="CD123" i="55"/>
  <c r="CE123" i="55"/>
  <c r="BG123" i="55"/>
  <c r="BX123" i="55"/>
  <c r="BD123" i="55"/>
  <c r="CG123" i="55"/>
  <c r="CO123" i="55"/>
  <c r="CS123" i="55"/>
  <c r="BF123" i="55"/>
  <c r="CI123" i="55"/>
  <c r="CH123" i="55"/>
  <c r="BU123" i="55"/>
  <c r="CU115" i="55"/>
  <c r="BJ115" i="55"/>
  <c r="BZ115" i="55"/>
  <c r="CP115" i="55"/>
  <c r="BK115" i="55"/>
  <c r="CA115" i="55"/>
  <c r="CQ115" i="55"/>
  <c r="CG115" i="55"/>
  <c r="BT115" i="55"/>
  <c r="BE115" i="55"/>
  <c r="CK115" i="55"/>
  <c r="BP115" i="55"/>
  <c r="BN115" i="55"/>
  <c r="CD115" i="55"/>
  <c r="CT115" i="55"/>
  <c r="BO115" i="55"/>
  <c r="CE115" i="55"/>
  <c r="BI115" i="55"/>
  <c r="CO115" i="55"/>
  <c r="CB115" i="55"/>
  <c r="BM115" i="55"/>
  <c r="CS115" i="55"/>
  <c r="BX115" i="55"/>
  <c r="CH115" i="55"/>
  <c r="BS115" i="55"/>
  <c r="BQ115" i="55"/>
  <c r="CJ115" i="55"/>
  <c r="BH115" i="55"/>
  <c r="BR115" i="55"/>
  <c r="CI115" i="55"/>
  <c r="BU115" i="55"/>
  <c r="BF115" i="55"/>
  <c r="CL115" i="55"/>
  <c r="BW115" i="55"/>
  <c r="BY115" i="55"/>
  <c r="CR115" i="55"/>
  <c r="CN115" i="55"/>
  <c r="BC115" i="55"/>
  <c r="BD115" i="55"/>
  <c r="CF115" i="55"/>
  <c r="CU107" i="55"/>
  <c r="BJ107" i="55"/>
  <c r="BZ107" i="55"/>
  <c r="CP107" i="55"/>
  <c r="BK107" i="55"/>
  <c r="CA107" i="55"/>
  <c r="CQ107" i="55"/>
  <c r="BP107" i="55"/>
  <c r="CF107" i="55"/>
  <c r="BI107" i="55"/>
  <c r="CC107" i="55"/>
  <c r="CK107" i="55"/>
  <c r="BN107" i="55"/>
  <c r="CD107" i="55"/>
  <c r="CT107" i="55"/>
  <c r="BO107" i="55"/>
  <c r="CE107" i="55"/>
  <c r="BD107" i="55"/>
  <c r="BT107" i="55"/>
  <c r="CJ107" i="55"/>
  <c r="BY107" i="55"/>
  <c r="CS107" i="55"/>
  <c r="BE107" i="55"/>
  <c r="BR107" i="55"/>
  <c r="BC107" i="55"/>
  <c r="CI107" i="55"/>
  <c r="BX107" i="55"/>
  <c r="CO107" i="55"/>
  <c r="BU107" i="55"/>
  <c r="CH107" i="55"/>
  <c r="BH107" i="55"/>
  <c r="BQ107" i="55"/>
  <c r="BV107" i="55"/>
  <c r="BG107" i="55"/>
  <c r="CM107" i="55"/>
  <c r="CB107" i="55"/>
  <c r="BM107" i="55"/>
  <c r="BS107" i="55"/>
  <c r="CN107" i="55"/>
  <c r="CU99" i="55"/>
  <c r="BH99" i="55"/>
  <c r="BX99" i="55"/>
  <c r="CN99" i="55"/>
  <c r="BR99" i="55"/>
  <c r="CM99" i="55"/>
  <c r="BN99" i="55"/>
  <c r="CI99" i="55"/>
  <c r="BJ99" i="55"/>
  <c r="CE99" i="55"/>
  <c r="CQ99" i="55"/>
  <c r="CG99" i="55"/>
  <c r="BD99" i="55"/>
  <c r="CB99" i="55"/>
  <c r="BG99" i="55"/>
  <c r="CH99" i="55"/>
  <c r="BS99" i="55"/>
  <c r="CT99" i="55"/>
  <c r="BZ99" i="55"/>
  <c r="BF99" i="55"/>
  <c r="CL99" i="55"/>
  <c r="BL99" i="55"/>
  <c r="CF99" i="55"/>
  <c r="BM99" i="55"/>
  <c r="CS99" i="55"/>
  <c r="BY99" i="55"/>
  <c r="BE99" i="55"/>
  <c r="CK99" i="55"/>
  <c r="CA99" i="55"/>
  <c r="CR99" i="55"/>
  <c r="BI99" i="55"/>
  <c r="BU99" i="55"/>
  <c r="BQ99" i="55"/>
  <c r="BP99" i="55"/>
  <c r="BW99" i="55"/>
  <c r="CD99" i="55"/>
  <c r="CP99" i="55"/>
  <c r="CJ99" i="55"/>
  <c r="BO99" i="55"/>
  <c r="CC99" i="55"/>
  <c r="BV99" i="55"/>
  <c r="BK99" i="55"/>
  <c r="BT99" i="55"/>
  <c r="BC99" i="55"/>
  <c r="CU95" i="55"/>
  <c r="BH95" i="55"/>
  <c r="BX95" i="55"/>
  <c r="CN95" i="55"/>
  <c r="BR95" i="55"/>
  <c r="CM95" i="55"/>
  <c r="BN95" i="55"/>
  <c r="CI95" i="55"/>
  <c r="BJ95" i="55"/>
  <c r="CE95" i="55"/>
  <c r="CG95" i="55"/>
  <c r="CQ95" i="55"/>
  <c r="BL95" i="55"/>
  <c r="CB95" i="55"/>
  <c r="CR95" i="55"/>
  <c r="BW95" i="55"/>
  <c r="CS95" i="55"/>
  <c r="BS95" i="55"/>
  <c r="CO95" i="55"/>
  <c r="BO95" i="55"/>
  <c r="CK95" i="55"/>
  <c r="BQ95" i="55"/>
  <c r="BF95" i="55"/>
  <c r="CF95" i="55"/>
  <c r="CC95" i="55"/>
  <c r="BY95" i="55"/>
  <c r="BU95" i="55"/>
  <c r="CL95" i="55"/>
  <c r="BG95" i="55"/>
  <c r="CT95" i="55"/>
  <c r="CA95" i="55"/>
  <c r="BD95" i="55"/>
  <c r="CJ95" i="55"/>
  <c r="CH95" i="55"/>
  <c r="CD95" i="55"/>
  <c r="BZ95" i="55"/>
  <c r="BV95" i="55"/>
  <c r="BP95" i="55"/>
  <c r="BC95" i="55"/>
  <c r="CP95" i="55"/>
  <c r="BH87" i="55"/>
  <c r="BX87" i="55"/>
  <c r="CN87" i="55"/>
  <c r="BM87" i="55"/>
  <c r="CC87" i="55"/>
  <c r="CS87" i="55"/>
  <c r="BR87" i="55"/>
  <c r="CH87" i="55"/>
  <c r="BC87" i="55"/>
  <c r="BW87" i="55"/>
  <c r="CQ87" i="55"/>
  <c r="BT87" i="55"/>
  <c r="CR87" i="55"/>
  <c r="BU87" i="55"/>
  <c r="CO87" i="55"/>
  <c r="BV87" i="55"/>
  <c r="CP87" i="55"/>
  <c r="BG87" i="55"/>
  <c r="CE87" i="55"/>
  <c r="CU87" i="55"/>
  <c r="BD87" i="55"/>
  <c r="CB87" i="55"/>
  <c r="BE87" i="55"/>
  <c r="BY87" i="55"/>
  <c r="BF87" i="55"/>
  <c r="BZ87" i="55"/>
  <c r="CT87" i="55"/>
  <c r="CM87" i="55"/>
  <c r="BO87" i="55"/>
  <c r="CJ87" i="55"/>
  <c r="CK87" i="55"/>
  <c r="CL87" i="55"/>
  <c r="CA87" i="55"/>
  <c r="BL87" i="55"/>
  <c r="BI87" i="55"/>
  <c r="BJ87" i="55"/>
  <c r="BS87" i="55"/>
  <c r="CF87" i="55"/>
  <c r="CD87" i="55"/>
  <c r="BQ87" i="55"/>
  <c r="CI87" i="55"/>
  <c r="BK87" i="55"/>
  <c r="CG87" i="55"/>
  <c r="BP87" i="55"/>
  <c r="BC79" i="55"/>
  <c r="BS79" i="55"/>
  <c r="CI79" i="55"/>
  <c r="BH79" i="55"/>
  <c r="BX79" i="55"/>
  <c r="CN79" i="55"/>
  <c r="BY79" i="55"/>
  <c r="BR79" i="55"/>
  <c r="BE79" i="55"/>
  <c r="CK79" i="55"/>
  <c r="BF79" i="55"/>
  <c r="BG79" i="55"/>
  <c r="BW79" i="55"/>
  <c r="CM79" i="55"/>
  <c r="BL79" i="55"/>
  <c r="CB79" i="55"/>
  <c r="CR79" i="55"/>
  <c r="CG79" i="55"/>
  <c r="BZ79" i="55"/>
  <c r="BM79" i="55"/>
  <c r="CS79" i="55"/>
  <c r="CL79" i="55"/>
  <c r="CE79" i="55"/>
  <c r="BT79" i="55"/>
  <c r="BQ79" i="55"/>
  <c r="CP79" i="55"/>
  <c r="CD79" i="55"/>
  <c r="BK79" i="55"/>
  <c r="CQ79" i="55"/>
  <c r="CF79" i="55"/>
  <c r="CO79" i="55"/>
  <c r="BU79" i="55"/>
  <c r="CT79" i="55"/>
  <c r="BD79" i="55"/>
  <c r="BJ79" i="55"/>
  <c r="BN79" i="55"/>
  <c r="BP79" i="55"/>
  <c r="CH79" i="55"/>
  <c r="BO79" i="55"/>
  <c r="CJ79" i="55"/>
  <c r="CC79" i="55"/>
  <c r="BV79" i="55"/>
  <c r="CU79" i="55"/>
  <c r="CA79" i="55"/>
  <c r="BI79" i="55"/>
  <c r="BG71" i="55"/>
  <c r="BW71" i="55"/>
  <c r="CM71" i="55"/>
  <c r="BL71" i="55"/>
  <c r="CB71" i="55"/>
  <c r="CR71" i="55"/>
  <c r="BO71" i="55"/>
  <c r="CI71" i="55"/>
  <c r="BP71" i="55"/>
  <c r="CJ71" i="55"/>
  <c r="BM71" i="55"/>
  <c r="CC71" i="55"/>
  <c r="CS71" i="55"/>
  <c r="BV71" i="55"/>
  <c r="CP71" i="55"/>
  <c r="BS71" i="55"/>
  <c r="CQ71" i="55"/>
  <c r="BT71" i="55"/>
  <c r="CN71" i="55"/>
  <c r="BQ71" i="55"/>
  <c r="CG71" i="55"/>
  <c r="BR71" i="55"/>
  <c r="CL71" i="55"/>
  <c r="CD71" i="55"/>
  <c r="CE71" i="55"/>
  <c r="CF71" i="55"/>
  <c r="BY71" i="55"/>
  <c r="BF71" i="55"/>
  <c r="BN71" i="55"/>
  <c r="BC71" i="55"/>
  <c r="BD71" i="55"/>
  <c r="BE71" i="55"/>
  <c r="CK71" i="55"/>
  <c r="BJ71" i="55"/>
  <c r="CA71" i="55"/>
  <c r="BU71" i="55"/>
  <c r="CT71" i="55"/>
  <c r="CU71" i="55"/>
  <c r="BH71" i="55"/>
  <c r="CO71" i="55"/>
  <c r="CH71" i="55"/>
  <c r="BK71" i="55"/>
  <c r="BZ71" i="55"/>
  <c r="BX71" i="55"/>
  <c r="CU63" i="55"/>
  <c r="BG63" i="55"/>
  <c r="BW63" i="55"/>
  <c r="CM63" i="55"/>
  <c r="BQ63" i="55"/>
  <c r="CL63" i="55"/>
  <c r="BR63" i="55"/>
  <c r="CN63" i="55"/>
  <c r="BN63" i="55"/>
  <c r="CJ63" i="55"/>
  <c r="CF63" i="55"/>
  <c r="CP63" i="55"/>
  <c r="BK63" i="55"/>
  <c r="CA63" i="55"/>
  <c r="CQ63" i="55"/>
  <c r="BV63" i="55"/>
  <c r="CR63" i="55"/>
  <c r="BX63" i="55"/>
  <c r="CS63" i="55"/>
  <c r="BT63" i="55"/>
  <c r="CO63" i="55"/>
  <c r="BP63" i="55"/>
  <c r="BE63" i="55"/>
  <c r="BO63" i="55"/>
  <c r="BF63" i="55"/>
  <c r="BH63" i="55"/>
  <c r="BD63" i="55"/>
  <c r="CT63" i="55"/>
  <c r="BZ63" i="55"/>
  <c r="CB63" i="55"/>
  <c r="BY63" i="55"/>
  <c r="BS63" i="55"/>
  <c r="BL63" i="55"/>
  <c r="BM63" i="55"/>
  <c r="BI63" i="55"/>
  <c r="BJ63" i="55"/>
  <c r="CE63" i="55"/>
  <c r="CC63" i="55"/>
  <c r="CK63" i="55"/>
  <c r="CU55" i="55"/>
  <c r="BC55" i="55"/>
  <c r="BS55" i="55"/>
  <c r="CI55" i="55"/>
  <c r="BH55" i="55"/>
  <c r="BX55" i="55"/>
  <c r="CN55" i="55"/>
  <c r="BM55" i="55"/>
  <c r="CC55" i="55"/>
  <c r="CS55" i="55"/>
  <c r="BJ55" i="55"/>
  <c r="CD55" i="55"/>
  <c r="BG55" i="55"/>
  <c r="BW55" i="55"/>
  <c r="CM55" i="55"/>
  <c r="BL55" i="55"/>
  <c r="CB55" i="55"/>
  <c r="CR55" i="55"/>
  <c r="BQ55" i="55"/>
  <c r="CG55" i="55"/>
  <c r="BF55" i="55"/>
  <c r="BZ55" i="55"/>
  <c r="CT55" i="55"/>
  <c r="CE55" i="55"/>
  <c r="BT55" i="55"/>
  <c r="BI55" i="55"/>
  <c r="CO55" i="55"/>
  <c r="BN55" i="55"/>
  <c r="BK55" i="55"/>
  <c r="CQ55" i="55"/>
  <c r="CF55" i="55"/>
  <c r="BU55" i="55"/>
  <c r="BV55" i="55"/>
  <c r="BR55" i="55"/>
  <c r="BP55" i="55"/>
  <c r="CK55" i="55"/>
  <c r="BO55" i="55"/>
  <c r="CJ55" i="55"/>
  <c r="CL55" i="55"/>
  <c r="BE55" i="55"/>
  <c r="CA55" i="55"/>
  <c r="BY55" i="55"/>
  <c r="CP55" i="55"/>
  <c r="CU51" i="55"/>
  <c r="BG51" i="55"/>
  <c r="BW51" i="55"/>
  <c r="CM51" i="55"/>
  <c r="BR51" i="55"/>
  <c r="CN51" i="55"/>
  <c r="BN51" i="55"/>
  <c r="CJ51" i="55"/>
  <c r="BJ51" i="55"/>
  <c r="CF51" i="55"/>
  <c r="CL51" i="55"/>
  <c r="CB51" i="55"/>
  <c r="BK51" i="55"/>
  <c r="CA51" i="55"/>
  <c r="CQ51" i="55"/>
  <c r="BX51" i="55"/>
  <c r="CS51" i="55"/>
  <c r="BT51" i="55"/>
  <c r="CO51" i="55"/>
  <c r="BP51" i="55"/>
  <c r="CK51" i="55"/>
  <c r="BV51" i="55"/>
  <c r="BL51" i="55"/>
  <c r="CE51" i="55"/>
  <c r="CC51" i="55"/>
  <c r="BY51" i="55"/>
  <c r="BU51" i="55"/>
  <c r="CR51" i="55"/>
  <c r="BO51" i="55"/>
  <c r="BD51" i="55"/>
  <c r="CP51" i="55"/>
  <c r="BC51" i="55"/>
  <c r="CI51" i="55"/>
  <c r="CH51" i="55"/>
  <c r="CD51" i="55"/>
  <c r="BZ51" i="55"/>
  <c r="BF51" i="55"/>
  <c r="BH51" i="55"/>
  <c r="CT51" i="55"/>
  <c r="CG51" i="55"/>
  <c r="CU43" i="55"/>
  <c r="BC43" i="55"/>
  <c r="BS43" i="55"/>
  <c r="CI43" i="55"/>
  <c r="BH43" i="55"/>
  <c r="BX43" i="55"/>
  <c r="CN43" i="55"/>
  <c r="BM43" i="55"/>
  <c r="CC43" i="55"/>
  <c r="CS43" i="55"/>
  <c r="BN43" i="55"/>
  <c r="CH43" i="55"/>
  <c r="BG43" i="55"/>
  <c r="BW43" i="55"/>
  <c r="CM43" i="55"/>
  <c r="BL43" i="55"/>
  <c r="CB43" i="55"/>
  <c r="CR43" i="55"/>
  <c r="BQ43" i="55"/>
  <c r="CG43" i="55"/>
  <c r="BJ43" i="55"/>
  <c r="CD43" i="55"/>
  <c r="BF43" i="55"/>
  <c r="BO43" i="55"/>
  <c r="BD43" i="55"/>
  <c r="CJ43" i="55"/>
  <c r="BY43" i="55"/>
  <c r="CP43" i="55"/>
  <c r="CL43" i="55"/>
  <c r="CA43" i="55"/>
  <c r="BP43" i="55"/>
  <c r="BE43" i="55"/>
  <c r="CK43" i="55"/>
  <c r="CT43" i="55"/>
  <c r="BK43" i="55"/>
  <c r="CF43" i="55"/>
  <c r="BZ43" i="55"/>
  <c r="CE43" i="55"/>
  <c r="BI43" i="55"/>
  <c r="BR43" i="55"/>
  <c r="CQ43" i="55"/>
  <c r="BV43" i="55"/>
  <c r="BU43" i="55"/>
  <c r="BT43" i="55"/>
  <c r="BD31" i="55"/>
  <c r="BT31" i="55"/>
  <c r="CJ31" i="55"/>
  <c r="BI31" i="55"/>
  <c r="BY31" i="55"/>
  <c r="CO31" i="55"/>
  <c r="BC31" i="55"/>
  <c r="CP31" i="55"/>
  <c r="CI31" i="55"/>
  <c r="CD31" i="55"/>
  <c r="BW31" i="55"/>
  <c r="BH31" i="55"/>
  <c r="BX31" i="55"/>
  <c r="CN31" i="55"/>
  <c r="BM31" i="55"/>
  <c r="CC31" i="55"/>
  <c r="BF31" i="55"/>
  <c r="BR31" i="55"/>
  <c r="BG31" i="55"/>
  <c r="CQ31" i="55"/>
  <c r="CL31" i="55"/>
  <c r="CE31" i="55"/>
  <c r="CU31" i="55"/>
  <c r="CF31" i="55"/>
  <c r="BU31" i="55"/>
  <c r="BN31" i="55"/>
  <c r="CA31" i="55"/>
  <c r="BO31" i="55"/>
  <c r="BL31" i="55"/>
  <c r="CR31" i="55"/>
  <c r="CG31" i="55"/>
  <c r="BZ31" i="55"/>
  <c r="BK31" i="55"/>
  <c r="CM31" i="55"/>
  <c r="CB31" i="55"/>
  <c r="BJ31" i="55"/>
  <c r="CS31" i="55"/>
  <c r="BE31" i="55"/>
  <c r="CH31" i="55"/>
  <c r="CT31" i="55"/>
  <c r="BS31" i="55"/>
  <c r="BP31" i="55"/>
  <c r="BV31" i="55"/>
  <c r="BQ31" i="55"/>
  <c r="BR250" i="55"/>
  <c r="CH250" i="55"/>
  <c r="BM250" i="55"/>
  <c r="BT250" i="55"/>
  <c r="CJ250" i="55"/>
  <c r="BI250" i="55"/>
  <c r="CD250" i="55"/>
  <c r="BE250" i="55"/>
  <c r="BZ250" i="55"/>
  <c r="BF250" i="55"/>
  <c r="CA250" i="55"/>
  <c r="CU250" i="55"/>
  <c r="BH250" i="55"/>
  <c r="BX250" i="55"/>
  <c r="CN250" i="55"/>
  <c r="BN250" i="55"/>
  <c r="CI250" i="55"/>
  <c r="BJ250" i="55"/>
  <c r="CE250" i="55"/>
  <c r="BK250" i="55"/>
  <c r="CG250" i="55"/>
  <c r="CC250" i="55"/>
  <c r="CF250" i="55"/>
  <c r="BY250" i="55"/>
  <c r="BU250" i="55"/>
  <c r="BV250" i="55"/>
  <c r="BW250" i="55"/>
  <c r="CT250" i="55"/>
  <c r="CQ250" i="55"/>
  <c r="BL250" i="55"/>
  <c r="CR250" i="55"/>
  <c r="CO250" i="55"/>
  <c r="CK250" i="55"/>
  <c r="CL250" i="55"/>
  <c r="BP250" i="55"/>
  <c r="CP250" i="55"/>
  <c r="BQ245" i="55"/>
  <c r="CG245" i="55"/>
  <c r="BF245" i="55"/>
  <c r="BV245" i="55"/>
  <c r="CL245" i="55"/>
  <c r="BO245" i="55"/>
  <c r="BH245" i="55"/>
  <c r="CN245" i="55"/>
  <c r="CA245" i="55"/>
  <c r="BU245" i="55"/>
  <c r="CK245" i="55"/>
  <c r="BJ245" i="55"/>
  <c r="BZ245" i="55"/>
  <c r="CP245" i="55"/>
  <c r="BW245" i="55"/>
  <c r="BP245" i="55"/>
  <c r="CI245" i="55"/>
  <c r="BM245" i="55"/>
  <c r="CS245" i="55"/>
  <c r="CH245" i="55"/>
  <c r="CM245" i="55"/>
  <c r="BK245" i="55"/>
  <c r="BY245" i="55"/>
  <c r="BN245" i="55"/>
  <c r="CT245" i="55"/>
  <c r="BX245" i="55"/>
  <c r="BS245" i="55"/>
  <c r="BR245" i="55"/>
  <c r="CF245" i="55"/>
  <c r="BI245" i="55"/>
  <c r="CD245" i="55"/>
  <c r="CO245" i="55"/>
  <c r="CQ245" i="55"/>
  <c r="CR245" i="55"/>
  <c r="BL245" i="55"/>
  <c r="BG245" i="55"/>
  <c r="CE245" i="55"/>
  <c r="CU244" i="55"/>
  <c r="BL244" i="55"/>
  <c r="CB244" i="55"/>
  <c r="BT244" i="55"/>
  <c r="BN244" i="55"/>
  <c r="CD244" i="55"/>
  <c r="CT244" i="55"/>
  <c r="BO244" i="55"/>
  <c r="CE244" i="55"/>
  <c r="BE244" i="55"/>
  <c r="CK244" i="55"/>
  <c r="BX244" i="55"/>
  <c r="BQ244" i="55"/>
  <c r="BR244" i="55"/>
  <c r="CH244" i="55"/>
  <c r="BC244" i="55"/>
  <c r="BS244" i="55"/>
  <c r="CI244" i="55"/>
  <c r="BM244" i="55"/>
  <c r="CS244" i="55"/>
  <c r="CF244" i="55"/>
  <c r="BY244" i="55"/>
  <c r="CR244" i="55"/>
  <c r="BF244" i="55"/>
  <c r="CL244" i="55"/>
  <c r="BW244" i="55"/>
  <c r="BU244" i="55"/>
  <c r="CN244" i="55"/>
  <c r="BG244" i="55"/>
  <c r="BH244" i="55"/>
  <c r="BJ244" i="55"/>
  <c r="CP244" i="55"/>
  <c r="CA244" i="55"/>
  <c r="CC244" i="55"/>
  <c r="BI244" i="55"/>
  <c r="BV244" i="55"/>
  <c r="CM244" i="55"/>
  <c r="CG244" i="55"/>
  <c r="BI241" i="55"/>
  <c r="BY241" i="55"/>
  <c r="CO241" i="55"/>
  <c r="BN241" i="55"/>
  <c r="CD241" i="55"/>
  <c r="CT241" i="55"/>
  <c r="BW241" i="55"/>
  <c r="BP241" i="55"/>
  <c r="BK241" i="55"/>
  <c r="CQ241" i="55"/>
  <c r="BM241" i="55"/>
  <c r="CC241" i="55"/>
  <c r="CS241" i="55"/>
  <c r="BR241" i="55"/>
  <c r="CH241" i="55"/>
  <c r="CE241" i="55"/>
  <c r="BX241" i="55"/>
  <c r="BS241" i="55"/>
  <c r="BQ241" i="55"/>
  <c r="BF241" i="55"/>
  <c r="CL241" i="55"/>
  <c r="BO241" i="55"/>
  <c r="CN241" i="55"/>
  <c r="BU241" i="55"/>
  <c r="BJ241" i="55"/>
  <c r="CP241" i="55"/>
  <c r="CM241" i="55"/>
  <c r="CA241" i="55"/>
  <c r="CG241" i="55"/>
  <c r="CI241" i="55"/>
  <c r="CR241" i="55"/>
  <c r="CK241" i="55"/>
  <c r="BG241" i="55"/>
  <c r="CJ241" i="55"/>
  <c r="CU241" i="55"/>
  <c r="BV241" i="55"/>
  <c r="BH241" i="55"/>
  <c r="CF241" i="55"/>
  <c r="CU240" i="55"/>
  <c r="CK240" i="55"/>
  <c r="BE240" i="55"/>
  <c r="BU240" i="55"/>
  <c r="BF240" i="55"/>
  <c r="BV240" i="55"/>
  <c r="CL240" i="55"/>
  <c r="BG240" i="55"/>
  <c r="BW240" i="55"/>
  <c r="CM240" i="55"/>
  <c r="BL240" i="55"/>
  <c r="CB240" i="55"/>
  <c r="CR240" i="55"/>
  <c r="BM240" i="55"/>
  <c r="CG240" i="55"/>
  <c r="BJ240" i="55"/>
  <c r="BZ240" i="55"/>
  <c r="CP240" i="55"/>
  <c r="BK240" i="55"/>
  <c r="CA240" i="55"/>
  <c r="CQ240" i="55"/>
  <c r="BP240" i="55"/>
  <c r="CF240" i="55"/>
  <c r="BI240" i="55"/>
  <c r="CC240" i="55"/>
  <c r="BN240" i="55"/>
  <c r="CT240" i="55"/>
  <c r="CE240" i="55"/>
  <c r="BT240" i="55"/>
  <c r="BY240" i="55"/>
  <c r="CD240" i="55"/>
  <c r="BD240" i="55"/>
  <c r="CS240" i="55"/>
  <c r="BR240" i="55"/>
  <c r="BC240" i="55"/>
  <c r="CI240" i="55"/>
  <c r="BX240" i="55"/>
  <c r="CO240" i="55"/>
  <c r="BO240" i="55"/>
  <c r="CJ240" i="55"/>
  <c r="BL238" i="55"/>
  <c r="CB238" i="55"/>
  <c r="CR238" i="55"/>
  <c r="BQ238" i="55"/>
  <c r="CG238" i="55"/>
  <c r="BF238" i="55"/>
  <c r="BV238" i="55"/>
  <c r="CL238" i="55"/>
  <c r="BW238" i="55"/>
  <c r="CQ238" i="55"/>
  <c r="BP238" i="55"/>
  <c r="CF238" i="55"/>
  <c r="BE238" i="55"/>
  <c r="BU238" i="55"/>
  <c r="CK238" i="55"/>
  <c r="BJ238" i="55"/>
  <c r="BZ238" i="55"/>
  <c r="CP238" i="55"/>
  <c r="CM238" i="55"/>
  <c r="BO238" i="55"/>
  <c r="BX238" i="55"/>
  <c r="BM238" i="55"/>
  <c r="CS238" i="55"/>
  <c r="CH238" i="55"/>
  <c r="CA238" i="55"/>
  <c r="CJ238" i="55"/>
  <c r="BY238" i="55"/>
  <c r="BN238" i="55"/>
  <c r="CT238" i="55"/>
  <c r="CE238" i="55"/>
  <c r="CN238" i="55"/>
  <c r="BR238" i="55"/>
  <c r="CU238" i="55"/>
  <c r="BI238" i="55"/>
  <c r="CD238" i="55"/>
  <c r="BT238" i="55"/>
  <c r="BK238" i="55"/>
  <c r="CO238" i="55"/>
  <c r="CC238" i="55"/>
  <c r="BX234" i="55"/>
  <c r="BM234" i="55"/>
  <c r="CS234" i="55"/>
  <c r="CH234" i="55"/>
  <c r="CA234" i="55"/>
  <c r="BQ234" i="55"/>
  <c r="BF234" i="55"/>
  <c r="CQ234" i="55"/>
  <c r="CB234" i="55"/>
  <c r="CU234" i="55"/>
  <c r="CL234" i="55"/>
  <c r="CU224" i="55"/>
  <c r="BN224" i="55"/>
  <c r="CD224" i="55"/>
  <c r="CT224" i="55"/>
  <c r="BO224" i="55"/>
  <c r="CE224" i="55"/>
  <c r="BD224" i="55"/>
  <c r="BT224" i="55"/>
  <c r="CJ224" i="55"/>
  <c r="BY224" i="55"/>
  <c r="CS224" i="55"/>
  <c r="BU224" i="55"/>
  <c r="BR224" i="55"/>
  <c r="CH224" i="55"/>
  <c r="BC224" i="55"/>
  <c r="BS224" i="55"/>
  <c r="CI224" i="55"/>
  <c r="BH224" i="55"/>
  <c r="BX224" i="55"/>
  <c r="CN224" i="55"/>
  <c r="CO224" i="55"/>
  <c r="BQ224" i="55"/>
  <c r="CK224" i="55"/>
  <c r="BF224" i="55"/>
  <c r="CL224" i="55"/>
  <c r="BW224" i="55"/>
  <c r="BL224" i="55"/>
  <c r="CR224" i="55"/>
  <c r="CG224" i="55"/>
  <c r="BG224" i="55"/>
  <c r="CB224" i="55"/>
  <c r="BJ224" i="55"/>
  <c r="CP224" i="55"/>
  <c r="CA224" i="55"/>
  <c r="BP224" i="55"/>
  <c r="BI224" i="55"/>
  <c r="BE224" i="55"/>
  <c r="BV224" i="55"/>
  <c r="CM224" i="55"/>
  <c r="BM224" i="55"/>
  <c r="BL222" i="55"/>
  <c r="CR222" i="55"/>
  <c r="CG222" i="55"/>
  <c r="BV222" i="55"/>
  <c r="BW222" i="55"/>
  <c r="BS222" i="55"/>
  <c r="BP222" i="55"/>
  <c r="CM222" i="55"/>
  <c r="BE222" i="55"/>
  <c r="CI222" i="55"/>
  <c r="CK222" i="55"/>
  <c r="CU222" i="55"/>
  <c r="CU220" i="55"/>
  <c r="BN220" i="55"/>
  <c r="CD220" i="55"/>
  <c r="CT220" i="55"/>
  <c r="BO220" i="55"/>
  <c r="CE220" i="55"/>
  <c r="BD220" i="55"/>
  <c r="BT220" i="55"/>
  <c r="CJ220" i="55"/>
  <c r="BY220" i="55"/>
  <c r="CS220" i="55"/>
  <c r="BU220" i="55"/>
  <c r="BR220" i="55"/>
  <c r="CH220" i="55"/>
  <c r="BC220" i="55"/>
  <c r="BS220" i="55"/>
  <c r="CI220" i="55"/>
  <c r="BH220" i="55"/>
  <c r="BX220" i="55"/>
  <c r="CN220" i="55"/>
  <c r="CO220" i="55"/>
  <c r="BQ220" i="55"/>
  <c r="CK220" i="55"/>
  <c r="BV220" i="55"/>
  <c r="BG220" i="55"/>
  <c r="CM220" i="55"/>
  <c r="CB220" i="55"/>
  <c r="BM220" i="55"/>
  <c r="BF220" i="55"/>
  <c r="BW220" i="55"/>
  <c r="BL220" i="55"/>
  <c r="CG220" i="55"/>
  <c r="BZ220" i="55"/>
  <c r="BK220" i="55"/>
  <c r="CQ220" i="55"/>
  <c r="CF220" i="55"/>
  <c r="CC220" i="55"/>
  <c r="CL220" i="55"/>
  <c r="CR220" i="55"/>
  <c r="BM213" i="55"/>
  <c r="CC213" i="55"/>
  <c r="CS213" i="55"/>
  <c r="BR213" i="55"/>
  <c r="CH213" i="55"/>
  <c r="BS213" i="55"/>
  <c r="CI213" i="55"/>
  <c r="BX213" i="55"/>
  <c r="CR213" i="55"/>
  <c r="BT213" i="55"/>
  <c r="BQ213" i="55"/>
  <c r="CG213" i="55"/>
  <c r="BF213" i="55"/>
  <c r="BV213" i="55"/>
  <c r="CL213" i="55"/>
  <c r="BG213" i="55"/>
  <c r="BW213" i="55"/>
  <c r="CM213" i="55"/>
  <c r="CN213" i="55"/>
  <c r="BP213" i="55"/>
  <c r="CJ213" i="55"/>
  <c r="BI213" i="55"/>
  <c r="CO213" i="55"/>
  <c r="CD213" i="55"/>
  <c r="BK213" i="55"/>
  <c r="CQ213" i="55"/>
  <c r="CF213" i="55"/>
  <c r="BU213" i="55"/>
  <c r="BJ213" i="55"/>
  <c r="CP213" i="55"/>
  <c r="BO213" i="55"/>
  <c r="BH213" i="55"/>
  <c r="BN213" i="55"/>
  <c r="CA213" i="55"/>
  <c r="BZ213" i="55"/>
  <c r="CE213" i="55"/>
  <c r="BY213" i="55"/>
  <c r="BL213" i="55"/>
  <c r="CK213" i="55"/>
  <c r="CB213" i="55"/>
  <c r="CT213" i="55"/>
  <c r="BN212" i="55"/>
  <c r="CD212" i="55"/>
  <c r="CT212" i="55"/>
  <c r="BO212" i="55"/>
  <c r="CE212" i="55"/>
  <c r="BD212" i="55"/>
  <c r="BT212" i="55"/>
  <c r="CJ212" i="55"/>
  <c r="BY212" i="55"/>
  <c r="CS212" i="55"/>
  <c r="BU212" i="55"/>
  <c r="BR212" i="55"/>
  <c r="CH212" i="55"/>
  <c r="BC212" i="55"/>
  <c r="BS212" i="55"/>
  <c r="CI212" i="55"/>
  <c r="BH212" i="55"/>
  <c r="BX212" i="55"/>
  <c r="CN212" i="55"/>
  <c r="CO212" i="55"/>
  <c r="BQ212" i="55"/>
  <c r="CK212" i="55"/>
  <c r="BV212" i="55"/>
  <c r="BG212" i="55"/>
  <c r="CM212" i="55"/>
  <c r="CB212" i="55"/>
  <c r="BM212" i="55"/>
  <c r="BF212" i="55"/>
  <c r="BW212" i="55"/>
  <c r="CR212" i="55"/>
  <c r="BZ212" i="55"/>
  <c r="BK212" i="55"/>
  <c r="CQ212" i="55"/>
  <c r="CF212" i="55"/>
  <c r="CC212" i="55"/>
  <c r="CL212" i="55"/>
  <c r="BL212" i="55"/>
  <c r="CG212" i="55"/>
  <c r="BM209" i="55"/>
  <c r="CC209" i="55"/>
  <c r="CS209" i="55"/>
  <c r="BR209" i="55"/>
  <c r="CH209" i="55"/>
  <c r="BS209" i="55"/>
  <c r="CI209" i="55"/>
  <c r="BX209" i="55"/>
  <c r="CR209" i="55"/>
  <c r="BT209" i="55"/>
  <c r="BQ209" i="55"/>
  <c r="BU209" i="55"/>
  <c r="CO209" i="55"/>
  <c r="BV209" i="55"/>
  <c r="CP209" i="55"/>
  <c r="BK209" i="55"/>
  <c r="CE209" i="55"/>
  <c r="CN209" i="55"/>
  <c r="CF209" i="55"/>
  <c r="BY209" i="55"/>
  <c r="BF209" i="55"/>
  <c r="BZ209" i="55"/>
  <c r="CT209" i="55"/>
  <c r="BO209" i="55"/>
  <c r="CM209" i="55"/>
  <c r="BL209" i="55"/>
  <c r="CK209" i="55"/>
  <c r="CL209" i="55"/>
  <c r="CA209" i="55"/>
  <c r="BP209" i="55"/>
  <c r="BJ209" i="55"/>
  <c r="CQ209" i="55"/>
  <c r="BI209" i="55"/>
  <c r="CB209" i="55"/>
  <c r="CU209" i="55"/>
  <c r="BN209" i="55"/>
  <c r="CJ209" i="55"/>
  <c r="CG209" i="55"/>
  <c r="BG209" i="55"/>
  <c r="BW209" i="55"/>
  <c r="CU208" i="55"/>
  <c r="BN208" i="55"/>
  <c r="CD208" i="55"/>
  <c r="CT208" i="55"/>
  <c r="BO208" i="55"/>
  <c r="CE208" i="55"/>
  <c r="BD208" i="55"/>
  <c r="BT208" i="55"/>
  <c r="CJ208" i="55"/>
  <c r="BY208" i="55"/>
  <c r="CS208" i="55"/>
  <c r="BU208" i="55"/>
  <c r="BR208" i="55"/>
  <c r="CH208" i="55"/>
  <c r="BC208" i="55"/>
  <c r="BS208" i="55"/>
  <c r="CI208" i="55"/>
  <c r="BH208" i="55"/>
  <c r="BX208" i="55"/>
  <c r="CN208" i="55"/>
  <c r="CO208" i="55"/>
  <c r="BQ208" i="55"/>
  <c r="CK208" i="55"/>
  <c r="BF208" i="55"/>
  <c r="CL208" i="55"/>
  <c r="BW208" i="55"/>
  <c r="BL208" i="55"/>
  <c r="CR208" i="55"/>
  <c r="CG208" i="55"/>
  <c r="BV208" i="55"/>
  <c r="CM208" i="55"/>
  <c r="BM208" i="55"/>
  <c r="BJ208" i="55"/>
  <c r="CP208" i="55"/>
  <c r="CA208" i="55"/>
  <c r="BP208" i="55"/>
  <c r="BI208" i="55"/>
  <c r="BE208" i="55"/>
  <c r="BG208" i="55"/>
  <c r="CB208" i="55"/>
  <c r="BL201" i="55"/>
  <c r="CB201" i="55"/>
  <c r="BM201" i="55"/>
  <c r="CC201" i="55"/>
  <c r="BN201" i="55"/>
  <c r="CO201" i="55"/>
  <c r="BW201" i="55"/>
  <c r="CT201" i="55"/>
  <c r="CH201" i="55"/>
  <c r="CN201" i="55"/>
  <c r="BT201" i="55"/>
  <c r="BI201" i="55"/>
  <c r="CG201" i="55"/>
  <c r="CD201" i="55"/>
  <c r="BO201" i="55"/>
  <c r="BJ201" i="55"/>
  <c r="CQ201" i="55"/>
  <c r="CA201" i="55"/>
  <c r="BX201" i="55"/>
  <c r="BQ201" i="55"/>
  <c r="CK201" i="55"/>
  <c r="CJ201" i="55"/>
  <c r="CE201" i="55"/>
  <c r="BR201" i="55"/>
  <c r="BK201" i="55"/>
  <c r="CF201" i="55"/>
  <c r="BF201" i="55"/>
  <c r="CL201" i="55"/>
  <c r="BS201" i="55"/>
  <c r="BV201" i="55"/>
  <c r="CP201" i="55"/>
  <c r="CR201" i="55"/>
  <c r="BP201" i="55"/>
  <c r="CS201" i="55"/>
  <c r="BZ201" i="55"/>
  <c r="BG201" i="55"/>
  <c r="CI201" i="55"/>
  <c r="BU201" i="55"/>
  <c r="CU200" i="55"/>
  <c r="BM200" i="55"/>
  <c r="CC200" i="55"/>
  <c r="CS200" i="55"/>
  <c r="BR200" i="55"/>
  <c r="CH200" i="55"/>
  <c r="BC200" i="55"/>
  <c r="CI200" i="55"/>
  <c r="BT200" i="55"/>
  <c r="BG200" i="55"/>
  <c r="CM200" i="55"/>
  <c r="BP200" i="55"/>
  <c r="BQ200" i="55"/>
  <c r="CG200" i="55"/>
  <c r="BF200" i="55"/>
  <c r="BV200" i="55"/>
  <c r="CL200" i="55"/>
  <c r="BK200" i="55"/>
  <c r="CQ200" i="55"/>
  <c r="CB200" i="55"/>
  <c r="BO200" i="55"/>
  <c r="CF200" i="55"/>
  <c r="BX200" i="55"/>
  <c r="BE200" i="55"/>
  <c r="CK200" i="55"/>
  <c r="BZ200" i="55"/>
  <c r="BS200" i="55"/>
  <c r="CJ200" i="55"/>
  <c r="BH200" i="55"/>
  <c r="BJ200" i="55"/>
  <c r="BD200" i="55"/>
  <c r="BI200" i="55"/>
  <c r="CO200" i="55"/>
  <c r="CD200" i="55"/>
  <c r="CA200" i="55"/>
  <c r="CR200" i="55"/>
  <c r="CN200" i="55"/>
  <c r="BU200" i="55"/>
  <c r="CP200" i="55"/>
  <c r="BW200" i="55"/>
  <c r="BL193" i="55"/>
  <c r="CB193" i="55"/>
  <c r="CR193" i="55"/>
  <c r="BQ193" i="55"/>
  <c r="CG193" i="55"/>
  <c r="BF193" i="55"/>
  <c r="BV193" i="55"/>
  <c r="CL193" i="55"/>
  <c r="CE193" i="55"/>
  <c r="BG193" i="55"/>
  <c r="CA193" i="55"/>
  <c r="BX193" i="55"/>
  <c r="BY193" i="55"/>
  <c r="CS193" i="55"/>
  <c r="BZ193" i="55"/>
  <c r="CT193" i="55"/>
  <c r="CI193" i="55"/>
  <c r="CQ193" i="55"/>
  <c r="BH193" i="55"/>
  <c r="CF193" i="55"/>
  <c r="BI193" i="55"/>
  <c r="CC193" i="55"/>
  <c r="BJ193" i="55"/>
  <c r="CD193" i="55"/>
  <c r="BO193" i="55"/>
  <c r="BW193" i="55"/>
  <c r="BT193" i="55"/>
  <c r="BM193" i="55"/>
  <c r="BN193" i="55"/>
  <c r="CJ193" i="55"/>
  <c r="BU193" i="55"/>
  <c r="BR193" i="55"/>
  <c r="BS193" i="55"/>
  <c r="CP193" i="55"/>
  <c r="CU193" i="55"/>
  <c r="CO193" i="55"/>
  <c r="CK193" i="55"/>
  <c r="BP193" i="55"/>
  <c r="CM193" i="55"/>
  <c r="CU192" i="55"/>
  <c r="BM192" i="55"/>
  <c r="CC192" i="55"/>
  <c r="CS192" i="55"/>
  <c r="BR192" i="55"/>
  <c r="CH192" i="55"/>
  <c r="BC192" i="55"/>
  <c r="BS192" i="55"/>
  <c r="CI192" i="55"/>
  <c r="CF192" i="55"/>
  <c r="BH192" i="55"/>
  <c r="CB192" i="55"/>
  <c r="BQ192" i="55"/>
  <c r="CG192" i="55"/>
  <c r="BF192" i="55"/>
  <c r="BV192" i="55"/>
  <c r="CL192" i="55"/>
  <c r="BG192" i="55"/>
  <c r="BW192" i="55"/>
  <c r="CM192" i="55"/>
  <c r="BD192" i="55"/>
  <c r="BX192" i="55"/>
  <c r="CR192" i="55"/>
  <c r="BE192" i="55"/>
  <c r="CK192" i="55"/>
  <c r="BZ192" i="55"/>
  <c r="BK192" i="55"/>
  <c r="CQ192" i="55"/>
  <c r="CN192" i="55"/>
  <c r="BU192" i="55"/>
  <c r="CP192" i="55"/>
  <c r="BT192" i="55"/>
  <c r="BI192" i="55"/>
  <c r="CO192" i="55"/>
  <c r="CD192" i="55"/>
  <c r="BO192" i="55"/>
  <c r="BP192" i="55"/>
  <c r="BL192" i="55"/>
  <c r="BJ192" i="55"/>
  <c r="CA192" i="55"/>
  <c r="BK190" i="55"/>
  <c r="CQ190" i="55"/>
  <c r="CF190" i="55"/>
  <c r="BU190" i="55"/>
  <c r="CH190" i="55"/>
  <c r="CD190" i="55"/>
  <c r="CJ190" i="55"/>
  <c r="BY190" i="55"/>
  <c r="BF190" i="55"/>
  <c r="BO190" i="55"/>
  <c r="CU190" i="55"/>
  <c r="CT190" i="55"/>
  <c r="CA186" i="55"/>
  <c r="BP186" i="55"/>
  <c r="BE186" i="55"/>
  <c r="CK186" i="55"/>
  <c r="BJ186" i="55"/>
  <c r="CE186" i="55"/>
  <c r="BZ186" i="55"/>
  <c r="BT186" i="55"/>
  <c r="CO186" i="55"/>
  <c r="BI186" i="55"/>
  <c r="CU186" i="55"/>
  <c r="BG182" i="55"/>
  <c r="BW182" i="55"/>
  <c r="CM182" i="55"/>
  <c r="BL182" i="55"/>
  <c r="CB182" i="55"/>
  <c r="CR182" i="55"/>
  <c r="BQ182" i="55"/>
  <c r="CG182" i="55"/>
  <c r="BR182" i="55"/>
  <c r="CL182" i="55"/>
  <c r="BN182" i="55"/>
  <c r="BK182" i="55"/>
  <c r="CA182" i="55"/>
  <c r="CQ182" i="55"/>
  <c r="BP182" i="55"/>
  <c r="CF182" i="55"/>
  <c r="BE182" i="55"/>
  <c r="BU182" i="55"/>
  <c r="CK182" i="55"/>
  <c r="CH182" i="55"/>
  <c r="BJ182" i="55"/>
  <c r="CD182" i="55"/>
  <c r="CE182" i="55"/>
  <c r="BT182" i="55"/>
  <c r="BI182" i="55"/>
  <c r="CO182" i="55"/>
  <c r="BZ182" i="55"/>
  <c r="BY182" i="55"/>
  <c r="CT182" i="55"/>
  <c r="CU182" i="55"/>
  <c r="CI182" i="55"/>
  <c r="BX182" i="55"/>
  <c r="BM182" i="55"/>
  <c r="CS182" i="55"/>
  <c r="CP182" i="55"/>
  <c r="BO182" i="55"/>
  <c r="CJ182" i="55"/>
  <c r="BF182" i="55"/>
  <c r="BL181" i="55"/>
  <c r="CB181" i="55"/>
  <c r="CR181" i="55"/>
  <c r="BQ181" i="55"/>
  <c r="CG181" i="55"/>
  <c r="BF181" i="55"/>
  <c r="BV181" i="55"/>
  <c r="CL181" i="55"/>
  <c r="CE181" i="55"/>
  <c r="BG181" i="55"/>
  <c r="CA181" i="55"/>
  <c r="BH181" i="55"/>
  <c r="CF181" i="55"/>
  <c r="BI181" i="55"/>
  <c r="CC181" i="55"/>
  <c r="BJ181" i="55"/>
  <c r="CD181" i="55"/>
  <c r="BO181" i="55"/>
  <c r="BW181" i="55"/>
  <c r="BP181" i="55"/>
  <c r="CJ181" i="55"/>
  <c r="BM181" i="55"/>
  <c r="CK181" i="55"/>
  <c r="BN181" i="55"/>
  <c r="CH181" i="55"/>
  <c r="CM181" i="55"/>
  <c r="CS181" i="55"/>
  <c r="CT181" i="55"/>
  <c r="BK181" i="55"/>
  <c r="BT181" i="55"/>
  <c r="BU181" i="55"/>
  <c r="BR181" i="55"/>
  <c r="CQ181" i="55"/>
  <c r="CP181" i="55"/>
  <c r="BX181" i="55"/>
  <c r="BS181" i="55"/>
  <c r="BY181" i="55"/>
  <c r="CO181" i="55"/>
  <c r="CU180" i="55"/>
  <c r="BM180" i="55"/>
  <c r="CC180" i="55"/>
  <c r="CS180" i="55"/>
  <c r="BR180" i="55"/>
  <c r="CH180" i="55"/>
  <c r="BC180" i="55"/>
  <c r="BS180" i="55"/>
  <c r="CI180" i="55"/>
  <c r="CF180" i="55"/>
  <c r="BH180" i="55"/>
  <c r="CB180" i="55"/>
  <c r="BQ180" i="55"/>
  <c r="CG180" i="55"/>
  <c r="BF180" i="55"/>
  <c r="BV180" i="55"/>
  <c r="CL180" i="55"/>
  <c r="BG180" i="55"/>
  <c r="BW180" i="55"/>
  <c r="CM180" i="55"/>
  <c r="BD180" i="55"/>
  <c r="BX180" i="55"/>
  <c r="CR180" i="55"/>
  <c r="BU180" i="55"/>
  <c r="BJ180" i="55"/>
  <c r="CP180" i="55"/>
  <c r="CA180" i="55"/>
  <c r="BT180" i="55"/>
  <c r="BE180" i="55"/>
  <c r="BZ180" i="55"/>
  <c r="CQ180" i="55"/>
  <c r="BY180" i="55"/>
  <c r="BN180" i="55"/>
  <c r="CT180" i="55"/>
  <c r="CE180" i="55"/>
  <c r="CJ180" i="55"/>
  <c r="CK180" i="55"/>
  <c r="BK180" i="55"/>
  <c r="CN180" i="55"/>
  <c r="BK178" i="55"/>
  <c r="CQ178" i="55"/>
  <c r="CF178" i="55"/>
  <c r="BU178" i="55"/>
  <c r="CS178" i="55"/>
  <c r="BJ178" i="55"/>
  <c r="CT178" i="55"/>
  <c r="BY178" i="55"/>
  <c r="BO178" i="55"/>
  <c r="CH178" i="55"/>
  <c r="CJ178" i="55"/>
  <c r="CU178" i="55"/>
  <c r="BL177" i="55"/>
  <c r="CB177" i="55"/>
  <c r="CR177" i="55"/>
  <c r="BQ177" i="55"/>
  <c r="CG177" i="55"/>
  <c r="BF177" i="55"/>
  <c r="BV177" i="55"/>
  <c r="CL177" i="55"/>
  <c r="CE177" i="55"/>
  <c r="BG177" i="55"/>
  <c r="CA177" i="55"/>
  <c r="BX177" i="55"/>
  <c r="BY177" i="55"/>
  <c r="CS177" i="55"/>
  <c r="BZ177" i="55"/>
  <c r="CT177" i="55"/>
  <c r="CI177" i="55"/>
  <c r="CQ177" i="55"/>
  <c r="BH177" i="55"/>
  <c r="CF177" i="55"/>
  <c r="BI177" i="55"/>
  <c r="CC177" i="55"/>
  <c r="BJ177" i="55"/>
  <c r="CD177" i="55"/>
  <c r="BO177" i="55"/>
  <c r="BW177" i="55"/>
  <c r="BT177" i="55"/>
  <c r="BM177" i="55"/>
  <c r="BN177" i="55"/>
  <c r="CJ177" i="55"/>
  <c r="BU177" i="55"/>
  <c r="BR177" i="55"/>
  <c r="BS177" i="55"/>
  <c r="CK177" i="55"/>
  <c r="CU177" i="55"/>
  <c r="CH177" i="55"/>
  <c r="BP177" i="55"/>
  <c r="CO177" i="55"/>
  <c r="CM177" i="55"/>
  <c r="CN177" i="55"/>
  <c r="BK177" i="55"/>
  <c r="BL173" i="55"/>
  <c r="CB173" i="55"/>
  <c r="CR173" i="55"/>
  <c r="BQ173" i="55"/>
  <c r="CG173" i="55"/>
  <c r="BF173" i="55"/>
  <c r="BV173" i="55"/>
  <c r="CL173" i="55"/>
  <c r="CE173" i="55"/>
  <c r="BG173" i="55"/>
  <c r="CA173" i="55"/>
  <c r="BT173" i="55"/>
  <c r="CN173" i="55"/>
  <c r="BU173" i="55"/>
  <c r="CO173" i="55"/>
  <c r="BR173" i="55"/>
  <c r="CP173" i="55"/>
  <c r="BS173" i="55"/>
  <c r="BK173" i="55"/>
  <c r="BX173" i="55"/>
  <c r="BY173" i="55"/>
  <c r="CS173" i="55"/>
  <c r="BZ173" i="55"/>
  <c r="CT173" i="55"/>
  <c r="CI173" i="55"/>
  <c r="CQ173" i="55"/>
  <c r="CJ173" i="55"/>
  <c r="CC173" i="55"/>
  <c r="CD173" i="55"/>
  <c r="BW173" i="55"/>
  <c r="BH173" i="55"/>
  <c r="CK173" i="55"/>
  <c r="CH173" i="55"/>
  <c r="CM173" i="55"/>
  <c r="BP173" i="55"/>
  <c r="BM173" i="55"/>
  <c r="CU173" i="55"/>
  <c r="BN173" i="55"/>
  <c r="CF173" i="55"/>
  <c r="BJ173" i="55"/>
  <c r="CU172" i="55"/>
  <c r="BM172" i="55"/>
  <c r="CC172" i="55"/>
  <c r="CS172" i="55"/>
  <c r="BR172" i="55"/>
  <c r="CH172" i="55"/>
  <c r="BC172" i="55"/>
  <c r="BS172" i="55"/>
  <c r="CI172" i="55"/>
  <c r="CF172" i="55"/>
  <c r="BH172" i="55"/>
  <c r="CB172" i="55"/>
  <c r="BQ172" i="55"/>
  <c r="CG172" i="55"/>
  <c r="BF172" i="55"/>
  <c r="BV172" i="55"/>
  <c r="CL172" i="55"/>
  <c r="BG172" i="55"/>
  <c r="BW172" i="55"/>
  <c r="CM172" i="55"/>
  <c r="BD172" i="55"/>
  <c r="BX172" i="55"/>
  <c r="CR172" i="55"/>
  <c r="BU172" i="55"/>
  <c r="BJ172" i="55"/>
  <c r="CP172" i="55"/>
  <c r="CA172" i="55"/>
  <c r="BT172" i="55"/>
  <c r="CK172" i="55"/>
  <c r="BK172" i="55"/>
  <c r="CN172" i="55"/>
  <c r="BY172" i="55"/>
  <c r="BN172" i="55"/>
  <c r="CT172" i="55"/>
  <c r="CE172" i="55"/>
  <c r="CJ172" i="55"/>
  <c r="BE172" i="55"/>
  <c r="BZ172" i="55"/>
  <c r="CQ172" i="55"/>
  <c r="CU168" i="55"/>
  <c r="BM168" i="55"/>
  <c r="CC168" i="55"/>
  <c r="CS168" i="55"/>
  <c r="BR168" i="55"/>
  <c r="CH168" i="55"/>
  <c r="BC168" i="55"/>
  <c r="BS168" i="55"/>
  <c r="CI168" i="55"/>
  <c r="CF168" i="55"/>
  <c r="BH168" i="55"/>
  <c r="CB168" i="55"/>
  <c r="BQ168" i="55"/>
  <c r="CG168" i="55"/>
  <c r="BF168" i="55"/>
  <c r="BV168" i="55"/>
  <c r="CL168" i="55"/>
  <c r="BG168" i="55"/>
  <c r="BW168" i="55"/>
  <c r="CM168" i="55"/>
  <c r="BD168" i="55"/>
  <c r="BX168" i="55"/>
  <c r="CR168" i="55"/>
  <c r="BE168" i="55"/>
  <c r="CK168" i="55"/>
  <c r="BZ168" i="55"/>
  <c r="BK168" i="55"/>
  <c r="CQ168" i="55"/>
  <c r="CN168" i="55"/>
  <c r="BJ168" i="55"/>
  <c r="CA168" i="55"/>
  <c r="BI168" i="55"/>
  <c r="CO168" i="55"/>
  <c r="CD168" i="55"/>
  <c r="BO168" i="55"/>
  <c r="BP168" i="55"/>
  <c r="BL168" i="55"/>
  <c r="BU168" i="55"/>
  <c r="CP168" i="55"/>
  <c r="BT168" i="55"/>
  <c r="CU164" i="55"/>
  <c r="BM164" i="55"/>
  <c r="CC164" i="55"/>
  <c r="CS164" i="55"/>
  <c r="BR164" i="55"/>
  <c r="CH164" i="55"/>
  <c r="BC164" i="55"/>
  <c r="BS164" i="55"/>
  <c r="CI164" i="55"/>
  <c r="CF164" i="55"/>
  <c r="BH164" i="55"/>
  <c r="CB164" i="55"/>
  <c r="BQ164" i="55"/>
  <c r="CG164" i="55"/>
  <c r="BF164" i="55"/>
  <c r="BV164" i="55"/>
  <c r="CL164" i="55"/>
  <c r="BG164" i="55"/>
  <c r="BW164" i="55"/>
  <c r="CM164" i="55"/>
  <c r="BD164" i="55"/>
  <c r="BX164" i="55"/>
  <c r="CR164" i="55"/>
  <c r="BU164" i="55"/>
  <c r="BJ164" i="55"/>
  <c r="CP164" i="55"/>
  <c r="CA164" i="55"/>
  <c r="BT164" i="55"/>
  <c r="BE164" i="55"/>
  <c r="BZ164" i="55"/>
  <c r="CQ164" i="55"/>
  <c r="BY164" i="55"/>
  <c r="BN164" i="55"/>
  <c r="CT164" i="55"/>
  <c r="CE164" i="55"/>
  <c r="CJ164" i="55"/>
  <c r="CK164" i="55"/>
  <c r="BK164" i="55"/>
  <c r="CN164" i="55"/>
  <c r="BT157" i="55"/>
  <c r="CJ157" i="55"/>
  <c r="BI157" i="55"/>
  <c r="BY157" i="55"/>
  <c r="CO157" i="55"/>
  <c r="BN157" i="55"/>
  <c r="CD157" i="55"/>
  <c r="CT157" i="55"/>
  <c r="BS157" i="55"/>
  <c r="CM157" i="55"/>
  <c r="BH157" i="55"/>
  <c r="BX157" i="55"/>
  <c r="CN157" i="55"/>
  <c r="BM157" i="55"/>
  <c r="CC157" i="55"/>
  <c r="CS157" i="55"/>
  <c r="BR157" i="55"/>
  <c r="CH157" i="55"/>
  <c r="BO157" i="55"/>
  <c r="CI157" i="55"/>
  <c r="BK157" i="55"/>
  <c r="CF157" i="55"/>
  <c r="BU157" i="55"/>
  <c r="BJ157" i="55"/>
  <c r="CP157" i="55"/>
  <c r="BW157" i="55"/>
  <c r="BL157" i="55"/>
  <c r="CR157" i="55"/>
  <c r="CG157" i="55"/>
  <c r="BV157" i="55"/>
  <c r="CE157" i="55"/>
  <c r="CA157" i="55"/>
  <c r="BP157" i="55"/>
  <c r="CK157" i="55"/>
  <c r="CU157" i="55"/>
  <c r="BZ157" i="55"/>
  <c r="CB157" i="55"/>
  <c r="BF157" i="55"/>
  <c r="BG157" i="55"/>
  <c r="CQ157" i="55"/>
  <c r="BS154" i="55"/>
  <c r="CQ154" i="55"/>
  <c r="BT154" i="55"/>
  <c r="CN154" i="55"/>
  <c r="BU154" i="55"/>
  <c r="CO154" i="55"/>
  <c r="BV154" i="55"/>
  <c r="CD154" i="55"/>
  <c r="CS154" i="55"/>
  <c r="BX154" i="55"/>
  <c r="BJ154" i="55"/>
  <c r="CA154" i="55"/>
  <c r="CT154" i="55"/>
  <c r="BE154" i="55"/>
  <c r="BY154" i="55"/>
  <c r="CU154" i="55"/>
  <c r="CU148" i="55"/>
  <c r="BM148" i="55"/>
  <c r="CC148" i="55"/>
  <c r="CS148" i="55"/>
  <c r="BR148" i="55"/>
  <c r="CH148" i="55"/>
  <c r="BC148" i="55"/>
  <c r="CI148" i="55"/>
  <c r="BT148" i="55"/>
  <c r="BG148" i="55"/>
  <c r="CM148" i="55"/>
  <c r="CN148" i="55"/>
  <c r="BQ148" i="55"/>
  <c r="CG148" i="55"/>
  <c r="BF148" i="55"/>
  <c r="BV148" i="55"/>
  <c r="CL148" i="55"/>
  <c r="BK148" i="55"/>
  <c r="CQ148" i="55"/>
  <c r="CB148" i="55"/>
  <c r="BO148" i="55"/>
  <c r="BX148" i="55"/>
  <c r="BP148" i="55"/>
  <c r="BU148" i="55"/>
  <c r="BJ148" i="55"/>
  <c r="CP148" i="55"/>
  <c r="BD148" i="55"/>
  <c r="BW148" i="55"/>
  <c r="BE148" i="55"/>
  <c r="BZ148" i="55"/>
  <c r="CJ148" i="55"/>
  <c r="BY148" i="55"/>
  <c r="BN148" i="55"/>
  <c r="CT148" i="55"/>
  <c r="BL148" i="55"/>
  <c r="CE148" i="55"/>
  <c r="CK148" i="55"/>
  <c r="BS148" i="55"/>
  <c r="CF148" i="55"/>
  <c r="BT145" i="55"/>
  <c r="CJ145" i="55"/>
  <c r="BI145" i="55"/>
  <c r="BY145" i="55"/>
  <c r="CO145" i="55"/>
  <c r="BN145" i="55"/>
  <c r="CD145" i="55"/>
  <c r="CT145" i="55"/>
  <c r="BO145" i="55"/>
  <c r="CI145" i="55"/>
  <c r="BH145" i="55"/>
  <c r="BX145" i="55"/>
  <c r="CN145" i="55"/>
  <c r="BM145" i="55"/>
  <c r="CC145" i="55"/>
  <c r="CS145" i="55"/>
  <c r="BR145" i="55"/>
  <c r="CH145" i="55"/>
  <c r="BK145" i="55"/>
  <c r="CE145" i="55"/>
  <c r="CM145" i="55"/>
  <c r="CB145" i="55"/>
  <c r="BQ145" i="55"/>
  <c r="BF145" i="55"/>
  <c r="CL145" i="55"/>
  <c r="CF145" i="55"/>
  <c r="BU145" i="55"/>
  <c r="BJ145" i="55"/>
  <c r="CP145" i="55"/>
  <c r="BS145" i="55"/>
  <c r="BP145" i="55"/>
  <c r="CK145" i="55"/>
  <c r="CQ145" i="55"/>
  <c r="CU145" i="55"/>
  <c r="BZ145" i="55"/>
  <c r="CR145" i="55"/>
  <c r="BV145" i="55"/>
  <c r="BG145" i="55"/>
  <c r="CU144" i="55"/>
  <c r="BM144" i="55"/>
  <c r="CC144" i="55"/>
  <c r="CS144" i="55"/>
  <c r="BR144" i="55"/>
  <c r="CH144" i="55"/>
  <c r="BC144" i="55"/>
  <c r="BS144" i="55"/>
  <c r="CI144" i="55"/>
  <c r="CB144" i="55"/>
  <c r="BD144" i="55"/>
  <c r="BH144" i="55"/>
  <c r="BQ144" i="55"/>
  <c r="CG144" i="55"/>
  <c r="BF144" i="55"/>
  <c r="BV144" i="55"/>
  <c r="CL144" i="55"/>
  <c r="BG144" i="55"/>
  <c r="BW144" i="55"/>
  <c r="CM144" i="55"/>
  <c r="CR144" i="55"/>
  <c r="BT144" i="55"/>
  <c r="BX144" i="55"/>
  <c r="BE144" i="55"/>
  <c r="CK144" i="55"/>
  <c r="BZ144" i="55"/>
  <c r="BK144" i="55"/>
  <c r="CQ144" i="55"/>
  <c r="CJ144" i="55"/>
  <c r="BU144" i="55"/>
  <c r="CP144" i="55"/>
  <c r="BP144" i="55"/>
  <c r="BI144" i="55"/>
  <c r="CO144" i="55"/>
  <c r="CD144" i="55"/>
  <c r="BO144" i="55"/>
  <c r="BL144" i="55"/>
  <c r="CN144" i="55"/>
  <c r="BJ144" i="55"/>
  <c r="CA144" i="55"/>
  <c r="CU140" i="55"/>
  <c r="BM140" i="55"/>
  <c r="CC140" i="55"/>
  <c r="CS140" i="55"/>
  <c r="BR140" i="55"/>
  <c r="CH140" i="55"/>
  <c r="BC140" i="55"/>
  <c r="BS140" i="55"/>
  <c r="CI140" i="55"/>
  <c r="CB140" i="55"/>
  <c r="BD140" i="55"/>
  <c r="BH140" i="55"/>
  <c r="BQ140" i="55"/>
  <c r="CG140" i="55"/>
  <c r="BF140" i="55"/>
  <c r="BV140" i="55"/>
  <c r="CL140" i="55"/>
  <c r="BG140" i="55"/>
  <c r="BW140" i="55"/>
  <c r="CM140" i="55"/>
  <c r="CR140" i="55"/>
  <c r="BT140" i="55"/>
  <c r="BX140" i="55"/>
  <c r="BU140" i="55"/>
  <c r="BJ140" i="55"/>
  <c r="CP140" i="55"/>
  <c r="CA140" i="55"/>
  <c r="BP140" i="55"/>
  <c r="CK140" i="55"/>
  <c r="BK140" i="55"/>
  <c r="CJ140" i="55"/>
  <c r="BY140" i="55"/>
  <c r="BN140" i="55"/>
  <c r="CT140" i="55"/>
  <c r="CE140" i="55"/>
  <c r="CF140" i="55"/>
  <c r="BE140" i="55"/>
  <c r="BZ140" i="55"/>
  <c r="CQ140" i="55"/>
  <c r="BT137" i="55"/>
  <c r="CJ137" i="55"/>
  <c r="CO137" i="55"/>
  <c r="BN137" i="55"/>
  <c r="BO137" i="55"/>
  <c r="CI137" i="55"/>
  <c r="CN137" i="55"/>
  <c r="BM137" i="55"/>
  <c r="BR137" i="55"/>
  <c r="CH137" i="55"/>
  <c r="CM137" i="55"/>
  <c r="BL137" i="55"/>
  <c r="BV137" i="55"/>
  <c r="CA137" i="55"/>
  <c r="CK137" i="55"/>
  <c r="BZ137" i="55"/>
  <c r="BQ137" i="55"/>
  <c r="CL137" i="55"/>
  <c r="CP137" i="55"/>
  <c r="BF137" i="55"/>
  <c r="BO130" i="55"/>
  <c r="CQ130" i="55"/>
  <c r="CF130" i="55"/>
  <c r="BM130" i="55"/>
  <c r="CO130" i="55"/>
  <c r="BV130" i="55"/>
  <c r="BS130" i="55"/>
  <c r="BH130" i="55"/>
  <c r="CJ130" i="55"/>
  <c r="BU130" i="55"/>
  <c r="CD130" i="55"/>
  <c r="CL130" i="55"/>
  <c r="BP130" i="55"/>
  <c r="CC130" i="55"/>
  <c r="BJ130" i="55"/>
  <c r="BK130" i="55"/>
  <c r="BT130" i="55"/>
  <c r="CK130" i="55"/>
  <c r="BI130" i="55"/>
  <c r="CE130" i="55"/>
  <c r="CT130" i="55"/>
  <c r="CI130" i="55"/>
  <c r="CN130" i="55"/>
  <c r="CU130" i="55"/>
  <c r="BT129" i="55"/>
  <c r="CJ129" i="55"/>
  <c r="BI129" i="55"/>
  <c r="BY129" i="55"/>
  <c r="CO129" i="55"/>
  <c r="BN129" i="55"/>
  <c r="CD129" i="55"/>
  <c r="CT129" i="55"/>
  <c r="BO129" i="55"/>
  <c r="CI129" i="55"/>
  <c r="BH129" i="55"/>
  <c r="BX129" i="55"/>
  <c r="CN129" i="55"/>
  <c r="BM129" i="55"/>
  <c r="CC129" i="55"/>
  <c r="CS129" i="55"/>
  <c r="BR129" i="55"/>
  <c r="CH129" i="55"/>
  <c r="BK129" i="55"/>
  <c r="CE129" i="55"/>
  <c r="CM129" i="55"/>
  <c r="CB129" i="55"/>
  <c r="BQ129" i="55"/>
  <c r="BF129" i="55"/>
  <c r="CL129" i="55"/>
  <c r="CF129" i="55"/>
  <c r="BU129" i="55"/>
  <c r="BJ129" i="55"/>
  <c r="CP129" i="55"/>
  <c r="BS129" i="55"/>
  <c r="BP129" i="55"/>
  <c r="CK129" i="55"/>
  <c r="CQ129" i="55"/>
  <c r="CU129" i="55"/>
  <c r="BG129" i="55"/>
  <c r="CR129" i="55"/>
  <c r="BV129" i="55"/>
  <c r="BZ129" i="55"/>
  <c r="CU128" i="55"/>
  <c r="BM128" i="55"/>
  <c r="CC128" i="55"/>
  <c r="CS128" i="55"/>
  <c r="BR128" i="55"/>
  <c r="CH128" i="55"/>
  <c r="BC128" i="55"/>
  <c r="BS128" i="55"/>
  <c r="CI128" i="55"/>
  <c r="CB128" i="55"/>
  <c r="BD128" i="55"/>
  <c r="BH128" i="55"/>
  <c r="BQ128" i="55"/>
  <c r="CG128" i="55"/>
  <c r="BF128" i="55"/>
  <c r="BV128" i="55"/>
  <c r="CL128" i="55"/>
  <c r="BG128" i="55"/>
  <c r="BW128" i="55"/>
  <c r="CM128" i="55"/>
  <c r="CR128" i="55"/>
  <c r="BT128" i="55"/>
  <c r="BX128" i="55"/>
  <c r="BE128" i="55"/>
  <c r="CK128" i="55"/>
  <c r="BZ128" i="55"/>
  <c r="BK128" i="55"/>
  <c r="CQ128" i="55"/>
  <c r="CJ128" i="55"/>
  <c r="BU128" i="55"/>
  <c r="CP128" i="55"/>
  <c r="BP128" i="55"/>
  <c r="BI128" i="55"/>
  <c r="CO128" i="55"/>
  <c r="CD128" i="55"/>
  <c r="BO128" i="55"/>
  <c r="BL128" i="55"/>
  <c r="CN128" i="55"/>
  <c r="BJ128" i="55"/>
  <c r="CA128" i="55"/>
  <c r="BT125" i="55"/>
  <c r="CJ125" i="55"/>
  <c r="BJ125" i="55"/>
  <c r="CE125" i="55"/>
  <c r="BK125" i="55"/>
  <c r="CG125" i="55"/>
  <c r="BM125" i="55"/>
  <c r="CH125" i="55"/>
  <c r="BY125" i="55"/>
  <c r="BN125" i="55"/>
  <c r="BH125" i="55"/>
  <c r="BX125" i="55"/>
  <c r="CN125" i="55"/>
  <c r="BO125" i="55"/>
  <c r="CK125" i="55"/>
  <c r="BQ125" i="55"/>
  <c r="CL125" i="55"/>
  <c r="BR125" i="55"/>
  <c r="CM125" i="55"/>
  <c r="CT125" i="55"/>
  <c r="CI125" i="55"/>
  <c r="CF125" i="55"/>
  <c r="BZ125" i="55"/>
  <c r="CA125" i="55"/>
  <c r="CC125" i="55"/>
  <c r="CD125" i="55"/>
  <c r="BL125" i="55"/>
  <c r="CR125" i="55"/>
  <c r="CP125" i="55"/>
  <c r="CQ125" i="55"/>
  <c r="CS125" i="55"/>
  <c r="BS125" i="55"/>
  <c r="BU125" i="55"/>
  <c r="BW125" i="55"/>
  <c r="CU125" i="55"/>
  <c r="BV125" i="55"/>
  <c r="BP125" i="55"/>
  <c r="BF125" i="55"/>
  <c r="CB125" i="55"/>
  <c r="BI125" i="55"/>
  <c r="CU124" i="55"/>
  <c r="BM124" i="55"/>
  <c r="CC124" i="55"/>
  <c r="CS124" i="55"/>
  <c r="BW124" i="55"/>
  <c r="CR124" i="55"/>
  <c r="BS124" i="55"/>
  <c r="CN124" i="55"/>
  <c r="BO124" i="55"/>
  <c r="CJ124" i="55"/>
  <c r="BP124" i="55"/>
  <c r="BF124" i="55"/>
  <c r="BQ124" i="55"/>
  <c r="CG124" i="55"/>
  <c r="BG124" i="55"/>
  <c r="CB124" i="55"/>
  <c r="BC124" i="55"/>
  <c r="BX124" i="55"/>
  <c r="CT124" i="55"/>
  <c r="BT124" i="55"/>
  <c r="CP124" i="55"/>
  <c r="CL124" i="55"/>
  <c r="CA124" i="55"/>
  <c r="BU124" i="55"/>
  <c r="BL124" i="55"/>
  <c r="BH124" i="55"/>
  <c r="BD124" i="55"/>
  <c r="BK124" i="55"/>
  <c r="BE124" i="55"/>
  <c r="CH124" i="55"/>
  <c r="BZ124" i="55"/>
  <c r="BY124" i="55"/>
  <c r="BR124" i="55"/>
  <c r="BN124" i="55"/>
  <c r="BJ124" i="55"/>
  <c r="CF124" i="55"/>
  <c r="CK124" i="55"/>
  <c r="CD124" i="55"/>
  <c r="BV124" i="55"/>
  <c r="BT117" i="55"/>
  <c r="CJ117" i="55"/>
  <c r="BI117" i="55"/>
  <c r="BY117" i="55"/>
  <c r="CO117" i="55"/>
  <c r="BV117" i="55"/>
  <c r="BG117" i="55"/>
  <c r="CM117" i="55"/>
  <c r="CH117" i="55"/>
  <c r="BK117" i="55"/>
  <c r="BH117" i="55"/>
  <c r="BX117" i="55"/>
  <c r="CN117" i="55"/>
  <c r="BM117" i="55"/>
  <c r="CC117" i="55"/>
  <c r="CS117" i="55"/>
  <c r="CD117" i="55"/>
  <c r="BO117" i="55"/>
  <c r="BJ117" i="55"/>
  <c r="CP117" i="55"/>
  <c r="CQ117" i="55"/>
  <c r="BL117" i="55"/>
  <c r="CR117" i="55"/>
  <c r="CG117" i="55"/>
  <c r="CL117" i="55"/>
  <c r="BR117" i="55"/>
  <c r="BS117" i="55"/>
  <c r="BP117" i="55"/>
  <c r="CK117" i="55"/>
  <c r="CT117" i="55"/>
  <c r="BZ117" i="55"/>
  <c r="CA117" i="55"/>
  <c r="CF117" i="55"/>
  <c r="BF117" i="55"/>
  <c r="BQ117" i="55"/>
  <c r="BN117" i="55"/>
  <c r="CI117" i="55"/>
  <c r="BW117" i="55"/>
  <c r="CU116" i="55"/>
  <c r="BM116" i="55"/>
  <c r="CC116" i="55"/>
  <c r="CS116" i="55"/>
  <c r="BR116" i="55"/>
  <c r="CH116" i="55"/>
  <c r="BC116" i="55"/>
  <c r="CI116" i="55"/>
  <c r="BT116" i="55"/>
  <c r="BG116" i="55"/>
  <c r="CM116" i="55"/>
  <c r="CN116" i="55"/>
  <c r="BQ116" i="55"/>
  <c r="CG116" i="55"/>
  <c r="BF116" i="55"/>
  <c r="BV116" i="55"/>
  <c r="CL116" i="55"/>
  <c r="BK116" i="55"/>
  <c r="CQ116" i="55"/>
  <c r="CB116" i="55"/>
  <c r="BO116" i="55"/>
  <c r="BX116" i="55"/>
  <c r="BP116" i="55"/>
  <c r="BU116" i="55"/>
  <c r="BJ116" i="55"/>
  <c r="CP116" i="55"/>
  <c r="BD116" i="55"/>
  <c r="BW116" i="55"/>
  <c r="CK116" i="55"/>
  <c r="BS116" i="55"/>
  <c r="CF116" i="55"/>
  <c r="BY116" i="55"/>
  <c r="BN116" i="55"/>
  <c r="CT116" i="55"/>
  <c r="BL116" i="55"/>
  <c r="CE116" i="55"/>
  <c r="BE116" i="55"/>
  <c r="BZ116" i="55"/>
  <c r="CJ116" i="55"/>
  <c r="BT113" i="55"/>
  <c r="CJ113" i="55"/>
  <c r="BI113" i="55"/>
  <c r="BY113" i="55"/>
  <c r="CO113" i="55"/>
  <c r="BN113" i="55"/>
  <c r="CD113" i="55"/>
  <c r="CT113" i="55"/>
  <c r="BK113" i="55"/>
  <c r="CE113" i="55"/>
  <c r="BH113" i="55"/>
  <c r="BX113" i="55"/>
  <c r="CN113" i="55"/>
  <c r="BM113" i="55"/>
  <c r="CC113" i="55"/>
  <c r="CS113" i="55"/>
  <c r="BR113" i="55"/>
  <c r="CH113" i="55"/>
  <c r="BG113" i="55"/>
  <c r="CA113" i="55"/>
  <c r="CI113" i="55"/>
  <c r="BP113" i="55"/>
  <c r="CK113" i="55"/>
  <c r="BZ113" i="55"/>
  <c r="CM113" i="55"/>
  <c r="BS113" i="55"/>
  <c r="CB113" i="55"/>
  <c r="BQ113" i="55"/>
  <c r="BF113" i="55"/>
  <c r="CL113" i="55"/>
  <c r="CQ113" i="55"/>
  <c r="CF113" i="55"/>
  <c r="CG113" i="55"/>
  <c r="BW113" i="55"/>
  <c r="CU113" i="55"/>
  <c r="BV113" i="55"/>
  <c r="CR113" i="55"/>
  <c r="BJ113" i="55"/>
  <c r="BO113" i="55"/>
  <c r="CU112" i="55"/>
  <c r="BM112" i="55"/>
  <c r="CC112" i="55"/>
  <c r="CS112" i="55"/>
  <c r="BR112" i="55"/>
  <c r="CH112" i="55"/>
  <c r="BC112" i="55"/>
  <c r="BS112" i="55"/>
  <c r="CI112" i="55"/>
  <c r="BX112" i="55"/>
  <c r="CR112" i="55"/>
  <c r="BD112" i="55"/>
  <c r="BQ112" i="55"/>
  <c r="CG112" i="55"/>
  <c r="BF112" i="55"/>
  <c r="BV112" i="55"/>
  <c r="CL112" i="55"/>
  <c r="BG112" i="55"/>
  <c r="BW112" i="55"/>
  <c r="CM112" i="55"/>
  <c r="CN112" i="55"/>
  <c r="BP112" i="55"/>
  <c r="BT112" i="55"/>
  <c r="BE112" i="55"/>
  <c r="CK112" i="55"/>
  <c r="BZ112" i="55"/>
  <c r="BK112" i="55"/>
  <c r="CQ112" i="55"/>
  <c r="CF112" i="55"/>
  <c r="BJ112" i="55"/>
  <c r="CA112" i="55"/>
  <c r="BI112" i="55"/>
  <c r="CO112" i="55"/>
  <c r="CD112" i="55"/>
  <c r="BO112" i="55"/>
  <c r="BH112" i="55"/>
  <c r="CJ112" i="55"/>
  <c r="BU112" i="55"/>
  <c r="CP112" i="55"/>
  <c r="BL112" i="55"/>
  <c r="BF101" i="55"/>
  <c r="BV101" i="55"/>
  <c r="CL101" i="55"/>
  <c r="BL101" i="55"/>
  <c r="CG101" i="55"/>
  <c r="BH101" i="55"/>
  <c r="CC101" i="55"/>
  <c r="BY101" i="55"/>
  <c r="BP101" i="55"/>
  <c r="BJ101" i="55"/>
  <c r="BZ101" i="55"/>
  <c r="CP101" i="55"/>
  <c r="BQ101" i="55"/>
  <c r="CM101" i="55"/>
  <c r="BM101" i="55"/>
  <c r="CI101" i="55"/>
  <c r="BI101" i="55"/>
  <c r="CE101" i="55"/>
  <c r="CA101" i="55"/>
  <c r="CK101" i="55"/>
  <c r="BN101" i="55"/>
  <c r="CT101" i="55"/>
  <c r="CR101" i="55"/>
  <c r="CN101" i="55"/>
  <c r="BT101" i="55"/>
  <c r="BK101" i="55"/>
  <c r="BR101" i="55"/>
  <c r="BG101" i="55"/>
  <c r="CS101" i="55"/>
  <c r="CJ101" i="55"/>
  <c r="CF101" i="55"/>
  <c r="BW101" i="55"/>
  <c r="BX101" i="55"/>
  <c r="CD101" i="55"/>
  <c r="BU101" i="55"/>
  <c r="CB101" i="55"/>
  <c r="CQ101" i="55"/>
  <c r="BO101" i="55"/>
  <c r="BI98" i="55"/>
  <c r="BY98" i="55"/>
  <c r="CO98" i="55"/>
  <c r="BO98" i="55"/>
  <c r="CJ98" i="55"/>
  <c r="BP98" i="55"/>
  <c r="CL98" i="55"/>
  <c r="BR98" i="55"/>
  <c r="CM98" i="55"/>
  <c r="BN98" i="55"/>
  <c r="BM98" i="55"/>
  <c r="CG98" i="55"/>
  <c r="BJ98" i="55"/>
  <c r="CP98" i="55"/>
  <c r="CA98" i="55"/>
  <c r="BL98" i="55"/>
  <c r="CR98" i="55"/>
  <c r="BS98" i="55"/>
  <c r="CT98" i="55"/>
  <c r="BQ98" i="55"/>
  <c r="CK98" i="55"/>
  <c r="BT98" i="55"/>
  <c r="BF98" i="55"/>
  <c r="CF98" i="55"/>
  <c r="BW98" i="55"/>
  <c r="BH98" i="55"/>
  <c r="CN98" i="55"/>
  <c r="CS98" i="55"/>
  <c r="BK98" i="55"/>
  <c r="CB98" i="55"/>
  <c r="BE98" i="55"/>
  <c r="BV98" i="55"/>
  <c r="CH98" i="55"/>
  <c r="BX98" i="55"/>
  <c r="BU98" i="55"/>
  <c r="CE98" i="55"/>
  <c r="CI98" i="55"/>
  <c r="CC98" i="55"/>
  <c r="CQ98" i="55"/>
  <c r="CD98" i="55"/>
  <c r="CU98" i="55"/>
  <c r="BZ98" i="55"/>
  <c r="BG98" i="55"/>
  <c r="BF97" i="55"/>
  <c r="BV97" i="55"/>
  <c r="CL97" i="55"/>
  <c r="BL97" i="55"/>
  <c r="CG97" i="55"/>
  <c r="BH97" i="55"/>
  <c r="CC97" i="55"/>
  <c r="BY97" i="55"/>
  <c r="BP97" i="55"/>
  <c r="BJ97" i="55"/>
  <c r="BZ97" i="55"/>
  <c r="CP97" i="55"/>
  <c r="BQ97" i="55"/>
  <c r="CM97" i="55"/>
  <c r="BM97" i="55"/>
  <c r="CI97" i="55"/>
  <c r="BI97" i="55"/>
  <c r="CE97" i="55"/>
  <c r="CK97" i="55"/>
  <c r="CA97" i="55"/>
  <c r="BN97" i="55"/>
  <c r="CT97" i="55"/>
  <c r="CR97" i="55"/>
  <c r="CN97" i="55"/>
  <c r="BT97" i="55"/>
  <c r="CQ97" i="55"/>
  <c r="BR97" i="55"/>
  <c r="BG97" i="55"/>
  <c r="CS97" i="55"/>
  <c r="CJ97" i="55"/>
  <c r="CH97" i="55"/>
  <c r="BS97" i="55"/>
  <c r="CO97" i="55"/>
  <c r="CF97" i="55"/>
  <c r="CU97" i="55"/>
  <c r="BW97" i="55"/>
  <c r="BX97" i="55"/>
  <c r="BU97" i="55"/>
  <c r="CB97" i="55"/>
  <c r="CU96" i="55"/>
  <c r="BK96" i="55"/>
  <c r="CA96" i="55"/>
  <c r="CQ96" i="55"/>
  <c r="BU96" i="55"/>
  <c r="CP96" i="55"/>
  <c r="BV96" i="55"/>
  <c r="CR96" i="55"/>
  <c r="BX96" i="55"/>
  <c r="CS96" i="55"/>
  <c r="BI96" i="55"/>
  <c r="CO96" i="55"/>
  <c r="BO96" i="55"/>
  <c r="CE96" i="55"/>
  <c r="BE96" i="55"/>
  <c r="BZ96" i="55"/>
  <c r="BF96" i="55"/>
  <c r="CB96" i="55"/>
  <c r="BH96" i="55"/>
  <c r="CC96" i="55"/>
  <c r="BD96" i="55"/>
  <c r="CD96" i="55"/>
  <c r="BT96" i="55"/>
  <c r="BC96" i="55"/>
  <c r="CI96" i="55"/>
  <c r="CF96" i="55"/>
  <c r="CG96" i="55"/>
  <c r="CH96" i="55"/>
  <c r="BN96" i="55"/>
  <c r="BJ96" i="55"/>
  <c r="BM96" i="55"/>
  <c r="BG96" i="55"/>
  <c r="CM96" i="55"/>
  <c r="CK96" i="55"/>
  <c r="CL96" i="55"/>
  <c r="CN96" i="55"/>
  <c r="CJ96" i="55"/>
  <c r="BS96" i="55"/>
  <c r="BL96" i="55"/>
  <c r="BY96" i="55"/>
  <c r="CU92" i="55"/>
  <c r="BK92" i="55"/>
  <c r="CA92" i="55"/>
  <c r="CQ92" i="55"/>
  <c r="BP92" i="55"/>
  <c r="CF92" i="55"/>
  <c r="BE92" i="55"/>
  <c r="BU92" i="55"/>
  <c r="CK92" i="55"/>
  <c r="BV92" i="55"/>
  <c r="CP92" i="55"/>
  <c r="BR92" i="55"/>
  <c r="BO92" i="55"/>
  <c r="CE92" i="55"/>
  <c r="BD92" i="55"/>
  <c r="BT92" i="55"/>
  <c r="CJ92" i="55"/>
  <c r="BI92" i="55"/>
  <c r="BY92" i="55"/>
  <c r="CO92" i="55"/>
  <c r="CL92" i="55"/>
  <c r="BN92" i="55"/>
  <c r="CH92" i="55"/>
  <c r="BS92" i="55"/>
  <c r="BH92" i="55"/>
  <c r="CN92" i="55"/>
  <c r="CC92" i="55"/>
  <c r="BJ92" i="55"/>
  <c r="BC92" i="55"/>
  <c r="BX92" i="55"/>
  <c r="CS92" i="55"/>
  <c r="BW92" i="55"/>
  <c r="BL92" i="55"/>
  <c r="CR92" i="55"/>
  <c r="CG92" i="55"/>
  <c r="BZ92" i="55"/>
  <c r="CI92" i="55"/>
  <c r="BM92" i="55"/>
  <c r="CD92" i="55"/>
  <c r="BI90" i="55"/>
  <c r="BY90" i="55"/>
  <c r="CO90" i="55"/>
  <c r="BN90" i="55"/>
  <c r="CD90" i="55"/>
  <c r="CT90" i="55"/>
  <c r="BO90" i="55"/>
  <c r="CE90" i="55"/>
  <c r="BX90" i="55"/>
  <c r="CR90" i="55"/>
  <c r="BQ90" i="55"/>
  <c r="CK90" i="55"/>
  <c r="BR90" i="55"/>
  <c r="CL90" i="55"/>
  <c r="BK90" i="55"/>
  <c r="CI90" i="55"/>
  <c r="BT90" i="55"/>
  <c r="BL90" i="55"/>
  <c r="BU90" i="55"/>
  <c r="CS90" i="55"/>
  <c r="BV90" i="55"/>
  <c r="CP90" i="55"/>
  <c r="BS90" i="55"/>
  <c r="CM90" i="55"/>
  <c r="CJ90" i="55"/>
  <c r="CB90" i="55"/>
  <c r="CC90" i="55"/>
  <c r="BZ90" i="55"/>
  <c r="BW90" i="55"/>
  <c r="BH90" i="55"/>
  <c r="CG90" i="55"/>
  <c r="CH90" i="55"/>
  <c r="CA90" i="55"/>
  <c r="CN90" i="55"/>
  <c r="BM90" i="55"/>
  <c r="BG90" i="55"/>
  <c r="CF90" i="55"/>
  <c r="BF90" i="55"/>
  <c r="CQ90" i="55"/>
  <c r="BE90" i="55"/>
  <c r="BP90" i="55"/>
  <c r="BJ90" i="55"/>
  <c r="CU90" i="55"/>
  <c r="BI86" i="55"/>
  <c r="BY86" i="55"/>
  <c r="CO86" i="55"/>
  <c r="BN86" i="55"/>
  <c r="CD86" i="55"/>
  <c r="CT86" i="55"/>
  <c r="BO86" i="55"/>
  <c r="CE86" i="55"/>
  <c r="BX86" i="55"/>
  <c r="CR86" i="55"/>
  <c r="BE86" i="55"/>
  <c r="CC86" i="55"/>
  <c r="BF86" i="55"/>
  <c r="BZ86" i="55"/>
  <c r="BW86" i="55"/>
  <c r="CQ86" i="55"/>
  <c r="BH86" i="55"/>
  <c r="BP86" i="55"/>
  <c r="BM86" i="55"/>
  <c r="CG86" i="55"/>
  <c r="BJ86" i="55"/>
  <c r="CH86" i="55"/>
  <c r="BG86" i="55"/>
  <c r="CA86" i="55"/>
  <c r="CN86" i="55"/>
  <c r="CF86" i="55"/>
  <c r="BQ86" i="55"/>
  <c r="BR86" i="55"/>
  <c r="CM86" i="55"/>
  <c r="BL86" i="55"/>
  <c r="BU86" i="55"/>
  <c r="BV86" i="55"/>
  <c r="BK86" i="55"/>
  <c r="CB86" i="55"/>
  <c r="CP86" i="55"/>
  <c r="CK86" i="55"/>
  <c r="BT86" i="55"/>
  <c r="BS86" i="55"/>
  <c r="CS86" i="55"/>
  <c r="CI86" i="55"/>
  <c r="CJ86" i="55"/>
  <c r="CU86" i="55"/>
  <c r="BF85" i="55"/>
  <c r="BV85" i="55"/>
  <c r="CL85" i="55"/>
  <c r="BG85" i="55"/>
  <c r="BW85" i="55"/>
  <c r="CM85" i="55"/>
  <c r="BL85" i="55"/>
  <c r="CB85" i="55"/>
  <c r="CR85" i="55"/>
  <c r="BI85" i="55"/>
  <c r="CC85" i="55"/>
  <c r="BJ85" i="55"/>
  <c r="BZ85" i="55"/>
  <c r="CP85" i="55"/>
  <c r="BK85" i="55"/>
  <c r="CA85" i="55"/>
  <c r="CQ85" i="55"/>
  <c r="BP85" i="55"/>
  <c r="CF85" i="55"/>
  <c r="BY85" i="55"/>
  <c r="CS85" i="55"/>
  <c r="CD85" i="55"/>
  <c r="BO85" i="55"/>
  <c r="CJ85" i="55"/>
  <c r="CK85" i="55"/>
  <c r="CG85" i="55"/>
  <c r="CH85" i="55"/>
  <c r="BS85" i="55"/>
  <c r="BH85" i="55"/>
  <c r="CN85" i="55"/>
  <c r="CO85" i="55"/>
  <c r="BR85" i="55"/>
  <c r="CI85" i="55"/>
  <c r="BT85" i="55"/>
  <c r="CT85" i="55"/>
  <c r="BU85" i="55"/>
  <c r="BM85" i="55"/>
  <c r="CU84" i="55"/>
  <c r="BK84" i="55"/>
  <c r="CA84" i="55"/>
  <c r="CQ84" i="55"/>
  <c r="BP84" i="55"/>
  <c r="CF84" i="55"/>
  <c r="BE84" i="55"/>
  <c r="BU84" i="55"/>
  <c r="CK84" i="55"/>
  <c r="BV84" i="55"/>
  <c r="CP84" i="55"/>
  <c r="BR84" i="55"/>
  <c r="BO84" i="55"/>
  <c r="CE84" i="55"/>
  <c r="BD84" i="55"/>
  <c r="BT84" i="55"/>
  <c r="CJ84" i="55"/>
  <c r="BI84" i="55"/>
  <c r="BY84" i="55"/>
  <c r="CO84" i="55"/>
  <c r="CL84" i="55"/>
  <c r="BN84" i="55"/>
  <c r="CH84" i="55"/>
  <c r="BS84" i="55"/>
  <c r="BH84" i="55"/>
  <c r="CN84" i="55"/>
  <c r="CC84" i="55"/>
  <c r="BJ84" i="55"/>
  <c r="BC84" i="55"/>
  <c r="BX84" i="55"/>
  <c r="CS84" i="55"/>
  <c r="BW84" i="55"/>
  <c r="BL84" i="55"/>
  <c r="CR84" i="55"/>
  <c r="CG84" i="55"/>
  <c r="BZ84" i="55"/>
  <c r="CI84" i="55"/>
  <c r="BM84" i="55"/>
  <c r="CD84" i="55"/>
  <c r="BU81" i="55"/>
  <c r="CK81" i="55"/>
  <c r="BK81" i="55"/>
  <c r="CF81" i="55"/>
  <c r="BL81" i="55"/>
  <c r="CH81" i="55"/>
  <c r="BH81" i="55"/>
  <c r="CD81" i="55"/>
  <c r="BT81" i="55"/>
  <c r="BJ81" i="55"/>
  <c r="BI81" i="55"/>
  <c r="BY81" i="55"/>
  <c r="CO81" i="55"/>
  <c r="BP81" i="55"/>
  <c r="CL81" i="55"/>
  <c r="BR81" i="55"/>
  <c r="CM81" i="55"/>
  <c r="BN81" i="55"/>
  <c r="CI81" i="55"/>
  <c r="CP81" i="55"/>
  <c r="CE81" i="55"/>
  <c r="CC81" i="55"/>
  <c r="BV81" i="55"/>
  <c r="BW81" i="55"/>
  <c r="BS81" i="55"/>
  <c r="CG81" i="55"/>
  <c r="CA81" i="55"/>
  <c r="CB81" i="55"/>
  <c r="BX81" i="55"/>
  <c r="BZ81" i="55"/>
  <c r="BF81" i="55"/>
  <c r="BO81" i="55"/>
  <c r="CU81" i="55"/>
  <c r="BQ81" i="55"/>
  <c r="CT81" i="55"/>
  <c r="BM81" i="55"/>
  <c r="CQ81" i="55"/>
  <c r="CN81" i="55"/>
  <c r="CJ81" i="55"/>
  <c r="BG81" i="55"/>
  <c r="BU77" i="55"/>
  <c r="CK77" i="55"/>
  <c r="BJ77" i="55"/>
  <c r="BZ77" i="55"/>
  <c r="CP77" i="55"/>
  <c r="BS77" i="55"/>
  <c r="CJ77" i="55"/>
  <c r="BW77" i="55"/>
  <c r="BH77" i="55"/>
  <c r="BI77" i="55"/>
  <c r="BY77" i="55"/>
  <c r="CO77" i="55"/>
  <c r="BN77" i="55"/>
  <c r="CD77" i="55"/>
  <c r="CT77" i="55"/>
  <c r="CA77" i="55"/>
  <c r="BL77" i="55"/>
  <c r="CR77" i="55"/>
  <c r="CE77" i="55"/>
  <c r="CN77" i="55"/>
  <c r="CG77" i="55"/>
  <c r="BV77" i="55"/>
  <c r="BK77" i="55"/>
  <c r="BT77" i="55"/>
  <c r="CM77" i="55"/>
  <c r="BM77" i="55"/>
  <c r="CS77" i="55"/>
  <c r="CH77" i="55"/>
  <c r="CI77" i="55"/>
  <c r="CB77" i="55"/>
  <c r="CF77" i="55"/>
  <c r="CC77" i="55"/>
  <c r="BO77" i="55"/>
  <c r="CU77" i="55"/>
  <c r="BR77" i="55"/>
  <c r="BF77" i="55"/>
  <c r="CQ77" i="55"/>
  <c r="BP77" i="55"/>
  <c r="BX77" i="55"/>
  <c r="BU65" i="55"/>
  <c r="CK65" i="55"/>
  <c r="BK65" i="55"/>
  <c r="CF65" i="55"/>
  <c r="BL65" i="55"/>
  <c r="CH65" i="55"/>
  <c r="BH65" i="55"/>
  <c r="CD65" i="55"/>
  <c r="BT65" i="55"/>
  <c r="BJ65" i="55"/>
  <c r="BI65" i="55"/>
  <c r="BY65" i="55"/>
  <c r="CO65" i="55"/>
  <c r="BP65" i="55"/>
  <c r="CL65" i="55"/>
  <c r="BR65" i="55"/>
  <c r="CM65" i="55"/>
  <c r="BN65" i="55"/>
  <c r="CI65" i="55"/>
  <c r="CP65" i="55"/>
  <c r="CE65" i="55"/>
  <c r="BQ65" i="55"/>
  <c r="BF65" i="55"/>
  <c r="BG65" i="55"/>
  <c r="CT65" i="55"/>
  <c r="CJ65" i="55"/>
  <c r="CC65" i="55"/>
  <c r="BV65" i="55"/>
  <c r="BW65" i="55"/>
  <c r="BS65" i="55"/>
  <c r="BM65" i="55"/>
  <c r="CQ65" i="55"/>
  <c r="BX65" i="55"/>
  <c r="BO65" i="55"/>
  <c r="CU65" i="55"/>
  <c r="CR65" i="55"/>
  <c r="CG65" i="55"/>
  <c r="CB65" i="55"/>
  <c r="CN65" i="55"/>
  <c r="CS65" i="55"/>
  <c r="CU64" i="55"/>
  <c r="BN64" i="55"/>
  <c r="CD64" i="55"/>
  <c r="CT64" i="55"/>
  <c r="BS64" i="55"/>
  <c r="CN64" i="55"/>
  <c r="BO64" i="55"/>
  <c r="CJ64" i="55"/>
  <c r="BP64" i="55"/>
  <c r="CK64" i="55"/>
  <c r="BL64" i="55"/>
  <c r="BW64" i="55"/>
  <c r="BR64" i="55"/>
  <c r="CH64" i="55"/>
  <c r="BC64" i="55"/>
  <c r="BX64" i="55"/>
  <c r="CS64" i="55"/>
  <c r="BT64" i="55"/>
  <c r="CO64" i="55"/>
  <c r="BU64" i="55"/>
  <c r="CQ64" i="55"/>
  <c r="CG64" i="55"/>
  <c r="CR64" i="55"/>
  <c r="BF64" i="55"/>
  <c r="CL64" i="55"/>
  <c r="CC64" i="55"/>
  <c r="BY64" i="55"/>
  <c r="CA64" i="55"/>
  <c r="BQ64" i="55"/>
  <c r="BH64" i="55"/>
  <c r="BE64" i="55"/>
  <c r="BJ64" i="55"/>
  <c r="CP64" i="55"/>
  <c r="CI64" i="55"/>
  <c r="CE64" i="55"/>
  <c r="CF64" i="55"/>
  <c r="CM64" i="55"/>
  <c r="BV64" i="55"/>
  <c r="BD64" i="55"/>
  <c r="BG64" i="55"/>
  <c r="BU61" i="55"/>
  <c r="CK61" i="55"/>
  <c r="BJ61" i="55"/>
  <c r="BK61" i="55"/>
  <c r="CA61" i="55"/>
  <c r="CF61" i="55"/>
  <c r="BT61" i="55"/>
  <c r="CR61" i="55"/>
  <c r="CI61" i="55"/>
  <c r="CP61" i="55"/>
  <c r="BI61" i="55"/>
  <c r="BY61" i="55"/>
  <c r="CO61" i="55"/>
  <c r="BN61" i="55"/>
  <c r="BO61" i="55"/>
  <c r="CL61" i="55"/>
  <c r="CB61" i="55"/>
  <c r="BL61" i="55"/>
  <c r="CN61" i="55"/>
  <c r="BX61" i="55"/>
  <c r="CC61" i="55"/>
  <c r="BH61" i="55"/>
  <c r="CD61" i="55"/>
  <c r="CJ61" i="55"/>
  <c r="CG61" i="55"/>
  <c r="BG61" i="55"/>
  <c r="BR61" i="55"/>
  <c r="CH61" i="55"/>
  <c r="CT61" i="55"/>
  <c r="CS61" i="55"/>
  <c r="BW61" i="55"/>
  <c r="CM61" i="55"/>
  <c r="CU61" i="55"/>
  <c r="BM61" i="55"/>
  <c r="BP61" i="55"/>
  <c r="BF61" i="55"/>
  <c r="BV61" i="55"/>
  <c r="BZ61" i="55"/>
  <c r="BU57" i="55"/>
  <c r="CK57" i="55"/>
  <c r="BJ57" i="55"/>
  <c r="BZ57" i="55"/>
  <c r="CP57" i="55"/>
  <c r="BK57" i="55"/>
  <c r="CA57" i="55"/>
  <c r="CQ57" i="55"/>
  <c r="BH57" i="55"/>
  <c r="CB57" i="55"/>
  <c r="BI57" i="55"/>
  <c r="BY57" i="55"/>
  <c r="CO57" i="55"/>
  <c r="BN57" i="55"/>
  <c r="CD57" i="55"/>
  <c r="CT57" i="55"/>
  <c r="BO57" i="55"/>
  <c r="CE57" i="55"/>
  <c r="BX57" i="55"/>
  <c r="CR57" i="55"/>
  <c r="CC57" i="55"/>
  <c r="BR57" i="55"/>
  <c r="CI57" i="55"/>
  <c r="CJ57" i="55"/>
  <c r="CF57" i="55"/>
  <c r="CG57" i="55"/>
  <c r="BV57" i="55"/>
  <c r="BG57" i="55"/>
  <c r="CM57" i="55"/>
  <c r="CN57" i="55"/>
  <c r="BF57" i="55"/>
  <c r="BS57" i="55"/>
  <c r="BL57" i="55"/>
  <c r="CL57" i="55"/>
  <c r="BM57" i="55"/>
  <c r="CH57" i="55"/>
  <c r="BW57" i="55"/>
  <c r="BP57" i="55"/>
  <c r="BQ57" i="55"/>
  <c r="CU56" i="55"/>
  <c r="BN56" i="55"/>
  <c r="CD56" i="55"/>
  <c r="CT56" i="55"/>
  <c r="BO56" i="55"/>
  <c r="CE56" i="55"/>
  <c r="BD56" i="55"/>
  <c r="BT56" i="55"/>
  <c r="CJ56" i="55"/>
  <c r="BU56" i="55"/>
  <c r="CO56" i="55"/>
  <c r="BQ56" i="55"/>
  <c r="BR56" i="55"/>
  <c r="CH56" i="55"/>
  <c r="BC56" i="55"/>
  <c r="BS56" i="55"/>
  <c r="CI56" i="55"/>
  <c r="BH56" i="55"/>
  <c r="BX56" i="55"/>
  <c r="CN56" i="55"/>
  <c r="CK56" i="55"/>
  <c r="BM56" i="55"/>
  <c r="CG56" i="55"/>
  <c r="BF56" i="55"/>
  <c r="CL56" i="55"/>
  <c r="BW56" i="55"/>
  <c r="BL56" i="55"/>
  <c r="CR56" i="55"/>
  <c r="CC56" i="55"/>
  <c r="CA56" i="55"/>
  <c r="BP56" i="55"/>
  <c r="BE56" i="55"/>
  <c r="CS56" i="55"/>
  <c r="BJ56" i="55"/>
  <c r="CP56" i="55"/>
  <c r="BU53" i="55"/>
  <c r="CK53" i="55"/>
  <c r="BL53" i="55"/>
  <c r="CH53" i="55"/>
  <c r="BH53" i="55"/>
  <c r="CD53" i="55"/>
  <c r="BZ53" i="55"/>
  <c r="BV53" i="55"/>
  <c r="BK53" i="55"/>
  <c r="BI53" i="55"/>
  <c r="BY53" i="55"/>
  <c r="CO53" i="55"/>
  <c r="BR53" i="55"/>
  <c r="CM53" i="55"/>
  <c r="BN53" i="55"/>
  <c r="CI53" i="55"/>
  <c r="BJ53" i="55"/>
  <c r="CE53" i="55"/>
  <c r="CQ53" i="55"/>
  <c r="CF53" i="55"/>
  <c r="CC53" i="55"/>
  <c r="BW53" i="55"/>
  <c r="BS53" i="55"/>
  <c r="CP53" i="55"/>
  <c r="CL53" i="55"/>
  <c r="CG53" i="55"/>
  <c r="CB53" i="55"/>
  <c r="BX53" i="55"/>
  <c r="BO53" i="55"/>
  <c r="BF53" i="55"/>
  <c r="BQ53" i="55"/>
  <c r="BT53" i="55"/>
  <c r="CT53" i="55"/>
  <c r="CS53" i="55"/>
  <c r="CN53" i="55"/>
  <c r="CJ53" i="55"/>
  <c r="BG53" i="55"/>
  <c r="CA53" i="55"/>
  <c r="BN52" i="55"/>
  <c r="CD52" i="55"/>
  <c r="CT52" i="55"/>
  <c r="BT52" i="55"/>
  <c r="CO52" i="55"/>
  <c r="BU52" i="55"/>
  <c r="CQ52" i="55"/>
  <c r="BW52" i="55"/>
  <c r="CR52" i="55"/>
  <c r="CI52" i="55"/>
  <c r="BX52" i="55"/>
  <c r="BR52" i="55"/>
  <c r="CH52" i="55"/>
  <c r="BD52" i="55"/>
  <c r="BY52" i="55"/>
  <c r="BE52" i="55"/>
  <c r="CA52" i="55"/>
  <c r="BG52" i="55"/>
  <c r="CB52" i="55"/>
  <c r="BH52" i="55"/>
  <c r="BS52" i="55"/>
  <c r="CS52" i="55"/>
  <c r="BV52" i="55"/>
  <c r="BI52" i="55"/>
  <c r="BK52" i="55"/>
  <c r="BL52" i="55"/>
  <c r="CC52" i="55"/>
  <c r="BZ52" i="55"/>
  <c r="BO52" i="55"/>
  <c r="BP52" i="55"/>
  <c r="BQ52" i="55"/>
  <c r="BM52" i="55"/>
  <c r="BU49" i="55"/>
  <c r="CK49" i="55"/>
  <c r="BL49" i="55"/>
  <c r="CH49" i="55"/>
  <c r="BH49" i="55"/>
  <c r="CD49" i="55"/>
  <c r="BZ49" i="55"/>
  <c r="BK49" i="55"/>
  <c r="BV49" i="55"/>
  <c r="BI49" i="55"/>
  <c r="BY49" i="55"/>
  <c r="CO49" i="55"/>
  <c r="BR49" i="55"/>
  <c r="CM49" i="55"/>
  <c r="BN49" i="55"/>
  <c r="CI49" i="55"/>
  <c r="BJ49" i="55"/>
  <c r="CE49" i="55"/>
  <c r="CF49" i="55"/>
  <c r="CQ49" i="55"/>
  <c r="CC49" i="55"/>
  <c r="BW49" i="55"/>
  <c r="BS49" i="55"/>
  <c r="CP49" i="55"/>
  <c r="BF49" i="55"/>
  <c r="CG49" i="55"/>
  <c r="CB49" i="55"/>
  <c r="BX49" i="55"/>
  <c r="BO49" i="55"/>
  <c r="BP49" i="55"/>
  <c r="BG49" i="55"/>
  <c r="CT49" i="55"/>
  <c r="CL49" i="55"/>
  <c r="CU49" i="55"/>
  <c r="BQ49" i="55"/>
  <c r="BT49" i="55"/>
  <c r="BM49" i="55"/>
  <c r="CR49" i="55"/>
  <c r="CA49" i="55"/>
  <c r="BN48" i="55"/>
  <c r="CD48" i="55"/>
  <c r="CT48" i="55"/>
  <c r="BT48" i="55"/>
  <c r="CO48" i="55"/>
  <c r="BU48" i="55"/>
  <c r="CQ48" i="55"/>
  <c r="BR48" i="55"/>
  <c r="CH48" i="55"/>
  <c r="BD48" i="55"/>
  <c r="BY48" i="55"/>
  <c r="BE48" i="55"/>
  <c r="CA48" i="55"/>
  <c r="BG48" i="55"/>
  <c r="CB48" i="55"/>
  <c r="BS48" i="55"/>
  <c r="CS48" i="55"/>
  <c r="CI48" i="55"/>
  <c r="BF48" i="55"/>
  <c r="CL48" i="55"/>
  <c r="CE48" i="55"/>
  <c r="CF48" i="55"/>
  <c r="BW48" i="55"/>
  <c r="CN48" i="55"/>
  <c r="CC48" i="55"/>
  <c r="BJ48" i="55"/>
  <c r="CP48" i="55"/>
  <c r="CJ48" i="55"/>
  <c r="CK48" i="55"/>
  <c r="CG48" i="55"/>
  <c r="BC48" i="55"/>
  <c r="BM48" i="55"/>
  <c r="BR44" i="55"/>
  <c r="CH44" i="55"/>
  <c r="BC44" i="55"/>
  <c r="BS44" i="55"/>
  <c r="CI44" i="55"/>
  <c r="BH44" i="55"/>
  <c r="BX44" i="55"/>
  <c r="CN44" i="55"/>
  <c r="CO44" i="55"/>
  <c r="BQ44" i="55"/>
  <c r="CK44" i="55"/>
  <c r="BN44" i="55"/>
  <c r="CL44" i="55"/>
  <c r="BK44" i="55"/>
  <c r="CE44" i="55"/>
  <c r="BL44" i="55"/>
  <c r="CF44" i="55"/>
  <c r="BY44" i="55"/>
  <c r="CG44" i="55"/>
  <c r="CU44" i="55"/>
  <c r="BV44" i="55"/>
  <c r="CP44" i="55"/>
  <c r="BO44" i="55"/>
  <c r="CM44" i="55"/>
  <c r="BP44" i="55"/>
  <c r="CJ44" i="55"/>
  <c r="BM44" i="55"/>
  <c r="BE44" i="55"/>
  <c r="BH42" i="55"/>
  <c r="BX42" i="55"/>
  <c r="CN42" i="55"/>
  <c r="BM42" i="55"/>
  <c r="CC42" i="55"/>
  <c r="CS42" i="55"/>
  <c r="BR42" i="55"/>
  <c r="CH42" i="55"/>
  <c r="BG42" i="55"/>
  <c r="CA42" i="55"/>
  <c r="BP42" i="55"/>
  <c r="CJ42" i="55"/>
  <c r="BQ42" i="55"/>
  <c r="CK42" i="55"/>
  <c r="BN42" i="55"/>
  <c r="CL42" i="55"/>
  <c r="CM42" i="55"/>
  <c r="CE42" i="55"/>
  <c r="BT42" i="55"/>
  <c r="CR42" i="55"/>
  <c r="BU42" i="55"/>
  <c r="CO42" i="55"/>
  <c r="BV42" i="55"/>
  <c r="CP42" i="55"/>
  <c r="BK42" i="55"/>
  <c r="CF42" i="55"/>
  <c r="CG42" i="55"/>
  <c r="CD42" i="55"/>
  <c r="BO42" i="55"/>
  <c r="BE42" i="55"/>
  <c r="BF42" i="55"/>
  <c r="CT42" i="55"/>
  <c r="CB42" i="55"/>
  <c r="BZ42" i="55"/>
  <c r="BS42" i="55"/>
  <c r="BI42" i="55"/>
  <c r="BW42" i="55"/>
  <c r="CI42" i="55"/>
  <c r="BL42" i="55"/>
  <c r="BY42" i="55"/>
  <c r="BJ42" i="55"/>
  <c r="CQ42" i="55"/>
  <c r="BH38" i="55"/>
  <c r="BX38" i="55"/>
  <c r="CN38" i="55"/>
  <c r="BM38" i="55"/>
  <c r="CC38" i="55"/>
  <c r="CS38" i="55"/>
  <c r="BR38" i="55"/>
  <c r="CH38" i="55"/>
  <c r="BS38" i="55"/>
  <c r="CM38" i="55"/>
  <c r="CB38" i="55"/>
  <c r="BE38" i="55"/>
  <c r="BY38" i="55"/>
  <c r="BF38" i="55"/>
  <c r="BZ38" i="55"/>
  <c r="CT38" i="55"/>
  <c r="BO38" i="55"/>
  <c r="CQ38" i="55"/>
  <c r="BL38" i="55"/>
  <c r="CF38" i="55"/>
  <c r="BI38" i="55"/>
  <c r="CG38" i="55"/>
  <c r="BJ38" i="55"/>
  <c r="CD38" i="55"/>
  <c r="BW38" i="55"/>
  <c r="CI38" i="55"/>
  <c r="CR38" i="55"/>
  <c r="CO38" i="55"/>
  <c r="CP38" i="55"/>
  <c r="CA38" i="55"/>
  <c r="BP38" i="55"/>
  <c r="BQ38" i="55"/>
  <c r="BN38" i="55"/>
  <c r="CE38" i="55"/>
  <c r="CJ38" i="55"/>
  <c r="CL38" i="55"/>
  <c r="BU38" i="55"/>
  <c r="BV38" i="55"/>
  <c r="BT38" i="55"/>
  <c r="BK38" i="55"/>
  <c r="CU38" i="55"/>
  <c r="CK38" i="55"/>
  <c r="BJ29" i="55"/>
  <c r="BZ29" i="55"/>
  <c r="CP29" i="55"/>
  <c r="BM29" i="55"/>
  <c r="CI29" i="55"/>
  <c r="BI29" i="55"/>
  <c r="CE29" i="55"/>
  <c r="BK29" i="55"/>
  <c r="CF29" i="55"/>
  <c r="CR29" i="55"/>
  <c r="CG29" i="55"/>
  <c r="BN29" i="55"/>
  <c r="CD29" i="55"/>
  <c r="CT29" i="55"/>
  <c r="BS29" i="55"/>
  <c r="CN29" i="55"/>
  <c r="BO29" i="55"/>
  <c r="CJ29" i="55"/>
  <c r="BP29" i="55"/>
  <c r="CK29" i="55"/>
  <c r="BG29" i="55"/>
  <c r="BQ29" i="55"/>
  <c r="BR29" i="55"/>
  <c r="CS29" i="55"/>
  <c r="CO29" i="55"/>
  <c r="CQ29" i="55"/>
  <c r="CM29" i="55"/>
  <c r="CU29" i="55"/>
  <c r="BX29" i="55"/>
  <c r="BU29" i="55"/>
  <c r="BV29" i="55"/>
  <c r="BH29" i="55"/>
  <c r="BW29" i="55"/>
  <c r="CH29" i="55"/>
  <c r="BT29" i="55"/>
  <c r="CB29" i="55"/>
  <c r="BJ25" i="55"/>
  <c r="BZ25" i="55"/>
  <c r="CP25" i="55"/>
  <c r="BK25" i="55"/>
  <c r="CA25" i="55"/>
  <c r="CQ25" i="55"/>
  <c r="CG25" i="55"/>
  <c r="BT25" i="55"/>
  <c r="CK25" i="55"/>
  <c r="CN25" i="55"/>
  <c r="BN25" i="55"/>
  <c r="CD25" i="55"/>
  <c r="CT25" i="55"/>
  <c r="BO25" i="55"/>
  <c r="CE25" i="55"/>
  <c r="BI25" i="55"/>
  <c r="CO25" i="55"/>
  <c r="CB25" i="55"/>
  <c r="BM25" i="55"/>
  <c r="CS25" i="55"/>
  <c r="BP25" i="55"/>
  <c r="CH25" i="55"/>
  <c r="BS25" i="55"/>
  <c r="BQ25" i="55"/>
  <c r="CJ25" i="55"/>
  <c r="CC25" i="55"/>
  <c r="CU25" i="55"/>
  <c r="BR25" i="55"/>
  <c r="CI25" i="55"/>
  <c r="BF25" i="55"/>
  <c r="CL25" i="55"/>
  <c r="BW25" i="55"/>
  <c r="BY25" i="55"/>
  <c r="CR25" i="55"/>
  <c r="CF25" i="55"/>
  <c r="BH25" i="55"/>
  <c r="BO24" i="55"/>
  <c r="CE24" i="55"/>
  <c r="BD24" i="55"/>
  <c r="BG24" i="55"/>
  <c r="CA24" i="55"/>
  <c r="BH24" i="55"/>
  <c r="BX24" i="55"/>
  <c r="CN24" i="55"/>
  <c r="BY24" i="55"/>
  <c r="BR24" i="55"/>
  <c r="BE24" i="55"/>
  <c r="CK24" i="55"/>
  <c r="BF24" i="55"/>
  <c r="BK24" i="55"/>
  <c r="CI24" i="55"/>
  <c r="BL24" i="55"/>
  <c r="CB24" i="55"/>
  <c r="CR24" i="55"/>
  <c r="CG24" i="55"/>
  <c r="BZ24" i="55"/>
  <c r="BM24" i="55"/>
  <c r="CS24" i="55"/>
  <c r="CL24" i="55"/>
  <c r="CU24" i="55"/>
  <c r="CU19" i="55"/>
  <c r="BG19" i="55"/>
  <c r="BW19" i="55"/>
  <c r="CM19" i="55"/>
  <c r="BN19" i="55"/>
  <c r="CJ19" i="55"/>
  <c r="BJ19" i="55"/>
  <c r="CF19" i="55"/>
  <c r="BL19" i="55"/>
  <c r="CG19" i="55"/>
  <c r="CN19" i="55"/>
  <c r="CC19" i="55"/>
  <c r="BK19" i="55"/>
  <c r="CA19" i="55"/>
  <c r="CQ19" i="55"/>
  <c r="BT19" i="55"/>
  <c r="CO19" i="55"/>
  <c r="BP19" i="55"/>
  <c r="CK19" i="55"/>
  <c r="BQ19" i="55"/>
  <c r="CL19" i="55"/>
  <c r="BX19" i="55"/>
  <c r="CH19" i="55"/>
  <c r="BO19" i="55"/>
  <c r="BD19" i="55"/>
  <c r="CT19" i="55"/>
  <c r="CP19" i="55"/>
  <c r="CR19" i="55"/>
  <c r="BM19" i="55"/>
  <c r="BS19" i="55"/>
  <c r="BI19" i="55"/>
  <c r="BE19" i="55"/>
  <c r="BF19" i="55"/>
  <c r="BR19" i="55"/>
  <c r="CI19" i="55"/>
  <c r="BZ19" i="55"/>
  <c r="BH19" i="55"/>
  <c r="BY19" i="55"/>
  <c r="BV19" i="55"/>
  <c r="BU19" i="55"/>
  <c r="CS19" i="55"/>
  <c r="CB19" i="55"/>
  <c r="CE19" i="55"/>
  <c r="BI17" i="55"/>
  <c r="BY17" i="55"/>
  <c r="CO17" i="55"/>
  <c r="BN17" i="55"/>
  <c r="CD17" i="55"/>
  <c r="CT17" i="55"/>
  <c r="CB17" i="55"/>
  <c r="BO17" i="55"/>
  <c r="BH17" i="55"/>
  <c r="CN17" i="55"/>
  <c r="CA17" i="55"/>
  <c r="BM17" i="55"/>
  <c r="CG17" i="55"/>
  <c r="BJ17" i="55"/>
  <c r="CH17" i="55"/>
  <c r="BL17" i="55"/>
  <c r="BG17" i="55"/>
  <c r="BP17" i="55"/>
  <c r="CQ17" i="55"/>
  <c r="CC17" i="55"/>
  <c r="BR17" i="55"/>
  <c r="CP17" i="55"/>
  <c r="CR17" i="55"/>
  <c r="BX17" i="55"/>
  <c r="CK17" i="55"/>
  <c r="BV17" i="55"/>
  <c r="BW17" i="55"/>
  <c r="CF17" i="55"/>
  <c r="CI17" i="55"/>
  <c r="BU17" i="55"/>
  <c r="CL17" i="55"/>
  <c r="CE17" i="55"/>
  <c r="CS17" i="55"/>
  <c r="CM17" i="55"/>
  <c r="BS17" i="55"/>
  <c r="BQ17" i="55"/>
  <c r="BT17" i="55"/>
  <c r="BF17" i="55"/>
  <c r="CJ17" i="55"/>
  <c r="BK17" i="55"/>
  <c r="BZ17" i="55"/>
  <c r="BN13" i="55"/>
  <c r="BI13" i="55"/>
  <c r="CC13" i="55"/>
  <c r="CS13" i="55"/>
  <c r="BU13" i="55"/>
  <c r="CL13" i="55"/>
  <c r="BS13" i="55"/>
  <c r="BL13" i="55"/>
  <c r="CN13" i="55"/>
  <c r="CQ13" i="55"/>
  <c r="BR13" i="55"/>
  <c r="BO13" i="55"/>
  <c r="CG13" i="55"/>
  <c r="BZ13" i="55"/>
  <c r="CP13" i="55"/>
  <c r="CB13" i="55"/>
  <c r="BW13" i="55"/>
  <c r="BM13" i="55"/>
  <c r="CA13" i="55"/>
  <c r="BQ13" i="55"/>
  <c r="BF13" i="55"/>
  <c r="BT13" i="55"/>
  <c r="CH13" i="55"/>
  <c r="CR13" i="55"/>
  <c r="BX13" i="55"/>
  <c r="CU13" i="55"/>
  <c r="CK13" i="55"/>
  <c r="BH13" i="55"/>
  <c r="CI13" i="55"/>
  <c r="BJ13" i="55"/>
  <c r="BY13" i="55"/>
  <c r="BK13" i="55"/>
  <c r="CT13" i="55"/>
  <c r="CE13" i="55"/>
  <c r="CF13" i="55"/>
  <c r="BV13" i="55"/>
  <c r="BP13" i="55"/>
  <c r="CM13" i="55"/>
  <c r="C157" i="55"/>
  <c r="D157" i="55"/>
  <c r="E157" i="55"/>
  <c r="F157" i="55"/>
  <c r="G157" i="55"/>
  <c r="H157" i="55"/>
  <c r="I157" i="55"/>
  <c r="J157" i="55"/>
  <c r="K157" i="55"/>
  <c r="L157" i="55"/>
  <c r="CU36" i="55"/>
  <c r="CU21" i="55"/>
  <c r="CU30" i="55"/>
  <c r="BG242" i="55"/>
  <c r="BJ247" i="55"/>
  <c r="BP251" i="55"/>
  <c r="BH254" i="55"/>
  <c r="CP256" i="55"/>
  <c r="CD6" i="55"/>
  <c r="CU57" i="55"/>
  <c r="CU89" i="55"/>
  <c r="CU121" i="55"/>
  <c r="CU153" i="55"/>
  <c r="CU185" i="55"/>
  <c r="CU217" i="55"/>
  <c r="CU249" i="55"/>
  <c r="BV24" i="55"/>
  <c r="CH24" i="55"/>
  <c r="BI24" i="55"/>
  <c r="BP24" i="55"/>
  <c r="BS24" i="55"/>
  <c r="BZ28" i="55"/>
  <c r="CS28" i="55"/>
  <c r="CG28" i="55"/>
  <c r="BW28" i="55"/>
  <c r="BQ32" i="55"/>
  <c r="BE32" i="55"/>
  <c r="CN32" i="55"/>
  <c r="CA32" i="55"/>
  <c r="CB36" i="55"/>
  <c r="BJ36" i="55"/>
  <c r="CS36" i="55"/>
  <c r="CI36" i="55"/>
  <c r="BE40" i="55"/>
  <c r="CJ40" i="55"/>
  <c r="CM40" i="55"/>
  <c r="CP40" i="55"/>
  <c r="BU44" i="55"/>
  <c r="CR44" i="55"/>
  <c r="CQ44" i="55"/>
  <c r="CT44" i="55"/>
  <c r="BF44" i="55"/>
  <c r="CM48" i="55"/>
  <c r="BK48" i="55"/>
  <c r="BV48" i="55"/>
  <c r="CG52" i="55"/>
  <c r="CE52" i="55"/>
  <c r="BF52" i="55"/>
  <c r="CB56" i="55"/>
  <c r="BG56" i="55"/>
  <c r="CC60" i="55"/>
  <c r="BL60" i="55"/>
  <c r="CL60" i="55"/>
  <c r="BK64" i="55"/>
  <c r="CC68" i="55"/>
  <c r="CP68" i="55"/>
  <c r="CQ72" i="55"/>
  <c r="BE76" i="55"/>
  <c r="BJ76" i="55"/>
  <c r="BK80" i="55"/>
  <c r="BQ84" i="55"/>
  <c r="BZ88" i="55"/>
  <c r="BW88" i="55"/>
  <c r="CB92" i="55"/>
  <c r="BR96" i="55"/>
  <c r="CT100" i="55"/>
  <c r="CM100" i="55"/>
  <c r="BQ104" i="55"/>
  <c r="BH108" i="55"/>
  <c r="BI108" i="55"/>
  <c r="BN112" i="55"/>
  <c r="CA116" i="55"/>
  <c r="CE120" i="55"/>
  <c r="BY120" i="55"/>
  <c r="CM124" i="55"/>
  <c r="CE128" i="55"/>
  <c r="CN132" i="55"/>
  <c r="CO132" i="55"/>
  <c r="BL140" i="55"/>
  <c r="BI140" i="55"/>
  <c r="BN144" i="55"/>
  <c r="CA148" i="55"/>
  <c r="CJ152" i="55"/>
  <c r="BY152" i="55"/>
  <c r="CD156" i="55"/>
  <c r="CE160" i="55"/>
  <c r="BL164" i="55"/>
  <c r="CO164" i="55"/>
  <c r="CT168" i="55"/>
  <c r="BP172" i="55"/>
  <c r="BI172" i="55"/>
  <c r="BN176" i="55"/>
  <c r="BO180" i="55"/>
  <c r="CJ184" i="55"/>
  <c r="BY184" i="55"/>
  <c r="CD188" i="55"/>
  <c r="CE192" i="55"/>
  <c r="BL196" i="55"/>
  <c r="CO196" i="55"/>
  <c r="CT200" i="55"/>
  <c r="BI204" i="55"/>
  <c r="BJ204" i="55"/>
  <c r="BK208" i="55"/>
  <c r="BP212" i="55"/>
  <c r="CC216" i="55"/>
  <c r="BZ216" i="55"/>
  <c r="CA220" i="55"/>
  <c r="CF224" i="55"/>
  <c r="BE228" i="55"/>
  <c r="CP228" i="55"/>
  <c r="CQ232" i="55"/>
  <c r="CJ236" i="55"/>
  <c r="BQ240" i="55"/>
  <c r="CH240" i="55"/>
  <c r="BK244" i="55"/>
  <c r="CI248" i="55"/>
  <c r="CF252" i="55"/>
  <c r="CJ256" i="55"/>
  <c r="CS10" i="55"/>
  <c r="CP14" i="55"/>
  <c r="BR18" i="55"/>
  <c r="BY6" i="55"/>
  <c r="CC182" i="55"/>
  <c r="BS182" i="55"/>
  <c r="BZ210" i="55"/>
  <c r="BN226" i="55"/>
  <c r="CI242" i="55"/>
  <c r="CF242" i="55"/>
  <c r="BS250" i="55"/>
  <c r="BY16" i="55"/>
  <c r="BC16" i="55"/>
  <c r="BF27" i="55"/>
  <c r="CH39" i="55"/>
  <c r="CI39" i="55"/>
  <c r="BI51" i="55"/>
  <c r="CD63" i="55"/>
  <c r="BC63" i="55"/>
  <c r="BH75" i="55"/>
  <c r="CH83" i="55"/>
  <c r="BK95" i="55"/>
  <c r="BT95" i="55"/>
  <c r="BW107" i="55"/>
  <c r="BL115" i="55"/>
  <c r="CK127" i="55"/>
  <c r="BO127" i="55"/>
  <c r="CM139" i="55"/>
  <c r="CR147" i="55"/>
  <c r="BF147" i="55"/>
  <c r="BG159" i="55"/>
  <c r="BL171" i="55"/>
  <c r="BU183" i="55"/>
  <c r="BV183" i="55"/>
  <c r="BW195" i="55"/>
  <c r="CC211" i="55"/>
  <c r="CH227" i="55"/>
  <c r="CI227" i="55"/>
  <c r="CB239" i="55"/>
  <c r="BR251" i="55"/>
  <c r="CO13" i="55"/>
  <c r="CS257" i="55"/>
  <c r="CU166" i="55"/>
  <c r="BU25" i="55"/>
  <c r="CM25" i="55"/>
  <c r="BL29" i="55"/>
  <c r="BF29" i="55"/>
  <c r="BK33" i="55"/>
  <c r="BV33" i="55"/>
  <c r="BZ37" i="55"/>
  <c r="BV37" i="55"/>
  <c r="BH45" i="55"/>
  <c r="CS57" i="55"/>
  <c r="CA65" i="55"/>
  <c r="CI73" i="55"/>
  <c r="BG77" i="55"/>
  <c r="BQ77" i="55"/>
  <c r="CR81" i="55"/>
  <c r="BT93" i="55"/>
  <c r="CO101" i="55"/>
  <c r="CH101" i="55"/>
  <c r="CB105" i="55"/>
  <c r="BU113" i="55"/>
  <c r="CB117" i="55"/>
  <c r="BN121" i="55"/>
  <c r="BW129" i="55"/>
  <c r="BJ133" i="55"/>
  <c r="BZ141" i="55"/>
  <c r="BL145" i="55"/>
  <c r="CG161" i="55"/>
  <c r="CP165" i="55"/>
  <c r="BL205" i="55"/>
  <c r="BK221" i="55"/>
  <c r="BY229" i="55"/>
  <c r="BI249" i="55"/>
  <c r="CQ7" i="55"/>
  <c r="CQ11" i="55"/>
  <c r="BH238" i="55"/>
  <c r="CK31" i="55"/>
  <c r="BI71" i="55"/>
  <c r="BL123" i="55"/>
  <c r="CG175" i="55"/>
  <c r="BP223" i="55"/>
  <c r="BP30" i="55"/>
  <c r="BS62" i="55"/>
  <c r="BL126" i="55"/>
  <c r="BV142" i="55"/>
  <c r="CJ162" i="55"/>
  <c r="CL35" i="55"/>
  <c r="BG122" i="55"/>
  <c r="CU6" i="55"/>
  <c r="BR6" i="55"/>
  <c r="BQ257" i="55"/>
  <c r="CK257" i="55"/>
  <c r="BE257" i="55"/>
  <c r="BT254" i="55"/>
  <c r="BE254" i="55"/>
  <c r="BU254" i="55"/>
  <c r="CK254" i="55"/>
  <c r="BJ254" i="55"/>
  <c r="BZ254" i="55"/>
  <c r="CP254" i="55"/>
  <c r="BK254" i="55"/>
  <c r="CA254" i="55"/>
  <c r="CQ254" i="55"/>
  <c r="BI254" i="55"/>
  <c r="BY254" i="55"/>
  <c r="CO254" i="55"/>
  <c r="BN254" i="55"/>
  <c r="CD254" i="55"/>
  <c r="CT254" i="55"/>
  <c r="BO254" i="55"/>
  <c r="CE254" i="55"/>
  <c r="CM250" i="55"/>
  <c r="BG250" i="55"/>
  <c r="BO246" i="55"/>
  <c r="BO242" i="55"/>
  <c r="CE242" i="55"/>
  <c r="BS238" i="55"/>
  <c r="CI238" i="55"/>
  <c r="CI234" i="55"/>
  <c r="BP234" i="55"/>
  <c r="CF234" i="55"/>
  <c r="BE234" i="55"/>
  <c r="BU234" i="55"/>
  <c r="CK234" i="55"/>
  <c r="BJ234" i="55"/>
  <c r="BZ234" i="55"/>
  <c r="CP234" i="55"/>
  <c r="CM234" i="55"/>
  <c r="BO234" i="55"/>
  <c r="BD234" i="55"/>
  <c r="BT234" i="55"/>
  <c r="CJ234" i="55"/>
  <c r="BI234" i="55"/>
  <c r="BY234" i="55"/>
  <c r="CO234" i="55"/>
  <c r="BN234" i="55"/>
  <c r="CD234" i="55"/>
  <c r="CT234" i="55"/>
  <c r="BK234" i="55"/>
  <c r="CE234" i="55"/>
  <c r="BD222" i="55"/>
  <c r="BT222" i="55"/>
  <c r="CJ222" i="55"/>
  <c r="BI222" i="55"/>
  <c r="BY222" i="55"/>
  <c r="CO222" i="55"/>
  <c r="BN222" i="55"/>
  <c r="CD222" i="55"/>
  <c r="CT222" i="55"/>
  <c r="BK222" i="55"/>
  <c r="CE222" i="55"/>
  <c r="BH222" i="55"/>
  <c r="BX222" i="55"/>
  <c r="CN222" i="55"/>
  <c r="BM222" i="55"/>
  <c r="CC222" i="55"/>
  <c r="CS222" i="55"/>
  <c r="BR222" i="55"/>
  <c r="CH222" i="55"/>
  <c r="BG222" i="55"/>
  <c r="CA222" i="55"/>
  <c r="BC222" i="55"/>
  <c r="BD214" i="55"/>
  <c r="BT214" i="55"/>
  <c r="CJ214" i="55"/>
  <c r="BI214" i="55"/>
  <c r="BY214" i="55"/>
  <c r="CO214" i="55"/>
  <c r="BN214" i="55"/>
  <c r="CD214" i="55"/>
  <c r="CT214" i="55"/>
  <c r="BK214" i="55"/>
  <c r="CE214" i="55"/>
  <c r="BH214" i="55"/>
  <c r="BX214" i="55"/>
  <c r="CN214" i="55"/>
  <c r="BM214" i="55"/>
  <c r="CC214" i="55"/>
  <c r="CS214" i="55"/>
  <c r="BR214" i="55"/>
  <c r="CH214" i="55"/>
  <c r="BG214" i="55"/>
  <c r="CA214" i="55"/>
  <c r="BC214" i="55"/>
  <c r="BD206" i="55"/>
  <c r="BT206" i="55"/>
  <c r="CJ206" i="55"/>
  <c r="BI206" i="55"/>
  <c r="BY206" i="55"/>
  <c r="CO206" i="55"/>
  <c r="BN206" i="55"/>
  <c r="CD206" i="55"/>
  <c r="CT206" i="55"/>
  <c r="BK206" i="55"/>
  <c r="CE206" i="55"/>
  <c r="BH206" i="55"/>
  <c r="BX206" i="55"/>
  <c r="CN206" i="55"/>
  <c r="BM206" i="55"/>
  <c r="CC206" i="55"/>
  <c r="CS206" i="55"/>
  <c r="BR206" i="55"/>
  <c r="CH206" i="55"/>
  <c r="BG206" i="55"/>
  <c r="CA206" i="55"/>
  <c r="BC206" i="55"/>
  <c r="BC198" i="55"/>
  <c r="BS198" i="55"/>
  <c r="CI198" i="55"/>
  <c r="BH198" i="55"/>
  <c r="BX198" i="55"/>
  <c r="CN198" i="55"/>
  <c r="BM198" i="55"/>
  <c r="CC198" i="55"/>
  <c r="CS198" i="55"/>
  <c r="BV198" i="55"/>
  <c r="CP198" i="55"/>
  <c r="BG198" i="55"/>
  <c r="BW198" i="55"/>
  <c r="CM198" i="55"/>
  <c r="BL198" i="55"/>
  <c r="CB198" i="55"/>
  <c r="CR198" i="55"/>
  <c r="BQ198" i="55"/>
  <c r="CG198" i="55"/>
  <c r="BR198" i="55"/>
  <c r="CL198" i="55"/>
  <c r="BN198" i="55"/>
  <c r="BC190" i="55"/>
  <c r="BS190" i="55"/>
  <c r="CI190" i="55"/>
  <c r="BH190" i="55"/>
  <c r="BX190" i="55"/>
  <c r="CN190" i="55"/>
  <c r="BM190" i="55"/>
  <c r="CC190" i="55"/>
  <c r="CS190" i="55"/>
  <c r="BV190" i="55"/>
  <c r="CP190" i="55"/>
  <c r="BG190" i="55"/>
  <c r="BW190" i="55"/>
  <c r="CM190" i="55"/>
  <c r="BL190" i="55"/>
  <c r="CB190" i="55"/>
  <c r="CR190" i="55"/>
  <c r="BQ190" i="55"/>
  <c r="CG190" i="55"/>
  <c r="BR190" i="55"/>
  <c r="CL190" i="55"/>
  <c r="BN190" i="55"/>
  <c r="BC186" i="55"/>
  <c r="BS186" i="55"/>
  <c r="CI186" i="55"/>
  <c r="BH186" i="55"/>
  <c r="BX186" i="55"/>
  <c r="CN186" i="55"/>
  <c r="BM186" i="55"/>
  <c r="CC186" i="55"/>
  <c r="CS186" i="55"/>
  <c r="BV186" i="55"/>
  <c r="CP186" i="55"/>
  <c r="BG186" i="55"/>
  <c r="BW186" i="55"/>
  <c r="CM186" i="55"/>
  <c r="BL186" i="55"/>
  <c r="CB186" i="55"/>
  <c r="CR186" i="55"/>
  <c r="BQ186" i="55"/>
  <c r="CG186" i="55"/>
  <c r="BR186" i="55"/>
  <c r="CL186" i="55"/>
  <c r="BN186" i="55"/>
  <c r="BC178" i="55"/>
  <c r="BS178" i="55"/>
  <c r="CI178" i="55"/>
  <c r="BH178" i="55"/>
  <c r="BX178" i="55"/>
  <c r="CN178" i="55"/>
  <c r="BM178" i="55"/>
  <c r="CC178" i="55"/>
  <c r="BG178" i="55"/>
  <c r="BW178" i="55"/>
  <c r="CM178" i="55"/>
  <c r="BL178" i="55"/>
  <c r="CB178" i="55"/>
  <c r="CR178" i="55"/>
  <c r="BQ178" i="55"/>
  <c r="CG178" i="55"/>
  <c r="BR178" i="55"/>
  <c r="CL178" i="55"/>
  <c r="BN178" i="55"/>
  <c r="BG170" i="55"/>
  <c r="BW170" i="55"/>
  <c r="CM170" i="55"/>
  <c r="BL170" i="55"/>
  <c r="CB170" i="55"/>
  <c r="CR170" i="55"/>
  <c r="BQ170" i="55"/>
  <c r="CG170" i="55"/>
  <c r="BR170" i="55"/>
  <c r="CL170" i="55"/>
  <c r="BN170" i="55"/>
  <c r="BG166" i="55"/>
  <c r="BW166" i="55"/>
  <c r="CM166" i="55"/>
  <c r="BL166" i="55"/>
  <c r="CB166" i="55"/>
  <c r="CR166" i="55"/>
  <c r="BQ166" i="55"/>
  <c r="CG166" i="55"/>
  <c r="BR166" i="55"/>
  <c r="CL166" i="55"/>
  <c r="BN166" i="55"/>
  <c r="BG162" i="55"/>
  <c r="BW162" i="55"/>
  <c r="CM162" i="55"/>
  <c r="BL162" i="55"/>
  <c r="CB162" i="55"/>
  <c r="CR162" i="55"/>
  <c r="BQ162" i="55"/>
  <c r="CG162" i="55"/>
  <c r="BR162" i="55"/>
  <c r="CL162" i="55"/>
  <c r="BN162" i="55"/>
  <c r="BG158" i="55"/>
  <c r="BW158" i="55"/>
  <c r="CM158" i="55"/>
  <c r="BL158" i="55"/>
  <c r="CB158" i="55"/>
  <c r="CR158" i="55"/>
  <c r="BQ158" i="55"/>
  <c r="CG158" i="55"/>
  <c r="BR158" i="55"/>
  <c r="CL158" i="55"/>
  <c r="BN158" i="55"/>
  <c r="BG154" i="55"/>
  <c r="BW154" i="55"/>
  <c r="CM154" i="55"/>
  <c r="BL154" i="55"/>
  <c r="CB154" i="55"/>
  <c r="CR154" i="55"/>
  <c r="BQ154" i="55"/>
  <c r="CG154" i="55"/>
  <c r="BR154" i="55"/>
  <c r="CL154" i="55"/>
  <c r="BN154" i="55"/>
  <c r="BG150" i="55"/>
  <c r="BW150" i="55"/>
  <c r="BI150" i="55"/>
  <c r="CD150" i="55"/>
  <c r="BE150" i="55"/>
  <c r="BZ150" i="55"/>
  <c r="CR150" i="55"/>
  <c r="BV150" i="55"/>
  <c r="CO150" i="55"/>
  <c r="BR150" i="55"/>
  <c r="BH150" i="55"/>
  <c r="BG146" i="55"/>
  <c r="BW146" i="55"/>
  <c r="CM146" i="55"/>
  <c r="BL146" i="55"/>
  <c r="CB146" i="55"/>
  <c r="CR146" i="55"/>
  <c r="BQ146" i="55"/>
  <c r="CO146" i="55"/>
  <c r="CP146" i="55"/>
  <c r="CK146" i="55"/>
  <c r="BJ146" i="55"/>
  <c r="BG142" i="55"/>
  <c r="BW142" i="55"/>
  <c r="CM142" i="55"/>
  <c r="BL142" i="55"/>
  <c r="CB142" i="55"/>
  <c r="CR142" i="55"/>
  <c r="BQ142" i="55"/>
  <c r="CG142" i="55"/>
  <c r="BN142" i="55"/>
  <c r="CH142" i="55"/>
  <c r="CP142" i="55"/>
  <c r="BG138" i="55"/>
  <c r="BW138" i="55"/>
  <c r="CM138" i="55"/>
  <c r="BL138" i="55"/>
  <c r="CB138" i="55"/>
  <c r="CR138" i="55"/>
  <c r="BQ138" i="55"/>
  <c r="CG138" i="55"/>
  <c r="BN138" i="55"/>
  <c r="CH138" i="55"/>
  <c r="CP138" i="55"/>
  <c r="BW134" i="55"/>
  <c r="CM134" i="55"/>
  <c r="CR134" i="55"/>
  <c r="BQ134" i="55"/>
  <c r="CH134" i="55"/>
  <c r="CP134" i="55"/>
  <c r="BG130" i="55"/>
  <c r="BW130" i="55"/>
  <c r="CM130" i="55"/>
  <c r="BL130" i="55"/>
  <c r="CB130" i="55"/>
  <c r="CR130" i="55"/>
  <c r="BQ130" i="55"/>
  <c r="CG130" i="55"/>
  <c r="BN130" i="55"/>
  <c r="CH130" i="55"/>
  <c r="CP130" i="55"/>
  <c r="BG126" i="55"/>
  <c r="BW126" i="55"/>
  <c r="CM126" i="55"/>
  <c r="BR126" i="55"/>
  <c r="CN126" i="55"/>
  <c r="BN126" i="55"/>
  <c r="BO255" i="55"/>
  <c r="BC255" i="55"/>
  <c r="BE253" i="55"/>
  <c r="BQ253" i="55"/>
  <c r="CK253" i="55"/>
  <c r="CB122" i="55"/>
  <c r="BZ122" i="55"/>
  <c r="CT122" i="55"/>
  <c r="BY122" i="55"/>
  <c r="CN122" i="55"/>
  <c r="BQ122" i="55"/>
  <c r="BL122" i="55"/>
  <c r="CM122" i="55"/>
  <c r="BW122" i="55"/>
  <c r="CB126" i="55"/>
  <c r="CL126" i="55"/>
  <c r="CF126" i="55"/>
  <c r="BJ126" i="55"/>
  <c r="CJ126" i="55"/>
  <c r="BI126" i="55"/>
  <c r="CC126" i="55"/>
  <c r="CQ126" i="55"/>
  <c r="BS126" i="55"/>
  <c r="BZ130" i="55"/>
  <c r="BF130" i="55"/>
  <c r="CS130" i="55"/>
  <c r="BY130" i="55"/>
  <c r="BE130" i="55"/>
  <c r="BX130" i="55"/>
  <c r="BD130" i="55"/>
  <c r="CA130" i="55"/>
  <c r="BC130" i="55"/>
  <c r="CD134" i="55"/>
  <c r="CC134" i="55"/>
  <c r="BH134" i="55"/>
  <c r="CE134" i="55"/>
  <c r="CL138" i="55"/>
  <c r="CT138" i="55"/>
  <c r="CK138" i="55"/>
  <c r="BM138" i="55"/>
  <c r="CJ138" i="55"/>
  <c r="BP138" i="55"/>
  <c r="CI138" i="55"/>
  <c r="BO138" i="55"/>
  <c r="BJ142" i="55"/>
  <c r="BR142" i="55"/>
  <c r="CO142" i="55"/>
  <c r="BU142" i="55"/>
  <c r="CN142" i="55"/>
  <c r="BT142" i="55"/>
  <c r="CQ142" i="55"/>
  <c r="BS142" i="55"/>
  <c r="BV146" i="55"/>
  <c r="CS146" i="55"/>
  <c r="CH146" i="55"/>
  <c r="BY146" i="55"/>
  <c r="BE146" i="55"/>
  <c r="BX146" i="55"/>
  <c r="BD146" i="55"/>
  <c r="CA146" i="55"/>
  <c r="BC146" i="55"/>
  <c r="BX150" i="55"/>
  <c r="CS150" i="55"/>
  <c r="BQ150" i="55"/>
  <c r="CJ150" i="55"/>
  <c r="BJ150" i="55"/>
  <c r="BY150" i="55"/>
  <c r="CE150" i="55"/>
  <c r="BK150" i="55"/>
  <c r="CP154" i="55"/>
  <c r="BF154" i="55"/>
  <c r="CK154" i="55"/>
  <c r="BM154" i="55"/>
  <c r="CJ154" i="55"/>
  <c r="BP154" i="55"/>
  <c r="CI154" i="55"/>
  <c r="BO154" i="55"/>
  <c r="CD158" i="55"/>
  <c r="BV158" i="55"/>
  <c r="CO158" i="55"/>
  <c r="BU158" i="55"/>
  <c r="CN158" i="55"/>
  <c r="BT158" i="55"/>
  <c r="CQ158" i="55"/>
  <c r="BS158" i="55"/>
  <c r="CT162" i="55"/>
  <c r="BJ162" i="55"/>
  <c r="CS162" i="55"/>
  <c r="BY162" i="55"/>
  <c r="BE162" i="55"/>
  <c r="BX162" i="55"/>
  <c r="BD162" i="55"/>
  <c r="CA162" i="55"/>
  <c r="BC162" i="55"/>
  <c r="BZ166" i="55"/>
  <c r="CH166" i="55"/>
  <c r="CC166" i="55"/>
  <c r="BI166" i="55"/>
  <c r="CF166" i="55"/>
  <c r="BH166" i="55"/>
  <c r="CE166" i="55"/>
  <c r="BK166" i="55"/>
  <c r="CP170" i="55"/>
  <c r="BF170" i="55"/>
  <c r="CK170" i="55"/>
  <c r="BM170" i="55"/>
  <c r="CJ170" i="55"/>
  <c r="BP170" i="55"/>
  <c r="CI170" i="55"/>
  <c r="BO170" i="55"/>
  <c r="CD178" i="55"/>
  <c r="BV178" i="55"/>
  <c r="CO178" i="55"/>
  <c r="BI178" i="55"/>
  <c r="BT178" i="55"/>
  <c r="CE178" i="55"/>
  <c r="CT186" i="55"/>
  <c r="BF186" i="55"/>
  <c r="BY186" i="55"/>
  <c r="CJ186" i="55"/>
  <c r="BD186" i="55"/>
  <c r="BO186" i="55"/>
  <c r="BZ190" i="55"/>
  <c r="CO190" i="55"/>
  <c r="BI190" i="55"/>
  <c r="BT190" i="55"/>
  <c r="CE190" i="55"/>
  <c r="CT198" i="55"/>
  <c r="BF198" i="55"/>
  <c r="BY198" i="55"/>
  <c r="CJ198" i="55"/>
  <c r="BD198" i="55"/>
  <c r="BO198" i="55"/>
  <c r="BO206" i="55"/>
  <c r="CP206" i="55"/>
  <c r="BJ206" i="55"/>
  <c r="BU206" i="55"/>
  <c r="CF206" i="55"/>
  <c r="CI214" i="55"/>
  <c r="CM214" i="55"/>
  <c r="BZ214" i="55"/>
  <c r="CK214" i="55"/>
  <c r="BE214" i="55"/>
  <c r="BP214" i="55"/>
  <c r="BO222" i="55"/>
  <c r="CP222" i="55"/>
  <c r="BJ222" i="55"/>
  <c r="BU222" i="55"/>
  <c r="CF222" i="55"/>
  <c r="BS234" i="55"/>
  <c r="BW234" i="55"/>
  <c r="BV234" i="55"/>
  <c r="CG234" i="55"/>
  <c r="CR234" i="55"/>
  <c r="BL234" i="55"/>
  <c r="BW254" i="55"/>
  <c r="CL254" i="55"/>
  <c r="BF254" i="55"/>
  <c r="BQ254" i="55"/>
  <c r="CF138" i="55"/>
  <c r="BH138" i="55"/>
  <c r="CE138" i="55"/>
  <c r="BK138" i="55"/>
  <c r="CL142" i="55"/>
  <c r="CT142" i="55"/>
  <c r="CK142" i="55"/>
  <c r="BM142" i="55"/>
  <c r="CJ142" i="55"/>
  <c r="BP142" i="55"/>
  <c r="CI142" i="55"/>
  <c r="BO142" i="55"/>
  <c r="CT146" i="55"/>
  <c r="CC146" i="55"/>
  <c r="BZ146" i="55"/>
  <c r="BN146" i="55"/>
  <c r="CN146" i="55"/>
  <c r="BT146" i="55"/>
  <c r="CQ146" i="55"/>
  <c r="BS146" i="55"/>
  <c r="CT150" i="55"/>
  <c r="CL150" i="55"/>
  <c r="CK150" i="55"/>
  <c r="BL150" i="55"/>
  <c r="CF150" i="55"/>
  <c r="CQ150" i="55"/>
  <c r="BT150" i="55"/>
  <c r="CA150" i="55"/>
  <c r="BC150" i="55"/>
  <c r="BZ154" i="55"/>
  <c r="CH154" i="55"/>
  <c r="CC154" i="55"/>
  <c r="BI154" i="55"/>
  <c r="CF154" i="55"/>
  <c r="BH154" i="55"/>
  <c r="CE154" i="55"/>
  <c r="BK154" i="55"/>
  <c r="CP158" i="55"/>
  <c r="BF158" i="55"/>
  <c r="CK158" i="55"/>
  <c r="BM158" i="55"/>
  <c r="CJ158" i="55"/>
  <c r="BP158" i="55"/>
  <c r="CI158" i="55"/>
  <c r="BO158" i="55"/>
  <c r="CD162" i="55"/>
  <c r="BV162" i="55"/>
  <c r="CO162" i="55"/>
  <c r="BU162" i="55"/>
  <c r="CN162" i="55"/>
  <c r="BT162" i="55"/>
  <c r="CQ162" i="55"/>
  <c r="BS162" i="55"/>
  <c r="CT166" i="55"/>
  <c r="BJ166" i="55"/>
  <c r="CS166" i="55"/>
  <c r="BY166" i="55"/>
  <c r="BE166" i="55"/>
  <c r="BX166" i="55"/>
  <c r="BD166" i="55"/>
  <c r="CA166" i="55"/>
  <c r="BC166" i="55"/>
  <c r="BZ170" i="55"/>
  <c r="CH170" i="55"/>
  <c r="CC170" i="55"/>
  <c r="BI170" i="55"/>
  <c r="CF170" i="55"/>
  <c r="BH170" i="55"/>
  <c r="CE170" i="55"/>
  <c r="BK170" i="55"/>
  <c r="CP178" i="55"/>
  <c r="BF178" i="55"/>
  <c r="CK178" i="55"/>
  <c r="BE178" i="55"/>
  <c r="BP178" i="55"/>
  <c r="CA178" i="55"/>
  <c r="CD186" i="55"/>
  <c r="CH186" i="55"/>
  <c r="BU186" i="55"/>
  <c r="CF186" i="55"/>
  <c r="CQ186" i="55"/>
  <c r="BK186" i="55"/>
  <c r="BJ190" i="55"/>
  <c r="CK190" i="55"/>
  <c r="BE190" i="55"/>
  <c r="BP190" i="55"/>
  <c r="CA190" i="55"/>
  <c r="CD198" i="55"/>
  <c r="CH198" i="55"/>
  <c r="BU198" i="55"/>
  <c r="CF198" i="55"/>
  <c r="CQ198" i="55"/>
  <c r="BK198" i="55"/>
  <c r="CQ206" i="55"/>
  <c r="CL206" i="55"/>
  <c r="BF206" i="55"/>
  <c r="BQ206" i="55"/>
  <c r="CB206" i="55"/>
  <c r="BS214" i="55"/>
  <c r="BW214" i="55"/>
  <c r="BV214" i="55"/>
  <c r="CG214" i="55"/>
  <c r="CR214" i="55"/>
  <c r="BL214" i="55"/>
  <c r="CQ222" i="55"/>
  <c r="CL222" i="55"/>
  <c r="BF222" i="55"/>
  <c r="BQ222" i="55"/>
  <c r="CB222" i="55"/>
  <c r="BC234" i="55"/>
  <c r="BG234" i="55"/>
  <c r="BR234" i="55"/>
  <c r="CC234" i="55"/>
  <c r="CN234" i="55"/>
  <c r="BH234" i="55"/>
  <c r="BS254" i="55"/>
  <c r="CH254" i="55"/>
  <c r="CS254" i="55"/>
  <c r="BM254" i="55"/>
  <c r="BU253" i="55"/>
  <c r="BO249" i="55"/>
  <c r="CP249" i="55"/>
  <c r="CJ245" i="55"/>
  <c r="CB245" i="55"/>
  <c r="BT241" i="55"/>
  <c r="BL241" i="55"/>
  <c r="BT237" i="55"/>
  <c r="BT249" i="55"/>
  <c r="C8" i="55"/>
  <c r="D8" i="55"/>
  <c r="E8" i="55"/>
  <c r="F8" i="55"/>
  <c r="G8" i="55"/>
  <c r="H8" i="55"/>
  <c r="I8" i="55"/>
  <c r="J8" i="55"/>
  <c r="K8" i="55"/>
  <c r="L8" i="55"/>
  <c r="M8" i="55"/>
  <c r="N8" i="55"/>
  <c r="O8" i="55"/>
  <c r="P8" i="55"/>
  <c r="Q8" i="55"/>
  <c r="R8" i="55"/>
  <c r="S8" i="55"/>
  <c r="T8" i="55"/>
  <c r="U8" i="55"/>
  <c r="V8" i="55"/>
  <c r="W8" i="55"/>
  <c r="X8" i="55"/>
  <c r="Y8" i="55"/>
  <c r="Z8" i="55"/>
  <c r="AA8" i="55"/>
  <c r="AB8" i="55"/>
  <c r="AC8" i="55"/>
  <c r="AD8" i="55"/>
  <c r="AE8" i="55"/>
  <c r="AF8" i="55"/>
  <c r="AG8" i="55"/>
  <c r="AH8" i="55"/>
  <c r="AI8" i="55"/>
  <c r="AJ8" i="55"/>
  <c r="AK8" i="55"/>
  <c r="AL8" i="55"/>
  <c r="AM8" i="55"/>
  <c r="AN8" i="55"/>
  <c r="AO8" i="55"/>
  <c r="AP8" i="55"/>
  <c r="AQ8" i="55"/>
  <c r="AR8" i="55"/>
  <c r="AS8" i="55"/>
  <c r="AT8" i="55"/>
  <c r="AU8" i="55"/>
  <c r="C249" i="55"/>
  <c r="D249" i="55"/>
  <c r="E249" i="55"/>
  <c r="F249" i="55"/>
  <c r="G249" i="55"/>
  <c r="H249" i="55"/>
  <c r="I249" i="55"/>
  <c r="J249" i="55"/>
  <c r="K249" i="55"/>
  <c r="L249" i="55"/>
  <c r="M249" i="55"/>
  <c r="N249" i="55"/>
  <c r="O249" i="55"/>
  <c r="P249" i="55"/>
  <c r="Q249" i="55"/>
  <c r="R249" i="55"/>
  <c r="S249" i="55"/>
  <c r="T249" i="55"/>
  <c r="U249" i="55"/>
  <c r="V249" i="55"/>
  <c r="W249" i="55"/>
  <c r="X249" i="55"/>
  <c r="Y249" i="55"/>
  <c r="Z249" i="55"/>
  <c r="AA249" i="55"/>
  <c r="AB249" i="55"/>
  <c r="AC249" i="55"/>
  <c r="AD249" i="55"/>
  <c r="AE249" i="55"/>
  <c r="AF249" i="55"/>
  <c r="AG249" i="55"/>
  <c r="AH249" i="55"/>
  <c r="AI249" i="55"/>
  <c r="AJ249" i="55"/>
  <c r="AK249" i="55"/>
  <c r="AL249" i="55"/>
  <c r="AM249" i="55"/>
  <c r="AN249" i="55"/>
  <c r="AO249" i="55"/>
  <c r="AP249" i="55"/>
  <c r="AQ249" i="55"/>
  <c r="AR249" i="55"/>
  <c r="AS249" i="55"/>
  <c r="AT249" i="55"/>
  <c r="AU249" i="55"/>
  <c r="C241" i="55"/>
  <c r="D241" i="55"/>
  <c r="E241" i="55"/>
  <c r="F241" i="55"/>
  <c r="C54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AP54" i="55"/>
  <c r="AQ54" i="55"/>
  <c r="AR54" i="55"/>
  <c r="AS54" i="55"/>
  <c r="AT54" i="55"/>
  <c r="AU54" i="55"/>
  <c r="C18" i="55"/>
  <c r="D18" i="55"/>
  <c r="E18" i="55"/>
  <c r="F18" i="55"/>
  <c r="G18" i="55"/>
  <c r="H18" i="55"/>
  <c r="I18" i="55"/>
  <c r="J18" i="55"/>
  <c r="K18" i="55"/>
  <c r="L18" i="55"/>
  <c r="M18" i="55"/>
  <c r="N18" i="55"/>
  <c r="O18" i="55"/>
  <c r="P18" i="55"/>
  <c r="Q18" i="55"/>
  <c r="R18" i="55"/>
  <c r="S18" i="55"/>
  <c r="T18" i="55"/>
  <c r="U18" i="55"/>
  <c r="V18" i="55"/>
  <c r="W18" i="55"/>
  <c r="X18" i="55"/>
  <c r="Y18" i="55"/>
  <c r="Z18" i="55"/>
  <c r="AA18" i="55"/>
  <c r="AB18" i="55"/>
  <c r="AC18" i="55"/>
  <c r="AD18" i="55"/>
  <c r="AE18" i="55"/>
  <c r="AF18" i="55"/>
  <c r="AG18" i="55"/>
  <c r="AH18" i="55"/>
  <c r="AI18" i="55"/>
  <c r="AJ18" i="55"/>
  <c r="AK18" i="55"/>
  <c r="AL18" i="55"/>
  <c r="AM18" i="55"/>
  <c r="AN18" i="55"/>
  <c r="AO18" i="55"/>
  <c r="AP18" i="55"/>
  <c r="AQ18" i="55"/>
  <c r="AR18" i="55"/>
  <c r="AS18" i="55"/>
  <c r="AT18" i="55"/>
  <c r="AU18" i="55"/>
  <c r="C129" i="55"/>
  <c r="D129" i="55"/>
  <c r="E129" i="55"/>
  <c r="C148" i="55"/>
  <c r="D148" i="55"/>
  <c r="E148" i="55"/>
  <c r="F148" i="55"/>
  <c r="G148" i="55"/>
  <c r="H148" i="55"/>
  <c r="I148" i="55"/>
  <c r="J148" i="55"/>
  <c r="K148" i="55"/>
  <c r="L148" i="55"/>
  <c r="M148" i="55"/>
  <c r="N148" i="55"/>
  <c r="O148" i="55"/>
  <c r="P148" i="55"/>
  <c r="Q148" i="55"/>
  <c r="R148" i="55"/>
  <c r="S148" i="55"/>
  <c r="T148" i="55"/>
  <c r="U148" i="55"/>
  <c r="V148" i="55"/>
  <c r="W148" i="55"/>
  <c r="X148" i="55"/>
  <c r="Y148" i="55"/>
  <c r="Z148" i="55"/>
  <c r="AA148" i="55"/>
  <c r="AB148" i="55"/>
  <c r="AC148" i="55"/>
  <c r="AD148" i="55"/>
  <c r="AE148" i="55"/>
  <c r="AF148" i="55"/>
  <c r="AG148" i="55"/>
  <c r="AH148" i="55"/>
  <c r="AI148" i="55"/>
  <c r="AJ148" i="55"/>
  <c r="AK148" i="55"/>
  <c r="AL148" i="55"/>
  <c r="AM148" i="55"/>
  <c r="AN148" i="55"/>
  <c r="AO148" i="55"/>
  <c r="AP148" i="55"/>
  <c r="AQ148" i="55"/>
  <c r="AR148" i="55"/>
  <c r="AS148" i="55"/>
  <c r="AT148" i="55"/>
  <c r="AU148" i="55"/>
  <c r="C97" i="55"/>
  <c r="D97" i="55"/>
  <c r="E97" i="55"/>
  <c r="F97" i="55"/>
  <c r="G97" i="55"/>
  <c r="H97" i="55"/>
  <c r="I97" i="55"/>
  <c r="J97" i="55"/>
  <c r="K97" i="55"/>
  <c r="L97" i="55"/>
  <c r="M97" i="55"/>
  <c r="N97" i="55"/>
  <c r="O97" i="55"/>
  <c r="P97" i="55"/>
  <c r="Q97" i="55"/>
  <c r="R97" i="55"/>
  <c r="S97" i="55"/>
  <c r="T97" i="55"/>
  <c r="U97" i="55"/>
  <c r="V97" i="55"/>
  <c r="W97" i="55"/>
  <c r="X97" i="55"/>
  <c r="Y97" i="55"/>
  <c r="Z97" i="55"/>
  <c r="AA97" i="55"/>
  <c r="AB97" i="55"/>
  <c r="AC97" i="55"/>
  <c r="AD97" i="55"/>
  <c r="AE97" i="55"/>
  <c r="AF97" i="55"/>
  <c r="AG97" i="55"/>
  <c r="AH97" i="55"/>
  <c r="AI97" i="55"/>
  <c r="AJ97" i="55"/>
  <c r="AK97" i="55"/>
  <c r="AL97" i="55"/>
  <c r="AM97" i="55"/>
  <c r="AN97" i="55"/>
  <c r="AO97" i="55"/>
  <c r="AP97" i="55"/>
  <c r="AQ97" i="55"/>
  <c r="AR97" i="55"/>
  <c r="AS97" i="55"/>
  <c r="AT97" i="55"/>
  <c r="AU97" i="55"/>
  <c r="C201" i="55"/>
  <c r="D201" i="55"/>
  <c r="E201" i="55"/>
  <c r="C46" i="55"/>
  <c r="D46" i="55"/>
  <c r="E46" i="55"/>
  <c r="C110" i="55"/>
  <c r="D110" i="55"/>
  <c r="E110" i="55"/>
  <c r="F110" i="55"/>
  <c r="G110" i="55"/>
  <c r="H110" i="55"/>
  <c r="I110" i="55"/>
  <c r="J110" i="55"/>
  <c r="K110" i="55"/>
  <c r="L110" i="55"/>
  <c r="M110" i="55"/>
  <c r="N110" i="55"/>
  <c r="O110" i="55"/>
  <c r="P110" i="55"/>
  <c r="Q110" i="55"/>
  <c r="R110" i="55"/>
  <c r="S110" i="55"/>
  <c r="T110" i="55"/>
  <c r="U110" i="55"/>
  <c r="V110" i="55"/>
  <c r="W110" i="55"/>
  <c r="X110" i="55"/>
  <c r="Y110" i="55"/>
  <c r="Z110" i="55"/>
  <c r="AA110" i="55"/>
  <c r="AB110" i="55"/>
  <c r="AC110" i="55"/>
  <c r="AD110" i="55"/>
  <c r="AE110" i="55"/>
  <c r="AF110" i="55"/>
  <c r="AG110" i="55"/>
  <c r="AH110" i="55"/>
  <c r="AI110" i="55"/>
  <c r="AJ110" i="55"/>
  <c r="AK110" i="55"/>
  <c r="AL110" i="55"/>
  <c r="AM110" i="55"/>
  <c r="AN110" i="55"/>
  <c r="AO110" i="55"/>
  <c r="AP110" i="55"/>
  <c r="AQ110" i="55"/>
  <c r="AR110" i="55"/>
  <c r="AS110" i="55"/>
  <c r="AT110" i="55"/>
  <c r="AU110" i="55"/>
  <c r="C174" i="55"/>
  <c r="D174" i="55"/>
  <c r="E174" i="55"/>
  <c r="F174" i="55"/>
  <c r="G174" i="55"/>
  <c r="H174" i="55"/>
  <c r="I174" i="55"/>
  <c r="J174" i="55"/>
  <c r="K174" i="55"/>
  <c r="L174" i="55"/>
  <c r="M174" i="55"/>
  <c r="N174" i="55"/>
  <c r="AY121" i="52"/>
  <c r="AY102" i="52"/>
  <c r="AY214" i="52"/>
  <c r="AY164" i="52"/>
  <c r="AY87" i="52"/>
  <c r="AY65" i="52"/>
  <c r="AY13" i="52"/>
  <c r="AY213" i="52"/>
  <c r="AY178" i="52"/>
  <c r="AY137" i="52"/>
  <c r="AY131" i="52"/>
  <c r="AY90" i="52"/>
  <c r="AY57" i="52"/>
  <c r="G2056" i="50"/>
  <c r="CE57" i="51"/>
  <c r="H271" i="50"/>
  <c r="CE60" i="51"/>
  <c r="H275" i="50"/>
  <c r="CE59" i="51"/>
  <c r="C11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AP11" i="55"/>
  <c r="AQ11" i="55"/>
  <c r="AR11" i="55"/>
  <c r="AS11" i="55"/>
  <c r="AT11" i="55"/>
  <c r="AU11" i="55"/>
  <c r="AY11" i="52"/>
  <c r="C243" i="55"/>
  <c r="D243" i="55"/>
  <c r="E243" i="55"/>
  <c r="F243" i="55"/>
  <c r="G243" i="55"/>
  <c r="H243" i="55"/>
  <c r="I243" i="55"/>
  <c r="J243" i="55"/>
  <c r="K243" i="55"/>
  <c r="L243" i="55"/>
  <c r="M243" i="55"/>
  <c r="N243" i="55"/>
  <c r="O243" i="55"/>
  <c r="P243" i="55"/>
  <c r="Q243" i="55"/>
  <c r="R243" i="55"/>
  <c r="S243" i="55"/>
  <c r="T243" i="55"/>
  <c r="U243" i="55"/>
  <c r="V243" i="55"/>
  <c r="W243" i="55"/>
  <c r="X243" i="55"/>
  <c r="Y243" i="55"/>
  <c r="Z243" i="55"/>
  <c r="AA243" i="55"/>
  <c r="AB243" i="55"/>
  <c r="AC243" i="55"/>
  <c r="AD243" i="55"/>
  <c r="AE243" i="55"/>
  <c r="AF243" i="55"/>
  <c r="AG243" i="55"/>
  <c r="AH243" i="55"/>
  <c r="AI243" i="55"/>
  <c r="AJ243" i="55"/>
  <c r="AK243" i="55"/>
  <c r="AL243" i="55"/>
  <c r="AM243" i="55"/>
  <c r="AN243" i="55"/>
  <c r="AO243" i="55"/>
  <c r="AP243" i="55"/>
  <c r="AQ243" i="55"/>
  <c r="AR243" i="55"/>
  <c r="AS243" i="55"/>
  <c r="AT243" i="55"/>
  <c r="AU243" i="55"/>
  <c r="C239" i="55"/>
  <c r="D239" i="55"/>
  <c r="C227" i="55"/>
  <c r="D227" i="55"/>
  <c r="E227" i="55"/>
  <c r="F227" i="55"/>
  <c r="G227" i="55"/>
  <c r="H227" i="55"/>
  <c r="I227" i="55"/>
  <c r="J227" i="55"/>
  <c r="K227" i="55"/>
  <c r="L227" i="55"/>
  <c r="M227" i="55"/>
  <c r="N227" i="55"/>
  <c r="O227" i="55"/>
  <c r="P227" i="55"/>
  <c r="Q227" i="55"/>
  <c r="R227" i="55"/>
  <c r="S227" i="55"/>
  <c r="T227" i="55"/>
  <c r="U227" i="55"/>
  <c r="V227" i="55"/>
  <c r="W227" i="55"/>
  <c r="X227" i="55"/>
  <c r="Y227" i="55"/>
  <c r="Z227" i="55"/>
  <c r="AA227" i="55"/>
  <c r="AB227" i="55"/>
  <c r="AC227" i="55"/>
  <c r="AD227" i="55"/>
  <c r="AE227" i="55"/>
  <c r="AF227" i="55"/>
  <c r="AG227" i="55"/>
  <c r="AH227" i="55"/>
  <c r="AI227" i="55"/>
  <c r="AJ227" i="55"/>
  <c r="AK227" i="55"/>
  <c r="AL227" i="55"/>
  <c r="AM227" i="55"/>
  <c r="AN227" i="55"/>
  <c r="AO227" i="55"/>
  <c r="AP227" i="55"/>
  <c r="AQ227" i="55"/>
  <c r="AR227" i="55"/>
  <c r="AS227" i="55"/>
  <c r="AT227" i="55"/>
  <c r="AU227" i="55"/>
  <c r="AX223" i="52"/>
  <c r="AY223" i="52"/>
  <c r="C199" i="55"/>
  <c r="D199" i="55"/>
  <c r="E199" i="55"/>
  <c r="F199" i="55"/>
  <c r="G199" i="55"/>
  <c r="H199" i="55"/>
  <c r="I199" i="55"/>
  <c r="J199" i="55"/>
  <c r="K199" i="55"/>
  <c r="L199" i="55"/>
  <c r="M199" i="55"/>
  <c r="N199" i="55"/>
  <c r="O199" i="55"/>
  <c r="P199" i="55"/>
  <c r="Q199" i="55"/>
  <c r="R199" i="55"/>
  <c r="S199" i="55"/>
  <c r="T199" i="55"/>
  <c r="U199" i="55"/>
  <c r="V199" i="55"/>
  <c r="W199" i="55"/>
  <c r="X199" i="55"/>
  <c r="Y199" i="55"/>
  <c r="Z199" i="55"/>
  <c r="AA199" i="55"/>
  <c r="AB199" i="55"/>
  <c r="AC199" i="55"/>
  <c r="AD199" i="55"/>
  <c r="AE199" i="55"/>
  <c r="AF199" i="55"/>
  <c r="AG199" i="55"/>
  <c r="AH199" i="55"/>
  <c r="AI199" i="55"/>
  <c r="AJ199" i="55"/>
  <c r="AK199" i="55"/>
  <c r="AL199" i="55"/>
  <c r="AM199" i="55"/>
  <c r="AN199" i="55"/>
  <c r="AO199" i="55"/>
  <c r="AP199" i="55"/>
  <c r="AQ199" i="55"/>
  <c r="AR199" i="55"/>
  <c r="AS199" i="55"/>
  <c r="AT199" i="55"/>
  <c r="AU199" i="55"/>
  <c r="C191" i="55"/>
  <c r="D191" i="55"/>
  <c r="E191" i="55"/>
  <c r="F191" i="55"/>
  <c r="G191" i="55"/>
  <c r="H191" i="55"/>
  <c r="I191" i="55"/>
  <c r="J191" i="55"/>
  <c r="K191" i="55"/>
  <c r="L191" i="55"/>
  <c r="M191" i="55"/>
  <c r="N191" i="55"/>
  <c r="O191" i="55"/>
  <c r="P191" i="55"/>
  <c r="Q191" i="55"/>
  <c r="R191" i="55"/>
  <c r="S191" i="55"/>
  <c r="T191" i="55"/>
  <c r="U191" i="55"/>
  <c r="V191" i="55"/>
  <c r="W191" i="55"/>
  <c r="X191" i="55"/>
  <c r="Y191" i="55"/>
  <c r="Z191" i="55"/>
  <c r="AA191" i="55"/>
  <c r="AB191" i="55"/>
  <c r="AC191" i="55"/>
  <c r="AD191" i="55"/>
  <c r="AE191" i="55"/>
  <c r="AF191" i="55"/>
  <c r="AG191" i="55"/>
  <c r="AH191" i="55"/>
  <c r="AI191" i="55"/>
  <c r="AJ191" i="55"/>
  <c r="AK191" i="55"/>
  <c r="AL191" i="55"/>
  <c r="AM191" i="55"/>
  <c r="AN191" i="55"/>
  <c r="AO191" i="55"/>
  <c r="AP191" i="55"/>
  <c r="AQ191" i="55"/>
  <c r="AR191" i="55"/>
  <c r="AS191" i="55"/>
  <c r="AT191" i="55"/>
  <c r="AU191" i="55"/>
  <c r="AY191" i="52"/>
  <c r="C187" i="55"/>
  <c r="D187" i="55"/>
  <c r="E187" i="55"/>
  <c r="F187" i="55"/>
  <c r="G187" i="55"/>
  <c r="H187" i="55"/>
  <c r="I187" i="55"/>
  <c r="J187" i="55"/>
  <c r="K187" i="55"/>
  <c r="L187" i="55"/>
  <c r="M187" i="55"/>
  <c r="N187" i="55"/>
  <c r="O187" i="55"/>
  <c r="P187" i="55"/>
  <c r="Q187" i="55"/>
  <c r="R187" i="55"/>
  <c r="S187" i="55"/>
  <c r="T187" i="55"/>
  <c r="U187" i="55"/>
  <c r="V187" i="55"/>
  <c r="W187" i="55"/>
  <c r="X187" i="55"/>
  <c r="Y187" i="55"/>
  <c r="Z187" i="55"/>
  <c r="AA187" i="55"/>
  <c r="AB187" i="55"/>
  <c r="AC187" i="55"/>
  <c r="AD187" i="55"/>
  <c r="AE187" i="55"/>
  <c r="AF187" i="55"/>
  <c r="AG187" i="55"/>
  <c r="AH187" i="55"/>
  <c r="AI187" i="55"/>
  <c r="AJ187" i="55"/>
  <c r="AK187" i="55"/>
  <c r="AL187" i="55"/>
  <c r="AM187" i="55"/>
  <c r="AN187" i="55"/>
  <c r="AO187" i="55"/>
  <c r="AP187" i="55"/>
  <c r="AQ187" i="55"/>
  <c r="AR187" i="55"/>
  <c r="AS187" i="55"/>
  <c r="AT187" i="55"/>
  <c r="AU187" i="55"/>
  <c r="AX187" i="52"/>
  <c r="AY183" i="52"/>
  <c r="C183" i="55"/>
  <c r="D183" i="55"/>
  <c r="E183" i="55"/>
  <c r="F183" i="55"/>
  <c r="G183" i="55"/>
  <c r="H183" i="55"/>
  <c r="I183" i="55"/>
  <c r="J183" i="55"/>
  <c r="K183" i="55"/>
  <c r="L183" i="55"/>
  <c r="M183" i="55"/>
  <c r="N183" i="55"/>
  <c r="O183" i="55"/>
  <c r="P183" i="55"/>
  <c r="Q183" i="55"/>
  <c r="R183" i="55"/>
  <c r="S183" i="55"/>
  <c r="T183" i="55"/>
  <c r="U183" i="55"/>
  <c r="V183" i="55"/>
  <c r="W183" i="55"/>
  <c r="X183" i="55"/>
  <c r="Y183" i="55"/>
  <c r="Z183" i="55"/>
  <c r="AA183" i="55"/>
  <c r="AB183" i="55"/>
  <c r="AC183" i="55"/>
  <c r="AD183" i="55"/>
  <c r="AE183" i="55"/>
  <c r="AF183" i="55"/>
  <c r="AG183" i="55"/>
  <c r="AH183" i="55"/>
  <c r="AI183" i="55"/>
  <c r="AJ183" i="55"/>
  <c r="AK183" i="55"/>
  <c r="AL183" i="55"/>
  <c r="AM183" i="55"/>
  <c r="AN183" i="55"/>
  <c r="AO183" i="55"/>
  <c r="AP183" i="55"/>
  <c r="AQ183" i="55"/>
  <c r="AR183" i="55"/>
  <c r="AS183" i="55"/>
  <c r="AT183" i="55"/>
  <c r="AU183" i="55"/>
  <c r="C175" i="55"/>
  <c r="D175" i="55"/>
  <c r="E175" i="55"/>
  <c r="F175" i="55"/>
  <c r="G175" i="55"/>
  <c r="H175" i="55"/>
  <c r="I175" i="55"/>
  <c r="J175" i="55"/>
  <c r="K175" i="55"/>
  <c r="L175" i="55"/>
  <c r="M175" i="55"/>
  <c r="N175" i="55"/>
  <c r="O175" i="55"/>
  <c r="P175" i="55"/>
  <c r="Q175" i="55"/>
  <c r="R175" i="55"/>
  <c r="S175" i="55"/>
  <c r="T175" i="55"/>
  <c r="U175" i="55"/>
  <c r="V175" i="55"/>
  <c r="W175" i="55"/>
  <c r="X175" i="55"/>
  <c r="Y175" i="55"/>
  <c r="Z175" i="55"/>
  <c r="AA175" i="55"/>
  <c r="AB175" i="55"/>
  <c r="AC175" i="55"/>
  <c r="AD175" i="55"/>
  <c r="AE175" i="55"/>
  <c r="AF175" i="55"/>
  <c r="AG175" i="55"/>
  <c r="AH175" i="55"/>
  <c r="AI175" i="55"/>
  <c r="AJ175" i="55"/>
  <c r="AK175" i="55"/>
  <c r="AL175" i="55"/>
  <c r="AM175" i="55"/>
  <c r="AN175" i="55"/>
  <c r="AO175" i="55"/>
  <c r="AP175" i="55"/>
  <c r="AQ175" i="55"/>
  <c r="AR175" i="55"/>
  <c r="AS175" i="55"/>
  <c r="AT175" i="55"/>
  <c r="AU175" i="55"/>
  <c r="AX175" i="52"/>
  <c r="C167" i="55"/>
  <c r="D167" i="55"/>
  <c r="E167" i="55"/>
  <c r="F167" i="55"/>
  <c r="G167" i="55"/>
  <c r="H167" i="55"/>
  <c r="I167" i="55"/>
  <c r="J167" i="55"/>
  <c r="K167" i="55"/>
  <c r="L167" i="55"/>
  <c r="M167" i="55"/>
  <c r="N167" i="55"/>
  <c r="O167" i="55"/>
  <c r="P167" i="55"/>
  <c r="Q167" i="55"/>
  <c r="R167" i="55"/>
  <c r="S167" i="55"/>
  <c r="T167" i="55"/>
  <c r="U167" i="55"/>
  <c r="V167" i="55"/>
  <c r="W167" i="55"/>
  <c r="X167" i="55"/>
  <c r="Y167" i="55"/>
  <c r="Z167" i="55"/>
  <c r="AA167" i="55"/>
  <c r="AB167" i="55"/>
  <c r="AC167" i="55"/>
  <c r="AD167" i="55"/>
  <c r="AE167" i="55"/>
  <c r="AF167" i="55"/>
  <c r="AG167" i="55"/>
  <c r="AH167" i="55"/>
  <c r="AI167" i="55"/>
  <c r="AJ167" i="55"/>
  <c r="AK167" i="55"/>
  <c r="AL167" i="55"/>
  <c r="AM167" i="55"/>
  <c r="AN167" i="55"/>
  <c r="AO167" i="55"/>
  <c r="AP167" i="55"/>
  <c r="AQ167" i="55"/>
  <c r="AR167" i="55"/>
  <c r="AS167" i="55"/>
  <c r="AT167" i="55"/>
  <c r="AU167" i="55"/>
  <c r="AX167" i="52"/>
  <c r="C159" i="55"/>
  <c r="D159" i="55"/>
  <c r="E159" i="55"/>
  <c r="F159" i="55"/>
  <c r="G159" i="55"/>
  <c r="H159" i="55"/>
  <c r="I159" i="55"/>
  <c r="J159" i="55"/>
  <c r="K159" i="55"/>
  <c r="L159" i="55"/>
  <c r="M159" i="55"/>
  <c r="N159" i="55"/>
  <c r="O159" i="55"/>
  <c r="P159" i="55"/>
  <c r="Q159" i="55"/>
  <c r="R159" i="55"/>
  <c r="S159" i="55"/>
  <c r="T159" i="55"/>
  <c r="U159" i="55"/>
  <c r="V159" i="55"/>
  <c r="W159" i="55"/>
  <c r="X159" i="55"/>
  <c r="Y159" i="55"/>
  <c r="Z159" i="55"/>
  <c r="AA159" i="55"/>
  <c r="AB159" i="55"/>
  <c r="AC159" i="55"/>
  <c r="AD159" i="55"/>
  <c r="AE159" i="55"/>
  <c r="AF159" i="55"/>
  <c r="AG159" i="55"/>
  <c r="AH159" i="55"/>
  <c r="AI159" i="55"/>
  <c r="AJ159" i="55"/>
  <c r="AK159" i="55"/>
  <c r="AL159" i="55"/>
  <c r="AM159" i="55"/>
  <c r="AN159" i="55"/>
  <c r="AO159" i="55"/>
  <c r="AP159" i="55"/>
  <c r="AQ159" i="55"/>
  <c r="AR159" i="55"/>
  <c r="AS159" i="55"/>
  <c r="AT159" i="55"/>
  <c r="AU159" i="55"/>
  <c r="AY159" i="52"/>
  <c r="AX99" i="52"/>
  <c r="C99" i="55"/>
  <c r="D99" i="55"/>
  <c r="E99" i="55"/>
  <c r="F99" i="55"/>
  <c r="G99" i="55"/>
  <c r="H99" i="55"/>
  <c r="I99" i="55"/>
  <c r="J99" i="55"/>
  <c r="K99" i="55"/>
  <c r="L99" i="55"/>
  <c r="M99" i="55"/>
  <c r="N99" i="55"/>
  <c r="O99" i="55"/>
  <c r="P99" i="55"/>
  <c r="Q99" i="55"/>
  <c r="R99" i="55"/>
  <c r="S99" i="55"/>
  <c r="T99" i="55"/>
  <c r="U99" i="55"/>
  <c r="V99" i="55"/>
  <c r="W99" i="55"/>
  <c r="X99" i="55"/>
  <c r="Y99" i="55"/>
  <c r="Z99" i="55"/>
  <c r="AA99" i="55"/>
  <c r="AB99" i="55"/>
  <c r="AC99" i="55"/>
  <c r="AD99" i="55"/>
  <c r="AE99" i="55"/>
  <c r="AF99" i="55"/>
  <c r="AG99" i="55"/>
  <c r="AH99" i="55"/>
  <c r="AI99" i="55"/>
  <c r="AJ99" i="55"/>
  <c r="AK99" i="55"/>
  <c r="AL99" i="55"/>
  <c r="AM99" i="55"/>
  <c r="AN99" i="55"/>
  <c r="AO99" i="55"/>
  <c r="AP99" i="55"/>
  <c r="AQ99" i="55"/>
  <c r="AR99" i="55"/>
  <c r="AS99" i="55"/>
  <c r="AT99" i="55"/>
  <c r="AU99" i="55"/>
  <c r="AY99" i="52"/>
  <c r="AX87" i="52"/>
  <c r="C87" i="55"/>
  <c r="D87" i="55"/>
  <c r="E87" i="55"/>
  <c r="F87" i="55"/>
  <c r="G87" i="55"/>
  <c r="H87" i="55"/>
  <c r="I87" i="55"/>
  <c r="J87" i="55"/>
  <c r="K87" i="55"/>
  <c r="L87" i="55"/>
  <c r="M87" i="55"/>
  <c r="N87" i="55"/>
  <c r="O87" i="55"/>
  <c r="P87" i="55"/>
  <c r="Q87" i="55"/>
  <c r="R87" i="55"/>
  <c r="S87" i="55"/>
  <c r="T87" i="55"/>
  <c r="U87" i="55"/>
  <c r="V87" i="55"/>
  <c r="W87" i="55"/>
  <c r="X87" i="55"/>
  <c r="Y87" i="55"/>
  <c r="Z87" i="55"/>
  <c r="AA87" i="55"/>
  <c r="AB87" i="55"/>
  <c r="AC87" i="55"/>
  <c r="AD87" i="55"/>
  <c r="AE87" i="55"/>
  <c r="AF87" i="55"/>
  <c r="AG87" i="55"/>
  <c r="AH87" i="55"/>
  <c r="AI87" i="55"/>
  <c r="AJ87" i="55"/>
  <c r="AK87" i="55"/>
  <c r="AL87" i="55"/>
  <c r="AM87" i="55"/>
  <c r="AN87" i="55"/>
  <c r="AO87" i="55"/>
  <c r="AP87" i="55"/>
  <c r="AQ87" i="55"/>
  <c r="AR87" i="55"/>
  <c r="AS87" i="55"/>
  <c r="AT87" i="55"/>
  <c r="AU87" i="55"/>
  <c r="C47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AP47" i="55"/>
  <c r="AQ47" i="55"/>
  <c r="AR47" i="55"/>
  <c r="AS47" i="55"/>
  <c r="AT47" i="55"/>
  <c r="AU47" i="55"/>
  <c r="AY47" i="52"/>
  <c r="AY39" i="52"/>
  <c r="C39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AP39" i="55"/>
  <c r="AQ39" i="55"/>
  <c r="AR39" i="55"/>
  <c r="AS39" i="55"/>
  <c r="AT39" i="55"/>
  <c r="AU39" i="55"/>
  <c r="AX240" i="52"/>
  <c r="AZ235" i="52"/>
  <c r="AY31" i="52"/>
  <c r="AX7" i="52"/>
  <c r="AX211" i="52"/>
  <c r="C211" i="55"/>
  <c r="D211" i="55"/>
  <c r="E211" i="55"/>
  <c r="F211" i="55"/>
  <c r="G211" i="55"/>
  <c r="H211" i="55"/>
  <c r="I211" i="55"/>
  <c r="J211" i="55"/>
  <c r="K211" i="55"/>
  <c r="L211" i="55"/>
  <c r="M211" i="55"/>
  <c r="N211" i="55"/>
  <c r="O211" i="55"/>
  <c r="P211" i="55"/>
  <c r="Q211" i="55"/>
  <c r="R211" i="55"/>
  <c r="S211" i="55"/>
  <c r="T211" i="55"/>
  <c r="U211" i="55"/>
  <c r="V211" i="55"/>
  <c r="W211" i="55"/>
  <c r="X211" i="55"/>
  <c r="Y211" i="55"/>
  <c r="Z211" i="55"/>
  <c r="AA211" i="55"/>
  <c r="AB211" i="55"/>
  <c r="AC211" i="55"/>
  <c r="AD211" i="55"/>
  <c r="AE211" i="55"/>
  <c r="AF211" i="55"/>
  <c r="AG211" i="55"/>
  <c r="AH211" i="55"/>
  <c r="AI211" i="55"/>
  <c r="AJ211" i="55"/>
  <c r="AK211" i="55"/>
  <c r="AL211" i="55"/>
  <c r="AM211" i="55"/>
  <c r="AN211" i="55"/>
  <c r="AO211" i="55"/>
  <c r="AP211" i="55"/>
  <c r="AQ211" i="55"/>
  <c r="AR211" i="55"/>
  <c r="AS211" i="55"/>
  <c r="AT211" i="55"/>
  <c r="AU211" i="55"/>
  <c r="AX155" i="52"/>
  <c r="C155" i="55"/>
  <c r="D155" i="55"/>
  <c r="E155" i="55"/>
  <c r="F155" i="55"/>
  <c r="G155" i="55"/>
  <c r="H155" i="55"/>
  <c r="I155" i="55"/>
  <c r="J155" i="55"/>
  <c r="K155" i="55"/>
  <c r="L155" i="55"/>
  <c r="M155" i="55"/>
  <c r="N155" i="55"/>
  <c r="O155" i="55"/>
  <c r="P155" i="55"/>
  <c r="Q155" i="55"/>
  <c r="R155" i="55"/>
  <c r="S155" i="55"/>
  <c r="T155" i="55"/>
  <c r="U155" i="55"/>
  <c r="V155" i="55"/>
  <c r="W155" i="55"/>
  <c r="X155" i="55"/>
  <c r="Y155" i="55"/>
  <c r="Z155" i="55"/>
  <c r="AA155" i="55"/>
  <c r="AB155" i="55"/>
  <c r="AC155" i="55"/>
  <c r="AD155" i="55"/>
  <c r="AE155" i="55"/>
  <c r="AF155" i="55"/>
  <c r="AG155" i="55"/>
  <c r="AH155" i="55"/>
  <c r="AI155" i="55"/>
  <c r="AJ155" i="55"/>
  <c r="AK155" i="55"/>
  <c r="AL155" i="55"/>
  <c r="AM155" i="55"/>
  <c r="AN155" i="55"/>
  <c r="AO155" i="55"/>
  <c r="AP155" i="55"/>
  <c r="AQ155" i="55"/>
  <c r="AR155" i="55"/>
  <c r="AS155" i="55"/>
  <c r="AT155" i="55"/>
  <c r="AU155" i="55"/>
  <c r="C151" i="55"/>
  <c r="D151" i="55"/>
  <c r="E151" i="55"/>
  <c r="F151" i="55"/>
  <c r="G151" i="55"/>
  <c r="H151" i="55"/>
  <c r="I151" i="55"/>
  <c r="J151" i="55"/>
  <c r="K151" i="55"/>
  <c r="L151" i="55"/>
  <c r="M151" i="55"/>
  <c r="N151" i="55"/>
  <c r="O151" i="55"/>
  <c r="P151" i="55"/>
  <c r="Q151" i="55"/>
  <c r="R151" i="55"/>
  <c r="S151" i="55"/>
  <c r="T151" i="55"/>
  <c r="U151" i="55"/>
  <c r="V151" i="55"/>
  <c r="W151" i="55"/>
  <c r="X151" i="55"/>
  <c r="Y151" i="55"/>
  <c r="Z151" i="55"/>
  <c r="AA151" i="55"/>
  <c r="AB151" i="55"/>
  <c r="AC151" i="55"/>
  <c r="AD151" i="55"/>
  <c r="AE151" i="55"/>
  <c r="AF151" i="55"/>
  <c r="AG151" i="55"/>
  <c r="AH151" i="55"/>
  <c r="AI151" i="55"/>
  <c r="AJ151" i="55"/>
  <c r="AK151" i="55"/>
  <c r="AL151" i="55"/>
  <c r="AM151" i="55"/>
  <c r="AN151" i="55"/>
  <c r="AO151" i="55"/>
  <c r="AP151" i="55"/>
  <c r="AQ151" i="55"/>
  <c r="AR151" i="55"/>
  <c r="AS151" i="55"/>
  <c r="AT151" i="55"/>
  <c r="AU151" i="55"/>
  <c r="AY151" i="52"/>
  <c r="C147" i="55"/>
  <c r="D147" i="55"/>
  <c r="E147" i="55"/>
  <c r="F147" i="55"/>
  <c r="G147" i="55"/>
  <c r="H147" i="55"/>
  <c r="I147" i="55"/>
  <c r="J147" i="55"/>
  <c r="K147" i="55"/>
  <c r="L147" i="55"/>
  <c r="M147" i="55"/>
  <c r="N147" i="55"/>
  <c r="O147" i="55"/>
  <c r="P147" i="55"/>
  <c r="Q147" i="55"/>
  <c r="R147" i="55"/>
  <c r="S147" i="55"/>
  <c r="T147" i="55"/>
  <c r="U147" i="55"/>
  <c r="V147" i="55"/>
  <c r="W147" i="55"/>
  <c r="X147" i="55"/>
  <c r="Y147" i="55"/>
  <c r="Z147" i="55"/>
  <c r="AA147" i="55"/>
  <c r="AB147" i="55"/>
  <c r="AC147" i="55"/>
  <c r="AD147" i="55"/>
  <c r="AE147" i="55"/>
  <c r="AF147" i="55"/>
  <c r="AG147" i="55"/>
  <c r="AH147" i="55"/>
  <c r="AI147" i="55"/>
  <c r="AJ147" i="55"/>
  <c r="AK147" i="55"/>
  <c r="AL147" i="55"/>
  <c r="AM147" i="55"/>
  <c r="AN147" i="55"/>
  <c r="AO147" i="55"/>
  <c r="AP147" i="55"/>
  <c r="AQ147" i="55"/>
  <c r="AR147" i="55"/>
  <c r="AS147" i="55"/>
  <c r="AT147" i="55"/>
  <c r="AU147" i="55"/>
  <c r="AY147" i="52"/>
  <c r="AX143" i="52"/>
  <c r="C143" i="55"/>
  <c r="D143" i="55"/>
  <c r="E143" i="55"/>
  <c r="F143" i="55"/>
  <c r="G143" i="55"/>
  <c r="H143" i="55"/>
  <c r="I143" i="55"/>
  <c r="J143" i="55"/>
  <c r="K143" i="55"/>
  <c r="L143" i="55"/>
  <c r="M143" i="55"/>
  <c r="N143" i="55"/>
  <c r="O143" i="55"/>
  <c r="P143" i="55"/>
  <c r="Q143" i="55"/>
  <c r="R143" i="55"/>
  <c r="S143" i="55"/>
  <c r="T143" i="55"/>
  <c r="U143" i="55"/>
  <c r="V143" i="55"/>
  <c r="W143" i="55"/>
  <c r="X143" i="55"/>
  <c r="Y143" i="55"/>
  <c r="Z143" i="55"/>
  <c r="AA143" i="55"/>
  <c r="AB143" i="55"/>
  <c r="AC143" i="55"/>
  <c r="AD143" i="55"/>
  <c r="AE143" i="55"/>
  <c r="AF143" i="55"/>
  <c r="AG143" i="55"/>
  <c r="AH143" i="55"/>
  <c r="AI143" i="55"/>
  <c r="AJ143" i="55"/>
  <c r="AK143" i="55"/>
  <c r="AL143" i="55"/>
  <c r="AM143" i="55"/>
  <c r="AN143" i="55"/>
  <c r="AO143" i="55"/>
  <c r="AP143" i="55"/>
  <c r="AQ143" i="55"/>
  <c r="AR143" i="55"/>
  <c r="AS143" i="55"/>
  <c r="AT143" i="55"/>
  <c r="AU143" i="55"/>
  <c r="AY143" i="52"/>
  <c r="C123" i="55"/>
  <c r="D123" i="55"/>
  <c r="E123" i="55"/>
  <c r="F123" i="55"/>
  <c r="G123" i="55"/>
  <c r="H123" i="55"/>
  <c r="I123" i="55"/>
  <c r="J123" i="55"/>
  <c r="K123" i="55"/>
  <c r="L123" i="55"/>
  <c r="M123" i="55"/>
  <c r="N123" i="55"/>
  <c r="O123" i="55"/>
  <c r="P123" i="55"/>
  <c r="Q123" i="55"/>
  <c r="R123" i="55"/>
  <c r="S123" i="55"/>
  <c r="T123" i="55"/>
  <c r="U123" i="55"/>
  <c r="V123" i="55"/>
  <c r="W123" i="55"/>
  <c r="X123" i="55"/>
  <c r="Y123" i="55"/>
  <c r="Z123" i="55"/>
  <c r="AA123" i="55"/>
  <c r="AB123" i="55"/>
  <c r="AC123" i="55"/>
  <c r="AD123" i="55"/>
  <c r="AE123" i="55"/>
  <c r="AF123" i="55"/>
  <c r="AG123" i="55"/>
  <c r="AH123" i="55"/>
  <c r="AI123" i="55"/>
  <c r="AJ123" i="55"/>
  <c r="AK123" i="55"/>
  <c r="AL123" i="55"/>
  <c r="AM123" i="55"/>
  <c r="AN123" i="55"/>
  <c r="AO123" i="55"/>
  <c r="AP123" i="55"/>
  <c r="AQ123" i="55"/>
  <c r="AR123" i="55"/>
  <c r="AS123" i="55"/>
  <c r="AT123" i="55"/>
  <c r="AU123" i="55"/>
  <c r="AX123" i="52"/>
  <c r="AY123" i="52"/>
  <c r="C119" i="55"/>
  <c r="D119" i="55"/>
  <c r="E119" i="55"/>
  <c r="F119" i="55"/>
  <c r="G119" i="55"/>
  <c r="H119" i="55"/>
  <c r="I119" i="55"/>
  <c r="J119" i="55"/>
  <c r="K119" i="55"/>
  <c r="L119" i="55"/>
  <c r="M119" i="55"/>
  <c r="N119" i="55"/>
  <c r="O119" i="55"/>
  <c r="P119" i="55"/>
  <c r="Q119" i="55"/>
  <c r="R119" i="55"/>
  <c r="S119" i="55"/>
  <c r="T119" i="55"/>
  <c r="U119" i="55"/>
  <c r="V119" i="55"/>
  <c r="W119" i="55"/>
  <c r="X119" i="55"/>
  <c r="Y119" i="55"/>
  <c r="Z119" i="55"/>
  <c r="AA119" i="55"/>
  <c r="AB119" i="55"/>
  <c r="AC119" i="55"/>
  <c r="AD119" i="55"/>
  <c r="AE119" i="55"/>
  <c r="AF119" i="55"/>
  <c r="AG119" i="55"/>
  <c r="AH119" i="55"/>
  <c r="AI119" i="55"/>
  <c r="AJ119" i="55"/>
  <c r="AK119" i="55"/>
  <c r="AL119" i="55"/>
  <c r="AM119" i="55"/>
  <c r="AN119" i="55"/>
  <c r="AO119" i="55"/>
  <c r="AP119" i="55"/>
  <c r="AQ119" i="55"/>
  <c r="AR119" i="55"/>
  <c r="AS119" i="55"/>
  <c r="AT119" i="55"/>
  <c r="AU119" i="55"/>
  <c r="AX119" i="52"/>
  <c r="AX67" i="52"/>
  <c r="C67" i="55"/>
  <c r="D67" i="55"/>
  <c r="E67" i="55"/>
  <c r="F67" i="55"/>
  <c r="G67" i="55"/>
  <c r="H67" i="55"/>
  <c r="I67" i="55"/>
  <c r="J67" i="55"/>
  <c r="K67" i="55"/>
  <c r="L67" i="55"/>
  <c r="M67" i="55"/>
  <c r="N67" i="55"/>
  <c r="O67" i="55"/>
  <c r="P67" i="55"/>
  <c r="Q67" i="55"/>
  <c r="R67" i="55"/>
  <c r="S67" i="55"/>
  <c r="T67" i="55"/>
  <c r="U67" i="55"/>
  <c r="V67" i="55"/>
  <c r="W67" i="55"/>
  <c r="X67" i="55"/>
  <c r="Y67" i="55"/>
  <c r="Z67" i="55"/>
  <c r="AA67" i="55"/>
  <c r="AB67" i="55"/>
  <c r="AC67" i="55"/>
  <c r="AD67" i="55"/>
  <c r="AE67" i="55"/>
  <c r="AF67" i="55"/>
  <c r="AG67" i="55"/>
  <c r="AH67" i="55"/>
  <c r="AI67" i="55"/>
  <c r="AJ67" i="55"/>
  <c r="AK67" i="55"/>
  <c r="AL67" i="55"/>
  <c r="AM67" i="55"/>
  <c r="AN67" i="55"/>
  <c r="AO67" i="55"/>
  <c r="AP67" i="55"/>
  <c r="AQ67" i="55"/>
  <c r="AR67" i="55"/>
  <c r="AS67" i="55"/>
  <c r="AT67" i="55"/>
  <c r="AU67" i="55"/>
  <c r="C43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AP43" i="55"/>
  <c r="AQ43" i="55"/>
  <c r="AR43" i="55"/>
  <c r="AS43" i="55"/>
  <c r="AT43" i="55"/>
  <c r="AU43" i="55"/>
  <c r="AX43" i="52"/>
  <c r="AY43" i="52"/>
  <c r="C35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AP35" i="55"/>
  <c r="AQ35" i="55"/>
  <c r="AR35" i="55"/>
  <c r="AS35" i="55"/>
  <c r="AT35" i="55"/>
  <c r="AU35" i="55"/>
  <c r="AX35" i="52"/>
  <c r="AY250" i="52"/>
  <c r="AX234" i="52"/>
  <c r="AZ231" i="52"/>
  <c r="C135" i="55"/>
  <c r="D135" i="55"/>
  <c r="E135" i="55"/>
  <c r="F135" i="55"/>
  <c r="G135" i="55"/>
  <c r="H135" i="55"/>
  <c r="I135" i="55"/>
  <c r="J135" i="55"/>
  <c r="K135" i="55"/>
  <c r="L135" i="55"/>
  <c r="M135" i="55"/>
  <c r="N135" i="55"/>
  <c r="O135" i="55"/>
  <c r="P135" i="55"/>
  <c r="Q135" i="55"/>
  <c r="R135" i="55"/>
  <c r="S135" i="55"/>
  <c r="T135" i="55"/>
  <c r="U135" i="55"/>
  <c r="V135" i="55"/>
  <c r="W135" i="55"/>
  <c r="X135" i="55"/>
  <c r="Y135" i="55"/>
  <c r="Z135" i="55"/>
  <c r="AA135" i="55"/>
  <c r="AB135" i="55"/>
  <c r="AC135" i="55"/>
  <c r="AD135" i="55"/>
  <c r="AE135" i="55"/>
  <c r="AF135" i="55"/>
  <c r="AG135" i="55"/>
  <c r="AH135" i="55"/>
  <c r="AI135" i="55"/>
  <c r="AJ135" i="55"/>
  <c r="AK135" i="55"/>
  <c r="AL135" i="55"/>
  <c r="AM135" i="55"/>
  <c r="AN135" i="55"/>
  <c r="AO135" i="55"/>
  <c r="AP135" i="55"/>
  <c r="AQ135" i="55"/>
  <c r="AR135" i="55"/>
  <c r="AS135" i="55"/>
  <c r="AT135" i="55"/>
  <c r="AU135" i="55"/>
  <c r="AX135" i="52"/>
  <c r="AY95" i="52"/>
  <c r="C95" i="55"/>
  <c r="D95" i="55"/>
  <c r="E95" i="55"/>
  <c r="F95" i="55"/>
  <c r="G95" i="55"/>
  <c r="H95" i="55"/>
  <c r="I95" i="55"/>
  <c r="J95" i="55"/>
  <c r="K95" i="55"/>
  <c r="L95" i="55"/>
  <c r="M95" i="55"/>
  <c r="N95" i="55"/>
  <c r="O95" i="55"/>
  <c r="P95" i="55"/>
  <c r="Q95" i="55"/>
  <c r="R95" i="55"/>
  <c r="S95" i="55"/>
  <c r="T95" i="55"/>
  <c r="U95" i="55"/>
  <c r="V95" i="55"/>
  <c r="W95" i="55"/>
  <c r="X95" i="55"/>
  <c r="Y95" i="55"/>
  <c r="Z95" i="55"/>
  <c r="AA95" i="55"/>
  <c r="AB95" i="55"/>
  <c r="AC95" i="55"/>
  <c r="AD95" i="55"/>
  <c r="AE95" i="55"/>
  <c r="AF95" i="55"/>
  <c r="AG95" i="55"/>
  <c r="AH95" i="55"/>
  <c r="AI95" i="55"/>
  <c r="AJ95" i="55"/>
  <c r="AK95" i="55"/>
  <c r="AL95" i="55"/>
  <c r="AM95" i="55"/>
  <c r="AN95" i="55"/>
  <c r="AO95" i="55"/>
  <c r="AP95" i="55"/>
  <c r="AQ95" i="55"/>
  <c r="AR95" i="55"/>
  <c r="AS95" i="55"/>
  <c r="AT95" i="55"/>
  <c r="AU95" i="55"/>
  <c r="C91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P91" i="55"/>
  <c r="AQ91" i="55"/>
  <c r="AR91" i="55"/>
  <c r="AS91" i="55"/>
  <c r="AT91" i="55"/>
  <c r="AU91" i="55"/>
  <c r="AX91" i="52"/>
  <c r="C83" i="55"/>
  <c r="D83" i="55"/>
  <c r="E83" i="55"/>
  <c r="F83" i="55"/>
  <c r="G83" i="55"/>
  <c r="H83" i="55"/>
  <c r="I83" i="55"/>
  <c r="J83" i="55"/>
  <c r="K83" i="55"/>
  <c r="L83" i="55"/>
  <c r="M83" i="55"/>
  <c r="N83" i="55"/>
  <c r="O83" i="55"/>
  <c r="P83" i="55"/>
  <c r="Q83" i="55"/>
  <c r="R83" i="55"/>
  <c r="S83" i="55"/>
  <c r="T83" i="55"/>
  <c r="U83" i="55"/>
  <c r="V83" i="55"/>
  <c r="W83" i="55"/>
  <c r="X83" i="55"/>
  <c r="Y83" i="55"/>
  <c r="Z83" i="55"/>
  <c r="AA83" i="55"/>
  <c r="AB83" i="55"/>
  <c r="AC83" i="55"/>
  <c r="AD83" i="55"/>
  <c r="AE83" i="55"/>
  <c r="AF83" i="55"/>
  <c r="AG83" i="55"/>
  <c r="AH83" i="55"/>
  <c r="AI83" i="55"/>
  <c r="AJ83" i="55"/>
  <c r="AK83" i="55"/>
  <c r="AL83" i="55"/>
  <c r="AM83" i="55"/>
  <c r="AN83" i="55"/>
  <c r="AO83" i="55"/>
  <c r="AP83" i="55"/>
  <c r="AQ83" i="55"/>
  <c r="AR83" i="55"/>
  <c r="AS83" i="55"/>
  <c r="AT83" i="55"/>
  <c r="AU83" i="55"/>
  <c r="AX83" i="52"/>
  <c r="AY63" i="52"/>
  <c r="C63" i="55"/>
  <c r="D63" i="55"/>
  <c r="E63" i="55"/>
  <c r="F63" i="55"/>
  <c r="G63" i="55"/>
  <c r="H63" i="55"/>
  <c r="I63" i="55"/>
  <c r="J63" i="55"/>
  <c r="K63" i="55"/>
  <c r="L63" i="55"/>
  <c r="M63" i="55"/>
  <c r="N63" i="55"/>
  <c r="O63" i="55"/>
  <c r="P63" i="55"/>
  <c r="Q63" i="55"/>
  <c r="R63" i="55"/>
  <c r="S63" i="55"/>
  <c r="T63" i="55"/>
  <c r="U63" i="55"/>
  <c r="V63" i="55"/>
  <c r="W63" i="55"/>
  <c r="X63" i="55"/>
  <c r="Y63" i="55"/>
  <c r="Z63" i="55"/>
  <c r="AA63" i="55"/>
  <c r="AB63" i="55"/>
  <c r="AC63" i="55"/>
  <c r="AD63" i="55"/>
  <c r="AE63" i="55"/>
  <c r="AF63" i="55"/>
  <c r="AG63" i="55"/>
  <c r="AH63" i="55"/>
  <c r="AI63" i="55"/>
  <c r="AJ63" i="55"/>
  <c r="AK63" i="55"/>
  <c r="AL63" i="55"/>
  <c r="AM63" i="55"/>
  <c r="AN63" i="55"/>
  <c r="AO63" i="55"/>
  <c r="AP63" i="55"/>
  <c r="AQ63" i="55"/>
  <c r="AR63" i="55"/>
  <c r="AS63" i="55"/>
  <c r="AT63" i="55"/>
  <c r="AU63" i="55"/>
  <c r="AZ239" i="52"/>
  <c r="AX238" i="52"/>
  <c r="AX237" i="52"/>
  <c r="AX233" i="52"/>
  <c r="AY233" i="52"/>
  <c r="AY187" i="52"/>
  <c r="C223" i="55"/>
  <c r="D223" i="55"/>
  <c r="E223" i="55"/>
  <c r="F223" i="55"/>
  <c r="G223" i="55"/>
  <c r="H223" i="55"/>
  <c r="I223" i="55"/>
  <c r="J223" i="55"/>
  <c r="K223" i="55"/>
  <c r="L223" i="55"/>
  <c r="M223" i="55"/>
  <c r="N223" i="55"/>
  <c r="O223" i="55"/>
  <c r="P223" i="55"/>
  <c r="Q223" i="55"/>
  <c r="R223" i="55"/>
  <c r="S223" i="55"/>
  <c r="T223" i="55"/>
  <c r="U223" i="55"/>
  <c r="V223" i="55"/>
  <c r="W223" i="55"/>
  <c r="X223" i="55"/>
  <c r="Y223" i="55"/>
  <c r="Z223" i="55"/>
  <c r="AA223" i="55"/>
  <c r="AB223" i="55"/>
  <c r="AC223" i="55"/>
  <c r="AD223" i="55"/>
  <c r="AE223" i="55"/>
  <c r="AF223" i="55"/>
  <c r="AG223" i="55"/>
  <c r="AH223" i="55"/>
  <c r="AI223" i="55"/>
  <c r="AJ223" i="55"/>
  <c r="AK223" i="55"/>
  <c r="AL223" i="55"/>
  <c r="AM223" i="55"/>
  <c r="AN223" i="55"/>
  <c r="AO223" i="55"/>
  <c r="AP223" i="55"/>
  <c r="AQ223" i="55"/>
  <c r="AR223" i="55"/>
  <c r="AS223" i="55"/>
  <c r="AT223" i="55"/>
  <c r="AU223" i="55"/>
  <c r="AY229" i="52"/>
  <c r="AZ228" i="52"/>
  <c r="AX228" i="52"/>
  <c r="AZ216" i="52"/>
  <c r="AX212" i="52"/>
  <c r="AZ205" i="52"/>
  <c r="AZ200" i="52"/>
  <c r="AZ199" i="52"/>
  <c r="AX193" i="52"/>
  <c r="AZ189" i="52"/>
  <c r="AX180" i="52"/>
  <c r="AZ179" i="52"/>
  <c r="AZ172" i="52"/>
  <c r="AZ171" i="52"/>
  <c r="AX168" i="52"/>
  <c r="AX166" i="52"/>
  <c r="AY166" i="52"/>
  <c r="AX164" i="52"/>
  <c r="AX152" i="52"/>
  <c r="AX150" i="52"/>
  <c r="AZ136" i="52"/>
  <c r="AX130" i="52"/>
  <c r="AX129" i="52"/>
  <c r="AX128" i="52"/>
  <c r="AY128" i="52"/>
  <c r="AZ125" i="52"/>
  <c r="AZ123" i="52"/>
  <c r="AX114" i="52"/>
  <c r="AZ110" i="52"/>
  <c r="AX104" i="52"/>
  <c r="AY104" i="52"/>
  <c r="J104" i="55"/>
  <c r="K104" i="55"/>
  <c r="L104" i="55"/>
  <c r="M104" i="55"/>
  <c r="N104" i="55"/>
  <c r="O104" i="55"/>
  <c r="P104" i="55"/>
  <c r="Q104" i="55"/>
  <c r="R104" i="55"/>
  <c r="S104" i="55"/>
  <c r="T104" i="55"/>
  <c r="U104" i="55"/>
  <c r="V104" i="55"/>
  <c r="W104" i="55"/>
  <c r="X104" i="55"/>
  <c r="Y104" i="55"/>
  <c r="Z104" i="55"/>
  <c r="AA104" i="55"/>
  <c r="AB104" i="55"/>
  <c r="AC104" i="55"/>
  <c r="AD104" i="55"/>
  <c r="AE104" i="55"/>
  <c r="AF104" i="55"/>
  <c r="AG104" i="55"/>
  <c r="AH104" i="55"/>
  <c r="AI104" i="55"/>
  <c r="AJ104" i="55"/>
  <c r="AK104" i="55"/>
  <c r="AL104" i="55"/>
  <c r="AM104" i="55"/>
  <c r="AN104" i="55"/>
  <c r="AO104" i="55"/>
  <c r="AP104" i="55"/>
  <c r="AQ104" i="55"/>
  <c r="AR104" i="55"/>
  <c r="AS104" i="55"/>
  <c r="AT104" i="55"/>
  <c r="AU104" i="55"/>
  <c r="AZ95" i="52"/>
  <c r="AX93" i="52"/>
  <c r="AZ88" i="52"/>
  <c r="AZ85" i="52"/>
  <c r="AX84" i="52"/>
  <c r="AX80" i="52"/>
  <c r="AY80" i="52"/>
  <c r="AX70" i="52"/>
  <c r="AZ68" i="52"/>
  <c r="AZ61" i="52"/>
  <c r="AZ59" i="52"/>
  <c r="AZ52" i="52"/>
  <c r="AZ46" i="52"/>
  <c r="AX44" i="52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AP34" i="55"/>
  <c r="AQ34" i="55"/>
  <c r="AR34" i="55"/>
  <c r="AS34" i="55"/>
  <c r="AT34" i="55"/>
  <c r="AU34" i="55"/>
  <c r="AX34" i="52"/>
  <c r="AX29" i="52"/>
  <c r="AZ28" i="52"/>
  <c r="AX26" i="52"/>
  <c r="AY26" i="52"/>
  <c r="AZ23" i="52"/>
  <c r="AX22" i="52"/>
  <c r="AX20" i="52"/>
  <c r="AZ18" i="52"/>
  <c r="AX13" i="52"/>
  <c r="AY34" i="52"/>
  <c r="AY70" i="52"/>
  <c r="AY105" i="52"/>
  <c r="G112" i="55"/>
  <c r="H112" i="55"/>
  <c r="I112" i="55"/>
  <c r="J112" i="55"/>
  <c r="K112" i="55"/>
  <c r="L112" i="55"/>
  <c r="M112" i="55"/>
  <c r="N112" i="55"/>
  <c r="O112" i="55"/>
  <c r="P112" i="55"/>
  <c r="Q112" i="55"/>
  <c r="R112" i="55"/>
  <c r="S112" i="55"/>
  <c r="T112" i="55"/>
  <c r="U112" i="55"/>
  <c r="V112" i="55"/>
  <c r="W112" i="55"/>
  <c r="X112" i="55"/>
  <c r="Y112" i="55"/>
  <c r="Z112" i="55"/>
  <c r="AA112" i="55"/>
  <c r="AB112" i="55"/>
  <c r="AC112" i="55"/>
  <c r="AD112" i="55"/>
  <c r="AE112" i="55"/>
  <c r="AF112" i="55"/>
  <c r="AG112" i="55"/>
  <c r="AH112" i="55"/>
  <c r="AI112" i="55"/>
  <c r="AJ112" i="55"/>
  <c r="AK112" i="55"/>
  <c r="AL112" i="55"/>
  <c r="AM112" i="55"/>
  <c r="AN112" i="55"/>
  <c r="AO112" i="55"/>
  <c r="AP112" i="55"/>
  <c r="AQ112" i="55"/>
  <c r="AR112" i="55"/>
  <c r="AS112" i="55"/>
  <c r="AT112" i="55"/>
  <c r="AU112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AP74" i="55"/>
  <c r="AQ74" i="55"/>
  <c r="AR74" i="55"/>
  <c r="AS74" i="55"/>
  <c r="AT74" i="55"/>
  <c r="AU74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AP40" i="55"/>
  <c r="AQ40" i="55"/>
  <c r="AR40" i="55"/>
  <c r="AS40" i="55"/>
  <c r="AT40" i="55"/>
  <c r="AU40" i="55"/>
  <c r="E238" i="55"/>
  <c r="F238" i="55"/>
  <c r="G238" i="55"/>
  <c r="H238" i="55"/>
  <c r="I238" i="55"/>
  <c r="J238" i="55"/>
  <c r="K238" i="55"/>
  <c r="L238" i="55"/>
  <c r="M238" i="55"/>
  <c r="N238" i="55"/>
  <c r="O238" i="55"/>
  <c r="P238" i="55"/>
  <c r="Q238" i="55"/>
  <c r="R238" i="55"/>
  <c r="S238" i="55"/>
  <c r="T238" i="55"/>
  <c r="U238" i="55"/>
  <c r="V238" i="55"/>
  <c r="W238" i="55"/>
  <c r="X238" i="55"/>
  <c r="Y238" i="55"/>
  <c r="Z238" i="55"/>
  <c r="AA238" i="55"/>
  <c r="AB238" i="55"/>
  <c r="AC238" i="55"/>
  <c r="AD238" i="55"/>
  <c r="AE238" i="55"/>
  <c r="AF238" i="55"/>
  <c r="AG238" i="55"/>
  <c r="AH238" i="55"/>
  <c r="AI238" i="55"/>
  <c r="AJ238" i="55"/>
  <c r="AK238" i="55"/>
  <c r="AL238" i="55"/>
  <c r="AM238" i="55"/>
  <c r="AN238" i="55"/>
  <c r="AO238" i="55"/>
  <c r="AP238" i="55"/>
  <c r="AQ238" i="55"/>
  <c r="AR238" i="55"/>
  <c r="AS238" i="55"/>
  <c r="AT238" i="55"/>
  <c r="AU238" i="55"/>
  <c r="H216" i="55"/>
  <c r="I216" i="55"/>
  <c r="J216" i="55"/>
  <c r="K216" i="55"/>
  <c r="L216" i="55"/>
  <c r="M216" i="55"/>
  <c r="N216" i="55"/>
  <c r="O216" i="55"/>
  <c r="P216" i="55"/>
  <c r="Q216" i="55"/>
  <c r="R216" i="55"/>
  <c r="S216" i="55"/>
  <c r="T216" i="55"/>
  <c r="U216" i="55"/>
  <c r="V216" i="55"/>
  <c r="W216" i="55"/>
  <c r="X216" i="55"/>
  <c r="Y216" i="55"/>
  <c r="Z216" i="55"/>
  <c r="AA216" i="55"/>
  <c r="AB216" i="55"/>
  <c r="AC216" i="55"/>
  <c r="AD216" i="55"/>
  <c r="AE216" i="55"/>
  <c r="AF216" i="55"/>
  <c r="AG216" i="55"/>
  <c r="AH216" i="55"/>
  <c r="AI216" i="55"/>
  <c r="AJ216" i="55"/>
  <c r="AK216" i="55"/>
  <c r="AL216" i="55"/>
  <c r="AM216" i="55"/>
  <c r="AN216" i="55"/>
  <c r="AO216" i="55"/>
  <c r="AP216" i="55"/>
  <c r="AQ216" i="55"/>
  <c r="AR216" i="55"/>
  <c r="AS216" i="55"/>
  <c r="AT216" i="55"/>
  <c r="AU216" i="55"/>
  <c r="AX216" i="52"/>
  <c r="G233" i="55"/>
  <c r="H233" i="55"/>
  <c r="I233" i="55"/>
  <c r="J233" i="55"/>
  <c r="K233" i="55"/>
  <c r="L233" i="55"/>
  <c r="M233" i="55"/>
  <c r="N233" i="55"/>
  <c r="O233" i="55"/>
  <c r="P233" i="55"/>
  <c r="Q233" i="55"/>
  <c r="R233" i="55"/>
  <c r="S233" i="55"/>
  <c r="T233" i="55"/>
  <c r="U233" i="55"/>
  <c r="V233" i="55"/>
  <c r="W233" i="55"/>
  <c r="X233" i="55"/>
  <c r="Y233" i="55"/>
  <c r="Z233" i="55"/>
  <c r="AA233" i="55"/>
  <c r="AB233" i="55"/>
  <c r="AC233" i="55"/>
  <c r="AD233" i="55"/>
  <c r="AE233" i="55"/>
  <c r="AF233" i="55"/>
  <c r="AG233" i="55"/>
  <c r="AH233" i="55"/>
  <c r="AI233" i="55"/>
  <c r="AJ233" i="55"/>
  <c r="AK233" i="55"/>
  <c r="AL233" i="55"/>
  <c r="AM233" i="55"/>
  <c r="AN233" i="55"/>
  <c r="AO233" i="55"/>
  <c r="AP233" i="55"/>
  <c r="AQ233" i="55"/>
  <c r="AR233" i="55"/>
  <c r="AS233" i="55"/>
  <c r="AT233" i="55"/>
  <c r="AU233" i="55"/>
  <c r="AZ220" i="52"/>
  <c r="AX210" i="52"/>
  <c r="AY210" i="52"/>
  <c r="AX205" i="52"/>
  <c r="AX200" i="52"/>
  <c r="AZ196" i="52"/>
  <c r="AZ194" i="52"/>
  <c r="AX194" i="52"/>
  <c r="AZ185" i="52"/>
  <c r="AX185" i="52"/>
  <c r="AX178" i="52"/>
  <c r="AX158" i="52"/>
  <c r="AZ156" i="52"/>
  <c r="AZ152" i="52"/>
  <c r="AZ151" i="52"/>
  <c r="AX148" i="52"/>
  <c r="AX145" i="52"/>
  <c r="AY145" i="52"/>
  <c r="AX144" i="52"/>
  <c r="AY142" i="52"/>
  <c r="AX142" i="52"/>
  <c r="AZ130" i="52"/>
  <c r="AX122" i="52"/>
  <c r="AZ121" i="52"/>
  <c r="AZ119" i="52"/>
  <c r="AX116" i="52"/>
  <c r="AZ105" i="52"/>
  <c r="AZ103" i="52"/>
  <c r="AY98" i="52"/>
  <c r="AZ93" i="52"/>
  <c r="AZ90" i="52"/>
  <c r="AZ89" i="52"/>
  <c r="AX89" i="52"/>
  <c r="AZ87" i="52"/>
  <c r="AZ84" i="52"/>
  <c r="AZ82" i="52"/>
  <c r="AZ79" i="52"/>
  <c r="AX76" i="52"/>
  <c r="AX64" i="52"/>
  <c r="AY64" i="52"/>
  <c r="AZ63" i="52"/>
  <c r="AX53" i="52"/>
  <c r="AZ44" i="52"/>
  <c r="AZ37" i="52"/>
  <c r="AZ31" i="52"/>
  <c r="AZ24" i="52"/>
  <c r="AY21" i="52"/>
  <c r="AX12" i="52"/>
  <c r="AY150" i="52"/>
  <c r="AY114" i="52"/>
  <c r="M157" i="55"/>
  <c r="N157" i="55"/>
  <c r="O157" i="55"/>
  <c r="P157" i="55"/>
  <c r="Q157" i="55"/>
  <c r="R157" i="55"/>
  <c r="S157" i="55"/>
  <c r="T157" i="55"/>
  <c r="U157" i="55"/>
  <c r="V157" i="55"/>
  <c r="W157" i="55"/>
  <c r="X157" i="55"/>
  <c r="Y157" i="55"/>
  <c r="Z157" i="55"/>
  <c r="AA157" i="55"/>
  <c r="AB157" i="55"/>
  <c r="AC157" i="55"/>
  <c r="AD157" i="55"/>
  <c r="AE157" i="55"/>
  <c r="AF157" i="55"/>
  <c r="AG157" i="55"/>
  <c r="AH157" i="55"/>
  <c r="AI157" i="55"/>
  <c r="AJ157" i="55"/>
  <c r="AK157" i="55"/>
  <c r="AL157" i="55"/>
  <c r="AM157" i="55"/>
  <c r="AN157" i="55"/>
  <c r="AO157" i="55"/>
  <c r="AP157" i="55"/>
  <c r="AQ157" i="55"/>
  <c r="AR157" i="55"/>
  <c r="AS157" i="55"/>
  <c r="AT157" i="55"/>
  <c r="AU157" i="55"/>
  <c r="G26" i="55"/>
  <c r="H26" i="55"/>
  <c r="I26" i="55"/>
  <c r="J26" i="55"/>
  <c r="K26" i="55"/>
  <c r="L26" i="55"/>
  <c r="M26" i="55"/>
  <c r="N26" i="55"/>
  <c r="O26" i="55"/>
  <c r="P26" i="55"/>
  <c r="Q26" i="55"/>
  <c r="R26" i="55"/>
  <c r="S26" i="55"/>
  <c r="T26" i="55"/>
  <c r="U26" i="55"/>
  <c r="V26" i="55"/>
  <c r="W26" i="55"/>
  <c r="X26" i="55"/>
  <c r="Y26" i="55"/>
  <c r="Z26" i="55"/>
  <c r="AA26" i="55"/>
  <c r="AB26" i="55"/>
  <c r="AC26" i="55"/>
  <c r="AD26" i="55"/>
  <c r="AE26" i="55"/>
  <c r="AF26" i="55"/>
  <c r="AG26" i="55"/>
  <c r="AH26" i="55"/>
  <c r="AI26" i="55"/>
  <c r="AJ26" i="55"/>
  <c r="AK26" i="55"/>
  <c r="AL26" i="55"/>
  <c r="AM26" i="55"/>
  <c r="AN26" i="55"/>
  <c r="AO26" i="55"/>
  <c r="AP26" i="55"/>
  <c r="AQ26" i="55"/>
  <c r="AR26" i="55"/>
  <c r="AS26" i="55"/>
  <c r="AT26" i="55"/>
  <c r="AU26" i="55"/>
  <c r="G188" i="55"/>
  <c r="H188" i="55"/>
  <c r="I188" i="55"/>
  <c r="J188" i="55"/>
  <c r="K188" i="55"/>
  <c r="L188" i="55"/>
  <c r="M188" i="55"/>
  <c r="N188" i="55"/>
  <c r="O188" i="55"/>
  <c r="P188" i="55"/>
  <c r="Q188" i="55"/>
  <c r="R188" i="55"/>
  <c r="S188" i="55"/>
  <c r="T188" i="55"/>
  <c r="U188" i="55"/>
  <c r="V188" i="55"/>
  <c r="W188" i="55"/>
  <c r="X188" i="55"/>
  <c r="Y188" i="55"/>
  <c r="Z188" i="55"/>
  <c r="AA188" i="55"/>
  <c r="AB188" i="55"/>
  <c r="AC188" i="55"/>
  <c r="AD188" i="55"/>
  <c r="AE188" i="55"/>
  <c r="AF188" i="55"/>
  <c r="AG188" i="55"/>
  <c r="AH188" i="55"/>
  <c r="AI188" i="55"/>
  <c r="AJ188" i="55"/>
  <c r="AK188" i="55"/>
  <c r="AL188" i="55"/>
  <c r="AM188" i="55"/>
  <c r="AN188" i="55"/>
  <c r="AO188" i="55"/>
  <c r="AP188" i="55"/>
  <c r="AQ188" i="55"/>
  <c r="AR188" i="55"/>
  <c r="AS188" i="55"/>
  <c r="AT188" i="55"/>
  <c r="AU188" i="55"/>
  <c r="G156" i="55"/>
  <c r="H156" i="55"/>
  <c r="I156" i="55"/>
  <c r="J156" i="55"/>
  <c r="K156" i="55"/>
  <c r="L156" i="55"/>
  <c r="M156" i="55"/>
  <c r="N156" i="55"/>
  <c r="O156" i="55"/>
  <c r="P156" i="55"/>
  <c r="Q156" i="55"/>
  <c r="R156" i="55"/>
  <c r="S156" i="55"/>
  <c r="T156" i="55"/>
  <c r="U156" i="55"/>
  <c r="V156" i="55"/>
  <c r="W156" i="55"/>
  <c r="X156" i="55"/>
  <c r="Y156" i="55"/>
  <c r="Z156" i="55"/>
  <c r="AA156" i="55"/>
  <c r="AB156" i="55"/>
  <c r="AC156" i="55"/>
  <c r="AD156" i="55"/>
  <c r="AE156" i="55"/>
  <c r="AF156" i="55"/>
  <c r="AG156" i="55"/>
  <c r="AH156" i="55"/>
  <c r="AI156" i="55"/>
  <c r="AJ156" i="55"/>
  <c r="AK156" i="55"/>
  <c r="AL156" i="55"/>
  <c r="AM156" i="55"/>
  <c r="AN156" i="55"/>
  <c r="AO156" i="55"/>
  <c r="AP156" i="55"/>
  <c r="AQ156" i="55"/>
  <c r="AR156" i="55"/>
  <c r="AS156" i="55"/>
  <c r="AT156" i="55"/>
  <c r="AU156" i="55"/>
  <c r="G116" i="55"/>
  <c r="H116" i="55"/>
  <c r="I116" i="55"/>
  <c r="J116" i="55"/>
  <c r="K116" i="55"/>
  <c r="L116" i="55"/>
  <c r="M116" i="55"/>
  <c r="N116" i="55"/>
  <c r="O116" i="55"/>
  <c r="P116" i="55"/>
  <c r="Q116" i="55"/>
  <c r="R116" i="55"/>
  <c r="S116" i="55"/>
  <c r="T116" i="55"/>
  <c r="U116" i="55"/>
  <c r="V116" i="55"/>
  <c r="W116" i="55"/>
  <c r="X116" i="55"/>
  <c r="Y116" i="55"/>
  <c r="Z116" i="55"/>
  <c r="AA116" i="55"/>
  <c r="AB116" i="55"/>
  <c r="AC116" i="55"/>
  <c r="AD116" i="55"/>
  <c r="AE116" i="55"/>
  <c r="AF116" i="55"/>
  <c r="AG116" i="55"/>
  <c r="AH116" i="55"/>
  <c r="AI116" i="55"/>
  <c r="AJ116" i="55"/>
  <c r="AK116" i="55"/>
  <c r="AL116" i="55"/>
  <c r="AM116" i="55"/>
  <c r="AN116" i="55"/>
  <c r="AO116" i="55"/>
  <c r="AP116" i="55"/>
  <c r="AQ116" i="55"/>
  <c r="AR116" i="55"/>
  <c r="AS116" i="55"/>
  <c r="AT116" i="55"/>
  <c r="AU116" i="55"/>
  <c r="AZ218" i="52"/>
  <c r="AX218" i="52"/>
  <c r="AX217" i="52"/>
  <c r="AX209" i="52"/>
  <c r="F209" i="55"/>
  <c r="G209" i="55"/>
  <c r="H209" i="55"/>
  <c r="I209" i="55"/>
  <c r="J209" i="55"/>
  <c r="K209" i="55"/>
  <c r="L209" i="55"/>
  <c r="M209" i="55"/>
  <c r="N209" i="55"/>
  <c r="O209" i="55"/>
  <c r="P209" i="55"/>
  <c r="Q209" i="55"/>
  <c r="R209" i="55"/>
  <c r="S209" i="55"/>
  <c r="T209" i="55"/>
  <c r="U209" i="55"/>
  <c r="V209" i="55"/>
  <c r="W209" i="55"/>
  <c r="X209" i="55"/>
  <c r="Y209" i="55"/>
  <c r="Z209" i="55"/>
  <c r="AA209" i="55"/>
  <c r="AB209" i="55"/>
  <c r="AC209" i="55"/>
  <c r="AD209" i="55"/>
  <c r="AE209" i="55"/>
  <c r="AF209" i="55"/>
  <c r="AG209" i="55"/>
  <c r="AH209" i="55"/>
  <c r="AI209" i="55"/>
  <c r="AJ209" i="55"/>
  <c r="AK209" i="55"/>
  <c r="AL209" i="55"/>
  <c r="AM209" i="55"/>
  <c r="AN209" i="55"/>
  <c r="AO209" i="55"/>
  <c r="AP209" i="55"/>
  <c r="AQ209" i="55"/>
  <c r="AR209" i="55"/>
  <c r="AS209" i="55"/>
  <c r="AT209" i="55"/>
  <c r="AU209" i="55"/>
  <c r="AZ207" i="52"/>
  <c r="AY206" i="52"/>
  <c r="AZ203" i="52"/>
  <c r="AX201" i="52"/>
  <c r="AX196" i="52"/>
  <c r="AX186" i="52"/>
  <c r="AX184" i="52"/>
  <c r="AZ183" i="52"/>
  <c r="AZ180" i="52"/>
  <c r="AX177" i="52"/>
  <c r="AX174" i="52"/>
  <c r="AZ170" i="52"/>
  <c r="AX169" i="52"/>
  <c r="AZ158" i="52"/>
  <c r="AY157" i="52"/>
  <c r="AX157" i="52"/>
  <c r="AZ147" i="52"/>
  <c r="AZ143" i="52"/>
  <c r="AX138" i="52"/>
  <c r="AY138" i="52"/>
  <c r="AX137" i="52"/>
  <c r="AX136" i="52"/>
  <c r="AY134" i="52"/>
  <c r="AX121" i="52"/>
  <c r="AZ116" i="52"/>
  <c r="AZ115" i="52"/>
  <c r="AX112" i="52"/>
  <c r="AY96" i="52"/>
  <c r="AZ92" i="52"/>
  <c r="AX92" i="52"/>
  <c r="AY92" i="52"/>
  <c r="AX88" i="52"/>
  <c r="AY88" i="52"/>
  <c r="AX85" i="52"/>
  <c r="AZ83" i="52"/>
  <c r="AX82" i="52"/>
  <c r="AZ77" i="52"/>
  <c r="AX77" i="52"/>
  <c r="AZ72" i="52"/>
  <c r="AZ71" i="52"/>
  <c r="AX62" i="52"/>
  <c r="AX61" i="52"/>
  <c r="AZ55" i="52"/>
  <c r="AY54" i="52"/>
  <c r="AX42" i="52"/>
  <c r="AY28" i="52"/>
  <c r="AZ26" i="52"/>
  <c r="AY18" i="52"/>
  <c r="AZ13" i="52"/>
  <c r="AZ11" i="52"/>
  <c r="AZ8" i="52"/>
  <c r="AY82" i="52"/>
  <c r="AY169" i="52"/>
  <c r="AY209" i="52"/>
  <c r="O174" i="55"/>
  <c r="P174" i="55"/>
  <c r="Q174" i="55"/>
  <c r="R174" i="55"/>
  <c r="S174" i="55"/>
  <c r="T174" i="55"/>
  <c r="U174" i="55"/>
  <c r="V174" i="55"/>
  <c r="W174" i="55"/>
  <c r="X174" i="55"/>
  <c r="Y174" i="55"/>
  <c r="Z174" i="55"/>
  <c r="AA174" i="55"/>
  <c r="AB174" i="55"/>
  <c r="AC174" i="55"/>
  <c r="AD174" i="55"/>
  <c r="AE174" i="55"/>
  <c r="AF174" i="55"/>
  <c r="AG174" i="55"/>
  <c r="AH174" i="55"/>
  <c r="AI174" i="55"/>
  <c r="AJ174" i="55"/>
  <c r="AK174" i="55"/>
  <c r="AL174" i="55"/>
  <c r="AM174" i="55"/>
  <c r="AN174" i="55"/>
  <c r="AO174" i="55"/>
  <c r="AP174" i="55"/>
  <c r="AQ174" i="55"/>
  <c r="AR174" i="55"/>
  <c r="AS174" i="55"/>
  <c r="AT174" i="55"/>
  <c r="AU174" i="55"/>
  <c r="AY129" i="52"/>
  <c r="E222" i="55"/>
  <c r="F222" i="55"/>
  <c r="G222" i="55"/>
  <c r="H222" i="55"/>
  <c r="I222" i="55"/>
  <c r="J222" i="55"/>
  <c r="K222" i="55"/>
  <c r="L222" i="55"/>
  <c r="M222" i="55"/>
  <c r="N222" i="55"/>
  <c r="O222" i="55"/>
  <c r="P222" i="55"/>
  <c r="Q222" i="55"/>
  <c r="R222" i="55"/>
  <c r="S222" i="55"/>
  <c r="T222" i="55"/>
  <c r="U222" i="55"/>
  <c r="V222" i="55"/>
  <c r="W222" i="55"/>
  <c r="X222" i="55"/>
  <c r="Y222" i="55"/>
  <c r="Z222" i="55"/>
  <c r="AA222" i="55"/>
  <c r="AB222" i="55"/>
  <c r="AC222" i="55"/>
  <c r="AD222" i="55"/>
  <c r="AE222" i="55"/>
  <c r="AF222" i="55"/>
  <c r="AG222" i="55"/>
  <c r="AH222" i="55"/>
  <c r="AI222" i="55"/>
  <c r="AJ222" i="55"/>
  <c r="AK222" i="55"/>
  <c r="AL222" i="55"/>
  <c r="AM222" i="55"/>
  <c r="AN222" i="55"/>
  <c r="AO222" i="55"/>
  <c r="AP222" i="55"/>
  <c r="AQ222" i="55"/>
  <c r="AR222" i="55"/>
  <c r="AS222" i="55"/>
  <c r="AT222" i="55"/>
  <c r="AU222" i="55"/>
  <c r="G96" i="55"/>
  <c r="H96" i="55"/>
  <c r="I96" i="55"/>
  <c r="J96" i="55"/>
  <c r="K96" i="55"/>
  <c r="L96" i="55"/>
  <c r="M96" i="55"/>
  <c r="N96" i="55"/>
  <c r="O96" i="55"/>
  <c r="P96" i="55"/>
  <c r="Q96" i="55"/>
  <c r="R96" i="55"/>
  <c r="S96" i="55"/>
  <c r="T96" i="55"/>
  <c r="U96" i="55"/>
  <c r="V96" i="55"/>
  <c r="W96" i="55"/>
  <c r="X96" i="55"/>
  <c r="Y96" i="55"/>
  <c r="Z96" i="55"/>
  <c r="AA96" i="55"/>
  <c r="AB96" i="55"/>
  <c r="AC96" i="55"/>
  <c r="AD96" i="55"/>
  <c r="AE96" i="55"/>
  <c r="AF96" i="55"/>
  <c r="AG96" i="55"/>
  <c r="AH96" i="55"/>
  <c r="AI96" i="55"/>
  <c r="AJ96" i="55"/>
  <c r="AK96" i="55"/>
  <c r="AL96" i="55"/>
  <c r="AM96" i="55"/>
  <c r="AN96" i="55"/>
  <c r="AO96" i="55"/>
  <c r="AP96" i="55"/>
  <c r="AQ96" i="55"/>
  <c r="AR96" i="55"/>
  <c r="AS96" i="55"/>
  <c r="AT96" i="55"/>
  <c r="AU96" i="55"/>
  <c r="M44" i="55"/>
  <c r="N44" i="55"/>
  <c r="O44" i="55"/>
  <c r="P44" i="55"/>
  <c r="Q44" i="55"/>
  <c r="R44" i="55"/>
  <c r="S44" i="55"/>
  <c r="T44" i="55"/>
  <c r="U44" i="55"/>
  <c r="V44" i="55"/>
  <c r="W44" i="55"/>
  <c r="X44" i="55"/>
  <c r="Y44" i="55"/>
  <c r="Z44" i="55"/>
  <c r="AA44" i="55"/>
  <c r="AB44" i="55"/>
  <c r="AC44" i="55"/>
  <c r="AD44" i="55"/>
  <c r="AE44" i="55"/>
  <c r="AF44" i="55"/>
  <c r="AG44" i="55"/>
  <c r="AH44" i="55"/>
  <c r="AI44" i="55"/>
  <c r="AJ44" i="55"/>
  <c r="AK44" i="55"/>
  <c r="AL44" i="55"/>
  <c r="AM44" i="55"/>
  <c r="AN44" i="55"/>
  <c r="AO44" i="55"/>
  <c r="AP44" i="55"/>
  <c r="AQ44" i="55"/>
  <c r="AR44" i="55"/>
  <c r="AS44" i="55"/>
  <c r="AT44" i="55"/>
  <c r="AU44" i="55"/>
  <c r="AX153" i="52"/>
  <c r="F161" i="55"/>
  <c r="G161" i="55"/>
  <c r="H161" i="55"/>
  <c r="I161" i="55"/>
  <c r="J161" i="55"/>
  <c r="K161" i="55"/>
  <c r="L161" i="55"/>
  <c r="M161" i="55"/>
  <c r="N161" i="55"/>
  <c r="O161" i="55"/>
  <c r="P161" i="55"/>
  <c r="Q161" i="55"/>
  <c r="R161" i="55"/>
  <c r="S161" i="55"/>
  <c r="T161" i="55"/>
  <c r="U161" i="55"/>
  <c r="V161" i="55"/>
  <c r="W161" i="55"/>
  <c r="X161" i="55"/>
  <c r="Y161" i="55"/>
  <c r="Z161" i="55"/>
  <c r="AA161" i="55"/>
  <c r="AB161" i="55"/>
  <c r="AC161" i="55"/>
  <c r="AD161" i="55"/>
  <c r="AE161" i="55"/>
  <c r="AF161" i="55"/>
  <c r="AG161" i="55"/>
  <c r="AH161" i="55"/>
  <c r="AI161" i="55"/>
  <c r="AJ161" i="55"/>
  <c r="AK161" i="55"/>
  <c r="AL161" i="55"/>
  <c r="AM161" i="55"/>
  <c r="AN161" i="55"/>
  <c r="AO161" i="55"/>
  <c r="AP161" i="55"/>
  <c r="AQ161" i="55"/>
  <c r="AR161" i="55"/>
  <c r="AS161" i="55"/>
  <c r="AT161" i="55"/>
  <c r="AU161" i="55"/>
  <c r="G136" i="55"/>
  <c r="H136" i="55"/>
  <c r="I136" i="55"/>
  <c r="J136" i="55"/>
  <c r="K136" i="55"/>
  <c r="L136" i="55"/>
  <c r="M136" i="55"/>
  <c r="N136" i="55"/>
  <c r="O136" i="55"/>
  <c r="P136" i="55"/>
  <c r="Q136" i="55"/>
  <c r="R136" i="55"/>
  <c r="S136" i="55"/>
  <c r="T136" i="55"/>
  <c r="U136" i="55"/>
  <c r="V136" i="55"/>
  <c r="W136" i="55"/>
  <c r="X136" i="55"/>
  <c r="Y136" i="55"/>
  <c r="Z136" i="55"/>
  <c r="AA136" i="55"/>
  <c r="AB136" i="55"/>
  <c r="AC136" i="55"/>
  <c r="AD136" i="55"/>
  <c r="AE136" i="55"/>
  <c r="AF136" i="55"/>
  <c r="AG136" i="55"/>
  <c r="AH136" i="55"/>
  <c r="AI136" i="55"/>
  <c r="AJ136" i="55"/>
  <c r="AK136" i="55"/>
  <c r="AL136" i="55"/>
  <c r="AM136" i="55"/>
  <c r="AN136" i="55"/>
  <c r="AO136" i="55"/>
  <c r="AP136" i="55"/>
  <c r="AQ136" i="55"/>
  <c r="AR136" i="55"/>
  <c r="AS136" i="55"/>
  <c r="AT136" i="55"/>
  <c r="AU136" i="55"/>
  <c r="E94" i="55"/>
  <c r="F94" i="55"/>
  <c r="G94" i="55"/>
  <c r="H94" i="55"/>
  <c r="I94" i="55"/>
  <c r="J94" i="55"/>
  <c r="K94" i="55"/>
  <c r="L94" i="55"/>
  <c r="M94" i="55"/>
  <c r="N94" i="55"/>
  <c r="O94" i="55"/>
  <c r="P94" i="55"/>
  <c r="Q94" i="55"/>
  <c r="R94" i="55"/>
  <c r="S94" i="55"/>
  <c r="T94" i="55"/>
  <c r="U94" i="55"/>
  <c r="V94" i="55"/>
  <c r="W94" i="55"/>
  <c r="X94" i="55"/>
  <c r="Y94" i="55"/>
  <c r="Z94" i="55"/>
  <c r="AA94" i="55"/>
  <c r="AB94" i="55"/>
  <c r="AC94" i="55"/>
  <c r="AD94" i="55"/>
  <c r="AE94" i="55"/>
  <c r="AF94" i="55"/>
  <c r="AG94" i="55"/>
  <c r="AH94" i="55"/>
  <c r="AI94" i="55"/>
  <c r="AJ94" i="55"/>
  <c r="AK94" i="55"/>
  <c r="AL94" i="55"/>
  <c r="AM94" i="55"/>
  <c r="AN94" i="55"/>
  <c r="AO94" i="55"/>
  <c r="AP94" i="55"/>
  <c r="AQ94" i="55"/>
  <c r="AR94" i="55"/>
  <c r="AS94" i="55"/>
  <c r="AT94" i="55"/>
  <c r="AU94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AP70" i="55"/>
  <c r="AQ70" i="55"/>
  <c r="AR70" i="55"/>
  <c r="AS70" i="55"/>
  <c r="AT70" i="55"/>
  <c r="AU70" i="55"/>
  <c r="E38" i="55"/>
  <c r="F38" i="55"/>
  <c r="G38" i="55"/>
  <c r="H38" i="55"/>
  <c r="I38" i="55"/>
  <c r="J38" i="55"/>
  <c r="K38" i="55"/>
  <c r="L38" i="55"/>
  <c r="M38" i="55"/>
  <c r="N38" i="55"/>
  <c r="O38" i="55"/>
  <c r="P38" i="55"/>
  <c r="Q38" i="55"/>
  <c r="R38" i="55"/>
  <c r="S38" i="55"/>
  <c r="T38" i="55"/>
  <c r="U38" i="55"/>
  <c r="V38" i="55"/>
  <c r="W38" i="55"/>
  <c r="X38" i="55"/>
  <c r="Y38" i="55"/>
  <c r="Z38" i="55"/>
  <c r="AA38" i="55"/>
  <c r="AB38" i="55"/>
  <c r="AC38" i="55"/>
  <c r="AD38" i="55"/>
  <c r="AE38" i="55"/>
  <c r="AF38" i="55"/>
  <c r="AG38" i="55"/>
  <c r="AH38" i="55"/>
  <c r="AI38" i="55"/>
  <c r="AJ38" i="55"/>
  <c r="AK38" i="55"/>
  <c r="AL38" i="55"/>
  <c r="AM38" i="55"/>
  <c r="AN38" i="55"/>
  <c r="AO38" i="55"/>
  <c r="AP38" i="55"/>
  <c r="AQ38" i="55"/>
  <c r="AR38" i="55"/>
  <c r="AS38" i="55"/>
  <c r="AT38" i="55"/>
  <c r="AU38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AP16" i="55"/>
  <c r="AQ16" i="55"/>
  <c r="AR16" i="55"/>
  <c r="AS16" i="55"/>
  <c r="AT16" i="55"/>
  <c r="AU16" i="55"/>
  <c r="H228" i="55"/>
  <c r="I228" i="55"/>
  <c r="J228" i="55"/>
  <c r="K228" i="55"/>
  <c r="L228" i="55"/>
  <c r="M228" i="55"/>
  <c r="N228" i="55"/>
  <c r="O228" i="55"/>
  <c r="P228" i="55"/>
  <c r="Q228" i="55"/>
  <c r="R228" i="55"/>
  <c r="S228" i="55"/>
  <c r="T228" i="55"/>
  <c r="U228" i="55"/>
  <c r="V228" i="55"/>
  <c r="W228" i="55"/>
  <c r="X228" i="55"/>
  <c r="Y228" i="55"/>
  <c r="Z228" i="55"/>
  <c r="AA228" i="55"/>
  <c r="AB228" i="55"/>
  <c r="AC228" i="55"/>
  <c r="AD228" i="55"/>
  <c r="AE228" i="55"/>
  <c r="AF228" i="55"/>
  <c r="AG228" i="55"/>
  <c r="AH228" i="55"/>
  <c r="AI228" i="55"/>
  <c r="AJ228" i="55"/>
  <c r="AK228" i="55"/>
  <c r="AL228" i="55"/>
  <c r="AM228" i="55"/>
  <c r="AN228" i="55"/>
  <c r="AO228" i="55"/>
  <c r="AP228" i="55"/>
  <c r="AQ228" i="55"/>
  <c r="AR228" i="55"/>
  <c r="AS228" i="55"/>
  <c r="AT228" i="55"/>
  <c r="AU228" i="55"/>
  <c r="E210" i="55"/>
  <c r="F210" i="55"/>
  <c r="G210" i="55"/>
  <c r="H210" i="55"/>
  <c r="I210" i="55"/>
  <c r="J210" i="55"/>
  <c r="K210" i="55"/>
  <c r="L210" i="55"/>
  <c r="M210" i="55"/>
  <c r="N210" i="55"/>
  <c r="O210" i="55"/>
  <c r="P210" i="55"/>
  <c r="Q210" i="55"/>
  <c r="R210" i="55"/>
  <c r="S210" i="55"/>
  <c r="T210" i="55"/>
  <c r="U210" i="55"/>
  <c r="V210" i="55"/>
  <c r="W210" i="55"/>
  <c r="X210" i="55"/>
  <c r="Y210" i="55"/>
  <c r="Z210" i="55"/>
  <c r="AA210" i="55"/>
  <c r="AB210" i="55"/>
  <c r="AC210" i="55"/>
  <c r="AD210" i="55"/>
  <c r="AE210" i="55"/>
  <c r="AF210" i="55"/>
  <c r="AG210" i="55"/>
  <c r="AH210" i="55"/>
  <c r="AI210" i="55"/>
  <c r="AJ210" i="55"/>
  <c r="AK210" i="55"/>
  <c r="AL210" i="55"/>
  <c r="AM210" i="55"/>
  <c r="AN210" i="55"/>
  <c r="AO210" i="55"/>
  <c r="AP210" i="55"/>
  <c r="AQ210" i="55"/>
  <c r="AR210" i="55"/>
  <c r="AS210" i="55"/>
  <c r="AT210" i="55"/>
  <c r="AU210" i="55"/>
  <c r="F181" i="55"/>
  <c r="G181" i="55"/>
  <c r="H181" i="55"/>
  <c r="I181" i="55"/>
  <c r="J181" i="55"/>
  <c r="K181" i="55"/>
  <c r="L181" i="55"/>
  <c r="M181" i="55"/>
  <c r="N181" i="55"/>
  <c r="O181" i="55"/>
  <c r="P181" i="55"/>
  <c r="Q181" i="55"/>
  <c r="R181" i="55"/>
  <c r="S181" i="55"/>
  <c r="T181" i="55"/>
  <c r="U181" i="55"/>
  <c r="V181" i="55"/>
  <c r="W181" i="55"/>
  <c r="X181" i="55"/>
  <c r="Y181" i="55"/>
  <c r="Z181" i="55"/>
  <c r="AA181" i="55"/>
  <c r="AB181" i="55"/>
  <c r="AC181" i="55"/>
  <c r="AD181" i="55"/>
  <c r="AE181" i="55"/>
  <c r="AF181" i="55"/>
  <c r="AG181" i="55"/>
  <c r="AH181" i="55"/>
  <c r="AI181" i="55"/>
  <c r="AJ181" i="55"/>
  <c r="AK181" i="55"/>
  <c r="AL181" i="55"/>
  <c r="AM181" i="55"/>
  <c r="AN181" i="55"/>
  <c r="AO181" i="55"/>
  <c r="AP181" i="55"/>
  <c r="AQ181" i="55"/>
  <c r="AR181" i="55"/>
  <c r="AS181" i="55"/>
  <c r="AT181" i="55"/>
  <c r="AU181" i="55"/>
  <c r="N170" i="55"/>
  <c r="O170" i="55"/>
  <c r="P170" i="55"/>
  <c r="Q170" i="55"/>
  <c r="R170" i="55"/>
  <c r="S170" i="55"/>
  <c r="T170" i="55"/>
  <c r="U170" i="55"/>
  <c r="V170" i="55"/>
  <c r="W170" i="55"/>
  <c r="X170" i="55"/>
  <c r="Y170" i="55"/>
  <c r="Z170" i="55"/>
  <c r="AA170" i="55"/>
  <c r="AB170" i="55"/>
  <c r="AC170" i="55"/>
  <c r="AD170" i="55"/>
  <c r="AE170" i="55"/>
  <c r="AF170" i="55"/>
  <c r="AG170" i="55"/>
  <c r="AH170" i="55"/>
  <c r="AI170" i="55"/>
  <c r="AJ170" i="55"/>
  <c r="AK170" i="55"/>
  <c r="AL170" i="55"/>
  <c r="AM170" i="55"/>
  <c r="AN170" i="55"/>
  <c r="AO170" i="55"/>
  <c r="AP170" i="55"/>
  <c r="AQ170" i="55"/>
  <c r="AR170" i="55"/>
  <c r="AS170" i="55"/>
  <c r="AT170" i="55"/>
  <c r="AU170" i="55"/>
  <c r="E130" i="55"/>
  <c r="F130" i="55"/>
  <c r="G130" i="55"/>
  <c r="H130" i="55"/>
  <c r="I130" i="55"/>
  <c r="J130" i="55"/>
  <c r="K130" i="55"/>
  <c r="L130" i="55"/>
  <c r="M130" i="55"/>
  <c r="N130" i="55"/>
  <c r="O130" i="55"/>
  <c r="P130" i="55"/>
  <c r="Q130" i="55"/>
  <c r="R130" i="55"/>
  <c r="S130" i="55"/>
  <c r="T130" i="55"/>
  <c r="U130" i="55"/>
  <c r="V130" i="55"/>
  <c r="W130" i="55"/>
  <c r="X130" i="55"/>
  <c r="Y130" i="55"/>
  <c r="Z130" i="55"/>
  <c r="AA130" i="55"/>
  <c r="AB130" i="55"/>
  <c r="AC130" i="55"/>
  <c r="AD130" i="55"/>
  <c r="AE130" i="55"/>
  <c r="AF130" i="55"/>
  <c r="AG130" i="55"/>
  <c r="AH130" i="55"/>
  <c r="AI130" i="55"/>
  <c r="AJ130" i="55"/>
  <c r="AK130" i="55"/>
  <c r="AL130" i="55"/>
  <c r="AM130" i="55"/>
  <c r="AN130" i="55"/>
  <c r="AO130" i="55"/>
  <c r="AP130" i="55"/>
  <c r="AQ130" i="55"/>
  <c r="AR130" i="55"/>
  <c r="AS130" i="55"/>
  <c r="AT130" i="55"/>
  <c r="AU130" i="55"/>
  <c r="F105" i="55"/>
  <c r="G105" i="55"/>
  <c r="H105" i="55"/>
  <c r="I105" i="55"/>
  <c r="J105" i="55"/>
  <c r="K105" i="55"/>
  <c r="L105" i="55"/>
  <c r="M105" i="55"/>
  <c r="N105" i="55"/>
  <c r="O105" i="55"/>
  <c r="P105" i="55"/>
  <c r="Q105" i="55"/>
  <c r="R105" i="55"/>
  <c r="S105" i="55"/>
  <c r="T105" i="55"/>
  <c r="U105" i="55"/>
  <c r="V105" i="55"/>
  <c r="W105" i="55"/>
  <c r="X105" i="55"/>
  <c r="Y105" i="55"/>
  <c r="Z105" i="55"/>
  <c r="AA105" i="55"/>
  <c r="AB105" i="55"/>
  <c r="AC105" i="55"/>
  <c r="AD105" i="55"/>
  <c r="AE105" i="55"/>
  <c r="AF105" i="55"/>
  <c r="AG105" i="55"/>
  <c r="AH105" i="55"/>
  <c r="AI105" i="55"/>
  <c r="AJ105" i="55"/>
  <c r="AK105" i="55"/>
  <c r="AL105" i="55"/>
  <c r="AM105" i="55"/>
  <c r="AN105" i="55"/>
  <c r="AO105" i="55"/>
  <c r="AP105" i="55"/>
  <c r="AQ105" i="55"/>
  <c r="AR105" i="55"/>
  <c r="AS105" i="55"/>
  <c r="AT105" i="55"/>
  <c r="AU105" i="55"/>
  <c r="G100" i="55"/>
  <c r="H100" i="55"/>
  <c r="I100" i="55"/>
  <c r="J100" i="55"/>
  <c r="K100" i="55"/>
  <c r="L100" i="55"/>
  <c r="M100" i="55"/>
  <c r="N100" i="55"/>
  <c r="O100" i="55"/>
  <c r="P100" i="55"/>
  <c r="Q100" i="55"/>
  <c r="R100" i="55"/>
  <c r="S100" i="55"/>
  <c r="T100" i="55"/>
  <c r="U100" i="55"/>
  <c r="V100" i="55"/>
  <c r="W100" i="55"/>
  <c r="X100" i="55"/>
  <c r="Y100" i="55"/>
  <c r="Z100" i="55"/>
  <c r="AA100" i="55"/>
  <c r="AB100" i="55"/>
  <c r="AC100" i="55"/>
  <c r="AD100" i="55"/>
  <c r="AE100" i="55"/>
  <c r="AF100" i="55"/>
  <c r="AG100" i="55"/>
  <c r="AH100" i="55"/>
  <c r="AI100" i="55"/>
  <c r="AJ100" i="55"/>
  <c r="AK100" i="55"/>
  <c r="AL100" i="55"/>
  <c r="AM100" i="55"/>
  <c r="AN100" i="55"/>
  <c r="AO100" i="55"/>
  <c r="AP100" i="55"/>
  <c r="AQ100" i="55"/>
  <c r="AR100" i="55"/>
  <c r="AS100" i="55"/>
  <c r="AT100" i="55"/>
  <c r="AU100" i="55"/>
  <c r="F93" i="55"/>
  <c r="G93" i="55"/>
  <c r="H93" i="55"/>
  <c r="I93" i="55"/>
  <c r="J93" i="55"/>
  <c r="K93" i="55"/>
  <c r="L93" i="55"/>
  <c r="M93" i="55"/>
  <c r="N93" i="55"/>
  <c r="O93" i="55"/>
  <c r="P93" i="55"/>
  <c r="Q93" i="55"/>
  <c r="R93" i="55"/>
  <c r="S93" i="55"/>
  <c r="T93" i="55"/>
  <c r="U93" i="55"/>
  <c r="V93" i="55"/>
  <c r="W93" i="55"/>
  <c r="X93" i="55"/>
  <c r="Y93" i="55"/>
  <c r="Z93" i="55"/>
  <c r="AA93" i="55"/>
  <c r="AB93" i="55"/>
  <c r="AC93" i="55"/>
  <c r="AD93" i="55"/>
  <c r="AE93" i="55"/>
  <c r="AF93" i="55"/>
  <c r="AG93" i="55"/>
  <c r="AH93" i="55"/>
  <c r="AI93" i="55"/>
  <c r="AJ93" i="55"/>
  <c r="AK93" i="55"/>
  <c r="AL93" i="55"/>
  <c r="AM93" i="55"/>
  <c r="AN93" i="55"/>
  <c r="AO93" i="55"/>
  <c r="AP93" i="55"/>
  <c r="AQ93" i="55"/>
  <c r="AR93" i="55"/>
  <c r="AS93" i="55"/>
  <c r="AT93" i="55"/>
  <c r="AU93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AP80" i="55"/>
  <c r="AQ80" i="55"/>
  <c r="AR80" i="55"/>
  <c r="AS80" i="55"/>
  <c r="AT80" i="55"/>
  <c r="AU80" i="55"/>
  <c r="F46" i="55"/>
  <c r="G46" i="55"/>
  <c r="H46" i="55"/>
  <c r="I46" i="55"/>
  <c r="J46" i="55"/>
  <c r="K46" i="55"/>
  <c r="L46" i="55"/>
  <c r="M46" i="55"/>
  <c r="N46" i="55"/>
  <c r="O46" i="55"/>
  <c r="P46" i="55"/>
  <c r="Q46" i="55"/>
  <c r="R46" i="55"/>
  <c r="S46" i="55"/>
  <c r="T46" i="55"/>
  <c r="U46" i="55"/>
  <c r="V46" i="55"/>
  <c r="W46" i="55"/>
  <c r="X46" i="55"/>
  <c r="Y46" i="55"/>
  <c r="Z46" i="55"/>
  <c r="AA46" i="55"/>
  <c r="AB46" i="55"/>
  <c r="AC46" i="55"/>
  <c r="AD46" i="55"/>
  <c r="AE46" i="55"/>
  <c r="AF46" i="55"/>
  <c r="AG46" i="55"/>
  <c r="AH46" i="55"/>
  <c r="AI46" i="55"/>
  <c r="AJ46" i="55"/>
  <c r="AK46" i="55"/>
  <c r="AL46" i="55"/>
  <c r="AM46" i="55"/>
  <c r="AN46" i="55"/>
  <c r="AO46" i="55"/>
  <c r="AP46" i="55"/>
  <c r="AQ46" i="55"/>
  <c r="AR46" i="55"/>
  <c r="AS46" i="55"/>
  <c r="AT46" i="55"/>
  <c r="AU46" i="55"/>
  <c r="G241" i="55"/>
  <c r="H241" i="55"/>
  <c r="I241" i="55"/>
  <c r="J241" i="55"/>
  <c r="K241" i="55"/>
  <c r="L241" i="55"/>
  <c r="M241" i="55"/>
  <c r="N241" i="55"/>
  <c r="O241" i="55"/>
  <c r="P241" i="55"/>
  <c r="Q241" i="55"/>
  <c r="R241" i="55"/>
  <c r="S241" i="55"/>
  <c r="T241" i="55"/>
  <c r="U241" i="55"/>
  <c r="V241" i="55"/>
  <c r="W241" i="55"/>
  <c r="X241" i="55"/>
  <c r="Y241" i="55"/>
  <c r="Z241" i="55"/>
  <c r="AA241" i="55"/>
  <c r="AB241" i="55"/>
  <c r="AC241" i="55"/>
  <c r="AD241" i="55"/>
  <c r="AE241" i="55"/>
  <c r="AF241" i="55"/>
  <c r="AG241" i="55"/>
  <c r="AH241" i="55"/>
  <c r="AI241" i="55"/>
  <c r="AJ241" i="55"/>
  <c r="AK241" i="55"/>
  <c r="AL241" i="55"/>
  <c r="AM241" i="55"/>
  <c r="AN241" i="55"/>
  <c r="AO241" i="55"/>
  <c r="AP241" i="55"/>
  <c r="AQ241" i="55"/>
  <c r="AR241" i="55"/>
  <c r="AS241" i="55"/>
  <c r="AT241" i="55"/>
  <c r="AU241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AP64" i="55"/>
  <c r="AQ64" i="55"/>
  <c r="AR64" i="55"/>
  <c r="AS64" i="55"/>
  <c r="AT64" i="55"/>
  <c r="AU64" i="55"/>
  <c r="G164" i="55"/>
  <c r="H164" i="55"/>
  <c r="I164" i="55"/>
  <c r="J164" i="55"/>
  <c r="K164" i="55"/>
  <c r="L164" i="55"/>
  <c r="M164" i="55"/>
  <c r="N164" i="55"/>
  <c r="O164" i="55"/>
  <c r="P164" i="55"/>
  <c r="Q164" i="55"/>
  <c r="R164" i="55"/>
  <c r="S164" i="55"/>
  <c r="T164" i="55"/>
  <c r="U164" i="55"/>
  <c r="V164" i="55"/>
  <c r="W164" i="55"/>
  <c r="X164" i="55"/>
  <c r="Y164" i="55"/>
  <c r="Z164" i="55"/>
  <c r="AA164" i="55"/>
  <c r="AB164" i="55"/>
  <c r="AC164" i="55"/>
  <c r="AD164" i="55"/>
  <c r="AE164" i="55"/>
  <c r="AF164" i="55"/>
  <c r="AG164" i="55"/>
  <c r="AH164" i="55"/>
  <c r="AI164" i="55"/>
  <c r="AJ164" i="55"/>
  <c r="AK164" i="55"/>
  <c r="AL164" i="55"/>
  <c r="AM164" i="55"/>
  <c r="AN164" i="55"/>
  <c r="AO164" i="55"/>
  <c r="AP164" i="55"/>
  <c r="AQ164" i="55"/>
  <c r="AR164" i="55"/>
  <c r="AS164" i="55"/>
  <c r="AT164" i="55"/>
  <c r="AU164" i="55"/>
  <c r="H128" i="55"/>
  <c r="I128" i="55"/>
  <c r="J128" i="55"/>
  <c r="K128" i="55"/>
  <c r="L128" i="55"/>
  <c r="M128" i="55"/>
  <c r="N128" i="55"/>
  <c r="O128" i="55"/>
  <c r="P128" i="55"/>
  <c r="Q128" i="55"/>
  <c r="R128" i="55"/>
  <c r="S128" i="55"/>
  <c r="T128" i="55"/>
  <c r="U128" i="55"/>
  <c r="V128" i="55"/>
  <c r="W128" i="55"/>
  <c r="X128" i="55"/>
  <c r="Y128" i="55"/>
  <c r="Z128" i="55"/>
  <c r="AA128" i="55"/>
  <c r="AB128" i="55"/>
  <c r="AC128" i="55"/>
  <c r="AD128" i="55"/>
  <c r="AE128" i="55"/>
  <c r="AF128" i="55"/>
  <c r="AG128" i="55"/>
  <c r="AH128" i="55"/>
  <c r="AI128" i="55"/>
  <c r="AJ128" i="55"/>
  <c r="AK128" i="55"/>
  <c r="AL128" i="55"/>
  <c r="AM128" i="55"/>
  <c r="AN128" i="55"/>
  <c r="AO128" i="55"/>
  <c r="AP128" i="55"/>
  <c r="AQ128" i="55"/>
  <c r="AR128" i="55"/>
  <c r="AS128" i="55"/>
  <c r="AT128" i="55"/>
  <c r="AU128" i="55"/>
  <c r="E218" i="55"/>
  <c r="F218" i="55"/>
  <c r="G218" i="55"/>
  <c r="H218" i="55"/>
  <c r="I218" i="55"/>
  <c r="J218" i="55"/>
  <c r="K218" i="55"/>
  <c r="L218" i="55"/>
  <c r="M218" i="55"/>
  <c r="N218" i="55"/>
  <c r="O218" i="55"/>
  <c r="P218" i="55"/>
  <c r="Q218" i="55"/>
  <c r="R218" i="55"/>
  <c r="S218" i="55"/>
  <c r="T218" i="55"/>
  <c r="U218" i="55"/>
  <c r="V218" i="55"/>
  <c r="W218" i="55"/>
  <c r="X218" i="55"/>
  <c r="Y218" i="55"/>
  <c r="Z218" i="55"/>
  <c r="AA218" i="55"/>
  <c r="AB218" i="55"/>
  <c r="AC218" i="55"/>
  <c r="AD218" i="55"/>
  <c r="AE218" i="55"/>
  <c r="AF218" i="55"/>
  <c r="AG218" i="55"/>
  <c r="AH218" i="55"/>
  <c r="AI218" i="55"/>
  <c r="AJ218" i="55"/>
  <c r="AK218" i="55"/>
  <c r="AL218" i="55"/>
  <c r="AM218" i="55"/>
  <c r="AN218" i="55"/>
  <c r="AO218" i="55"/>
  <c r="AP218" i="55"/>
  <c r="AQ218" i="55"/>
  <c r="AR218" i="55"/>
  <c r="AS218" i="55"/>
  <c r="AT218" i="55"/>
  <c r="AU218" i="55"/>
  <c r="E190" i="55"/>
  <c r="F190" i="55"/>
  <c r="G190" i="55"/>
  <c r="H190" i="55"/>
  <c r="I190" i="55"/>
  <c r="J190" i="55"/>
  <c r="K190" i="55"/>
  <c r="L190" i="55"/>
  <c r="M190" i="55"/>
  <c r="N190" i="55"/>
  <c r="O190" i="55"/>
  <c r="P190" i="55"/>
  <c r="Q190" i="55"/>
  <c r="R190" i="55"/>
  <c r="S190" i="55"/>
  <c r="T190" i="55"/>
  <c r="U190" i="55"/>
  <c r="V190" i="55"/>
  <c r="W190" i="55"/>
  <c r="X190" i="55"/>
  <c r="Y190" i="55"/>
  <c r="Z190" i="55"/>
  <c r="AA190" i="55"/>
  <c r="AB190" i="55"/>
  <c r="AC190" i="55"/>
  <c r="AD190" i="55"/>
  <c r="AE190" i="55"/>
  <c r="AF190" i="55"/>
  <c r="AG190" i="55"/>
  <c r="AH190" i="55"/>
  <c r="AI190" i="55"/>
  <c r="AJ190" i="55"/>
  <c r="AK190" i="55"/>
  <c r="AL190" i="55"/>
  <c r="AM190" i="55"/>
  <c r="AN190" i="55"/>
  <c r="AO190" i="55"/>
  <c r="AP190" i="55"/>
  <c r="AQ190" i="55"/>
  <c r="AR190" i="55"/>
  <c r="AS190" i="55"/>
  <c r="AT190" i="55"/>
  <c r="AU190" i="55"/>
  <c r="E154" i="55"/>
  <c r="F154" i="55"/>
  <c r="G154" i="55"/>
  <c r="H154" i="55"/>
  <c r="I154" i="55"/>
  <c r="J154" i="55"/>
  <c r="K154" i="55"/>
  <c r="L154" i="55"/>
  <c r="M154" i="55"/>
  <c r="N154" i="55"/>
  <c r="O154" i="55"/>
  <c r="P154" i="55"/>
  <c r="Q154" i="55"/>
  <c r="R154" i="55"/>
  <c r="S154" i="55"/>
  <c r="T154" i="55"/>
  <c r="U154" i="55"/>
  <c r="V154" i="55"/>
  <c r="W154" i="55"/>
  <c r="X154" i="55"/>
  <c r="Y154" i="55"/>
  <c r="Z154" i="55"/>
  <c r="AA154" i="55"/>
  <c r="AB154" i="55"/>
  <c r="AC154" i="55"/>
  <c r="AD154" i="55"/>
  <c r="AE154" i="55"/>
  <c r="AF154" i="55"/>
  <c r="AG154" i="55"/>
  <c r="AH154" i="55"/>
  <c r="AI154" i="55"/>
  <c r="AJ154" i="55"/>
  <c r="AK154" i="55"/>
  <c r="AL154" i="55"/>
  <c r="AM154" i="55"/>
  <c r="AN154" i="55"/>
  <c r="AO154" i="55"/>
  <c r="AP154" i="55"/>
  <c r="AQ154" i="55"/>
  <c r="AR154" i="55"/>
  <c r="AS154" i="55"/>
  <c r="AT154" i="55"/>
  <c r="AU154" i="55"/>
  <c r="E146" i="55"/>
  <c r="F146" i="55"/>
  <c r="G146" i="55"/>
  <c r="H146" i="55"/>
  <c r="I146" i="55"/>
  <c r="J146" i="55"/>
  <c r="K146" i="55"/>
  <c r="L146" i="55"/>
  <c r="M146" i="55"/>
  <c r="N146" i="55"/>
  <c r="O146" i="55"/>
  <c r="P146" i="55"/>
  <c r="Q146" i="55"/>
  <c r="R146" i="55"/>
  <c r="S146" i="55"/>
  <c r="T146" i="55"/>
  <c r="U146" i="55"/>
  <c r="V146" i="55"/>
  <c r="W146" i="55"/>
  <c r="X146" i="55"/>
  <c r="Y146" i="55"/>
  <c r="Z146" i="55"/>
  <c r="AA146" i="55"/>
  <c r="AB146" i="55"/>
  <c r="AC146" i="55"/>
  <c r="AD146" i="55"/>
  <c r="AE146" i="55"/>
  <c r="AF146" i="55"/>
  <c r="AG146" i="55"/>
  <c r="AH146" i="55"/>
  <c r="AI146" i="55"/>
  <c r="AJ146" i="55"/>
  <c r="AK146" i="55"/>
  <c r="AL146" i="55"/>
  <c r="AM146" i="55"/>
  <c r="AN146" i="55"/>
  <c r="AO146" i="55"/>
  <c r="AP146" i="55"/>
  <c r="AQ146" i="55"/>
  <c r="AR146" i="55"/>
  <c r="AS146" i="55"/>
  <c r="AT146" i="55"/>
  <c r="AU146" i="55"/>
  <c r="E126" i="55"/>
  <c r="F126" i="55"/>
  <c r="G126" i="55"/>
  <c r="H126" i="55"/>
  <c r="I126" i="55"/>
  <c r="J126" i="55"/>
  <c r="K126" i="55"/>
  <c r="L126" i="55"/>
  <c r="M126" i="55"/>
  <c r="N126" i="55"/>
  <c r="O126" i="55"/>
  <c r="P126" i="55"/>
  <c r="Q126" i="55"/>
  <c r="R126" i="55"/>
  <c r="S126" i="55"/>
  <c r="T126" i="55"/>
  <c r="U126" i="55"/>
  <c r="V126" i="55"/>
  <c r="W126" i="55"/>
  <c r="X126" i="55"/>
  <c r="Y126" i="55"/>
  <c r="Z126" i="55"/>
  <c r="AA126" i="55"/>
  <c r="AB126" i="55"/>
  <c r="AC126" i="55"/>
  <c r="AD126" i="55"/>
  <c r="AE126" i="55"/>
  <c r="AF126" i="55"/>
  <c r="AG126" i="55"/>
  <c r="AH126" i="55"/>
  <c r="AI126" i="55"/>
  <c r="AJ126" i="55"/>
  <c r="AK126" i="55"/>
  <c r="AL126" i="55"/>
  <c r="AM126" i="55"/>
  <c r="AN126" i="55"/>
  <c r="AO126" i="55"/>
  <c r="AP126" i="55"/>
  <c r="AQ126" i="55"/>
  <c r="AR126" i="55"/>
  <c r="AS126" i="55"/>
  <c r="AT126" i="55"/>
  <c r="AU126" i="55"/>
  <c r="F121" i="55"/>
  <c r="G121" i="55"/>
  <c r="H121" i="55"/>
  <c r="I121" i="55"/>
  <c r="J121" i="55"/>
  <c r="K121" i="55"/>
  <c r="L121" i="55"/>
  <c r="M121" i="55"/>
  <c r="N121" i="55"/>
  <c r="O121" i="55"/>
  <c r="P121" i="55"/>
  <c r="Q121" i="55"/>
  <c r="R121" i="55"/>
  <c r="S121" i="55"/>
  <c r="T121" i="55"/>
  <c r="U121" i="55"/>
  <c r="V121" i="55"/>
  <c r="W121" i="55"/>
  <c r="X121" i="55"/>
  <c r="Y121" i="55"/>
  <c r="Z121" i="55"/>
  <c r="AA121" i="55"/>
  <c r="AB121" i="55"/>
  <c r="AC121" i="55"/>
  <c r="AD121" i="55"/>
  <c r="AE121" i="55"/>
  <c r="AF121" i="55"/>
  <c r="AG121" i="55"/>
  <c r="AH121" i="55"/>
  <c r="AI121" i="55"/>
  <c r="AJ121" i="55"/>
  <c r="AK121" i="55"/>
  <c r="AL121" i="55"/>
  <c r="AM121" i="55"/>
  <c r="AN121" i="55"/>
  <c r="AO121" i="55"/>
  <c r="AP121" i="55"/>
  <c r="AQ121" i="55"/>
  <c r="AR121" i="55"/>
  <c r="AS121" i="55"/>
  <c r="AT121" i="55"/>
  <c r="AU121" i="55"/>
  <c r="F85" i="55"/>
  <c r="G85" i="55"/>
  <c r="H85" i="55"/>
  <c r="I85" i="55"/>
  <c r="J85" i="55"/>
  <c r="K85" i="55"/>
  <c r="L85" i="55"/>
  <c r="M85" i="55"/>
  <c r="N85" i="55"/>
  <c r="O85" i="55"/>
  <c r="P85" i="55"/>
  <c r="Q85" i="55"/>
  <c r="R85" i="55"/>
  <c r="S85" i="55"/>
  <c r="T85" i="55"/>
  <c r="U85" i="55"/>
  <c r="V85" i="55"/>
  <c r="W85" i="55"/>
  <c r="X85" i="55"/>
  <c r="Y85" i="55"/>
  <c r="Z85" i="55"/>
  <c r="AA85" i="55"/>
  <c r="AB85" i="55"/>
  <c r="AC85" i="55"/>
  <c r="AD85" i="55"/>
  <c r="AE85" i="55"/>
  <c r="AF85" i="55"/>
  <c r="AG85" i="55"/>
  <c r="AH85" i="55"/>
  <c r="AI85" i="55"/>
  <c r="AJ85" i="55"/>
  <c r="AK85" i="55"/>
  <c r="AL85" i="55"/>
  <c r="AM85" i="55"/>
  <c r="AN85" i="55"/>
  <c r="AO85" i="55"/>
  <c r="AP85" i="55"/>
  <c r="AQ85" i="55"/>
  <c r="AR85" i="55"/>
  <c r="AS85" i="55"/>
  <c r="AT85" i="55"/>
  <c r="AU8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AP65" i="55"/>
  <c r="AQ65" i="55"/>
  <c r="AR65" i="55"/>
  <c r="AS65" i="55"/>
  <c r="AT65" i="55"/>
  <c r="AU65" i="55"/>
  <c r="F9" i="55"/>
  <c r="G9" i="55"/>
  <c r="H9" i="55"/>
  <c r="I9" i="55"/>
  <c r="J9" i="55"/>
  <c r="K9" i="55"/>
  <c r="L9" i="55"/>
  <c r="M9" i="55"/>
  <c r="N9" i="55"/>
  <c r="O9" i="55"/>
  <c r="P9" i="55"/>
  <c r="Q9" i="55"/>
  <c r="R9" i="55"/>
  <c r="S9" i="55"/>
  <c r="T9" i="55"/>
  <c r="U9" i="55"/>
  <c r="V9" i="55"/>
  <c r="W9" i="55"/>
  <c r="X9" i="55"/>
  <c r="Y9" i="55"/>
  <c r="Z9" i="55"/>
  <c r="AA9" i="55"/>
  <c r="AB9" i="55"/>
  <c r="AC9" i="55"/>
  <c r="AD9" i="55"/>
  <c r="AE9" i="55"/>
  <c r="AF9" i="55"/>
  <c r="AG9" i="55"/>
  <c r="AH9" i="55"/>
  <c r="AI9" i="55"/>
  <c r="AJ9" i="55"/>
  <c r="AK9" i="55"/>
  <c r="AL9" i="55"/>
  <c r="AM9" i="55"/>
  <c r="AN9" i="55"/>
  <c r="AO9" i="55"/>
  <c r="AP9" i="55"/>
  <c r="AQ9" i="55"/>
  <c r="AR9" i="55"/>
  <c r="AS9" i="55"/>
  <c r="AT9" i="55"/>
  <c r="AU9" i="55"/>
  <c r="F217" i="55"/>
  <c r="G217" i="55"/>
  <c r="H217" i="55"/>
  <c r="I217" i="55"/>
  <c r="J217" i="55"/>
  <c r="K217" i="55"/>
  <c r="L217" i="55"/>
  <c r="M217" i="55"/>
  <c r="N217" i="55"/>
  <c r="O217" i="55"/>
  <c r="P217" i="55"/>
  <c r="Q217" i="55"/>
  <c r="R217" i="55"/>
  <c r="S217" i="55"/>
  <c r="T217" i="55"/>
  <c r="U217" i="55"/>
  <c r="V217" i="55"/>
  <c r="W217" i="55"/>
  <c r="X217" i="55"/>
  <c r="Y217" i="55"/>
  <c r="Z217" i="55"/>
  <c r="AA217" i="55"/>
  <c r="AB217" i="55"/>
  <c r="AC217" i="55"/>
  <c r="AD217" i="55"/>
  <c r="AE217" i="55"/>
  <c r="AF217" i="55"/>
  <c r="AG217" i="55"/>
  <c r="AH217" i="55"/>
  <c r="AI217" i="55"/>
  <c r="AJ217" i="55"/>
  <c r="AK217" i="55"/>
  <c r="AL217" i="55"/>
  <c r="AM217" i="55"/>
  <c r="AN217" i="55"/>
  <c r="AO217" i="55"/>
  <c r="AP217" i="55"/>
  <c r="AQ217" i="55"/>
  <c r="AR217" i="55"/>
  <c r="AS217" i="55"/>
  <c r="AT217" i="55"/>
  <c r="AU217" i="55"/>
  <c r="F201" i="55"/>
  <c r="G201" i="55"/>
  <c r="H201" i="55"/>
  <c r="I201" i="55"/>
  <c r="J201" i="55"/>
  <c r="K201" i="55"/>
  <c r="L201" i="55"/>
  <c r="M201" i="55"/>
  <c r="N201" i="55"/>
  <c r="O201" i="55"/>
  <c r="P201" i="55"/>
  <c r="Q201" i="55"/>
  <c r="R201" i="55"/>
  <c r="S201" i="55"/>
  <c r="T201" i="55"/>
  <c r="U201" i="55"/>
  <c r="V201" i="55"/>
  <c r="W201" i="55"/>
  <c r="X201" i="55"/>
  <c r="Y201" i="55"/>
  <c r="Z201" i="55"/>
  <c r="AA201" i="55"/>
  <c r="AB201" i="55"/>
  <c r="AC201" i="55"/>
  <c r="AD201" i="55"/>
  <c r="AE201" i="55"/>
  <c r="AF201" i="55"/>
  <c r="AG201" i="55"/>
  <c r="AH201" i="55"/>
  <c r="AI201" i="55"/>
  <c r="AJ201" i="55"/>
  <c r="AK201" i="55"/>
  <c r="AL201" i="55"/>
  <c r="AM201" i="55"/>
  <c r="AN201" i="55"/>
  <c r="AO201" i="55"/>
  <c r="AP201" i="55"/>
  <c r="AQ201" i="55"/>
  <c r="AR201" i="55"/>
  <c r="AS201" i="55"/>
  <c r="AT201" i="55"/>
  <c r="AU201" i="55"/>
  <c r="F129" i="55"/>
  <c r="G129" i="55"/>
  <c r="H129" i="55"/>
  <c r="I129" i="55"/>
  <c r="J129" i="55"/>
  <c r="K129" i="55"/>
  <c r="L129" i="55"/>
  <c r="M129" i="55"/>
  <c r="N129" i="55"/>
  <c r="O129" i="55"/>
  <c r="P129" i="55"/>
  <c r="Q129" i="55"/>
  <c r="R129" i="55"/>
  <c r="S129" i="55"/>
  <c r="T129" i="55"/>
  <c r="U129" i="55"/>
  <c r="V129" i="55"/>
  <c r="W129" i="55"/>
  <c r="X129" i="55"/>
  <c r="Y129" i="55"/>
  <c r="Z129" i="55"/>
  <c r="AA129" i="55"/>
  <c r="AB129" i="55"/>
  <c r="AC129" i="55"/>
  <c r="AD129" i="55"/>
  <c r="AE129" i="55"/>
  <c r="AF129" i="55"/>
  <c r="AG129" i="55"/>
  <c r="AH129" i="55"/>
  <c r="AI129" i="55"/>
  <c r="AJ129" i="55"/>
  <c r="AK129" i="55"/>
  <c r="AL129" i="55"/>
  <c r="AM129" i="55"/>
  <c r="AN129" i="55"/>
  <c r="AO129" i="55"/>
  <c r="AP129" i="55"/>
  <c r="AQ129" i="55"/>
  <c r="AR129" i="55"/>
  <c r="AS129" i="55"/>
  <c r="AT129" i="55"/>
  <c r="AU129" i="55"/>
  <c r="H180" i="55"/>
  <c r="I180" i="55"/>
  <c r="J180" i="55"/>
  <c r="K180" i="55"/>
  <c r="L180" i="55"/>
  <c r="M180" i="55"/>
  <c r="N180" i="55"/>
  <c r="O180" i="55"/>
  <c r="P180" i="55"/>
  <c r="Q180" i="55"/>
  <c r="R180" i="55"/>
  <c r="S180" i="55"/>
  <c r="T180" i="55"/>
  <c r="U180" i="55"/>
  <c r="V180" i="55"/>
  <c r="W180" i="55"/>
  <c r="X180" i="55"/>
  <c r="Y180" i="55"/>
  <c r="Z180" i="55"/>
  <c r="AA180" i="55"/>
  <c r="AB180" i="55"/>
  <c r="AC180" i="55"/>
  <c r="AD180" i="55"/>
  <c r="AE180" i="55"/>
  <c r="AF180" i="55"/>
  <c r="AG180" i="55"/>
  <c r="AH180" i="55"/>
  <c r="AI180" i="55"/>
  <c r="AJ180" i="55"/>
  <c r="AK180" i="55"/>
  <c r="AL180" i="55"/>
  <c r="AM180" i="55"/>
  <c r="AN180" i="55"/>
  <c r="AO180" i="55"/>
  <c r="AP180" i="55"/>
  <c r="AQ180" i="55"/>
  <c r="AR180" i="55"/>
  <c r="AS180" i="55"/>
  <c r="AT180" i="55"/>
  <c r="AU180" i="55"/>
  <c r="G220" i="55"/>
  <c r="H220" i="55"/>
  <c r="I220" i="55"/>
  <c r="J220" i="55"/>
  <c r="K220" i="55"/>
  <c r="L220" i="55"/>
  <c r="M220" i="55"/>
  <c r="N220" i="55"/>
  <c r="O220" i="55"/>
  <c r="P220" i="55"/>
  <c r="Q220" i="55"/>
  <c r="R220" i="55"/>
  <c r="S220" i="55"/>
  <c r="T220" i="55"/>
  <c r="U220" i="55"/>
  <c r="V220" i="55"/>
  <c r="W220" i="55"/>
  <c r="X220" i="55"/>
  <c r="Y220" i="55"/>
  <c r="Z220" i="55"/>
  <c r="AA220" i="55"/>
  <c r="AB220" i="55"/>
  <c r="AC220" i="55"/>
  <c r="AD220" i="55"/>
  <c r="AE220" i="55"/>
  <c r="AF220" i="55"/>
  <c r="AG220" i="55"/>
  <c r="AH220" i="55"/>
  <c r="AI220" i="55"/>
  <c r="AJ220" i="55"/>
  <c r="AK220" i="55"/>
  <c r="AL220" i="55"/>
  <c r="AM220" i="55"/>
  <c r="AN220" i="55"/>
  <c r="AO220" i="55"/>
  <c r="AP220" i="55"/>
  <c r="AQ220" i="55"/>
  <c r="AR220" i="55"/>
  <c r="AS220" i="55"/>
  <c r="AT220" i="55"/>
  <c r="AU220" i="55"/>
  <c r="E150" i="55"/>
  <c r="F150" i="55"/>
  <c r="G150" i="55"/>
  <c r="H150" i="55"/>
  <c r="I150" i="55"/>
  <c r="J150" i="55"/>
  <c r="K150" i="55"/>
  <c r="L150" i="55"/>
  <c r="M150" i="55"/>
  <c r="N150" i="55"/>
  <c r="O150" i="55"/>
  <c r="P150" i="55"/>
  <c r="Q150" i="55"/>
  <c r="R150" i="55"/>
  <c r="S150" i="55"/>
  <c r="T150" i="55"/>
  <c r="U150" i="55"/>
  <c r="V150" i="55"/>
  <c r="W150" i="55"/>
  <c r="X150" i="55"/>
  <c r="Y150" i="55"/>
  <c r="Z150" i="55"/>
  <c r="AA150" i="55"/>
  <c r="AB150" i="55"/>
  <c r="AC150" i="55"/>
  <c r="AD150" i="55"/>
  <c r="AE150" i="55"/>
  <c r="AF150" i="55"/>
  <c r="AG150" i="55"/>
  <c r="AH150" i="55"/>
  <c r="AI150" i="55"/>
  <c r="AJ150" i="55"/>
  <c r="AK150" i="55"/>
  <c r="AL150" i="55"/>
  <c r="AM150" i="55"/>
  <c r="AN150" i="55"/>
  <c r="AO150" i="55"/>
  <c r="AP150" i="55"/>
  <c r="AQ150" i="55"/>
  <c r="AR150" i="55"/>
  <c r="AS150" i="55"/>
  <c r="AT150" i="55"/>
  <c r="AU150" i="55"/>
  <c r="F118" i="55"/>
  <c r="G118" i="55"/>
  <c r="H118" i="55"/>
  <c r="I118" i="55"/>
  <c r="J118" i="55"/>
  <c r="K118" i="55"/>
  <c r="L118" i="55"/>
  <c r="M118" i="55"/>
  <c r="N118" i="55"/>
  <c r="O118" i="55"/>
  <c r="P118" i="55"/>
  <c r="Q118" i="55"/>
  <c r="R118" i="55"/>
  <c r="S118" i="55"/>
  <c r="T118" i="55"/>
  <c r="U118" i="55"/>
  <c r="V118" i="55"/>
  <c r="W118" i="55"/>
  <c r="X118" i="55"/>
  <c r="Y118" i="55"/>
  <c r="Z118" i="55"/>
  <c r="AA118" i="55"/>
  <c r="AB118" i="55"/>
  <c r="AC118" i="55"/>
  <c r="AD118" i="55"/>
  <c r="AE118" i="55"/>
  <c r="AF118" i="55"/>
  <c r="AG118" i="55"/>
  <c r="AH118" i="55"/>
  <c r="AI118" i="55"/>
  <c r="AJ118" i="55"/>
  <c r="AK118" i="55"/>
  <c r="AL118" i="55"/>
  <c r="AM118" i="55"/>
  <c r="AN118" i="55"/>
  <c r="AO118" i="55"/>
  <c r="AP118" i="55"/>
  <c r="AQ118" i="55"/>
  <c r="AR118" i="55"/>
  <c r="AS118" i="55"/>
  <c r="AT118" i="55"/>
  <c r="AU118" i="55"/>
  <c r="E58" i="55"/>
  <c r="F58" i="55"/>
  <c r="G58" i="55"/>
  <c r="H58" i="55"/>
  <c r="I58" i="55"/>
  <c r="J58" i="55"/>
  <c r="K58" i="55"/>
  <c r="L58" i="55"/>
  <c r="M58" i="55"/>
  <c r="N58" i="55"/>
  <c r="O58" i="55"/>
  <c r="P58" i="55"/>
  <c r="Q58" i="55"/>
  <c r="R58" i="55"/>
  <c r="S58" i="55"/>
  <c r="T58" i="55"/>
  <c r="U58" i="55"/>
  <c r="V58" i="55"/>
  <c r="W58" i="55"/>
  <c r="X58" i="55"/>
  <c r="Y58" i="55"/>
  <c r="Z58" i="55"/>
  <c r="AA58" i="55"/>
  <c r="AB58" i="55"/>
  <c r="AC58" i="55"/>
  <c r="AD58" i="55"/>
  <c r="AE58" i="55"/>
  <c r="AF58" i="55"/>
  <c r="AG58" i="55"/>
  <c r="AH58" i="55"/>
  <c r="AI58" i="55"/>
  <c r="AJ58" i="55"/>
  <c r="AK58" i="55"/>
  <c r="AL58" i="55"/>
  <c r="AM58" i="55"/>
  <c r="AN58" i="55"/>
  <c r="AO58" i="55"/>
  <c r="AP58" i="55"/>
  <c r="AQ58" i="55"/>
  <c r="AR58" i="55"/>
  <c r="AS58" i="55"/>
  <c r="AT58" i="55"/>
  <c r="AU58" i="55"/>
  <c r="E194" i="55"/>
  <c r="F194" i="55"/>
  <c r="G194" i="55"/>
  <c r="H194" i="55"/>
  <c r="I194" i="55"/>
  <c r="J194" i="55"/>
  <c r="K194" i="55"/>
  <c r="L194" i="55"/>
  <c r="M194" i="55"/>
  <c r="N194" i="55"/>
  <c r="O194" i="55"/>
  <c r="P194" i="55"/>
  <c r="Q194" i="55"/>
  <c r="R194" i="55"/>
  <c r="S194" i="55"/>
  <c r="T194" i="55"/>
  <c r="U194" i="55"/>
  <c r="V194" i="55"/>
  <c r="W194" i="55"/>
  <c r="X194" i="55"/>
  <c r="Y194" i="55"/>
  <c r="Z194" i="55"/>
  <c r="AA194" i="55"/>
  <c r="AB194" i="55"/>
  <c r="AC194" i="55"/>
  <c r="AD194" i="55"/>
  <c r="AE194" i="55"/>
  <c r="AF194" i="55"/>
  <c r="AG194" i="55"/>
  <c r="AH194" i="55"/>
  <c r="AI194" i="55"/>
  <c r="AJ194" i="55"/>
  <c r="AK194" i="55"/>
  <c r="AL194" i="55"/>
  <c r="AM194" i="55"/>
  <c r="AN194" i="55"/>
  <c r="AO194" i="55"/>
  <c r="AP194" i="55"/>
  <c r="AQ194" i="55"/>
  <c r="AR194" i="55"/>
  <c r="AS194" i="55"/>
  <c r="AT194" i="55"/>
  <c r="AU194" i="55"/>
  <c r="E158" i="55"/>
  <c r="F158" i="55"/>
  <c r="G158" i="55"/>
  <c r="H158" i="55"/>
  <c r="I158" i="55"/>
  <c r="J158" i="55"/>
  <c r="K158" i="55"/>
  <c r="L158" i="55"/>
  <c r="M158" i="55"/>
  <c r="N158" i="55"/>
  <c r="O158" i="55"/>
  <c r="P158" i="55"/>
  <c r="Q158" i="55"/>
  <c r="R158" i="55"/>
  <c r="S158" i="55"/>
  <c r="T158" i="55"/>
  <c r="U158" i="55"/>
  <c r="V158" i="55"/>
  <c r="W158" i="55"/>
  <c r="X158" i="55"/>
  <c r="Y158" i="55"/>
  <c r="Z158" i="55"/>
  <c r="AA158" i="55"/>
  <c r="AB158" i="55"/>
  <c r="AC158" i="55"/>
  <c r="AD158" i="55"/>
  <c r="AE158" i="55"/>
  <c r="AF158" i="55"/>
  <c r="AG158" i="55"/>
  <c r="AH158" i="55"/>
  <c r="AI158" i="55"/>
  <c r="AJ158" i="55"/>
  <c r="AK158" i="55"/>
  <c r="AL158" i="55"/>
  <c r="AM158" i="55"/>
  <c r="AN158" i="55"/>
  <c r="AO158" i="55"/>
  <c r="AP158" i="55"/>
  <c r="AQ158" i="55"/>
  <c r="AR158" i="55"/>
  <c r="AS158" i="55"/>
  <c r="AT158" i="55"/>
  <c r="AU158" i="55"/>
  <c r="F137" i="55"/>
  <c r="G137" i="55"/>
  <c r="H137" i="55"/>
  <c r="I137" i="55"/>
  <c r="J137" i="55"/>
  <c r="K137" i="55"/>
  <c r="L137" i="55"/>
  <c r="M137" i="55"/>
  <c r="N137" i="55"/>
  <c r="O137" i="55"/>
  <c r="P137" i="55"/>
  <c r="Q137" i="55"/>
  <c r="R137" i="55"/>
  <c r="S137" i="55"/>
  <c r="T137" i="55"/>
  <c r="U137" i="55"/>
  <c r="V137" i="55"/>
  <c r="W137" i="55"/>
  <c r="X137" i="55"/>
  <c r="Y137" i="55"/>
  <c r="Z137" i="55"/>
  <c r="AA137" i="55"/>
  <c r="AB137" i="55"/>
  <c r="AC137" i="55"/>
  <c r="AD137" i="55"/>
  <c r="AE137" i="55"/>
  <c r="AF137" i="55"/>
  <c r="AG137" i="55"/>
  <c r="AH137" i="55"/>
  <c r="AI137" i="55"/>
  <c r="AJ137" i="55"/>
  <c r="AK137" i="55"/>
  <c r="AL137" i="55"/>
  <c r="AM137" i="55"/>
  <c r="AN137" i="55"/>
  <c r="AO137" i="55"/>
  <c r="AP137" i="55"/>
  <c r="AQ137" i="55"/>
  <c r="AR137" i="55"/>
  <c r="AS137" i="55"/>
  <c r="AT137" i="55"/>
  <c r="AU137" i="55"/>
  <c r="L124" i="55"/>
  <c r="M124" i="55"/>
  <c r="N124" i="55"/>
  <c r="O124" i="55"/>
  <c r="P124" i="55"/>
  <c r="Q124" i="55"/>
  <c r="R124" i="55"/>
  <c r="S124" i="55"/>
  <c r="T124" i="55"/>
  <c r="U124" i="55"/>
  <c r="V124" i="55"/>
  <c r="W124" i="55"/>
  <c r="X124" i="55"/>
  <c r="Y124" i="55"/>
  <c r="Z124" i="55"/>
  <c r="AA124" i="55"/>
  <c r="AB124" i="55"/>
  <c r="AC124" i="55"/>
  <c r="AD124" i="55"/>
  <c r="AE124" i="55"/>
  <c r="AF124" i="55"/>
  <c r="AG124" i="55"/>
  <c r="AH124" i="55"/>
  <c r="AI124" i="55"/>
  <c r="AJ124" i="55"/>
  <c r="AK124" i="55"/>
  <c r="AL124" i="55"/>
  <c r="AM124" i="55"/>
  <c r="AN124" i="55"/>
  <c r="AO124" i="55"/>
  <c r="AP124" i="55"/>
  <c r="AQ124" i="55"/>
  <c r="AR124" i="55"/>
  <c r="AS124" i="55"/>
  <c r="AT124" i="55"/>
  <c r="AU124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AP45" i="55"/>
  <c r="AQ45" i="55"/>
  <c r="AR45" i="55"/>
  <c r="AS45" i="55"/>
  <c r="AT45" i="55"/>
  <c r="AU45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AP42" i="55"/>
  <c r="AQ42" i="55"/>
  <c r="AR42" i="55"/>
  <c r="AS42" i="55"/>
  <c r="AT42" i="55"/>
  <c r="AU4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AP32" i="55"/>
  <c r="AQ32" i="55"/>
  <c r="AR32" i="55"/>
  <c r="AS32" i="55"/>
  <c r="AT32" i="55"/>
  <c r="AU32" i="55"/>
  <c r="F17" i="55"/>
  <c r="G17" i="55"/>
  <c r="H17" i="55"/>
  <c r="I17" i="55"/>
  <c r="J17" i="55"/>
  <c r="K17" i="55"/>
  <c r="L17" i="55"/>
  <c r="M17" i="55"/>
  <c r="N17" i="55"/>
  <c r="O17" i="55"/>
  <c r="P17" i="55"/>
  <c r="Q17" i="55"/>
  <c r="R17" i="55"/>
  <c r="S17" i="55"/>
  <c r="T17" i="55"/>
  <c r="U17" i="55"/>
  <c r="V17" i="55"/>
  <c r="W17" i="55"/>
  <c r="X17" i="55"/>
  <c r="Y17" i="55"/>
  <c r="Z17" i="55"/>
  <c r="AA17" i="55"/>
  <c r="AB17" i="55"/>
  <c r="AC17" i="55"/>
  <c r="AD17" i="55"/>
  <c r="AE17" i="55"/>
  <c r="AF17" i="55"/>
  <c r="AG17" i="55"/>
  <c r="AH17" i="55"/>
  <c r="AI17" i="55"/>
  <c r="AJ17" i="55"/>
  <c r="AK17" i="55"/>
  <c r="AL17" i="55"/>
  <c r="AM17" i="55"/>
  <c r="AN17" i="55"/>
  <c r="AO17" i="55"/>
  <c r="AP17" i="55"/>
  <c r="AQ17" i="55"/>
  <c r="AR17" i="55"/>
  <c r="AS17" i="55"/>
  <c r="AT17" i="55"/>
  <c r="AU17" i="55"/>
  <c r="E50" i="55"/>
  <c r="F50" i="55"/>
  <c r="G50" i="55"/>
  <c r="H50" i="55"/>
  <c r="I50" i="55"/>
  <c r="J50" i="55"/>
  <c r="K50" i="55"/>
  <c r="L50" i="55"/>
  <c r="M50" i="55"/>
  <c r="N50" i="55"/>
  <c r="O50" i="55"/>
  <c r="P50" i="55"/>
  <c r="Q50" i="55"/>
  <c r="R50" i="55"/>
  <c r="S50" i="55"/>
  <c r="T50" i="55"/>
  <c r="U50" i="55"/>
  <c r="V50" i="55"/>
  <c r="W50" i="55"/>
  <c r="X50" i="55"/>
  <c r="Y50" i="55"/>
  <c r="Z50" i="55"/>
  <c r="AA50" i="55"/>
  <c r="AB50" i="55"/>
  <c r="AC50" i="55"/>
  <c r="AD50" i="55"/>
  <c r="AE50" i="55"/>
  <c r="AF50" i="55"/>
  <c r="AG50" i="55"/>
  <c r="AH50" i="55"/>
  <c r="AI50" i="55"/>
  <c r="AJ50" i="55"/>
  <c r="AK50" i="55"/>
  <c r="AL50" i="55"/>
  <c r="AM50" i="55"/>
  <c r="AN50" i="55"/>
  <c r="AO50" i="55"/>
  <c r="AP50" i="55"/>
  <c r="AQ50" i="55"/>
  <c r="AR50" i="55"/>
  <c r="AS50" i="55"/>
  <c r="AT50" i="55"/>
  <c r="AU50" i="55"/>
  <c r="AX18" i="52"/>
  <c r="AY238" i="52"/>
  <c r="AY230" i="52"/>
  <c r="AX222" i="52"/>
  <c r="AY218" i="52"/>
  <c r="AY194" i="52"/>
  <c r="AY174" i="52"/>
  <c r="AY158" i="52"/>
  <c r="AY66" i="52"/>
  <c r="AY58" i="52"/>
  <c r="AY42" i="52"/>
  <c r="G92" i="55"/>
  <c r="H92" i="55"/>
  <c r="I92" i="55"/>
  <c r="J92" i="55"/>
  <c r="K92" i="55"/>
  <c r="L92" i="55"/>
  <c r="M92" i="55"/>
  <c r="N92" i="55"/>
  <c r="O92" i="55"/>
  <c r="P92" i="55"/>
  <c r="Q92" i="55"/>
  <c r="R92" i="55"/>
  <c r="S92" i="55"/>
  <c r="T92" i="55"/>
  <c r="U92" i="55"/>
  <c r="V92" i="55"/>
  <c r="W92" i="55"/>
  <c r="X92" i="55"/>
  <c r="Y92" i="55"/>
  <c r="Z92" i="55"/>
  <c r="AA92" i="55"/>
  <c r="AB92" i="55"/>
  <c r="AC92" i="55"/>
  <c r="AD92" i="55"/>
  <c r="AE92" i="55"/>
  <c r="AF92" i="55"/>
  <c r="AG92" i="55"/>
  <c r="AH92" i="55"/>
  <c r="AI92" i="55"/>
  <c r="AJ92" i="55"/>
  <c r="AK92" i="55"/>
  <c r="AL92" i="55"/>
  <c r="AM92" i="55"/>
  <c r="AN92" i="55"/>
  <c r="AO92" i="55"/>
  <c r="AP92" i="55"/>
  <c r="AQ92" i="55"/>
  <c r="AR92" i="55"/>
  <c r="AS92" i="55"/>
  <c r="AT92" i="55"/>
  <c r="AU92" i="55"/>
  <c r="E114" i="55"/>
  <c r="F114" i="55"/>
  <c r="G114" i="55"/>
  <c r="H114" i="55"/>
  <c r="I114" i="55"/>
  <c r="J114" i="55"/>
  <c r="K114" i="55"/>
  <c r="L114" i="55"/>
  <c r="M114" i="55"/>
  <c r="N114" i="55"/>
  <c r="O114" i="55"/>
  <c r="P114" i="55"/>
  <c r="Q114" i="55"/>
  <c r="R114" i="55"/>
  <c r="S114" i="55"/>
  <c r="T114" i="55"/>
  <c r="U114" i="55"/>
  <c r="V114" i="55"/>
  <c r="W114" i="55"/>
  <c r="X114" i="55"/>
  <c r="Y114" i="55"/>
  <c r="Z114" i="55"/>
  <c r="AA114" i="55"/>
  <c r="AB114" i="55"/>
  <c r="AC114" i="55"/>
  <c r="AD114" i="55"/>
  <c r="AE114" i="55"/>
  <c r="AF114" i="55"/>
  <c r="AG114" i="55"/>
  <c r="AH114" i="55"/>
  <c r="AI114" i="55"/>
  <c r="AJ114" i="55"/>
  <c r="AK114" i="55"/>
  <c r="AL114" i="55"/>
  <c r="AM114" i="55"/>
  <c r="AN114" i="55"/>
  <c r="AO114" i="55"/>
  <c r="AP114" i="55"/>
  <c r="AQ114" i="55"/>
  <c r="AR114" i="55"/>
  <c r="AS114" i="55"/>
  <c r="AT114" i="55"/>
  <c r="AU114" i="55"/>
  <c r="E138" i="55"/>
  <c r="F138" i="55"/>
  <c r="G138" i="55"/>
  <c r="H138" i="55"/>
  <c r="I138" i="55"/>
  <c r="J138" i="55"/>
  <c r="K138" i="55"/>
  <c r="L138" i="55"/>
  <c r="M138" i="55"/>
  <c r="N138" i="55"/>
  <c r="O138" i="55"/>
  <c r="P138" i="55"/>
  <c r="Q138" i="55"/>
  <c r="R138" i="55"/>
  <c r="S138" i="55"/>
  <c r="T138" i="55"/>
  <c r="U138" i="55"/>
  <c r="V138" i="55"/>
  <c r="W138" i="55"/>
  <c r="X138" i="55"/>
  <c r="Y138" i="55"/>
  <c r="Z138" i="55"/>
  <c r="AA138" i="55"/>
  <c r="AB138" i="55"/>
  <c r="AC138" i="55"/>
  <c r="AD138" i="55"/>
  <c r="AE138" i="55"/>
  <c r="AF138" i="55"/>
  <c r="AG138" i="55"/>
  <c r="AH138" i="55"/>
  <c r="AI138" i="55"/>
  <c r="AJ138" i="55"/>
  <c r="AK138" i="55"/>
  <c r="AL138" i="55"/>
  <c r="AM138" i="55"/>
  <c r="AN138" i="55"/>
  <c r="AO138" i="55"/>
  <c r="AP138" i="55"/>
  <c r="AQ138" i="55"/>
  <c r="AR138" i="55"/>
  <c r="AS138" i="55"/>
  <c r="AT138" i="55"/>
  <c r="AU138" i="55"/>
  <c r="E166" i="55"/>
  <c r="F166" i="55"/>
  <c r="G166" i="55"/>
  <c r="H166" i="55"/>
  <c r="I166" i="55"/>
  <c r="J166" i="55"/>
  <c r="K166" i="55"/>
  <c r="L166" i="55"/>
  <c r="M166" i="55"/>
  <c r="N166" i="55"/>
  <c r="O166" i="55"/>
  <c r="P166" i="55"/>
  <c r="Q166" i="55"/>
  <c r="R166" i="55"/>
  <c r="S166" i="55"/>
  <c r="T166" i="55"/>
  <c r="U166" i="55"/>
  <c r="V166" i="55"/>
  <c r="W166" i="55"/>
  <c r="X166" i="55"/>
  <c r="Y166" i="55"/>
  <c r="Z166" i="55"/>
  <c r="AA166" i="55"/>
  <c r="AB166" i="55"/>
  <c r="AC166" i="55"/>
  <c r="AD166" i="55"/>
  <c r="AE166" i="55"/>
  <c r="AF166" i="55"/>
  <c r="AG166" i="55"/>
  <c r="AH166" i="55"/>
  <c r="AI166" i="55"/>
  <c r="AJ166" i="55"/>
  <c r="AK166" i="55"/>
  <c r="AL166" i="55"/>
  <c r="AM166" i="55"/>
  <c r="AN166" i="55"/>
  <c r="AO166" i="55"/>
  <c r="AP166" i="55"/>
  <c r="AQ166" i="55"/>
  <c r="AR166" i="55"/>
  <c r="AS166" i="55"/>
  <c r="AT166" i="55"/>
  <c r="AU166" i="55"/>
  <c r="AY141" i="52"/>
  <c r="AY93" i="52"/>
  <c r="AY77" i="52"/>
  <c r="AY61" i="52"/>
  <c r="AY228" i="52"/>
  <c r="AY188" i="52"/>
  <c r="AY116" i="52"/>
  <c r="AY84" i="52"/>
  <c r="AX36" i="52"/>
  <c r="AY155" i="52"/>
  <c r="H2059" i="50"/>
  <c r="G271" i="50"/>
  <c r="H2060" i="50"/>
  <c r="H287" i="50"/>
  <c r="C271" i="50"/>
  <c r="H2056" i="50"/>
  <c r="H2054" i="50"/>
  <c r="C273" i="50"/>
  <c r="H269" i="50"/>
  <c r="H274" i="50"/>
  <c r="G275" i="50"/>
  <c r="CQ244" i="55"/>
  <c r="BG239" i="55"/>
  <c r="CU233" i="55"/>
  <c r="CQ224" i="55"/>
  <c r="BJ212" i="55"/>
  <c r="BY201" i="55"/>
  <c r="BN200" i="55"/>
  <c r="CH193" i="55"/>
  <c r="BI180" i="55"/>
  <c r="CO172" i="55"/>
  <c r="BQ153" i="55"/>
  <c r="BI137" i="55"/>
  <c r="BN136" i="55"/>
  <c r="CU117" i="55"/>
  <c r="CP113" i="55"/>
  <c r="BW96" i="55"/>
  <c r="CE85" i="55"/>
  <c r="BZ64" i="55"/>
  <c r="BM53" i="55"/>
  <c r="CU46" i="55"/>
  <c r="CL29" i="55"/>
  <c r="AZ250" i="52"/>
  <c r="AY211" i="52"/>
  <c r="BD250" i="55"/>
  <c r="BE225" i="55"/>
  <c r="BD142" i="55"/>
  <c r="BD138" i="55"/>
  <c r="BE121" i="55"/>
  <c r="BE101" i="55"/>
  <c r="BD98" i="55"/>
  <c r="BD78" i="55"/>
  <c r="BE77" i="55"/>
  <c r="CF18" i="55"/>
  <c r="AY254" i="52"/>
  <c r="AZ226" i="52"/>
  <c r="CO257" i="55"/>
  <c r="BD242" i="55"/>
  <c r="BE229" i="55"/>
  <c r="BE220" i="55"/>
  <c r="CD209" i="55"/>
  <c r="BQ157" i="55"/>
  <c r="BD134" i="55"/>
  <c r="BG125" i="55"/>
  <c r="BC110" i="55"/>
  <c r="BD62" i="55"/>
  <c r="BE61" i="55"/>
  <c r="BE57" i="55"/>
  <c r="BC11" i="55"/>
  <c r="BH243" i="55"/>
  <c r="BC237" i="55"/>
  <c r="CP135" i="55"/>
  <c r="BU134" i="55"/>
  <c r="BT133" i="55"/>
  <c r="BY128" i="55"/>
  <c r="BE93" i="55"/>
  <c r="AZ246" i="52"/>
  <c r="AZ227" i="52"/>
  <c r="AY196" i="52"/>
  <c r="CI58" i="51"/>
  <c r="G2055" i="50"/>
  <c r="C270" i="50"/>
  <c r="H270" i="50"/>
  <c r="H2055" i="50"/>
  <c r="C272" i="50"/>
  <c r="G2057" i="50"/>
  <c r="G272" i="50"/>
  <c r="H272" i="50"/>
  <c r="G2058" i="50"/>
  <c r="I287" i="50"/>
  <c r="AX248" i="52"/>
  <c r="AY75" i="52"/>
  <c r="AX75" i="52"/>
  <c r="C75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AP75" i="55"/>
  <c r="AQ75" i="55"/>
  <c r="AR75" i="55"/>
  <c r="AS75" i="55"/>
  <c r="AT75" i="55"/>
  <c r="AU75" i="55"/>
  <c r="AX253" i="52"/>
  <c r="G274" i="50"/>
  <c r="DC61" i="51"/>
  <c r="DB61" i="51"/>
  <c r="CF61" i="51"/>
  <c r="CH61" i="51"/>
  <c r="I289" i="50"/>
  <c r="K282" i="50"/>
  <c r="CF134" i="55"/>
  <c r="BV134" i="55"/>
  <c r="BN134" i="55"/>
  <c r="CB134" i="55"/>
  <c r="BG134" i="55"/>
  <c r="CF137" i="55"/>
  <c r="BU137" i="55"/>
  <c r="BW137" i="55"/>
  <c r="BP137" i="55"/>
  <c r="CG137" i="55"/>
  <c r="CE137" i="55"/>
  <c r="CS137" i="55"/>
  <c r="BX137" i="55"/>
  <c r="CT137" i="55"/>
  <c r="BY137" i="55"/>
  <c r="CU134" i="55"/>
  <c r="CE136" i="55"/>
  <c r="CF133" i="55"/>
  <c r="BL133" i="55"/>
  <c r="CL133" i="55"/>
  <c r="BW133" i="55"/>
  <c r="BP133" i="55"/>
  <c r="CH133" i="55"/>
  <c r="BM133" i="55"/>
  <c r="CI133" i="55"/>
  <c r="BN133" i="55"/>
  <c r="CJ133" i="55"/>
  <c r="BU136" i="55"/>
  <c r="CD136" i="55"/>
  <c r="BJ136" i="55"/>
  <c r="BZ136" i="55"/>
  <c r="BT136" i="55"/>
  <c r="BG136" i="55"/>
  <c r="CG136" i="55"/>
  <c r="CB136" i="55"/>
  <c r="CH136" i="55"/>
  <c r="BM136" i="55"/>
  <c r="BH135" i="55"/>
  <c r="CC135" i="55"/>
  <c r="CE135" i="55"/>
  <c r="BO135" i="55"/>
  <c r="CR135" i="55"/>
  <c r="BQ135" i="55"/>
  <c r="BS135" i="55"/>
  <c r="CO135" i="55"/>
  <c r="BP135" i="55"/>
  <c r="CI134" i="55"/>
  <c r="BO134" i="55"/>
  <c r="CN134" i="55"/>
  <c r="CS134" i="55"/>
  <c r="C269" i="50"/>
  <c r="G2054" i="50"/>
  <c r="CE48" i="51"/>
  <c r="D253" i="55"/>
  <c r="E253" i="55"/>
  <c r="F245" i="55"/>
  <c r="G245" i="55"/>
  <c r="H245" i="55"/>
  <c r="I245" i="55"/>
  <c r="J245" i="55"/>
  <c r="K245" i="55"/>
  <c r="L245" i="55"/>
  <c r="M245" i="55"/>
  <c r="N245" i="55"/>
  <c r="O245" i="55"/>
  <c r="P245" i="55"/>
  <c r="Q245" i="55"/>
  <c r="R245" i="55"/>
  <c r="S245" i="55"/>
  <c r="T245" i="55"/>
  <c r="U245" i="55"/>
  <c r="V245" i="55"/>
  <c r="W245" i="55"/>
  <c r="X245" i="55"/>
  <c r="Y245" i="55"/>
  <c r="Z245" i="55"/>
  <c r="AA245" i="55"/>
  <c r="AB245" i="55"/>
  <c r="AC245" i="55"/>
  <c r="AD245" i="55"/>
  <c r="AE245" i="55"/>
  <c r="AF245" i="55"/>
  <c r="AG245" i="55"/>
  <c r="AH245" i="55"/>
  <c r="AI245" i="55"/>
  <c r="AJ245" i="55"/>
  <c r="AK245" i="55"/>
  <c r="AL245" i="55"/>
  <c r="AM245" i="55"/>
  <c r="AN245" i="55"/>
  <c r="AO245" i="55"/>
  <c r="AP245" i="55"/>
  <c r="AQ245" i="55"/>
  <c r="AR245" i="55"/>
  <c r="AS245" i="55"/>
  <c r="AT245" i="55"/>
  <c r="AU245" i="55"/>
  <c r="CT205" i="55"/>
  <c r="BE205" i="55"/>
  <c r="BP204" i="55"/>
  <c r="BR32" i="55"/>
  <c r="BK32" i="55"/>
  <c r="CD32" i="55"/>
  <c r="CK32" i="55"/>
  <c r="BC29" i="55"/>
  <c r="CC29" i="55"/>
  <c r="BE29" i="55"/>
  <c r="BL28" i="55"/>
  <c r="BG28" i="55"/>
  <c r="BX28" i="55"/>
  <c r="CJ28" i="55"/>
  <c r="BC26" i="55"/>
  <c r="BD26" i="55"/>
  <c r="BD25" i="55"/>
  <c r="BE25" i="55"/>
  <c r="CQ24" i="55"/>
  <c r="CT24" i="55"/>
  <c r="CJ24" i="55"/>
  <c r="BJ24" i="55"/>
  <c r="CC24" i="55"/>
  <c r="C19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AP19" i="55"/>
  <c r="AQ19" i="55"/>
  <c r="AR19" i="55"/>
  <c r="AS19" i="55"/>
  <c r="AT19" i="55"/>
  <c r="AU19" i="55"/>
  <c r="AX19" i="52"/>
  <c r="AY19" i="52"/>
  <c r="AY15" i="52"/>
  <c r="AX15" i="52"/>
  <c r="C15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AP15" i="55"/>
  <c r="AQ15" i="55"/>
  <c r="AR15" i="55"/>
  <c r="AS15" i="55"/>
  <c r="AT15" i="55"/>
  <c r="AU15" i="55"/>
  <c r="AX235" i="52"/>
  <c r="C235" i="55"/>
  <c r="D235" i="55"/>
  <c r="E235" i="55"/>
  <c r="F235" i="55"/>
  <c r="G235" i="55"/>
  <c r="H235" i="55"/>
  <c r="I235" i="55"/>
  <c r="J235" i="55"/>
  <c r="K235" i="55"/>
  <c r="L235" i="55"/>
  <c r="M235" i="55"/>
  <c r="N235" i="55"/>
  <c r="O235" i="55"/>
  <c r="P235" i="55"/>
  <c r="Q235" i="55"/>
  <c r="R235" i="55"/>
  <c r="S235" i="55"/>
  <c r="T235" i="55"/>
  <c r="U235" i="55"/>
  <c r="V235" i="55"/>
  <c r="W235" i="55"/>
  <c r="X235" i="55"/>
  <c r="Y235" i="55"/>
  <c r="Z235" i="55"/>
  <c r="AA235" i="55"/>
  <c r="AB235" i="55"/>
  <c r="AC235" i="55"/>
  <c r="AD235" i="55"/>
  <c r="AE235" i="55"/>
  <c r="AF235" i="55"/>
  <c r="AG235" i="55"/>
  <c r="AH235" i="55"/>
  <c r="AI235" i="55"/>
  <c r="AJ235" i="55"/>
  <c r="AK235" i="55"/>
  <c r="AL235" i="55"/>
  <c r="AM235" i="55"/>
  <c r="AN235" i="55"/>
  <c r="AO235" i="55"/>
  <c r="AP235" i="55"/>
  <c r="AQ235" i="55"/>
  <c r="AR235" i="55"/>
  <c r="AS235" i="55"/>
  <c r="AT235" i="55"/>
  <c r="AU235" i="55"/>
  <c r="AX231" i="52"/>
  <c r="C231" i="55"/>
  <c r="D231" i="55"/>
  <c r="E231" i="55"/>
  <c r="F231" i="55"/>
  <c r="G231" i="55"/>
  <c r="H231" i="55"/>
  <c r="I231" i="55"/>
  <c r="J231" i="55"/>
  <c r="K231" i="55"/>
  <c r="L231" i="55"/>
  <c r="M231" i="55"/>
  <c r="N231" i="55"/>
  <c r="O231" i="55"/>
  <c r="P231" i="55"/>
  <c r="Q231" i="55"/>
  <c r="R231" i="55"/>
  <c r="S231" i="55"/>
  <c r="T231" i="55"/>
  <c r="U231" i="55"/>
  <c r="V231" i="55"/>
  <c r="W231" i="55"/>
  <c r="X231" i="55"/>
  <c r="Y231" i="55"/>
  <c r="Z231" i="55"/>
  <c r="AA231" i="55"/>
  <c r="AB231" i="55"/>
  <c r="AC231" i="55"/>
  <c r="AD231" i="55"/>
  <c r="AE231" i="55"/>
  <c r="AF231" i="55"/>
  <c r="AG231" i="55"/>
  <c r="AH231" i="55"/>
  <c r="AI231" i="55"/>
  <c r="AJ231" i="55"/>
  <c r="AK231" i="55"/>
  <c r="AL231" i="55"/>
  <c r="AM231" i="55"/>
  <c r="AN231" i="55"/>
  <c r="AO231" i="55"/>
  <c r="AP231" i="55"/>
  <c r="AQ231" i="55"/>
  <c r="AR231" i="55"/>
  <c r="AS231" i="55"/>
  <c r="AT231" i="55"/>
  <c r="AU231" i="55"/>
  <c r="C225" i="55"/>
  <c r="D225" i="55"/>
  <c r="E225" i="55"/>
  <c r="F225" i="55"/>
  <c r="G225" i="55"/>
  <c r="H225" i="55"/>
  <c r="I225" i="55"/>
  <c r="J225" i="55"/>
  <c r="K225" i="55"/>
  <c r="L225" i="55"/>
  <c r="M225" i="55"/>
  <c r="N225" i="55"/>
  <c r="O225" i="55"/>
  <c r="P225" i="55"/>
  <c r="Q225" i="55"/>
  <c r="R225" i="55"/>
  <c r="S225" i="55"/>
  <c r="T225" i="55"/>
  <c r="U225" i="55"/>
  <c r="V225" i="55"/>
  <c r="W225" i="55"/>
  <c r="X225" i="55"/>
  <c r="Y225" i="55"/>
  <c r="Z225" i="55"/>
  <c r="AA225" i="55"/>
  <c r="AB225" i="55"/>
  <c r="AC225" i="55"/>
  <c r="AD225" i="55"/>
  <c r="AE225" i="55"/>
  <c r="AF225" i="55"/>
  <c r="AG225" i="55"/>
  <c r="AH225" i="55"/>
  <c r="AI225" i="55"/>
  <c r="AJ225" i="55"/>
  <c r="AK225" i="55"/>
  <c r="AL225" i="55"/>
  <c r="AM225" i="55"/>
  <c r="AN225" i="55"/>
  <c r="AO225" i="55"/>
  <c r="AP225" i="55"/>
  <c r="AQ225" i="55"/>
  <c r="AR225" i="55"/>
  <c r="AS225" i="55"/>
  <c r="AT225" i="55"/>
  <c r="AU225" i="55"/>
  <c r="AX225" i="52"/>
  <c r="AX221" i="52"/>
  <c r="C221" i="55"/>
  <c r="D221" i="55"/>
  <c r="E221" i="55"/>
  <c r="F221" i="55"/>
  <c r="G221" i="55"/>
  <c r="H221" i="55"/>
  <c r="I221" i="55"/>
  <c r="J221" i="55"/>
  <c r="K221" i="55"/>
  <c r="L221" i="55"/>
  <c r="M221" i="55"/>
  <c r="N221" i="55"/>
  <c r="O221" i="55"/>
  <c r="P221" i="55"/>
  <c r="Q221" i="55"/>
  <c r="R221" i="55"/>
  <c r="S221" i="55"/>
  <c r="T221" i="55"/>
  <c r="U221" i="55"/>
  <c r="V221" i="55"/>
  <c r="W221" i="55"/>
  <c r="X221" i="55"/>
  <c r="Y221" i="55"/>
  <c r="Z221" i="55"/>
  <c r="AA221" i="55"/>
  <c r="AB221" i="55"/>
  <c r="AC221" i="55"/>
  <c r="AD221" i="55"/>
  <c r="AE221" i="55"/>
  <c r="AF221" i="55"/>
  <c r="AG221" i="55"/>
  <c r="AH221" i="55"/>
  <c r="AI221" i="55"/>
  <c r="AJ221" i="55"/>
  <c r="AK221" i="55"/>
  <c r="AL221" i="55"/>
  <c r="AM221" i="55"/>
  <c r="AN221" i="55"/>
  <c r="AO221" i="55"/>
  <c r="AP221" i="55"/>
  <c r="AQ221" i="55"/>
  <c r="AR221" i="55"/>
  <c r="AS221" i="55"/>
  <c r="AT221" i="55"/>
  <c r="AU221" i="55"/>
  <c r="BY136" i="55"/>
  <c r="CJ135" i="55"/>
  <c r="D106" i="55"/>
  <c r="E106" i="55"/>
  <c r="F106" i="55"/>
  <c r="G106" i="55"/>
  <c r="H106" i="55"/>
  <c r="I106" i="55"/>
  <c r="J106" i="55"/>
  <c r="K106" i="55"/>
  <c r="L106" i="55"/>
  <c r="M106" i="55"/>
  <c r="N106" i="55"/>
  <c r="O106" i="55"/>
  <c r="P106" i="55"/>
  <c r="Q106" i="55"/>
  <c r="R106" i="55"/>
  <c r="S106" i="55"/>
  <c r="T106" i="55"/>
  <c r="U106" i="55"/>
  <c r="V106" i="55"/>
  <c r="W106" i="55"/>
  <c r="X106" i="55"/>
  <c r="Y106" i="55"/>
  <c r="Z106" i="55"/>
  <c r="AA106" i="55"/>
  <c r="AB106" i="55"/>
  <c r="AC106" i="55"/>
  <c r="AD106" i="55"/>
  <c r="AE106" i="55"/>
  <c r="AF106" i="55"/>
  <c r="AG106" i="55"/>
  <c r="AH106" i="55"/>
  <c r="AI106" i="55"/>
  <c r="AJ106" i="55"/>
  <c r="AK106" i="55"/>
  <c r="AL106" i="55"/>
  <c r="AM106" i="55"/>
  <c r="AN106" i="55"/>
  <c r="AO106" i="55"/>
  <c r="AP106" i="55"/>
  <c r="AQ106" i="55"/>
  <c r="AR106" i="55"/>
  <c r="AS106" i="55"/>
  <c r="AT106" i="55"/>
  <c r="AU106" i="55"/>
  <c r="AY106" i="52"/>
  <c r="AX106" i="52"/>
  <c r="AX71" i="52"/>
  <c r="C71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AP71" i="55"/>
  <c r="AQ71" i="55"/>
  <c r="AR71" i="55"/>
  <c r="AS71" i="55"/>
  <c r="AT71" i="55"/>
  <c r="AU71" i="55"/>
  <c r="AY71" i="52"/>
  <c r="AX256" i="52"/>
  <c r="G269" i="50"/>
  <c r="CI61" i="51"/>
  <c r="DW61" i="51"/>
  <c r="DU61" i="51"/>
  <c r="DV61" i="51"/>
  <c r="CO61" i="51"/>
  <c r="DS61" i="51"/>
  <c r="CE61" i="51"/>
  <c r="CJ61" i="51"/>
  <c r="DJ61" i="51"/>
  <c r="DP61" i="51"/>
  <c r="DM61" i="51"/>
  <c r="CR61" i="51"/>
  <c r="AY255" i="52"/>
  <c r="BK134" i="55"/>
  <c r="BI134" i="55"/>
  <c r="CG134" i="55"/>
  <c r="BL134" i="55"/>
  <c r="BS137" i="55"/>
  <c r="CT136" i="55"/>
  <c r="CB137" i="55"/>
  <c r="CQ137" i="55"/>
  <c r="BG137" i="55"/>
  <c r="CR137" i="55"/>
  <c r="BK137" i="55"/>
  <c r="CC137" i="55"/>
  <c r="BH137" i="55"/>
  <c r="CD137" i="55"/>
  <c r="BG133" i="55"/>
  <c r="CG133" i="55"/>
  <c r="CQ133" i="55"/>
  <c r="CM133" i="55"/>
  <c r="BR133" i="55"/>
  <c r="CN133" i="55"/>
  <c r="BO133" i="55"/>
  <c r="CO133" i="55"/>
  <c r="CN136" i="55"/>
  <c r="CO136" i="55"/>
  <c r="CJ136" i="55"/>
  <c r="CK136" i="55"/>
  <c r="CR136" i="55"/>
  <c r="CL136" i="55"/>
  <c r="BQ136" i="55"/>
  <c r="CI136" i="55"/>
  <c r="BR136" i="55"/>
  <c r="CU136" i="55"/>
  <c r="BN135" i="55"/>
  <c r="BG135" i="55"/>
  <c r="CH135" i="55"/>
  <c r="BR135" i="55"/>
  <c r="BX135" i="55"/>
  <c r="CD135" i="55"/>
  <c r="CN135" i="55"/>
  <c r="CT135" i="55"/>
  <c r="CG135" i="55"/>
  <c r="CQ135" i="55"/>
  <c r="BZ135" i="55"/>
  <c r="BR134" i="55"/>
  <c r="BF134" i="55"/>
  <c r="BZ134" i="55"/>
  <c r="BJ134" i="55"/>
  <c r="BP134" i="55"/>
  <c r="BI221" i="55"/>
  <c r="BD221" i="55"/>
  <c r="BD217" i="55"/>
  <c r="BE217" i="55"/>
  <c r="CF216" i="55"/>
  <c r="CU245" i="55"/>
  <c r="CC245" i="55"/>
  <c r="BT245" i="55"/>
  <c r="CG76" i="55"/>
  <c r="BW171" i="55"/>
  <c r="BC169" i="55"/>
  <c r="CT169" i="55"/>
  <c r="BN168" i="55"/>
  <c r="CE168" i="55"/>
  <c r="BD109" i="55"/>
  <c r="BE109" i="55"/>
  <c r="BL107" i="55"/>
  <c r="CL107" i="55"/>
  <c r="CG107" i="55"/>
  <c r="BC106" i="55"/>
  <c r="BD106" i="55"/>
  <c r="BD105" i="55"/>
  <c r="BE105" i="55"/>
  <c r="BP104" i="55"/>
  <c r="BD102" i="55"/>
  <c r="BX102" i="55"/>
  <c r="BC102" i="55"/>
  <c r="CR16" i="55"/>
  <c r="BR16" i="55"/>
  <c r="CU16" i="55"/>
  <c r="BC9" i="55"/>
  <c r="BD9" i="55"/>
  <c r="BI196" i="55"/>
  <c r="BP196" i="55"/>
  <c r="BC126" i="55"/>
  <c r="BD126" i="55"/>
  <c r="BC118" i="55"/>
  <c r="BD118" i="55"/>
  <c r="BN251" i="55"/>
  <c r="BG139" i="55"/>
  <c r="BC117" i="55"/>
  <c r="BD117" i="55"/>
  <c r="CE117" i="55"/>
  <c r="AX117" i="52"/>
  <c r="C117" i="55"/>
  <c r="D117" i="55"/>
  <c r="E117" i="55"/>
  <c r="F117" i="55"/>
  <c r="G117" i="55"/>
  <c r="H117" i="55"/>
  <c r="I117" i="55"/>
  <c r="J117" i="55"/>
  <c r="K117" i="55"/>
  <c r="L117" i="55"/>
  <c r="M117" i="55"/>
  <c r="N117" i="55"/>
  <c r="O117" i="55"/>
  <c r="P117" i="55"/>
  <c r="Q117" i="55"/>
  <c r="R117" i="55"/>
  <c r="S117" i="55"/>
  <c r="T117" i="55"/>
  <c r="U117" i="55"/>
  <c r="V117" i="55"/>
  <c r="W117" i="55"/>
  <c r="X117" i="55"/>
  <c r="Y117" i="55"/>
  <c r="Z117" i="55"/>
  <c r="AA117" i="55"/>
  <c r="AB117" i="55"/>
  <c r="AC117" i="55"/>
  <c r="AD117" i="55"/>
  <c r="AE117" i="55"/>
  <c r="AF117" i="55"/>
  <c r="AG117" i="55"/>
  <c r="AH117" i="55"/>
  <c r="AI117" i="55"/>
  <c r="AJ117" i="55"/>
  <c r="AK117" i="55"/>
  <c r="AL117" i="55"/>
  <c r="AM117" i="55"/>
  <c r="AN117" i="55"/>
  <c r="AO117" i="55"/>
  <c r="AP117" i="55"/>
  <c r="AQ117" i="55"/>
  <c r="AR117" i="55"/>
  <c r="AS117" i="55"/>
  <c r="AT117" i="55"/>
  <c r="AU117" i="55"/>
  <c r="C113" i="55"/>
  <c r="D113" i="55"/>
  <c r="E113" i="55"/>
  <c r="F113" i="55"/>
  <c r="G113" i="55"/>
  <c r="H113" i="55"/>
  <c r="I113" i="55"/>
  <c r="J113" i="55"/>
  <c r="K113" i="55"/>
  <c r="L113" i="55"/>
  <c r="M113" i="55"/>
  <c r="N113" i="55"/>
  <c r="O113" i="55"/>
  <c r="P113" i="55"/>
  <c r="Q113" i="55"/>
  <c r="R113" i="55"/>
  <c r="S113" i="55"/>
  <c r="T113" i="55"/>
  <c r="U113" i="55"/>
  <c r="V113" i="55"/>
  <c r="W113" i="55"/>
  <c r="X113" i="55"/>
  <c r="Y113" i="55"/>
  <c r="Z113" i="55"/>
  <c r="AA113" i="55"/>
  <c r="AB113" i="55"/>
  <c r="AC113" i="55"/>
  <c r="AD113" i="55"/>
  <c r="AE113" i="55"/>
  <c r="AF113" i="55"/>
  <c r="AG113" i="55"/>
  <c r="AH113" i="55"/>
  <c r="AI113" i="55"/>
  <c r="AJ113" i="55"/>
  <c r="AK113" i="55"/>
  <c r="AL113" i="55"/>
  <c r="AM113" i="55"/>
  <c r="AN113" i="55"/>
  <c r="AO113" i="55"/>
  <c r="AP113" i="55"/>
  <c r="AQ113" i="55"/>
  <c r="AR113" i="55"/>
  <c r="AS113" i="55"/>
  <c r="AT113" i="55"/>
  <c r="AU113" i="55"/>
  <c r="AX113" i="52"/>
  <c r="AY109" i="52"/>
  <c r="AX109" i="52"/>
  <c r="BR242" i="55"/>
  <c r="BD238" i="55"/>
  <c r="BG238" i="55"/>
  <c r="CU230" i="55"/>
  <c r="BD230" i="55"/>
  <c r="BC230" i="55"/>
  <c r="BE230" i="55"/>
  <c r="BC226" i="55"/>
  <c r="BY226" i="55"/>
  <c r="BD218" i="55"/>
  <c r="BC218" i="55"/>
  <c r="CB159" i="55"/>
  <c r="CU159" i="55"/>
  <c r="BC145" i="55"/>
  <c r="BW145" i="55"/>
  <c r="BD145" i="55"/>
  <c r="BE145" i="55"/>
  <c r="CA145" i="55"/>
  <c r="BD141" i="55"/>
  <c r="BE141" i="55"/>
  <c r="BD137" i="55"/>
  <c r="BE137" i="55"/>
  <c r="BC137" i="55"/>
  <c r="BJ137" i="55"/>
  <c r="BE133" i="55"/>
  <c r="CR133" i="55"/>
  <c r="BC133" i="55"/>
  <c r="CU133" i="55"/>
  <c r="BE129" i="55"/>
  <c r="BC129" i="55"/>
  <c r="CG129" i="55"/>
  <c r="BD129" i="55"/>
  <c r="BL129" i="55"/>
  <c r="BD29" i="55"/>
  <c r="CU197" i="55"/>
  <c r="CO195" i="55"/>
  <c r="BC193" i="55"/>
  <c r="BE193" i="55"/>
  <c r="CU165" i="55"/>
  <c r="BI164" i="55"/>
  <c r="BN160" i="55"/>
  <c r="CA76" i="55"/>
  <c r="BR75" i="55"/>
  <c r="BS75" i="55"/>
  <c r="CK75" i="55"/>
  <c r="BK72" i="55"/>
  <c r="CU70" i="55"/>
  <c r="BJ68" i="55"/>
  <c r="BQ68" i="55"/>
  <c r="AY192" i="52"/>
  <c r="AX192" i="52"/>
  <c r="C192" i="55"/>
  <c r="D192" i="55"/>
  <c r="E192" i="55"/>
  <c r="F192" i="55"/>
  <c r="G192" i="55"/>
  <c r="H192" i="55"/>
  <c r="I192" i="55"/>
  <c r="J192" i="55"/>
  <c r="K192" i="55"/>
  <c r="L192" i="55"/>
  <c r="M192" i="55"/>
  <c r="N192" i="55"/>
  <c r="O192" i="55"/>
  <c r="P192" i="55"/>
  <c r="Q192" i="55"/>
  <c r="R192" i="55"/>
  <c r="S192" i="55"/>
  <c r="T192" i="55"/>
  <c r="U192" i="55"/>
  <c r="V192" i="55"/>
  <c r="W192" i="55"/>
  <c r="X192" i="55"/>
  <c r="Y192" i="55"/>
  <c r="Z192" i="55"/>
  <c r="AA192" i="55"/>
  <c r="AB192" i="55"/>
  <c r="AC192" i="55"/>
  <c r="AD192" i="55"/>
  <c r="AE192" i="55"/>
  <c r="AF192" i="55"/>
  <c r="AG192" i="55"/>
  <c r="AH192" i="55"/>
  <c r="AI192" i="55"/>
  <c r="AJ192" i="55"/>
  <c r="AK192" i="55"/>
  <c r="AL192" i="55"/>
  <c r="AM192" i="55"/>
  <c r="AN192" i="55"/>
  <c r="AO192" i="55"/>
  <c r="AP192" i="55"/>
  <c r="AQ192" i="55"/>
  <c r="AR192" i="55"/>
  <c r="AS192" i="55"/>
  <c r="AT192" i="55"/>
  <c r="AU192" i="55"/>
  <c r="C162" i="55"/>
  <c r="D162" i="55"/>
  <c r="E162" i="55"/>
  <c r="F162" i="55"/>
  <c r="G162" i="55"/>
  <c r="H162" i="55"/>
  <c r="I162" i="55"/>
  <c r="J162" i="55"/>
  <c r="K162" i="55"/>
  <c r="L162" i="55"/>
  <c r="M162" i="55"/>
  <c r="N162" i="55"/>
  <c r="O162" i="55"/>
  <c r="P162" i="55"/>
  <c r="Q162" i="55"/>
  <c r="R162" i="55"/>
  <c r="S162" i="55"/>
  <c r="T162" i="55"/>
  <c r="U162" i="55"/>
  <c r="V162" i="55"/>
  <c r="W162" i="55"/>
  <c r="X162" i="55"/>
  <c r="Y162" i="55"/>
  <c r="Z162" i="55"/>
  <c r="AA162" i="55"/>
  <c r="AB162" i="55"/>
  <c r="AC162" i="55"/>
  <c r="AD162" i="55"/>
  <c r="AE162" i="55"/>
  <c r="AF162" i="55"/>
  <c r="AG162" i="55"/>
  <c r="AH162" i="55"/>
  <c r="AI162" i="55"/>
  <c r="AJ162" i="55"/>
  <c r="AK162" i="55"/>
  <c r="AL162" i="55"/>
  <c r="AM162" i="55"/>
  <c r="AN162" i="55"/>
  <c r="AO162" i="55"/>
  <c r="AP162" i="55"/>
  <c r="AQ162" i="55"/>
  <c r="AR162" i="55"/>
  <c r="AS162" i="55"/>
  <c r="AT162" i="55"/>
  <c r="AU162" i="55"/>
  <c r="AX162" i="52"/>
  <c r="C149" i="55"/>
  <c r="D149" i="55"/>
  <c r="E149" i="55"/>
  <c r="F149" i="55"/>
  <c r="G149" i="55"/>
  <c r="H149" i="55"/>
  <c r="I149" i="55"/>
  <c r="J149" i="55"/>
  <c r="K149" i="55"/>
  <c r="L149" i="55"/>
  <c r="M149" i="55"/>
  <c r="N149" i="55"/>
  <c r="O149" i="55"/>
  <c r="P149" i="55"/>
  <c r="Q149" i="55"/>
  <c r="R149" i="55"/>
  <c r="S149" i="55"/>
  <c r="T149" i="55"/>
  <c r="U149" i="55"/>
  <c r="V149" i="55"/>
  <c r="W149" i="55"/>
  <c r="X149" i="55"/>
  <c r="Y149" i="55"/>
  <c r="Z149" i="55"/>
  <c r="AA149" i="55"/>
  <c r="AB149" i="55"/>
  <c r="AC149" i="55"/>
  <c r="AD149" i="55"/>
  <c r="AE149" i="55"/>
  <c r="AF149" i="55"/>
  <c r="AG149" i="55"/>
  <c r="AH149" i="55"/>
  <c r="AI149" i="55"/>
  <c r="AJ149" i="55"/>
  <c r="AK149" i="55"/>
  <c r="AL149" i="55"/>
  <c r="AM149" i="55"/>
  <c r="AN149" i="55"/>
  <c r="AO149" i="55"/>
  <c r="AP149" i="55"/>
  <c r="AQ149" i="55"/>
  <c r="AR149" i="55"/>
  <c r="AS149" i="55"/>
  <c r="AT149" i="55"/>
  <c r="AU149" i="55"/>
  <c r="AX149" i="52"/>
  <c r="AX125" i="52"/>
  <c r="C125" i="55"/>
  <c r="D125" i="55"/>
  <c r="E125" i="55"/>
  <c r="F125" i="55"/>
  <c r="G125" i="55"/>
  <c r="H125" i="55"/>
  <c r="I125" i="55"/>
  <c r="J125" i="55"/>
  <c r="K125" i="55"/>
  <c r="L125" i="55"/>
  <c r="M125" i="55"/>
  <c r="N125" i="55"/>
  <c r="O125" i="55"/>
  <c r="P125" i="55"/>
  <c r="Q125" i="55"/>
  <c r="R125" i="55"/>
  <c r="S125" i="55"/>
  <c r="T125" i="55"/>
  <c r="U125" i="55"/>
  <c r="V125" i="55"/>
  <c r="W125" i="55"/>
  <c r="X125" i="55"/>
  <c r="Y125" i="55"/>
  <c r="Z125" i="55"/>
  <c r="AA125" i="55"/>
  <c r="AB125" i="55"/>
  <c r="AC125" i="55"/>
  <c r="AD125" i="55"/>
  <c r="AE125" i="55"/>
  <c r="AF125" i="55"/>
  <c r="AG125" i="55"/>
  <c r="AH125" i="55"/>
  <c r="AI125" i="55"/>
  <c r="AJ125" i="55"/>
  <c r="AK125" i="55"/>
  <c r="AL125" i="55"/>
  <c r="AM125" i="55"/>
  <c r="AN125" i="55"/>
  <c r="AO125" i="55"/>
  <c r="AP125" i="55"/>
  <c r="AQ125" i="55"/>
  <c r="AR125" i="55"/>
  <c r="AS125" i="55"/>
  <c r="AT125" i="55"/>
  <c r="AU125" i="55"/>
  <c r="BE249" i="55"/>
  <c r="BC249" i="55"/>
  <c r="BC245" i="55"/>
  <c r="BD245" i="55"/>
  <c r="CB241" i="55"/>
  <c r="BE241" i="55"/>
  <c r="BC241" i="55"/>
  <c r="CU213" i="55"/>
  <c r="BV182" i="55"/>
  <c r="BC182" i="55"/>
  <c r="BZ178" i="55"/>
  <c r="BD178" i="55"/>
  <c r="BC170" i="55"/>
  <c r="BD170" i="55"/>
  <c r="BC154" i="55"/>
  <c r="BD154" i="55"/>
  <c r="CS227" i="55"/>
  <c r="BE221" i="55"/>
  <c r="BC221" i="55"/>
  <c r="BP220" i="55"/>
  <c r="CP220" i="55"/>
  <c r="CJ176" i="55"/>
  <c r="BP164" i="55"/>
  <c r="CD116" i="55"/>
  <c r="CM115" i="55"/>
  <c r="BD113" i="55"/>
  <c r="BE113" i="55"/>
  <c r="AY30" i="52"/>
  <c r="C30" i="55"/>
  <c r="D30" i="55"/>
  <c r="E30" i="55"/>
  <c r="F30" i="55"/>
  <c r="G30" i="55"/>
  <c r="H30" i="55"/>
  <c r="I30" i="55"/>
  <c r="J30" i="55"/>
  <c r="K30" i="55"/>
  <c r="L30" i="55"/>
  <c r="M30" i="55"/>
  <c r="N30" i="55"/>
  <c r="O30" i="55"/>
  <c r="P30" i="55"/>
  <c r="Q30" i="55"/>
  <c r="R30" i="55"/>
  <c r="S30" i="55"/>
  <c r="T30" i="55"/>
  <c r="U30" i="55"/>
  <c r="V30" i="55"/>
  <c r="W30" i="55"/>
  <c r="X30" i="55"/>
  <c r="Y30" i="55"/>
  <c r="Z30" i="55"/>
  <c r="AA30" i="55"/>
  <c r="AB30" i="55"/>
  <c r="AC30" i="55"/>
  <c r="AD30" i="55"/>
  <c r="AE30" i="55"/>
  <c r="AF30" i="55"/>
  <c r="AG30" i="55"/>
  <c r="AH30" i="55"/>
  <c r="AI30" i="55"/>
  <c r="AJ30" i="55"/>
  <c r="AK30" i="55"/>
  <c r="AL30" i="55"/>
  <c r="AM30" i="55"/>
  <c r="AN30" i="55"/>
  <c r="AO30" i="55"/>
  <c r="AP30" i="55"/>
  <c r="AQ30" i="55"/>
  <c r="AR30" i="55"/>
  <c r="AS30" i="55"/>
  <c r="AT30" i="55"/>
  <c r="AU30" i="55"/>
  <c r="AX30" i="52"/>
  <c r="AY22" i="52"/>
  <c r="C22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AP22" i="55"/>
  <c r="AQ22" i="55"/>
  <c r="AR22" i="55"/>
  <c r="AS22" i="55"/>
  <c r="AT22" i="55"/>
  <c r="AU22" i="55"/>
  <c r="C120" i="55"/>
  <c r="D120" i="55"/>
  <c r="E120" i="55"/>
  <c r="F120" i="55"/>
  <c r="G120" i="55"/>
  <c r="H120" i="55"/>
  <c r="I120" i="55"/>
  <c r="J120" i="55"/>
  <c r="K120" i="55"/>
  <c r="L120" i="55"/>
  <c r="M120" i="55"/>
  <c r="N120" i="55"/>
  <c r="O120" i="55"/>
  <c r="P120" i="55"/>
  <c r="Q120" i="55"/>
  <c r="R120" i="55"/>
  <c r="S120" i="55"/>
  <c r="T120" i="55"/>
  <c r="U120" i="55"/>
  <c r="V120" i="55"/>
  <c r="W120" i="55"/>
  <c r="X120" i="55"/>
  <c r="Y120" i="55"/>
  <c r="Z120" i="55"/>
  <c r="AA120" i="55"/>
  <c r="AB120" i="55"/>
  <c r="AC120" i="55"/>
  <c r="AD120" i="55"/>
  <c r="AE120" i="55"/>
  <c r="AF120" i="55"/>
  <c r="AG120" i="55"/>
  <c r="AH120" i="55"/>
  <c r="AI120" i="55"/>
  <c r="AJ120" i="55"/>
  <c r="AK120" i="55"/>
  <c r="AL120" i="55"/>
  <c r="AM120" i="55"/>
  <c r="AN120" i="55"/>
  <c r="AO120" i="55"/>
  <c r="AP120" i="55"/>
  <c r="AQ120" i="55"/>
  <c r="AR120" i="55"/>
  <c r="AS120" i="55"/>
  <c r="AT120" i="55"/>
  <c r="AU120" i="55"/>
  <c r="AX120" i="52"/>
  <c r="AY120" i="52"/>
  <c r="BJ248" i="55"/>
  <c r="BQ92" i="55"/>
  <c r="CM92" i="55"/>
  <c r="BC81" i="55"/>
  <c r="BD81" i="55"/>
  <c r="CS81" i="55"/>
  <c r="CL77" i="55"/>
  <c r="BD77" i="55"/>
  <c r="CG248" i="55"/>
  <c r="BZ244" i="55"/>
  <c r="BD201" i="55"/>
  <c r="BH201" i="55"/>
  <c r="BC201" i="55"/>
  <c r="BG183" i="55"/>
  <c r="CB183" i="55"/>
  <c r="BE73" i="55"/>
  <c r="BD73" i="55"/>
  <c r="BE69" i="55"/>
  <c r="BV69" i="55"/>
  <c r="BE65" i="55"/>
  <c r="BC65" i="55"/>
  <c r="BZ65" i="55"/>
  <c r="CA60" i="55"/>
  <c r="BY56" i="55"/>
  <c r="AY186" i="52"/>
  <c r="C186" i="55"/>
  <c r="D186" i="55"/>
  <c r="E186" i="55"/>
  <c r="F186" i="55"/>
  <c r="G186" i="55"/>
  <c r="H186" i="55"/>
  <c r="I186" i="55"/>
  <c r="J186" i="55"/>
  <c r="K186" i="55"/>
  <c r="L186" i="55"/>
  <c r="M186" i="55"/>
  <c r="N186" i="55"/>
  <c r="O186" i="55"/>
  <c r="P186" i="55"/>
  <c r="Q186" i="55"/>
  <c r="R186" i="55"/>
  <c r="S186" i="55"/>
  <c r="T186" i="55"/>
  <c r="U186" i="55"/>
  <c r="V186" i="55"/>
  <c r="W186" i="55"/>
  <c r="X186" i="55"/>
  <c r="Y186" i="55"/>
  <c r="Z186" i="55"/>
  <c r="AA186" i="55"/>
  <c r="AB186" i="55"/>
  <c r="AC186" i="55"/>
  <c r="AD186" i="55"/>
  <c r="AE186" i="55"/>
  <c r="AF186" i="55"/>
  <c r="AG186" i="55"/>
  <c r="AH186" i="55"/>
  <c r="AI186" i="55"/>
  <c r="AJ186" i="55"/>
  <c r="AK186" i="55"/>
  <c r="AL186" i="55"/>
  <c r="AM186" i="55"/>
  <c r="AN186" i="55"/>
  <c r="AO186" i="55"/>
  <c r="AP186" i="55"/>
  <c r="AQ186" i="55"/>
  <c r="AR186" i="55"/>
  <c r="AS186" i="55"/>
  <c r="AT186" i="55"/>
  <c r="AU186" i="55"/>
  <c r="C103" i="55"/>
  <c r="D103" i="55"/>
  <c r="E103" i="55"/>
  <c r="F103" i="55"/>
  <c r="G103" i="55"/>
  <c r="H103" i="55"/>
  <c r="I103" i="55"/>
  <c r="J103" i="55"/>
  <c r="K103" i="55"/>
  <c r="L103" i="55"/>
  <c r="M103" i="55"/>
  <c r="N103" i="55"/>
  <c r="O103" i="55"/>
  <c r="P103" i="55"/>
  <c r="Q103" i="55"/>
  <c r="R103" i="55"/>
  <c r="S103" i="55"/>
  <c r="T103" i="55"/>
  <c r="U103" i="55"/>
  <c r="V103" i="55"/>
  <c r="W103" i="55"/>
  <c r="X103" i="55"/>
  <c r="Y103" i="55"/>
  <c r="Z103" i="55"/>
  <c r="AA103" i="55"/>
  <c r="AB103" i="55"/>
  <c r="AC103" i="55"/>
  <c r="AD103" i="55"/>
  <c r="AE103" i="55"/>
  <c r="AF103" i="55"/>
  <c r="AG103" i="55"/>
  <c r="AH103" i="55"/>
  <c r="AI103" i="55"/>
  <c r="AJ103" i="55"/>
  <c r="AK103" i="55"/>
  <c r="AL103" i="55"/>
  <c r="AM103" i="55"/>
  <c r="AN103" i="55"/>
  <c r="AO103" i="55"/>
  <c r="AP103" i="55"/>
  <c r="AQ103" i="55"/>
  <c r="AR103" i="55"/>
  <c r="AS103" i="55"/>
  <c r="AT103" i="55"/>
  <c r="AU103" i="55"/>
  <c r="AX103" i="52"/>
  <c r="AY103" i="52"/>
  <c r="AY53" i="52"/>
  <c r="C53" i="55"/>
  <c r="D53" i="55"/>
  <c r="E53" i="55"/>
  <c r="F53" i="55"/>
  <c r="G53" i="55"/>
  <c r="H53" i="55"/>
  <c r="I53" i="55"/>
  <c r="J53" i="55"/>
  <c r="K53" i="55"/>
  <c r="L53" i="55"/>
  <c r="M53" i="55"/>
  <c r="N53" i="55"/>
  <c r="O53" i="55"/>
  <c r="P53" i="55"/>
  <c r="Q53" i="55"/>
  <c r="R53" i="55"/>
  <c r="S53" i="55"/>
  <c r="T53" i="55"/>
  <c r="U53" i="55"/>
  <c r="V53" i="55"/>
  <c r="W53" i="55"/>
  <c r="X53" i="55"/>
  <c r="Y53" i="55"/>
  <c r="Z53" i="55"/>
  <c r="AA53" i="55"/>
  <c r="AB53" i="55"/>
  <c r="AC53" i="55"/>
  <c r="AD53" i="55"/>
  <c r="AE53" i="55"/>
  <c r="AF53" i="55"/>
  <c r="AG53" i="55"/>
  <c r="AH53" i="55"/>
  <c r="AI53" i="55"/>
  <c r="AJ53" i="55"/>
  <c r="AK53" i="55"/>
  <c r="AL53" i="55"/>
  <c r="AM53" i="55"/>
  <c r="AN53" i="55"/>
  <c r="AO53" i="55"/>
  <c r="AP53" i="55"/>
  <c r="AQ53" i="55"/>
  <c r="AR53" i="55"/>
  <c r="AS53" i="55"/>
  <c r="AT53" i="55"/>
  <c r="AU53" i="55"/>
  <c r="AY46" i="52"/>
  <c r="AX46" i="52"/>
  <c r="AY40" i="52"/>
  <c r="AX40" i="52"/>
  <c r="AY251" i="52"/>
  <c r="AZ244" i="52"/>
  <c r="AZ242" i="52"/>
  <c r="CO140" i="55"/>
  <c r="BO132" i="55"/>
  <c r="CT120" i="55"/>
  <c r="CT112" i="55"/>
  <c r="BS101" i="55"/>
  <c r="CI63" i="55"/>
  <c r="CN49" i="55"/>
  <c r="CS49" i="55"/>
  <c r="BC49" i="55"/>
  <c r="BE45" i="55"/>
  <c r="BC45" i="55"/>
  <c r="BE41" i="55"/>
  <c r="CP41" i="55"/>
  <c r="BD37" i="55"/>
  <c r="CG37" i="55"/>
  <c r="BE37" i="55"/>
  <c r="BI33" i="55"/>
  <c r="BD33" i="55"/>
  <c r="BV25" i="55"/>
  <c r="BD254" i="55"/>
  <c r="BC254" i="55"/>
  <c r="BC153" i="55"/>
  <c r="BD153" i="55"/>
  <c r="BC90" i="55"/>
  <c r="BD90" i="55"/>
  <c r="BD42" i="55"/>
  <c r="BC42" i="55"/>
  <c r="AY197" i="52"/>
  <c r="C197" i="55"/>
  <c r="D197" i="55"/>
  <c r="E197" i="55"/>
  <c r="F197" i="55"/>
  <c r="G197" i="55"/>
  <c r="H197" i="55"/>
  <c r="I197" i="55"/>
  <c r="J197" i="55"/>
  <c r="K197" i="55"/>
  <c r="L197" i="55"/>
  <c r="M197" i="55"/>
  <c r="N197" i="55"/>
  <c r="O197" i="55"/>
  <c r="P197" i="55"/>
  <c r="Q197" i="55"/>
  <c r="R197" i="55"/>
  <c r="S197" i="55"/>
  <c r="T197" i="55"/>
  <c r="U197" i="55"/>
  <c r="V197" i="55"/>
  <c r="W197" i="55"/>
  <c r="X197" i="55"/>
  <c r="Y197" i="55"/>
  <c r="Z197" i="55"/>
  <c r="AA197" i="55"/>
  <c r="AB197" i="55"/>
  <c r="AC197" i="55"/>
  <c r="AD197" i="55"/>
  <c r="AE197" i="55"/>
  <c r="AF197" i="55"/>
  <c r="AG197" i="55"/>
  <c r="AH197" i="55"/>
  <c r="AI197" i="55"/>
  <c r="AJ197" i="55"/>
  <c r="AK197" i="55"/>
  <c r="AL197" i="55"/>
  <c r="AM197" i="55"/>
  <c r="AN197" i="55"/>
  <c r="AO197" i="55"/>
  <c r="AP197" i="55"/>
  <c r="AQ197" i="55"/>
  <c r="AR197" i="55"/>
  <c r="AS197" i="55"/>
  <c r="AT197" i="55"/>
  <c r="AU197" i="55"/>
  <c r="AX197" i="52"/>
  <c r="AY165" i="52"/>
  <c r="C165" i="55"/>
  <c r="D165" i="55"/>
  <c r="E165" i="55"/>
  <c r="F165" i="55"/>
  <c r="G165" i="55"/>
  <c r="H165" i="55"/>
  <c r="I165" i="55"/>
  <c r="J165" i="55"/>
  <c r="K165" i="55"/>
  <c r="L165" i="55"/>
  <c r="M165" i="55"/>
  <c r="N165" i="55"/>
  <c r="O165" i="55"/>
  <c r="P165" i="55"/>
  <c r="Q165" i="55"/>
  <c r="R165" i="55"/>
  <c r="S165" i="55"/>
  <c r="T165" i="55"/>
  <c r="U165" i="55"/>
  <c r="V165" i="55"/>
  <c r="W165" i="55"/>
  <c r="X165" i="55"/>
  <c r="Y165" i="55"/>
  <c r="Z165" i="55"/>
  <c r="AA165" i="55"/>
  <c r="AB165" i="55"/>
  <c r="AC165" i="55"/>
  <c r="AD165" i="55"/>
  <c r="AE165" i="55"/>
  <c r="AF165" i="55"/>
  <c r="AG165" i="55"/>
  <c r="AH165" i="55"/>
  <c r="AI165" i="55"/>
  <c r="AJ165" i="55"/>
  <c r="AK165" i="55"/>
  <c r="AL165" i="55"/>
  <c r="AM165" i="55"/>
  <c r="AN165" i="55"/>
  <c r="AO165" i="55"/>
  <c r="AP165" i="55"/>
  <c r="AQ165" i="55"/>
  <c r="AR165" i="55"/>
  <c r="AS165" i="55"/>
  <c r="AT165" i="55"/>
  <c r="AU165" i="55"/>
  <c r="AX165" i="52"/>
  <c r="AY97" i="52"/>
  <c r="AX97" i="52"/>
  <c r="AX214" i="52"/>
  <c r="AZ211" i="52"/>
  <c r="AX206" i="52"/>
  <c r="AZ192" i="52"/>
  <c r="AX191" i="52"/>
  <c r="AZ188" i="52"/>
  <c r="AZ184" i="52"/>
  <c r="AX183" i="52"/>
  <c r="AX179" i="52"/>
  <c r="AY179" i="52"/>
  <c r="AZ176" i="52"/>
  <c r="AX171" i="52"/>
  <c r="AY171" i="52"/>
  <c r="AZ168" i="52"/>
  <c r="AY167" i="52"/>
  <c r="AZ164" i="52"/>
  <c r="AX163" i="52"/>
  <c r="AY163" i="52"/>
  <c r="AZ160" i="52"/>
  <c r="AX159" i="52"/>
  <c r="AX151" i="52"/>
  <c r="AZ148" i="52"/>
  <c r="AZ144" i="52"/>
  <c r="AZ140" i="52"/>
  <c r="AX140" i="52"/>
  <c r="AZ139" i="52"/>
  <c r="AY139" i="52"/>
  <c r="AZ137" i="52"/>
  <c r="AY136" i="52"/>
  <c r="AY135" i="52"/>
  <c r="AX134" i="52"/>
  <c r="AZ133" i="52"/>
  <c r="AY133" i="52"/>
  <c r="AX133" i="52"/>
  <c r="AY132" i="52"/>
  <c r="AZ131" i="52"/>
  <c r="AX131" i="52"/>
  <c r="AY130" i="52"/>
  <c r="AZ128" i="52"/>
  <c r="AZ127" i="52"/>
  <c r="AX127" i="52"/>
  <c r="AY127" i="52"/>
  <c r="AZ126" i="52"/>
  <c r="AY126" i="52"/>
  <c r="AX126" i="52"/>
  <c r="AZ124" i="52"/>
  <c r="AX124" i="52"/>
  <c r="AZ122" i="52"/>
  <c r="AZ120" i="52"/>
  <c r="AY118" i="52"/>
  <c r="AX118" i="52"/>
  <c r="AZ117" i="52"/>
  <c r="AY115" i="52"/>
  <c r="AX115" i="52"/>
  <c r="AZ114" i="52"/>
  <c r="AZ112" i="52"/>
  <c r="AY112" i="52"/>
  <c r="AZ111" i="52"/>
  <c r="AY110" i="52"/>
  <c r="AX110" i="52"/>
  <c r="AZ109" i="52"/>
  <c r="AX108" i="52"/>
  <c r="AZ107" i="52"/>
  <c r="AY107" i="52"/>
  <c r="AX107" i="52"/>
  <c r="AZ104" i="52"/>
  <c r="AX102" i="52"/>
  <c r="AX101" i="52"/>
  <c r="AZ100" i="52"/>
  <c r="AZ99" i="52"/>
  <c r="AZ98" i="52"/>
  <c r="AZ96" i="52"/>
  <c r="AX96" i="52"/>
  <c r="AX95" i="52"/>
  <c r="AZ94" i="52"/>
  <c r="AX94" i="52"/>
  <c r="AZ69" i="52"/>
  <c r="AX68" i="52"/>
  <c r="AZ66" i="52"/>
  <c r="AX66" i="52"/>
  <c r="AZ65" i="52"/>
  <c r="AX65" i="52"/>
  <c r="AZ62" i="52"/>
  <c r="AZ60" i="52"/>
  <c r="AY60" i="52"/>
  <c r="AX60" i="52"/>
  <c r="AX59" i="52"/>
  <c r="AX58" i="52"/>
  <c r="AX57" i="52"/>
  <c r="AZ56" i="52"/>
  <c r="AX54" i="52"/>
  <c r="AZ53" i="52"/>
  <c r="AZ51" i="52"/>
  <c r="AX51" i="52"/>
  <c r="AX50" i="52"/>
  <c r="AZ49" i="52"/>
  <c r="AX48" i="52"/>
  <c r="AY48" i="52"/>
  <c r="AZ45" i="52"/>
  <c r="AY44" i="52"/>
  <c r="AZ43" i="52"/>
  <c r="AZ42" i="52"/>
  <c r="AZ40" i="52"/>
  <c r="AX38" i="52"/>
  <c r="AZ36" i="52"/>
  <c r="AY36" i="52"/>
  <c r="AZ33" i="52"/>
  <c r="AX31" i="52"/>
  <c r="AZ30" i="52"/>
  <c r="AZ29" i="52"/>
  <c r="AX28" i="52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AP28" i="55"/>
  <c r="AQ28" i="55"/>
  <c r="AR28" i="55"/>
  <c r="AS28" i="55"/>
  <c r="AT28" i="55"/>
  <c r="AU28" i="55"/>
  <c r="AY27" i="52"/>
  <c r="AX27" i="52"/>
  <c r="AZ25" i="52"/>
  <c r="AX25" i="52"/>
  <c r="AX24" i="52"/>
  <c r="AX23" i="52"/>
  <c r="AZ20" i="52"/>
  <c r="AY20" i="52"/>
  <c r="AZ19" i="52"/>
  <c r="AZ17" i="52"/>
  <c r="AX17" i="52"/>
  <c r="AX16" i="52"/>
  <c r="AZ15" i="52"/>
  <c r="AZ12" i="52"/>
  <c r="AY12" i="52"/>
  <c r="AX11" i="52"/>
  <c r="AZ10" i="52"/>
  <c r="AX10" i="52"/>
  <c r="AZ9" i="52"/>
  <c r="AY9" i="52"/>
  <c r="AX9" i="52"/>
  <c r="AX8" i="52"/>
  <c r="BO140" i="55"/>
  <c r="BD237" i="55"/>
  <c r="BG25" i="55"/>
  <c r="BC33" i="55"/>
  <c r="BD41" i="55"/>
  <c r="CJ49" i="55"/>
  <c r="BH209" i="55"/>
  <c r="BX227" i="55"/>
  <c r="CQ208" i="55"/>
  <c r="CA204" i="55"/>
  <c r="BL200" i="55"/>
  <c r="BD197" i="55"/>
  <c r="BE197" i="55"/>
  <c r="BD193" i="55"/>
  <c r="BK193" i="55"/>
  <c r="CN193" i="55"/>
  <c r="BD189" i="55"/>
  <c r="BD185" i="55"/>
  <c r="BE185" i="55"/>
  <c r="BZ181" i="55"/>
  <c r="BD181" i="55"/>
  <c r="CI181" i="55"/>
  <c r="CN181" i="55"/>
  <c r="CP177" i="55"/>
  <c r="BD177" i="55"/>
  <c r="BI173" i="55"/>
  <c r="BD173" i="55"/>
  <c r="BE173" i="55"/>
  <c r="BD169" i="55"/>
  <c r="BE169" i="55"/>
  <c r="BD165" i="55"/>
  <c r="BE165" i="55"/>
  <c r="BE161" i="55"/>
  <c r="BC161" i="55"/>
  <c r="BV115" i="55"/>
  <c r="BD74" i="55"/>
  <c r="BC74" i="55"/>
  <c r="BD66" i="55"/>
  <c r="BC66" i="55"/>
  <c r="BD58" i="55"/>
  <c r="BC58" i="55"/>
  <c r="BG32" i="55"/>
  <c r="BW24" i="55"/>
  <c r="BC257" i="55"/>
  <c r="BD257" i="55"/>
  <c r="BD233" i="55"/>
  <c r="BE233" i="55"/>
  <c r="BD209" i="55"/>
  <c r="BE209" i="55"/>
  <c r="CQ127" i="55"/>
  <c r="BE97" i="55"/>
  <c r="BK97" i="55"/>
  <c r="BE89" i="55"/>
  <c r="BC89" i="55"/>
  <c r="CO43" i="55"/>
  <c r="AY226" i="52"/>
  <c r="C226" i="55"/>
  <c r="D226" i="55"/>
  <c r="E226" i="55"/>
  <c r="F226" i="55"/>
  <c r="G226" i="55"/>
  <c r="H226" i="55"/>
  <c r="I226" i="55"/>
  <c r="J226" i="55"/>
  <c r="K226" i="55"/>
  <c r="L226" i="55"/>
  <c r="M226" i="55"/>
  <c r="N226" i="55"/>
  <c r="O226" i="55"/>
  <c r="P226" i="55"/>
  <c r="Q226" i="55"/>
  <c r="R226" i="55"/>
  <c r="S226" i="55"/>
  <c r="T226" i="55"/>
  <c r="U226" i="55"/>
  <c r="V226" i="55"/>
  <c r="W226" i="55"/>
  <c r="X226" i="55"/>
  <c r="Y226" i="55"/>
  <c r="Z226" i="55"/>
  <c r="AA226" i="55"/>
  <c r="AB226" i="55"/>
  <c r="AC226" i="55"/>
  <c r="AD226" i="55"/>
  <c r="AE226" i="55"/>
  <c r="AF226" i="55"/>
  <c r="AG226" i="55"/>
  <c r="AH226" i="55"/>
  <c r="AI226" i="55"/>
  <c r="AJ226" i="55"/>
  <c r="AK226" i="55"/>
  <c r="AL226" i="55"/>
  <c r="AM226" i="55"/>
  <c r="AN226" i="55"/>
  <c r="AO226" i="55"/>
  <c r="AP226" i="55"/>
  <c r="AQ226" i="55"/>
  <c r="AR226" i="55"/>
  <c r="AS226" i="55"/>
  <c r="AT226" i="55"/>
  <c r="AU226" i="55"/>
  <c r="AX215" i="52"/>
  <c r="C208" i="55"/>
  <c r="D208" i="55"/>
  <c r="E208" i="55"/>
  <c r="F208" i="55"/>
  <c r="G208" i="55"/>
  <c r="H208" i="55"/>
  <c r="I208" i="55"/>
  <c r="J208" i="55"/>
  <c r="K208" i="55"/>
  <c r="L208" i="55"/>
  <c r="M208" i="55"/>
  <c r="N208" i="55"/>
  <c r="O208" i="55"/>
  <c r="P208" i="55"/>
  <c r="Q208" i="55"/>
  <c r="R208" i="55"/>
  <c r="S208" i="55"/>
  <c r="T208" i="55"/>
  <c r="U208" i="55"/>
  <c r="V208" i="55"/>
  <c r="W208" i="55"/>
  <c r="X208" i="55"/>
  <c r="Y208" i="55"/>
  <c r="Z208" i="55"/>
  <c r="AA208" i="55"/>
  <c r="AB208" i="55"/>
  <c r="AC208" i="55"/>
  <c r="AD208" i="55"/>
  <c r="AE208" i="55"/>
  <c r="AF208" i="55"/>
  <c r="AG208" i="55"/>
  <c r="AH208" i="55"/>
  <c r="AI208" i="55"/>
  <c r="AJ208" i="55"/>
  <c r="AK208" i="55"/>
  <c r="AL208" i="55"/>
  <c r="AM208" i="55"/>
  <c r="AN208" i="55"/>
  <c r="AO208" i="55"/>
  <c r="AP208" i="55"/>
  <c r="AQ208" i="55"/>
  <c r="AR208" i="55"/>
  <c r="AS208" i="55"/>
  <c r="AT208" i="55"/>
  <c r="AU208" i="55"/>
  <c r="AX208" i="52"/>
  <c r="AY208" i="52"/>
  <c r="AY200" i="52"/>
  <c r="AY175" i="52"/>
  <c r="C172" i="55"/>
  <c r="D172" i="55"/>
  <c r="E172" i="55"/>
  <c r="F172" i="55"/>
  <c r="G172" i="55"/>
  <c r="H172" i="55"/>
  <c r="I172" i="55"/>
  <c r="J172" i="55"/>
  <c r="K172" i="55"/>
  <c r="L172" i="55"/>
  <c r="M172" i="55"/>
  <c r="N172" i="55"/>
  <c r="O172" i="55"/>
  <c r="P172" i="55"/>
  <c r="Q172" i="55"/>
  <c r="R172" i="55"/>
  <c r="S172" i="55"/>
  <c r="T172" i="55"/>
  <c r="U172" i="55"/>
  <c r="V172" i="55"/>
  <c r="W172" i="55"/>
  <c r="X172" i="55"/>
  <c r="Y172" i="55"/>
  <c r="Z172" i="55"/>
  <c r="AA172" i="55"/>
  <c r="AB172" i="55"/>
  <c r="AC172" i="55"/>
  <c r="AD172" i="55"/>
  <c r="AE172" i="55"/>
  <c r="AF172" i="55"/>
  <c r="AG172" i="55"/>
  <c r="AH172" i="55"/>
  <c r="AI172" i="55"/>
  <c r="AJ172" i="55"/>
  <c r="AK172" i="55"/>
  <c r="AL172" i="55"/>
  <c r="AM172" i="55"/>
  <c r="AN172" i="55"/>
  <c r="AO172" i="55"/>
  <c r="AP172" i="55"/>
  <c r="AQ172" i="55"/>
  <c r="AR172" i="55"/>
  <c r="AS172" i="55"/>
  <c r="AT172" i="55"/>
  <c r="AU172" i="55"/>
  <c r="AX172" i="52"/>
  <c r="AY100" i="52"/>
  <c r="AX100" i="52"/>
  <c r="C81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AP81" i="55"/>
  <c r="AQ81" i="55"/>
  <c r="AR81" i="55"/>
  <c r="AS81" i="55"/>
  <c r="AT81" i="55"/>
  <c r="AU81" i="55"/>
  <c r="AX81" i="52"/>
  <c r="AX224" i="52"/>
  <c r="AZ223" i="52"/>
  <c r="AZ221" i="52"/>
  <c r="AX220" i="52"/>
  <c r="AX219" i="52"/>
  <c r="AZ217" i="52"/>
  <c r="AX213" i="52"/>
  <c r="AZ212" i="52"/>
  <c r="AZ210" i="52"/>
  <c r="AZ209" i="52"/>
  <c r="AZ208" i="52"/>
  <c r="AX207" i="52"/>
  <c r="AY207" i="52"/>
  <c r="AZ206" i="52"/>
  <c r="AY205" i="52"/>
  <c r="D205" i="55"/>
  <c r="E205" i="55"/>
  <c r="F205" i="55"/>
  <c r="G205" i="55"/>
  <c r="H205" i="55"/>
  <c r="I205" i="55"/>
  <c r="J205" i="55"/>
  <c r="K205" i="55"/>
  <c r="L205" i="55"/>
  <c r="M205" i="55"/>
  <c r="N205" i="55"/>
  <c r="O205" i="55"/>
  <c r="P205" i="55"/>
  <c r="Q205" i="55"/>
  <c r="R205" i="55"/>
  <c r="S205" i="55"/>
  <c r="T205" i="55"/>
  <c r="U205" i="55"/>
  <c r="V205" i="55"/>
  <c r="W205" i="55"/>
  <c r="X205" i="55"/>
  <c r="Y205" i="55"/>
  <c r="Z205" i="55"/>
  <c r="AA205" i="55"/>
  <c r="AB205" i="55"/>
  <c r="AC205" i="55"/>
  <c r="AD205" i="55"/>
  <c r="AE205" i="55"/>
  <c r="AF205" i="55"/>
  <c r="AG205" i="55"/>
  <c r="AH205" i="55"/>
  <c r="AI205" i="55"/>
  <c r="AJ205" i="55"/>
  <c r="AK205" i="55"/>
  <c r="AL205" i="55"/>
  <c r="AM205" i="55"/>
  <c r="AN205" i="55"/>
  <c r="AO205" i="55"/>
  <c r="AP205" i="55"/>
  <c r="AQ205" i="55"/>
  <c r="AR205" i="55"/>
  <c r="AS205" i="55"/>
  <c r="AT205" i="55"/>
  <c r="AU205" i="55"/>
  <c r="AZ204" i="52"/>
  <c r="AX204" i="52"/>
  <c r="AX203" i="52"/>
  <c r="AZ202" i="52"/>
  <c r="AZ201" i="52"/>
  <c r="AY201" i="52"/>
  <c r="AX198" i="52"/>
  <c r="AZ197" i="52"/>
  <c r="AZ195" i="52"/>
  <c r="AZ193" i="52"/>
  <c r="AZ191" i="52"/>
  <c r="AX190" i="52"/>
  <c r="AX189" i="52"/>
  <c r="AX188" i="52"/>
  <c r="AZ187" i="52"/>
  <c r="AZ186" i="52"/>
  <c r="AZ181" i="52"/>
  <c r="AX181" i="52"/>
  <c r="AY180" i="52"/>
  <c r="AZ178" i="52"/>
  <c r="AZ177" i="52"/>
  <c r="AX176" i="52"/>
  <c r="AY176" i="52"/>
  <c r="AZ175" i="52"/>
  <c r="AZ174" i="52"/>
  <c r="AZ173" i="52"/>
  <c r="AX173" i="52"/>
  <c r="AY170" i="52"/>
  <c r="AX170" i="52"/>
  <c r="AY168" i="52"/>
  <c r="AZ163" i="52"/>
  <c r="AZ162" i="52"/>
  <c r="AZ161" i="52"/>
  <c r="AX160" i="52"/>
  <c r="AZ159" i="52"/>
  <c r="AZ157" i="52"/>
  <c r="AY156" i="52"/>
  <c r="AX156" i="52"/>
  <c r="AZ155" i="52"/>
  <c r="AZ154" i="52"/>
  <c r="AY154" i="52"/>
  <c r="AX154" i="52"/>
  <c r="AZ153" i="52"/>
  <c r="AY152" i="52"/>
  <c r="AY148" i="52"/>
  <c r="AZ146" i="52"/>
  <c r="AX146" i="52"/>
  <c r="AZ145" i="52"/>
  <c r="AY144" i="52"/>
  <c r="AZ142" i="52"/>
  <c r="AX141" i="52"/>
  <c r="AZ76" i="52"/>
  <c r="AZ75" i="52"/>
  <c r="AX74" i="52"/>
  <c r="AY74" i="52"/>
  <c r="AZ73" i="52"/>
  <c r="AX73" i="52"/>
  <c r="AY72" i="52"/>
  <c r="D248" i="55"/>
  <c r="E248" i="55"/>
  <c r="F248" i="55"/>
  <c r="G248" i="55"/>
  <c r="H248" i="55"/>
  <c r="I248" i="55"/>
  <c r="J248" i="55"/>
  <c r="K248" i="55"/>
  <c r="L248" i="55"/>
  <c r="M248" i="55"/>
  <c r="N248" i="55"/>
  <c r="O248" i="55"/>
  <c r="P248" i="55"/>
  <c r="Q248" i="55"/>
  <c r="R248" i="55"/>
  <c r="S248" i="55"/>
  <c r="T248" i="55"/>
  <c r="U248" i="55"/>
  <c r="V248" i="55"/>
  <c r="W248" i="55"/>
  <c r="X248" i="55"/>
  <c r="Y248" i="55"/>
  <c r="Z248" i="55"/>
  <c r="AA248" i="55"/>
  <c r="AB248" i="55"/>
  <c r="AC248" i="55"/>
  <c r="AD248" i="55"/>
  <c r="AE248" i="55"/>
  <c r="AF248" i="55"/>
  <c r="AG248" i="55"/>
  <c r="AH248" i="55"/>
  <c r="AI248" i="55"/>
  <c r="AJ248" i="55"/>
  <c r="AK248" i="55"/>
  <c r="AL248" i="55"/>
  <c r="AM248" i="55"/>
  <c r="AN248" i="55"/>
  <c r="AO248" i="55"/>
  <c r="AP248" i="55"/>
  <c r="AQ248" i="55"/>
  <c r="AR248" i="55"/>
  <c r="AS248" i="55"/>
  <c r="AT248" i="55"/>
  <c r="AU248" i="55"/>
  <c r="CJ11" i="55"/>
  <c r="BT7" i="55"/>
  <c r="CE176" i="55"/>
  <c r="CD164" i="55"/>
  <c r="CB139" i="55"/>
  <c r="BI116" i="55"/>
  <c r="BQ61" i="55"/>
  <c r="AY7" i="52"/>
  <c r="AY217" i="52"/>
  <c r="AY184" i="52"/>
  <c r="AX147" i="52"/>
  <c r="AY111" i="52"/>
  <c r="C111" i="55"/>
  <c r="D111" i="55"/>
  <c r="E111" i="55"/>
  <c r="F111" i="55"/>
  <c r="G111" i="55"/>
  <c r="H111" i="55"/>
  <c r="I111" i="55"/>
  <c r="J111" i="55"/>
  <c r="K111" i="55"/>
  <c r="L111" i="55"/>
  <c r="M111" i="55"/>
  <c r="N111" i="55"/>
  <c r="O111" i="55"/>
  <c r="P111" i="55"/>
  <c r="Q111" i="55"/>
  <c r="R111" i="55"/>
  <c r="S111" i="55"/>
  <c r="T111" i="55"/>
  <c r="U111" i="55"/>
  <c r="V111" i="55"/>
  <c r="W111" i="55"/>
  <c r="X111" i="55"/>
  <c r="Y111" i="55"/>
  <c r="Z111" i="55"/>
  <c r="AA111" i="55"/>
  <c r="AB111" i="55"/>
  <c r="AC111" i="55"/>
  <c r="AD111" i="55"/>
  <c r="AE111" i="55"/>
  <c r="AF111" i="55"/>
  <c r="AG111" i="55"/>
  <c r="AH111" i="55"/>
  <c r="AI111" i="55"/>
  <c r="AJ111" i="55"/>
  <c r="AK111" i="55"/>
  <c r="AL111" i="55"/>
  <c r="AM111" i="55"/>
  <c r="AN111" i="55"/>
  <c r="AO111" i="55"/>
  <c r="AP111" i="55"/>
  <c r="AQ111" i="55"/>
  <c r="AR111" i="55"/>
  <c r="AS111" i="55"/>
  <c r="AT111" i="55"/>
  <c r="AU111" i="55"/>
  <c r="AY108" i="52"/>
  <c r="AY69" i="52"/>
  <c r="AX63" i="52"/>
  <c r="AY51" i="52"/>
  <c r="AX32" i="52"/>
  <c r="AZ225" i="52"/>
  <c r="AZ224" i="52"/>
  <c r="AY220" i="52"/>
  <c r="AZ219" i="52"/>
  <c r="AY89" i="52"/>
  <c r="AZ78" i="52"/>
  <c r="AY76" i="52"/>
  <c r="AZ67" i="52"/>
  <c r="AY67" i="52"/>
  <c r="AZ64" i="52"/>
  <c r="AY62" i="52"/>
  <c r="AZ58" i="52"/>
  <c r="AX55" i="52"/>
  <c r="AZ48" i="52"/>
  <c r="AZ47" i="52"/>
  <c r="AX47" i="52"/>
  <c r="AX39" i="52"/>
  <c r="AZ34" i="52"/>
  <c r="AZ32" i="52"/>
  <c r="AY29" i="52"/>
  <c r="AZ27" i="52"/>
  <c r="AY23" i="52"/>
  <c r="AY17" i="52"/>
  <c r="AZ16" i="52"/>
  <c r="AZ14" i="52"/>
  <c r="AX6" i="52"/>
  <c r="AY6" i="52"/>
  <c r="BG13" i="55"/>
  <c r="BO236" i="55"/>
  <c r="BZ224" i="55"/>
  <c r="CQ216" i="55"/>
  <c r="CL171" i="55"/>
  <c r="CT152" i="55"/>
  <c r="BO97" i="55"/>
  <c r="CL86" i="55"/>
  <c r="BK56" i="55"/>
  <c r="BG38" i="55"/>
  <c r="AY219" i="52"/>
  <c r="AY195" i="52"/>
  <c r="C195" i="55"/>
  <c r="D195" i="55"/>
  <c r="E195" i="55"/>
  <c r="F195" i="55"/>
  <c r="G195" i="55"/>
  <c r="H195" i="55"/>
  <c r="I195" i="55"/>
  <c r="J195" i="55"/>
  <c r="K195" i="55"/>
  <c r="L195" i="55"/>
  <c r="M195" i="55"/>
  <c r="N195" i="55"/>
  <c r="O195" i="55"/>
  <c r="P195" i="55"/>
  <c r="Q195" i="55"/>
  <c r="R195" i="55"/>
  <c r="S195" i="55"/>
  <c r="T195" i="55"/>
  <c r="U195" i="55"/>
  <c r="V195" i="55"/>
  <c r="W195" i="55"/>
  <c r="X195" i="55"/>
  <c r="Y195" i="55"/>
  <c r="Z195" i="55"/>
  <c r="AA195" i="55"/>
  <c r="AB195" i="55"/>
  <c r="AC195" i="55"/>
  <c r="AD195" i="55"/>
  <c r="AE195" i="55"/>
  <c r="AF195" i="55"/>
  <c r="AG195" i="55"/>
  <c r="AH195" i="55"/>
  <c r="AI195" i="55"/>
  <c r="AJ195" i="55"/>
  <c r="AK195" i="55"/>
  <c r="AL195" i="55"/>
  <c r="AM195" i="55"/>
  <c r="AN195" i="55"/>
  <c r="AO195" i="55"/>
  <c r="AP195" i="55"/>
  <c r="AQ195" i="55"/>
  <c r="AR195" i="55"/>
  <c r="AS195" i="55"/>
  <c r="AT195" i="55"/>
  <c r="AU195" i="55"/>
  <c r="AY173" i="52"/>
  <c r="AX139" i="52"/>
  <c r="AY101" i="52"/>
  <c r="AY94" i="52"/>
  <c r="AY79" i="52"/>
  <c r="AX79" i="52"/>
  <c r="AY68" i="52"/>
  <c r="AY59" i="52"/>
  <c r="AY35" i="52"/>
  <c r="AZ240" i="52"/>
  <c r="AY236" i="52"/>
  <c r="AZ234" i="52"/>
  <c r="AX227" i="52"/>
  <c r="AX132" i="52"/>
  <c r="AZ129" i="52"/>
  <c r="AY124" i="52"/>
  <c r="AZ113" i="52"/>
  <c r="AZ97" i="52"/>
  <c r="AZ91" i="52"/>
  <c r="AY86" i="52"/>
  <c r="AY83" i="52"/>
  <c r="AZ81" i="52"/>
  <c r="AZ80" i="52"/>
  <c r="CK67" i="51"/>
  <c r="CE67" i="51"/>
  <c r="CJ71" i="51"/>
  <c r="CT71" i="51"/>
  <c r="CG71" i="51"/>
  <c r="CS71" i="51"/>
  <c r="CM71" i="51"/>
  <c r="CE71" i="51"/>
  <c r="CE68" i="51"/>
  <c r="CF68" i="51"/>
  <c r="CT68" i="51"/>
  <c r="CV68" i="51"/>
  <c r="CK68" i="51"/>
  <c r="DK72" i="51"/>
  <c r="DQ72" i="51"/>
  <c r="DU72" i="51"/>
  <c r="CV70" i="51"/>
  <c r="CR70" i="51"/>
  <c r="CS70" i="51"/>
  <c r="CG70" i="51"/>
  <c r="CM70" i="51"/>
  <c r="K286" i="50"/>
  <c r="K285" i="50"/>
  <c r="CG55" i="51"/>
  <c r="DN55" i="51"/>
  <c r="DB55" i="51"/>
  <c r="DQ55" i="51"/>
  <c r="CS55" i="51"/>
  <c r="CE55" i="51"/>
  <c r="DS55" i="51"/>
  <c r="CV55" i="51"/>
  <c r="CO55" i="51"/>
  <c r="CF55" i="51"/>
  <c r="CP60" i="51"/>
  <c r="CR60" i="51"/>
  <c r="DO60" i="51"/>
  <c r="CI60" i="51"/>
  <c r="DM60" i="51"/>
  <c r="CF60" i="51"/>
  <c r="CG60" i="51"/>
  <c r="CT60" i="51"/>
  <c r="CY60" i="51"/>
  <c r="CQ61" i="51"/>
  <c r="DO61" i="51"/>
  <c r="DD61" i="51"/>
  <c r="DH61" i="51"/>
  <c r="DI61" i="51"/>
  <c r="DG61" i="51"/>
  <c r="CK61" i="51"/>
  <c r="DT61" i="51"/>
  <c r="CU61" i="51"/>
  <c r="CS61" i="51"/>
  <c r="CZ56" i="51"/>
  <c r="DT56" i="51"/>
  <c r="CT56" i="51"/>
  <c r="DF56" i="51"/>
  <c r="DS56" i="51"/>
  <c r="DU56" i="51"/>
  <c r="CE56" i="51"/>
  <c r="DE56" i="51"/>
  <c r="DB56" i="51"/>
  <c r="CJ56" i="51"/>
  <c r="DN56" i="51"/>
  <c r="DK56" i="51"/>
  <c r="CR56" i="51"/>
  <c r="DV56" i="51"/>
  <c r="CI56" i="51"/>
  <c r="DL56" i="51"/>
  <c r="CH56" i="51"/>
  <c r="DI56" i="51"/>
  <c r="DG56" i="51"/>
  <c r="DA57" i="51"/>
  <c r="CX57" i="51"/>
  <c r="DC57" i="51"/>
  <c r="CV57" i="51"/>
  <c r="DD57" i="51"/>
  <c r="DP57" i="51"/>
  <c r="CG57" i="51"/>
  <c r="CW57" i="51"/>
  <c r="CJ57" i="51"/>
  <c r="CR57" i="51"/>
  <c r="DG57" i="51"/>
  <c r="CS57" i="51"/>
  <c r="CT57" i="51"/>
  <c r="CI57" i="51"/>
  <c r="DE57" i="51"/>
  <c r="CL57" i="51"/>
  <c r="DM57" i="51"/>
  <c r="CZ57" i="51"/>
  <c r="DK57" i="51"/>
  <c r="CK57" i="51"/>
  <c r="DR57" i="51"/>
  <c r="DW57" i="51"/>
  <c r="CP57" i="51"/>
  <c r="CQ57" i="51"/>
  <c r="CN57" i="51"/>
  <c r="CH57" i="51"/>
  <c r="DF57" i="51"/>
  <c r="DJ57" i="51"/>
  <c r="DN57" i="51"/>
  <c r="DU57" i="51"/>
  <c r="DR58" i="51"/>
  <c r="CQ58" i="51"/>
  <c r="CK58" i="51"/>
  <c r="CH58" i="51"/>
  <c r="DH58" i="51"/>
  <c r="CL58" i="51"/>
  <c r="CG58" i="51"/>
  <c r="DV58" i="51"/>
  <c r="DM58" i="51"/>
  <c r="DL58" i="51"/>
  <c r="DO58" i="51"/>
  <c r="CP58" i="51"/>
  <c r="CL59" i="51"/>
  <c r="DD59" i="51"/>
  <c r="DA59" i="51"/>
  <c r="CW59" i="51"/>
  <c r="DI59" i="51"/>
  <c r="CV59" i="51"/>
  <c r="CQ59" i="51"/>
  <c r="CN59" i="51"/>
  <c r="DO59" i="51"/>
  <c r="DW59" i="51"/>
  <c r="DH59" i="51"/>
  <c r="DE59" i="51"/>
  <c r="DT59" i="51"/>
  <c r="DN59" i="51"/>
  <c r="CU59" i="51"/>
  <c r="DL59" i="51"/>
  <c r="DR59" i="51"/>
  <c r="DP59" i="51"/>
  <c r="DB59" i="51"/>
  <c r="CT59" i="51"/>
  <c r="CZ59" i="51"/>
  <c r="CR59" i="51"/>
  <c r="DJ59" i="51"/>
  <c r="DG59" i="51"/>
  <c r="CY59" i="51"/>
  <c r="CS59" i="51"/>
  <c r="I22" i="56"/>
  <c r="BD7" i="55"/>
  <c r="DI72" i="51"/>
  <c r="CS72" i="51"/>
  <c r="CU72" i="51"/>
  <c r="CZ72" i="51"/>
  <c r="DO72" i="51"/>
  <c r="CW72" i="51"/>
  <c r="H50" i="56"/>
  <c r="CK72" i="51"/>
  <c r="CX72" i="51"/>
  <c r="BC21" i="55"/>
  <c r="AZ233" i="52"/>
  <c r="AZ229" i="52"/>
  <c r="AZ213" i="52"/>
  <c r="AY190" i="52"/>
  <c r="AZ166" i="52"/>
  <c r="AZ138" i="52"/>
  <c r="AZ132" i="52"/>
  <c r="AZ106" i="52"/>
  <c r="AZ101" i="52"/>
  <c r="AZ86" i="52"/>
  <c r="AZ57" i="52"/>
  <c r="AZ41" i="52"/>
  <c r="AZ22" i="52"/>
  <c r="AZ265" i="52"/>
  <c r="AX264" i="52"/>
  <c r="D264" i="55"/>
  <c r="AZ263" i="52"/>
  <c r="AG263" i="55"/>
  <c r="AZ261" i="52"/>
  <c r="AE261" i="55"/>
  <c r="AZ259" i="52"/>
  <c r="AG259" i="55"/>
  <c r="C263" i="55"/>
  <c r="C259" i="55"/>
  <c r="AZ215" i="52"/>
  <c r="AZ167" i="52"/>
  <c r="AZ118" i="52"/>
  <c r="AZ74" i="52"/>
  <c r="AZ35" i="52"/>
  <c r="AZ264" i="52"/>
  <c r="AE264" i="55"/>
  <c r="AZ260" i="52"/>
  <c r="AE260" i="55"/>
  <c r="C262" i="55"/>
  <c r="AZ230" i="52"/>
  <c r="AZ169" i="52"/>
  <c r="AZ165" i="52"/>
  <c r="AZ150" i="52"/>
  <c r="AZ149" i="52"/>
  <c r="AZ141" i="52"/>
  <c r="AZ134" i="52"/>
  <c r="AZ102" i="52"/>
  <c r="AZ70" i="52"/>
  <c r="AZ54" i="52"/>
  <c r="AZ21" i="52"/>
  <c r="AZ6" i="52"/>
  <c r="C265" i="55"/>
  <c r="C261" i="55"/>
  <c r="AZ232" i="52"/>
  <c r="AZ135" i="52"/>
  <c r="AZ39" i="52"/>
  <c r="AZ7" i="52"/>
  <c r="AZ262" i="52"/>
  <c r="AE262" i="55"/>
  <c r="AX260" i="52"/>
  <c r="E260" i="55"/>
  <c r="C264" i="55"/>
  <c r="C260" i="55"/>
  <c r="AE265" i="55"/>
  <c r="DQ59" i="51"/>
  <c r="DV59" i="51"/>
  <c r="CM59" i="51"/>
  <c r="DM59" i="51"/>
  <c r="CH59" i="51"/>
  <c r="DK59" i="51"/>
  <c r="CP59" i="51"/>
  <c r="DL60" i="51"/>
  <c r="DS60" i="51"/>
  <c r="CJ60" i="51"/>
  <c r="DG60" i="51"/>
  <c r="DI60" i="51"/>
  <c r="CK60" i="51"/>
  <c r="DW60" i="51"/>
  <c r="DE60" i="51"/>
  <c r="DR60" i="51"/>
  <c r="DD60" i="51"/>
  <c r="CQ60" i="51"/>
  <c r="CH60" i="51"/>
  <c r="DC60" i="51"/>
  <c r="CO60" i="51"/>
  <c r="CU60" i="51"/>
  <c r="DK60" i="51"/>
  <c r="CW60" i="51"/>
  <c r="DV60" i="51"/>
  <c r="DP60" i="51"/>
  <c r="CZ60" i="51"/>
  <c r="CL60" i="51"/>
  <c r="CM60" i="51"/>
  <c r="DF60" i="51"/>
  <c r="DA60" i="51"/>
  <c r="DU60" i="51"/>
  <c r="DN60" i="51"/>
  <c r="DH60" i="51"/>
  <c r="DB60" i="51"/>
  <c r="CV60" i="51"/>
  <c r="CG61" i="51"/>
  <c r="CY61" i="51"/>
  <c r="DA61" i="51"/>
  <c r="CN61" i="51"/>
  <c r="CL61" i="51"/>
  <c r="CV61" i="51"/>
  <c r="DL61" i="51"/>
  <c r="CZ61" i="51"/>
  <c r="DN61" i="51"/>
  <c r="CP61" i="51"/>
  <c r="DF61" i="51"/>
  <c r="DQ61" i="51"/>
  <c r="CX61" i="51"/>
  <c r="DR61" i="51"/>
  <c r="DI55" i="51"/>
  <c r="CW55" i="51"/>
  <c r="DM55" i="51"/>
  <c r="DD55" i="51"/>
  <c r="DE55" i="51"/>
  <c r="DR55" i="51"/>
  <c r="DL55" i="51"/>
  <c r="CK55" i="51"/>
  <c r="CH55" i="51"/>
  <c r="DT55" i="51"/>
  <c r="DU55" i="51"/>
  <c r="CL55" i="51"/>
  <c r="CU55" i="51"/>
  <c r="DC55" i="51"/>
  <c r="CY55" i="51"/>
  <c r="CX55" i="51"/>
  <c r="DJ55" i="51"/>
  <c r="DV55" i="51"/>
  <c r="CR55" i="51"/>
  <c r="DW55" i="51"/>
  <c r="CM55" i="51"/>
  <c r="CN55" i="51"/>
  <c r="DP55" i="51"/>
  <c r="DA55" i="51"/>
  <c r="CI55" i="51"/>
  <c r="DK55" i="51"/>
  <c r="DH55" i="51"/>
  <c r="DG55" i="51"/>
  <c r="CT55" i="51"/>
  <c r="CT58" i="51"/>
  <c r="CX58" i="51"/>
  <c r="DI58" i="51"/>
  <c r="DE58" i="51"/>
  <c r="CJ58" i="51"/>
  <c r="CZ58" i="51"/>
  <c r="CM58" i="51"/>
  <c r="CF58" i="51"/>
  <c r="DA58" i="51"/>
  <c r="DW58" i="51"/>
  <c r="DS58" i="51"/>
  <c r="CE58" i="51"/>
  <c r="CR58" i="51"/>
  <c r="DN58" i="51"/>
  <c r="CS58" i="51"/>
  <c r="CW58" i="51"/>
  <c r="DB58" i="51"/>
  <c r="CU58" i="51"/>
  <c r="DQ58" i="51"/>
  <c r="DC58" i="51"/>
  <c r="DP58" i="51"/>
  <c r="DD58" i="51"/>
  <c r="CN58" i="51"/>
  <c r="DJ58" i="51"/>
  <c r="CV58" i="51"/>
  <c r="CO58" i="51"/>
  <c r="DT58" i="51"/>
  <c r="DU58" i="51"/>
  <c r="CY58" i="51"/>
  <c r="DW56" i="51"/>
  <c r="CO56" i="51"/>
  <c r="DD56" i="51"/>
  <c r="CF56" i="51"/>
  <c r="CQ56" i="51"/>
  <c r="CS56" i="51"/>
  <c r="CV56" i="51"/>
  <c r="DQ56" i="51"/>
  <c r="DP56" i="51"/>
  <c r="DR56" i="51"/>
  <c r="DM56" i="51"/>
  <c r="CN56" i="51"/>
  <c r="DA56" i="51"/>
  <c r="CM56" i="51"/>
  <c r="CG56" i="51"/>
  <c r="CW56" i="51"/>
  <c r="CL56" i="51"/>
  <c r="DC56" i="51"/>
  <c r="CF57" i="51"/>
  <c r="DB57" i="51"/>
  <c r="CY57" i="51"/>
  <c r="DQ57" i="51"/>
  <c r="F22" i="56"/>
  <c r="L22" i="56"/>
  <c r="O22" i="56"/>
  <c r="C22" i="56"/>
  <c r="BZ257" i="55"/>
  <c r="CU256" i="55"/>
  <c r="BT255" i="55"/>
  <c r="BD253" i="55"/>
  <c r="BK252" i="55"/>
  <c r="BD249" i="55"/>
  <c r="BC246" i="55"/>
  <c r="CM239" i="55"/>
  <c r="BE237" i="55"/>
  <c r="CT232" i="55"/>
  <c r="BR229" i="55"/>
  <c r="BD226" i="55"/>
  <c r="CN218" i="55"/>
  <c r="CB214" i="55"/>
  <c r="BD210" i="55"/>
  <c r="BV206" i="55"/>
  <c r="BD205" i="55"/>
  <c r="BD202" i="55"/>
  <c r="CR197" i="55"/>
  <c r="CU196" i="55"/>
  <c r="CP195" i="55"/>
  <c r="BD194" i="55"/>
  <c r="BD190" i="55"/>
  <c r="BE189" i="55"/>
  <c r="BD182" i="55"/>
  <c r="BE181" i="55"/>
  <c r="BD161" i="55"/>
  <c r="BC158" i="55"/>
  <c r="BD150" i="55"/>
  <c r="BC142" i="55"/>
  <c r="BC138" i="55"/>
  <c r="BD133" i="55"/>
  <c r="BD122" i="55"/>
  <c r="BD121" i="55"/>
  <c r="BE117" i="55"/>
  <c r="BO108" i="55"/>
  <c r="BC98" i="55"/>
  <c r="BD97" i="55"/>
  <c r="BD89" i="55"/>
  <c r="BX85" i="55"/>
  <c r="CI83" i="55"/>
  <c r="BE81" i="55"/>
  <c r="CB80" i="55"/>
  <c r="BC78" i="55"/>
  <c r="BE53" i="55"/>
  <c r="BD38" i="55"/>
  <c r="DT60" i="51"/>
  <c r="CS60" i="51"/>
  <c r="DQ60" i="51"/>
  <c r="DO55" i="51"/>
  <c r="CZ55" i="51"/>
  <c r="CP55" i="51"/>
  <c r="DK58" i="51"/>
  <c r="CW61" i="51"/>
  <c r="DE61" i="51"/>
  <c r="DK61" i="51"/>
  <c r="CK56" i="51"/>
  <c r="CU56" i="51"/>
  <c r="CO57" i="51"/>
  <c r="DT57" i="51"/>
  <c r="CU214" i="55"/>
  <c r="CP214" i="55"/>
  <c r="BF214" i="55"/>
  <c r="BK218" i="55"/>
  <c r="CM218" i="55"/>
  <c r="CD218" i="55"/>
  <c r="BN218" i="55"/>
  <c r="CP218" i="55"/>
  <c r="BS218" i="55"/>
  <c r="BV218" i="55"/>
  <c r="CR218" i="55"/>
  <c r="BG218" i="55"/>
  <c r="CC218" i="55"/>
  <c r="BH218" i="55"/>
  <c r="BK226" i="55"/>
  <c r="BT226" i="55"/>
  <c r="CM226" i="55"/>
  <c r="BP226" i="55"/>
  <c r="BW226" i="55"/>
  <c r="CG226" i="55"/>
  <c r="BL226" i="55"/>
  <c r="BR226" i="55"/>
  <c r="CN226" i="55"/>
  <c r="CB229" i="55"/>
  <c r="CA229" i="55"/>
  <c r="CP229" i="55"/>
  <c r="CQ229" i="55"/>
  <c r="BI229" i="55"/>
  <c r="CM229" i="55"/>
  <c r="BV229" i="55"/>
  <c r="BT229" i="55"/>
  <c r="BS229" i="55"/>
  <c r="CC229" i="55"/>
  <c r="BE232" i="55"/>
  <c r="CP232" i="55"/>
  <c r="BV232" i="55"/>
  <c r="BW232" i="55"/>
  <c r="BQ232" i="55"/>
  <c r="BH232" i="55"/>
  <c r="CH232" i="55"/>
  <c r="BY232" i="55"/>
  <c r="CE232" i="55"/>
  <c r="BN232" i="55"/>
  <c r="CU246" i="55"/>
  <c r="CJ246" i="55"/>
  <c r="CI246" i="55"/>
  <c r="CD246" i="55"/>
  <c r="BT246" i="55"/>
  <c r="CP246" i="55"/>
  <c r="CR246" i="55"/>
  <c r="CL246" i="55"/>
  <c r="CS246" i="55"/>
  <c r="BX246" i="55"/>
  <c r="BW249" i="55"/>
  <c r="BJ249" i="55"/>
  <c r="CO249" i="55"/>
  <c r="BY249" i="55"/>
  <c r="CS249" i="55"/>
  <c r="CH249" i="55"/>
  <c r="CK249" i="55"/>
  <c r="CB249" i="55"/>
  <c r="CG249" i="55"/>
  <c r="BL255" i="55"/>
  <c r="CI255" i="55"/>
  <c r="BH255" i="55"/>
  <c r="CG255" i="55"/>
  <c r="CB255" i="55"/>
  <c r="BU255" i="55"/>
  <c r="BR255" i="55"/>
  <c r="BP255" i="55"/>
  <c r="CD255" i="55"/>
  <c r="BI255" i="55"/>
  <c r="BU256" i="55"/>
  <c r="BT256" i="55"/>
  <c r="BK256" i="55"/>
  <c r="BP256" i="55"/>
  <c r="CR256" i="55"/>
  <c r="BW256" i="55"/>
  <c r="CC256" i="55"/>
  <c r="BH256" i="55"/>
  <c r="CH256" i="55"/>
  <c r="CL256" i="55"/>
  <c r="BG257" i="55"/>
  <c r="BY257" i="55"/>
  <c r="BM257" i="55"/>
  <c r="BL257" i="55"/>
  <c r="BH257" i="55"/>
  <c r="BU257" i="55"/>
  <c r="BO257" i="55"/>
  <c r="CF257" i="55"/>
  <c r="BK257" i="55"/>
  <c r="BC10" i="55"/>
  <c r="BD10" i="55"/>
  <c r="CU10" i="55"/>
  <c r="BM10" i="55"/>
  <c r="BE245" i="55"/>
  <c r="BD241" i="55"/>
  <c r="BD213" i="55"/>
  <c r="BC213" i="55"/>
  <c r="BE213" i="55"/>
  <c r="BE201" i="55"/>
  <c r="CO194" i="55"/>
  <c r="BZ194" i="55"/>
  <c r="CC194" i="55"/>
  <c r="CT194" i="55"/>
  <c r="BO194" i="55"/>
  <c r="CK194" i="55"/>
  <c r="BP194" i="55"/>
  <c r="BN194" i="55"/>
  <c r="BQ194" i="55"/>
  <c r="CM194" i="55"/>
  <c r="BK196" i="55"/>
  <c r="CT196" i="55"/>
  <c r="BZ196" i="55"/>
  <c r="CP196" i="55"/>
  <c r="BX196" i="55"/>
  <c r="BG196" i="55"/>
  <c r="CG196" i="55"/>
  <c r="CF196" i="55"/>
  <c r="CH196" i="55"/>
  <c r="BM196" i="55"/>
  <c r="CI197" i="55"/>
  <c r="BR197" i="55"/>
  <c r="CT197" i="55"/>
  <c r="BN197" i="55"/>
  <c r="BP197" i="55"/>
  <c r="BJ197" i="55"/>
  <c r="BH197" i="55"/>
  <c r="CL197" i="55"/>
  <c r="BQ197" i="55"/>
  <c r="CU206" i="55"/>
  <c r="CK206" i="55"/>
  <c r="BW206" i="55"/>
  <c r="BL206" i="55"/>
  <c r="BO210" i="55"/>
  <c r="CF210" i="55"/>
  <c r="CI210" i="55"/>
  <c r="BI210" i="55"/>
  <c r="BW210" i="55"/>
  <c r="CG210" i="55"/>
  <c r="BL210" i="55"/>
  <c r="BR210" i="55"/>
  <c r="CN210" i="55"/>
  <c r="CF214" i="55"/>
  <c r="BJ214" i="55"/>
  <c r="BQ214" i="55"/>
  <c r="BT218" i="55"/>
  <c r="CK218" i="55"/>
  <c r="BI218" i="55"/>
  <c r="BY218" i="55"/>
  <c r="BJ218" i="55"/>
  <c r="CQ218" i="55"/>
  <c r="BF218" i="55"/>
  <c r="CB218" i="55"/>
  <c r="CH218" i="55"/>
  <c r="BM218" i="55"/>
  <c r="CP226" i="55"/>
  <c r="CD226" i="55"/>
  <c r="BO226" i="55"/>
  <c r="BZ226" i="55"/>
  <c r="CU226" i="55"/>
  <c r="CL226" i="55"/>
  <c r="BQ226" i="55"/>
  <c r="CA226" i="55"/>
  <c r="CS226" i="55"/>
  <c r="BX226" i="55"/>
  <c r="CK229" i="55"/>
  <c r="BN229" i="55"/>
  <c r="BJ229" i="55"/>
  <c r="BK229" i="55"/>
  <c r="CJ229" i="55"/>
  <c r="BW229" i="55"/>
  <c r="BF229" i="55"/>
  <c r="CR229" i="55"/>
  <c r="CH229" i="55"/>
  <c r="BM229" i="55"/>
  <c r="BI232" i="55"/>
  <c r="BJ232" i="55"/>
  <c r="CG232" i="55"/>
  <c r="CL232" i="55"/>
  <c r="CO232" i="55"/>
  <c r="CI232" i="55"/>
  <c r="BR232" i="55"/>
  <c r="CJ232" i="55"/>
  <c r="BO232" i="55"/>
  <c r="CU232" i="55"/>
  <c r="CQ246" i="55"/>
  <c r="BV246" i="55"/>
  <c r="BR246" i="55"/>
  <c r="BK246" i="55"/>
  <c r="CT246" i="55"/>
  <c r="BJ246" i="55"/>
  <c r="CB246" i="55"/>
  <c r="BF246" i="55"/>
  <c r="CC246" i="55"/>
  <c r="BH246" i="55"/>
  <c r="BZ249" i="55"/>
  <c r="BV249" i="55"/>
  <c r="CN249" i="55"/>
  <c r="CI249" i="55"/>
  <c r="BM249" i="55"/>
  <c r="BL249" i="55"/>
  <c r="BU249" i="55"/>
  <c r="BG249" i="55"/>
  <c r="BQ249" i="55"/>
  <c r="CM255" i="55"/>
  <c r="CA255" i="55"/>
  <c r="BM255" i="55"/>
  <c r="CF255" i="55"/>
  <c r="CP255" i="55"/>
  <c r="CR255" i="55"/>
  <c r="CK255" i="55"/>
  <c r="CE255" i="55"/>
  <c r="BN255" i="55"/>
  <c r="CJ255" i="55"/>
  <c r="CQ256" i="55"/>
  <c r="CE256" i="55"/>
  <c r="BJ256" i="55"/>
  <c r="CA256" i="55"/>
  <c r="CB256" i="55"/>
  <c r="BG256" i="55"/>
  <c r="BM256" i="55"/>
  <c r="CI256" i="55"/>
  <c r="BV256" i="55"/>
  <c r="BN256" i="55"/>
  <c r="CG257" i="55"/>
  <c r="CU257" i="55"/>
  <c r="CM257" i="55"/>
  <c r="CI257" i="55"/>
  <c r="BW257" i="55"/>
  <c r="CJ257" i="55"/>
  <c r="CT257" i="55"/>
  <c r="BP257" i="55"/>
  <c r="CP257" i="55"/>
  <c r="BU195" i="55"/>
  <c r="BV195" i="55"/>
  <c r="CS195" i="55"/>
  <c r="CG195" i="55"/>
  <c r="CE195" i="55"/>
  <c r="BN195" i="55"/>
  <c r="CF195" i="55"/>
  <c r="BK195" i="55"/>
  <c r="CU195" i="55"/>
  <c r="G2059" i="50"/>
  <c r="BT194" i="55"/>
  <c r="CE194" i="55"/>
  <c r="BI194" i="55"/>
  <c r="CN194" i="55"/>
  <c r="BF194" i="55"/>
  <c r="CD194" i="55"/>
  <c r="BU194" i="55"/>
  <c r="CQ194" i="55"/>
  <c r="CL194" i="55"/>
  <c r="CR194" i="55"/>
  <c r="BW194" i="55"/>
  <c r="CK196" i="55"/>
  <c r="BN196" i="55"/>
  <c r="BE196" i="55"/>
  <c r="BJ196" i="55"/>
  <c r="CL196" i="55"/>
  <c r="BQ196" i="55"/>
  <c r="CI196" i="55"/>
  <c r="BR196" i="55"/>
  <c r="BZ197" i="55"/>
  <c r="BU197" i="55"/>
  <c r="CS197" i="55"/>
  <c r="CK197" i="55"/>
  <c r="BW197" i="55"/>
  <c r="CC197" i="55"/>
  <c r="CA197" i="55"/>
  <c r="BV197" i="55"/>
  <c r="BZ206" i="55"/>
  <c r="CI206" i="55"/>
  <c r="CT210" i="55"/>
  <c r="CP210" i="55"/>
  <c r="CE210" i="55"/>
  <c r="BK210" i="55"/>
  <c r="BT210" i="55"/>
  <c r="CL210" i="55"/>
  <c r="BQ210" i="55"/>
  <c r="CA210" i="55"/>
  <c r="CS210" i="55"/>
  <c r="BX210" i="55"/>
  <c r="BO214" i="55"/>
  <c r="CQ214" i="55"/>
  <c r="BZ218" i="55"/>
  <c r="BP218" i="55"/>
  <c r="CE218" i="55"/>
  <c r="CJ218" i="55"/>
  <c r="BU218" i="55"/>
  <c r="BW218" i="55"/>
  <c r="CG218" i="55"/>
  <c r="BL218" i="55"/>
  <c r="BR218" i="55"/>
  <c r="BU226" i="55"/>
  <c r="CO226" i="55"/>
  <c r="BJ226" i="55"/>
  <c r="CK226" i="55"/>
  <c r="BS226" i="55"/>
  <c r="BV226" i="55"/>
  <c r="CR226" i="55"/>
  <c r="BG226" i="55"/>
  <c r="CC226" i="55"/>
  <c r="BH226" i="55"/>
  <c r="CE229" i="55"/>
  <c r="BH229" i="55"/>
  <c r="BU229" i="55"/>
  <c r="CD229" i="55"/>
  <c r="BP229" i="55"/>
  <c r="BG229" i="55"/>
  <c r="CG229" i="55"/>
  <c r="BX229" i="55"/>
  <c r="CB232" i="55"/>
  <c r="BP232" i="55"/>
  <c r="BM232" i="55"/>
  <c r="CR232" i="55"/>
  <c r="BF232" i="55"/>
  <c r="CN232" i="55"/>
  <c r="BS232" i="55"/>
  <c r="BU232" i="55"/>
  <c r="BT232" i="55"/>
  <c r="BE246" i="55"/>
  <c r="CE246" i="55"/>
  <c r="CK246" i="55"/>
  <c r="BU246" i="55"/>
  <c r="CO246" i="55"/>
  <c r="BN246" i="55"/>
  <c r="CG246" i="55"/>
  <c r="BL246" i="55"/>
  <c r="BS246" i="55"/>
  <c r="BM246" i="55"/>
  <c r="BS249" i="55"/>
  <c r="BN249" i="55"/>
  <c r="CE249" i="55"/>
  <c r="BR249" i="55"/>
  <c r="CR249" i="55"/>
  <c r="CD249" i="55"/>
  <c r="CF249" i="55"/>
  <c r="CT249" i="55"/>
  <c r="CA249" i="55"/>
  <c r="CJ249" i="55"/>
  <c r="BK255" i="55"/>
  <c r="BS255" i="55"/>
  <c r="BZ255" i="55"/>
  <c r="BV255" i="55"/>
  <c r="BX255" i="55"/>
  <c r="BQ255" i="55"/>
  <c r="CU255" i="55"/>
  <c r="CO255" i="55"/>
  <c r="CO256" i="55"/>
  <c r="CD256" i="55"/>
  <c r="CK256" i="55"/>
  <c r="CG256" i="55"/>
  <c r="BL256" i="55"/>
  <c r="CT256" i="55"/>
  <c r="CN256" i="55"/>
  <c r="BS256" i="55"/>
  <c r="BR256" i="55"/>
  <c r="BS257" i="55"/>
  <c r="CC257" i="55"/>
  <c r="CH257" i="55"/>
  <c r="BR257" i="55"/>
  <c r="CL257" i="55"/>
  <c r="BT257" i="55"/>
  <c r="CD257" i="55"/>
  <c r="CQ257" i="55"/>
  <c r="CB195" i="55"/>
  <c r="BY195" i="55"/>
  <c r="BR195" i="55"/>
  <c r="CJ195" i="55"/>
  <c r="BO195" i="55"/>
  <c r="BM195" i="55"/>
  <c r="BP195" i="55"/>
  <c r="BK36" i="55"/>
  <c r="CJ36" i="55"/>
  <c r="BF36" i="55"/>
  <c r="BS36" i="55"/>
  <c r="BX36" i="55"/>
  <c r="CQ252" i="55"/>
  <c r="BZ252" i="55"/>
  <c r="BQ251" i="55"/>
  <c r="CP248" i="55"/>
  <c r="CO244" i="55"/>
  <c r="BS240" i="55"/>
  <c r="CN240" i="55"/>
  <c r="BY233" i="55"/>
  <c r="BK232" i="55"/>
  <c r="BD229" i="55"/>
  <c r="CU229" i="55"/>
  <c r="BI228" i="55"/>
  <c r="BD225" i="55"/>
  <c r="CQ225" i="55"/>
  <c r="BZ222" i="55"/>
  <c r="CA212" i="55"/>
  <c r="BS211" i="55"/>
  <c r="CN211" i="55"/>
  <c r="BZ208" i="55"/>
  <c r="CC208" i="55"/>
  <c r="CU198" i="55"/>
  <c r="CO197" i="55"/>
  <c r="CL195" i="55"/>
  <c r="CT192" i="55"/>
  <c r="BL188" i="55"/>
  <c r="CO188" i="55"/>
  <c r="CE184" i="55"/>
  <c r="CD180" i="55"/>
  <c r="BY176" i="55"/>
  <c r="BC174" i="55"/>
  <c r="BD174" i="55"/>
  <c r="BO173" i="55"/>
  <c r="BO172" i="55"/>
  <c r="CT160" i="55"/>
  <c r="BE157" i="55"/>
  <c r="BD157" i="55"/>
  <c r="CO156" i="55"/>
  <c r="BL156" i="55"/>
  <c r="CL153" i="55"/>
  <c r="BE153" i="55"/>
  <c r="CE152" i="55"/>
  <c r="CN151" i="55"/>
  <c r="BD149" i="55"/>
  <c r="CR149" i="55"/>
  <c r="BE149" i="55"/>
  <c r="CD148" i="55"/>
  <c r="BI148" i="55"/>
  <c r="CL147" i="55"/>
  <c r="BY147" i="55"/>
  <c r="BY144" i="55"/>
  <c r="CT144" i="55"/>
  <c r="CF144" i="55"/>
  <c r="BL132" i="55"/>
  <c r="BI132" i="55"/>
  <c r="BR130" i="55"/>
  <c r="BF127" i="55"/>
  <c r="CN127" i="55"/>
  <c r="CO124" i="55"/>
  <c r="CI124" i="55"/>
  <c r="CQ124" i="55"/>
  <c r="BL120" i="55"/>
  <c r="BC114" i="55"/>
  <c r="BD114" i="55"/>
  <c r="BY112" i="55"/>
  <c r="CB112" i="55"/>
  <c r="BS109" i="55"/>
  <c r="BD101" i="55"/>
  <c r="CU101" i="55"/>
  <c r="CN100" i="55"/>
  <c r="BG100" i="55"/>
  <c r="CO99" i="55"/>
  <c r="BM95" i="55"/>
  <c r="BC94" i="55"/>
  <c r="BD94" i="55"/>
  <c r="CT92" i="55"/>
  <c r="CO80" i="55"/>
  <c r="BC69" i="55"/>
  <c r="BD69" i="55"/>
  <c r="CU69" i="55"/>
  <c r="BD65" i="55"/>
  <c r="BS61" i="55"/>
  <c r="BD61" i="55"/>
  <c r="BT57" i="55"/>
  <c r="BC57" i="55"/>
  <c r="BD57" i="55"/>
  <c r="BD54" i="55"/>
  <c r="BC54" i="55"/>
  <c r="BD53" i="55"/>
  <c r="BC122" i="55"/>
  <c r="BD110" i="55"/>
  <c r="CE89" i="55"/>
  <c r="CN182" i="55"/>
  <c r="BU159" i="55"/>
  <c r="BV159" i="55"/>
  <c r="CO125" i="55"/>
  <c r="BC125" i="55"/>
  <c r="BD125" i="55"/>
  <c r="BE125" i="55"/>
  <c r="CR88" i="55"/>
  <c r="CG88" i="55"/>
  <c r="BN87" i="55"/>
  <c r="BN85" i="55"/>
  <c r="BE85" i="55"/>
  <c r="BD85" i="55"/>
  <c r="CB84" i="55"/>
  <c r="BG84" i="55"/>
  <c r="CG83" i="55"/>
  <c r="BD82" i="55"/>
  <c r="BC82" i="55"/>
  <c r="BZ80" i="55"/>
  <c r="BD70" i="55"/>
  <c r="BC70" i="55"/>
  <c r="BI64" i="55"/>
  <c r="CH63" i="55"/>
  <c r="BJ60" i="55"/>
  <c r="BE60" i="55"/>
  <c r="BZ56" i="55"/>
  <c r="CQ56" i="55"/>
  <c r="CP52" i="55"/>
  <c r="BJ52" i="55"/>
  <c r="CK52" i="55"/>
  <c r="BM51" i="55"/>
  <c r="BD50" i="55"/>
  <c r="BC50" i="55"/>
  <c r="BE49" i="55"/>
  <c r="BD49" i="55"/>
  <c r="BH48" i="55"/>
  <c r="BZ48" i="55"/>
  <c r="BO48" i="55"/>
  <c r="BQ48" i="55"/>
  <c r="CU48" i="55"/>
  <c r="BD46" i="55"/>
  <c r="BC46" i="55"/>
  <c r="BD45" i="55"/>
  <c r="BO45" i="55"/>
  <c r="BJ44" i="55"/>
  <c r="CB44" i="55"/>
  <c r="CS44" i="55"/>
  <c r="CD44" i="55"/>
  <c r="BV40" i="55"/>
  <c r="BT40" i="55"/>
  <c r="CC40" i="55"/>
  <c r="BZ40" i="55"/>
  <c r="CF37" i="55"/>
  <c r="CU37" i="55"/>
  <c r="BC34" i="55"/>
  <c r="BD34" i="55"/>
  <c r="BH33" i="55"/>
  <c r="BE33" i="55"/>
  <c r="BC30" i="55"/>
  <c r="BD30" i="55"/>
  <c r="CA29" i="55"/>
  <c r="CU17" i="55"/>
  <c r="BD17" i="55"/>
  <c r="BC17" i="55"/>
  <c r="CJ13" i="55"/>
  <c r="BC13" i="55"/>
  <c r="BE7" i="55"/>
  <c r="BP228" i="55"/>
  <c r="BJ228" i="55"/>
  <c r="BY192" i="55"/>
  <c r="BJ185" i="55"/>
  <c r="BE177" i="55"/>
  <c r="BO174" i="55"/>
  <c r="BD158" i="55"/>
  <c r="CT128" i="55"/>
  <c r="BC86" i="55"/>
  <c r="BD86" i="55"/>
  <c r="BC39" i="55"/>
  <c r="CS39" i="55"/>
  <c r="BU199" i="55"/>
  <c r="BC93" i="55"/>
  <c r="BD93" i="55"/>
  <c r="CM6" i="55"/>
  <c r="BD6" i="55"/>
  <c r="CD19" i="55"/>
  <c r="BO250" i="55"/>
  <c r="BC250" i="55"/>
  <c r="BD246" i="55"/>
  <c r="BC242" i="55"/>
  <c r="BC238" i="55"/>
  <c r="CK210" i="55"/>
  <c r="BC210" i="55"/>
  <c r="BC202" i="55"/>
  <c r="BC194" i="55"/>
  <c r="BC134" i="55"/>
  <c r="BQ96" i="55"/>
  <c r="BC22" i="55"/>
  <c r="BD22" i="55"/>
  <c r="CU20" i="55"/>
  <c r="BD18" i="55"/>
  <c r="BG18" i="55"/>
  <c r="BD14" i="55"/>
  <c r="BO14" i="55"/>
  <c r="BC7" i="55"/>
  <c r="CN21" i="55"/>
  <c r="C256" i="55"/>
  <c r="D256" i="55"/>
  <c r="E256" i="55"/>
  <c r="F256" i="55"/>
  <c r="G256" i="55"/>
  <c r="H256" i="55"/>
  <c r="I256" i="55"/>
  <c r="J256" i="55"/>
  <c r="K256" i="55"/>
  <c r="L256" i="55"/>
  <c r="M256" i="55"/>
  <c r="N256" i="55"/>
  <c r="O256" i="55"/>
  <c r="P256" i="55"/>
  <c r="Q256" i="55"/>
  <c r="R256" i="55"/>
  <c r="S256" i="55"/>
  <c r="T256" i="55"/>
  <c r="U256" i="55"/>
  <c r="V256" i="55"/>
  <c r="W256" i="55"/>
  <c r="X256" i="55"/>
  <c r="Y256" i="55"/>
  <c r="Z256" i="55"/>
  <c r="AA256" i="55"/>
  <c r="AB256" i="55"/>
  <c r="AC256" i="55"/>
  <c r="AD256" i="55"/>
  <c r="AE256" i="55"/>
  <c r="AF256" i="55"/>
  <c r="AG256" i="55"/>
  <c r="AH256" i="55"/>
  <c r="AI256" i="55"/>
  <c r="AJ256" i="55"/>
  <c r="AK256" i="55"/>
  <c r="AL256" i="55"/>
  <c r="AM256" i="55"/>
  <c r="AN256" i="55"/>
  <c r="AO256" i="55"/>
  <c r="AP256" i="55"/>
  <c r="AQ256" i="55"/>
  <c r="AR256" i="55"/>
  <c r="AS256" i="55"/>
  <c r="AT256" i="55"/>
  <c r="AU256" i="55"/>
  <c r="AY189" i="52"/>
  <c r="AZ222" i="52"/>
  <c r="AZ237" i="52"/>
  <c r="AZ238" i="52"/>
  <c r="AZ214" i="52"/>
  <c r="AZ198" i="52"/>
  <c r="AZ190" i="52"/>
  <c r="AZ182" i="52"/>
  <c r="AZ38" i="52"/>
  <c r="AZ50" i="52"/>
  <c r="AY265" i="52"/>
  <c r="AY261" i="52"/>
  <c r="AY262" i="52"/>
  <c r="AY263" i="52"/>
  <c r="AY259" i="52"/>
  <c r="BD13" i="55"/>
  <c r="BE13" i="55"/>
  <c r="H2057" i="50"/>
  <c r="BC18" i="55"/>
  <c r="BE21" i="55"/>
  <c r="AY216" i="52"/>
  <c r="AY204" i="52"/>
  <c r="AY140" i="52"/>
  <c r="D152" i="55"/>
  <c r="E152" i="55"/>
  <c r="F152" i="55"/>
  <c r="G152" i="55"/>
  <c r="H152" i="55"/>
  <c r="I152" i="55"/>
  <c r="J152" i="55"/>
  <c r="K152" i="55"/>
  <c r="L152" i="55"/>
  <c r="M152" i="55"/>
  <c r="N152" i="55"/>
  <c r="O152" i="55"/>
  <c r="P152" i="55"/>
  <c r="Q152" i="55"/>
  <c r="R152" i="55"/>
  <c r="S152" i="55"/>
  <c r="T152" i="55"/>
  <c r="U152" i="55"/>
  <c r="V152" i="55"/>
  <c r="W152" i="55"/>
  <c r="X152" i="55"/>
  <c r="Y152" i="55"/>
  <c r="Z152" i="55"/>
  <c r="AA152" i="55"/>
  <c r="AB152" i="55"/>
  <c r="AC152" i="55"/>
  <c r="AD152" i="55"/>
  <c r="AE152" i="55"/>
  <c r="AF152" i="55"/>
  <c r="AG152" i="55"/>
  <c r="AH152" i="55"/>
  <c r="AI152" i="55"/>
  <c r="AJ152" i="55"/>
  <c r="AK152" i="55"/>
  <c r="AL152" i="55"/>
  <c r="AM152" i="55"/>
  <c r="AN152" i="55"/>
  <c r="AO152" i="55"/>
  <c r="AP152" i="55"/>
  <c r="AQ152" i="55"/>
  <c r="AR152" i="55"/>
  <c r="AS152" i="55"/>
  <c r="AT152" i="55"/>
  <c r="AU152" i="55"/>
  <c r="AY221" i="52"/>
  <c r="AY125" i="52"/>
  <c r="AY119" i="52"/>
  <c r="AY91" i="52"/>
  <c r="AY161" i="52"/>
  <c r="AY81" i="52"/>
  <c r="AY73" i="52"/>
  <c r="F260" i="55"/>
  <c r="AY260" i="52"/>
  <c r="E264" i="55"/>
  <c r="AY264" i="52"/>
  <c r="AX265" i="52"/>
  <c r="AX261" i="52"/>
  <c r="AF262" i="55"/>
  <c r="AX262" i="52"/>
  <c r="AY32" i="52"/>
  <c r="I52" i="56"/>
  <c r="F52" i="56"/>
  <c r="O52" i="56"/>
  <c r="C52" i="56"/>
  <c r="L52" i="56"/>
  <c r="DA179" i="52"/>
  <c r="DA186" i="52"/>
  <c r="CY11" i="52"/>
  <c r="CY42" i="52"/>
  <c r="CY18" i="52"/>
  <c r="D139" i="55"/>
  <c r="E139" i="55"/>
  <c r="F139" i="55"/>
  <c r="G139" i="55"/>
  <c r="H139" i="55"/>
  <c r="I139" i="55"/>
  <c r="J139" i="55"/>
  <c r="K139" i="55"/>
  <c r="L139" i="55"/>
  <c r="M139" i="55"/>
  <c r="N139" i="55"/>
  <c r="O139" i="55"/>
  <c r="P139" i="55"/>
  <c r="Q139" i="55"/>
  <c r="R139" i="55"/>
  <c r="S139" i="55"/>
  <c r="T139" i="55"/>
  <c r="U139" i="55"/>
  <c r="V139" i="55"/>
  <c r="W139" i="55"/>
  <c r="X139" i="55"/>
  <c r="Y139" i="55"/>
  <c r="Z139" i="55"/>
  <c r="AA139" i="55"/>
  <c r="AB139" i="55"/>
  <c r="AC139" i="55"/>
  <c r="AD139" i="55"/>
  <c r="AE139" i="55"/>
  <c r="AF139" i="55"/>
  <c r="AG139" i="55"/>
  <c r="AH139" i="55"/>
  <c r="AI139" i="55"/>
  <c r="AJ139" i="55"/>
  <c r="AK139" i="55"/>
  <c r="AL139" i="55"/>
  <c r="AM139" i="55"/>
  <c r="AN139" i="55"/>
  <c r="AO139" i="55"/>
  <c r="AP139" i="55"/>
  <c r="AQ139" i="55"/>
  <c r="AR139" i="55"/>
  <c r="AS139" i="55"/>
  <c r="AT139" i="55"/>
  <c r="AU139" i="55"/>
  <c r="CY106" i="52"/>
  <c r="CY90" i="52"/>
  <c r="DA110" i="52"/>
  <c r="CY7" i="52"/>
  <c r="DA52" i="52"/>
  <c r="D244" i="55"/>
  <c r="E244" i="55"/>
  <c r="F244" i="55"/>
  <c r="G244" i="55"/>
  <c r="H244" i="55"/>
  <c r="I244" i="55"/>
  <c r="J244" i="55"/>
  <c r="K244" i="55"/>
  <c r="L244" i="55"/>
  <c r="M244" i="55"/>
  <c r="N244" i="55"/>
  <c r="O244" i="55"/>
  <c r="P244" i="55"/>
  <c r="Q244" i="55"/>
  <c r="R244" i="55"/>
  <c r="S244" i="55"/>
  <c r="T244" i="55"/>
  <c r="U244" i="55"/>
  <c r="V244" i="55"/>
  <c r="W244" i="55"/>
  <c r="X244" i="55"/>
  <c r="Y244" i="55"/>
  <c r="Z244" i="55"/>
  <c r="AA244" i="55"/>
  <c r="AB244" i="55"/>
  <c r="AC244" i="55"/>
  <c r="AD244" i="55"/>
  <c r="AE244" i="55"/>
  <c r="AF244" i="55"/>
  <c r="AG244" i="55"/>
  <c r="AH244" i="55"/>
  <c r="AI244" i="55"/>
  <c r="AJ244" i="55"/>
  <c r="AK244" i="55"/>
  <c r="AL244" i="55"/>
  <c r="AM244" i="55"/>
  <c r="AN244" i="55"/>
  <c r="AO244" i="55"/>
  <c r="AP244" i="55"/>
  <c r="AQ244" i="55"/>
  <c r="AR244" i="55"/>
  <c r="AS244" i="55"/>
  <c r="AT244" i="55"/>
  <c r="AU244" i="55"/>
  <c r="AY222" i="52"/>
  <c r="C10" i="55"/>
  <c r="D10" i="55"/>
  <c r="E10" i="55"/>
  <c r="F10" i="55"/>
  <c r="G10" i="55"/>
  <c r="H10" i="55"/>
  <c r="I10" i="55"/>
  <c r="J10" i="55"/>
  <c r="K10" i="55"/>
  <c r="L10" i="55"/>
  <c r="M10" i="55"/>
  <c r="N10" i="55"/>
  <c r="O10" i="55"/>
  <c r="P10" i="55"/>
  <c r="Q10" i="55"/>
  <c r="R10" i="55"/>
  <c r="S10" i="55"/>
  <c r="T10" i="55"/>
  <c r="U10" i="55"/>
  <c r="V10" i="55"/>
  <c r="W10" i="55"/>
  <c r="X10" i="55"/>
  <c r="Y10" i="55"/>
  <c r="Z10" i="55"/>
  <c r="AA10" i="55"/>
  <c r="AB10" i="55"/>
  <c r="AC10" i="55"/>
  <c r="AD10" i="55"/>
  <c r="AE10" i="55"/>
  <c r="AF10" i="55"/>
  <c r="AG10" i="55"/>
  <c r="AH10" i="55"/>
  <c r="AI10" i="55"/>
  <c r="AJ10" i="55"/>
  <c r="AK10" i="55"/>
  <c r="AL10" i="55"/>
  <c r="AM10" i="55"/>
  <c r="AN10" i="55"/>
  <c r="AO10" i="55"/>
  <c r="AP10" i="55"/>
  <c r="AQ10" i="55"/>
  <c r="AR10" i="55"/>
  <c r="AS10" i="55"/>
  <c r="AT10" i="55"/>
  <c r="AU10" i="55"/>
  <c r="AY16" i="52"/>
  <c r="AY258" i="52"/>
  <c r="AZ257" i="52"/>
  <c r="E257" i="55"/>
  <c r="F257" i="55"/>
  <c r="G257" i="55"/>
  <c r="H257" i="55"/>
  <c r="I257" i="55"/>
  <c r="J257" i="55"/>
  <c r="K257" i="55"/>
  <c r="L257" i="55"/>
  <c r="M257" i="55"/>
  <c r="N257" i="55"/>
  <c r="O257" i="55"/>
  <c r="P257" i="55"/>
  <c r="Q257" i="55"/>
  <c r="R257" i="55"/>
  <c r="S257" i="55"/>
  <c r="T257" i="55"/>
  <c r="U257" i="55"/>
  <c r="V257" i="55"/>
  <c r="W257" i="55"/>
  <c r="X257" i="55"/>
  <c r="Y257" i="55"/>
  <c r="Z257" i="55"/>
  <c r="AA257" i="55"/>
  <c r="AB257" i="55"/>
  <c r="AC257" i="55"/>
  <c r="AD257" i="55"/>
  <c r="AE257" i="55"/>
  <c r="AF257" i="55"/>
  <c r="AG257" i="55"/>
  <c r="AH257" i="55"/>
  <c r="AI257" i="55"/>
  <c r="AJ257" i="55"/>
  <c r="AK257" i="55"/>
  <c r="AL257" i="55"/>
  <c r="AM257" i="55"/>
  <c r="AN257" i="55"/>
  <c r="AO257" i="55"/>
  <c r="AP257" i="55"/>
  <c r="AQ257" i="55"/>
  <c r="AR257" i="55"/>
  <c r="AS257" i="55"/>
  <c r="AT257" i="55"/>
  <c r="AU257" i="55"/>
  <c r="AZ256" i="52"/>
  <c r="AZ255" i="52"/>
  <c r="AZ254" i="52"/>
  <c r="E254" i="55"/>
  <c r="F254" i="55"/>
  <c r="G254" i="55"/>
  <c r="H254" i="55"/>
  <c r="I254" i="55"/>
  <c r="J254" i="55"/>
  <c r="K254" i="55"/>
  <c r="L254" i="55"/>
  <c r="M254" i="55"/>
  <c r="N254" i="55"/>
  <c r="O254" i="55"/>
  <c r="P254" i="55"/>
  <c r="Q254" i="55"/>
  <c r="R254" i="55"/>
  <c r="S254" i="55"/>
  <c r="T254" i="55"/>
  <c r="U254" i="55"/>
  <c r="V254" i="55"/>
  <c r="W254" i="55"/>
  <c r="X254" i="55"/>
  <c r="Y254" i="55"/>
  <c r="Z254" i="55"/>
  <c r="AA254" i="55"/>
  <c r="AB254" i="55"/>
  <c r="AC254" i="55"/>
  <c r="AD254" i="55"/>
  <c r="AE254" i="55"/>
  <c r="AF254" i="55"/>
  <c r="AG254" i="55"/>
  <c r="AH254" i="55"/>
  <c r="AI254" i="55"/>
  <c r="AJ254" i="55"/>
  <c r="AK254" i="55"/>
  <c r="AL254" i="55"/>
  <c r="AM254" i="55"/>
  <c r="AN254" i="55"/>
  <c r="AO254" i="55"/>
  <c r="AP254" i="55"/>
  <c r="AQ254" i="55"/>
  <c r="AR254" i="55"/>
  <c r="AS254" i="55"/>
  <c r="AT254" i="55"/>
  <c r="AU254" i="55"/>
  <c r="AZ253" i="52"/>
  <c r="AY253" i="52"/>
  <c r="AZ252" i="52"/>
  <c r="G252" i="55"/>
  <c r="H252" i="55"/>
  <c r="I252" i="55"/>
  <c r="J252" i="55"/>
  <c r="K252" i="55"/>
  <c r="L252" i="55"/>
  <c r="M252" i="55"/>
  <c r="N252" i="55"/>
  <c r="O252" i="55"/>
  <c r="P252" i="55"/>
  <c r="Q252" i="55"/>
  <c r="R252" i="55"/>
  <c r="S252" i="55"/>
  <c r="T252" i="55"/>
  <c r="U252" i="55"/>
  <c r="V252" i="55"/>
  <c r="W252" i="55"/>
  <c r="X252" i="55"/>
  <c r="Y252" i="55"/>
  <c r="Z252" i="55"/>
  <c r="AA252" i="55"/>
  <c r="AB252" i="55"/>
  <c r="AC252" i="55"/>
  <c r="AD252" i="55"/>
  <c r="AE252" i="55"/>
  <c r="AF252" i="55"/>
  <c r="AG252" i="55"/>
  <c r="AH252" i="55"/>
  <c r="AI252" i="55"/>
  <c r="AJ252" i="55"/>
  <c r="AK252" i="55"/>
  <c r="AL252" i="55"/>
  <c r="AM252" i="55"/>
  <c r="AN252" i="55"/>
  <c r="AO252" i="55"/>
  <c r="AP252" i="55"/>
  <c r="AQ252" i="55"/>
  <c r="AR252" i="55"/>
  <c r="AS252" i="55"/>
  <c r="AT252" i="55"/>
  <c r="AU252" i="55"/>
  <c r="AZ251" i="52"/>
  <c r="AX251" i="52"/>
  <c r="AX250" i="52"/>
  <c r="AZ249" i="52"/>
  <c r="AY249" i="52"/>
  <c r="AZ248" i="52"/>
  <c r="AY248" i="52"/>
  <c r="AZ247" i="52"/>
  <c r="AY247" i="52"/>
  <c r="AZ245" i="52"/>
  <c r="AY245" i="52"/>
  <c r="AZ243" i="52"/>
  <c r="AX243" i="52"/>
  <c r="AX242" i="52"/>
  <c r="AZ241" i="52"/>
  <c r="AX241" i="52"/>
  <c r="AY241" i="52"/>
  <c r="D219" i="55"/>
  <c r="E219" i="55"/>
  <c r="F219" i="55"/>
  <c r="G219" i="55"/>
  <c r="H219" i="55"/>
  <c r="I219" i="55"/>
  <c r="J219" i="55"/>
  <c r="K219" i="55"/>
  <c r="L219" i="55"/>
  <c r="M219" i="55"/>
  <c r="N219" i="55"/>
  <c r="O219" i="55"/>
  <c r="P219" i="55"/>
  <c r="Q219" i="55"/>
  <c r="R219" i="55"/>
  <c r="S219" i="55"/>
  <c r="T219" i="55"/>
  <c r="U219" i="55"/>
  <c r="V219" i="55"/>
  <c r="W219" i="55"/>
  <c r="X219" i="55"/>
  <c r="Y219" i="55"/>
  <c r="Z219" i="55"/>
  <c r="AA219" i="55"/>
  <c r="AB219" i="55"/>
  <c r="AC219" i="55"/>
  <c r="AD219" i="55"/>
  <c r="AE219" i="55"/>
  <c r="AF219" i="55"/>
  <c r="AG219" i="55"/>
  <c r="AH219" i="55"/>
  <c r="AI219" i="55"/>
  <c r="AJ219" i="55"/>
  <c r="AK219" i="55"/>
  <c r="AL219" i="55"/>
  <c r="AM219" i="55"/>
  <c r="AN219" i="55"/>
  <c r="AO219" i="55"/>
  <c r="AP219" i="55"/>
  <c r="AQ219" i="55"/>
  <c r="AR219" i="55"/>
  <c r="AS219" i="55"/>
  <c r="AT219" i="55"/>
  <c r="AU219" i="55"/>
  <c r="S70" i="51"/>
  <c r="T70" i="51"/>
  <c r="U70" i="51"/>
  <c r="V70" i="51"/>
  <c r="W70" i="51"/>
  <c r="X70" i="51"/>
  <c r="Y70" i="51"/>
  <c r="Z70" i="51"/>
  <c r="AA69" i="51"/>
  <c r="AB69" i="51"/>
  <c r="AC69" i="51"/>
  <c r="AD69" i="51"/>
  <c r="AE69" i="51"/>
  <c r="AF69" i="51"/>
  <c r="Q74" i="51"/>
  <c r="R72" i="51"/>
  <c r="S72" i="51"/>
  <c r="P74" i="51"/>
  <c r="CP56" i="51"/>
  <c r="DH56" i="51"/>
  <c r="DO56" i="51"/>
  <c r="CY56" i="51"/>
  <c r="CX56" i="51"/>
  <c r="DJ56" i="51"/>
  <c r="CX60" i="51"/>
  <c r="CN60" i="51"/>
  <c r="DJ60" i="51"/>
  <c r="DS57" i="51"/>
  <c r="CM57" i="51"/>
  <c r="DH57" i="51"/>
  <c r="DI57" i="51"/>
  <c r="DO57" i="51"/>
  <c r="DV57" i="51"/>
  <c r="DL57" i="51"/>
  <c r="CU57" i="51"/>
  <c r="CT61" i="51"/>
  <c r="CM61" i="51"/>
  <c r="CJ55" i="51"/>
  <c r="DF55" i="51"/>
  <c r="CQ55" i="51"/>
  <c r="K41" i="56"/>
  <c r="DS59" i="51"/>
  <c r="CF59" i="51"/>
  <c r="CG59" i="51"/>
  <c r="CK59" i="51"/>
  <c r="CJ59" i="51"/>
  <c r="DC59" i="51"/>
  <c r="DU59" i="51"/>
  <c r="DF59" i="51"/>
  <c r="CO59" i="51"/>
  <c r="CI59" i="51"/>
  <c r="CX59" i="51"/>
  <c r="H36" i="56"/>
  <c r="H35" i="56"/>
  <c r="H39" i="56"/>
  <c r="H37" i="56"/>
  <c r="H40" i="56"/>
  <c r="H38" i="56"/>
  <c r="DG58" i="51"/>
  <c r="DF58" i="51"/>
  <c r="CY250" i="52"/>
  <c r="CY170" i="52"/>
  <c r="CY74" i="52"/>
  <c r="DA218" i="52"/>
  <c r="DA78" i="52"/>
  <c r="E38" i="56"/>
  <c r="CY218" i="52"/>
  <c r="CY138" i="52"/>
  <c r="DA60" i="52"/>
  <c r="DA222" i="52"/>
  <c r="DA94" i="52"/>
  <c r="H41" i="56"/>
  <c r="K37" i="56"/>
  <c r="K38" i="56"/>
  <c r="DA63" i="52"/>
  <c r="DA44" i="52"/>
  <c r="DA230" i="52"/>
  <c r="DA122" i="52"/>
  <c r="E37" i="56"/>
  <c r="CY256" i="52"/>
  <c r="DA55" i="52"/>
  <c r="DA47" i="52"/>
  <c r="CY264" i="52"/>
  <c r="CY252" i="52"/>
  <c r="CY242" i="52"/>
  <c r="CY210" i="52"/>
  <c r="CY178" i="52"/>
  <c r="CY58" i="52"/>
  <c r="CY26" i="52"/>
  <c r="CA12" i="55"/>
  <c r="DA206" i="52"/>
  <c r="DA190" i="52"/>
  <c r="DA166" i="52"/>
  <c r="DA146" i="52"/>
  <c r="DA130" i="52"/>
  <c r="DA111" i="52"/>
  <c r="DA90" i="52"/>
  <c r="DA70" i="52"/>
  <c r="CY258" i="52"/>
  <c r="CY248" i="52"/>
  <c r="CY194" i="52"/>
  <c r="CY162" i="52"/>
  <c r="CY146" i="52"/>
  <c r="DA210" i="52"/>
  <c r="DA194" i="52"/>
  <c r="DA171" i="52"/>
  <c r="DA150" i="52"/>
  <c r="DA134" i="52"/>
  <c r="DA114" i="52"/>
  <c r="DA99" i="52"/>
  <c r="DA74" i="52"/>
  <c r="K272" i="50"/>
  <c r="CY154" i="52"/>
  <c r="CY130" i="52"/>
  <c r="CY114" i="52"/>
  <c r="CY98" i="52"/>
  <c r="CY82" i="52"/>
  <c r="CY34" i="52"/>
  <c r="DA214" i="52"/>
  <c r="DA198" i="52"/>
  <c r="DA174" i="52"/>
  <c r="DA158" i="52"/>
  <c r="DA139" i="52"/>
  <c r="DA118" i="52"/>
  <c r="DA102" i="52"/>
  <c r="DA82" i="52"/>
  <c r="CY226" i="52"/>
  <c r="CY122" i="52"/>
  <c r="CY66" i="52"/>
  <c r="CY50" i="52"/>
  <c r="DA12" i="52"/>
  <c r="DA203" i="52"/>
  <c r="DA182" i="52"/>
  <c r="DA162" i="52"/>
  <c r="DA142" i="52"/>
  <c r="DA126" i="52"/>
  <c r="DA106" i="52"/>
  <c r="DA86" i="52"/>
  <c r="DA67" i="52"/>
  <c r="C41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AP41" i="55"/>
  <c r="AQ41" i="55"/>
  <c r="AR41" i="55"/>
  <c r="AS41" i="55"/>
  <c r="AT41" i="55"/>
  <c r="AU41" i="55"/>
  <c r="AY41" i="52"/>
  <c r="AX255" i="52"/>
  <c r="AX246" i="52"/>
  <c r="AZ258" i="52"/>
  <c r="AY49" i="52"/>
  <c r="AX33" i="52"/>
  <c r="AY257" i="52"/>
  <c r="AX254" i="52"/>
  <c r="F253" i="55"/>
  <c r="G253" i="55"/>
  <c r="H253" i="55"/>
  <c r="I253" i="55"/>
  <c r="J253" i="55"/>
  <c r="K253" i="55"/>
  <c r="L253" i="55"/>
  <c r="M253" i="55"/>
  <c r="N253" i="55"/>
  <c r="O253" i="55"/>
  <c r="P253" i="55"/>
  <c r="Q253" i="55"/>
  <c r="R253" i="55"/>
  <c r="S253" i="55"/>
  <c r="T253" i="55"/>
  <c r="U253" i="55"/>
  <c r="V253" i="55"/>
  <c r="W253" i="55"/>
  <c r="X253" i="55"/>
  <c r="Y253" i="55"/>
  <c r="Z253" i="55"/>
  <c r="AA253" i="55"/>
  <c r="AB253" i="55"/>
  <c r="AC253" i="55"/>
  <c r="AD253" i="55"/>
  <c r="AE253" i="55"/>
  <c r="AF253" i="55"/>
  <c r="AG253" i="55"/>
  <c r="AH253" i="55"/>
  <c r="AI253" i="55"/>
  <c r="AJ253" i="55"/>
  <c r="AK253" i="55"/>
  <c r="AL253" i="55"/>
  <c r="AM253" i="55"/>
  <c r="AN253" i="55"/>
  <c r="AO253" i="55"/>
  <c r="AP253" i="55"/>
  <c r="AQ253" i="55"/>
  <c r="AR253" i="55"/>
  <c r="AS253" i="55"/>
  <c r="AT253" i="55"/>
  <c r="AU253" i="55"/>
  <c r="AX249" i="52"/>
  <c r="AX37" i="52"/>
  <c r="AY56" i="52"/>
  <c r="C215" i="55"/>
  <c r="D215" i="55"/>
  <c r="E215" i="55"/>
  <c r="F215" i="55"/>
  <c r="G215" i="55"/>
  <c r="H215" i="55"/>
  <c r="I215" i="55"/>
  <c r="J215" i="55"/>
  <c r="K215" i="55"/>
  <c r="L215" i="55"/>
  <c r="M215" i="55"/>
  <c r="N215" i="55"/>
  <c r="O215" i="55"/>
  <c r="P215" i="55"/>
  <c r="Q215" i="55"/>
  <c r="R215" i="55"/>
  <c r="S215" i="55"/>
  <c r="T215" i="55"/>
  <c r="U215" i="55"/>
  <c r="V215" i="55"/>
  <c r="W215" i="55"/>
  <c r="X215" i="55"/>
  <c r="Y215" i="55"/>
  <c r="Z215" i="55"/>
  <c r="AA215" i="55"/>
  <c r="AB215" i="55"/>
  <c r="AC215" i="55"/>
  <c r="AD215" i="55"/>
  <c r="AE215" i="55"/>
  <c r="AF215" i="55"/>
  <c r="AG215" i="55"/>
  <c r="AH215" i="55"/>
  <c r="AI215" i="55"/>
  <c r="AJ215" i="55"/>
  <c r="AK215" i="55"/>
  <c r="AL215" i="55"/>
  <c r="AM215" i="55"/>
  <c r="AN215" i="55"/>
  <c r="AO215" i="55"/>
  <c r="AP215" i="55"/>
  <c r="AQ215" i="55"/>
  <c r="AR215" i="55"/>
  <c r="AS215" i="55"/>
  <c r="AT215" i="55"/>
  <c r="AU215" i="55"/>
  <c r="AY215" i="52"/>
  <c r="C202" i="55"/>
  <c r="D202" i="55"/>
  <c r="E202" i="55"/>
  <c r="F202" i="55"/>
  <c r="G202" i="55"/>
  <c r="H202" i="55"/>
  <c r="I202" i="55"/>
  <c r="J202" i="55"/>
  <c r="K202" i="55"/>
  <c r="L202" i="55"/>
  <c r="M202" i="55"/>
  <c r="N202" i="55"/>
  <c r="O202" i="55"/>
  <c r="P202" i="55"/>
  <c r="Q202" i="55"/>
  <c r="R202" i="55"/>
  <c r="S202" i="55"/>
  <c r="T202" i="55"/>
  <c r="U202" i="55"/>
  <c r="V202" i="55"/>
  <c r="W202" i="55"/>
  <c r="X202" i="55"/>
  <c r="Y202" i="55"/>
  <c r="Z202" i="55"/>
  <c r="AA202" i="55"/>
  <c r="AB202" i="55"/>
  <c r="AC202" i="55"/>
  <c r="AD202" i="55"/>
  <c r="AE202" i="55"/>
  <c r="AF202" i="55"/>
  <c r="AG202" i="55"/>
  <c r="AH202" i="55"/>
  <c r="AI202" i="55"/>
  <c r="AJ202" i="55"/>
  <c r="AK202" i="55"/>
  <c r="AL202" i="55"/>
  <c r="AM202" i="55"/>
  <c r="AN202" i="55"/>
  <c r="AO202" i="55"/>
  <c r="AP202" i="55"/>
  <c r="AQ202" i="55"/>
  <c r="AR202" i="55"/>
  <c r="AS202" i="55"/>
  <c r="AT202" i="55"/>
  <c r="AU202" i="55"/>
  <c r="AX202" i="52"/>
  <c r="AY202" i="52"/>
  <c r="C198" i="55"/>
  <c r="D198" i="55"/>
  <c r="E198" i="55"/>
  <c r="F198" i="55"/>
  <c r="G198" i="55"/>
  <c r="H198" i="55"/>
  <c r="I198" i="55"/>
  <c r="J198" i="55"/>
  <c r="K198" i="55"/>
  <c r="L198" i="55"/>
  <c r="M198" i="55"/>
  <c r="N198" i="55"/>
  <c r="O198" i="55"/>
  <c r="P198" i="55"/>
  <c r="Q198" i="55"/>
  <c r="R198" i="55"/>
  <c r="S198" i="55"/>
  <c r="T198" i="55"/>
  <c r="U198" i="55"/>
  <c r="V198" i="55"/>
  <c r="W198" i="55"/>
  <c r="X198" i="55"/>
  <c r="Y198" i="55"/>
  <c r="Z198" i="55"/>
  <c r="AA198" i="55"/>
  <c r="AB198" i="55"/>
  <c r="AC198" i="55"/>
  <c r="AD198" i="55"/>
  <c r="AE198" i="55"/>
  <c r="AF198" i="55"/>
  <c r="AG198" i="55"/>
  <c r="AH198" i="55"/>
  <c r="AI198" i="55"/>
  <c r="AJ198" i="55"/>
  <c r="AK198" i="55"/>
  <c r="AL198" i="55"/>
  <c r="AM198" i="55"/>
  <c r="AN198" i="55"/>
  <c r="AO198" i="55"/>
  <c r="AP198" i="55"/>
  <c r="AQ198" i="55"/>
  <c r="AR198" i="55"/>
  <c r="AS198" i="55"/>
  <c r="AT198" i="55"/>
  <c r="AU198" i="55"/>
  <c r="AY198" i="52"/>
  <c r="C193" i="55"/>
  <c r="D193" i="55"/>
  <c r="E193" i="55"/>
  <c r="F193" i="55"/>
  <c r="G193" i="55"/>
  <c r="H193" i="55"/>
  <c r="I193" i="55"/>
  <c r="J193" i="55"/>
  <c r="K193" i="55"/>
  <c r="L193" i="55"/>
  <c r="M193" i="55"/>
  <c r="N193" i="55"/>
  <c r="O193" i="55"/>
  <c r="P193" i="55"/>
  <c r="Q193" i="55"/>
  <c r="R193" i="55"/>
  <c r="S193" i="55"/>
  <c r="T193" i="55"/>
  <c r="U193" i="55"/>
  <c r="V193" i="55"/>
  <c r="W193" i="55"/>
  <c r="X193" i="55"/>
  <c r="Y193" i="55"/>
  <c r="Z193" i="55"/>
  <c r="AA193" i="55"/>
  <c r="AB193" i="55"/>
  <c r="AC193" i="55"/>
  <c r="AD193" i="55"/>
  <c r="AE193" i="55"/>
  <c r="AF193" i="55"/>
  <c r="AG193" i="55"/>
  <c r="AH193" i="55"/>
  <c r="AI193" i="55"/>
  <c r="AJ193" i="55"/>
  <c r="AK193" i="55"/>
  <c r="AL193" i="55"/>
  <c r="AM193" i="55"/>
  <c r="AN193" i="55"/>
  <c r="AO193" i="55"/>
  <c r="AP193" i="55"/>
  <c r="AQ193" i="55"/>
  <c r="AR193" i="55"/>
  <c r="AS193" i="55"/>
  <c r="AT193" i="55"/>
  <c r="AU193" i="55"/>
  <c r="AY193" i="52"/>
  <c r="C185" i="55"/>
  <c r="D185" i="55"/>
  <c r="E185" i="55"/>
  <c r="F185" i="55"/>
  <c r="G185" i="55"/>
  <c r="H185" i="55"/>
  <c r="I185" i="55"/>
  <c r="J185" i="55"/>
  <c r="K185" i="55"/>
  <c r="L185" i="55"/>
  <c r="M185" i="55"/>
  <c r="N185" i="55"/>
  <c r="O185" i="55"/>
  <c r="P185" i="55"/>
  <c r="Q185" i="55"/>
  <c r="R185" i="55"/>
  <c r="S185" i="55"/>
  <c r="T185" i="55"/>
  <c r="U185" i="55"/>
  <c r="V185" i="55"/>
  <c r="W185" i="55"/>
  <c r="X185" i="55"/>
  <c r="Y185" i="55"/>
  <c r="Z185" i="55"/>
  <c r="AA185" i="55"/>
  <c r="AB185" i="55"/>
  <c r="AC185" i="55"/>
  <c r="AD185" i="55"/>
  <c r="AE185" i="55"/>
  <c r="AF185" i="55"/>
  <c r="AG185" i="55"/>
  <c r="AH185" i="55"/>
  <c r="AI185" i="55"/>
  <c r="AJ185" i="55"/>
  <c r="AK185" i="55"/>
  <c r="AL185" i="55"/>
  <c r="AM185" i="55"/>
  <c r="AN185" i="55"/>
  <c r="AO185" i="55"/>
  <c r="AP185" i="55"/>
  <c r="AQ185" i="55"/>
  <c r="AR185" i="55"/>
  <c r="AS185" i="55"/>
  <c r="AT185" i="55"/>
  <c r="AU185" i="55"/>
  <c r="AY185" i="52"/>
  <c r="AY177" i="52"/>
  <c r="C177" i="55"/>
  <c r="D177" i="55"/>
  <c r="E177" i="55"/>
  <c r="F177" i="55"/>
  <c r="G177" i="55"/>
  <c r="H177" i="55"/>
  <c r="I177" i="55"/>
  <c r="J177" i="55"/>
  <c r="K177" i="55"/>
  <c r="L177" i="55"/>
  <c r="M177" i="55"/>
  <c r="N177" i="55"/>
  <c r="O177" i="55"/>
  <c r="P177" i="55"/>
  <c r="Q177" i="55"/>
  <c r="R177" i="55"/>
  <c r="S177" i="55"/>
  <c r="T177" i="55"/>
  <c r="U177" i="55"/>
  <c r="V177" i="55"/>
  <c r="W177" i="55"/>
  <c r="X177" i="55"/>
  <c r="Y177" i="55"/>
  <c r="Z177" i="55"/>
  <c r="AA177" i="55"/>
  <c r="AB177" i="55"/>
  <c r="AC177" i="55"/>
  <c r="AD177" i="55"/>
  <c r="AE177" i="55"/>
  <c r="AF177" i="55"/>
  <c r="AG177" i="55"/>
  <c r="AH177" i="55"/>
  <c r="AI177" i="55"/>
  <c r="AJ177" i="55"/>
  <c r="AK177" i="55"/>
  <c r="AL177" i="55"/>
  <c r="AM177" i="55"/>
  <c r="AN177" i="55"/>
  <c r="AO177" i="55"/>
  <c r="AP177" i="55"/>
  <c r="AQ177" i="55"/>
  <c r="AR177" i="55"/>
  <c r="AS177" i="55"/>
  <c r="AT177" i="55"/>
  <c r="AU177" i="55"/>
  <c r="C78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AP78" i="55"/>
  <c r="AQ78" i="55"/>
  <c r="AR78" i="55"/>
  <c r="AS78" i="55"/>
  <c r="AT78" i="55"/>
  <c r="AU78" i="55"/>
  <c r="AY78" i="52"/>
  <c r="AX78" i="52"/>
  <c r="AY182" i="52"/>
  <c r="C182" i="55"/>
  <c r="D182" i="55"/>
  <c r="E182" i="55"/>
  <c r="F182" i="55"/>
  <c r="G182" i="55"/>
  <c r="H182" i="55"/>
  <c r="I182" i="55"/>
  <c r="J182" i="55"/>
  <c r="K182" i="55"/>
  <c r="L182" i="55"/>
  <c r="M182" i="55"/>
  <c r="N182" i="55"/>
  <c r="O182" i="55"/>
  <c r="P182" i="55"/>
  <c r="Q182" i="55"/>
  <c r="R182" i="55"/>
  <c r="S182" i="55"/>
  <c r="T182" i="55"/>
  <c r="U182" i="55"/>
  <c r="V182" i="55"/>
  <c r="W182" i="55"/>
  <c r="X182" i="55"/>
  <c r="Y182" i="55"/>
  <c r="Z182" i="55"/>
  <c r="AA182" i="55"/>
  <c r="AB182" i="55"/>
  <c r="AC182" i="55"/>
  <c r="AD182" i="55"/>
  <c r="AE182" i="55"/>
  <c r="AF182" i="55"/>
  <c r="AG182" i="55"/>
  <c r="AH182" i="55"/>
  <c r="AI182" i="55"/>
  <c r="AJ182" i="55"/>
  <c r="AK182" i="55"/>
  <c r="AL182" i="55"/>
  <c r="AM182" i="55"/>
  <c r="AN182" i="55"/>
  <c r="AO182" i="55"/>
  <c r="AP182" i="55"/>
  <c r="AQ182" i="55"/>
  <c r="AR182" i="55"/>
  <c r="AS182" i="55"/>
  <c r="AT182" i="55"/>
  <c r="AU182" i="55"/>
  <c r="E258" i="55"/>
  <c r="AX258" i="52"/>
  <c r="AX252" i="52"/>
  <c r="AX245" i="52"/>
  <c r="AX49" i="52"/>
  <c r="AX56" i="52"/>
  <c r="F246" i="55"/>
  <c r="G246" i="55"/>
  <c r="H246" i="55"/>
  <c r="I246" i="55"/>
  <c r="J246" i="55"/>
  <c r="K246" i="55"/>
  <c r="L246" i="55"/>
  <c r="M246" i="55"/>
  <c r="N246" i="55"/>
  <c r="O246" i="55"/>
  <c r="P246" i="55"/>
  <c r="Q246" i="55"/>
  <c r="R246" i="55"/>
  <c r="S246" i="55"/>
  <c r="T246" i="55"/>
  <c r="U246" i="55"/>
  <c r="V246" i="55"/>
  <c r="W246" i="55"/>
  <c r="X246" i="55"/>
  <c r="Y246" i="55"/>
  <c r="Z246" i="55"/>
  <c r="AA246" i="55"/>
  <c r="AB246" i="55"/>
  <c r="AC246" i="55"/>
  <c r="AD246" i="55"/>
  <c r="AE246" i="55"/>
  <c r="AF246" i="55"/>
  <c r="AG246" i="55"/>
  <c r="AH246" i="55"/>
  <c r="AI246" i="55"/>
  <c r="AJ246" i="55"/>
  <c r="AK246" i="55"/>
  <c r="AL246" i="55"/>
  <c r="AM246" i="55"/>
  <c r="AN246" i="55"/>
  <c r="AO246" i="55"/>
  <c r="AP246" i="55"/>
  <c r="AQ246" i="55"/>
  <c r="AR246" i="55"/>
  <c r="AS246" i="55"/>
  <c r="AT246" i="55"/>
  <c r="AU246" i="55"/>
  <c r="AX257" i="52"/>
  <c r="AX247" i="52"/>
  <c r="AY37" i="52"/>
  <c r="AX52" i="52"/>
  <c r="C240" i="55"/>
  <c r="D240" i="55"/>
  <c r="E240" i="55"/>
  <c r="F240" i="55"/>
  <c r="G240" i="55"/>
  <c r="H240" i="55"/>
  <c r="I240" i="55"/>
  <c r="J240" i="55"/>
  <c r="K240" i="55"/>
  <c r="L240" i="55"/>
  <c r="M240" i="55"/>
  <c r="N240" i="55"/>
  <c r="O240" i="55"/>
  <c r="P240" i="55"/>
  <c r="Q240" i="55"/>
  <c r="R240" i="55"/>
  <c r="S240" i="55"/>
  <c r="T240" i="55"/>
  <c r="U240" i="55"/>
  <c r="V240" i="55"/>
  <c r="W240" i="55"/>
  <c r="X240" i="55"/>
  <c r="Y240" i="55"/>
  <c r="Z240" i="55"/>
  <c r="AA240" i="55"/>
  <c r="AB240" i="55"/>
  <c r="AC240" i="55"/>
  <c r="AD240" i="55"/>
  <c r="AE240" i="55"/>
  <c r="AF240" i="55"/>
  <c r="AG240" i="55"/>
  <c r="AH240" i="55"/>
  <c r="AI240" i="55"/>
  <c r="AJ240" i="55"/>
  <c r="AK240" i="55"/>
  <c r="AL240" i="55"/>
  <c r="AM240" i="55"/>
  <c r="AN240" i="55"/>
  <c r="AO240" i="55"/>
  <c r="AP240" i="55"/>
  <c r="AQ240" i="55"/>
  <c r="AR240" i="55"/>
  <c r="AS240" i="55"/>
  <c r="AT240" i="55"/>
  <c r="AU240" i="55"/>
  <c r="AY240" i="52"/>
  <c r="C232" i="55"/>
  <c r="D232" i="55"/>
  <c r="E232" i="55"/>
  <c r="F232" i="55"/>
  <c r="G232" i="55"/>
  <c r="H232" i="55"/>
  <c r="I232" i="55"/>
  <c r="J232" i="55"/>
  <c r="K232" i="55"/>
  <c r="L232" i="55"/>
  <c r="M232" i="55"/>
  <c r="N232" i="55"/>
  <c r="O232" i="55"/>
  <c r="P232" i="55"/>
  <c r="Q232" i="55"/>
  <c r="R232" i="55"/>
  <c r="S232" i="55"/>
  <c r="T232" i="55"/>
  <c r="U232" i="55"/>
  <c r="V232" i="55"/>
  <c r="W232" i="55"/>
  <c r="X232" i="55"/>
  <c r="Y232" i="55"/>
  <c r="Z232" i="55"/>
  <c r="AA232" i="55"/>
  <c r="AB232" i="55"/>
  <c r="AC232" i="55"/>
  <c r="AD232" i="55"/>
  <c r="AE232" i="55"/>
  <c r="AF232" i="55"/>
  <c r="AG232" i="55"/>
  <c r="AH232" i="55"/>
  <c r="AI232" i="55"/>
  <c r="AJ232" i="55"/>
  <c r="AK232" i="55"/>
  <c r="AL232" i="55"/>
  <c r="AM232" i="55"/>
  <c r="AN232" i="55"/>
  <c r="AO232" i="55"/>
  <c r="AP232" i="55"/>
  <c r="AQ232" i="55"/>
  <c r="AR232" i="55"/>
  <c r="AS232" i="55"/>
  <c r="AT232" i="55"/>
  <c r="AU232" i="55"/>
  <c r="AY232" i="52"/>
  <c r="AX232" i="52"/>
  <c r="C122" i="55"/>
  <c r="D122" i="55"/>
  <c r="E122" i="55"/>
  <c r="F122" i="55"/>
  <c r="G122" i="55"/>
  <c r="H122" i="55"/>
  <c r="I122" i="55"/>
  <c r="J122" i="55"/>
  <c r="K122" i="55"/>
  <c r="L122" i="55"/>
  <c r="M122" i="55"/>
  <c r="N122" i="55"/>
  <c r="O122" i="55"/>
  <c r="P122" i="55"/>
  <c r="Q122" i="55"/>
  <c r="R122" i="55"/>
  <c r="S122" i="55"/>
  <c r="T122" i="55"/>
  <c r="U122" i="55"/>
  <c r="V122" i="55"/>
  <c r="W122" i="55"/>
  <c r="X122" i="55"/>
  <c r="Y122" i="55"/>
  <c r="Z122" i="55"/>
  <c r="AA122" i="55"/>
  <c r="AB122" i="55"/>
  <c r="AC122" i="55"/>
  <c r="AD122" i="55"/>
  <c r="AE122" i="55"/>
  <c r="AF122" i="55"/>
  <c r="AG122" i="55"/>
  <c r="AH122" i="55"/>
  <c r="AI122" i="55"/>
  <c r="AJ122" i="55"/>
  <c r="AK122" i="55"/>
  <c r="AL122" i="55"/>
  <c r="AM122" i="55"/>
  <c r="AN122" i="55"/>
  <c r="AO122" i="55"/>
  <c r="AP122" i="55"/>
  <c r="AQ122" i="55"/>
  <c r="AR122" i="55"/>
  <c r="AS122" i="55"/>
  <c r="AT122" i="55"/>
  <c r="AU122" i="55"/>
  <c r="AY122" i="52"/>
  <c r="C98" i="55"/>
  <c r="D98" i="55"/>
  <c r="E98" i="55"/>
  <c r="F98" i="55"/>
  <c r="G98" i="55"/>
  <c r="H98" i="55"/>
  <c r="I98" i="55"/>
  <c r="J98" i="55"/>
  <c r="K98" i="55"/>
  <c r="L98" i="55"/>
  <c r="M98" i="55"/>
  <c r="N98" i="55"/>
  <c r="O98" i="55"/>
  <c r="P98" i="55"/>
  <c r="Q98" i="55"/>
  <c r="R98" i="55"/>
  <c r="S98" i="55"/>
  <c r="T98" i="55"/>
  <c r="U98" i="55"/>
  <c r="V98" i="55"/>
  <c r="W98" i="55"/>
  <c r="X98" i="55"/>
  <c r="Y98" i="55"/>
  <c r="Z98" i="55"/>
  <c r="AA98" i="55"/>
  <c r="AB98" i="55"/>
  <c r="AC98" i="55"/>
  <c r="AD98" i="55"/>
  <c r="AE98" i="55"/>
  <c r="AF98" i="55"/>
  <c r="AG98" i="55"/>
  <c r="AH98" i="55"/>
  <c r="AI98" i="55"/>
  <c r="AJ98" i="55"/>
  <c r="AK98" i="55"/>
  <c r="AL98" i="55"/>
  <c r="AM98" i="55"/>
  <c r="AN98" i="55"/>
  <c r="AO98" i="55"/>
  <c r="AP98" i="55"/>
  <c r="AQ98" i="55"/>
  <c r="AR98" i="55"/>
  <c r="AS98" i="55"/>
  <c r="AT98" i="55"/>
  <c r="AU98" i="55"/>
  <c r="AX98" i="52"/>
  <c r="C90" i="55"/>
  <c r="D90" i="55"/>
  <c r="E90" i="55"/>
  <c r="F90" i="55"/>
  <c r="G90" i="55"/>
  <c r="H90" i="55"/>
  <c r="I90" i="55"/>
  <c r="J90" i="55"/>
  <c r="K90" i="55"/>
  <c r="L90" i="55"/>
  <c r="M90" i="55"/>
  <c r="N90" i="55"/>
  <c r="O90" i="55"/>
  <c r="P90" i="55"/>
  <c r="Q90" i="55"/>
  <c r="R90" i="55"/>
  <c r="S90" i="55"/>
  <c r="T90" i="55"/>
  <c r="U90" i="55"/>
  <c r="V90" i="55"/>
  <c r="W90" i="55"/>
  <c r="X90" i="55"/>
  <c r="Y90" i="55"/>
  <c r="Z90" i="55"/>
  <c r="AA90" i="55"/>
  <c r="AB90" i="55"/>
  <c r="AC90" i="55"/>
  <c r="AD90" i="55"/>
  <c r="AE90" i="55"/>
  <c r="AF90" i="55"/>
  <c r="AG90" i="55"/>
  <c r="AH90" i="55"/>
  <c r="AI90" i="55"/>
  <c r="AJ90" i="55"/>
  <c r="AK90" i="55"/>
  <c r="AL90" i="55"/>
  <c r="AM90" i="55"/>
  <c r="AN90" i="55"/>
  <c r="AO90" i="55"/>
  <c r="AP90" i="55"/>
  <c r="AQ90" i="55"/>
  <c r="AR90" i="55"/>
  <c r="AS90" i="55"/>
  <c r="AT90" i="55"/>
  <c r="AU90" i="55"/>
  <c r="AX90" i="52"/>
  <c r="C86" i="55"/>
  <c r="D86" i="55"/>
  <c r="E86" i="55"/>
  <c r="F86" i="55"/>
  <c r="G86" i="55"/>
  <c r="H86" i="55"/>
  <c r="I86" i="55"/>
  <c r="J86" i="55"/>
  <c r="K86" i="55"/>
  <c r="L86" i="55"/>
  <c r="M86" i="55"/>
  <c r="N86" i="55"/>
  <c r="O86" i="55"/>
  <c r="P86" i="55"/>
  <c r="Q86" i="55"/>
  <c r="R86" i="55"/>
  <c r="S86" i="55"/>
  <c r="T86" i="55"/>
  <c r="U86" i="55"/>
  <c r="V86" i="55"/>
  <c r="W86" i="55"/>
  <c r="X86" i="55"/>
  <c r="Y86" i="55"/>
  <c r="Z86" i="55"/>
  <c r="AA86" i="55"/>
  <c r="AB86" i="55"/>
  <c r="AC86" i="55"/>
  <c r="AD86" i="55"/>
  <c r="AE86" i="55"/>
  <c r="AF86" i="55"/>
  <c r="AG86" i="55"/>
  <c r="AH86" i="55"/>
  <c r="AI86" i="55"/>
  <c r="AJ86" i="55"/>
  <c r="AK86" i="55"/>
  <c r="AL86" i="55"/>
  <c r="AM86" i="55"/>
  <c r="AN86" i="55"/>
  <c r="AO86" i="55"/>
  <c r="AP86" i="55"/>
  <c r="AQ86" i="55"/>
  <c r="AR86" i="55"/>
  <c r="AS86" i="55"/>
  <c r="AT86" i="55"/>
  <c r="AU86" i="55"/>
  <c r="AX86" i="52"/>
  <c r="AY33" i="52"/>
  <c r="AX41" i="52"/>
  <c r="AY52" i="52"/>
  <c r="AX244" i="52"/>
  <c r="D247" i="55"/>
  <c r="E247" i="55"/>
  <c r="F247" i="55"/>
  <c r="G247" i="55"/>
  <c r="H247" i="55"/>
  <c r="I247" i="55"/>
  <c r="J247" i="55"/>
  <c r="K247" i="55"/>
  <c r="L247" i="55"/>
  <c r="M247" i="55"/>
  <c r="N247" i="55"/>
  <c r="O247" i="55"/>
  <c r="P247" i="55"/>
  <c r="Q247" i="55"/>
  <c r="R247" i="55"/>
  <c r="S247" i="55"/>
  <c r="T247" i="55"/>
  <c r="U247" i="55"/>
  <c r="V247" i="55"/>
  <c r="W247" i="55"/>
  <c r="X247" i="55"/>
  <c r="Y247" i="55"/>
  <c r="Z247" i="55"/>
  <c r="AA247" i="55"/>
  <c r="AB247" i="55"/>
  <c r="AC247" i="55"/>
  <c r="AD247" i="55"/>
  <c r="AE247" i="55"/>
  <c r="AF247" i="55"/>
  <c r="AG247" i="55"/>
  <c r="AH247" i="55"/>
  <c r="AI247" i="55"/>
  <c r="AJ247" i="55"/>
  <c r="AK247" i="55"/>
  <c r="AL247" i="55"/>
  <c r="AM247" i="55"/>
  <c r="AN247" i="55"/>
  <c r="AO247" i="55"/>
  <c r="AP247" i="55"/>
  <c r="AQ247" i="55"/>
  <c r="AR247" i="55"/>
  <c r="AS247" i="55"/>
  <c r="AT247" i="55"/>
  <c r="AU247" i="55"/>
  <c r="AY252" i="52"/>
  <c r="AY45" i="52"/>
  <c r="E250" i="55"/>
  <c r="F250" i="55"/>
  <c r="G250" i="55"/>
  <c r="H250" i="55"/>
  <c r="I250" i="55"/>
  <c r="J250" i="55"/>
  <c r="K250" i="55"/>
  <c r="L250" i="55"/>
  <c r="M250" i="55"/>
  <c r="N250" i="55"/>
  <c r="O250" i="55"/>
  <c r="P250" i="55"/>
  <c r="Q250" i="55"/>
  <c r="R250" i="55"/>
  <c r="S250" i="55"/>
  <c r="T250" i="55"/>
  <c r="U250" i="55"/>
  <c r="V250" i="55"/>
  <c r="W250" i="55"/>
  <c r="X250" i="55"/>
  <c r="Y250" i="55"/>
  <c r="Z250" i="55"/>
  <c r="AA250" i="55"/>
  <c r="AB250" i="55"/>
  <c r="AC250" i="55"/>
  <c r="AD250" i="55"/>
  <c r="AE250" i="55"/>
  <c r="AF250" i="55"/>
  <c r="AG250" i="55"/>
  <c r="AH250" i="55"/>
  <c r="AI250" i="55"/>
  <c r="AJ250" i="55"/>
  <c r="AK250" i="55"/>
  <c r="AL250" i="55"/>
  <c r="AM250" i="55"/>
  <c r="AN250" i="55"/>
  <c r="AO250" i="55"/>
  <c r="AP250" i="55"/>
  <c r="AQ250" i="55"/>
  <c r="AR250" i="55"/>
  <c r="AS250" i="55"/>
  <c r="AT250" i="55"/>
  <c r="AU250" i="55"/>
  <c r="AX69" i="52"/>
  <c r="C69" i="55"/>
  <c r="D69" i="55"/>
  <c r="E69" i="55"/>
  <c r="F69" i="55"/>
  <c r="G69" i="55"/>
  <c r="H69" i="55"/>
  <c r="I69" i="55"/>
  <c r="J69" i="55"/>
  <c r="K69" i="55"/>
  <c r="L69" i="55"/>
  <c r="M69" i="55"/>
  <c r="N69" i="55"/>
  <c r="O69" i="55"/>
  <c r="P69" i="55"/>
  <c r="Q69" i="55"/>
  <c r="R69" i="55"/>
  <c r="S69" i="55"/>
  <c r="T69" i="55"/>
  <c r="U69" i="55"/>
  <c r="V69" i="55"/>
  <c r="W69" i="55"/>
  <c r="X69" i="55"/>
  <c r="Y69" i="55"/>
  <c r="Z69" i="55"/>
  <c r="AA69" i="55"/>
  <c r="AB69" i="55"/>
  <c r="AC69" i="55"/>
  <c r="AD69" i="55"/>
  <c r="AE69" i="55"/>
  <c r="AF69" i="55"/>
  <c r="AG69" i="55"/>
  <c r="AH69" i="55"/>
  <c r="AI69" i="55"/>
  <c r="AJ69" i="55"/>
  <c r="AK69" i="55"/>
  <c r="AL69" i="55"/>
  <c r="AM69" i="55"/>
  <c r="AN69" i="55"/>
  <c r="AO69" i="55"/>
  <c r="AP69" i="55"/>
  <c r="AQ69" i="55"/>
  <c r="AR69" i="55"/>
  <c r="AS69" i="55"/>
  <c r="AT69" i="55"/>
  <c r="AU69" i="55"/>
  <c r="I7" i="56"/>
  <c r="I37" i="56"/>
  <c r="D255" i="55"/>
  <c r="E255" i="55"/>
  <c r="F255" i="55"/>
  <c r="G255" i="55"/>
  <c r="H255" i="55"/>
  <c r="I255" i="55"/>
  <c r="J255" i="55"/>
  <c r="K255" i="55"/>
  <c r="L255" i="55"/>
  <c r="M255" i="55"/>
  <c r="N255" i="55"/>
  <c r="O255" i="55"/>
  <c r="P255" i="55"/>
  <c r="Q255" i="55"/>
  <c r="R255" i="55"/>
  <c r="S255" i="55"/>
  <c r="T255" i="55"/>
  <c r="U255" i="55"/>
  <c r="V255" i="55"/>
  <c r="W255" i="55"/>
  <c r="X255" i="55"/>
  <c r="Y255" i="55"/>
  <c r="Z255" i="55"/>
  <c r="AA255" i="55"/>
  <c r="AB255" i="55"/>
  <c r="AC255" i="55"/>
  <c r="AD255" i="55"/>
  <c r="AE255" i="55"/>
  <c r="AF255" i="55"/>
  <c r="AG255" i="55"/>
  <c r="AH255" i="55"/>
  <c r="AI255" i="55"/>
  <c r="AJ255" i="55"/>
  <c r="AK255" i="55"/>
  <c r="AL255" i="55"/>
  <c r="AM255" i="55"/>
  <c r="AN255" i="55"/>
  <c r="AO255" i="55"/>
  <c r="AP255" i="55"/>
  <c r="AQ255" i="55"/>
  <c r="AR255" i="55"/>
  <c r="AS255" i="55"/>
  <c r="AT255" i="55"/>
  <c r="AU255" i="55"/>
  <c r="D251" i="55"/>
  <c r="E251" i="55"/>
  <c r="F251" i="55"/>
  <c r="G251" i="55"/>
  <c r="H251" i="55"/>
  <c r="I251" i="55"/>
  <c r="J251" i="55"/>
  <c r="K251" i="55"/>
  <c r="L251" i="55"/>
  <c r="M251" i="55"/>
  <c r="N251" i="55"/>
  <c r="O251" i="55"/>
  <c r="P251" i="55"/>
  <c r="Q251" i="55"/>
  <c r="R251" i="55"/>
  <c r="S251" i="55"/>
  <c r="T251" i="55"/>
  <c r="U251" i="55"/>
  <c r="V251" i="55"/>
  <c r="W251" i="55"/>
  <c r="X251" i="55"/>
  <c r="Y251" i="55"/>
  <c r="Z251" i="55"/>
  <c r="AA251" i="55"/>
  <c r="AB251" i="55"/>
  <c r="AC251" i="55"/>
  <c r="AD251" i="55"/>
  <c r="AE251" i="55"/>
  <c r="AF251" i="55"/>
  <c r="AG251" i="55"/>
  <c r="AH251" i="55"/>
  <c r="AI251" i="55"/>
  <c r="AJ251" i="55"/>
  <c r="AK251" i="55"/>
  <c r="AL251" i="55"/>
  <c r="AM251" i="55"/>
  <c r="AN251" i="55"/>
  <c r="AO251" i="55"/>
  <c r="AP251" i="55"/>
  <c r="AQ251" i="55"/>
  <c r="AR251" i="55"/>
  <c r="AS251" i="55"/>
  <c r="AT251" i="55"/>
  <c r="AU251" i="55"/>
  <c r="AY242" i="52"/>
  <c r="G107" i="55"/>
  <c r="H107" i="55"/>
  <c r="I107" i="55"/>
  <c r="J107" i="55"/>
  <c r="K107" i="55"/>
  <c r="L107" i="55"/>
  <c r="M107" i="55"/>
  <c r="N107" i="55"/>
  <c r="O107" i="55"/>
  <c r="P107" i="55"/>
  <c r="Q107" i="55"/>
  <c r="R107" i="55"/>
  <c r="S107" i="55"/>
  <c r="T107" i="55"/>
  <c r="U107" i="55"/>
  <c r="V107" i="55"/>
  <c r="W107" i="55"/>
  <c r="X107" i="55"/>
  <c r="Y107" i="55"/>
  <c r="Z107" i="55"/>
  <c r="AA107" i="55"/>
  <c r="AB107" i="55"/>
  <c r="AC107" i="55"/>
  <c r="AD107" i="55"/>
  <c r="AE107" i="55"/>
  <c r="AF107" i="55"/>
  <c r="AG107" i="55"/>
  <c r="AH107" i="55"/>
  <c r="AI107" i="55"/>
  <c r="AJ107" i="55"/>
  <c r="AK107" i="55"/>
  <c r="AL107" i="55"/>
  <c r="AM107" i="55"/>
  <c r="AN107" i="55"/>
  <c r="AO107" i="55"/>
  <c r="AP107" i="55"/>
  <c r="AQ107" i="55"/>
  <c r="AR107" i="55"/>
  <c r="AS107" i="55"/>
  <c r="AT107" i="55"/>
  <c r="AU107" i="55"/>
  <c r="D242" i="55"/>
  <c r="E242" i="55"/>
  <c r="F242" i="55"/>
  <c r="G242" i="55"/>
  <c r="H242" i="55"/>
  <c r="I242" i="55"/>
  <c r="J242" i="55"/>
  <c r="K242" i="55"/>
  <c r="L242" i="55"/>
  <c r="M242" i="55"/>
  <c r="N242" i="55"/>
  <c r="O242" i="55"/>
  <c r="P242" i="55"/>
  <c r="Q242" i="55"/>
  <c r="R242" i="55"/>
  <c r="S242" i="55"/>
  <c r="T242" i="55"/>
  <c r="U242" i="55"/>
  <c r="V242" i="55"/>
  <c r="W242" i="55"/>
  <c r="X242" i="55"/>
  <c r="Y242" i="55"/>
  <c r="Z242" i="55"/>
  <c r="AA242" i="55"/>
  <c r="AB242" i="55"/>
  <c r="AC242" i="55"/>
  <c r="AD242" i="55"/>
  <c r="AE242" i="55"/>
  <c r="AF242" i="55"/>
  <c r="AG242" i="55"/>
  <c r="AH242" i="55"/>
  <c r="AI242" i="55"/>
  <c r="AJ242" i="55"/>
  <c r="AK242" i="55"/>
  <c r="AL242" i="55"/>
  <c r="AM242" i="55"/>
  <c r="AN242" i="55"/>
  <c r="AO242" i="55"/>
  <c r="AP242" i="55"/>
  <c r="AQ242" i="55"/>
  <c r="AR242" i="55"/>
  <c r="AS242" i="55"/>
  <c r="AT242" i="55"/>
  <c r="AU242" i="55"/>
  <c r="AY231" i="52"/>
  <c r="AY246" i="52"/>
  <c r="D207" i="55"/>
  <c r="E207" i="55"/>
  <c r="F207" i="55"/>
  <c r="G207" i="55"/>
  <c r="H207" i="55"/>
  <c r="I207" i="55"/>
  <c r="J207" i="55"/>
  <c r="K207" i="55"/>
  <c r="L207" i="55"/>
  <c r="M207" i="55"/>
  <c r="N207" i="55"/>
  <c r="O207" i="55"/>
  <c r="P207" i="55"/>
  <c r="Q207" i="55"/>
  <c r="R207" i="55"/>
  <c r="S207" i="55"/>
  <c r="T207" i="55"/>
  <c r="U207" i="55"/>
  <c r="V207" i="55"/>
  <c r="W207" i="55"/>
  <c r="X207" i="55"/>
  <c r="Y207" i="55"/>
  <c r="Z207" i="55"/>
  <c r="AA207" i="55"/>
  <c r="AB207" i="55"/>
  <c r="AC207" i="55"/>
  <c r="AD207" i="55"/>
  <c r="AE207" i="55"/>
  <c r="AF207" i="55"/>
  <c r="AG207" i="55"/>
  <c r="AH207" i="55"/>
  <c r="AI207" i="55"/>
  <c r="AJ207" i="55"/>
  <c r="AK207" i="55"/>
  <c r="AL207" i="55"/>
  <c r="AM207" i="55"/>
  <c r="AN207" i="55"/>
  <c r="AO207" i="55"/>
  <c r="AP207" i="55"/>
  <c r="AQ207" i="55"/>
  <c r="AR207" i="55"/>
  <c r="AS207" i="55"/>
  <c r="AT207" i="55"/>
  <c r="AU207" i="55"/>
  <c r="AX195" i="52"/>
  <c r="AY146" i="52"/>
  <c r="CQ67" i="51"/>
  <c r="H45" i="56"/>
  <c r="CS12" i="55"/>
  <c r="CI12" i="55"/>
  <c r="BR12" i="55"/>
  <c r="CD12" i="55"/>
  <c r="CP12" i="55"/>
  <c r="CM12" i="55"/>
  <c r="BI12" i="55"/>
  <c r="BM12" i="55"/>
  <c r="BO12" i="55"/>
  <c r="CO12" i="55"/>
  <c r="BP12" i="55"/>
  <c r="CR67" i="51"/>
  <c r="BL12" i="55"/>
  <c r="CK12" i="55"/>
  <c r="BX12" i="55"/>
  <c r="BU12" i="55"/>
  <c r="CG12" i="55"/>
  <c r="BG12" i="55"/>
  <c r="CT12" i="55"/>
  <c r="BT12" i="55"/>
  <c r="BQ12" i="55"/>
  <c r="BN12" i="55"/>
  <c r="CQ12" i="55"/>
  <c r="CJ12" i="55"/>
  <c r="CU67" i="51"/>
  <c r="CU12" i="55"/>
  <c r="CC12" i="55"/>
  <c r="BH12" i="55"/>
  <c r="BF12" i="55"/>
  <c r="CF12" i="55"/>
  <c r="BV12" i="55"/>
  <c r="BD12" i="55"/>
  <c r="BJ12" i="55"/>
  <c r="CH12" i="55"/>
  <c r="Q48" i="56"/>
  <c r="CY72" i="51"/>
  <c r="CY68" i="51"/>
  <c r="BV29" i="51"/>
  <c r="DI67" i="51"/>
  <c r="CC29" i="51"/>
  <c r="CY188" i="52"/>
  <c r="DA9" i="52"/>
  <c r="DA95" i="52"/>
  <c r="DA79" i="52"/>
  <c r="CY172" i="52"/>
  <c r="CY140" i="52"/>
  <c r="CY108" i="52"/>
  <c r="CY76" i="52"/>
  <c r="CY44" i="52"/>
  <c r="CY12" i="52"/>
  <c r="DA263" i="52"/>
  <c r="DA247" i="52"/>
  <c r="DA231" i="52"/>
  <c r="DA215" i="52"/>
  <c r="DA199" i="52"/>
  <c r="DA183" i="52"/>
  <c r="DA167" i="52"/>
  <c r="DA151" i="52"/>
  <c r="DA135" i="52"/>
  <c r="DA119" i="52"/>
  <c r="DA107" i="52"/>
  <c r="DA91" i="52"/>
  <c r="DA75" i="52"/>
  <c r="DA259" i="52"/>
  <c r="DA243" i="52"/>
  <c r="DA227" i="52"/>
  <c r="DA211" i="52"/>
  <c r="DA195" i="52"/>
  <c r="DA163" i="52"/>
  <c r="DA131" i="52"/>
  <c r="DA115" i="52"/>
  <c r="DA103" i="52"/>
  <c r="DA87" i="52"/>
  <c r="DA71" i="52"/>
  <c r="CY204" i="52"/>
  <c r="CY156" i="52"/>
  <c r="CY124" i="52"/>
  <c r="CY92" i="52"/>
  <c r="CY60" i="52"/>
  <c r="CY28" i="52"/>
  <c r="DA255" i="52"/>
  <c r="DA239" i="52"/>
  <c r="DA223" i="52"/>
  <c r="DA207" i="52"/>
  <c r="DA191" i="52"/>
  <c r="DA175" i="52"/>
  <c r="DA159" i="52"/>
  <c r="DA143" i="52"/>
  <c r="DA127" i="52"/>
  <c r="CZ7" i="52"/>
  <c r="DB72" i="51"/>
  <c r="CF72" i="51"/>
  <c r="DG72" i="51"/>
  <c r="CI72" i="51"/>
  <c r="CT72" i="51"/>
  <c r="DE72" i="51"/>
  <c r="DT72" i="51"/>
  <c r="DX72" i="51"/>
  <c r="CO67" i="51"/>
  <c r="CH67" i="51"/>
  <c r="K284" i="50"/>
  <c r="CI70" i="51"/>
  <c r="DH70" i="51"/>
  <c r="DJ70" i="51"/>
  <c r="DP70" i="51"/>
  <c r="CJ70" i="51"/>
  <c r="DB70" i="51"/>
  <c r="DX70" i="51"/>
  <c r="CX70" i="51"/>
  <c r="DX73" i="51"/>
  <c r="CW73" i="51"/>
  <c r="DR72" i="51"/>
  <c r="DF72" i="51"/>
  <c r="DL72" i="51"/>
  <c r="DP69" i="51"/>
  <c r="DG69" i="51"/>
  <c r="DH69" i="51"/>
  <c r="CY69" i="51"/>
  <c r="DI69" i="51"/>
  <c r="DU69" i="51"/>
  <c r="DS69" i="51"/>
  <c r="CO68" i="51"/>
  <c r="CX68" i="51"/>
  <c r="CW68" i="51"/>
  <c r="CH68" i="51"/>
  <c r="CU71" i="51"/>
  <c r="DB71" i="51"/>
  <c r="DU71" i="51"/>
  <c r="CI71" i="51"/>
  <c r="CF71" i="51"/>
  <c r="CW71" i="51"/>
  <c r="DJ71" i="51"/>
  <c r="CK71" i="51"/>
  <c r="CV71" i="51"/>
  <c r="DC71" i="51"/>
  <c r="CS67" i="51"/>
  <c r="CN67" i="51"/>
  <c r="CX67" i="51"/>
  <c r="DM72" i="51"/>
  <c r="DH72" i="51"/>
  <c r="DP72" i="51"/>
  <c r="DC72" i="51"/>
  <c r="CG72" i="51"/>
  <c r="CV72" i="51"/>
  <c r="DD72" i="51"/>
  <c r="DV72" i="51"/>
  <c r="CN72" i="51"/>
  <c r="CJ67" i="51"/>
  <c r="CW67" i="51"/>
  <c r="CN70" i="51"/>
  <c r="DU70" i="51"/>
  <c r="CK70" i="51"/>
  <c r="CP70" i="51"/>
  <c r="DW70" i="51"/>
  <c r="DL70" i="51"/>
  <c r="CL70" i="51"/>
  <c r="CW70" i="51"/>
  <c r="DC70" i="51"/>
  <c r="CF70" i="51"/>
  <c r="CP73" i="51"/>
  <c r="CO73" i="51"/>
  <c r="DQ73" i="51"/>
  <c r="CM73" i="51"/>
  <c r="DC73" i="51"/>
  <c r="CI73" i="51"/>
  <c r="DJ72" i="51"/>
  <c r="DS72" i="51"/>
  <c r="CH72" i="51"/>
  <c r="CT69" i="51"/>
  <c r="CL69" i="51"/>
  <c r="CH69" i="51"/>
  <c r="CZ69" i="51"/>
  <c r="CV69" i="51"/>
  <c r="CK69" i="51"/>
  <c r="DW69" i="51"/>
  <c r="E47" i="56"/>
  <c r="DL68" i="51"/>
  <c r="CU68" i="51"/>
  <c r="CS68" i="51"/>
  <c r="CJ68" i="51"/>
  <c r="CI68" i="51"/>
  <c r="CL68" i="51"/>
  <c r="DX71" i="51"/>
  <c r="CL71" i="51"/>
  <c r="DV71" i="51"/>
  <c r="DP71" i="51"/>
  <c r="CO71" i="51"/>
  <c r="DS71" i="51"/>
  <c r="CR71" i="51"/>
  <c r="DM71" i="51"/>
  <c r="DK71" i="51"/>
  <c r="CH71" i="51"/>
  <c r="CL67" i="51"/>
  <c r="CI67" i="51"/>
  <c r="CG67" i="51"/>
  <c r="DN72" i="51"/>
  <c r="DA72" i="51"/>
  <c r="DW72" i="51"/>
  <c r="CL72" i="51"/>
  <c r="CE72" i="51"/>
  <c r="CO72" i="51"/>
  <c r="CR72" i="51"/>
  <c r="CP72" i="51"/>
  <c r="CM72" i="51"/>
  <c r="CF67" i="51"/>
  <c r="CV67" i="51"/>
  <c r="CT67" i="51"/>
  <c r="DT70" i="51"/>
  <c r="CO70" i="51"/>
  <c r="CT70" i="51"/>
  <c r="CE70" i="51"/>
  <c r="CZ70" i="51"/>
  <c r="CH70" i="51"/>
  <c r="CQ70" i="51"/>
  <c r="CU70" i="51"/>
  <c r="DM70" i="51"/>
  <c r="DN70" i="51"/>
  <c r="DV70" i="51"/>
  <c r="CV73" i="51"/>
  <c r="CJ73" i="51"/>
  <c r="DP73" i="51"/>
  <c r="DL73" i="51"/>
  <c r="DI73" i="51"/>
  <c r="CU73" i="51"/>
  <c r="CK73" i="51"/>
  <c r="CQ72" i="51"/>
  <c r="CJ72" i="51"/>
  <c r="H48" i="56"/>
  <c r="DX69" i="51"/>
  <c r="CI69" i="51"/>
  <c r="DR69" i="51"/>
  <c r="DT69" i="51"/>
  <c r="DE69" i="51"/>
  <c r="DB69" i="51"/>
  <c r="CM68" i="51"/>
  <c r="CQ68" i="51"/>
  <c r="DM68" i="51"/>
  <c r="CR68" i="51"/>
  <c r="CN68" i="51"/>
  <c r="CG68" i="51"/>
  <c r="CP68" i="51"/>
  <c r="DX68" i="51"/>
  <c r="CY71" i="51"/>
  <c r="DL71" i="51"/>
  <c r="CZ71" i="51"/>
  <c r="DN71" i="51"/>
  <c r="DA71" i="51"/>
  <c r="CQ71" i="51"/>
  <c r="CN71" i="51"/>
  <c r="CX71" i="51"/>
  <c r="DT71" i="51"/>
  <c r="DO71" i="51"/>
  <c r="CP71" i="51"/>
  <c r="CP67" i="51"/>
  <c r="CM67" i="51"/>
  <c r="AY243" i="52"/>
  <c r="E239" i="55"/>
  <c r="F239" i="55"/>
  <c r="G239" i="55"/>
  <c r="H239" i="55"/>
  <c r="I239" i="55"/>
  <c r="J239" i="55"/>
  <c r="K239" i="55"/>
  <c r="L239" i="55"/>
  <c r="M239" i="55"/>
  <c r="N239" i="55"/>
  <c r="O239" i="55"/>
  <c r="P239" i="55"/>
  <c r="Q239" i="55"/>
  <c r="R239" i="55"/>
  <c r="S239" i="55"/>
  <c r="T239" i="55"/>
  <c r="U239" i="55"/>
  <c r="V239" i="55"/>
  <c r="W239" i="55"/>
  <c r="X239" i="55"/>
  <c r="Y239" i="55"/>
  <c r="Z239" i="55"/>
  <c r="AA239" i="55"/>
  <c r="AB239" i="55"/>
  <c r="AC239" i="55"/>
  <c r="AD239" i="55"/>
  <c r="AE239" i="55"/>
  <c r="AF239" i="55"/>
  <c r="AG239" i="55"/>
  <c r="AH239" i="55"/>
  <c r="AI239" i="55"/>
  <c r="AJ239" i="55"/>
  <c r="AK239" i="55"/>
  <c r="AL239" i="55"/>
  <c r="AM239" i="55"/>
  <c r="AN239" i="55"/>
  <c r="AO239" i="55"/>
  <c r="AP239" i="55"/>
  <c r="AQ239" i="55"/>
  <c r="AR239" i="55"/>
  <c r="AS239" i="55"/>
  <c r="AT239" i="55"/>
  <c r="AU239" i="55"/>
  <c r="AX239" i="52"/>
  <c r="AY239" i="52"/>
  <c r="AY237" i="52"/>
  <c r="AZ236" i="52"/>
  <c r="AY235" i="52"/>
  <c r="AY234" i="52"/>
  <c r="D230" i="55"/>
  <c r="E230" i="55"/>
  <c r="F230" i="55"/>
  <c r="G230" i="55"/>
  <c r="H230" i="55"/>
  <c r="I230" i="55"/>
  <c r="J230" i="55"/>
  <c r="K230" i="55"/>
  <c r="L230" i="55"/>
  <c r="M230" i="55"/>
  <c r="N230" i="55"/>
  <c r="O230" i="55"/>
  <c r="P230" i="55"/>
  <c r="Q230" i="55"/>
  <c r="R230" i="55"/>
  <c r="S230" i="55"/>
  <c r="T230" i="55"/>
  <c r="U230" i="55"/>
  <c r="V230" i="55"/>
  <c r="W230" i="55"/>
  <c r="X230" i="55"/>
  <c r="Y230" i="55"/>
  <c r="Z230" i="55"/>
  <c r="AA230" i="55"/>
  <c r="AB230" i="55"/>
  <c r="AC230" i="55"/>
  <c r="AD230" i="55"/>
  <c r="AE230" i="55"/>
  <c r="AF230" i="55"/>
  <c r="AG230" i="55"/>
  <c r="AH230" i="55"/>
  <c r="AI230" i="55"/>
  <c r="AJ230" i="55"/>
  <c r="AK230" i="55"/>
  <c r="AL230" i="55"/>
  <c r="AM230" i="55"/>
  <c r="AN230" i="55"/>
  <c r="AO230" i="55"/>
  <c r="AP230" i="55"/>
  <c r="AQ230" i="55"/>
  <c r="AR230" i="55"/>
  <c r="AS230" i="55"/>
  <c r="AT230" i="55"/>
  <c r="AU230" i="55"/>
  <c r="AX230" i="52"/>
  <c r="AX229" i="52"/>
  <c r="AY227" i="52"/>
  <c r="AX226" i="52"/>
  <c r="AY225" i="52"/>
  <c r="AY24" i="52"/>
  <c r="C24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AP24" i="55"/>
  <c r="AQ24" i="55"/>
  <c r="AR24" i="55"/>
  <c r="AS24" i="55"/>
  <c r="AT24" i="55"/>
  <c r="AU24" i="55"/>
  <c r="C212" i="55"/>
  <c r="D212" i="55"/>
  <c r="E212" i="55"/>
  <c r="F212" i="55"/>
  <c r="G212" i="55"/>
  <c r="H212" i="55"/>
  <c r="I212" i="55"/>
  <c r="J212" i="55"/>
  <c r="K212" i="55"/>
  <c r="L212" i="55"/>
  <c r="M212" i="55"/>
  <c r="N212" i="55"/>
  <c r="O212" i="55"/>
  <c r="P212" i="55"/>
  <c r="Q212" i="55"/>
  <c r="R212" i="55"/>
  <c r="S212" i="55"/>
  <c r="T212" i="55"/>
  <c r="U212" i="55"/>
  <c r="V212" i="55"/>
  <c r="W212" i="55"/>
  <c r="X212" i="55"/>
  <c r="Y212" i="55"/>
  <c r="Z212" i="55"/>
  <c r="AA212" i="55"/>
  <c r="AB212" i="55"/>
  <c r="AC212" i="55"/>
  <c r="AD212" i="55"/>
  <c r="AE212" i="55"/>
  <c r="AF212" i="55"/>
  <c r="AG212" i="55"/>
  <c r="AH212" i="55"/>
  <c r="AI212" i="55"/>
  <c r="AJ212" i="55"/>
  <c r="AK212" i="55"/>
  <c r="AL212" i="55"/>
  <c r="AM212" i="55"/>
  <c r="AN212" i="55"/>
  <c r="AO212" i="55"/>
  <c r="AP212" i="55"/>
  <c r="AQ212" i="55"/>
  <c r="AR212" i="55"/>
  <c r="AS212" i="55"/>
  <c r="AT212" i="55"/>
  <c r="AU212" i="55"/>
  <c r="AY212" i="52"/>
  <c r="C203" i="55"/>
  <c r="D203" i="55"/>
  <c r="E203" i="55"/>
  <c r="F203" i="55"/>
  <c r="G203" i="55"/>
  <c r="H203" i="55"/>
  <c r="I203" i="55"/>
  <c r="J203" i="55"/>
  <c r="K203" i="55"/>
  <c r="L203" i="55"/>
  <c r="M203" i="55"/>
  <c r="N203" i="55"/>
  <c r="O203" i="55"/>
  <c r="P203" i="55"/>
  <c r="Q203" i="55"/>
  <c r="R203" i="55"/>
  <c r="S203" i="55"/>
  <c r="T203" i="55"/>
  <c r="U203" i="55"/>
  <c r="V203" i="55"/>
  <c r="W203" i="55"/>
  <c r="X203" i="55"/>
  <c r="Y203" i="55"/>
  <c r="Z203" i="55"/>
  <c r="AA203" i="55"/>
  <c r="AB203" i="55"/>
  <c r="AC203" i="55"/>
  <c r="AD203" i="55"/>
  <c r="AE203" i="55"/>
  <c r="AF203" i="55"/>
  <c r="AG203" i="55"/>
  <c r="AH203" i="55"/>
  <c r="AI203" i="55"/>
  <c r="AJ203" i="55"/>
  <c r="AK203" i="55"/>
  <c r="AL203" i="55"/>
  <c r="AM203" i="55"/>
  <c r="AN203" i="55"/>
  <c r="AO203" i="55"/>
  <c r="AP203" i="55"/>
  <c r="AQ203" i="55"/>
  <c r="AR203" i="55"/>
  <c r="AS203" i="55"/>
  <c r="AT203" i="55"/>
  <c r="AU203" i="55"/>
  <c r="AY203" i="52"/>
  <c r="AX199" i="52"/>
  <c r="AY199" i="52"/>
  <c r="E229" i="55"/>
  <c r="F229" i="55"/>
  <c r="G229" i="55"/>
  <c r="H229" i="55"/>
  <c r="I229" i="55"/>
  <c r="J229" i="55"/>
  <c r="K229" i="55"/>
  <c r="L229" i="55"/>
  <c r="M229" i="55"/>
  <c r="N229" i="55"/>
  <c r="O229" i="55"/>
  <c r="P229" i="55"/>
  <c r="Q229" i="55"/>
  <c r="R229" i="55"/>
  <c r="S229" i="55"/>
  <c r="T229" i="55"/>
  <c r="U229" i="55"/>
  <c r="V229" i="55"/>
  <c r="W229" i="55"/>
  <c r="X229" i="55"/>
  <c r="Y229" i="55"/>
  <c r="Z229" i="55"/>
  <c r="AA229" i="55"/>
  <c r="AB229" i="55"/>
  <c r="AC229" i="55"/>
  <c r="AD229" i="55"/>
  <c r="AE229" i="55"/>
  <c r="AF229" i="55"/>
  <c r="AG229" i="55"/>
  <c r="AH229" i="55"/>
  <c r="AI229" i="55"/>
  <c r="AJ229" i="55"/>
  <c r="AK229" i="55"/>
  <c r="AL229" i="55"/>
  <c r="AM229" i="55"/>
  <c r="AN229" i="55"/>
  <c r="AO229" i="55"/>
  <c r="AP229" i="55"/>
  <c r="AQ229" i="55"/>
  <c r="AR229" i="55"/>
  <c r="AS229" i="55"/>
  <c r="AT229" i="55"/>
  <c r="AU229" i="55"/>
  <c r="AX259" i="52"/>
  <c r="AY149" i="52"/>
  <c r="AY244" i="52"/>
  <c r="AY85" i="52"/>
  <c r="AY55" i="52"/>
  <c r="AY50" i="52"/>
  <c r="AY38" i="52"/>
  <c r="CY220" i="52"/>
  <c r="DA234" i="52"/>
  <c r="CY234" i="52"/>
  <c r="DA220" i="52"/>
  <c r="AY181" i="52"/>
  <c r="AX105" i="52"/>
  <c r="CY260" i="52"/>
  <c r="AY256" i="52"/>
  <c r="AY224" i="52"/>
  <c r="AY162" i="52"/>
  <c r="E263" i="55"/>
  <c r="AX263" i="52"/>
  <c r="H289" i="50"/>
  <c r="CY244" i="52"/>
  <c r="CY212" i="52"/>
  <c r="CY164" i="52"/>
  <c r="CY132" i="52"/>
  <c r="CY100" i="52"/>
  <c r="CY68" i="52"/>
  <c r="CY36" i="52"/>
  <c r="DA8" i="52"/>
  <c r="CZ8" i="52"/>
  <c r="CY8" i="52"/>
  <c r="CY67" i="52"/>
  <c r="CZ67" i="52"/>
  <c r="CY63" i="52"/>
  <c r="CZ63" i="52"/>
  <c r="CY59" i="52"/>
  <c r="CZ59" i="52"/>
  <c r="CY55" i="52"/>
  <c r="CZ55" i="52"/>
  <c r="CY51" i="52"/>
  <c r="CZ51" i="52"/>
  <c r="CY47" i="52"/>
  <c r="CZ47" i="52"/>
  <c r="CY43" i="52"/>
  <c r="CZ43" i="52"/>
  <c r="CY39" i="52"/>
  <c r="CZ39" i="52"/>
  <c r="CY35" i="52"/>
  <c r="CZ35" i="52"/>
  <c r="CY31" i="52"/>
  <c r="CZ31" i="52"/>
  <c r="CY27" i="52"/>
  <c r="CZ27" i="52"/>
  <c r="CY23" i="52"/>
  <c r="CZ23" i="52"/>
  <c r="CY19" i="52"/>
  <c r="CZ19" i="52"/>
  <c r="CY15" i="52"/>
  <c r="CZ15" i="52"/>
  <c r="DA64" i="52"/>
  <c r="DA62" i="52"/>
  <c r="DA51" i="52"/>
  <c r="DA48" i="52"/>
  <c r="DA46" i="52"/>
  <c r="DA35" i="52"/>
  <c r="DA32" i="52"/>
  <c r="DA30" i="52"/>
  <c r="DA19" i="52"/>
  <c r="DA16" i="52"/>
  <c r="DA14" i="52"/>
  <c r="CY161" i="52"/>
  <c r="CZ161" i="52"/>
  <c r="CY157" i="52"/>
  <c r="CZ157" i="52"/>
  <c r="CY153" i="52"/>
  <c r="CZ153" i="52"/>
  <c r="CY149" i="52"/>
  <c r="CZ149" i="52"/>
  <c r="CY145" i="52"/>
  <c r="CZ145" i="52"/>
  <c r="CY141" i="52"/>
  <c r="CZ141" i="52"/>
  <c r="CY137" i="52"/>
  <c r="CZ137" i="52"/>
  <c r="CY133" i="52"/>
  <c r="CZ133" i="52"/>
  <c r="CY129" i="52"/>
  <c r="CZ129" i="52"/>
  <c r="CY125" i="52"/>
  <c r="CZ125" i="52"/>
  <c r="CY121" i="52"/>
  <c r="CZ121" i="52"/>
  <c r="CY117" i="52"/>
  <c r="CZ117" i="52"/>
  <c r="CY113" i="52"/>
  <c r="CZ113" i="52"/>
  <c r="CY109" i="52"/>
  <c r="CZ109" i="52"/>
  <c r="CY105" i="52"/>
  <c r="CZ105" i="52"/>
  <c r="CY101" i="52"/>
  <c r="CZ101" i="52"/>
  <c r="CY97" i="52"/>
  <c r="CZ97" i="52"/>
  <c r="CY93" i="52"/>
  <c r="CZ93" i="52"/>
  <c r="CY89" i="52"/>
  <c r="CZ89" i="52"/>
  <c r="CY85" i="52"/>
  <c r="CZ85" i="52"/>
  <c r="CY81" i="52"/>
  <c r="CZ81" i="52"/>
  <c r="CY77" i="52"/>
  <c r="CZ77" i="52"/>
  <c r="CY73" i="52"/>
  <c r="CZ73" i="52"/>
  <c r="CY69" i="52"/>
  <c r="CZ69" i="52"/>
  <c r="CZ242" i="52"/>
  <c r="CZ238" i="52"/>
  <c r="CY238" i="52"/>
  <c r="CZ234" i="52"/>
  <c r="CZ230" i="52"/>
  <c r="CY230" i="52"/>
  <c r="CZ226" i="52"/>
  <c r="CZ222" i="52"/>
  <c r="CY222" i="52"/>
  <c r="CZ218" i="52"/>
  <c r="CZ214" i="52"/>
  <c r="CY214" i="52"/>
  <c r="CZ210" i="52"/>
  <c r="CZ206" i="52"/>
  <c r="CY206" i="52"/>
  <c r="CZ202" i="52"/>
  <c r="CY202" i="52"/>
  <c r="CZ198" i="52"/>
  <c r="CY198" i="52"/>
  <c r="CZ194" i="52"/>
  <c r="CZ190" i="52"/>
  <c r="CY190" i="52"/>
  <c r="DA147" i="52"/>
  <c r="DA145" i="52"/>
  <c r="J285" i="50"/>
  <c r="CY236" i="52"/>
  <c r="CY196" i="52"/>
  <c r="DA178" i="52"/>
  <c r="DA148" i="52"/>
  <c r="N38" i="56"/>
  <c r="CY10" i="52"/>
  <c r="CZ10" i="52"/>
  <c r="CY228" i="52"/>
  <c r="CY180" i="52"/>
  <c r="CY148" i="52"/>
  <c r="CY116" i="52"/>
  <c r="CY84" i="52"/>
  <c r="CY52" i="52"/>
  <c r="CY20" i="52"/>
  <c r="DA187" i="52"/>
  <c r="CY186" i="52"/>
  <c r="DA185" i="52"/>
  <c r="DA98" i="52"/>
  <c r="DA84" i="52"/>
  <c r="I6" i="56"/>
  <c r="I8" i="56"/>
  <c r="I10" i="56"/>
  <c r="I11" i="56"/>
  <c r="I12" i="56"/>
  <c r="CY182" i="52"/>
  <c r="CY166" i="52"/>
  <c r="DA11" i="52"/>
  <c r="CZ11" i="52"/>
  <c r="CZ68" i="52"/>
  <c r="CY64" i="52"/>
  <c r="CZ64" i="52"/>
  <c r="CZ60" i="52"/>
  <c r="CY56" i="52"/>
  <c r="CZ56" i="52"/>
  <c r="CZ52" i="52"/>
  <c r="CY48" i="52"/>
  <c r="CZ48" i="52"/>
  <c r="CZ44" i="52"/>
  <c r="CY40" i="52"/>
  <c r="CZ40" i="52"/>
  <c r="CZ36" i="52"/>
  <c r="CY32" i="52"/>
  <c r="CZ32" i="52"/>
  <c r="CZ28" i="52"/>
  <c r="CY24" i="52"/>
  <c r="CZ24" i="52"/>
  <c r="CZ20" i="52"/>
  <c r="CY16" i="52"/>
  <c r="CZ16" i="52"/>
  <c r="CZ12" i="52"/>
  <c r="DA49" i="52"/>
  <c r="DA33" i="52"/>
  <c r="DA17" i="52"/>
  <c r="CZ162" i="52"/>
  <c r="CZ158" i="52"/>
  <c r="CY158" i="52"/>
  <c r="CZ154" i="52"/>
  <c r="CZ150" i="52"/>
  <c r="CY150" i="52"/>
  <c r="CZ146" i="52"/>
  <c r="CZ142" i="52"/>
  <c r="CY142" i="52"/>
  <c r="CZ138" i="52"/>
  <c r="CZ134" i="52"/>
  <c r="CY134" i="52"/>
  <c r="CZ130" i="52"/>
  <c r="CZ126" i="52"/>
  <c r="CY126" i="52"/>
  <c r="CZ122" i="52"/>
  <c r="CZ118" i="52"/>
  <c r="CY118" i="52"/>
  <c r="CZ114" i="52"/>
  <c r="CZ110" i="52"/>
  <c r="CY110" i="52"/>
  <c r="CZ106" i="52"/>
  <c r="CZ102" i="52"/>
  <c r="CY102" i="52"/>
  <c r="CZ98" i="52"/>
  <c r="CZ94" i="52"/>
  <c r="CY94" i="52"/>
  <c r="CZ90" i="52"/>
  <c r="CZ86" i="52"/>
  <c r="CY86" i="52"/>
  <c r="CZ82" i="52"/>
  <c r="CZ78" i="52"/>
  <c r="CY78" i="52"/>
  <c r="CZ74" i="52"/>
  <c r="CZ70" i="52"/>
  <c r="CY70" i="52"/>
  <c r="CY243" i="52"/>
  <c r="CZ243" i="52"/>
  <c r="CY239" i="52"/>
  <c r="CZ239" i="52"/>
  <c r="CY235" i="52"/>
  <c r="CZ235" i="52"/>
  <c r="CY231" i="52"/>
  <c r="CZ231" i="52"/>
  <c r="CY227" i="52"/>
  <c r="CZ227" i="52"/>
  <c r="CY223" i="52"/>
  <c r="CZ223" i="52"/>
  <c r="CY219" i="52"/>
  <c r="CZ219" i="52"/>
  <c r="CY215" i="52"/>
  <c r="CZ215" i="52"/>
  <c r="CY211" i="52"/>
  <c r="CZ211" i="52"/>
  <c r="CY207" i="52"/>
  <c r="CZ207" i="52"/>
  <c r="CY203" i="52"/>
  <c r="CZ203" i="52"/>
  <c r="CY199" i="52"/>
  <c r="CZ199" i="52"/>
  <c r="CY195" i="52"/>
  <c r="CZ195" i="52"/>
  <c r="CY191" i="52"/>
  <c r="CZ191" i="52"/>
  <c r="DA244" i="52"/>
  <c r="DA241" i="52"/>
  <c r="DA202" i="52"/>
  <c r="DA188" i="52"/>
  <c r="DA155" i="52"/>
  <c r="DA153" i="52"/>
  <c r="DA116" i="52"/>
  <c r="DA113" i="52"/>
  <c r="DA108" i="52"/>
  <c r="DA105" i="52"/>
  <c r="DA66" i="52"/>
  <c r="C8" i="56"/>
  <c r="C38" i="56"/>
  <c r="I36" i="56"/>
  <c r="N40" i="56"/>
  <c r="N37" i="56"/>
  <c r="Q38" i="56"/>
  <c r="N36" i="56"/>
  <c r="K273" i="50"/>
  <c r="DA6" i="52"/>
  <c r="CY6" i="52"/>
  <c r="CZ6" i="52"/>
  <c r="CY65" i="52"/>
  <c r="CZ65" i="52"/>
  <c r="CY61" i="52"/>
  <c r="CZ61" i="52"/>
  <c r="CY57" i="52"/>
  <c r="CZ57" i="52"/>
  <c r="CY53" i="52"/>
  <c r="CZ53" i="52"/>
  <c r="CY49" i="52"/>
  <c r="CZ49" i="52"/>
  <c r="CY45" i="52"/>
  <c r="CZ45" i="52"/>
  <c r="CY41" i="52"/>
  <c r="CZ41" i="52"/>
  <c r="CY37" i="52"/>
  <c r="CZ37" i="52"/>
  <c r="CY33" i="52"/>
  <c r="CZ33" i="52"/>
  <c r="CY29" i="52"/>
  <c r="CZ29" i="52"/>
  <c r="CY25" i="52"/>
  <c r="CZ25" i="52"/>
  <c r="CY21" i="52"/>
  <c r="CZ21" i="52"/>
  <c r="CY17" i="52"/>
  <c r="CZ17" i="52"/>
  <c r="CY13" i="52"/>
  <c r="CZ13" i="52"/>
  <c r="DA59" i="52"/>
  <c r="DA56" i="52"/>
  <c r="DA54" i="52"/>
  <c r="DA43" i="52"/>
  <c r="DA40" i="52"/>
  <c r="DA38" i="52"/>
  <c r="DA27" i="52"/>
  <c r="DA24" i="52"/>
  <c r="DA22" i="52"/>
  <c r="CY163" i="52"/>
  <c r="CZ163" i="52"/>
  <c r="CY159" i="52"/>
  <c r="CZ159" i="52"/>
  <c r="CY155" i="52"/>
  <c r="CZ155" i="52"/>
  <c r="CY151" i="52"/>
  <c r="CZ151" i="52"/>
  <c r="CY147" i="52"/>
  <c r="CZ147" i="52"/>
  <c r="CY143" i="52"/>
  <c r="CZ143" i="52"/>
  <c r="CY139" i="52"/>
  <c r="CZ139" i="52"/>
  <c r="CY135" i="52"/>
  <c r="CZ135" i="52"/>
  <c r="CY131" i="52"/>
  <c r="CZ131" i="52"/>
  <c r="CY127" i="52"/>
  <c r="CZ127" i="52"/>
  <c r="CY123" i="52"/>
  <c r="CZ123" i="52"/>
  <c r="CY119" i="52"/>
  <c r="CZ119" i="52"/>
  <c r="CY115" i="52"/>
  <c r="CZ115" i="52"/>
  <c r="CY111" i="52"/>
  <c r="CZ111" i="52"/>
  <c r="CY107" i="52"/>
  <c r="CZ107" i="52"/>
  <c r="CY103" i="52"/>
  <c r="CZ103" i="52"/>
  <c r="CY99" i="52"/>
  <c r="CZ99" i="52"/>
  <c r="CY95" i="52"/>
  <c r="CZ95" i="52"/>
  <c r="CY91" i="52"/>
  <c r="CZ91" i="52"/>
  <c r="CY87" i="52"/>
  <c r="CZ87" i="52"/>
  <c r="CY83" i="52"/>
  <c r="CZ83" i="52"/>
  <c r="CY79" i="52"/>
  <c r="CZ79" i="52"/>
  <c r="CY75" i="52"/>
  <c r="CZ75" i="52"/>
  <c r="CY71" i="52"/>
  <c r="CZ71" i="52"/>
  <c r="CZ244" i="52"/>
  <c r="CZ240" i="52"/>
  <c r="CY240" i="52"/>
  <c r="CZ236" i="52"/>
  <c r="CZ232" i="52"/>
  <c r="CY232" i="52"/>
  <c r="CZ228" i="52"/>
  <c r="CZ224" i="52"/>
  <c r="CY224" i="52"/>
  <c r="CZ220" i="52"/>
  <c r="CZ216" i="52"/>
  <c r="CY216" i="52"/>
  <c r="CZ212" i="52"/>
  <c r="CZ208" i="52"/>
  <c r="CY208" i="52"/>
  <c r="CZ204" i="52"/>
  <c r="CZ200" i="52"/>
  <c r="CY200" i="52"/>
  <c r="CZ196" i="52"/>
  <c r="CZ192" i="52"/>
  <c r="CY192" i="52"/>
  <c r="DA251" i="52"/>
  <c r="DA249" i="52"/>
  <c r="DA212" i="52"/>
  <c r="DA209" i="52"/>
  <c r="DA170" i="52"/>
  <c r="DA156" i="52"/>
  <c r="DA123" i="52"/>
  <c r="DA121" i="52"/>
  <c r="DA76" i="52"/>
  <c r="DA73" i="52"/>
  <c r="DA10" i="52"/>
  <c r="CY174" i="52"/>
  <c r="CZ66" i="52"/>
  <c r="CZ62" i="52"/>
  <c r="CY62" i="52"/>
  <c r="CZ58" i="52"/>
  <c r="CZ54" i="52"/>
  <c r="CY54" i="52"/>
  <c r="CZ50" i="52"/>
  <c r="CZ46" i="52"/>
  <c r="CY46" i="52"/>
  <c r="CZ42" i="52"/>
  <c r="CZ38" i="52"/>
  <c r="CY38" i="52"/>
  <c r="CZ34" i="52"/>
  <c r="CZ30" i="52"/>
  <c r="CY30" i="52"/>
  <c r="CZ26" i="52"/>
  <c r="CZ22" i="52"/>
  <c r="CY22" i="52"/>
  <c r="CZ18" i="52"/>
  <c r="CZ14" i="52"/>
  <c r="CY14" i="52"/>
  <c r="DA57" i="52"/>
  <c r="DA41" i="52"/>
  <c r="DA25" i="52"/>
  <c r="CZ160" i="52"/>
  <c r="CY160" i="52"/>
  <c r="CZ156" i="52"/>
  <c r="CZ152" i="52"/>
  <c r="CY152" i="52"/>
  <c r="CZ148" i="52"/>
  <c r="CZ144" i="52"/>
  <c r="CY144" i="52"/>
  <c r="CZ140" i="52"/>
  <c r="CZ136" i="52"/>
  <c r="CY136" i="52"/>
  <c r="CZ132" i="52"/>
  <c r="CZ128" i="52"/>
  <c r="CY128" i="52"/>
  <c r="CZ124" i="52"/>
  <c r="CZ120" i="52"/>
  <c r="CY120" i="52"/>
  <c r="CZ116" i="52"/>
  <c r="CZ112" i="52"/>
  <c r="CY112" i="52"/>
  <c r="CZ108" i="52"/>
  <c r="CZ104" i="52"/>
  <c r="CY104" i="52"/>
  <c r="CZ100" i="52"/>
  <c r="CZ96" i="52"/>
  <c r="CY96" i="52"/>
  <c r="CZ92" i="52"/>
  <c r="CZ88" i="52"/>
  <c r="CY88" i="52"/>
  <c r="CZ84" i="52"/>
  <c r="CZ80" i="52"/>
  <c r="CY80" i="52"/>
  <c r="CZ76" i="52"/>
  <c r="CZ72" i="52"/>
  <c r="CY72" i="52"/>
  <c r="CY245" i="52"/>
  <c r="CZ245" i="52"/>
  <c r="CY241" i="52"/>
  <c r="CZ241" i="52"/>
  <c r="CY237" i="52"/>
  <c r="CZ237" i="52"/>
  <c r="CY233" i="52"/>
  <c r="CZ233" i="52"/>
  <c r="CY229" i="52"/>
  <c r="CZ229" i="52"/>
  <c r="CY225" i="52"/>
  <c r="CZ225" i="52"/>
  <c r="CY221" i="52"/>
  <c r="CZ221" i="52"/>
  <c r="CY217" i="52"/>
  <c r="CZ217" i="52"/>
  <c r="CY213" i="52"/>
  <c r="CZ213" i="52"/>
  <c r="CY209" i="52"/>
  <c r="CZ209" i="52"/>
  <c r="CY205" i="52"/>
  <c r="CZ205" i="52"/>
  <c r="CY201" i="52"/>
  <c r="CZ201" i="52"/>
  <c r="CY197" i="52"/>
  <c r="CZ197" i="52"/>
  <c r="CY193" i="52"/>
  <c r="CZ193" i="52"/>
  <c r="CY189" i="52"/>
  <c r="CZ189" i="52"/>
  <c r="CZ188" i="52"/>
  <c r="CY185" i="52"/>
  <c r="CZ184" i="52"/>
  <c r="CY184" i="52"/>
  <c r="CY181" i="52"/>
  <c r="CZ180" i="52"/>
  <c r="CY177" i="52"/>
  <c r="CZ176" i="52"/>
  <c r="CY176" i="52"/>
  <c r="CY173" i="52"/>
  <c r="CZ172" i="52"/>
  <c r="CY169" i="52"/>
  <c r="CZ168" i="52"/>
  <c r="CY168" i="52"/>
  <c r="CY165" i="52"/>
  <c r="CZ164" i="52"/>
  <c r="CY263" i="52"/>
  <c r="CZ262" i="52"/>
  <c r="CY262" i="52"/>
  <c r="CY259" i="52"/>
  <c r="CZ258" i="52"/>
  <c r="CY255" i="52"/>
  <c r="CZ254" i="52"/>
  <c r="CY254" i="52"/>
  <c r="CY251" i="52"/>
  <c r="CZ250" i="52"/>
  <c r="CY247" i="52"/>
  <c r="CZ246" i="52"/>
  <c r="CY246" i="52"/>
  <c r="DA252" i="52"/>
  <c r="DA219" i="52"/>
  <c r="DA217" i="52"/>
  <c r="DA180" i="52"/>
  <c r="DA177" i="52"/>
  <c r="DA138" i="52"/>
  <c r="DA124" i="52"/>
  <c r="DA83" i="52"/>
  <c r="DA81" i="52"/>
  <c r="CY9" i="52"/>
  <c r="CZ9" i="52"/>
  <c r="DA260" i="52"/>
  <c r="DA257" i="52"/>
  <c r="DA228" i="52"/>
  <c r="DA225" i="52"/>
  <c r="DA196" i="52"/>
  <c r="DA193" i="52"/>
  <c r="DA164" i="52"/>
  <c r="DA161" i="52"/>
  <c r="DA132" i="52"/>
  <c r="DA129" i="52"/>
  <c r="DA92" i="52"/>
  <c r="DA89" i="52"/>
  <c r="C11" i="56"/>
  <c r="C41" i="56"/>
  <c r="O41" i="56"/>
  <c r="O38" i="56"/>
  <c r="DA7" i="52"/>
  <c r="DA61" i="52"/>
  <c r="DA58" i="52"/>
  <c r="DA53" i="52"/>
  <c r="DA50" i="52"/>
  <c r="DA45" i="52"/>
  <c r="DA42" i="52"/>
  <c r="DA37" i="52"/>
  <c r="DA34" i="52"/>
  <c r="DA29" i="52"/>
  <c r="DA26" i="52"/>
  <c r="DA21" i="52"/>
  <c r="DA18" i="52"/>
  <c r="DA13" i="52"/>
  <c r="CZ187" i="52"/>
  <c r="CY187" i="52"/>
  <c r="CZ183" i="52"/>
  <c r="CY183" i="52"/>
  <c r="CZ179" i="52"/>
  <c r="CY179" i="52"/>
  <c r="CZ175" i="52"/>
  <c r="CY175" i="52"/>
  <c r="CZ171" i="52"/>
  <c r="CY171" i="52"/>
  <c r="CZ167" i="52"/>
  <c r="CY167" i="52"/>
  <c r="CZ265" i="52"/>
  <c r="CY265" i="52"/>
  <c r="CZ261" i="52"/>
  <c r="CY261" i="52"/>
  <c r="CZ257" i="52"/>
  <c r="CY257" i="52"/>
  <c r="CZ253" i="52"/>
  <c r="CY253" i="52"/>
  <c r="CZ249" i="52"/>
  <c r="CY249" i="52"/>
  <c r="DA265" i="52"/>
  <c r="DA236" i="52"/>
  <c r="DA233" i="52"/>
  <c r="DA204" i="52"/>
  <c r="DA201" i="52"/>
  <c r="DA172" i="52"/>
  <c r="DA169" i="52"/>
  <c r="DA140" i="52"/>
  <c r="DA137" i="52"/>
  <c r="DA100" i="52"/>
  <c r="DA97" i="52"/>
  <c r="DA68" i="52"/>
  <c r="DA65" i="52"/>
  <c r="I41" i="56"/>
  <c r="CZ185" i="52"/>
  <c r="CZ181" i="52"/>
  <c r="CZ177" i="52"/>
  <c r="CZ173" i="52"/>
  <c r="CZ169" i="52"/>
  <c r="CZ165" i="52"/>
  <c r="CZ263" i="52"/>
  <c r="CZ259" i="52"/>
  <c r="CZ255" i="52"/>
  <c r="CZ251" i="52"/>
  <c r="CZ247" i="52"/>
  <c r="DA264" i="52"/>
  <c r="DA261" i="52"/>
  <c r="DA256" i="52"/>
  <c r="DA253" i="52"/>
  <c r="DA248" i="52"/>
  <c r="DA245" i="52"/>
  <c r="DA240" i="52"/>
  <c r="DA237" i="52"/>
  <c r="DA232" i="52"/>
  <c r="DA229" i="52"/>
  <c r="DA224" i="52"/>
  <c r="DA221" i="52"/>
  <c r="DA216" i="52"/>
  <c r="DA213" i="52"/>
  <c r="DA208" i="52"/>
  <c r="DA205" i="52"/>
  <c r="DA200" i="52"/>
  <c r="DA197" i="52"/>
  <c r="DA192" i="52"/>
  <c r="DA189" i="52"/>
  <c r="DA184" i="52"/>
  <c r="DA181" i="52"/>
  <c r="DA176" i="52"/>
  <c r="DA173" i="52"/>
  <c r="DA168" i="52"/>
  <c r="DA165" i="52"/>
  <c r="DA160" i="52"/>
  <c r="DA157" i="52"/>
  <c r="DA152" i="52"/>
  <c r="DA149" i="52"/>
  <c r="DA144" i="52"/>
  <c r="DA141" i="52"/>
  <c r="DA136" i="52"/>
  <c r="DA133" i="52"/>
  <c r="DA128" i="52"/>
  <c r="DA125" i="52"/>
  <c r="DA120" i="52"/>
  <c r="DA117" i="52"/>
  <c r="DA112" i="52"/>
  <c r="DA109" i="52"/>
  <c r="DA104" i="52"/>
  <c r="DA101" i="52"/>
  <c r="DA96" i="52"/>
  <c r="DA93" i="52"/>
  <c r="DA88" i="52"/>
  <c r="DA85" i="52"/>
  <c r="DA80" i="52"/>
  <c r="DA77" i="52"/>
  <c r="DA72" i="52"/>
  <c r="DA69" i="52"/>
  <c r="E41" i="56"/>
  <c r="CZ186" i="52"/>
  <c r="CZ182" i="52"/>
  <c r="CZ178" i="52"/>
  <c r="CZ174" i="52"/>
  <c r="CZ170" i="52"/>
  <c r="CZ166" i="52"/>
  <c r="CZ264" i="52"/>
  <c r="CZ260" i="52"/>
  <c r="CZ256" i="52"/>
  <c r="CZ252" i="52"/>
  <c r="CZ248" i="52"/>
  <c r="F8" i="56"/>
  <c r="F38" i="56"/>
  <c r="I40" i="56"/>
  <c r="I38" i="56"/>
  <c r="L12" i="56"/>
  <c r="N41" i="56"/>
  <c r="H49" i="56"/>
  <c r="E48" i="56"/>
  <c r="R74" i="51"/>
  <c r="CR73" i="51"/>
  <c r="DS73" i="51"/>
  <c r="CL73" i="51"/>
  <c r="CP74" i="51"/>
  <c r="DJ69" i="51"/>
  <c r="DK73" i="51"/>
  <c r="DB73" i="51"/>
  <c r="DN68" i="51"/>
  <c r="DA69" i="51"/>
  <c r="DV69" i="51"/>
  <c r="DT73" i="51"/>
  <c r="DO73" i="51"/>
  <c r="CY73" i="51"/>
  <c r="DG71" i="51"/>
  <c r="CR69" i="51"/>
  <c r="DC69" i="51"/>
  <c r="CN73" i="51"/>
  <c r="DG70" i="51"/>
  <c r="DD67" i="51"/>
  <c r="DJ67" i="51"/>
  <c r="CZ67" i="51"/>
  <c r="DW67" i="51"/>
  <c r="DH67" i="51"/>
  <c r="DV67" i="51"/>
  <c r="CY67" i="51"/>
  <c r="DT67" i="51"/>
  <c r="DO67" i="51"/>
  <c r="DF68" i="51"/>
  <c r="DR68" i="51"/>
  <c r="DV68" i="51"/>
  <c r="DO68" i="51"/>
  <c r="DB68" i="51"/>
  <c r="DT68" i="51"/>
  <c r="CZ68" i="51"/>
  <c r="DK68" i="51"/>
  <c r="DH68" i="51"/>
  <c r="DW68" i="51"/>
  <c r="DG68" i="51"/>
  <c r="DU68" i="51"/>
  <c r="CD29" i="51"/>
  <c r="CA29" i="51"/>
  <c r="DK67" i="51"/>
  <c r="DL67" i="51"/>
  <c r="DU67" i="51"/>
  <c r="K51" i="56"/>
  <c r="BT29" i="51"/>
  <c r="K47" i="56"/>
  <c r="CB29" i="51"/>
  <c r="DC68" i="51"/>
  <c r="DD68" i="51"/>
  <c r="DQ68" i="51"/>
  <c r="DS68" i="51"/>
  <c r="DE68" i="51"/>
  <c r="DI68" i="51"/>
  <c r="DJ68" i="51"/>
  <c r="DP68" i="51"/>
  <c r="H22" i="56"/>
  <c r="DU73" i="51"/>
  <c r="DE67" i="51"/>
  <c r="DN67" i="51"/>
  <c r="CS73" i="51"/>
  <c r="DD73" i="51"/>
  <c r="CE73" i="51"/>
  <c r="DE73" i="51"/>
  <c r="DR73" i="51"/>
  <c r="DH73" i="51"/>
  <c r="CH73" i="51"/>
  <c r="CF73" i="51"/>
  <c r="DM73" i="51"/>
  <c r="DW73" i="51"/>
  <c r="DJ73" i="51"/>
  <c r="CT73" i="51"/>
  <c r="CG73" i="51"/>
  <c r="BY29" i="51"/>
  <c r="BU29" i="51"/>
  <c r="CE69" i="51"/>
  <c r="CJ69" i="51"/>
  <c r="DL69" i="51"/>
  <c r="CN69" i="51"/>
  <c r="CG69" i="51"/>
  <c r="CW69" i="51"/>
  <c r="DQ69" i="51"/>
  <c r="DO69" i="51"/>
  <c r="CO69" i="51"/>
  <c r="CF69" i="51"/>
  <c r="DK69" i="51"/>
  <c r="DM69" i="51"/>
  <c r="CQ69" i="51"/>
  <c r="CU69" i="51"/>
  <c r="N48" i="56"/>
  <c r="CS69" i="51"/>
  <c r="DD69" i="51"/>
  <c r="DN73" i="51"/>
  <c r="CQ73" i="51"/>
  <c r="DE70" i="51"/>
  <c r="DG67" i="51"/>
  <c r="DE71" i="51"/>
  <c r="CX69" i="51"/>
  <c r="DN69" i="51"/>
  <c r="DF73" i="51"/>
  <c r="DA73" i="51"/>
  <c r="DG73" i="51"/>
  <c r="DI70" i="51"/>
  <c r="DX67" i="51"/>
  <c r="DH71" i="51"/>
  <c r="DA68" i="51"/>
  <c r="CP69" i="51"/>
  <c r="DF69" i="51"/>
  <c r="CM69" i="51"/>
  <c r="CZ73" i="51"/>
  <c r="DV73" i="51"/>
  <c r="CX73" i="51"/>
  <c r="DR70" i="51"/>
  <c r="DF70" i="51"/>
  <c r="DF67" i="51"/>
  <c r="BS29" i="51"/>
  <c r="BW29" i="51"/>
  <c r="BZ29" i="51"/>
  <c r="BX29" i="51"/>
  <c r="DR67" i="51"/>
  <c r="DS67" i="51"/>
  <c r="DM67" i="51"/>
  <c r="DC67" i="51"/>
  <c r="DB67" i="51"/>
  <c r="DA67" i="51"/>
  <c r="DP67" i="51"/>
  <c r="DQ67" i="51"/>
  <c r="Q22" i="56"/>
  <c r="Q52" i="56"/>
  <c r="N47" i="56"/>
  <c r="DK70" i="51"/>
  <c r="CY70" i="51"/>
  <c r="K48" i="56"/>
  <c r="DA70" i="51"/>
  <c r="DQ70" i="51"/>
  <c r="DO70" i="51"/>
  <c r="DS70" i="51"/>
  <c r="DD70" i="51"/>
  <c r="DD71" i="51"/>
  <c r="DI71" i="51"/>
  <c r="DW71" i="51"/>
  <c r="DQ71" i="51"/>
  <c r="DR71" i="51"/>
  <c r="DF71" i="51"/>
  <c r="CE74" i="51"/>
  <c r="O37" i="56"/>
  <c r="O12" i="56"/>
  <c r="H47" i="56"/>
  <c r="N46" i="56"/>
  <c r="H51" i="56"/>
  <c r="N51" i="56"/>
  <c r="DC74" i="51"/>
  <c r="CE50" i="51"/>
  <c r="CF50" i="51"/>
  <c r="T72" i="51"/>
  <c r="S74" i="51"/>
  <c r="DZ68" i="51"/>
  <c r="E22" i="56"/>
  <c r="DZ72" i="51"/>
  <c r="DT74" i="51"/>
  <c r="CI74" i="51"/>
  <c r="DZ70" i="51"/>
  <c r="N50" i="56"/>
  <c r="DZ71" i="51"/>
  <c r="C14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AP14" i="55"/>
  <c r="AQ14" i="55"/>
  <c r="AR14" i="55"/>
  <c r="AS14" i="55"/>
  <c r="AT14" i="55"/>
  <c r="AU14" i="55"/>
  <c r="AX14" i="52"/>
  <c r="AY14" i="52"/>
  <c r="DH74" i="51"/>
  <c r="DZ67" i="51"/>
  <c r="DZ73" i="51"/>
  <c r="O32" i="56"/>
  <c r="C21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AP21" i="55"/>
  <c r="AQ21" i="55"/>
  <c r="AR21" i="55"/>
  <c r="AS21" i="55"/>
  <c r="AT21" i="55"/>
  <c r="AU21" i="55"/>
  <c r="AX21" i="52"/>
  <c r="CV74" i="51"/>
  <c r="CS74" i="51"/>
  <c r="DW74" i="51"/>
  <c r="E51" i="56"/>
  <c r="CJ74" i="51"/>
  <c r="N22" i="56"/>
  <c r="DZ69" i="51"/>
  <c r="C278" i="50"/>
  <c r="H273" i="50"/>
  <c r="G273" i="50"/>
  <c r="H2058" i="50"/>
  <c r="AX236" i="52"/>
  <c r="C236" i="55"/>
  <c r="D236" i="55"/>
  <c r="E236" i="55"/>
  <c r="F236" i="55"/>
  <c r="G236" i="55"/>
  <c r="H236" i="55"/>
  <c r="I236" i="55"/>
  <c r="J236" i="55"/>
  <c r="K236" i="55"/>
  <c r="L236" i="55"/>
  <c r="M236" i="55"/>
  <c r="N236" i="55"/>
  <c r="O236" i="55"/>
  <c r="P236" i="55"/>
  <c r="Q236" i="55"/>
  <c r="R236" i="55"/>
  <c r="S236" i="55"/>
  <c r="T236" i="55"/>
  <c r="U236" i="55"/>
  <c r="V236" i="55"/>
  <c r="W236" i="55"/>
  <c r="X236" i="55"/>
  <c r="Y236" i="55"/>
  <c r="Z236" i="55"/>
  <c r="AA236" i="55"/>
  <c r="AB236" i="55"/>
  <c r="AC236" i="55"/>
  <c r="AD236" i="55"/>
  <c r="AE236" i="55"/>
  <c r="AF236" i="55"/>
  <c r="AG236" i="55"/>
  <c r="AH236" i="55"/>
  <c r="AI236" i="55"/>
  <c r="AJ236" i="55"/>
  <c r="AK236" i="55"/>
  <c r="AL236" i="55"/>
  <c r="AM236" i="55"/>
  <c r="AN236" i="55"/>
  <c r="AO236" i="55"/>
  <c r="AP236" i="55"/>
  <c r="AQ236" i="55"/>
  <c r="AR236" i="55"/>
  <c r="AS236" i="55"/>
  <c r="AT236" i="55"/>
  <c r="AU236" i="55"/>
  <c r="C25" i="55"/>
  <c r="D25" i="55"/>
  <c r="E25" i="55"/>
  <c r="F25" i="55"/>
  <c r="G25" i="55"/>
  <c r="H25" i="55"/>
  <c r="I25" i="55"/>
  <c r="J25" i="55"/>
  <c r="K25" i="55"/>
  <c r="L25" i="55"/>
  <c r="M25" i="55"/>
  <c r="N25" i="55"/>
  <c r="O25" i="55"/>
  <c r="P25" i="55"/>
  <c r="Q25" i="55"/>
  <c r="R25" i="55"/>
  <c r="S25" i="55"/>
  <c r="T25" i="55"/>
  <c r="U25" i="55"/>
  <c r="V25" i="55"/>
  <c r="W25" i="55"/>
  <c r="X25" i="55"/>
  <c r="Y25" i="55"/>
  <c r="Z25" i="55"/>
  <c r="AA25" i="55"/>
  <c r="AB25" i="55"/>
  <c r="AC25" i="55"/>
  <c r="AD25" i="55"/>
  <c r="AE25" i="55"/>
  <c r="AF25" i="55"/>
  <c r="AG25" i="55"/>
  <c r="AH25" i="55"/>
  <c r="AI25" i="55"/>
  <c r="AJ25" i="55"/>
  <c r="AK25" i="55"/>
  <c r="AL25" i="55"/>
  <c r="AM25" i="55"/>
  <c r="AN25" i="55"/>
  <c r="AO25" i="55"/>
  <c r="AP25" i="55"/>
  <c r="AQ25" i="55"/>
  <c r="AR25" i="55"/>
  <c r="AS25" i="55"/>
  <c r="AT25" i="55"/>
  <c r="AU25" i="55"/>
  <c r="AY25" i="52"/>
  <c r="J288" i="50"/>
  <c r="DA235" i="52"/>
  <c r="J284" i="50"/>
  <c r="DA39" i="52"/>
  <c r="DA258" i="52"/>
  <c r="CF258" i="55"/>
  <c r="DA254" i="52"/>
  <c r="DA23" i="52"/>
  <c r="DA15" i="52"/>
  <c r="DA262" i="52"/>
  <c r="DA242" i="52"/>
  <c r="DA238" i="52"/>
  <c r="DA28" i="52"/>
  <c r="DA246" i="52"/>
  <c r="L278" i="50"/>
  <c r="DX60" i="51"/>
  <c r="I32" i="56"/>
  <c r="P283" i="50"/>
  <c r="P57" i="51"/>
  <c r="I288" i="50"/>
  <c r="J289" i="50"/>
  <c r="L284" i="50"/>
  <c r="L289" i="50"/>
  <c r="J286" i="50"/>
  <c r="L286" i="50"/>
  <c r="J287" i="50"/>
  <c r="J282" i="50"/>
  <c r="L282" i="50"/>
  <c r="BR29" i="51"/>
  <c r="DX55" i="51"/>
  <c r="DX59" i="51"/>
  <c r="DX58" i="51"/>
  <c r="CQ50" i="51"/>
  <c r="T47" i="51"/>
  <c r="U47" i="51"/>
  <c r="V47" i="51"/>
  <c r="W47" i="51"/>
  <c r="X47" i="51"/>
  <c r="Y47" i="51"/>
  <c r="Z47" i="51"/>
  <c r="AA47" i="51"/>
  <c r="AB47" i="51"/>
  <c r="AC47" i="51"/>
  <c r="AD47" i="51"/>
  <c r="AE47" i="51"/>
  <c r="AF47" i="51"/>
  <c r="AG47" i="51"/>
  <c r="AH47" i="51"/>
  <c r="AI47" i="51"/>
  <c r="AJ47" i="51"/>
  <c r="AK47" i="51"/>
  <c r="AL47" i="51"/>
  <c r="AM47" i="51"/>
  <c r="AN47" i="51"/>
  <c r="AO47" i="51"/>
  <c r="AP47" i="51"/>
  <c r="AQ47" i="51"/>
  <c r="AR47" i="51"/>
  <c r="AS47" i="51"/>
  <c r="AT47" i="51"/>
  <c r="AU47" i="51"/>
  <c r="AV47" i="51"/>
  <c r="AW47" i="51"/>
  <c r="AX47" i="51"/>
  <c r="AY47" i="51"/>
  <c r="AZ47" i="51"/>
  <c r="BA47" i="51"/>
  <c r="BB47" i="51"/>
  <c r="BC47" i="51"/>
  <c r="BD47" i="51"/>
  <c r="BE47" i="51"/>
  <c r="BF47" i="51"/>
  <c r="BG47" i="51"/>
  <c r="BH47" i="51"/>
  <c r="BI47" i="51"/>
  <c r="CH47" i="51"/>
  <c r="CT46" i="51"/>
  <c r="E52" i="56"/>
  <c r="CE46" i="51"/>
  <c r="CG46" i="51"/>
  <c r="CI46" i="51"/>
  <c r="CG62" i="51"/>
  <c r="CF62" i="51"/>
  <c r="CE62" i="51"/>
  <c r="CI62" i="51"/>
  <c r="CH62" i="51"/>
  <c r="N52" i="56"/>
  <c r="H52" i="56"/>
  <c r="L285" i="50"/>
  <c r="DH47" i="51"/>
  <c r="DJ47" i="51"/>
  <c r="CF47" i="51"/>
  <c r="CE47" i="51"/>
  <c r="CP47" i="51"/>
  <c r="DC47" i="51"/>
  <c r="DZ55" i="51"/>
  <c r="Q57" i="51"/>
  <c r="P62" i="51"/>
  <c r="C6" i="56"/>
  <c r="DZ60" i="51"/>
  <c r="U72" i="51"/>
  <c r="T74" i="51"/>
  <c r="CK48" i="51"/>
  <c r="CF48" i="51"/>
  <c r="CO48" i="51"/>
  <c r="CM48" i="51"/>
  <c r="CG48" i="51"/>
  <c r="CN48" i="51"/>
  <c r="CL48" i="51"/>
  <c r="CJ48" i="51"/>
  <c r="CG50" i="51"/>
  <c r="CI50" i="51"/>
  <c r="CJ50" i="51"/>
  <c r="CM50" i="51"/>
  <c r="CH50" i="51"/>
  <c r="CL50" i="51"/>
  <c r="CO50" i="51"/>
  <c r="CN50" i="51"/>
  <c r="CK50" i="51"/>
  <c r="DX49" i="51"/>
  <c r="DZ49" i="51"/>
  <c r="DN49" i="51"/>
  <c r="CS49" i="51"/>
  <c r="DF49" i="51"/>
  <c r="DI49" i="51"/>
  <c r="CE49" i="51"/>
  <c r="DW49" i="51"/>
  <c r="DS49" i="51"/>
  <c r="DL49" i="51"/>
  <c r="CW49" i="51"/>
  <c r="DE49" i="51"/>
  <c r="CX49" i="51"/>
  <c r="DJ49" i="51"/>
  <c r="DM49" i="51"/>
  <c r="CV49" i="51"/>
  <c r="CM49" i="51"/>
  <c r="DC49" i="51"/>
  <c r="CH49" i="51"/>
  <c r="CL49" i="51"/>
  <c r="DU49" i="51"/>
  <c r="DT49" i="51"/>
  <c r="CQ49" i="51"/>
  <c r="CY49" i="51"/>
  <c r="CK49" i="51"/>
  <c r="DD49" i="51"/>
  <c r="DV49" i="51"/>
  <c r="CN49" i="51"/>
  <c r="CP49" i="51"/>
  <c r="CO49" i="51"/>
  <c r="CR49" i="51"/>
  <c r="DP49" i="51"/>
  <c r="DO49" i="51"/>
  <c r="CJ49" i="51"/>
  <c r="DH49" i="51"/>
  <c r="CT49" i="51"/>
  <c r="DA49" i="51"/>
  <c r="DQ49" i="51"/>
  <c r="DR49" i="51"/>
  <c r="DK49" i="51"/>
  <c r="DG49" i="51"/>
  <c r="CG49" i="51"/>
  <c r="CZ49" i="51"/>
  <c r="DB49" i="51"/>
  <c r="CU49" i="51"/>
  <c r="CF49" i="51"/>
  <c r="CI49" i="51"/>
  <c r="DZ58" i="51"/>
  <c r="Q12" i="56"/>
  <c r="Q42" i="56"/>
  <c r="P46" i="51"/>
  <c r="Q46" i="51"/>
  <c r="R46" i="51"/>
  <c r="S46" i="51"/>
  <c r="DZ59" i="51"/>
  <c r="CE44" i="51"/>
  <c r="CM44" i="51"/>
  <c r="CH44" i="51"/>
  <c r="CN44" i="51"/>
  <c r="CO44" i="51"/>
  <c r="CF44" i="51"/>
  <c r="CG44" i="51"/>
  <c r="CP44" i="51"/>
  <c r="CQ44" i="51"/>
  <c r="CK44" i="51"/>
  <c r="CJ44" i="51"/>
  <c r="CL44" i="51"/>
  <c r="CI44" i="51"/>
  <c r="AA70" i="51"/>
  <c r="R57" i="51"/>
  <c r="S57" i="51"/>
  <c r="CE51" i="51"/>
  <c r="C36" i="56"/>
  <c r="AB70" i="51"/>
  <c r="AC70" i="51"/>
  <c r="Q32" i="56"/>
  <c r="V72" i="51"/>
  <c r="U74" i="51"/>
  <c r="AG69" i="51"/>
  <c r="W72" i="51"/>
  <c r="V74" i="51"/>
  <c r="AH69" i="51"/>
  <c r="X72" i="51"/>
  <c r="X74" i="51"/>
  <c r="W74" i="51"/>
  <c r="Y72" i="51"/>
  <c r="Z72" i="51"/>
  <c r="Y48" i="56"/>
  <c r="AE48" i="56"/>
  <c r="Y47" i="56"/>
  <c r="AE47" i="56"/>
  <c r="T48" i="56"/>
  <c r="Z48" i="56"/>
  <c r="AF48" i="56"/>
  <c r="Y51" i="56"/>
  <c r="AE51" i="56"/>
  <c r="W45" i="56"/>
  <c r="AC45" i="56"/>
  <c r="H46" i="56"/>
  <c r="Y46" i="56"/>
  <c r="AE46" i="56"/>
  <c r="T47" i="56"/>
  <c r="Z47" i="56"/>
  <c r="AF47" i="56"/>
  <c r="V48" i="56"/>
  <c r="AB48" i="56"/>
  <c r="AH48" i="56"/>
  <c r="Y50" i="56"/>
  <c r="AE50" i="56"/>
  <c r="T51" i="56"/>
  <c r="Z51" i="56"/>
  <c r="AF51" i="56"/>
  <c r="Y45" i="56"/>
  <c r="T46" i="56"/>
  <c r="Z46" i="56"/>
  <c r="V47" i="56"/>
  <c r="AB47" i="56"/>
  <c r="W48" i="56"/>
  <c r="Y49" i="56"/>
  <c r="T50" i="56"/>
  <c r="Z50" i="56"/>
  <c r="V51" i="56"/>
  <c r="AB51" i="56"/>
  <c r="Y37" i="56"/>
  <c r="AE37" i="56"/>
  <c r="T38" i="56"/>
  <c r="Z38" i="56"/>
  <c r="AF38" i="56"/>
  <c r="Y41" i="56"/>
  <c r="AE41" i="56"/>
  <c r="Y38" i="56"/>
  <c r="Y36" i="56"/>
  <c r="AE36" i="56"/>
  <c r="C7" i="56"/>
  <c r="C37" i="56"/>
  <c r="T37" i="56"/>
  <c r="Z37" i="56"/>
  <c r="AF37" i="56"/>
  <c r="V38" i="56"/>
  <c r="AB38" i="56"/>
  <c r="AH38" i="56"/>
  <c r="Y40" i="56"/>
  <c r="AE40" i="56"/>
  <c r="T41" i="56"/>
  <c r="Z41" i="56"/>
  <c r="AF41" i="56"/>
  <c r="AE38" i="56"/>
  <c r="Y35" i="56"/>
  <c r="T36" i="56"/>
  <c r="Z36" i="56"/>
  <c r="V37" i="56"/>
  <c r="AB37" i="56"/>
  <c r="W38" i="56"/>
  <c r="Y39" i="56"/>
  <c r="C10" i="56"/>
  <c r="C40" i="56"/>
  <c r="T40" i="56"/>
  <c r="Z40" i="56"/>
  <c r="V41" i="56"/>
  <c r="AB41" i="56"/>
  <c r="Z74" i="51"/>
  <c r="AA72" i="51"/>
  <c r="AD70" i="51"/>
  <c r="CT47" i="51"/>
  <c r="DS47" i="51"/>
  <c r="DE47" i="51"/>
  <c r="CV47" i="51"/>
  <c r="DD47" i="51"/>
  <c r="CL47" i="51"/>
  <c r="AI69" i="51"/>
  <c r="DV47" i="51"/>
  <c r="CJ47" i="51"/>
  <c r="CU47" i="51"/>
  <c r="DA47" i="51"/>
  <c r="CR47" i="51"/>
  <c r="CK47" i="51"/>
  <c r="CO46" i="51"/>
  <c r="DV46" i="51"/>
  <c r="DO46" i="51"/>
  <c r="K22" i="56"/>
  <c r="Y74" i="51"/>
  <c r="DP47" i="51"/>
  <c r="DW47" i="51"/>
  <c r="DF47" i="51"/>
  <c r="CW47" i="51"/>
  <c r="CS47" i="51"/>
  <c r="CQ47" i="51"/>
  <c r="DM46" i="51"/>
  <c r="CS46" i="51"/>
  <c r="DU46" i="51"/>
  <c r="DR46" i="51"/>
  <c r="K288" i="50"/>
  <c r="L288" i="50"/>
  <c r="DS74" i="51"/>
  <c r="O42" i="56"/>
  <c r="DP50" i="51"/>
  <c r="CV50" i="51"/>
  <c r="CP50" i="51"/>
  <c r="CI48" i="51"/>
  <c r="CH48" i="51"/>
  <c r="DB47" i="51"/>
  <c r="DI47" i="51"/>
  <c r="CM47" i="51"/>
  <c r="DG47" i="51"/>
  <c r="DL47" i="51"/>
  <c r="CX47" i="51"/>
  <c r="DN46" i="51"/>
  <c r="DF46" i="51"/>
  <c r="CZ46" i="51"/>
  <c r="DX50" i="51"/>
  <c r="DX74" i="51"/>
  <c r="DD74" i="51"/>
  <c r="I42" i="56"/>
  <c r="DU47" i="51"/>
  <c r="DM47" i="51"/>
  <c r="CO47" i="51"/>
  <c r="DO47" i="51"/>
  <c r="DN47" i="51"/>
  <c r="CG47" i="51"/>
  <c r="CZ47" i="51"/>
  <c r="CI47" i="51"/>
  <c r="DX47" i="51"/>
  <c r="DZ47" i="51"/>
  <c r="CR46" i="51"/>
  <c r="DG46" i="51"/>
  <c r="DH46" i="51"/>
  <c r="CL46" i="51"/>
  <c r="DE46" i="51"/>
  <c r="CH46" i="51"/>
  <c r="DQ46" i="51"/>
  <c r="CM46" i="51"/>
  <c r="CK46" i="51"/>
  <c r="CU46" i="51"/>
  <c r="DA46" i="51"/>
  <c r="CM74" i="51"/>
  <c r="CQ74" i="51"/>
  <c r="DJ74" i="51"/>
  <c r="CG74" i="51"/>
  <c r="DL74" i="51"/>
  <c r="CW74" i="51"/>
  <c r="DN74" i="51"/>
  <c r="CX74" i="51"/>
  <c r="CR74" i="51"/>
  <c r="CY74" i="51"/>
  <c r="CL74" i="51"/>
  <c r="DF74" i="51"/>
  <c r="DT47" i="51"/>
  <c r="CY47" i="51"/>
  <c r="DQ47" i="51"/>
  <c r="CN47" i="51"/>
  <c r="DK47" i="51"/>
  <c r="DR47" i="51"/>
  <c r="CP46" i="51"/>
  <c r="DB46" i="51"/>
  <c r="CF46" i="51"/>
  <c r="CV46" i="51"/>
  <c r="CN46" i="51"/>
  <c r="DP46" i="51"/>
  <c r="CX46" i="51"/>
  <c r="DT46" i="51"/>
  <c r="CQ46" i="51"/>
  <c r="CJ46" i="51"/>
  <c r="DB74" i="51"/>
  <c r="DM74" i="51"/>
  <c r="CU74" i="51"/>
  <c r="CH74" i="51"/>
  <c r="DA74" i="51"/>
  <c r="CF74" i="51"/>
  <c r="DE74" i="51"/>
  <c r="DR74" i="51"/>
  <c r="DO74" i="51"/>
  <c r="DU74" i="51"/>
  <c r="CN74" i="51"/>
  <c r="DK74" i="51"/>
  <c r="CO74" i="51"/>
  <c r="L42" i="56"/>
  <c r="K287" i="50"/>
  <c r="L287" i="50"/>
  <c r="DI74" i="51"/>
  <c r="DG74" i="51"/>
  <c r="DQ74" i="51"/>
  <c r="CZ74" i="51"/>
  <c r="DP74" i="51"/>
  <c r="DV74" i="51"/>
  <c r="CT74" i="51"/>
  <c r="CK74" i="51"/>
  <c r="DX46" i="51"/>
  <c r="DZ46" i="51"/>
  <c r="DX57" i="51"/>
  <c r="DX56" i="51"/>
  <c r="P288" i="50"/>
  <c r="P286" i="50"/>
  <c r="P282" i="50"/>
  <c r="P287" i="50"/>
  <c r="P284" i="50"/>
  <c r="Q55" i="51"/>
  <c r="AY153" i="52"/>
  <c r="C153" i="55"/>
  <c r="D153" i="55"/>
  <c r="E153" i="55"/>
  <c r="F153" i="55"/>
  <c r="G153" i="55"/>
  <c r="H153" i="55"/>
  <c r="I153" i="55"/>
  <c r="J153" i="55"/>
  <c r="K153" i="55"/>
  <c r="L153" i="55"/>
  <c r="M153" i="55"/>
  <c r="N153" i="55"/>
  <c r="O153" i="55"/>
  <c r="P153" i="55"/>
  <c r="Q153" i="55"/>
  <c r="R153" i="55"/>
  <c r="S153" i="55"/>
  <c r="T153" i="55"/>
  <c r="U153" i="55"/>
  <c r="V153" i="55"/>
  <c r="W153" i="55"/>
  <c r="X153" i="55"/>
  <c r="Y153" i="55"/>
  <c r="Z153" i="55"/>
  <c r="AA153" i="55"/>
  <c r="AB153" i="55"/>
  <c r="AC153" i="55"/>
  <c r="AD153" i="55"/>
  <c r="AE153" i="55"/>
  <c r="AF153" i="55"/>
  <c r="AG153" i="55"/>
  <c r="AH153" i="55"/>
  <c r="AI153" i="55"/>
  <c r="AJ153" i="55"/>
  <c r="AK153" i="55"/>
  <c r="AL153" i="55"/>
  <c r="AM153" i="55"/>
  <c r="AN153" i="55"/>
  <c r="AO153" i="55"/>
  <c r="AP153" i="55"/>
  <c r="AQ153" i="55"/>
  <c r="AR153" i="55"/>
  <c r="AS153" i="55"/>
  <c r="AT153" i="55"/>
  <c r="AU153" i="55"/>
  <c r="E200" i="55"/>
  <c r="F200" i="55"/>
  <c r="G200" i="55"/>
  <c r="H200" i="55"/>
  <c r="I200" i="55"/>
  <c r="J200" i="55"/>
  <c r="K200" i="55"/>
  <c r="L200" i="55"/>
  <c r="M200" i="55"/>
  <c r="N200" i="55"/>
  <c r="O200" i="55"/>
  <c r="P200" i="55"/>
  <c r="Q200" i="55"/>
  <c r="R200" i="55"/>
  <c r="S200" i="55"/>
  <c r="T200" i="55"/>
  <c r="U200" i="55"/>
  <c r="V200" i="55"/>
  <c r="W200" i="55"/>
  <c r="X200" i="55"/>
  <c r="Y200" i="55"/>
  <c r="Z200" i="55"/>
  <c r="AA200" i="55"/>
  <c r="AB200" i="55"/>
  <c r="AC200" i="55"/>
  <c r="AD200" i="55"/>
  <c r="AE200" i="55"/>
  <c r="AF200" i="55"/>
  <c r="AG200" i="55"/>
  <c r="AH200" i="55"/>
  <c r="AI200" i="55"/>
  <c r="AJ200" i="55"/>
  <c r="AK200" i="55"/>
  <c r="AL200" i="55"/>
  <c r="AM200" i="55"/>
  <c r="AN200" i="55"/>
  <c r="AO200" i="55"/>
  <c r="AP200" i="55"/>
  <c r="AQ200" i="55"/>
  <c r="AR200" i="55"/>
  <c r="AS200" i="55"/>
  <c r="AT200" i="55"/>
  <c r="AU200" i="55"/>
  <c r="CP18" i="55"/>
  <c r="DA226" i="52"/>
  <c r="DA154" i="52"/>
  <c r="DA250" i="52"/>
  <c r="DA20" i="52"/>
  <c r="DX61" i="51"/>
  <c r="K274" i="50"/>
  <c r="K278" i="50"/>
  <c r="L32" i="56"/>
  <c r="AA58" i="51"/>
  <c r="AB58" i="51"/>
  <c r="AC58" i="51"/>
  <c r="AD58" i="51"/>
  <c r="AE58" i="51"/>
  <c r="AF58" i="51"/>
  <c r="AG58" i="51"/>
  <c r="AH58" i="51"/>
  <c r="AI58" i="51"/>
  <c r="AJ58" i="51"/>
  <c r="AK58" i="51"/>
  <c r="AL58" i="51"/>
  <c r="AM58" i="51"/>
  <c r="AN58" i="51"/>
  <c r="AO58" i="51"/>
  <c r="AP58" i="51"/>
  <c r="AQ58" i="51"/>
  <c r="AR58" i="51"/>
  <c r="AS58" i="51"/>
  <c r="AT58" i="51"/>
  <c r="AU58" i="51"/>
  <c r="AV58" i="51"/>
  <c r="AW58" i="51"/>
  <c r="AX58" i="51"/>
  <c r="AY58" i="51"/>
  <c r="AZ58" i="51"/>
  <c r="BA58" i="51"/>
  <c r="BB58" i="51"/>
  <c r="BC58" i="51"/>
  <c r="BD58" i="51"/>
  <c r="BE58" i="51"/>
  <c r="BF58" i="51"/>
  <c r="BG58" i="51"/>
  <c r="BH58" i="51"/>
  <c r="BI58" i="51"/>
  <c r="DK50" i="51"/>
  <c r="DX48" i="51"/>
  <c r="DC48" i="51"/>
  <c r="CU48" i="51"/>
  <c r="DH48" i="51"/>
  <c r="DO48" i="51"/>
  <c r="DG48" i="51"/>
  <c r="DR48" i="51"/>
  <c r="DN48" i="51"/>
  <c r="DB48" i="51"/>
  <c r="DT48" i="51"/>
  <c r="CY48" i="51"/>
  <c r="CP48" i="51"/>
  <c r="CZ48" i="51"/>
  <c r="CV48" i="51"/>
  <c r="DE48" i="51"/>
  <c r="DS48" i="51"/>
  <c r="DA48" i="51"/>
  <c r="CT48" i="51"/>
  <c r="DP48" i="51"/>
  <c r="DF48" i="51"/>
  <c r="DL48" i="51"/>
  <c r="DK48" i="51"/>
  <c r="CR48" i="51"/>
  <c r="CQ48" i="51"/>
  <c r="CW48" i="51"/>
  <c r="DD48" i="51"/>
  <c r="DM48" i="51"/>
  <c r="K12" i="56"/>
  <c r="K42" i="56"/>
  <c r="H12" i="56"/>
  <c r="DZ50" i="51"/>
  <c r="DV48" i="51"/>
  <c r="DZ74" i="51"/>
  <c r="DU48" i="51"/>
  <c r="DW50" i="51"/>
  <c r="DS50" i="51"/>
  <c r="T57" i="51"/>
  <c r="U57" i="51"/>
  <c r="V57" i="51"/>
  <c r="W57" i="51"/>
  <c r="X57" i="51"/>
  <c r="Y57" i="51"/>
  <c r="Z57" i="51"/>
  <c r="AA57" i="51"/>
  <c r="AB57" i="51"/>
  <c r="AC57" i="51"/>
  <c r="AD57" i="51"/>
  <c r="AE57" i="51"/>
  <c r="AF57" i="51"/>
  <c r="AG57" i="51"/>
  <c r="AH57" i="51"/>
  <c r="AI57" i="51"/>
  <c r="AJ57" i="51"/>
  <c r="AK57" i="51"/>
  <c r="AL57" i="51"/>
  <c r="AM57" i="51"/>
  <c r="AN57" i="51"/>
  <c r="AO57" i="51"/>
  <c r="AP57" i="51"/>
  <c r="AQ57" i="51"/>
  <c r="AR57" i="51"/>
  <c r="AS57" i="51"/>
  <c r="AT57" i="51"/>
  <c r="AU57" i="51"/>
  <c r="AV57" i="51"/>
  <c r="AW57" i="51"/>
  <c r="AX57" i="51"/>
  <c r="AY57" i="51"/>
  <c r="AZ57" i="51"/>
  <c r="BA57" i="51"/>
  <c r="BB57" i="51"/>
  <c r="BC57" i="51"/>
  <c r="BD57" i="51"/>
  <c r="BE57" i="51"/>
  <c r="BF57" i="51"/>
  <c r="BG57" i="51"/>
  <c r="BH57" i="51"/>
  <c r="BI57" i="51"/>
  <c r="N12" i="56"/>
  <c r="Q44" i="51"/>
  <c r="R44" i="51"/>
  <c r="S44" i="51"/>
  <c r="T44" i="51"/>
  <c r="U44" i="51"/>
  <c r="V44" i="51"/>
  <c r="CS48" i="51"/>
  <c r="R55" i="51"/>
  <c r="Q62" i="51"/>
  <c r="DK51" i="51"/>
  <c r="DF62" i="51"/>
  <c r="DR62" i="51"/>
  <c r="DQ62" i="51"/>
  <c r="DW62" i="51"/>
  <c r="CX62" i="51"/>
  <c r="CM62" i="51"/>
  <c r="DP62" i="51"/>
  <c r="E12" i="56"/>
  <c r="CQ62" i="51"/>
  <c r="CJ62" i="51"/>
  <c r="CO62" i="51"/>
  <c r="DC62" i="51"/>
  <c r="CL62" i="51"/>
  <c r="DE62" i="51"/>
  <c r="DO62" i="51"/>
  <c r="CS62" i="51"/>
  <c r="DG62" i="51"/>
  <c r="DS62" i="51"/>
  <c r="CE18" i="51"/>
  <c r="DN62" i="51"/>
  <c r="DB62" i="51"/>
  <c r="CW62" i="51"/>
  <c r="CZ62" i="51"/>
  <c r="CU62" i="51"/>
  <c r="CY62" i="51"/>
  <c r="DD62" i="51"/>
  <c r="DX62" i="51"/>
  <c r="DM62" i="51"/>
  <c r="DU62" i="51"/>
  <c r="DI62" i="51"/>
  <c r="DK62" i="51"/>
  <c r="DA62" i="51"/>
  <c r="DT62" i="51"/>
  <c r="DL62" i="51"/>
  <c r="CR62" i="51"/>
  <c r="DV62" i="51"/>
  <c r="CP62" i="51"/>
  <c r="CK62" i="51"/>
  <c r="DJ62" i="51"/>
  <c r="CV62" i="51"/>
  <c r="CN62" i="51"/>
  <c r="CT62" i="51"/>
  <c r="DH62" i="51"/>
  <c r="F32" i="56"/>
  <c r="CZ50" i="51"/>
  <c r="DB50" i="51"/>
  <c r="CR50" i="51"/>
  <c r="DI50" i="51"/>
  <c r="DQ50" i="51"/>
  <c r="DJ50" i="51"/>
  <c r="CT50" i="51"/>
  <c r="CY50" i="51"/>
  <c r="CX50" i="51"/>
  <c r="DM50" i="51"/>
  <c r="DN50" i="51"/>
  <c r="DU50" i="51"/>
  <c r="CU50" i="51"/>
  <c r="DO50" i="51"/>
  <c r="DA50" i="51"/>
  <c r="DD50" i="51"/>
  <c r="DG50" i="51"/>
  <c r="DH50" i="51"/>
  <c r="DV50" i="51"/>
  <c r="DE50" i="51"/>
  <c r="CW50" i="51"/>
  <c r="DR50" i="51"/>
  <c r="CS50" i="51"/>
  <c r="CS44" i="51"/>
  <c r="DJ44" i="51"/>
  <c r="DF44" i="51"/>
  <c r="CX44" i="51"/>
  <c r="DS44" i="51"/>
  <c r="DA44" i="51"/>
  <c r="DP44" i="51"/>
  <c r="DC44" i="51"/>
  <c r="DQ44" i="51"/>
  <c r="DU44" i="51"/>
  <c r="DO44" i="51"/>
  <c r="DL44" i="51"/>
  <c r="CW44" i="51"/>
  <c r="CR44" i="51"/>
  <c r="DK44" i="51"/>
  <c r="CY44" i="51"/>
  <c r="DI44" i="51"/>
  <c r="DD44" i="51"/>
  <c r="DN44" i="51"/>
  <c r="DV44" i="51"/>
  <c r="DW44" i="51"/>
  <c r="DG44" i="51"/>
  <c r="DM44" i="51"/>
  <c r="DX44" i="51"/>
  <c r="DE44" i="51"/>
  <c r="CU44" i="51"/>
  <c r="DT44" i="51"/>
  <c r="CT44" i="51"/>
  <c r="CV44" i="51"/>
  <c r="DH44" i="51"/>
  <c r="DR44" i="51"/>
  <c r="CZ44" i="51"/>
  <c r="DB44" i="51"/>
  <c r="DZ56" i="51"/>
  <c r="DZ57" i="51"/>
  <c r="DJ46" i="51"/>
  <c r="DI48" i="51"/>
  <c r="DT50" i="51"/>
  <c r="DL50" i="51"/>
  <c r="DS46" i="51"/>
  <c r="AJ69" i="51"/>
  <c r="DN51" i="51"/>
  <c r="DP51" i="51"/>
  <c r="CM51" i="51"/>
  <c r="CH51" i="51"/>
  <c r="DS51" i="51"/>
  <c r="DD51" i="51"/>
  <c r="DV51" i="51"/>
  <c r="CX51" i="51"/>
  <c r="CO51" i="51"/>
  <c r="CJ51" i="51"/>
  <c r="CN51" i="51"/>
  <c r="CR51" i="51"/>
  <c r="DC51" i="51"/>
  <c r="CF51" i="51"/>
  <c r="DO51" i="51"/>
  <c r="CQ51" i="51"/>
  <c r="CI51" i="51"/>
  <c r="DG51" i="51"/>
  <c r="CW51" i="51"/>
  <c r="CG51" i="51"/>
  <c r="CT51" i="51"/>
  <c r="CK51" i="51"/>
  <c r="DE51" i="51"/>
  <c r="DF51" i="51"/>
  <c r="CX48" i="51"/>
  <c r="K52" i="56"/>
  <c r="K32" i="56"/>
  <c r="DQ48" i="51"/>
  <c r="DZ61" i="51"/>
  <c r="CF45" i="51"/>
  <c r="DX45" i="51"/>
  <c r="CE45" i="51"/>
  <c r="CG45" i="51"/>
  <c r="DU45" i="51"/>
  <c r="DC45" i="51"/>
  <c r="CL45" i="51"/>
  <c r="CZ45" i="51"/>
  <c r="CN45" i="51"/>
  <c r="CM45" i="51"/>
  <c r="DE45" i="51"/>
  <c r="CT45" i="51"/>
  <c r="DV45" i="51"/>
  <c r="CU45" i="51"/>
  <c r="CO45" i="51"/>
  <c r="DP45" i="51"/>
  <c r="DB45" i="51"/>
  <c r="DW45" i="51"/>
  <c r="DI45" i="51"/>
  <c r="DT45" i="51"/>
  <c r="CR45" i="51"/>
  <c r="CI45" i="51"/>
  <c r="CH45" i="51"/>
  <c r="DH45" i="51"/>
  <c r="CY45" i="51"/>
  <c r="CV45" i="51"/>
  <c r="DK45" i="51"/>
  <c r="DR45" i="51"/>
  <c r="DS45" i="51"/>
  <c r="DG45" i="51"/>
  <c r="DQ45" i="51"/>
  <c r="CX45" i="51"/>
  <c r="DO45" i="51"/>
  <c r="CK45" i="51"/>
  <c r="DL45" i="51"/>
  <c r="CJ45" i="51"/>
  <c r="CS45" i="51"/>
  <c r="DN45" i="51"/>
  <c r="CW45" i="51"/>
  <c r="DA45" i="51"/>
  <c r="DF45" i="51"/>
  <c r="DD45" i="51"/>
  <c r="CQ45" i="51"/>
  <c r="CP45" i="51"/>
  <c r="DM45" i="51"/>
  <c r="DJ45" i="51"/>
  <c r="P289" i="50"/>
  <c r="DK46" i="51"/>
  <c r="DI46" i="51"/>
  <c r="DW46" i="51"/>
  <c r="CY46" i="51"/>
  <c r="DC46" i="51"/>
  <c r="DD46" i="51"/>
  <c r="DW48" i="51"/>
  <c r="DJ48" i="51"/>
  <c r="DC50" i="51"/>
  <c r="DF50" i="51"/>
  <c r="CW46" i="51"/>
  <c r="DL46" i="51"/>
  <c r="AE70" i="51"/>
  <c r="AB72" i="51"/>
  <c r="AA74" i="51"/>
  <c r="DZ45" i="51"/>
  <c r="AK69" i="51"/>
  <c r="E42" i="56"/>
  <c r="E32" i="56"/>
  <c r="N32" i="56"/>
  <c r="N42" i="56"/>
  <c r="BE86" i="51"/>
  <c r="DZ62" i="51"/>
  <c r="BE85" i="51"/>
  <c r="H42" i="56"/>
  <c r="H32" i="56"/>
  <c r="F42" i="56"/>
  <c r="F12" i="56"/>
  <c r="BL49" i="51"/>
  <c r="BL48" i="51"/>
  <c r="DL51" i="51"/>
  <c r="DI51" i="51"/>
  <c r="DQ51" i="51"/>
  <c r="DT51" i="51"/>
  <c r="CY51" i="51"/>
  <c r="DM51" i="51"/>
  <c r="DJ51" i="51"/>
  <c r="CP51" i="51"/>
  <c r="DR51" i="51"/>
  <c r="CS51" i="51"/>
  <c r="CL51" i="51"/>
  <c r="S55" i="51"/>
  <c r="R62" i="51"/>
  <c r="DZ48" i="51"/>
  <c r="AF70" i="51"/>
  <c r="DZ44" i="51"/>
  <c r="AC72" i="51"/>
  <c r="AB74" i="51"/>
  <c r="CU51" i="51"/>
  <c r="CZ51" i="51"/>
  <c r="DB51" i="51"/>
  <c r="DX51" i="51"/>
  <c r="DZ51" i="51"/>
  <c r="DA51" i="51"/>
  <c r="DU51" i="51"/>
  <c r="CV51" i="51"/>
  <c r="DH51" i="51"/>
  <c r="DW51" i="51"/>
  <c r="C42" i="56"/>
  <c r="C12" i="56"/>
  <c r="BE80" i="51"/>
  <c r="C32" i="56"/>
  <c r="W44" i="51"/>
  <c r="X44" i="51"/>
  <c r="Y44" i="51"/>
  <c r="Z44" i="51"/>
  <c r="AA44" i="51"/>
  <c r="AB44" i="51"/>
  <c r="AC44" i="51"/>
  <c r="AD44" i="51"/>
  <c r="AE44" i="51"/>
  <c r="AF44" i="51"/>
  <c r="AG44" i="51"/>
  <c r="AH44" i="51"/>
  <c r="AI44" i="51"/>
  <c r="AJ44" i="51"/>
  <c r="AK44" i="51"/>
  <c r="AL44" i="51"/>
  <c r="AM44" i="51"/>
  <c r="AN44" i="51"/>
  <c r="AO44" i="51"/>
  <c r="AP44" i="51"/>
  <c r="AQ44" i="51"/>
  <c r="AR44" i="51"/>
  <c r="AS44" i="51"/>
  <c r="T46" i="51"/>
  <c r="U46" i="51"/>
  <c r="V46" i="51"/>
  <c r="W46" i="51"/>
  <c r="X46" i="51"/>
  <c r="Y46" i="51"/>
  <c r="Z46" i="51"/>
  <c r="AA46" i="51"/>
  <c r="AB46" i="51"/>
  <c r="AC46" i="51"/>
  <c r="AD46" i="51"/>
  <c r="AE46" i="51"/>
  <c r="AF46" i="51"/>
  <c r="AG46" i="51"/>
  <c r="AH46" i="51"/>
  <c r="AI46" i="51"/>
  <c r="AJ46" i="51"/>
  <c r="AK46" i="51"/>
  <c r="AL46" i="51"/>
  <c r="AM46" i="51"/>
  <c r="AN46" i="51"/>
  <c r="AO46" i="51"/>
  <c r="AP46" i="51"/>
  <c r="AQ46" i="51"/>
  <c r="AR46" i="51"/>
  <c r="AS46" i="51"/>
  <c r="AT46" i="51"/>
  <c r="AU46" i="51"/>
  <c r="AV46" i="51"/>
  <c r="AW46" i="51"/>
  <c r="AX46" i="51"/>
  <c r="AY46" i="51"/>
  <c r="AZ46" i="51"/>
  <c r="BA46" i="51"/>
  <c r="BB46" i="51"/>
  <c r="BC46" i="51"/>
  <c r="BD46" i="51"/>
  <c r="BE46" i="51"/>
  <c r="BF46" i="51"/>
  <c r="BG46" i="51"/>
  <c r="BH46" i="51"/>
  <c r="BI46" i="51"/>
  <c r="T55" i="51"/>
  <c r="S62" i="51"/>
  <c r="AT44" i="51"/>
  <c r="AU44" i="51"/>
  <c r="AV44" i="51"/>
  <c r="AW44" i="51"/>
  <c r="AX44" i="51"/>
  <c r="AY44" i="51"/>
  <c r="AZ44" i="51"/>
  <c r="BA44" i="51"/>
  <c r="BB44" i="51"/>
  <c r="BC44" i="51"/>
  <c r="BD44" i="51"/>
  <c r="BE44" i="51"/>
  <c r="BF44" i="51"/>
  <c r="BG44" i="51"/>
  <c r="BH44" i="51"/>
  <c r="BI44" i="51"/>
  <c r="AG70" i="51"/>
  <c r="BD87" i="51"/>
  <c r="BE87" i="51"/>
  <c r="AD72" i="51"/>
  <c r="AC74" i="51"/>
  <c r="AL69" i="51"/>
  <c r="BL45" i="51"/>
  <c r="BL51" i="51"/>
  <c r="BL47" i="51"/>
  <c r="U55" i="51"/>
  <c r="T62" i="51"/>
  <c r="AH70" i="51"/>
  <c r="BL50" i="51"/>
  <c r="AM69" i="51"/>
  <c r="AE72" i="51"/>
  <c r="AD74" i="51"/>
  <c r="BL46" i="51"/>
  <c r="AF72" i="51"/>
  <c r="AE74" i="51"/>
  <c r="V55" i="51"/>
  <c r="U62" i="51"/>
  <c r="AN69" i="51"/>
  <c r="AI70" i="51"/>
  <c r="BL44" i="51"/>
  <c r="AJ70" i="51"/>
  <c r="W55" i="51"/>
  <c r="V62" i="51"/>
  <c r="AO69" i="51"/>
  <c r="AG72" i="51"/>
  <c r="AF74" i="51"/>
  <c r="AH72" i="51"/>
  <c r="AG74" i="51"/>
  <c r="X55" i="51"/>
  <c r="W62" i="51"/>
  <c r="AP69" i="51"/>
  <c r="AK70" i="51"/>
  <c r="AL70" i="51"/>
  <c r="Y55" i="51"/>
  <c r="X62" i="51"/>
  <c r="AQ69" i="51"/>
  <c r="AI72" i="51"/>
  <c r="AH74" i="51"/>
  <c r="AJ72" i="51"/>
  <c r="AI74" i="51"/>
  <c r="Z55" i="51"/>
  <c r="Y62" i="51"/>
  <c r="AR69" i="51"/>
  <c r="AM70" i="51"/>
  <c r="AN70" i="51"/>
  <c r="AA55" i="51"/>
  <c r="Z62" i="51"/>
  <c r="AS69" i="51"/>
  <c r="AK72" i="51"/>
  <c r="AJ74" i="51"/>
  <c r="AL72" i="51"/>
  <c r="AK74" i="51"/>
  <c r="AB55" i="51"/>
  <c r="AA62" i="51"/>
  <c r="AT69" i="51"/>
  <c r="AO70" i="51"/>
  <c r="AP70" i="51"/>
  <c r="AC55" i="51"/>
  <c r="AB62" i="51"/>
  <c r="AU69" i="51"/>
  <c r="AM72" i="51"/>
  <c r="AL74" i="51"/>
  <c r="AN72" i="51"/>
  <c r="AM74" i="51"/>
  <c r="AD55" i="51"/>
  <c r="AC62" i="51"/>
  <c r="AV69" i="51"/>
  <c r="AQ70" i="51"/>
  <c r="AR70" i="51"/>
  <c r="AE55" i="51"/>
  <c r="AD62" i="51"/>
  <c r="AW69" i="51"/>
  <c r="AO72" i="51"/>
  <c r="AN74" i="51"/>
  <c r="AP72" i="51"/>
  <c r="AO74" i="51"/>
  <c r="AF55" i="51"/>
  <c r="AE62" i="51"/>
  <c r="AX69" i="51"/>
  <c r="AS70" i="51"/>
  <c r="AT70" i="51"/>
  <c r="AG55" i="51"/>
  <c r="AF62" i="51"/>
  <c r="AY69" i="51"/>
  <c r="AQ72" i="51"/>
  <c r="AP74" i="51"/>
  <c r="AU70" i="51"/>
  <c r="AR72" i="51"/>
  <c r="AQ74" i="51"/>
  <c r="AH55" i="51"/>
  <c r="AG62" i="51"/>
  <c r="AZ69" i="51"/>
  <c r="BA69" i="51"/>
  <c r="AS72" i="51"/>
  <c r="AR74" i="51"/>
  <c r="AI55" i="51"/>
  <c r="AH62" i="51"/>
  <c r="AV70" i="51"/>
  <c r="AW70" i="51"/>
  <c r="AT72" i="51"/>
  <c r="AS74" i="51"/>
  <c r="AJ55" i="51"/>
  <c r="AI62" i="51"/>
  <c r="BB69" i="51"/>
  <c r="BC69" i="51"/>
  <c r="AU72" i="51"/>
  <c r="AT74" i="51"/>
  <c r="AK55" i="51"/>
  <c r="AJ62" i="51"/>
  <c r="AX70" i="51"/>
  <c r="AY70" i="51"/>
  <c r="AV72" i="51"/>
  <c r="AU74" i="51"/>
  <c r="AL55" i="51"/>
  <c r="AK62" i="51"/>
  <c r="BD69" i="51"/>
  <c r="BE69" i="51"/>
  <c r="AW72" i="51"/>
  <c r="AV74" i="51"/>
  <c r="AM55" i="51"/>
  <c r="AL62" i="51"/>
  <c r="AZ70" i="51"/>
  <c r="BA70" i="51"/>
  <c r="AX72" i="51"/>
  <c r="AW74" i="51"/>
  <c r="BF69" i="51"/>
  <c r="AN55" i="51"/>
  <c r="AM62" i="51"/>
  <c r="AO55" i="51"/>
  <c r="AN62" i="51"/>
  <c r="AY72" i="51"/>
  <c r="AX74" i="51"/>
  <c r="BG69" i="51"/>
  <c r="BB70" i="51"/>
  <c r="BC70" i="51"/>
  <c r="AZ72" i="51"/>
  <c r="AY74" i="51"/>
  <c r="BH69" i="51"/>
  <c r="AP55" i="51"/>
  <c r="AO62" i="51"/>
  <c r="AQ55" i="51"/>
  <c r="AP62" i="51"/>
  <c r="BA72" i="51"/>
  <c r="AZ74" i="51"/>
  <c r="BI69" i="51"/>
  <c r="BD70" i="51"/>
  <c r="BE70" i="51"/>
  <c r="BB72" i="51"/>
  <c r="BA74" i="51"/>
  <c r="AR55" i="51"/>
  <c r="AQ62" i="51"/>
  <c r="BC72" i="51"/>
  <c r="BB74" i="51"/>
  <c r="AS55" i="51"/>
  <c r="BF70" i="51"/>
  <c r="AS62" i="51"/>
  <c r="AT55" i="51"/>
  <c r="BG70" i="51"/>
  <c r="BD72" i="51"/>
  <c r="BC74" i="51"/>
  <c r="BH70" i="51"/>
  <c r="AU55" i="51"/>
  <c r="AT62" i="51"/>
  <c r="BE72" i="51"/>
  <c r="BD74" i="51"/>
  <c r="AV55" i="51"/>
  <c r="AU62" i="51"/>
  <c r="BF72" i="51"/>
  <c r="BE74" i="51"/>
  <c r="BI70" i="51"/>
  <c r="BG72" i="51"/>
  <c r="BF74" i="51"/>
  <c r="AV62" i="51"/>
  <c r="AW55" i="51"/>
  <c r="AW62" i="51"/>
  <c r="AX55" i="51"/>
  <c r="BH72" i="51"/>
  <c r="BG74" i="51"/>
  <c r="BI72" i="51"/>
  <c r="BH74" i="51"/>
  <c r="AY55" i="51"/>
  <c r="AX62" i="51"/>
  <c r="AY62" i="51"/>
  <c r="AZ55" i="51"/>
  <c r="BI74" i="51"/>
  <c r="BA55" i="51"/>
  <c r="AZ62" i="51"/>
  <c r="BB55" i="51"/>
  <c r="BA62" i="51"/>
  <c r="BC86" i="51"/>
  <c r="BC80" i="51"/>
  <c r="BC55" i="51"/>
  <c r="BB62" i="51"/>
  <c r="BC62" i="51"/>
  <c r="BD55" i="51"/>
  <c r="BE55" i="51"/>
  <c r="BD62" i="51"/>
  <c r="BE62" i="51"/>
  <c r="BF55" i="51"/>
  <c r="BG55" i="51"/>
  <c r="BF62" i="51"/>
  <c r="BG62" i="51"/>
  <c r="BH55" i="51"/>
  <c r="BI55" i="51"/>
  <c r="BH62" i="51"/>
  <c r="BI62" i="51"/>
  <c r="BC79" i="51"/>
  <c r="BB81" i="51"/>
  <c r="BF80" i="51"/>
  <c r="BB87" i="51"/>
  <c r="BF85" i="51"/>
  <c r="BC85" i="51"/>
  <c r="BC87" i="51"/>
  <c r="BG87" i="51"/>
  <c r="BF86" i="51"/>
  <c r="BF79" i="51"/>
  <c r="BG85" i="51"/>
  <c r="BC81" i="51"/>
  <c r="BG81" i="51"/>
  <c r="BG80" i="51"/>
</calcChain>
</file>

<file path=xl/comments1.xml><?xml version="1.0" encoding="utf-8"?>
<comments xmlns="http://schemas.openxmlformats.org/spreadsheetml/2006/main">
  <authors>
    <author>Utilisateur Microsoft Office</author>
    <author>Microsoft Office User</author>
  </authors>
  <commentList>
    <comment ref="I3" authorId="0">
      <text>
        <r>
          <rPr>
            <b/>
            <sz val="10"/>
            <color rgb="FF000000"/>
            <rFont val="Tahoma"/>
            <family val="2"/>
          </rPr>
          <t xml:space="preserve">Glacier types :
</t>
        </r>
        <r>
          <rPr>
            <b/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Tahoma"/>
            <family val="2"/>
          </rPr>
          <t xml:space="preserve">LT=Land terminating
</t>
        </r>
        <r>
          <rPr>
            <b/>
            <sz val="10"/>
            <color rgb="FF000000"/>
            <rFont val="Tahoma"/>
            <family val="2"/>
          </rPr>
          <t>TW=Tidewater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K3" authorId="1">
      <text>
        <r>
          <rPr>
            <b/>
            <sz val="10"/>
            <color rgb="FF000000"/>
            <rFont val="Calibri"/>
            <family val="2"/>
          </rPr>
          <t xml:space="preserve">Chosen between GAT/MC/GRAVI
</t>
        </r>
      </text>
    </comment>
    <comment ref="K268" authorId="0">
      <text>
        <r>
          <rPr>
            <b/>
            <sz val="10"/>
            <color rgb="FF000000"/>
            <rFont val="Tahoma"/>
            <family val="2"/>
          </rPr>
          <t>Balance Flux is 0 for LT glaciers and SMB60-89 for TW glaciers</t>
        </r>
      </text>
    </comment>
    <comment ref="G1798" authorId="1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Flux @gate - SMBcorr</t>
        </r>
      </text>
    </comment>
  </commentList>
</comments>
</file>

<file path=xl/connections.xml><?xml version="1.0" encoding="utf-8"?>
<connections xmlns="http://schemas.openxmlformats.org/spreadsheetml/2006/main">
  <connection id="1" name="BASINSREGIONS_SMB_RACMO24_YEARLY_150m11" type="6" refreshedVersion="0" deleted="1" background="1" saveData="1">
    <textPr fileType="mac" sourceFile="/Volumes/JEREMIE/Drive/SHARED/GREENLAND/Gates_Basin_v1.4/EXCEL/BASINSREGIONS_SMB_RACMO24_mar2018_YEARLY_150m.csv" tab="0" comma="1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<sst xmlns="http://schemas.openxmlformats.org/spreadsheetml/2006/main" count="3309" uniqueCount="379">
  <si>
    <t>NAME</t>
  </si>
  <si>
    <t>UMIAMMAKKU_ISBRAE</t>
  </si>
  <si>
    <t>GEIKIE_UNNAMED_VESTFORD_S</t>
  </si>
  <si>
    <t>RINK_ISBRAE</t>
  </si>
  <si>
    <t>KANGERLUSSUUP_SERMERSUA</t>
  </si>
  <si>
    <t>SERMEQ_SILARLEQ</t>
  </si>
  <si>
    <t>CW_NONAME2</t>
  </si>
  <si>
    <t>LILLE_GLETSCHER</t>
  </si>
  <si>
    <t>STORE_GLETSCHER</t>
  </si>
  <si>
    <t>SERMEQ_AVANNARLEQ2</t>
  </si>
  <si>
    <t>NARSAP_SERMIA</t>
  </si>
  <si>
    <t>AKULLERSUUP-QAMANAARSUUP</t>
  </si>
  <si>
    <t>KANGIATA_NUNAATA_SERMIA</t>
  </si>
  <si>
    <t>AVANNARLEQ-NIGERLIKASIK</t>
  </si>
  <si>
    <t>SERMILIGAARSSUK_BRAE</t>
  </si>
  <si>
    <t>QAJUUTTAP_SERMIA</t>
  </si>
  <si>
    <t>KIATTUUT-QOOQQUP</t>
  </si>
  <si>
    <t>INNGIA_ISBRAE</t>
  </si>
  <si>
    <t>NUNATAKASSAAP_SERMIA</t>
  </si>
  <si>
    <t>KAKIVFAAT_SERMIAT</t>
  </si>
  <si>
    <t>QEQERTARSUUP_SERMIA</t>
  </si>
  <si>
    <t>USSING_BRAEER</t>
  </si>
  <si>
    <t>USSING_BRAEER_N</t>
  </si>
  <si>
    <t>CORNELL_GLETSCHER</t>
  </si>
  <si>
    <t>ILLULLIP_SERMIA</t>
  </si>
  <si>
    <t>ALISON_GLETSCHER</t>
  </si>
  <si>
    <t>KJER_GLETSCHER</t>
  </si>
  <si>
    <t>SVERDRUP_GLETSCHER</t>
  </si>
  <si>
    <t>NANSEN_GLETSCHER</t>
  </si>
  <si>
    <t>STEENSTRUP-DIETRICHSON</t>
  </si>
  <si>
    <t>STORM</t>
  </si>
  <si>
    <t>SAQQAP-MAJORQAQ-SOUTHTERRUSSEL_SOUTHQUARUSSEL</t>
  </si>
  <si>
    <t>NORDENSKIOLD_GLESCHER_NW</t>
  </si>
  <si>
    <t>NONAME_NORTH_OSCAR</t>
  </si>
  <si>
    <t>ISSUUARSUIT_SERMIA</t>
  </si>
  <si>
    <t>RINK_GLETSCHER</t>
  </si>
  <si>
    <t>CARLOS</t>
  </si>
  <si>
    <t>HEILPRIN_GLETSCHER</t>
  </si>
  <si>
    <t>TRACY_GLETSCHER</t>
  </si>
  <si>
    <t>HARALD_MOLTKE_BRAE</t>
  </si>
  <si>
    <t>HUMBOLDT_GLETSCHER</t>
  </si>
  <si>
    <t>PETERMANN_GLETSCHER</t>
  </si>
  <si>
    <t>RYDER_GLETSCHER</t>
  </si>
  <si>
    <t>MARIE_SOPHIE_GLETSCHER</t>
  </si>
  <si>
    <t>NIOGHALVFJERDSFJORDEN</t>
  </si>
  <si>
    <t>ZACHARIAE_ISSTROM</t>
  </si>
  <si>
    <t>STORSTROMMEN</t>
  </si>
  <si>
    <t>DAUGAARD-JENSEN</t>
  </si>
  <si>
    <t>EIELSON_HARE_FJORD-ROLIGE</t>
  </si>
  <si>
    <t>UNNAMED_KANGER_W</t>
  </si>
  <si>
    <t>HELHEIMGLETSCHER</t>
  </si>
  <si>
    <t>MOGENS_HEINESEN_S</t>
  </si>
  <si>
    <t>KOGE_BUGT_SS</t>
  </si>
  <si>
    <t>KOGE_BUGT_N</t>
  </si>
  <si>
    <t>UKAASORSUAQ</t>
  </si>
  <si>
    <t>EQIP_SERMIA</t>
  </si>
  <si>
    <t>SE_NONAME2</t>
  </si>
  <si>
    <t>KONG_CHRISTIAN</t>
  </si>
  <si>
    <t>SORGENFRI</t>
  </si>
  <si>
    <t>VESTFJORD</t>
  </si>
  <si>
    <t>DOCKER_SMITH_GLETSCHER</t>
  </si>
  <si>
    <t>SE_NONAME4</t>
  </si>
  <si>
    <t>TINGMIARMIUT_FJORD</t>
  </si>
  <si>
    <t>SERMEQ_AVANNARLEQ</t>
  </si>
  <si>
    <t>SERMEQ_KUJALLEQ</t>
  </si>
  <si>
    <t>KANGILERNGATA_SERMIA</t>
  </si>
  <si>
    <t>GRAULV</t>
  </si>
  <si>
    <t>OSTENFELD_GLETSCHER</t>
  </si>
  <si>
    <t>KANGERLUARSUUP_SERMIA</t>
  </si>
  <si>
    <t>UPERNAVIK_ISSTROM_N</t>
  </si>
  <si>
    <t>WORDIE-VIBEKE</t>
  </si>
  <si>
    <t>SE_NONAME1</t>
  </si>
  <si>
    <t>JAKOBSHAVN_ISBRAE</t>
  </si>
  <si>
    <t>SAQQARLIUP_ALANGORLIUP</t>
  </si>
  <si>
    <t>AP_BERNSTOFF_GLETSCHER</t>
  </si>
  <si>
    <t>SE_NONAME5</t>
  </si>
  <si>
    <t>SE_NONAME6</t>
  </si>
  <si>
    <t>SE_NONAME7</t>
  </si>
  <si>
    <t>SE_NONAME8</t>
  </si>
  <si>
    <t>FENRISGLETSCHER</t>
  </si>
  <si>
    <t>MIDGARDGLETSCHER</t>
  </si>
  <si>
    <t>UNNAMED_DECEPTION_O_CN_CS</t>
  </si>
  <si>
    <t>UNNAMED_UUNARTIT_ISLANDS</t>
  </si>
  <si>
    <t>KRUUSE_FJORD</t>
  </si>
  <si>
    <t>KIV_STEENSTRUP_NODRE_BRAE</t>
  </si>
  <si>
    <t>POLARIC-DECEPTION_O_N</t>
  </si>
  <si>
    <t>MAGGA_DAN_GLETSCHER</t>
  </si>
  <si>
    <t>FREDERIKSBORG_GLETSCHER</t>
  </si>
  <si>
    <t>KANGERLUSSUAQ</t>
  </si>
  <si>
    <t>FARQUHAR_GLETSCHER</t>
  </si>
  <si>
    <t>MELVILLE_GLETSCHER</t>
  </si>
  <si>
    <t>SHARP</t>
  </si>
  <si>
    <t>KOGE_BUGT_C</t>
  </si>
  <si>
    <t>MOGENS_HEINESEN_SS_SSS</t>
  </si>
  <si>
    <t>UNNAMED_SOUTH_DANELL_FJORD</t>
  </si>
  <si>
    <t>SOUTHERN_TIP</t>
  </si>
  <si>
    <t>HERLUF_TROLLE-KANGERLULUK-DANELL</t>
  </si>
  <si>
    <t>UNNAMED_KANGERLULUK</t>
  </si>
  <si>
    <t>UNNAMED_HERLUF_TROLLE_S</t>
  </si>
  <si>
    <t>UNNAMED_HERLUF_TROLLE_N</t>
  </si>
  <si>
    <t>UNNAMED_ANORITUUP_KANGERLUA_SS</t>
  </si>
  <si>
    <t>ANORITUUP_KANGERLUA</t>
  </si>
  <si>
    <t>UNNAMED_ANORITUUP_KANGERLUA_S</t>
  </si>
  <si>
    <t>SE_NONAME9</t>
  </si>
  <si>
    <t>UNNAMED_DANELL_FJORD</t>
  </si>
  <si>
    <t>MAELKEVEJEN</t>
  </si>
  <si>
    <t>UNNAMED_LAUBE_S</t>
  </si>
  <si>
    <t>LAUBE_GLETSCHER</t>
  </si>
  <si>
    <t>UNNAMED_POLARIC_S</t>
  </si>
  <si>
    <t>HEIMDAL_GLETSCHER</t>
  </si>
  <si>
    <t>SKINFAXE</t>
  </si>
  <si>
    <t>KONG_OSCAR_GLETSCHER</t>
  </si>
  <si>
    <t>FIMBULGETLSCHER</t>
  </si>
  <si>
    <t>SORANERBRAEEN-EINAR_MIKKELSEN-HEINKEL-TVEGEGLETSCHER-PASTERZE</t>
  </si>
  <si>
    <t>AB_DRACHMANN_GLETSCHER_L_BISTRUP_BRAE</t>
  </si>
  <si>
    <t>ADMIRALTY_TREFORK_KRUSBR_BORGJKEL_PONY</t>
  </si>
  <si>
    <t>BLSEBR_GAMMEL_HELLERUP_GLETSJER</t>
  </si>
  <si>
    <t>SERMILIK</t>
  </si>
  <si>
    <t>EQALORUTSIT_KILLIIT_SERMIAT</t>
  </si>
  <si>
    <t>QALERALLIT_SERMIAT</t>
  </si>
  <si>
    <t>NAAJAT_SERMIAT</t>
  </si>
  <si>
    <t>ADOLF_HOEL</t>
  </si>
  <si>
    <t>WALTERSHAUSEN</t>
  </si>
  <si>
    <t>GERARD_DE_GEER</t>
  </si>
  <si>
    <t>JAETTEGLETSCHER</t>
  </si>
  <si>
    <t>NORDENSKIOLD_NE</t>
  </si>
  <si>
    <t>HISINGER_GLETSCHER</t>
  </si>
  <si>
    <t>PETERMANN_GLETSCHER_N</t>
  </si>
  <si>
    <t>STEENSBY_GLETSCHER</t>
  </si>
  <si>
    <t>GADE-MORELL</t>
  </si>
  <si>
    <t>DOCKER_SMITH_GLETSCHER_W</t>
  </si>
  <si>
    <t>GEIKIE4</t>
  </si>
  <si>
    <t>ROSENBORG</t>
  </si>
  <si>
    <t>KRONBORG</t>
  </si>
  <si>
    <t>BORGGRAVEN</t>
  </si>
  <si>
    <t>SYDBR</t>
  </si>
  <si>
    <t>BREDEGLETSJER</t>
  </si>
  <si>
    <t>GEIKIE3</t>
  </si>
  <si>
    <t>GEIKIE6</t>
  </si>
  <si>
    <t>DENDRITGLETSCHER</t>
  </si>
  <si>
    <t>HART</t>
  </si>
  <si>
    <t>HUBBARD</t>
  </si>
  <si>
    <t>BOWDOIN</t>
  </si>
  <si>
    <t>SUN</t>
  </si>
  <si>
    <t>VERHOEFF</t>
  </si>
  <si>
    <t>MEEHAN</t>
  </si>
  <si>
    <t>MORRIS_JESUP</t>
  </si>
  <si>
    <t>DIEBITSCH</t>
  </si>
  <si>
    <t>BAMSE</t>
  </si>
  <si>
    <t>SAVISSUAQ_UNNAMED1</t>
  </si>
  <si>
    <t>SAVISSUAQ_WWWWW</t>
  </si>
  <si>
    <t>SAVISSUAQ_UNNAMED2</t>
  </si>
  <si>
    <t>PITUGFIK</t>
  </si>
  <si>
    <t>SAVISSUAQ_UNNAMED3</t>
  </si>
  <si>
    <t>SAVISSUAQ_WWWW</t>
  </si>
  <si>
    <t>SAVISSUAQ_UNNAMED4</t>
  </si>
  <si>
    <t>SAVISSUAQ</t>
  </si>
  <si>
    <t>NONAME_IKERTIVAQ_N</t>
  </si>
  <si>
    <t>APUSEERAJIK</t>
  </si>
  <si>
    <t>NONAME_IKERTIVAQ_S</t>
  </si>
  <si>
    <t>KOGE_BUGT_S</t>
  </si>
  <si>
    <t>UMIIVIK_FJORD</t>
  </si>
  <si>
    <t>APUSEERSERPIA</t>
  </si>
  <si>
    <t>GYLDENLOVE</t>
  </si>
  <si>
    <t>RIMFAXE</t>
  </si>
  <si>
    <t>SAVISSUAQ-HELLAND-YNGVAR_NIELSEN-MOHN-CARLOS</t>
  </si>
  <si>
    <t>YNGVAR_NIELSEN_BRAE_W</t>
  </si>
  <si>
    <t>HELLAND</t>
  </si>
  <si>
    <t>YNGVAR_NIELSEN_BRAE</t>
  </si>
  <si>
    <t>MOHN_GLETSJER</t>
  </si>
  <si>
    <t>HEIM_GLETSCHER</t>
  </si>
  <si>
    <t>BRCKNER_GLETSCHER</t>
  </si>
  <si>
    <t>F_GRAAE</t>
  </si>
  <si>
    <t>CHARCOT</t>
  </si>
  <si>
    <t>GEIKIE5</t>
  </si>
  <si>
    <t>SORTEBRAE</t>
  </si>
  <si>
    <t>NW</t>
  </si>
  <si>
    <t>SE</t>
  </si>
  <si>
    <t>CW</t>
  </si>
  <si>
    <t>CW_NONAME3</t>
  </si>
  <si>
    <t>NORDENSKIOLD_GLETSCHER</t>
  </si>
  <si>
    <t>USULLUUP_SERMIA</t>
  </si>
  <si>
    <t>SW</t>
  </si>
  <si>
    <t>INUPPAAT_QUUAT</t>
  </si>
  <si>
    <t>KANGILINNGUATA_SERMIA</t>
  </si>
  <si>
    <t>SW_NONAME1</t>
  </si>
  <si>
    <t>SERMEQ-KANGAASARSUUP</t>
  </si>
  <si>
    <t>NW_NONAME1</t>
  </si>
  <si>
    <t>UPERNAVIK_ISSTROM_SS</t>
  </si>
  <si>
    <t>HAYES_GLETSCHER_M_SS</t>
  </si>
  <si>
    <t>NO</t>
  </si>
  <si>
    <t>LEIDY-MARIE-SERMIARSUPALUK</t>
  </si>
  <si>
    <t>NO_NONAME1</t>
  </si>
  <si>
    <t>NEWMAN_BUGT</t>
  </si>
  <si>
    <t>NO_NONAME2</t>
  </si>
  <si>
    <t>ACADEMY</t>
  </si>
  <si>
    <t>NO_NONAME3</t>
  </si>
  <si>
    <t>NE</t>
  </si>
  <si>
    <t>IKERTIVAQ_NN</t>
  </si>
  <si>
    <t>NAPASORSUAQ_C_S</t>
  </si>
  <si>
    <t>FREDERIKSHABS-NAKKAASORSUAQ</t>
  </si>
  <si>
    <t>ISUNNGUATA-RUSSELL</t>
  </si>
  <si>
    <t>JUNGERSEN_HENSON_NARAVANA</t>
  </si>
  <si>
    <t>CW_NONAME1</t>
  </si>
  <si>
    <t>GEIKIE1</t>
  </si>
  <si>
    <t>UNNAMED_SORGENFRI_W</t>
  </si>
  <si>
    <t>PUISORTOQ_N</t>
  </si>
  <si>
    <t>HARDER_GLETSCHER</t>
  </si>
  <si>
    <t>ILORLIIT-SERMINNGUAQ</t>
  </si>
  <si>
    <t>AVANNARLEQ_N</t>
  </si>
  <si>
    <t>PASSAGE_CHARPENTIER_GLETSCHER</t>
  </si>
  <si>
    <t>WAHLENBERG_VIOLINGLETSJER</t>
  </si>
  <si>
    <t>GEIKIE2</t>
  </si>
  <si>
    <t>SHARP_W</t>
  </si>
  <si>
    <t>HART_W</t>
  </si>
  <si>
    <t>GABLE_MIRROR</t>
  </si>
  <si>
    <t>TUGTO</t>
  </si>
  <si>
    <t>SUN_W</t>
  </si>
  <si>
    <t>VERHOEFF_W</t>
  </si>
  <si>
    <t>MEEHAN_W</t>
  </si>
  <si>
    <t>SIORARSUAQ</t>
  </si>
  <si>
    <t>MORRIS_JESUP_W</t>
  </si>
  <si>
    <t>DODGE</t>
  </si>
  <si>
    <t>SE_NONAME10</t>
  </si>
  <si>
    <t>BUSSEMAND</t>
  </si>
  <si>
    <t>UPERNAVIK_ISSTROM_C</t>
  </si>
  <si>
    <t>UPERNAVIK_ISSTROM_S</t>
  </si>
  <si>
    <t>PUISORTOQ_S</t>
  </si>
  <si>
    <t>NAPASORSUAQ_N</t>
  </si>
  <si>
    <t>IKERTIVAQ_N</t>
  </si>
  <si>
    <t>IKERTIVAQ_M</t>
  </si>
  <si>
    <t>IKERTIVAQ_S</t>
  </si>
  <si>
    <t>HAYES_GLETSCHER_N_NN</t>
  </si>
  <si>
    <t>BRIKKERNE_GLETSCHER</t>
  </si>
  <si>
    <t>HAGEN_BRAE</t>
  </si>
  <si>
    <t>NE_NONAME1</t>
  </si>
  <si>
    <t>REGION</t>
  </si>
  <si>
    <t>LON</t>
  </si>
  <si>
    <t>LAT</t>
  </si>
  <si>
    <t>QAJUUTTAP_SERMIA_N</t>
  </si>
  <si>
    <t>SIORALIK-ARSUK-QIPISAQQU</t>
  </si>
  <si>
    <t>MEAN SMB60-89</t>
  </si>
  <si>
    <t>TOTAL GIS</t>
  </si>
  <si>
    <t>CE</t>
  </si>
  <si>
    <t>ICE_CAPS_CE</t>
  </si>
  <si>
    <t>N/A</t>
  </si>
  <si>
    <t>ICE_CAPS_CW</t>
  </si>
  <si>
    <t>ICE_CAPS_NE</t>
  </si>
  <si>
    <t>ICE_CAPS_NO</t>
  </si>
  <si>
    <t>ICE_CAPS_NW</t>
  </si>
  <si>
    <t>ICE_CAPS_SE</t>
  </si>
  <si>
    <t>ICE_CAPS_SW</t>
  </si>
  <si>
    <t>GIS</t>
  </si>
  <si>
    <t>Error</t>
  </si>
  <si>
    <t>Err. SMB</t>
  </si>
  <si>
    <t>MOGENS_HEINESEN_C</t>
  </si>
  <si>
    <t>MOGENS_HEINESEN_N</t>
  </si>
  <si>
    <t>GYLDENLOVE_SS</t>
  </si>
  <si>
    <t>GEIKIE7</t>
  </si>
  <si>
    <t>UNNAMED_POLARIC_C</t>
  </si>
  <si>
    <t>KIV_STEENSTRUP_SONDRE_BRAE</t>
  </si>
  <si>
    <t>NW_NONAME2</t>
  </si>
  <si>
    <t>GYLDENLOVE_S</t>
  </si>
  <si>
    <t>NW_NONAME3</t>
  </si>
  <si>
    <t>SAVISSUAQ_W</t>
  </si>
  <si>
    <t>SAVISSUAQ_WW</t>
  </si>
  <si>
    <t>NW_NONAME4</t>
  </si>
  <si>
    <t>SAVISSUAQ_WWW</t>
  </si>
  <si>
    <t>FLUX GAT</t>
  </si>
  <si>
    <t>FLUX MC</t>
  </si>
  <si>
    <t>FLUX GRAVI</t>
  </si>
  <si>
    <t>METHOD</t>
  </si>
  <si>
    <t>SMB</t>
  </si>
  <si>
    <t>GRA</t>
  </si>
  <si>
    <t>GAT</t>
  </si>
  <si>
    <t>MC</t>
  </si>
  <si>
    <t>start</t>
  </si>
  <si>
    <t>stop</t>
  </si>
  <si>
    <t># of SMB</t>
  </si>
  <si>
    <t># of N/A</t>
  </si>
  <si>
    <t># of MC</t>
  </si>
  <si>
    <t>FLUX TOT</t>
  </si>
  <si>
    <t># of GRA</t>
  </si>
  <si>
    <t># of GAT</t>
  </si>
  <si>
    <t># using gate</t>
  </si>
  <si>
    <t>%</t>
  </si>
  <si>
    <t>1972-1990</t>
  </si>
  <si>
    <t>AREA (km2)</t>
  </si>
  <si>
    <t>TW %</t>
  </si>
  <si>
    <t>LT %</t>
  </si>
  <si>
    <t>TW AREA</t>
  </si>
  <si>
    <t>LT AREA</t>
  </si>
  <si>
    <t># TW</t>
  </si>
  <si>
    <t>SMB60-89</t>
  </si>
  <si>
    <t>Mean  F 1972 - 1995</t>
  </si>
  <si>
    <t>mm SLR</t>
  </si>
  <si>
    <t>LT SMB</t>
  </si>
  <si>
    <t>center</t>
  </si>
  <si>
    <t>MB</t>
  </si>
  <si>
    <t>D</t>
  </si>
  <si>
    <t>MB CUMUL</t>
  </si>
  <si>
    <t>MEAN MB</t>
  </si>
  <si>
    <t># of glaciers</t>
  </si>
  <si>
    <t>LT</t>
  </si>
  <si>
    <t>MC+GRA+GAT</t>
  </si>
  <si>
    <t>ALL</t>
  </si>
  <si>
    <t>TOT AREA km2</t>
  </si>
  <si>
    <t>DATE :</t>
  </si>
  <si>
    <t>end</t>
  </si>
  <si>
    <t>FLUX REF</t>
  </si>
  <si>
    <t>LT or TW</t>
  </si>
  <si>
    <t>Error (Gt/yr)</t>
  </si>
  <si>
    <t xml:space="preserve">  </t>
  </si>
  <si>
    <t>5% in acc. area</t>
  </si>
  <si>
    <t>SMB error :</t>
  </si>
  <si>
    <t>MEAN SMB</t>
  </si>
  <si>
    <t>SMBloss = SMB CUMUL - mean SMB</t>
  </si>
  <si>
    <t>mm SLR TW</t>
  </si>
  <si>
    <t xml:space="preserve">Table : Yearly F, SMB, MB, Cumul. MB and partionning F/SMB in Gt/yr per regions. SMB is extracted from RACMO23p2-5km. </t>
  </si>
  <si>
    <t>2000-2017</t>
  </si>
  <si>
    <t>1972-2017</t>
  </si>
  <si>
    <t>MEAN MB (Gt/yr)</t>
  </si>
  <si>
    <t>BALANCE FLUX</t>
  </si>
  <si>
    <t>SMBloss</t>
  </si>
  <si>
    <t>20% in abla. Area</t>
  </si>
  <si>
    <t>Caption : Mass ( M(t) Gt/yr). F - SMB. SMB is R23p2-5.5km.</t>
  </si>
  <si>
    <t>Error F</t>
  </si>
  <si>
    <t>Error SMB</t>
  </si>
  <si>
    <t>Error MB</t>
  </si>
  <si>
    <t>Error MB CUMUL</t>
  </si>
  <si>
    <t xml:space="preserve">Error Floss </t>
  </si>
  <si>
    <t>Error SMBloss</t>
  </si>
  <si>
    <t xml:space="preserve"> mm SLE</t>
  </si>
  <si>
    <t>mm SLE</t>
  </si>
  <si>
    <t>TW</t>
  </si>
  <si>
    <t>±</t>
  </si>
  <si>
    <t>COURTAULD</t>
  </si>
  <si>
    <t>STYRTE</t>
  </si>
  <si>
    <t>NORDFJORD</t>
  </si>
  <si>
    <t>UNNAMED_KANGER_E</t>
  </si>
  <si>
    <t>KOLVEGLETSJER</t>
  </si>
  <si>
    <t>UNNAMED_DECEPTION_N</t>
  </si>
  <si>
    <t>GLACIERDEFRANCE</t>
  </si>
  <si>
    <t>KNUD-RASMUSSEN</t>
  </si>
  <si>
    <t>NIGERTULUUP_KATTILERTARPIA</t>
  </si>
  <si>
    <t>2000-2010</t>
  </si>
  <si>
    <t>1990-2000</t>
  </si>
  <si>
    <t>1980-1990</t>
  </si>
  <si>
    <t>1972-1980</t>
  </si>
  <si>
    <t>MEAN D</t>
  </si>
  <si>
    <t>Dloss = D CUMUL - mean SMB</t>
  </si>
  <si>
    <t>ERR FLUX REF</t>
  </si>
  <si>
    <t>Associated errors are at end of the table</t>
  </si>
  <si>
    <t>Balance Flux (mean SMB 60-89 for TW and 0 for LT)</t>
  </si>
  <si>
    <t>60-89</t>
  </si>
  <si>
    <t>MEAN LOSS FROM D</t>
  </si>
  <si>
    <t>Err</t>
  </si>
  <si>
    <t>Err BALANCE FLUX</t>
  </si>
  <si>
    <t>Err. Mean SMB</t>
  </si>
  <si>
    <t>ERROR Gt/yr</t>
  </si>
  <si>
    <t>err %</t>
  </si>
  <si>
    <t>% of GIS D</t>
  </si>
  <si>
    <t>ERR FLUX</t>
  </si>
  <si>
    <t>MC+GRA</t>
  </si>
  <si>
    <t>SINCE 2000</t>
  </si>
  <si>
    <t>Dloss</t>
  </si>
  <si>
    <t>Gt</t>
  </si>
  <si>
    <t>err Gt</t>
  </si>
  <si>
    <t>Err mm SLR</t>
  </si>
  <si>
    <t>SINCE 1972</t>
  </si>
  <si>
    <t>TOTAL loss</t>
  </si>
  <si>
    <t>10^5 km2</t>
  </si>
  <si>
    <t>PER UNIT AREA</t>
  </si>
  <si>
    <r>
      <t>Caption:</t>
    </r>
    <r>
      <rPr>
        <sz val="9"/>
        <color rgb="FF000000"/>
        <rFont val="Calibri"/>
        <family val="2"/>
        <scheme val="minor"/>
      </rPr>
      <t xml:space="preserve"> This table gives the </t>
    </r>
    <r>
      <rPr>
        <b/>
        <i/>
        <sz val="9"/>
        <color rgb="FF000000"/>
        <rFont val="Calibri"/>
        <family val="2"/>
        <scheme val="minor"/>
      </rPr>
      <t xml:space="preserve">yearly flux D </t>
    </r>
    <r>
      <rPr>
        <sz val="9"/>
        <color rgb="FF000000"/>
        <rFont val="Calibri"/>
        <family val="2"/>
        <scheme val="minor"/>
      </rPr>
      <t>for 260 glaciers from 1972 to 2017.</t>
    </r>
  </si>
  <si>
    <t xml:space="preserve">Caption: This table gives the yearly SMB per glacier. SMB is from RACMO23p2-5km </t>
  </si>
  <si>
    <t xml:space="preserve">Caption : Mass balance ( dM(t)/dt Gt/yr). F - SMB. SMB is R23p2-5.5km. </t>
  </si>
  <si>
    <t>2010-2018</t>
  </si>
  <si>
    <t>MEAN LOSS FROM SMB</t>
  </si>
  <si>
    <t>error since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</si>
</sst>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3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indexed="81"/>
      <name val="Calibri"/>
      <family val="2"/>
    </font>
    <font>
      <b/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i/>
      <sz val="12"/>
      <color theme="2" tint="-0.249977111117893"/>
      <name val="Calibri"/>
      <family val="2"/>
      <scheme val="minor"/>
    </font>
    <font>
      <i/>
      <sz val="12"/>
      <color theme="2" tint="-0.24997711111789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rgb="FF000000"/>
      <name val="Tahoma"/>
      <family val="2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i/>
      <sz val="9"/>
      <color rgb="FF000000"/>
      <name val="Calibri"/>
      <family val="2"/>
      <scheme val="minor"/>
    </font>
    <font>
      <sz val="10"/>
      <color rgb="FF000000"/>
      <name val="Tahoma"/>
      <family val="2"/>
    </font>
    <font>
      <b/>
      <i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rgb="FF6A6A6A"/>
      <name val="Verdana"/>
      <family val="2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11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77">
    <xf numFmtId="0" fontId="0" fillId="0" borderId="0" xfId="0"/>
    <xf numFmtId="0" fontId="1" fillId="0" borderId="0" xfId="0" applyFont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164" fontId="0" fillId="0" borderId="0" xfId="0" applyNumberFormat="1" applyAlignment="1">
      <alignment horizontal="center" wrapText="1"/>
    </xf>
    <xf numFmtId="0" fontId="1" fillId="0" borderId="0" xfId="0" applyFont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0" fontId="0" fillId="0" borderId="0" xfId="0" applyFill="1" applyAlignment="1">
      <alignment horizontal="center" wrapText="1"/>
    </xf>
    <xf numFmtId="164" fontId="0" fillId="0" borderId="0" xfId="0" applyNumberFormat="1"/>
    <xf numFmtId="0" fontId="0" fillId="2" borderId="0" xfId="0" applyFill="1"/>
    <xf numFmtId="0" fontId="0" fillId="0" borderId="0" xfId="0" applyFill="1"/>
    <xf numFmtId="0" fontId="1" fillId="2" borderId="0" xfId="0" applyFont="1" applyFill="1" applyAlignment="1">
      <alignment horizontal="center" vertical="center"/>
    </xf>
    <xf numFmtId="0" fontId="5" fillId="0" borderId="0" xfId="0" applyFont="1"/>
    <xf numFmtId="2" fontId="0" fillId="3" borderId="0" xfId="0" applyNumberFormat="1" applyFill="1" applyAlignment="1">
      <alignment horizontal="center" wrapText="1"/>
    </xf>
    <xf numFmtId="2" fontId="0" fillId="5" borderId="0" xfId="0" applyNumberFormat="1" applyFill="1" applyAlignment="1">
      <alignment horizontal="center" wrapText="1"/>
    </xf>
    <xf numFmtId="0" fontId="1" fillId="0" borderId="0" xfId="0" applyFont="1" applyFill="1" applyAlignment="1">
      <alignment horizontal="center" vertical="center" wrapText="1"/>
    </xf>
    <xf numFmtId="164" fontId="0" fillId="0" borderId="0" xfId="0" applyNumberFormat="1" applyFill="1" applyAlignment="1">
      <alignment horizontal="center" wrapText="1"/>
    </xf>
    <xf numFmtId="2" fontId="0" fillId="0" borderId="0" xfId="0" applyNumberFormat="1" applyFill="1" applyAlignment="1">
      <alignment horizontal="center"/>
    </xf>
    <xf numFmtId="2" fontId="1" fillId="0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0" fillId="4" borderId="0" xfId="0" applyNumberFormat="1" applyFill="1" applyAlignment="1">
      <alignment horizontal="center" wrapText="1"/>
    </xf>
    <xf numFmtId="2" fontId="0" fillId="0" borderId="0" xfId="0" applyNumberFormat="1" applyAlignment="1">
      <alignment horizontal="center"/>
    </xf>
    <xf numFmtId="2" fontId="0" fillId="0" borderId="0" xfId="0" applyNumberFormat="1"/>
    <xf numFmtId="1" fontId="0" fillId="0" borderId="0" xfId="0" applyNumberFormat="1" applyAlignment="1">
      <alignment horizontal="center" wrapText="1"/>
    </xf>
    <xf numFmtId="165" fontId="1" fillId="0" borderId="0" xfId="0" applyNumberFormat="1" applyFont="1" applyAlignment="1">
      <alignment horizontal="center" vertical="center" wrapText="1"/>
    </xf>
    <xf numFmtId="1" fontId="0" fillId="0" borderId="0" xfId="0" applyNumberFormat="1" applyFill="1" applyAlignment="1">
      <alignment horizontal="center" wrapText="1"/>
    </xf>
    <xf numFmtId="0" fontId="1" fillId="0" borderId="0" xfId="0" applyFont="1" applyAlignment="1">
      <alignment horizontal="right" vertical="center"/>
    </xf>
    <xf numFmtId="2" fontId="0" fillId="0" borderId="0" xfId="0" applyNumberForma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8" fillId="0" borderId="0" xfId="0" applyFont="1" applyAlignment="1">
      <alignment horizontal="center" vertical="center" wrapText="1"/>
    </xf>
    <xf numFmtId="0" fontId="10" fillId="0" borderId="0" xfId="0" applyFont="1"/>
    <xf numFmtId="1" fontId="0" fillId="0" borderId="0" xfId="0" applyNumberFormat="1" applyBorder="1"/>
    <xf numFmtId="0" fontId="1" fillId="0" borderId="2" xfId="0" applyFont="1" applyBorder="1"/>
    <xf numFmtId="0" fontId="1" fillId="0" borderId="5" xfId="0" applyFont="1" applyBorder="1"/>
    <xf numFmtId="164" fontId="0" fillId="0" borderId="0" xfId="0" applyNumberFormat="1" applyFill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5" xfId="0" applyBorder="1"/>
    <xf numFmtId="0" fontId="0" fillId="0" borderId="0" xfId="0" applyBorder="1"/>
    <xf numFmtId="164" fontId="0" fillId="0" borderId="0" xfId="0" applyNumberFormat="1" applyBorder="1"/>
    <xf numFmtId="0" fontId="0" fillId="0" borderId="8" xfId="0" applyBorder="1"/>
    <xf numFmtId="164" fontId="0" fillId="0" borderId="8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6" xfId="0" applyBorder="1"/>
    <xf numFmtId="0" fontId="10" fillId="0" borderId="7" xfId="0" applyFont="1" applyBorder="1" applyAlignment="1">
      <alignment horizontal="center"/>
    </xf>
    <xf numFmtId="0" fontId="0" fillId="0" borderId="9" xfId="0" applyBorder="1"/>
    <xf numFmtId="0" fontId="0" fillId="0" borderId="0" xfId="0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5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 wrapText="1"/>
    </xf>
    <xf numFmtId="164" fontId="0" fillId="0" borderId="0" xfId="0" applyNumberFormat="1" applyBorder="1" applyAlignment="1">
      <alignment horizontal="center" wrapText="1"/>
    </xf>
    <xf numFmtId="165" fontId="0" fillId="0" borderId="0" xfId="0" applyNumberFormat="1" applyFill="1" applyBorder="1" applyAlignment="1">
      <alignment horizontal="center"/>
    </xf>
    <xf numFmtId="2" fontId="0" fillId="0" borderId="0" xfId="0" applyNumberFormat="1" applyBorder="1"/>
    <xf numFmtId="0" fontId="0" fillId="2" borderId="0" xfId="0" applyFill="1" applyBorder="1"/>
    <xf numFmtId="2" fontId="0" fillId="0" borderId="0" xfId="0" applyNumberFormat="1" applyFill="1" applyBorder="1" applyAlignment="1">
      <alignment horizontal="center"/>
    </xf>
    <xf numFmtId="0" fontId="1" fillId="0" borderId="8" xfId="0" applyFont="1" applyBorder="1" applyAlignment="1">
      <alignment horizontal="center"/>
    </xf>
    <xf numFmtId="1" fontId="1" fillId="0" borderId="8" xfId="0" applyNumberFormat="1" applyFont="1" applyBorder="1"/>
    <xf numFmtId="0" fontId="1" fillId="0" borderId="8" xfId="0" applyFont="1" applyBorder="1"/>
    <xf numFmtId="164" fontId="1" fillId="0" borderId="8" xfId="0" applyNumberFormat="1" applyFont="1" applyBorder="1"/>
    <xf numFmtId="0" fontId="1" fillId="0" borderId="8" xfId="0" applyFont="1" applyBorder="1" applyAlignment="1">
      <alignment horizontal="center" wrapText="1"/>
    </xf>
    <xf numFmtId="164" fontId="1" fillId="0" borderId="8" xfId="0" applyNumberFormat="1" applyFont="1" applyBorder="1" applyAlignment="1">
      <alignment horizontal="center" wrapText="1"/>
    </xf>
    <xf numFmtId="164" fontId="1" fillId="0" borderId="8" xfId="0" applyNumberFormat="1" applyFont="1" applyFill="1" applyBorder="1" applyAlignment="1">
      <alignment horizontal="center" wrapText="1"/>
    </xf>
    <xf numFmtId="2" fontId="1" fillId="0" borderId="8" xfId="0" applyNumberFormat="1" applyFont="1" applyFill="1" applyBorder="1" applyAlignment="1">
      <alignment horizontal="center"/>
    </xf>
    <xf numFmtId="0" fontId="1" fillId="2" borderId="8" xfId="0" applyFont="1" applyFill="1" applyBorder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8" xfId="0" applyBorder="1" applyAlignment="1">
      <alignment horizontal="center"/>
    </xf>
    <xf numFmtId="164" fontId="0" fillId="0" borderId="8" xfId="0" applyNumberFormat="1" applyFill="1" applyBorder="1" applyAlignment="1">
      <alignment horizontal="center" wrapText="1"/>
    </xf>
    <xf numFmtId="2" fontId="0" fillId="2" borderId="8" xfId="0" applyNumberFormat="1" applyFill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2" borderId="8" xfId="0" applyFill="1" applyBorder="1"/>
    <xf numFmtId="2" fontId="1" fillId="0" borderId="0" xfId="0" applyNumberFormat="1" applyFont="1" applyFill="1" applyAlignment="1">
      <alignment horizontal="center"/>
    </xf>
    <xf numFmtId="0" fontId="6" fillId="0" borderId="0" xfId="0" applyFont="1" applyBorder="1" applyAlignment="1">
      <alignment horizontal="right" vertical="center" wrapText="1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 vertical="center" wrapText="1"/>
    </xf>
    <xf numFmtId="164" fontId="0" fillId="0" borderId="8" xfId="0" applyNumberFormat="1" applyBorder="1" applyAlignment="1">
      <alignment horizontal="center" wrapText="1"/>
    </xf>
    <xf numFmtId="0" fontId="6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4" xfId="0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10" fillId="0" borderId="8" xfId="0" applyNumberFormat="1" applyFont="1" applyBorder="1" applyAlignment="1">
      <alignment horizontal="center"/>
    </xf>
    <xf numFmtId="164" fontId="10" fillId="0" borderId="9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4" fontId="10" fillId="0" borderId="0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10" fillId="6" borderId="7" xfId="0" applyFont="1" applyFill="1" applyBorder="1" applyAlignment="1">
      <alignment horizontal="center"/>
    </xf>
    <xf numFmtId="164" fontId="10" fillId="6" borderId="8" xfId="0" applyNumberFormat="1" applyFont="1" applyFill="1" applyBorder="1" applyAlignment="1">
      <alignment horizontal="center"/>
    </xf>
    <xf numFmtId="164" fontId="10" fillId="6" borderId="9" xfId="0" applyNumberFormat="1" applyFont="1" applyFill="1" applyBorder="1" applyAlignment="1">
      <alignment horizontal="center"/>
    </xf>
    <xf numFmtId="0" fontId="10" fillId="6" borderId="0" xfId="0" applyFont="1" applyFill="1"/>
    <xf numFmtId="0" fontId="10" fillId="6" borderId="8" xfId="0" applyFont="1" applyFill="1" applyBorder="1" applyAlignment="1">
      <alignment horizontal="center"/>
    </xf>
    <xf numFmtId="2" fontId="0" fillId="0" borderId="8" xfId="0" applyNumberFormat="1" applyBorder="1"/>
    <xf numFmtId="16" fontId="1" fillId="0" borderId="3" xfId="0" applyNumberFormat="1" applyFont="1" applyBorder="1" applyAlignment="1">
      <alignment horizontal="center"/>
    </xf>
    <xf numFmtId="16" fontId="1" fillId="0" borderId="0" xfId="0" applyNumberFormat="1" applyFont="1" applyBorder="1" applyAlignment="1">
      <alignment horizontal="center"/>
    </xf>
    <xf numFmtId="0" fontId="0" fillId="0" borderId="0" xfId="0" applyFont="1"/>
    <xf numFmtId="164" fontId="1" fillId="0" borderId="8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2" fillId="0" borderId="3" xfId="0" applyFont="1" applyBorder="1" applyAlignment="1">
      <alignment horizontal="center"/>
    </xf>
    <xf numFmtId="1" fontId="13" fillId="0" borderId="0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2" xfId="0" applyFont="1" applyBorder="1"/>
    <xf numFmtId="0" fontId="12" fillId="0" borderId="4" xfId="0" applyFont="1" applyBorder="1"/>
    <xf numFmtId="164" fontId="12" fillId="0" borderId="5" xfId="0" applyNumberFormat="1" applyFont="1" applyBorder="1"/>
    <xf numFmtId="164" fontId="12" fillId="0" borderId="6" xfId="0" applyNumberFormat="1" applyFont="1" applyFill="1" applyBorder="1"/>
    <xf numFmtId="164" fontId="12" fillId="0" borderId="7" xfId="0" applyNumberFormat="1" applyFont="1" applyBorder="1"/>
    <xf numFmtId="164" fontId="12" fillId="0" borderId="9" xfId="0" applyNumberFormat="1" applyFont="1" applyFill="1" applyBorder="1"/>
    <xf numFmtId="0" fontId="12" fillId="0" borderId="6" xfId="0" applyFont="1" applyBorder="1"/>
    <xf numFmtId="0" fontId="12" fillId="0" borderId="9" xfId="0" applyFont="1" applyBorder="1"/>
    <xf numFmtId="2" fontId="0" fillId="0" borderId="0" xfId="0" applyNumberFormat="1" applyBorder="1" applyAlignment="1">
      <alignment horizontal="center" wrapText="1"/>
    </xf>
    <xf numFmtId="164" fontId="12" fillId="0" borderId="0" xfId="0" applyNumberFormat="1" applyFont="1" applyFill="1" applyBorder="1"/>
    <xf numFmtId="0" fontId="12" fillId="0" borderId="0" xfId="0" applyFont="1" applyFill="1" applyBorder="1" applyAlignment="1">
      <alignment horizontal="center"/>
    </xf>
    <xf numFmtId="164" fontId="13" fillId="0" borderId="0" xfId="0" applyNumberFormat="1" applyFont="1" applyFill="1" applyBorder="1" applyAlignment="1">
      <alignment horizontal="center"/>
    </xf>
    <xf numFmtId="0" fontId="12" fillId="0" borderId="8" xfId="0" applyFont="1" applyFill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164" fontId="21" fillId="0" borderId="0" xfId="0" applyNumberFormat="1" applyFont="1" applyBorder="1" applyAlignment="1">
      <alignment horizontal="right"/>
    </xf>
    <xf numFmtId="164" fontId="21" fillId="0" borderId="0" xfId="0" applyNumberFormat="1" applyFont="1" applyBorder="1" applyAlignment="1">
      <alignment horizontal="center"/>
    </xf>
    <xf numFmtId="164" fontId="22" fillId="6" borderId="8" xfId="0" applyNumberFormat="1" applyFont="1" applyFill="1" applyBorder="1" applyAlignment="1">
      <alignment horizontal="right"/>
    </xf>
    <xf numFmtId="164" fontId="21" fillId="6" borderId="8" xfId="0" applyNumberFormat="1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Border="1"/>
    <xf numFmtId="0" fontId="20" fillId="0" borderId="2" xfId="0" applyFont="1" applyBorder="1" applyAlignment="1">
      <alignment wrapText="1"/>
    </xf>
    <xf numFmtId="0" fontId="0" fillId="0" borderId="0" xfId="0" applyFont="1" applyAlignment="1">
      <alignment horizontal="right"/>
    </xf>
    <xf numFmtId="164" fontId="20" fillId="6" borderId="8" xfId="0" applyNumberFormat="1" applyFont="1" applyFill="1" applyBorder="1" applyAlignment="1">
      <alignment horizontal="right"/>
    </xf>
    <xf numFmtId="0" fontId="1" fillId="0" borderId="0" xfId="0" applyFont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64" fontId="0" fillId="0" borderId="0" xfId="0" applyNumberFormat="1" applyFill="1" applyBorder="1" applyAlignment="1">
      <alignment horizontal="center" wrapText="1"/>
    </xf>
    <xf numFmtId="2" fontId="0" fillId="2" borderId="0" xfId="0" applyNumberFormat="1" applyFill="1" applyBorder="1" applyAlignment="1">
      <alignment horizontal="center"/>
    </xf>
    <xf numFmtId="0" fontId="1" fillId="0" borderId="3" xfId="0" applyFont="1" applyBorder="1"/>
    <xf numFmtId="0" fontId="10" fillId="6" borderId="8" xfId="0" applyFont="1" applyFill="1" applyBorder="1"/>
    <xf numFmtId="164" fontId="23" fillId="0" borderId="0" xfId="0" applyNumberFormat="1" applyFont="1" applyBorder="1" applyAlignment="1">
      <alignment horizontal="center"/>
    </xf>
    <xf numFmtId="164" fontId="23" fillId="0" borderId="0" xfId="0" applyNumberFormat="1" applyFont="1" applyBorder="1" applyAlignment="1">
      <alignment horizontal="left"/>
    </xf>
    <xf numFmtId="164" fontId="24" fillId="6" borderId="8" xfId="0" applyNumberFormat="1" applyFont="1" applyFill="1" applyBorder="1" applyAlignment="1">
      <alignment horizontal="left"/>
    </xf>
    <xf numFmtId="164" fontId="24" fillId="6" borderId="8" xfId="0" applyNumberFormat="1" applyFont="1" applyFill="1" applyBorder="1" applyAlignment="1">
      <alignment horizontal="center"/>
    </xf>
    <xf numFmtId="164" fontId="23" fillId="0" borderId="0" xfId="0" applyNumberFormat="1" applyFont="1" applyFill="1" applyBorder="1" applyAlignment="1">
      <alignment horizontal="left"/>
    </xf>
    <xf numFmtId="164" fontId="23" fillId="0" borderId="6" xfId="0" applyNumberFormat="1" applyFont="1" applyBorder="1" applyAlignment="1">
      <alignment horizontal="left"/>
    </xf>
    <xf numFmtId="164" fontId="24" fillId="6" borderId="9" xfId="0" applyNumberFormat="1" applyFont="1" applyFill="1" applyBorder="1" applyAlignment="1">
      <alignment horizontal="left"/>
    </xf>
    <xf numFmtId="0" fontId="1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164" fontId="13" fillId="0" borderId="0" xfId="0" applyNumberFormat="1" applyFont="1" applyBorder="1" applyAlignment="1">
      <alignment horizontal="center"/>
    </xf>
    <xf numFmtId="0" fontId="10" fillId="0" borderId="5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16" fontId="12" fillId="0" borderId="8" xfId="0" applyNumberFormat="1" applyFont="1" applyBorder="1" applyAlignment="1">
      <alignment horizontal="center"/>
    </xf>
    <xf numFmtId="0" fontId="13" fillId="0" borderId="8" xfId="0" applyFont="1" applyFill="1" applyBorder="1" applyAlignment="1">
      <alignment horizontal="center"/>
    </xf>
    <xf numFmtId="49" fontId="12" fillId="0" borderId="8" xfId="0" applyNumberFormat="1" applyFont="1" applyFill="1" applyBorder="1" applyAlignment="1">
      <alignment horizontal="center"/>
    </xf>
    <xf numFmtId="0" fontId="12" fillId="0" borderId="3" xfId="0" applyFont="1" applyBorder="1" applyAlignment="1">
      <alignment vertical="top" wrapText="1"/>
    </xf>
    <xf numFmtId="0" fontId="12" fillId="0" borderId="0" xfId="0" applyFont="1" applyBorder="1" applyAlignment="1">
      <alignment vertical="top" wrapText="1"/>
    </xf>
    <xf numFmtId="164" fontId="0" fillId="0" borderId="0" xfId="0" applyNumberFormat="1" applyFill="1" applyBorder="1" applyAlignment="1">
      <alignment horizontal="center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right"/>
    </xf>
    <xf numFmtId="164" fontId="1" fillId="0" borderId="0" xfId="0" applyNumberFormat="1" applyFont="1" applyAlignment="1">
      <alignment horizontal="right" vertical="center"/>
    </xf>
    <xf numFmtId="164" fontId="0" fillId="0" borderId="8" xfId="0" applyNumberFormat="1" applyBorder="1" applyAlignment="1">
      <alignment horizontal="left"/>
    </xf>
    <xf numFmtId="164" fontId="0" fillId="0" borderId="8" xfId="0" applyNumberFormat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165" fontId="1" fillId="0" borderId="0" xfId="0" applyNumberFormat="1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4" fillId="0" borderId="0" xfId="0" applyFont="1" applyBorder="1" applyAlignment="1">
      <alignment horizontal="center" wrapText="1"/>
    </xf>
    <xf numFmtId="165" fontId="0" fillId="0" borderId="0" xfId="0" applyNumberForma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0" fontId="1" fillId="0" borderId="0" xfId="0" applyFont="1" applyBorder="1"/>
    <xf numFmtId="1" fontId="0" fillId="0" borderId="8" xfId="0" applyNumberFormat="1" applyBorder="1" applyAlignment="1">
      <alignment horizontal="center"/>
    </xf>
    <xf numFmtId="2" fontId="1" fillId="0" borderId="8" xfId="0" applyNumberFormat="1" applyFont="1" applyBorder="1" applyAlignment="1">
      <alignment horizontal="center" wrapText="1"/>
    </xf>
    <xf numFmtId="0" fontId="1" fillId="2" borderId="0" xfId="0" applyFont="1" applyFill="1"/>
    <xf numFmtId="164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 wrapText="1"/>
    </xf>
    <xf numFmtId="164" fontId="0" fillId="0" borderId="5" xfId="0" applyNumberFormat="1" applyFill="1" applyBorder="1" applyAlignment="1">
      <alignment horizontal="center" wrapText="1"/>
    </xf>
    <xf numFmtId="0" fontId="26" fillId="0" borderId="0" xfId="0" applyFont="1" applyFill="1" applyBorder="1" applyAlignment="1">
      <alignment horizontal="center" vertical="center" wrapText="1"/>
    </xf>
    <xf numFmtId="2" fontId="0" fillId="0" borderId="8" xfId="0" applyNumberFormat="1" applyBorder="1" applyAlignment="1">
      <alignment horizontal="center" wrapText="1"/>
    </xf>
    <xf numFmtId="164" fontId="12" fillId="0" borderId="8" xfId="0" applyNumberFormat="1" applyFont="1" applyBorder="1" applyAlignment="1">
      <alignment horizontal="center"/>
    </xf>
    <xf numFmtId="164" fontId="1" fillId="0" borderId="0" xfId="0" applyNumberFormat="1" applyFont="1" applyBorder="1" applyAlignment="1">
      <alignment horizontal="center" wrapText="1"/>
    </xf>
    <xf numFmtId="2" fontId="1" fillId="0" borderId="0" xfId="0" applyNumberFormat="1" applyFont="1" applyFill="1" applyBorder="1" applyAlignment="1">
      <alignment horizontal="center" wrapText="1"/>
    </xf>
    <xf numFmtId="164" fontId="1" fillId="0" borderId="0" xfId="0" applyNumberFormat="1" applyFont="1" applyFill="1" applyBorder="1" applyAlignment="1">
      <alignment horizontal="center" wrapText="1"/>
    </xf>
    <xf numFmtId="164" fontId="23" fillId="0" borderId="6" xfId="0" applyNumberFormat="1" applyFont="1" applyFill="1" applyBorder="1" applyAlignment="1">
      <alignment horizontal="left"/>
    </xf>
    <xf numFmtId="0" fontId="12" fillId="0" borderId="4" xfId="0" applyFont="1" applyFill="1" applyBorder="1" applyAlignment="1">
      <alignment horizontal="center"/>
    </xf>
    <xf numFmtId="164" fontId="13" fillId="0" borderId="6" xfId="0" applyNumberFormat="1" applyFont="1" applyFill="1" applyBorder="1" applyAlignment="1">
      <alignment horizontal="center"/>
    </xf>
    <xf numFmtId="164" fontId="12" fillId="0" borderId="9" xfId="0" applyNumberFormat="1" applyFont="1" applyBorder="1" applyAlignment="1">
      <alignment horizontal="center"/>
    </xf>
    <xf numFmtId="0" fontId="0" fillId="0" borderId="7" xfId="0" applyBorder="1" applyAlignment="1">
      <alignment horizontal="center"/>
    </xf>
    <xf numFmtId="164" fontId="12" fillId="0" borderId="5" xfId="0" applyNumberFormat="1" applyFont="1" applyFill="1" applyBorder="1"/>
    <xf numFmtId="0" fontId="27" fillId="0" borderId="0" xfId="0" applyFont="1"/>
    <xf numFmtId="0" fontId="0" fillId="0" borderId="2" xfId="0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164" fontId="0" fillId="0" borderId="0" xfId="0" applyNumberFormat="1" applyBorder="1" applyAlignment="1">
      <alignment horizontal="left"/>
    </xf>
    <xf numFmtId="164" fontId="0" fillId="0" borderId="0" xfId="0" applyNumberFormat="1" applyBorder="1" applyAlignment="1">
      <alignment horizontal="right"/>
    </xf>
    <xf numFmtId="0" fontId="0" fillId="0" borderId="2" xfId="0" applyBorder="1"/>
    <xf numFmtId="164" fontId="0" fillId="0" borderId="5" xfId="0" applyNumberFormat="1" applyBorder="1"/>
    <xf numFmtId="164" fontId="0" fillId="0" borderId="7" xfId="0" applyNumberFormat="1" applyBorder="1"/>
    <xf numFmtId="164" fontId="23" fillId="0" borderId="8" xfId="0" applyNumberFormat="1" applyFont="1" applyBorder="1" applyAlignment="1">
      <alignment horizontal="center"/>
    </xf>
    <xf numFmtId="164" fontId="1" fillId="0" borderId="0" xfId="0" applyNumberFormat="1" applyFont="1" applyAlignment="1">
      <alignment horizontal="center" vertical="center"/>
    </xf>
    <xf numFmtId="0" fontId="28" fillId="0" borderId="2" xfId="0" applyFont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wrapText="1"/>
    </xf>
    <xf numFmtId="164" fontId="0" fillId="0" borderId="6" xfId="0" applyNumberFormat="1" applyBorder="1" applyAlignment="1">
      <alignment horizontal="center" wrapText="1"/>
    </xf>
    <xf numFmtId="0" fontId="29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0" fillId="0" borderId="8" xfId="0" applyFill="1" applyBorder="1" applyAlignment="1">
      <alignment horizontal="center" wrapText="1"/>
    </xf>
    <xf numFmtId="164" fontId="0" fillId="0" borderId="9" xfId="0" applyNumberFormat="1" applyBorder="1" applyAlignment="1">
      <alignment horizontal="center" wrapText="1"/>
    </xf>
    <xf numFmtId="1" fontId="0" fillId="0" borderId="6" xfId="0" applyNumberFormat="1" applyBorder="1"/>
    <xf numFmtId="1" fontId="0" fillId="0" borderId="9" xfId="0" applyNumberFormat="1" applyBorder="1"/>
    <xf numFmtId="0" fontId="0" fillId="0" borderId="0" xfId="0" applyFont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 wrapText="1"/>
    </xf>
    <xf numFmtId="164" fontId="0" fillId="0" borderId="6" xfId="0" applyNumberFormat="1" applyBorder="1" applyAlignment="1">
      <alignment horizontal="left"/>
    </xf>
    <xf numFmtId="164" fontId="0" fillId="0" borderId="9" xfId="0" applyNumberFormat="1" applyBorder="1" applyAlignment="1">
      <alignment horizontal="left"/>
    </xf>
    <xf numFmtId="164" fontId="0" fillId="0" borderId="7" xfId="0" applyNumberFormat="1" applyFill="1" applyBorder="1" applyAlignment="1">
      <alignment horizontal="center" wrapText="1"/>
    </xf>
    <xf numFmtId="164" fontId="0" fillId="0" borderId="9" xfId="0" applyNumberFormat="1" applyFill="1" applyBorder="1" applyAlignment="1">
      <alignment horizontal="center" wrapText="1"/>
    </xf>
    <xf numFmtId="164" fontId="0" fillId="0" borderId="6" xfId="0" applyNumberFormat="1" applyFill="1" applyBorder="1" applyAlignment="1">
      <alignment horizontal="center" wrapText="1"/>
    </xf>
    <xf numFmtId="164" fontId="1" fillId="0" borderId="0" xfId="0" applyNumberFormat="1" applyFont="1" applyAlignment="1">
      <alignment horizontal="center" vertical="center"/>
    </xf>
    <xf numFmtId="164" fontId="0" fillId="0" borderId="2" xfId="0" applyNumberFormat="1" applyFill="1" applyBorder="1" applyAlignment="1">
      <alignment horizontal="center" wrapText="1"/>
    </xf>
    <xf numFmtId="164" fontId="0" fillId="0" borderId="4" xfId="0" applyNumberFormat="1" applyFill="1" applyBorder="1" applyAlignment="1">
      <alignment horizontal="center" wrapText="1"/>
    </xf>
    <xf numFmtId="0" fontId="12" fillId="0" borderId="0" xfId="0" applyFont="1" applyBorder="1"/>
    <xf numFmtId="0" fontId="13" fillId="0" borderId="0" xfId="0" applyFont="1"/>
    <xf numFmtId="164" fontId="1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12" fillId="0" borderId="0" xfId="0" applyNumberFormat="1" applyFont="1" applyBorder="1"/>
    <xf numFmtId="0" fontId="12" fillId="0" borderId="3" xfId="0" applyFont="1" applyBorder="1"/>
    <xf numFmtId="164" fontId="12" fillId="0" borderId="8" xfId="0" applyNumberFormat="1" applyFont="1" applyBorder="1"/>
    <xf numFmtId="164" fontId="0" fillId="0" borderId="8" xfId="0" applyNumberFormat="1" applyFill="1" applyBorder="1" applyAlignment="1">
      <alignment horizontal="left"/>
    </xf>
    <xf numFmtId="0" fontId="0" fillId="0" borderId="8" xfId="0" applyFill="1" applyBorder="1" applyAlignment="1">
      <alignment horizontal="center"/>
    </xf>
    <xf numFmtId="164" fontId="0" fillId="0" borderId="8" xfId="0" applyNumberFormat="1" applyFill="1" applyBorder="1" applyAlignment="1">
      <alignment horizontal="center"/>
    </xf>
    <xf numFmtId="1" fontId="0" fillId="0" borderId="8" xfId="0" applyNumberFormat="1" applyFill="1" applyBorder="1" applyAlignment="1">
      <alignment horizontal="center"/>
    </xf>
    <xf numFmtId="0" fontId="0" fillId="0" borderId="8" xfId="0" applyFill="1" applyBorder="1"/>
    <xf numFmtId="164" fontId="0" fillId="0" borderId="0" xfId="0" applyNumberFormat="1" applyFont="1" applyFill="1" applyBorder="1" applyAlignment="1">
      <alignment horizontal="center"/>
    </xf>
    <xf numFmtId="0" fontId="20" fillId="0" borderId="3" xfId="0" applyFont="1" applyBorder="1" applyAlignment="1">
      <alignment horizontal="center"/>
    </xf>
    <xf numFmtId="16" fontId="20" fillId="0" borderId="3" xfId="0" applyNumberFormat="1" applyFont="1" applyBorder="1" applyAlignment="1">
      <alignment horizontal="center"/>
    </xf>
    <xf numFmtId="16" fontId="20" fillId="0" borderId="4" xfId="0" applyNumberFormat="1" applyFont="1" applyBorder="1" applyAlignment="1">
      <alignment horizontal="center"/>
    </xf>
    <xf numFmtId="0" fontId="30" fillId="0" borderId="0" xfId="0" applyFont="1" applyBorder="1" applyAlignment="1">
      <alignment horizontal="center" wrapText="1"/>
    </xf>
    <xf numFmtId="164" fontId="0" fillId="0" borderId="3" xfId="0" applyNumberFormat="1" applyFill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top" wrapText="1"/>
    </xf>
    <xf numFmtId="0" fontId="12" fillId="0" borderId="3" xfId="0" applyFont="1" applyBorder="1" applyAlignment="1">
      <alignment horizontal="center" vertical="top" wrapText="1"/>
    </xf>
    <xf numFmtId="0" fontId="12" fillId="0" borderId="5" xfId="0" applyFont="1" applyBorder="1" applyAlignment="1">
      <alignment horizontal="center" vertical="top" wrapText="1"/>
    </xf>
    <xf numFmtId="0" fontId="12" fillId="0" borderId="0" xfId="0" applyFont="1" applyBorder="1" applyAlignment="1">
      <alignment horizontal="center" vertical="top" wrapText="1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6" fillId="0" borderId="0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/>
    </xf>
  </cellXfs>
  <cellStyles count="1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Normal" xfId="0" builtinId="0"/>
  </cellStyles>
  <dxfs count="234"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auto="1"/>
      </font>
      <fill>
        <patternFill>
          <bgColor theme="4" tint="0.79998168889431442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auto="1"/>
      </font>
      <fill>
        <patternFill>
          <bgColor theme="4" tint="0.79998168889431442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>
          <bgColor theme="2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  <dxf>
      <font>
        <color auto="1"/>
      </font>
      <fill>
        <patternFill patternType="solid">
          <fgColor indexed="64"/>
          <bgColor rgb="FFAE6D8E"/>
        </patternFill>
      </fill>
    </dxf>
    <dxf>
      <font>
        <color auto="1"/>
      </font>
      <fill>
        <patternFill patternType="solid">
          <fgColor indexed="64"/>
          <bgColor rgb="FFFC5EFD"/>
        </patternFill>
      </fill>
    </dxf>
    <dxf>
      <font>
        <color auto="1"/>
      </font>
      <fill>
        <patternFill patternType="solid">
          <fgColor indexed="64"/>
          <bgColor rgb="FF6D7EFF"/>
        </patternFill>
      </fill>
    </dxf>
    <dxf>
      <font>
        <color auto="1"/>
      </font>
      <fill>
        <patternFill patternType="solid">
          <fgColor indexed="64"/>
          <bgColor rgb="FF70FFF6"/>
        </patternFill>
      </fill>
    </dxf>
    <dxf>
      <font>
        <color auto="1"/>
      </font>
      <fill>
        <patternFill patternType="solid">
          <fgColor indexed="64"/>
          <bgColor rgb="FF74FF69"/>
        </patternFill>
      </fill>
    </dxf>
    <dxf>
      <font>
        <color rgb="FF9C0006"/>
      </font>
      <fill>
        <patternFill patternType="solid">
          <fgColor indexed="64"/>
          <bgColor rgb="FFFD8971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BASINSREGIONS_SMB_RACMO24_YEARLY_15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B3:AH52"/>
  <sheetViews>
    <sheetView workbookViewId="0">
      <selection activeCell="R57" sqref="B55:R57"/>
    </sheetView>
  </sheetViews>
  <sheetFormatPr baseColWidth="10" defaultRowHeight="16" x14ac:dyDescent="0.2"/>
  <cols>
    <col min="2" max="2" width="11.33203125" bestFit="1" customWidth="1"/>
    <col min="3" max="3" width="7.1640625" bestFit="1" customWidth="1"/>
    <col min="4" max="4" width="2.6640625" bestFit="1" customWidth="1"/>
    <col min="5" max="5" width="4.83203125" bestFit="1" customWidth="1"/>
    <col min="6" max="6" width="8.33203125" bestFit="1" customWidth="1"/>
    <col min="7" max="7" width="2.6640625" bestFit="1" customWidth="1"/>
    <col min="8" max="8" width="4.83203125" bestFit="1" customWidth="1"/>
    <col min="9" max="9" width="7.1640625" bestFit="1" customWidth="1"/>
    <col min="10" max="10" width="2.6640625" bestFit="1" customWidth="1"/>
    <col min="11" max="11" width="5.33203125" bestFit="1" customWidth="1"/>
    <col min="12" max="12" width="7.1640625" bestFit="1" customWidth="1"/>
    <col min="13" max="13" width="2.6640625" bestFit="1" customWidth="1"/>
    <col min="14" max="14" width="4.83203125" bestFit="1" customWidth="1"/>
    <col min="15" max="15" width="7.1640625" bestFit="1" customWidth="1"/>
    <col min="16" max="16" width="2.6640625" bestFit="1" customWidth="1"/>
    <col min="17" max="17" width="5.33203125" bestFit="1" customWidth="1"/>
    <col min="19" max="19" width="9.1640625" bestFit="1" customWidth="1"/>
    <col min="20" max="20" width="5.5" customWidth="1"/>
    <col min="21" max="21" width="2.6640625" bestFit="1" customWidth="1"/>
    <col min="22" max="22" width="5.33203125" customWidth="1"/>
    <col min="23" max="23" width="6.33203125" customWidth="1"/>
    <col min="24" max="24" width="2.6640625" bestFit="1" customWidth="1"/>
    <col min="25" max="25" width="5" customWidth="1"/>
    <col min="26" max="26" width="5.33203125" bestFit="1" customWidth="1"/>
    <col min="27" max="27" width="2.6640625" bestFit="1" customWidth="1"/>
    <col min="28" max="28" width="5.33203125" customWidth="1"/>
    <col min="29" max="29" width="6.5" customWidth="1"/>
    <col min="30" max="30" width="2.6640625" bestFit="1" customWidth="1"/>
    <col min="31" max="31" width="5.33203125" customWidth="1"/>
    <col min="32" max="32" width="5.33203125" bestFit="1" customWidth="1"/>
    <col min="33" max="33" width="2.6640625" bestFit="1" customWidth="1"/>
    <col min="34" max="34" width="5.33203125" customWidth="1"/>
  </cols>
  <sheetData>
    <row r="3" spans="2:23" ht="17" thickBot="1" x14ac:dyDescent="0.25"/>
    <row r="4" spans="2:23" x14ac:dyDescent="0.2">
      <c r="B4" s="132" t="s">
        <v>349</v>
      </c>
      <c r="C4" s="255" t="s">
        <v>348</v>
      </c>
      <c r="D4" s="255"/>
      <c r="E4" s="255"/>
      <c r="F4" s="255" t="s">
        <v>347</v>
      </c>
      <c r="G4" s="255"/>
      <c r="H4" s="255"/>
      <c r="I4" s="255" t="s">
        <v>346</v>
      </c>
      <c r="J4" s="255"/>
      <c r="K4" s="255"/>
      <c r="L4" s="255" t="s">
        <v>345</v>
      </c>
      <c r="M4" s="255"/>
      <c r="N4" s="255"/>
      <c r="O4" s="256" t="s">
        <v>376</v>
      </c>
      <c r="P4" s="256"/>
      <c r="Q4" s="257"/>
      <c r="W4" s="3"/>
    </row>
    <row r="5" spans="2:23" x14ac:dyDescent="0.2">
      <c r="B5" s="133" t="s">
        <v>182</v>
      </c>
      <c r="C5" s="134">
        <f>AVERAGE('(2) MB_GIS'!N10:W10)</f>
        <v>29.715688071139994</v>
      </c>
      <c r="D5" s="149" t="s">
        <v>335</v>
      </c>
      <c r="E5" s="150">
        <f>AVERAGE('(2) MB_GIS'!CE10:CM10)/SQRT(9)</f>
        <v>4.2395081480605734</v>
      </c>
      <c r="F5" s="134">
        <f>AVERAGE('(2) MB_GIS'!X10:AG10)</f>
        <v>29.724157531492001</v>
      </c>
      <c r="G5" s="149" t="s">
        <v>335</v>
      </c>
      <c r="H5" s="150">
        <f>AVERAGE('(2) MB_GIS'!CM10:CW10)/SQRT(11)</f>
        <v>2.2061431563005813</v>
      </c>
      <c r="I5" s="134">
        <f>AVERAGE('(2) MB_GIS'!AH10:AQ10)</f>
        <v>29.384826799149995</v>
      </c>
      <c r="J5" s="149" t="s">
        <v>335</v>
      </c>
      <c r="K5" s="150">
        <f>AVERAGE('(2) MB_GIS'!CW10:DF10)/SQRT(11)</f>
        <v>1.094972377065764</v>
      </c>
      <c r="L5" s="134">
        <f>AVERAGE('(2) MB_GIS'!AR10:BA10)</f>
        <v>30.024837658825998</v>
      </c>
      <c r="M5" s="149" t="s">
        <v>335</v>
      </c>
      <c r="N5" s="150">
        <f>AVERAGE('(2) MB_GIS'!DG10:DQ10)/SQRT(11)</f>
        <v>1.2915687983524022</v>
      </c>
      <c r="O5" s="134">
        <f>AVERAGE('(2) MB_GIS'!BB10:BJ10)</f>
        <v>30.752101891277775</v>
      </c>
      <c r="P5" s="149" t="s">
        <v>335</v>
      </c>
      <c r="Q5" s="154">
        <f>AVERAGE('(2) MB_GIS'!DQ10:DX10)/SQRT(8)</f>
        <v>1.545604710569761</v>
      </c>
      <c r="W5" s="3"/>
    </row>
    <row r="6" spans="2:23" x14ac:dyDescent="0.2">
      <c r="B6" s="133" t="s">
        <v>178</v>
      </c>
      <c r="C6" s="134">
        <f>AVERAGE('(2) MB_GIS'!N11:W11)</f>
        <v>68.339671082716208</v>
      </c>
      <c r="D6" s="149" t="s">
        <v>335</v>
      </c>
      <c r="E6" s="150">
        <f>AVERAGE('(2) MB_GIS'!CE11:CM11)/SQRT(9)</f>
        <v>3.5596608734503303</v>
      </c>
      <c r="F6" s="134">
        <f>AVERAGE('(2) MB_GIS'!X11:AG11)</f>
        <v>66.854454952967927</v>
      </c>
      <c r="G6" s="149" t="s">
        <v>335</v>
      </c>
      <c r="H6" s="150">
        <f>AVERAGE('(2) MB_GIS'!CM11:CW11)/SQRT(11)</f>
        <v>1.7494840607830162</v>
      </c>
      <c r="I6" s="134">
        <f>AVERAGE('(2) MB_GIS'!AH11:AQ11)</f>
        <v>65.147490684716232</v>
      </c>
      <c r="J6" s="149" t="s">
        <v>335</v>
      </c>
      <c r="K6" s="150">
        <f>AVERAGE('(2) MB_GIS'!CW11:DF11)/SQRT(11)</f>
        <v>1.3914784032416323</v>
      </c>
      <c r="L6" s="134">
        <f>AVERAGE('(2) MB_GIS'!AR11:BA11)</f>
        <v>80.799673836476927</v>
      </c>
      <c r="M6" s="149" t="s">
        <v>335</v>
      </c>
      <c r="N6" s="150">
        <f>AVERAGE('(2) MB_GIS'!DG11:DQ11)/SQRT(11)</f>
        <v>1.9507324862253306</v>
      </c>
      <c r="O6" s="134">
        <f>AVERAGE('(2) MB_GIS'!BB11:BJ11)</f>
        <v>88.149706377269766</v>
      </c>
      <c r="P6" s="149" t="s">
        <v>335</v>
      </c>
      <c r="Q6" s="154">
        <f>AVERAGE('(2) MB_GIS'!DQ11:DX11)/SQRT(8)</f>
        <v>2.5424039137530574</v>
      </c>
      <c r="W6" s="3"/>
    </row>
    <row r="7" spans="2:23" x14ac:dyDescent="0.2">
      <c r="B7" s="133" t="s">
        <v>176</v>
      </c>
      <c r="C7" s="134">
        <f>AVERAGE('(2) MB_GIS'!N12:W12)</f>
        <v>90.37155828141249</v>
      </c>
      <c r="D7" s="149" t="s">
        <v>335</v>
      </c>
      <c r="E7" s="150">
        <f>AVERAGE('(2) MB_GIS'!CE12:CM12)/SQRT(9)</f>
        <v>3.1712215418971561</v>
      </c>
      <c r="F7" s="134">
        <f>AVERAGE('(2) MB_GIS'!X12:AG12)</f>
        <v>91.668033439050021</v>
      </c>
      <c r="G7" s="149" t="s">
        <v>335</v>
      </c>
      <c r="H7" s="150">
        <f>AVERAGE('(2) MB_GIS'!CM12:CW12)/SQRT(11)</f>
        <v>1.012141546542217</v>
      </c>
      <c r="I7" s="134">
        <f>AVERAGE('(2) MB_GIS'!AH12:AQ12)</f>
        <v>87.253388294679979</v>
      </c>
      <c r="J7" s="149" t="s">
        <v>335</v>
      </c>
      <c r="K7" s="150">
        <f>AVERAGE('(2) MB_GIS'!CW12:DF12)/SQRT(11)</f>
        <v>0.74627972299319367</v>
      </c>
      <c r="L7" s="134">
        <f>AVERAGE('(2) MB_GIS'!AR12:BA12)</f>
        <v>93.801196736760005</v>
      </c>
      <c r="M7" s="149" t="s">
        <v>335</v>
      </c>
      <c r="N7" s="150">
        <f>AVERAGE('(2) MB_GIS'!DG12:DQ12)/SQRT(11)</f>
        <v>0.81568030285421889</v>
      </c>
      <c r="O7" s="134">
        <f>AVERAGE('(2) MB_GIS'!BB12:BJ12)</f>
        <v>112.34432886095557</v>
      </c>
      <c r="P7" s="149" t="s">
        <v>335</v>
      </c>
      <c r="Q7" s="154">
        <f>AVERAGE('(2) MB_GIS'!DQ12:DX12)/SQRT(8)</f>
        <v>1.0346919023216121</v>
      </c>
      <c r="W7" s="3"/>
    </row>
    <row r="8" spans="2:23" x14ac:dyDescent="0.2">
      <c r="B8" s="133" t="s">
        <v>190</v>
      </c>
      <c r="C8" s="134">
        <f>AVERAGE('(2) MB_GIS'!N13:W13)</f>
        <v>23.3492919484375</v>
      </c>
      <c r="D8" s="149" t="s">
        <v>335</v>
      </c>
      <c r="E8" s="150">
        <f>AVERAGE('(2) MB_GIS'!CE13:CM13)/SQRT(9)</f>
        <v>1.1285875343504281</v>
      </c>
      <c r="F8" s="134">
        <f>AVERAGE('(2) MB_GIS'!X13:AG13)</f>
        <v>23.161781055520006</v>
      </c>
      <c r="G8" s="149" t="s">
        <v>335</v>
      </c>
      <c r="H8" s="150">
        <f>AVERAGE('(2) MB_GIS'!CM13:CW13)/SQRT(11)</f>
        <v>0.58996321179801714</v>
      </c>
      <c r="I8" s="134">
        <f>AVERAGE('(2) MB_GIS'!AH13:AQ13)</f>
        <v>21.638627219930001</v>
      </c>
      <c r="J8" s="149" t="s">
        <v>335</v>
      </c>
      <c r="K8" s="150">
        <f>AVERAGE('(2) MB_GIS'!CW13:DF13)/SQRT(11)</f>
        <v>0.46204639331057051</v>
      </c>
      <c r="L8" s="134">
        <f>AVERAGE('(2) MB_GIS'!AR13:BA13)</f>
        <v>21.623892766129998</v>
      </c>
      <c r="M8" s="149" t="s">
        <v>335</v>
      </c>
      <c r="N8" s="150">
        <f>AVERAGE('(2) MB_GIS'!DG13:DQ13)/SQRT(11)</f>
        <v>0.50090965610705629</v>
      </c>
      <c r="O8" s="134">
        <f>AVERAGE('(2) MB_GIS'!BB13:BJ13)</f>
        <v>23.94002482068889</v>
      </c>
      <c r="P8" s="149" t="s">
        <v>335</v>
      </c>
      <c r="Q8" s="154">
        <f>AVERAGE('(2) MB_GIS'!DQ13:DX13)/SQRT(8)</f>
        <v>0.64906520478386054</v>
      </c>
      <c r="W8" s="3"/>
    </row>
    <row r="9" spans="2:23" x14ac:dyDescent="0.2">
      <c r="B9" s="133" t="s">
        <v>197</v>
      </c>
      <c r="C9" s="134">
        <f>AVERAGE('(2) MB_GIS'!N14:W14)</f>
        <v>36.192571559893253</v>
      </c>
      <c r="D9" s="149" t="s">
        <v>335</v>
      </c>
      <c r="E9" s="150">
        <f>AVERAGE('(2) MB_GIS'!CE14:CM14)/SQRT(9)</f>
        <v>1.2852207189737122</v>
      </c>
      <c r="F9" s="134">
        <f>AVERAGE('(2) MB_GIS'!X14:AG14)</f>
        <v>40.39028923311561</v>
      </c>
      <c r="G9" s="149" t="s">
        <v>335</v>
      </c>
      <c r="H9" s="150">
        <f>AVERAGE('(2) MB_GIS'!CM14:CW14)/SQRT(11)</f>
        <v>1.1275463478948768</v>
      </c>
      <c r="I9" s="134">
        <f>AVERAGE('(2) MB_GIS'!AH14:AQ14)</f>
        <v>30.873602518569999</v>
      </c>
      <c r="J9" s="149" t="s">
        <v>335</v>
      </c>
      <c r="K9" s="150">
        <f>AVERAGE('(2) MB_GIS'!CW14:DF14)/SQRT(11)</f>
        <v>0.63555633399828859</v>
      </c>
      <c r="L9" s="134">
        <f>AVERAGE('(2) MB_GIS'!AR14:BA14)</f>
        <v>30.451048780439997</v>
      </c>
      <c r="M9" s="149" t="s">
        <v>335</v>
      </c>
      <c r="N9" s="150">
        <f>AVERAGE('(2) MB_GIS'!DG14:DQ14)/SQRT(11)</f>
        <v>0.62810919514058594</v>
      </c>
      <c r="O9" s="134">
        <f>AVERAGE('(2) MB_GIS'!BB14:BJ14)</f>
        <v>34.982076071999998</v>
      </c>
      <c r="P9" s="149" t="s">
        <v>335</v>
      </c>
      <c r="Q9" s="154">
        <f>AVERAGE('(2) MB_GIS'!DQ14:DX14)/SQRT(8)</f>
        <v>0.82757318045526829</v>
      </c>
      <c r="W9" s="3"/>
    </row>
    <row r="10" spans="2:23" x14ac:dyDescent="0.2">
      <c r="B10" s="133" t="s">
        <v>243</v>
      </c>
      <c r="C10" s="134">
        <f>AVERAGE('(2) MB_GIS'!N15:W15)</f>
        <v>74.531262129353337</v>
      </c>
      <c r="D10" s="149" t="s">
        <v>335</v>
      </c>
      <c r="E10" s="150">
        <f>AVERAGE('(2) MB_GIS'!CE15:CM15)/SQRT(9)</f>
        <v>5.4012495974699322</v>
      </c>
      <c r="F10" s="134">
        <f>AVERAGE('(2) MB_GIS'!X15:AG15)</f>
        <v>72.900613808210338</v>
      </c>
      <c r="G10" s="149" t="s">
        <v>335</v>
      </c>
      <c r="H10" s="150">
        <f>AVERAGE('(2) MB_GIS'!CM15:CW15)/SQRT(11)</f>
        <v>1.9819177225839872</v>
      </c>
      <c r="I10" s="134">
        <f>AVERAGE('(2) MB_GIS'!AH15:AQ15)</f>
        <v>77.536705798250324</v>
      </c>
      <c r="J10" s="149" t="s">
        <v>335</v>
      </c>
      <c r="K10" s="150">
        <f>AVERAGE('(2) MB_GIS'!CW15:DF15)/SQRT(11)</f>
        <v>1.6142326190308358</v>
      </c>
      <c r="L10" s="134">
        <f>AVERAGE('(2) MB_GIS'!AR15:BA15)</f>
        <v>84.617245981703334</v>
      </c>
      <c r="M10" s="149" t="s">
        <v>335</v>
      </c>
      <c r="N10" s="150">
        <f>AVERAGE('(2) MB_GIS'!DG15:DQ15)/SQRT(11)</f>
        <v>1.7530447014237174</v>
      </c>
      <c r="O10" s="134">
        <f>AVERAGE('(2) MB_GIS'!BB15:BJ15)</f>
        <v>86.899936670906669</v>
      </c>
      <c r="P10" s="149" t="s">
        <v>335</v>
      </c>
      <c r="Q10" s="154">
        <f>AVERAGE('(2) MB_GIS'!DQ15:DX15)/SQRT(8)</f>
        <v>2.2165312644735566</v>
      </c>
      <c r="W10" s="3"/>
    </row>
    <row r="11" spans="2:23" x14ac:dyDescent="0.2">
      <c r="B11" s="133" t="s">
        <v>177</v>
      </c>
      <c r="C11" s="134">
        <f>AVERAGE('(2) MB_GIS'!N16:W16)</f>
        <v>135.48727969098044</v>
      </c>
      <c r="D11" s="149" t="s">
        <v>335</v>
      </c>
      <c r="E11" s="150">
        <f>AVERAGE('(2) MB_GIS'!CE16:CM16)/SQRT(9)</f>
        <v>6.1248506922719592</v>
      </c>
      <c r="F11" s="134">
        <f>AVERAGE('(2) MB_GIS'!X16:AG16)</f>
        <v>135.72396474556376</v>
      </c>
      <c r="G11" s="149" t="s">
        <v>335</v>
      </c>
      <c r="H11" s="150">
        <f>AVERAGE('(2) MB_GIS'!CM16:CW16)/SQRT(11)</f>
        <v>2.3713022761010696</v>
      </c>
      <c r="I11" s="134">
        <f>AVERAGE('(2) MB_GIS'!AH16:AQ16)</f>
        <v>140.14816272416797</v>
      </c>
      <c r="J11" s="149" t="s">
        <v>335</v>
      </c>
      <c r="K11" s="150">
        <f>AVERAGE('(2) MB_GIS'!CW16:DF16)/SQRT(11)</f>
        <v>1.7920545975021209</v>
      </c>
      <c r="L11" s="134">
        <f>AVERAGE('(2) MB_GIS'!AR16:BA16)</f>
        <v>157.49489268418026</v>
      </c>
      <c r="M11" s="149" t="s">
        <v>335</v>
      </c>
      <c r="N11" s="150">
        <f>AVERAGE('(2) MB_GIS'!DG16:DQ16)/SQRT(11)</f>
        <v>1.8768482272712426</v>
      </c>
      <c r="O11" s="134">
        <f>AVERAGE('(2) MB_GIS'!BB16:BJ16)</f>
        <v>160.28922543210129</v>
      </c>
      <c r="P11" s="149" t="s">
        <v>335</v>
      </c>
      <c r="Q11" s="154">
        <f>AVERAGE('(2) MB_GIS'!DQ16:DX16)/SQRT(8)</f>
        <v>2.1798660800479901</v>
      </c>
      <c r="W11" s="3"/>
    </row>
    <row r="12" spans="2:23" ht="20" thickBot="1" x14ac:dyDescent="0.3">
      <c r="B12" s="104" t="s">
        <v>252</v>
      </c>
      <c r="C12" s="136">
        <f>SUM(C5:C11)</f>
        <v>457.98732276393321</v>
      </c>
      <c r="D12" s="152" t="s">
        <v>335</v>
      </c>
      <c r="E12" s="151">
        <f>AVERAGE('(2) MB_GIS'!CE17:CM17)/SQRT(9)</f>
        <v>10.541059541483238</v>
      </c>
      <c r="F12" s="136">
        <f>SUM(F5:F11)</f>
        <v>460.42329476591965</v>
      </c>
      <c r="G12" s="152" t="s">
        <v>335</v>
      </c>
      <c r="H12" s="151">
        <f>AVERAGE('(2) MB_GIS'!CM17:CW17)/SQRT(11)</f>
        <v>4.5137444403699991</v>
      </c>
      <c r="I12" s="136">
        <f>SUM(I5:I11)</f>
        <v>451.98280403946444</v>
      </c>
      <c r="J12" s="152" t="s">
        <v>335</v>
      </c>
      <c r="K12" s="151">
        <f>AVERAGE('(2) MB_GIS'!CW17:DF17)/SQRT(11)</f>
        <v>3.1986736521270114</v>
      </c>
      <c r="L12" s="136">
        <f>SUM(L5:L11)</f>
        <v>498.81278844451651</v>
      </c>
      <c r="M12" s="152" t="s">
        <v>335</v>
      </c>
      <c r="N12" s="151">
        <f>AVERAGE('(2) MB_GIS'!DG17:DQ17)/SQRT(11)</f>
        <v>3.6926669753491872</v>
      </c>
      <c r="O12" s="136">
        <f>SUM(O5:O11)</f>
        <v>537.35740012519989</v>
      </c>
      <c r="P12" s="152" t="s">
        <v>335</v>
      </c>
      <c r="Q12" s="155">
        <f>AVERAGE('(2) MB_GIS'!DQ17:DX17)/SQRT(8)</f>
        <v>4.5535629996064584</v>
      </c>
      <c r="W12" s="3"/>
    </row>
    <row r="13" spans="2:23" ht="17" thickBot="1" x14ac:dyDescent="0.25">
      <c r="B13" s="112"/>
      <c r="C13" s="112"/>
      <c r="D13" s="135"/>
      <c r="E13" s="112"/>
      <c r="F13" s="112"/>
      <c r="G13" s="135"/>
      <c r="H13" s="138"/>
      <c r="I13" s="112"/>
      <c r="J13" s="135"/>
      <c r="K13" s="137"/>
      <c r="L13" s="112"/>
      <c r="M13" s="135"/>
      <c r="N13" s="112"/>
      <c r="O13" s="139"/>
      <c r="P13" s="135"/>
      <c r="Q13" s="112"/>
    </row>
    <row r="14" spans="2:23" ht="16" customHeight="1" x14ac:dyDescent="0.2">
      <c r="B14" s="140" t="s">
        <v>315</v>
      </c>
      <c r="C14" s="255" t="s">
        <v>348</v>
      </c>
      <c r="D14" s="255"/>
      <c r="E14" s="255"/>
      <c r="F14" s="255" t="s">
        <v>347</v>
      </c>
      <c r="G14" s="255"/>
      <c r="H14" s="255"/>
      <c r="I14" s="255" t="s">
        <v>346</v>
      </c>
      <c r="J14" s="255"/>
      <c r="K14" s="255"/>
      <c r="L14" s="255" t="s">
        <v>345</v>
      </c>
      <c r="M14" s="255"/>
      <c r="N14" s="255"/>
      <c r="O14" s="256" t="s">
        <v>376</v>
      </c>
      <c r="P14" s="256"/>
      <c r="Q14" s="257"/>
    </row>
    <row r="15" spans="2:23" x14ac:dyDescent="0.2">
      <c r="B15" s="133" t="s">
        <v>182</v>
      </c>
      <c r="C15" s="134">
        <f>AVERAGE('(2) MB_GIS'!P22:W22)</f>
        <v>59.226249999999993</v>
      </c>
      <c r="D15" s="149" t="s">
        <v>335</v>
      </c>
      <c r="E15" s="153">
        <f>AVERAGE('(2) MB_GIS'!CE22:CM22)/SQRT(9)</f>
        <v>4.1769385726666668</v>
      </c>
      <c r="F15" s="134">
        <f>AVERAGE('(2) MB_GIS'!X22:AG22)</f>
        <v>36.435000000000002</v>
      </c>
      <c r="G15" s="149" t="s">
        <v>335</v>
      </c>
      <c r="H15" s="150">
        <f>AVERAGE('(2) MB_GIS'!CM22:CW22)/SQRT(11)</f>
        <v>3.7781830957903551</v>
      </c>
      <c r="I15" s="134">
        <f>AVERAGE('(2) MB_GIS'!AH22:AQ22)</f>
        <v>40.106000000000009</v>
      </c>
      <c r="J15" s="149" t="s">
        <v>335</v>
      </c>
      <c r="K15" s="153">
        <f>AVERAGE('(2) MB_GIS'!CW22:DF22)/SQRT(11)</f>
        <v>3.7781830957903542</v>
      </c>
      <c r="L15" s="134">
        <f>AVERAGE('(2) MB_GIS'!AR22:BA22)</f>
        <v>21.786999999999999</v>
      </c>
      <c r="M15" s="149" t="s">
        <v>335</v>
      </c>
      <c r="N15" s="150">
        <f>AVERAGE('(2) MB_GIS'!DG22:DQ22)/SQRT(11)</f>
        <v>3.7781830957903551</v>
      </c>
      <c r="O15" s="134">
        <f>AVERAGE('(2) MB_GIS'!BB22:BJ22)</f>
        <v>-12.744444444444438</v>
      </c>
      <c r="P15" s="149" t="s">
        <v>335</v>
      </c>
      <c r="Q15" s="154">
        <f>AVERAGE('(2) MB_GIS'!DQ22:DX22)/SQRT(8)</f>
        <v>4.4303123839983876</v>
      </c>
    </row>
    <row r="16" spans="2:23" x14ac:dyDescent="0.2">
      <c r="B16" s="133" t="s">
        <v>178</v>
      </c>
      <c r="C16" s="134">
        <f>AVERAGE('(2) MB_GIS'!P23:W23)</f>
        <v>72.872500000000002</v>
      </c>
      <c r="D16" s="149" t="s">
        <v>335</v>
      </c>
      <c r="E16" s="153">
        <f>AVERAGE('(2) MB_GIS'!CE23:CM23)/SQRT(9)</f>
        <v>2.7726500970000001</v>
      </c>
      <c r="F16" s="134">
        <f>AVERAGE('(2) MB_GIS'!X23:AG23)</f>
        <v>60.225000000000001</v>
      </c>
      <c r="G16" s="149" t="s">
        <v>335</v>
      </c>
      <c r="H16" s="150">
        <f>AVERAGE('(2) MB_GIS'!CM23:CW23)/SQRT(11)</f>
        <v>2.5079563763704105</v>
      </c>
      <c r="I16" s="134">
        <f>AVERAGE('(2) MB_GIS'!AH23:AQ23)</f>
        <v>63.007999999999996</v>
      </c>
      <c r="J16" s="149" t="s">
        <v>335</v>
      </c>
      <c r="K16" s="153">
        <f>AVERAGE('(2) MB_GIS'!CW23:DF23)/SQRT(11)</f>
        <v>2.5079563763704105</v>
      </c>
      <c r="L16" s="134">
        <f>AVERAGE('(2) MB_GIS'!AR23:BA23)</f>
        <v>55.192999999999998</v>
      </c>
      <c r="M16" s="149" t="s">
        <v>335</v>
      </c>
      <c r="N16" s="150">
        <f>AVERAGE('(2) MB_GIS'!DG23:DQ23)/SQRT(11)</f>
        <v>2.5079563763704105</v>
      </c>
      <c r="O16" s="134">
        <f>AVERAGE('(2) MB_GIS'!BB23:BJ23)</f>
        <v>40.281111111111116</v>
      </c>
      <c r="P16" s="149" t="s">
        <v>335</v>
      </c>
      <c r="Q16" s="154">
        <f>AVERAGE('(2) MB_GIS'!DQ23:DX23)/SQRT(8)</f>
        <v>2.940839528169358</v>
      </c>
    </row>
    <row r="17" spans="2:34" x14ac:dyDescent="0.2">
      <c r="B17" s="133" t="s">
        <v>176</v>
      </c>
      <c r="C17" s="134">
        <f>AVERAGE('(2) MB_GIS'!P24:W24)</f>
        <v>77.947500000000005</v>
      </c>
      <c r="D17" s="149" t="s">
        <v>335</v>
      </c>
      <c r="E17" s="153">
        <f>AVERAGE('(2) MB_GIS'!CE24:CM24)/SQRT(9)</f>
        <v>2.1574999374400003</v>
      </c>
      <c r="F17" s="134">
        <f>AVERAGE('(2) MB_GIS'!X24:AG24)</f>
        <v>61.936999999999998</v>
      </c>
      <c r="G17" s="149" t="s">
        <v>335</v>
      </c>
      <c r="H17" s="150">
        <f>AVERAGE('(2) MB_GIS'!CM24:CW24)/SQRT(11)</f>
        <v>1.9515321211919261</v>
      </c>
      <c r="I17" s="134">
        <f>AVERAGE('(2) MB_GIS'!AH24:AQ24)</f>
        <v>71.900000000000006</v>
      </c>
      <c r="J17" s="149" t="s">
        <v>335</v>
      </c>
      <c r="K17" s="153">
        <f>AVERAGE('(2) MB_GIS'!CW24:DF24)/SQRT(11)</f>
        <v>1.9515321211919261</v>
      </c>
      <c r="L17" s="134">
        <f>AVERAGE('(2) MB_GIS'!AR24:BA24)</f>
        <v>51.708999999999989</v>
      </c>
      <c r="M17" s="149" t="s">
        <v>335</v>
      </c>
      <c r="N17" s="150">
        <f>AVERAGE('(2) MB_GIS'!DG24:DQ24)/SQRT(11)</f>
        <v>1.9515321211919261</v>
      </c>
      <c r="O17" s="134">
        <f>AVERAGE('(2) MB_GIS'!BB24:BJ24)</f>
        <v>44.875555555555565</v>
      </c>
      <c r="P17" s="149" t="s">
        <v>335</v>
      </c>
      <c r="Q17" s="154">
        <f>AVERAGE('(2) MB_GIS'!DQ24:DX24)/SQRT(8)</f>
        <v>2.2883742542600642</v>
      </c>
    </row>
    <row r="18" spans="2:34" x14ac:dyDescent="0.2">
      <c r="B18" s="133" t="s">
        <v>190</v>
      </c>
      <c r="C18" s="134">
        <f>AVERAGE('(2) MB_GIS'!P25:W25)</f>
        <v>25.445000000000004</v>
      </c>
      <c r="D18" s="149" t="s">
        <v>335</v>
      </c>
      <c r="E18" s="153">
        <f>AVERAGE('(2) MB_GIS'!CE25:CM25)/SQRT(9)</f>
        <v>1.494223337</v>
      </c>
      <c r="F18" s="134">
        <f>AVERAGE('(2) MB_GIS'!X25:AG25)</f>
        <v>20.716000000000001</v>
      </c>
      <c r="G18" s="149" t="s">
        <v>335</v>
      </c>
      <c r="H18" s="150">
        <f>AVERAGE('(2) MB_GIS'!CM25:CW25)/SQRT(11)</f>
        <v>1.351575862315028</v>
      </c>
      <c r="I18" s="134">
        <f>AVERAGE('(2) MB_GIS'!AH25:AQ25)</f>
        <v>19.718</v>
      </c>
      <c r="J18" s="149" t="s">
        <v>335</v>
      </c>
      <c r="K18" s="153">
        <f>AVERAGE('(2) MB_GIS'!CW25:DF25)/SQRT(11)</f>
        <v>1.351575862315028</v>
      </c>
      <c r="L18" s="134">
        <f>AVERAGE('(2) MB_GIS'!AR25:BA25)</f>
        <v>2.62</v>
      </c>
      <c r="M18" s="149" t="s">
        <v>335</v>
      </c>
      <c r="N18" s="150">
        <f>AVERAGE('(2) MB_GIS'!DG25:DQ25)/SQRT(11)</f>
        <v>1.351575862315028</v>
      </c>
      <c r="O18" s="134">
        <f>AVERAGE('(2) MB_GIS'!BB25:BJ25)</f>
        <v>-4.564444444444443</v>
      </c>
      <c r="P18" s="149" t="s">
        <v>335</v>
      </c>
      <c r="Q18" s="154">
        <f>AVERAGE('(2) MB_GIS'!DQ25:DX25)/SQRT(8)</f>
        <v>1.5848631812998375</v>
      </c>
    </row>
    <row r="19" spans="2:34" x14ac:dyDescent="0.2">
      <c r="B19" s="133" t="s">
        <v>197</v>
      </c>
      <c r="C19" s="134">
        <f>AVERAGE('(2) MB_GIS'!P26:W26)</f>
        <v>33.1</v>
      </c>
      <c r="D19" s="149" t="s">
        <v>335</v>
      </c>
      <c r="E19" s="153">
        <f>AVERAGE('(2) MB_GIS'!CE26:CM26)/SQRT(9)</f>
        <v>2.3447860866000005</v>
      </c>
      <c r="F19" s="134">
        <f>AVERAGE('(2) MB_GIS'!X26:AG26)</f>
        <v>33.29</v>
      </c>
      <c r="G19" s="149" t="s">
        <v>335</v>
      </c>
      <c r="H19" s="150">
        <f>AVERAGE('(2) MB_GIS'!CM26:CW26)/SQRT(11)</f>
        <v>2.1209388171539958</v>
      </c>
      <c r="I19" s="134">
        <f>AVERAGE('(2) MB_GIS'!AH26:AQ26)</f>
        <v>26.059999999999995</v>
      </c>
      <c r="J19" s="149" t="s">
        <v>335</v>
      </c>
      <c r="K19" s="153">
        <f>AVERAGE('(2) MB_GIS'!CW26:DF26)/SQRT(11)</f>
        <v>2.1209388171539958</v>
      </c>
      <c r="L19" s="134">
        <f>AVERAGE('(2) MB_GIS'!AR26:BA26)</f>
        <v>11.696999999999999</v>
      </c>
      <c r="M19" s="149" t="s">
        <v>335</v>
      </c>
      <c r="N19" s="150">
        <f>AVERAGE('(2) MB_GIS'!DG26:DQ26)/SQRT(11)</f>
        <v>2.1209388171539958</v>
      </c>
      <c r="O19" s="134">
        <f>AVERAGE('(2) MB_GIS'!BB26:BJ26)</f>
        <v>12.695555555555551</v>
      </c>
      <c r="P19" s="149" t="s">
        <v>335</v>
      </c>
      <c r="Q19" s="154">
        <f>AVERAGE('(2) MB_GIS'!DQ26:DX26)/SQRT(8)</f>
        <v>2.4870212134000913</v>
      </c>
    </row>
    <row r="20" spans="2:34" x14ac:dyDescent="0.2">
      <c r="B20" s="133" t="s">
        <v>243</v>
      </c>
      <c r="C20" s="134">
        <f>AVERAGE('(2) MB_GIS'!P27:W27)</f>
        <v>87.347499999999997</v>
      </c>
      <c r="D20" s="149" t="s">
        <v>335</v>
      </c>
      <c r="E20" s="153">
        <f>AVERAGE('(2) MB_GIS'!CE27:CM27)/SQRT(9)</f>
        <v>2.6185580808666655</v>
      </c>
      <c r="F20" s="134">
        <f>AVERAGE('(2) MB_GIS'!X27:AG27)</f>
        <v>73.641000000000005</v>
      </c>
      <c r="G20" s="149" t="s">
        <v>335</v>
      </c>
      <c r="H20" s="150">
        <f>AVERAGE('(2) MB_GIS'!CM27:CW27)/SQRT(11)</f>
        <v>2.36857490345123</v>
      </c>
      <c r="I20" s="134">
        <f>AVERAGE('(2) MB_GIS'!AH27:AQ27)</f>
        <v>67.801000000000002</v>
      </c>
      <c r="J20" s="149" t="s">
        <v>335</v>
      </c>
      <c r="K20" s="153">
        <f>AVERAGE('(2) MB_GIS'!CW27:DF27)/SQRT(11)</f>
        <v>2.36857490345123</v>
      </c>
      <c r="L20" s="134">
        <f>AVERAGE('(2) MB_GIS'!AR27:BA27)</f>
        <v>57.091000000000008</v>
      </c>
      <c r="M20" s="149" t="s">
        <v>335</v>
      </c>
      <c r="N20" s="150">
        <f>AVERAGE('(2) MB_GIS'!DG27:DQ27)/SQRT(11)</f>
        <v>2.36857490345123</v>
      </c>
      <c r="O20" s="134">
        <f>AVERAGE('(2) MB_GIS'!BB27:BJ27)</f>
        <v>59.695555555555558</v>
      </c>
      <c r="P20" s="149" t="s">
        <v>335</v>
      </c>
      <c r="Q20" s="154">
        <f>AVERAGE('(2) MB_GIS'!DQ27:DX27)/SQRT(8)</f>
        <v>2.7774002638674764</v>
      </c>
    </row>
    <row r="21" spans="2:34" x14ac:dyDescent="0.2">
      <c r="B21" s="133" t="s">
        <v>177</v>
      </c>
      <c r="C21" s="134">
        <f>AVERAGE('(2) MB_GIS'!P28:W28)</f>
        <v>149.745</v>
      </c>
      <c r="D21" s="149" t="s">
        <v>335</v>
      </c>
      <c r="E21" s="153">
        <f>AVERAGE('(2) MB_GIS'!CE28:CM28)/SQRT(9)</f>
        <v>2.9022146540000002</v>
      </c>
      <c r="F21" s="134">
        <f>AVERAGE('(2) MB_GIS'!X28:AG28)</f>
        <v>123.16099999999999</v>
      </c>
      <c r="G21" s="149" t="s">
        <v>335</v>
      </c>
      <c r="H21" s="150">
        <f>AVERAGE('(2) MB_GIS'!CM28:CW28)/SQRT(11)</f>
        <v>2.6251519277424875</v>
      </c>
      <c r="I21" s="134">
        <f>AVERAGE('(2) MB_GIS'!AH28:AQ28)</f>
        <v>122.29299999999998</v>
      </c>
      <c r="J21" s="149" t="s">
        <v>335</v>
      </c>
      <c r="K21" s="153">
        <f>AVERAGE('(2) MB_GIS'!CW28:DF28)/SQRT(11)</f>
        <v>2.6251519277424875</v>
      </c>
      <c r="L21" s="134">
        <f>AVERAGE('(2) MB_GIS'!AR28:BA28)</f>
        <v>112.06300000000002</v>
      </c>
      <c r="M21" s="149" t="s">
        <v>335</v>
      </c>
      <c r="N21" s="150">
        <f>AVERAGE('(2) MB_GIS'!DG28:DQ28)/SQRT(11)</f>
        <v>2.6251519277424875</v>
      </c>
      <c r="O21" s="134">
        <f>AVERAGE('(2) MB_GIS'!BB28:BJ28)</f>
        <v>110.87222222222221</v>
      </c>
      <c r="P21" s="149" t="s">
        <v>335</v>
      </c>
      <c r="Q21" s="154">
        <f>AVERAGE('(2) MB_GIS'!DQ28:DX28)/SQRT(8)</f>
        <v>3.0782634934535547</v>
      </c>
    </row>
    <row r="22" spans="2:34" ht="20" thickBot="1" x14ac:dyDescent="0.3">
      <c r="B22" s="104" t="s">
        <v>252</v>
      </c>
      <c r="C22" s="136">
        <f>SUM(C15:C21)</f>
        <v>505.68375000000003</v>
      </c>
      <c r="D22" s="152" t="s">
        <v>335</v>
      </c>
      <c r="E22" s="151">
        <f>AVERAGE('(2) MB_GIS'!CE29:CM29)/SQRT(9)</f>
        <v>18.466870765573336</v>
      </c>
      <c r="F22" s="136">
        <f>SUM(F15:F21)</f>
        <v>409.40499999999997</v>
      </c>
      <c r="G22" s="152" t="s">
        <v>335</v>
      </c>
      <c r="H22" s="151">
        <f>AVERAGE('(2) MB_GIS'!CM29:CW29)/SQRT(11)</f>
        <v>16.703913104015438</v>
      </c>
      <c r="I22" s="136">
        <f>SUM(I15:I21)</f>
        <v>410.88599999999997</v>
      </c>
      <c r="J22" s="152" t="s">
        <v>335</v>
      </c>
      <c r="K22" s="151">
        <f>AVERAGE('(2) MB_GIS'!CW29:DF29)/SQRT(11)</f>
        <v>16.703913104015438</v>
      </c>
      <c r="L22" s="136">
        <f>SUM(L15:L21)</f>
        <v>312.15999999999997</v>
      </c>
      <c r="M22" s="152" t="s">
        <v>335</v>
      </c>
      <c r="N22" s="151">
        <f>AVERAGE('(2) MB_GIS'!DG29:DQ29)/SQRT(11)</f>
        <v>16.703913104015438</v>
      </c>
      <c r="O22" s="136">
        <f>SUM(O15:O21)</f>
        <v>251.11111111111111</v>
      </c>
      <c r="P22" s="152" t="s">
        <v>335</v>
      </c>
      <c r="Q22" s="155">
        <f>AVERAGE('(2) MB_GIS'!DQ29:DX29)/SQRT(8)</f>
        <v>19.587074318448771</v>
      </c>
    </row>
    <row r="23" spans="2:34" ht="27" thickBot="1" x14ac:dyDescent="0.35">
      <c r="B23" s="112"/>
      <c r="C23" s="112"/>
      <c r="D23" s="135"/>
      <c r="E23" s="112"/>
      <c r="F23" s="141"/>
      <c r="G23" s="135"/>
      <c r="H23" s="138"/>
      <c r="I23" s="112"/>
      <c r="J23" s="135"/>
      <c r="K23" s="112"/>
      <c r="L23" s="112"/>
      <c r="M23" s="135"/>
      <c r="N23" s="112"/>
      <c r="O23" s="139"/>
      <c r="P23" s="135"/>
      <c r="Q23" s="112"/>
      <c r="T23" s="258" t="s">
        <v>372</v>
      </c>
      <c r="U23" s="258"/>
      <c r="V23" s="258"/>
      <c r="W23" s="258"/>
      <c r="X23" s="258"/>
      <c r="Y23" s="258"/>
      <c r="Z23" s="258"/>
      <c r="AA23" s="258"/>
      <c r="AB23" s="258"/>
      <c r="AC23" s="258"/>
      <c r="AD23" s="258"/>
      <c r="AE23" s="258"/>
      <c r="AF23" s="258"/>
      <c r="AG23" s="258"/>
      <c r="AH23" s="258"/>
    </row>
    <row r="24" spans="2:34" x14ac:dyDescent="0.2">
      <c r="B24" s="132" t="s">
        <v>301</v>
      </c>
      <c r="C24" s="255" t="s">
        <v>348</v>
      </c>
      <c r="D24" s="255"/>
      <c r="E24" s="255"/>
      <c r="F24" s="255" t="s">
        <v>347</v>
      </c>
      <c r="G24" s="255"/>
      <c r="H24" s="255"/>
      <c r="I24" s="255" t="s">
        <v>346</v>
      </c>
      <c r="J24" s="255"/>
      <c r="K24" s="255"/>
      <c r="L24" s="255" t="s">
        <v>345</v>
      </c>
      <c r="M24" s="255"/>
      <c r="N24" s="255"/>
      <c r="O24" s="256" t="s">
        <v>376</v>
      </c>
      <c r="P24" s="256"/>
      <c r="Q24" s="257"/>
      <c r="S24" s="209" t="s">
        <v>371</v>
      </c>
      <c r="T24" s="255" t="s">
        <v>348</v>
      </c>
      <c r="U24" s="255"/>
      <c r="V24" s="255"/>
      <c r="W24" s="255" t="s">
        <v>347</v>
      </c>
      <c r="X24" s="255"/>
      <c r="Y24" s="255"/>
      <c r="Z24" s="255" t="s">
        <v>346</v>
      </c>
      <c r="AA24" s="255"/>
      <c r="AB24" s="255"/>
      <c r="AC24" s="255" t="s">
        <v>345</v>
      </c>
      <c r="AD24" s="255"/>
      <c r="AE24" s="255"/>
      <c r="AF24" s="256" t="s">
        <v>376</v>
      </c>
      <c r="AG24" s="256"/>
      <c r="AH24" s="257"/>
    </row>
    <row r="25" spans="2:34" x14ac:dyDescent="0.2">
      <c r="B25" s="133" t="s">
        <v>182</v>
      </c>
      <c r="C25" s="134">
        <f>AVERAGE('(2) MB_GIS'!P32:W32)</f>
        <v>29.510561928860007</v>
      </c>
      <c r="D25" s="149" t="s">
        <v>335</v>
      </c>
      <c r="E25" s="150">
        <f>SQRT(E15*E15+E5*E5)</f>
        <v>5.9514910045552991</v>
      </c>
      <c r="F25" s="134">
        <f>AVERAGE('(2) MB_GIS'!X32:AG32)</f>
        <v>6.7108424685080035</v>
      </c>
      <c r="G25" s="149" t="s">
        <v>335</v>
      </c>
      <c r="H25" s="150">
        <f>SQRT(H15*H15+H5*H5)</f>
        <v>4.3751268703213491</v>
      </c>
      <c r="I25" s="134">
        <f>AVERAGE('(2) MB_GIS'!AH32:AQ32)</f>
        <v>10.721173200850005</v>
      </c>
      <c r="J25" s="149" t="s">
        <v>335</v>
      </c>
      <c r="K25" s="150">
        <f>SQRT(K15*K15+K5*K5)</f>
        <v>3.9336537737646702</v>
      </c>
      <c r="L25" s="134">
        <f>AVERAGE('(2) MB_GIS'!AR32:BA32)</f>
        <v>-8.2378376588259989</v>
      </c>
      <c r="M25" s="149" t="s">
        <v>335</v>
      </c>
      <c r="N25" s="150">
        <f>SQRT(N15*N15+N5*N5)</f>
        <v>3.992845785425911</v>
      </c>
      <c r="O25" s="134">
        <f>AVERAGE('(2) MB_GIS'!BB32:BJ32)</f>
        <v>-43.496546335722215</v>
      </c>
      <c r="P25" s="149" t="s">
        <v>335</v>
      </c>
      <c r="Q25" s="154">
        <f>SQRT(Q15*Q15+Q5*Q5)</f>
        <v>4.6921809152189464</v>
      </c>
      <c r="S25" s="210">
        <f>216207.12881/10^5</f>
        <v>2.1620712880999999</v>
      </c>
      <c r="T25" s="40">
        <f>C25/$S25</f>
        <v>13.64920855814773</v>
      </c>
      <c r="U25" s="149" t="s">
        <v>335</v>
      </c>
      <c r="V25" s="207">
        <f t="shared" ref="V25:AH31" si="0">E25/$S25</f>
        <v>2.7526802827049202</v>
      </c>
      <c r="W25" s="40">
        <f t="shared" si="0"/>
        <v>3.1038950960795582</v>
      </c>
      <c r="X25" s="149" t="s">
        <v>335</v>
      </c>
      <c r="Y25" s="207">
        <f t="shared" si="0"/>
        <v>2.0235812271325031</v>
      </c>
      <c r="Z25" s="40">
        <f t="shared" si="0"/>
        <v>4.9587510179979457</v>
      </c>
      <c r="AA25" s="149" t="s">
        <v>335</v>
      </c>
      <c r="AB25" s="207">
        <f t="shared" si="0"/>
        <v>1.8193913380263764</v>
      </c>
      <c r="AC25" s="40">
        <f t="shared" si="0"/>
        <v>-3.8101600553908206</v>
      </c>
      <c r="AD25" s="149" t="s">
        <v>335</v>
      </c>
      <c r="AE25" s="207">
        <f t="shared" si="0"/>
        <v>1.8467687940737476</v>
      </c>
      <c r="AF25" s="40">
        <f t="shared" si="0"/>
        <v>-20.117998224723856</v>
      </c>
      <c r="AG25" s="149" t="s">
        <v>335</v>
      </c>
      <c r="AH25" s="231">
        <f t="shared" si="0"/>
        <v>2.1702248862212001</v>
      </c>
    </row>
    <row r="26" spans="2:34" x14ac:dyDescent="0.2">
      <c r="B26" s="133" t="s">
        <v>178</v>
      </c>
      <c r="C26" s="134">
        <f>AVERAGE('(2) MB_GIS'!P33:W33)</f>
        <v>4.532828917283795</v>
      </c>
      <c r="D26" s="149" t="s">
        <v>335</v>
      </c>
      <c r="E26" s="150">
        <f t="shared" ref="E26:E32" si="1">SQRT(E16*E16+E6*E6)</f>
        <v>4.5120698237468888</v>
      </c>
      <c r="F26" s="134">
        <f>AVERAGE('(2) MB_GIS'!X33:AG33)</f>
        <v>-6.6294549529679276</v>
      </c>
      <c r="G26" s="149" t="s">
        <v>335</v>
      </c>
      <c r="H26" s="150">
        <f t="shared" ref="H26:H32" si="2">SQRT(H16*H16+H6*H6)</f>
        <v>3.05786521362712</v>
      </c>
      <c r="I26" s="134">
        <f>AVERAGE('(2) MB_GIS'!AH33:AQ33)</f>
        <v>-2.1394906847162267</v>
      </c>
      <c r="J26" s="149" t="s">
        <v>335</v>
      </c>
      <c r="K26" s="150">
        <f t="shared" ref="K26:K32" si="3">SQRT(K16*K16+K6*K6)</f>
        <v>2.8681104114843423</v>
      </c>
      <c r="L26" s="134">
        <f>AVERAGE('(2) MB_GIS'!AR33:BA33)</f>
        <v>-25.606673836476933</v>
      </c>
      <c r="M26" s="149" t="s">
        <v>335</v>
      </c>
      <c r="N26" s="150">
        <f t="shared" ref="N26:N32" si="4">SQRT(N16*N16+N6*N6)</f>
        <v>3.1772948271433452</v>
      </c>
      <c r="O26" s="134">
        <f>AVERAGE('(2) MB_GIS'!BB33:BJ33)</f>
        <v>-47.868595266158657</v>
      </c>
      <c r="P26" s="149" t="s">
        <v>335</v>
      </c>
      <c r="Q26" s="154">
        <f t="shared" ref="Q26:Q32" si="5">SQRT(Q16*Q16+Q6*Q6)</f>
        <v>3.8874612269590854</v>
      </c>
      <c r="S26" s="210">
        <f>236940.47782/10^5</f>
        <v>2.3694047781999998</v>
      </c>
      <c r="T26" s="40">
        <f t="shared" ref="T26:T31" si="6">C26/$S26</f>
        <v>1.9130665047140298</v>
      </c>
      <c r="U26" s="149" t="s">
        <v>335</v>
      </c>
      <c r="V26" s="207">
        <f t="shared" si="0"/>
        <v>1.9043051931272961</v>
      </c>
      <c r="W26" s="40">
        <f t="shared" si="0"/>
        <v>-2.7979410753126874</v>
      </c>
      <c r="X26" s="149" t="s">
        <v>335</v>
      </c>
      <c r="Y26" s="207">
        <f t="shared" si="0"/>
        <v>1.2905626095470835</v>
      </c>
      <c r="Z26" s="40">
        <f t="shared" si="0"/>
        <v>-0.90296546390083876</v>
      </c>
      <c r="AA26" s="149" t="s">
        <v>335</v>
      </c>
      <c r="AB26" s="207">
        <f t="shared" si="0"/>
        <v>1.2104771788563715</v>
      </c>
      <c r="AC26" s="40">
        <f t="shared" si="0"/>
        <v>-10.807217944385984</v>
      </c>
      <c r="AD26" s="149" t="s">
        <v>335</v>
      </c>
      <c r="AE26" s="207">
        <f t="shared" si="0"/>
        <v>1.3409675106492724</v>
      </c>
      <c r="AF26" s="40">
        <f t="shared" si="0"/>
        <v>-20.202793421613546</v>
      </c>
      <c r="AG26" s="149" t="s">
        <v>335</v>
      </c>
      <c r="AH26" s="231">
        <f t="shared" si="0"/>
        <v>1.6406910557141399</v>
      </c>
    </row>
    <row r="27" spans="2:34" x14ac:dyDescent="0.2">
      <c r="B27" s="133" t="s">
        <v>176</v>
      </c>
      <c r="C27" s="134">
        <f>AVERAGE('(2) MB_GIS'!P34:W34)</f>
        <v>-12.424058281412469</v>
      </c>
      <c r="D27" s="149" t="s">
        <v>335</v>
      </c>
      <c r="E27" s="150">
        <f t="shared" si="1"/>
        <v>3.8355510748582375</v>
      </c>
      <c r="F27" s="134">
        <f>AVERAGE('(2) MB_GIS'!X34:AG34)</f>
        <v>-29.731033439050009</v>
      </c>
      <c r="G27" s="149" t="s">
        <v>335</v>
      </c>
      <c r="H27" s="150">
        <f t="shared" si="2"/>
        <v>2.1983876205712058</v>
      </c>
      <c r="I27" s="134">
        <f>AVERAGE('(2) MB_GIS'!AH34:AQ34)</f>
        <v>-15.353388294679979</v>
      </c>
      <c r="J27" s="149" t="s">
        <v>335</v>
      </c>
      <c r="K27" s="150">
        <f t="shared" si="3"/>
        <v>2.0893566102976906</v>
      </c>
      <c r="L27" s="134">
        <f>AVERAGE('(2) MB_GIS'!AR34:BA34)</f>
        <v>-42.092196736759995</v>
      </c>
      <c r="M27" s="149" t="s">
        <v>335</v>
      </c>
      <c r="N27" s="150">
        <f t="shared" si="4"/>
        <v>2.1151387605800736</v>
      </c>
      <c r="O27" s="134">
        <f>AVERAGE('(2) MB_GIS'!BB34:BJ34)</f>
        <v>-67.468773305400006</v>
      </c>
      <c r="P27" s="149" t="s">
        <v>335</v>
      </c>
      <c r="Q27" s="154">
        <f t="shared" si="5"/>
        <v>2.5114227163681986</v>
      </c>
      <c r="S27" s="210">
        <f>283653.650082352/10^5</f>
        <v>2.8365365008235197</v>
      </c>
      <c r="T27" s="40">
        <f t="shared" si="6"/>
        <v>-4.3800100149620649</v>
      </c>
      <c r="U27" s="149" t="s">
        <v>335</v>
      </c>
      <c r="V27" s="207">
        <f t="shared" si="0"/>
        <v>1.3521952119229483</v>
      </c>
      <c r="W27" s="40">
        <f t="shared" si="0"/>
        <v>-10.481456321968119</v>
      </c>
      <c r="X27" s="149" t="s">
        <v>335</v>
      </c>
      <c r="Y27" s="207">
        <f t="shared" si="0"/>
        <v>0.7750253239938768</v>
      </c>
      <c r="Z27" s="40">
        <f t="shared" si="0"/>
        <v>-5.4127236826399008</v>
      </c>
      <c r="AA27" s="149" t="s">
        <v>335</v>
      </c>
      <c r="AB27" s="207">
        <f t="shared" si="0"/>
        <v>0.73658724634465178</v>
      </c>
      <c r="AC27" s="40">
        <f t="shared" si="0"/>
        <v>-14.83929317480651</v>
      </c>
      <c r="AD27" s="149" t="s">
        <v>335</v>
      </c>
      <c r="AE27" s="207">
        <f t="shared" si="0"/>
        <v>0.74567655306603464</v>
      </c>
      <c r="AF27" s="40">
        <f t="shared" si="0"/>
        <v>-23.785617877933909</v>
      </c>
      <c r="AG27" s="149" t="s">
        <v>335</v>
      </c>
      <c r="AH27" s="231">
        <f t="shared" si="0"/>
        <v>0.88538353574476047</v>
      </c>
    </row>
    <row r="28" spans="2:34" x14ac:dyDescent="0.2">
      <c r="B28" s="133" t="s">
        <v>190</v>
      </c>
      <c r="C28" s="134">
        <f>AVERAGE('(2) MB_GIS'!P35:W35)</f>
        <v>2.0957080515624997</v>
      </c>
      <c r="D28" s="149" t="s">
        <v>335</v>
      </c>
      <c r="E28" s="150">
        <f t="shared" si="1"/>
        <v>1.8725419096849591</v>
      </c>
      <c r="F28" s="134">
        <f>AVERAGE('(2) MB_GIS'!X35:AG35)</f>
        <v>-2.4457810555200008</v>
      </c>
      <c r="G28" s="149" t="s">
        <v>335</v>
      </c>
      <c r="H28" s="150">
        <f t="shared" si="2"/>
        <v>1.4747250261888294</v>
      </c>
      <c r="I28" s="134">
        <f>AVERAGE('(2) MB_GIS'!AH35:AQ35)</f>
        <v>-1.920627219930001</v>
      </c>
      <c r="J28" s="149" t="s">
        <v>335</v>
      </c>
      <c r="K28" s="150">
        <f t="shared" si="3"/>
        <v>1.4283711636559728</v>
      </c>
      <c r="L28" s="134">
        <f>AVERAGE('(2) MB_GIS'!AR35:BA35)</f>
        <v>-19.003892766130001</v>
      </c>
      <c r="M28" s="149" t="s">
        <v>335</v>
      </c>
      <c r="N28" s="150">
        <f t="shared" si="4"/>
        <v>1.4414117368655983</v>
      </c>
      <c r="O28" s="134">
        <f>AVERAGE('(2) MB_GIS'!BB35:BJ35)</f>
        <v>-28.504469265133334</v>
      </c>
      <c r="P28" s="149" t="s">
        <v>335</v>
      </c>
      <c r="Q28" s="154">
        <f t="shared" si="5"/>
        <v>1.7126228258145331</v>
      </c>
      <c r="S28" s="210">
        <f>263534.42362/10^5</f>
        <v>2.6353442362000004</v>
      </c>
      <c r="T28" s="40">
        <f t="shared" si="6"/>
        <v>0.79523123498445814</v>
      </c>
      <c r="U28" s="149" t="s">
        <v>335</v>
      </c>
      <c r="V28" s="207">
        <f t="shared" si="0"/>
        <v>0.71054926486000403</v>
      </c>
      <c r="W28" s="40">
        <f t="shared" si="0"/>
        <v>-0.9280689110454361</v>
      </c>
      <c r="X28" s="149" t="s">
        <v>335</v>
      </c>
      <c r="Y28" s="207">
        <f t="shared" si="0"/>
        <v>0.55959483620071193</v>
      </c>
      <c r="Z28" s="40">
        <f t="shared" si="0"/>
        <v>-0.72879557575348253</v>
      </c>
      <c r="AA28" s="149" t="s">
        <v>335</v>
      </c>
      <c r="AB28" s="207">
        <f t="shared" si="0"/>
        <v>0.54200553538143981</v>
      </c>
      <c r="AC28" s="40">
        <f t="shared" si="0"/>
        <v>-7.2111614509732558</v>
      </c>
      <c r="AD28" s="149" t="s">
        <v>335</v>
      </c>
      <c r="AE28" s="207">
        <f t="shared" si="0"/>
        <v>0.54695387307125498</v>
      </c>
      <c r="AF28" s="40">
        <f t="shared" si="0"/>
        <v>-10.816222364268805</v>
      </c>
      <c r="AG28" s="149" t="s">
        <v>335</v>
      </c>
      <c r="AH28" s="231">
        <f t="shared" si="0"/>
        <v>0.64986683799761458</v>
      </c>
    </row>
    <row r="29" spans="2:34" x14ac:dyDescent="0.2">
      <c r="B29" s="133" t="s">
        <v>197</v>
      </c>
      <c r="C29" s="134">
        <f>AVERAGE('(2) MB_GIS'!P36:W36)</f>
        <v>-3.0925715598932508</v>
      </c>
      <c r="D29" s="149" t="s">
        <v>335</v>
      </c>
      <c r="E29" s="150">
        <f t="shared" si="1"/>
        <v>2.6739136276985933</v>
      </c>
      <c r="F29" s="134">
        <f>AVERAGE('(2) MB_GIS'!X36:AG36)</f>
        <v>-7.1002892331156033</v>
      </c>
      <c r="G29" s="149" t="s">
        <v>335</v>
      </c>
      <c r="H29" s="150">
        <f t="shared" si="2"/>
        <v>2.4020287743409039</v>
      </c>
      <c r="I29" s="134">
        <f>AVERAGE('(2) MB_GIS'!AH36:AQ36)</f>
        <v>-4.8136025185699998</v>
      </c>
      <c r="J29" s="149" t="s">
        <v>335</v>
      </c>
      <c r="K29" s="150">
        <f t="shared" si="3"/>
        <v>2.2141168261399251</v>
      </c>
      <c r="L29" s="134">
        <f>AVERAGE('(2) MB_GIS'!AR36:BA36)</f>
        <v>-18.754048780439998</v>
      </c>
      <c r="M29" s="149" t="s">
        <v>335</v>
      </c>
      <c r="N29" s="150">
        <f t="shared" si="4"/>
        <v>2.2119906480658424</v>
      </c>
      <c r="O29" s="134">
        <f>AVERAGE('(2) MB_GIS'!BB36:BJ36)</f>
        <v>-22.286520516444448</v>
      </c>
      <c r="P29" s="149" t="s">
        <v>335</v>
      </c>
      <c r="Q29" s="154">
        <f t="shared" si="5"/>
        <v>2.6210974581100395</v>
      </c>
      <c r="S29" s="210">
        <f>425250.25365/10^5</f>
        <v>4.2525025365000007</v>
      </c>
      <c r="T29" s="40">
        <f t="shared" si="6"/>
        <v>-0.72723567672191802</v>
      </c>
      <c r="U29" s="149" t="s">
        <v>335</v>
      </c>
      <c r="V29" s="207">
        <f t="shared" si="0"/>
        <v>0.62878589836170762</v>
      </c>
      <c r="W29" s="40">
        <f t="shared" si="0"/>
        <v>-1.6696731329781775</v>
      </c>
      <c r="X29" s="149" t="s">
        <v>335</v>
      </c>
      <c r="Y29" s="207">
        <f t="shared" si="0"/>
        <v>0.56485063882357633</v>
      </c>
      <c r="Z29" s="40">
        <f t="shared" si="0"/>
        <v>-1.1319458312497115</v>
      </c>
      <c r="AA29" s="149" t="s">
        <v>335</v>
      </c>
      <c r="AB29" s="207">
        <f t="shared" si="0"/>
        <v>0.52066208241753154</v>
      </c>
      <c r="AC29" s="40">
        <f t="shared" si="0"/>
        <v>-4.410120539487183</v>
      </c>
      <c r="AD29" s="149" t="s">
        <v>335</v>
      </c>
      <c r="AE29" s="207">
        <f t="shared" si="0"/>
        <v>0.52016209962955351</v>
      </c>
      <c r="AF29" s="40">
        <f t="shared" si="0"/>
        <v>-5.2408012282544689</v>
      </c>
      <c r="AG29" s="149" t="s">
        <v>335</v>
      </c>
      <c r="AH29" s="231">
        <f t="shared" si="0"/>
        <v>0.61636587764796957</v>
      </c>
    </row>
    <row r="30" spans="2:34" x14ac:dyDescent="0.2">
      <c r="B30" s="133" t="s">
        <v>243</v>
      </c>
      <c r="C30" s="134">
        <f>AVERAGE('(2) MB_GIS'!P37:W37)</f>
        <v>12.81623787064667</v>
      </c>
      <c r="D30" s="149" t="s">
        <v>335</v>
      </c>
      <c r="E30" s="150">
        <f t="shared" si="1"/>
        <v>6.0025281038110281</v>
      </c>
      <c r="F30" s="134">
        <f>AVERAGE('(2) MB_GIS'!X37:AG37)</f>
        <v>0.7403861917896648</v>
      </c>
      <c r="G30" s="149" t="s">
        <v>335</v>
      </c>
      <c r="H30" s="150">
        <f t="shared" si="2"/>
        <v>3.0883887275327733</v>
      </c>
      <c r="I30" s="134">
        <f>AVERAGE('(2) MB_GIS'!AH37:AQ37)</f>
        <v>-9.7357057982503257</v>
      </c>
      <c r="J30" s="149" t="s">
        <v>335</v>
      </c>
      <c r="K30" s="150">
        <f t="shared" si="3"/>
        <v>2.8663380857118295</v>
      </c>
      <c r="L30" s="134">
        <f>AVERAGE('(2) MB_GIS'!AR37:BA37)</f>
        <v>-27.526245981703333</v>
      </c>
      <c r="M30" s="149" t="s">
        <v>335</v>
      </c>
      <c r="N30" s="150">
        <f t="shared" si="4"/>
        <v>2.9467461374283288</v>
      </c>
      <c r="O30" s="134">
        <f>AVERAGE('(2) MB_GIS'!BB37:BJ37)</f>
        <v>-27.204381115351104</v>
      </c>
      <c r="P30" s="149" t="s">
        <v>335</v>
      </c>
      <c r="Q30" s="154">
        <f t="shared" si="5"/>
        <v>3.5534438326952449</v>
      </c>
      <c r="S30" s="210">
        <f>218627.67968/10^5</f>
        <v>2.1862767968000001</v>
      </c>
      <c r="T30" s="40">
        <f t="shared" si="6"/>
        <v>5.8621295754524239</v>
      </c>
      <c r="U30" s="149" t="s">
        <v>335</v>
      </c>
      <c r="V30" s="207">
        <f t="shared" si="0"/>
        <v>2.7455480992145103</v>
      </c>
      <c r="W30" s="40">
        <f t="shared" si="0"/>
        <v>0.33865162584781122</v>
      </c>
      <c r="X30" s="149" t="s">
        <v>335</v>
      </c>
      <c r="Y30" s="207">
        <f t="shared" si="0"/>
        <v>1.4126247564138139</v>
      </c>
      <c r="Z30" s="40">
        <f t="shared" si="0"/>
        <v>-4.4530984422925037</v>
      </c>
      <c r="AA30" s="149" t="s">
        <v>335</v>
      </c>
      <c r="AB30" s="207">
        <f t="shared" si="0"/>
        <v>1.3110590982382553</v>
      </c>
      <c r="AC30" s="40">
        <f t="shared" si="0"/>
        <v>-12.59046705430567</v>
      </c>
      <c r="AD30" s="149" t="s">
        <v>335</v>
      </c>
      <c r="AE30" s="207">
        <f t="shared" si="0"/>
        <v>1.3478376305056199</v>
      </c>
      <c r="AF30" s="40">
        <f t="shared" si="0"/>
        <v>-12.443246507107194</v>
      </c>
      <c r="AG30" s="149" t="s">
        <v>335</v>
      </c>
      <c r="AH30" s="231">
        <f t="shared" si="0"/>
        <v>1.6253403219099858</v>
      </c>
    </row>
    <row r="31" spans="2:34" ht="17" thickBot="1" x14ac:dyDescent="0.25">
      <c r="B31" s="133" t="s">
        <v>177</v>
      </c>
      <c r="C31" s="134">
        <f>AVERAGE('(2) MB_GIS'!P38:W38)</f>
        <v>14.257720309019552</v>
      </c>
      <c r="D31" s="149" t="s">
        <v>335</v>
      </c>
      <c r="E31" s="150">
        <f t="shared" si="1"/>
        <v>6.7776578477020095</v>
      </c>
      <c r="F31" s="134">
        <f>AVERAGE('(2) MB_GIS'!X38:AG38)</f>
        <v>-12.562964745563779</v>
      </c>
      <c r="G31" s="149" t="s">
        <v>335</v>
      </c>
      <c r="H31" s="150">
        <f t="shared" si="2"/>
        <v>3.5375835153918573</v>
      </c>
      <c r="I31" s="134">
        <f>AVERAGE('(2) MB_GIS'!AH38:AQ38)</f>
        <v>-17.855162724168</v>
      </c>
      <c r="J31" s="149" t="s">
        <v>335</v>
      </c>
      <c r="K31" s="150">
        <f t="shared" si="3"/>
        <v>3.1785031578022047</v>
      </c>
      <c r="L31" s="134">
        <f>AVERAGE('(2) MB_GIS'!AR38:BA38)</f>
        <v>-45.431892684180283</v>
      </c>
      <c r="M31" s="149" t="s">
        <v>335</v>
      </c>
      <c r="N31" s="150">
        <f t="shared" si="4"/>
        <v>3.2270701746229977</v>
      </c>
      <c r="O31" s="134">
        <f>AVERAGE('(2) MB_GIS'!BB38:BJ38)</f>
        <v>-49.417003209879084</v>
      </c>
      <c r="P31" s="149" t="s">
        <v>335</v>
      </c>
      <c r="Q31" s="154">
        <f t="shared" si="5"/>
        <v>3.7719387935215325</v>
      </c>
      <c r="S31" s="211">
        <f>165349.240606/10^5</f>
        <v>1.65349240606</v>
      </c>
      <c r="T31" s="42">
        <f t="shared" si="6"/>
        <v>8.6227915270523372</v>
      </c>
      <c r="U31" s="212" t="s">
        <v>335</v>
      </c>
      <c r="V31" s="172">
        <f t="shared" si="0"/>
        <v>4.0989954491850682</v>
      </c>
      <c r="W31" s="42">
        <f t="shared" si="0"/>
        <v>-7.5978363731946335</v>
      </c>
      <c r="X31" s="212" t="s">
        <v>335</v>
      </c>
      <c r="Y31" s="172">
        <f t="shared" si="0"/>
        <v>2.1394616040731242</v>
      </c>
      <c r="Z31" s="42">
        <f t="shared" si="0"/>
        <v>-10.798454627749946</v>
      </c>
      <c r="AA31" s="212" t="s">
        <v>335</v>
      </c>
      <c r="AB31" s="172">
        <f t="shared" si="0"/>
        <v>1.9222967980700039</v>
      </c>
      <c r="AC31" s="42">
        <f t="shared" si="0"/>
        <v>-27.476323760347348</v>
      </c>
      <c r="AD31" s="212" t="s">
        <v>335</v>
      </c>
      <c r="AE31" s="172">
        <f t="shared" si="0"/>
        <v>1.9516691838413545</v>
      </c>
      <c r="AF31" s="42">
        <f t="shared" si="0"/>
        <v>-29.886440983198501</v>
      </c>
      <c r="AG31" s="212" t="s">
        <v>335</v>
      </c>
      <c r="AH31" s="232">
        <f t="shared" si="0"/>
        <v>2.2811951114486466</v>
      </c>
    </row>
    <row r="32" spans="2:34" ht="20" thickBot="1" x14ac:dyDescent="0.3">
      <c r="B32" s="104" t="s">
        <v>252</v>
      </c>
      <c r="C32" s="142">
        <f>AVERAGE('(2) MB_GIS'!P39:W39)</f>
        <v>46.856427236066629</v>
      </c>
      <c r="D32" s="152" t="s">
        <v>335</v>
      </c>
      <c r="E32" s="151">
        <f t="shared" si="1"/>
        <v>21.263566307876999</v>
      </c>
      <c r="F32" s="142">
        <f>SUM(F25:F31)</f>
        <v>-51.018294765919649</v>
      </c>
      <c r="G32" s="152" t="s">
        <v>335</v>
      </c>
      <c r="H32" s="151">
        <f t="shared" si="2"/>
        <v>17.303022911025394</v>
      </c>
      <c r="I32" s="142">
        <f>SUM(I25:I31)</f>
        <v>-41.09680403946453</v>
      </c>
      <c r="J32" s="152" t="s">
        <v>335</v>
      </c>
      <c r="K32" s="151">
        <f t="shared" si="3"/>
        <v>17.007416797365501</v>
      </c>
      <c r="L32" s="142">
        <f>SUM(L25:L31)</f>
        <v>-186.65278844451655</v>
      </c>
      <c r="M32" s="152" t="s">
        <v>335</v>
      </c>
      <c r="N32" s="151">
        <f t="shared" si="4"/>
        <v>17.107206153470333</v>
      </c>
      <c r="O32" s="142">
        <f>SUM(O25:O31)</f>
        <v>-286.24628901408886</v>
      </c>
      <c r="P32" s="152" t="s">
        <v>335</v>
      </c>
      <c r="Q32" s="155">
        <f t="shared" si="5"/>
        <v>20.10941113876337</v>
      </c>
      <c r="Z32" s="9"/>
      <c r="AC32" s="9"/>
      <c r="AF32" s="9"/>
    </row>
    <row r="33" spans="2:34" ht="17" thickBot="1" x14ac:dyDescent="0.25"/>
    <row r="34" spans="2:34" ht="32" x14ac:dyDescent="0.2">
      <c r="B34" s="140" t="s">
        <v>355</v>
      </c>
      <c r="C34" s="255" t="s">
        <v>348</v>
      </c>
      <c r="D34" s="255"/>
      <c r="E34" s="255"/>
      <c r="F34" s="255" t="s">
        <v>347</v>
      </c>
      <c r="G34" s="255"/>
      <c r="H34" s="255"/>
      <c r="I34" s="255" t="s">
        <v>346</v>
      </c>
      <c r="J34" s="255"/>
      <c r="K34" s="255"/>
      <c r="L34" s="255" t="s">
        <v>345</v>
      </c>
      <c r="M34" s="255"/>
      <c r="N34" s="255"/>
      <c r="O34" s="256" t="s">
        <v>376</v>
      </c>
      <c r="P34" s="256"/>
      <c r="Q34" s="257"/>
      <c r="S34" s="209" t="s">
        <v>371</v>
      </c>
      <c r="T34" s="255" t="s">
        <v>348</v>
      </c>
      <c r="U34" s="255"/>
      <c r="V34" s="255"/>
      <c r="W34" s="255" t="s">
        <v>347</v>
      </c>
      <c r="X34" s="255"/>
      <c r="Y34" s="255"/>
      <c r="Z34" s="255" t="s">
        <v>346</v>
      </c>
      <c r="AA34" s="255"/>
      <c r="AB34" s="255"/>
      <c r="AC34" s="255" t="s">
        <v>345</v>
      </c>
      <c r="AD34" s="255"/>
      <c r="AE34" s="255"/>
      <c r="AF34" s="256" t="s">
        <v>376</v>
      </c>
      <c r="AG34" s="256"/>
      <c r="AH34" s="257"/>
    </row>
    <row r="35" spans="2:34" x14ac:dyDescent="0.2">
      <c r="B35" s="133" t="s">
        <v>182</v>
      </c>
      <c r="C35" s="134">
        <f>'(2) MB_GIS'!$K$55-'(1) MB_per_decade'!C5</f>
        <v>-0.88402140447333011</v>
      </c>
      <c r="D35" s="149" t="s">
        <v>335</v>
      </c>
      <c r="E35" s="153">
        <f>SQRT(E5^2+'(2) MB_GIS'!$L55^2)</f>
        <v>4.2957980503290063</v>
      </c>
      <c r="F35" s="134">
        <f>'(2) MB_GIS'!$K55-'(1) MB_per_decade'!F5</f>
        <v>-0.89249086482533713</v>
      </c>
      <c r="G35" s="149" t="s">
        <v>335</v>
      </c>
      <c r="H35" s="153">
        <f>SQRT(H5^2+'(2) MB_GIS'!$L55^2)</f>
        <v>2.3124703625842189</v>
      </c>
      <c r="I35" s="134">
        <f>'(2) MB_GIS'!$K55-'(1) MB_per_decade'!I5</f>
        <v>-0.55316013248333107</v>
      </c>
      <c r="J35" s="149" t="s">
        <v>335</v>
      </c>
      <c r="K35" s="153">
        <f>SQRT(K5^2+'(2) MB_GIS'!$L55^2)</f>
        <v>1.2959228596932559</v>
      </c>
      <c r="L35" s="134">
        <f>'(2) MB_GIS'!$K55-'(1) MB_per_decade'!L5</f>
        <v>-1.1931709921593345</v>
      </c>
      <c r="M35" s="149" t="s">
        <v>335</v>
      </c>
      <c r="N35" s="153">
        <f>SQRT(N5^2+'(2) MB_GIS'!$L55^2)</f>
        <v>1.46581087204863</v>
      </c>
      <c r="O35" s="134">
        <f>'(2) MB_GIS'!$K55-'(1) MB_per_decade'!O5</f>
        <v>-1.9204352246111114</v>
      </c>
      <c r="P35" s="149" t="s">
        <v>335</v>
      </c>
      <c r="Q35" s="197">
        <f>SQRT(Q5^2+'(2) MB_GIS'!$L55^2)</f>
        <v>1.6939142460803414</v>
      </c>
      <c r="S35" s="210">
        <f>216207.12881/10^5</f>
        <v>2.1620712880999999</v>
      </c>
      <c r="T35" s="40">
        <f>C35/$S35</f>
        <v>-0.40887708436764664</v>
      </c>
      <c r="U35" s="149" t="s">
        <v>335</v>
      </c>
      <c r="V35" s="207">
        <f t="shared" ref="V35:V41" si="7">E35/$S35</f>
        <v>1.986890105785595</v>
      </c>
      <c r="W35" s="40">
        <f t="shared" ref="W35:W41" si="8">F35/$S35</f>
        <v>-0.41279437442122757</v>
      </c>
      <c r="X35" s="149" t="s">
        <v>335</v>
      </c>
      <c r="Y35" s="207">
        <f t="shared" ref="Y35:Y41" si="9">H35/$S35</f>
        <v>1.0695624956087306</v>
      </c>
      <c r="Z35" s="40">
        <f t="shared" ref="Z35:Z41" si="10">I35/$S35</f>
        <v>-0.2558473143452365</v>
      </c>
      <c r="AA35" s="149" t="s">
        <v>335</v>
      </c>
      <c r="AB35" s="207">
        <f t="shared" ref="AB35:AB41" si="11">K35/$S35</f>
        <v>0.59938951450213096</v>
      </c>
      <c r="AC35" s="40">
        <f t="shared" ref="AC35:AC41" si="12">L35/$S35</f>
        <v>-0.55186477833849668</v>
      </c>
      <c r="AD35" s="149" t="s">
        <v>335</v>
      </c>
      <c r="AE35" s="207">
        <f t="shared" ref="AE35:AE41" si="13">N35/$S35</f>
        <v>0.6779660227284946</v>
      </c>
      <c r="AF35" s="40">
        <f t="shared" ref="AF35:AF41" si="14">O35/$S35</f>
        <v>-0.88823862338913206</v>
      </c>
      <c r="AG35" s="149" t="s">
        <v>335</v>
      </c>
      <c r="AH35" s="231">
        <f t="shared" ref="AH35:AH41" si="15">Q35/$S35</f>
        <v>0.78346826739877351</v>
      </c>
    </row>
    <row r="36" spans="2:34" x14ac:dyDescent="0.2">
      <c r="B36" s="133" t="s">
        <v>178</v>
      </c>
      <c r="C36" s="134">
        <f>'(2) MB_GIS'!K56-'(1) MB_per_decade'!C6</f>
        <v>-4.812337749382877</v>
      </c>
      <c r="D36" s="149" t="s">
        <v>335</v>
      </c>
      <c r="E36" s="153">
        <f>SQRT(E6^2+'(2) MB_GIS'!L56^2)</f>
        <v>3.7720287253879117</v>
      </c>
      <c r="F36" s="134">
        <f>'(2) MB_GIS'!$K56-'(1) MB_per_decade'!F6</f>
        <v>-3.3271216196345961</v>
      </c>
      <c r="G36" s="149" t="s">
        <v>335</v>
      </c>
      <c r="H36" s="153">
        <f>SQRT(H6^2+'(2) MB_GIS'!$L56^2)</f>
        <v>2.1488856763709454</v>
      </c>
      <c r="I36" s="134">
        <f>'(2) MB_GIS'!$K56-'(1) MB_per_decade'!I6</f>
        <v>-1.6201573513829004</v>
      </c>
      <c r="J36" s="149" t="s">
        <v>335</v>
      </c>
      <c r="K36" s="153">
        <f>SQRT(K6^2+'(2) MB_GIS'!$L56^2)</f>
        <v>1.8690177414530516</v>
      </c>
      <c r="L36" s="134">
        <f>'(2) MB_GIS'!$K56-'(1) MB_per_decade'!L6</f>
        <v>-17.272340503143596</v>
      </c>
      <c r="M36" s="149" t="s">
        <v>335</v>
      </c>
      <c r="N36" s="153">
        <f>SQRT(N6^2+'(2) MB_GIS'!$L56^2)</f>
        <v>2.3156796851018155</v>
      </c>
      <c r="O36" s="134">
        <f>'(2) MB_GIS'!$K56-'(1) MB_per_decade'!O6</f>
        <v>-24.622373043936435</v>
      </c>
      <c r="P36" s="149" t="s">
        <v>335</v>
      </c>
      <c r="Q36" s="197">
        <f>SQRT(Q6^2+'(2) MB_GIS'!$L56^2)</f>
        <v>2.8321074894582035</v>
      </c>
      <c r="S36" s="210">
        <f>236940.47782/10^5</f>
        <v>2.3694047781999998</v>
      </c>
      <c r="T36" s="40">
        <f t="shared" ref="T36:T41" si="16">C36/$S36</f>
        <v>-2.0310323477268986</v>
      </c>
      <c r="U36" s="149" t="s">
        <v>335</v>
      </c>
      <c r="V36" s="207">
        <f t="shared" si="7"/>
        <v>1.5919731234160266</v>
      </c>
      <c r="W36" s="40">
        <f t="shared" si="8"/>
        <v>-1.4042014476573137</v>
      </c>
      <c r="X36" s="149" t="s">
        <v>335</v>
      </c>
      <c r="Y36" s="207">
        <f t="shared" si="9"/>
        <v>0.90693059123626008</v>
      </c>
      <c r="Z36" s="40">
        <f t="shared" si="10"/>
        <v>-0.68378242767523623</v>
      </c>
      <c r="AA36" s="149" t="s">
        <v>335</v>
      </c>
      <c r="AB36" s="207">
        <f t="shared" si="11"/>
        <v>0.78881318998306205</v>
      </c>
      <c r="AC36" s="40">
        <f t="shared" si="12"/>
        <v>-7.2897381916588886</v>
      </c>
      <c r="AD36" s="149" t="s">
        <v>335</v>
      </c>
      <c r="AE36" s="207">
        <f t="shared" si="13"/>
        <v>0.97732548967888955</v>
      </c>
      <c r="AF36" s="40">
        <f t="shared" si="14"/>
        <v>-10.391796821918149</v>
      </c>
      <c r="AG36" s="149" t="s">
        <v>335</v>
      </c>
      <c r="AH36" s="231">
        <f t="shared" si="15"/>
        <v>1.1952822563351593</v>
      </c>
    </row>
    <row r="37" spans="2:34" x14ac:dyDescent="0.2">
      <c r="B37" s="133" t="s">
        <v>176</v>
      </c>
      <c r="C37" s="134">
        <f>'(2) MB_GIS'!K57-'(1) MB_per_decade'!C7</f>
        <v>-24.421891614745832</v>
      </c>
      <c r="D37" s="149" t="s">
        <v>335</v>
      </c>
      <c r="E37" s="153">
        <f>SQRT(E7^2+'(2) MB_GIS'!L57^2)</f>
        <v>3.3730172666734601</v>
      </c>
      <c r="F37" s="134">
        <f>'(2) MB_GIS'!$K57-'(1) MB_per_decade'!F7</f>
        <v>-25.718366772383362</v>
      </c>
      <c r="G37" s="149" t="s">
        <v>335</v>
      </c>
      <c r="H37" s="153">
        <f>SQRT(H7^2+'(2) MB_GIS'!$L57^2)</f>
        <v>1.5313490535216303</v>
      </c>
      <c r="I37" s="134">
        <f>'(2) MB_GIS'!$K57-'(1) MB_per_decade'!I7</f>
        <v>-21.303721628013321</v>
      </c>
      <c r="J37" s="149" t="s">
        <v>335</v>
      </c>
      <c r="K37" s="153">
        <f>SQRT(K7^2+'(2) MB_GIS'!$L57^2)</f>
        <v>1.3702309434673852</v>
      </c>
      <c r="L37" s="134">
        <f>'(2) MB_GIS'!$K57-'(1) MB_per_decade'!L7</f>
        <v>-27.851530070093347</v>
      </c>
      <c r="M37" s="149" t="s">
        <v>335</v>
      </c>
      <c r="N37" s="153">
        <f>SQRT(N7^2+'(2) MB_GIS'!$L57^2)</f>
        <v>1.4092316239529514</v>
      </c>
      <c r="O37" s="134">
        <f>'(2) MB_GIS'!$K57-'(1) MB_per_decade'!O7</f>
        <v>-46.394662194288912</v>
      </c>
      <c r="P37" s="149" t="s">
        <v>335</v>
      </c>
      <c r="Q37" s="197">
        <f>SQRT(Q7^2+'(2) MB_GIS'!$L57^2)</f>
        <v>1.5463462568954724</v>
      </c>
      <c r="S37" s="210">
        <f>283653.650082352/10^5</f>
        <v>2.8365365008235197</v>
      </c>
      <c r="T37" s="40">
        <f t="shared" si="16"/>
        <v>-8.6097575714804044</v>
      </c>
      <c r="U37" s="149" t="s">
        <v>335</v>
      </c>
      <c r="V37" s="207">
        <f t="shared" si="7"/>
        <v>1.1891323329328518</v>
      </c>
      <c r="W37" s="40">
        <f t="shared" si="8"/>
        <v>-9.0668203158734801</v>
      </c>
      <c r="X37" s="149" t="s">
        <v>335</v>
      </c>
      <c r="Y37" s="207">
        <f t="shared" si="9"/>
        <v>0.53986580221232483</v>
      </c>
      <c r="Z37" s="40">
        <f t="shared" si="10"/>
        <v>-7.5104697654439843</v>
      </c>
      <c r="AA37" s="149" t="s">
        <v>335</v>
      </c>
      <c r="AB37" s="207">
        <f t="shared" si="11"/>
        <v>0.48306480211679692</v>
      </c>
      <c r="AC37" s="40">
        <f t="shared" si="12"/>
        <v>-9.8188512864217792</v>
      </c>
      <c r="AD37" s="149" t="s">
        <v>335</v>
      </c>
      <c r="AE37" s="207">
        <f t="shared" si="13"/>
        <v>0.49681420406323529</v>
      </c>
      <c r="AF37" s="40">
        <f t="shared" si="14"/>
        <v>-16.356095604910898</v>
      </c>
      <c r="AG37" s="149" t="s">
        <v>335</v>
      </c>
      <c r="AH37" s="231">
        <f t="shared" si="15"/>
        <v>0.54515295553098941</v>
      </c>
    </row>
    <row r="38" spans="2:34" x14ac:dyDescent="0.2">
      <c r="B38" s="133" t="s">
        <v>190</v>
      </c>
      <c r="C38" s="134">
        <f>'(2) MB_GIS'!K58-'(1) MB_per_decade'!C8</f>
        <v>-4.4962919484374986</v>
      </c>
      <c r="D38" s="149" t="s">
        <v>335</v>
      </c>
      <c r="E38" s="153">
        <f>SQRT(E8^2+'(2) MB_GIS'!L58^2)</f>
        <v>1.2798619868501235</v>
      </c>
      <c r="F38" s="134">
        <f>'(2) MB_GIS'!$K58-'(1) MB_per_decade'!F8</f>
        <v>-4.3087810555200043</v>
      </c>
      <c r="G38" s="149" t="s">
        <v>335</v>
      </c>
      <c r="H38" s="153">
        <f>SQRT(H8^2+'(2) MB_GIS'!$L58^2)</f>
        <v>0.84403404787235892</v>
      </c>
      <c r="I38" s="134">
        <f>'(2) MB_GIS'!$K58-'(1) MB_per_decade'!I8</f>
        <v>-2.7856272199299994</v>
      </c>
      <c r="J38" s="149" t="s">
        <v>335</v>
      </c>
      <c r="K38" s="153">
        <f>SQRT(K8^2+'(2) MB_GIS'!$L58^2)</f>
        <v>0.76014719118344043</v>
      </c>
      <c r="L38" s="134">
        <f>'(2) MB_GIS'!$K58-'(1) MB_per_decade'!L8</f>
        <v>-2.7708927661299967</v>
      </c>
      <c r="M38" s="149" t="s">
        <v>335</v>
      </c>
      <c r="N38" s="153">
        <f>SQRT(N8^2+'(2) MB_GIS'!$L58^2)</f>
        <v>0.78437705618793874</v>
      </c>
      <c r="O38" s="134">
        <f>'(2) MB_GIS'!$K58-'(1) MB_per_decade'!O8</f>
        <v>-5.0870248206888888</v>
      </c>
      <c r="P38" s="149" t="s">
        <v>335</v>
      </c>
      <c r="Q38" s="197">
        <f>SQRT(Q8^2+'(2) MB_GIS'!$L58^2)</f>
        <v>0.88635349762602178</v>
      </c>
      <c r="S38" s="210">
        <f>263534.42362/10^5</f>
        <v>2.6353442362000004</v>
      </c>
      <c r="T38" s="40">
        <f t="shared" si="16"/>
        <v>-1.7061497646777513</v>
      </c>
      <c r="U38" s="149" t="s">
        <v>335</v>
      </c>
      <c r="V38" s="207">
        <f t="shared" si="7"/>
        <v>0.4856526784127464</v>
      </c>
      <c r="W38" s="40">
        <f t="shared" si="8"/>
        <v>-1.6349974308225457</v>
      </c>
      <c r="X38" s="149" t="s">
        <v>335</v>
      </c>
      <c r="Y38" s="207">
        <f t="shared" si="9"/>
        <v>0.32027468604610176</v>
      </c>
      <c r="Z38" s="40">
        <f t="shared" si="10"/>
        <v>-1.0570259405453224</v>
      </c>
      <c r="AA38" s="149" t="s">
        <v>335</v>
      </c>
      <c r="AB38" s="207">
        <f t="shared" si="11"/>
        <v>0.2884432252689404</v>
      </c>
      <c r="AC38" s="40">
        <f t="shared" si="12"/>
        <v>-1.0514348478912374</v>
      </c>
      <c r="AD38" s="149" t="s">
        <v>335</v>
      </c>
      <c r="AE38" s="207">
        <f t="shared" si="13"/>
        <v>0.29763741882880579</v>
      </c>
      <c r="AF38" s="40">
        <f t="shared" si="14"/>
        <v>-1.9303075290171794</v>
      </c>
      <c r="AG38" s="149" t="s">
        <v>335</v>
      </c>
      <c r="AH38" s="231">
        <f t="shared" si="15"/>
        <v>0.33633310041654652</v>
      </c>
    </row>
    <row r="39" spans="2:34" x14ac:dyDescent="0.2">
      <c r="B39" s="133" t="s">
        <v>197</v>
      </c>
      <c r="C39" s="134">
        <f>'(2) MB_GIS'!K59-'(1) MB_per_decade'!C9</f>
        <v>-6.4705715598932514</v>
      </c>
      <c r="D39" s="149" t="s">
        <v>335</v>
      </c>
      <c r="E39" s="153">
        <f>SQRT(E9^2+'(2) MB_GIS'!L59^2)</f>
        <v>1.7108705661099299</v>
      </c>
      <c r="F39" s="134">
        <f>'(2) MB_GIS'!$K59-'(1) MB_per_decade'!F9</f>
        <v>-10.668289233115608</v>
      </c>
      <c r="G39" s="149" t="s">
        <v>335</v>
      </c>
      <c r="H39" s="153">
        <f>SQRT(H9^2+'(2) MB_GIS'!$L59^2)</f>
        <v>1.595821595339868</v>
      </c>
      <c r="I39" s="134">
        <f>'(2) MB_GIS'!$K59-'(1) MB_per_decade'!I9</f>
        <v>-1.1516025185699981</v>
      </c>
      <c r="J39" s="149" t="s">
        <v>335</v>
      </c>
      <c r="K39" s="153">
        <f>SQRT(K9^2+'(2) MB_GIS'!$L59^2)</f>
        <v>1.2958463069312467</v>
      </c>
      <c r="L39" s="134">
        <f>'(2) MB_GIS'!$K59-'(1) MB_per_decade'!L9</f>
        <v>-0.72904878043999588</v>
      </c>
      <c r="M39" s="149" t="s">
        <v>335</v>
      </c>
      <c r="N39" s="153">
        <f>SQRT(N9^2+'(2) MB_GIS'!$L59^2)</f>
        <v>1.2922101061832636</v>
      </c>
      <c r="O39" s="134">
        <f>'(2) MB_GIS'!$K59-'(1) MB_per_decade'!O9</f>
        <v>-5.2600760719999968</v>
      </c>
      <c r="P39" s="149" t="s">
        <v>335</v>
      </c>
      <c r="Q39" s="197">
        <f>SQRT(Q9^2+'(2) MB_GIS'!$L59^2)</f>
        <v>1.4000582725411306</v>
      </c>
      <c r="S39" s="210">
        <f>425250.25365/10^5</f>
        <v>4.2525025365000007</v>
      </c>
      <c r="T39" s="40">
        <f t="shared" si="16"/>
        <v>-1.5215914639333339</v>
      </c>
      <c r="U39" s="149" t="s">
        <v>335</v>
      </c>
      <c r="V39" s="207">
        <f t="shared" si="7"/>
        <v>0.40232088080494194</v>
      </c>
      <c r="W39" s="40">
        <f t="shared" si="8"/>
        <v>-2.508708493774606</v>
      </c>
      <c r="X39" s="149" t="s">
        <v>335</v>
      </c>
      <c r="Y39" s="207">
        <f t="shared" si="9"/>
        <v>0.37526646525020074</v>
      </c>
      <c r="Z39" s="40">
        <f t="shared" si="10"/>
        <v>-0.27080583931122548</v>
      </c>
      <c r="AA39" s="149" t="s">
        <v>335</v>
      </c>
      <c r="AB39" s="207">
        <f t="shared" si="11"/>
        <v>0.30472558118631626</v>
      </c>
      <c r="AC39" s="40">
        <f t="shared" si="12"/>
        <v>-0.17143994017227221</v>
      </c>
      <c r="AD39" s="149" t="s">
        <v>335</v>
      </c>
      <c r="AE39" s="207">
        <f t="shared" si="13"/>
        <v>0.30387050803426685</v>
      </c>
      <c r="AF39" s="40">
        <f t="shared" si="14"/>
        <v>-1.2369366101141175</v>
      </c>
      <c r="AG39" s="149" t="s">
        <v>335</v>
      </c>
      <c r="AH39" s="231">
        <f t="shared" si="15"/>
        <v>0.32923161374371362</v>
      </c>
    </row>
    <row r="40" spans="2:34" x14ac:dyDescent="0.2">
      <c r="B40" s="133" t="s">
        <v>243</v>
      </c>
      <c r="C40" s="134">
        <f>'(2) MB_GIS'!K60-'(1) MB_per_decade'!C10</f>
        <v>-1.6709287960200072</v>
      </c>
      <c r="D40" s="149" t="s">
        <v>335</v>
      </c>
      <c r="E40" s="153">
        <f>SQRT(E10^2+'(2) MB_GIS'!L60^2)</f>
        <v>5.5994617906730344</v>
      </c>
      <c r="F40" s="134">
        <f>'(2) MB_GIS'!$K60-'(1) MB_per_decade'!F10</f>
        <v>-4.0280474877008032E-2</v>
      </c>
      <c r="G40" s="149" t="s">
        <v>335</v>
      </c>
      <c r="H40" s="153">
        <f>SQRT(H10^2+'(2) MB_GIS'!$L60^2)</f>
        <v>2.471532518525835</v>
      </c>
      <c r="I40" s="134">
        <f>'(2) MB_GIS'!$K60-'(1) MB_per_decade'!I10</f>
        <v>-4.6763724649169944</v>
      </c>
      <c r="J40" s="149" t="s">
        <v>335</v>
      </c>
      <c r="K40" s="153">
        <f>SQRT(K10^2+'(2) MB_GIS'!$L60^2)</f>
        <v>2.1877436045801413</v>
      </c>
      <c r="L40" s="134">
        <f>'(2) MB_GIS'!$K60-'(1) MB_per_decade'!L10</f>
        <v>-11.756912648370005</v>
      </c>
      <c r="M40" s="149" t="s">
        <v>335</v>
      </c>
      <c r="N40" s="153">
        <f>SQRT(N10^2+'(2) MB_GIS'!$L60^2)</f>
        <v>2.2920822097446525</v>
      </c>
      <c r="O40" s="134">
        <f>'(2) MB_GIS'!$K60-'(1) MB_per_decade'!O10</f>
        <v>-14.03960333757334</v>
      </c>
      <c r="P40" s="149" t="s">
        <v>335</v>
      </c>
      <c r="Q40" s="197">
        <f>SQRT(Q10^2+'(2) MB_GIS'!$L60^2)</f>
        <v>2.6633599038483142</v>
      </c>
      <c r="S40" s="210">
        <f>218627.67968/10^5</f>
        <v>2.1862767968000001</v>
      </c>
      <c r="T40" s="40">
        <f t="shared" si="16"/>
        <v>-0.76428053321779976</v>
      </c>
      <c r="U40" s="149" t="s">
        <v>335</v>
      </c>
      <c r="V40" s="207">
        <f t="shared" si="7"/>
        <v>2.5611861219351684</v>
      </c>
      <c r="W40" s="40">
        <f t="shared" si="8"/>
        <v>-1.8424233809719602E-2</v>
      </c>
      <c r="X40" s="149" t="s">
        <v>335</v>
      </c>
      <c r="Y40" s="207">
        <f t="shared" si="9"/>
        <v>1.1304755747960902</v>
      </c>
      <c r="Z40" s="40">
        <f t="shared" si="10"/>
        <v>-2.138966333888594</v>
      </c>
      <c r="AA40" s="149" t="s">
        <v>335</v>
      </c>
      <c r="AB40" s="207">
        <f t="shared" si="11"/>
        <v>1.000670915861289</v>
      </c>
      <c r="AC40" s="40">
        <f t="shared" si="12"/>
        <v>-5.3775956757068961</v>
      </c>
      <c r="AD40" s="149" t="s">
        <v>335</v>
      </c>
      <c r="AE40" s="207">
        <f t="shared" si="13"/>
        <v>1.0483952503633196</v>
      </c>
      <c r="AF40" s="40">
        <f t="shared" si="14"/>
        <v>-6.4216952574910753</v>
      </c>
      <c r="AG40" s="149" t="s">
        <v>335</v>
      </c>
      <c r="AH40" s="231">
        <f t="shared" si="15"/>
        <v>1.2182171570162612</v>
      </c>
    </row>
    <row r="41" spans="2:34" ht="17" thickBot="1" x14ac:dyDescent="0.25">
      <c r="B41" s="133" t="s">
        <v>177</v>
      </c>
      <c r="C41" s="134">
        <f>'(2) MB_GIS'!K61-'(1) MB_per_decade'!C11</f>
        <v>-4.588613024313787</v>
      </c>
      <c r="D41" s="149" t="s">
        <v>335</v>
      </c>
      <c r="E41" s="153">
        <f>SQRT(E11^2+'(2) MB_GIS'!L61^2)</f>
        <v>6.3361842380370037</v>
      </c>
      <c r="F41" s="134">
        <f>'(2) MB_GIS'!$K61-'(1) MB_per_decade'!F11</f>
        <v>-4.8252980788971058</v>
      </c>
      <c r="G41" s="149" t="s">
        <v>335</v>
      </c>
      <c r="H41" s="153">
        <f>SQRT(H11^2+'(2) MB_GIS'!$L61^2)</f>
        <v>2.8734142027153657</v>
      </c>
      <c r="I41" s="134">
        <f>'(2) MB_GIS'!$K61-'(1) MB_per_decade'!I11</f>
        <v>-9.2494960575013181</v>
      </c>
      <c r="J41" s="149" t="s">
        <v>335</v>
      </c>
      <c r="K41" s="153">
        <f>SQRT(K11^2+'(2) MB_GIS'!$L61^2)</f>
        <v>2.41762163626833</v>
      </c>
      <c r="L41" s="134">
        <f>'(2) MB_GIS'!$K61-'(1) MB_per_decade'!L11</f>
        <v>-26.596226017513601</v>
      </c>
      <c r="M41" s="149" t="s">
        <v>335</v>
      </c>
      <c r="N41" s="153">
        <f>SQRT(N11^2+'(2) MB_GIS'!$L61^2)</f>
        <v>2.4811275589810924</v>
      </c>
      <c r="O41" s="134">
        <f>'(2) MB_GIS'!$K61-'(1) MB_per_decade'!O11</f>
        <v>-29.390558765434633</v>
      </c>
      <c r="P41" s="149" t="s">
        <v>335</v>
      </c>
      <c r="Q41" s="197">
        <f>SQRT(Q11^2+'(2) MB_GIS'!$L61^2)</f>
        <v>2.7175817968679543</v>
      </c>
      <c r="S41" s="211">
        <f>165349.240606/10^5</f>
        <v>1.65349240606</v>
      </c>
      <c r="T41" s="42">
        <f t="shared" si="16"/>
        <v>-2.7751037788239352</v>
      </c>
      <c r="U41" s="212" t="s">
        <v>335</v>
      </c>
      <c r="V41" s="172">
        <f t="shared" si="7"/>
        <v>3.8320008092054603</v>
      </c>
      <c r="W41" s="42">
        <f t="shared" si="8"/>
        <v>-2.9182462896185872</v>
      </c>
      <c r="X41" s="212" t="s">
        <v>335</v>
      </c>
      <c r="Y41" s="172">
        <f t="shared" si="9"/>
        <v>1.7377849406410268</v>
      </c>
      <c r="Z41" s="42">
        <f t="shared" si="10"/>
        <v>-5.5939150513193727</v>
      </c>
      <c r="AA41" s="212" t="s">
        <v>335</v>
      </c>
      <c r="AB41" s="172">
        <f t="shared" si="11"/>
        <v>1.4621304745082706</v>
      </c>
      <c r="AC41" s="42">
        <f t="shared" si="12"/>
        <v>-16.084879446702768</v>
      </c>
      <c r="AD41" s="212" t="s">
        <v>335</v>
      </c>
      <c r="AE41" s="172">
        <f t="shared" si="13"/>
        <v>1.5005376195789193</v>
      </c>
      <c r="AF41" s="42">
        <f t="shared" si="14"/>
        <v>-17.774837463854759</v>
      </c>
      <c r="AG41" s="212" t="s">
        <v>335</v>
      </c>
      <c r="AH41" s="232">
        <f t="shared" si="15"/>
        <v>1.6435405369314662</v>
      </c>
    </row>
    <row r="42" spans="2:34" ht="20" thickBot="1" x14ac:dyDescent="0.3">
      <c r="B42" s="104" t="s">
        <v>252</v>
      </c>
      <c r="C42" s="136">
        <f>SUM(C35:C41)</f>
        <v>-47.344656097266586</v>
      </c>
      <c r="D42" s="152" t="s">
        <v>335</v>
      </c>
      <c r="E42" s="151">
        <f>E12+'(2) MB_GIS'!$L62</f>
        <v>18.463501230120343</v>
      </c>
      <c r="F42" s="136">
        <f>SUM(F35:F41)</f>
        <v>-49.780628099253022</v>
      </c>
      <c r="G42" s="152" t="s">
        <v>335</v>
      </c>
      <c r="H42" s="151">
        <f>SQRT(H12^2+'(2) MB_GIS'!$L62^2)</f>
        <v>9.118057423751301</v>
      </c>
      <c r="I42" s="136">
        <f>SUM(I35:I41)</f>
        <v>-41.340137372797862</v>
      </c>
      <c r="J42" s="152" t="s">
        <v>335</v>
      </c>
      <c r="K42" s="151">
        <f>SQRT(K12^2+'(2) MB_GIS'!$L62^2)</f>
        <v>8.5438045063464951</v>
      </c>
      <c r="L42" s="136">
        <f>SUM(L35:L41)</f>
        <v>-88.170121777849886</v>
      </c>
      <c r="M42" s="152" t="s">
        <v>335</v>
      </c>
      <c r="N42" s="151">
        <f>SQRT(N12^2+'(2) MB_GIS'!$L62^2)</f>
        <v>8.7407592176360538</v>
      </c>
      <c r="O42" s="136">
        <f>SUM(O35:O41)</f>
        <v>-126.71473345853332</v>
      </c>
      <c r="P42" s="152" t="s">
        <v>335</v>
      </c>
      <c r="Q42" s="155">
        <f>SQRT(Q12^2+'(2) MB_GIS'!$L62^2)</f>
        <v>9.1378344426477813</v>
      </c>
    </row>
    <row r="43" spans="2:34" ht="17" thickBot="1" x14ac:dyDescent="0.25"/>
    <row r="44" spans="2:34" ht="32" x14ac:dyDescent="0.2">
      <c r="B44" s="140" t="s">
        <v>377</v>
      </c>
      <c r="C44" s="255" t="s">
        <v>348</v>
      </c>
      <c r="D44" s="255"/>
      <c r="E44" s="255"/>
      <c r="F44" s="255" t="s">
        <v>347</v>
      </c>
      <c r="G44" s="255"/>
      <c r="H44" s="255"/>
      <c r="I44" s="255" t="s">
        <v>346</v>
      </c>
      <c r="J44" s="255"/>
      <c r="K44" s="255"/>
      <c r="L44" s="255" t="s">
        <v>345</v>
      </c>
      <c r="M44" s="255"/>
      <c r="N44" s="255"/>
      <c r="O44" s="256" t="s">
        <v>376</v>
      </c>
      <c r="P44" s="256"/>
      <c r="Q44" s="257"/>
      <c r="S44" s="209" t="s">
        <v>371</v>
      </c>
      <c r="T44" s="255" t="s">
        <v>348</v>
      </c>
      <c r="U44" s="255"/>
      <c r="V44" s="255"/>
      <c r="W44" s="255" t="s">
        <v>347</v>
      </c>
      <c r="X44" s="255"/>
      <c r="Y44" s="255"/>
      <c r="Z44" s="255" t="s">
        <v>346</v>
      </c>
      <c r="AA44" s="255"/>
      <c r="AB44" s="255"/>
      <c r="AC44" s="255" t="s">
        <v>345</v>
      </c>
      <c r="AD44" s="255"/>
      <c r="AE44" s="255"/>
      <c r="AF44" s="256" t="s">
        <v>376</v>
      </c>
      <c r="AG44" s="256"/>
      <c r="AH44" s="257"/>
    </row>
    <row r="45" spans="2:34" x14ac:dyDescent="0.2">
      <c r="B45" s="133" t="s">
        <v>182</v>
      </c>
      <c r="C45" s="134">
        <f>C15-'(2) MB_GIS'!$K55</f>
        <v>30.39458333333333</v>
      </c>
      <c r="D45" s="149" t="s">
        <v>335</v>
      </c>
      <c r="E45" s="153">
        <f>SQRT(E15^2+'(2) MB_GIS'!$L55^2)</f>
        <v>4.2340603906379455</v>
      </c>
      <c r="F45" s="134">
        <f>F15-'(2) MB_GIS'!$K55</f>
        <v>7.6033333333333388</v>
      </c>
      <c r="G45" s="149" t="s">
        <v>335</v>
      </c>
      <c r="H45" s="153">
        <f>SQRT(H15^2+'(2) MB_GIS'!$L55^2)</f>
        <v>3.8412392605843348</v>
      </c>
      <c r="I45" s="134">
        <f>I15-'(2) MB_GIS'!$K55</f>
        <v>11.274333333333345</v>
      </c>
      <c r="J45" s="149" t="s">
        <v>335</v>
      </c>
      <c r="K45" s="153">
        <f>SQRT(K15^2+'(2) MB_GIS'!$L55^2)</f>
        <v>3.841239260584334</v>
      </c>
      <c r="L45" s="134">
        <f>L15-'(2) MB_GIS'!$K55</f>
        <v>-7.0446666666666644</v>
      </c>
      <c r="M45" s="149" t="s">
        <v>335</v>
      </c>
      <c r="N45" s="153">
        <f>SQRT(N15^2+'(2) MB_GIS'!$L55^2)</f>
        <v>3.8412392605843348</v>
      </c>
      <c r="O45" s="134">
        <f>O15-'(2) MB_GIS'!$K55</f>
        <v>-41.576111111111103</v>
      </c>
      <c r="P45" s="149" t="s">
        <v>335</v>
      </c>
      <c r="Q45" s="197">
        <f>SQRT(Q15^2+'(2) MB_GIS'!$L55^2)</f>
        <v>4.4842077752427993</v>
      </c>
      <c r="S45" s="210">
        <f>216207.12881/10^5</f>
        <v>2.1620712880999999</v>
      </c>
      <c r="T45" s="40">
        <f>C45/$S45</f>
        <v>14.058085642515374</v>
      </c>
      <c r="U45" s="149" t="s">
        <v>335</v>
      </c>
      <c r="V45" s="207">
        <f t="shared" ref="V45:V51" si="17">E45/$S45</f>
        <v>1.9583352380386969</v>
      </c>
      <c r="W45" s="40">
        <f t="shared" ref="W45:W51" si="18">F45/$S45</f>
        <v>3.516689470500785</v>
      </c>
      <c r="X45" s="149" t="s">
        <v>335</v>
      </c>
      <c r="Y45" s="207">
        <f t="shared" ref="Y45:Y51" si="19">H45/$S45</f>
        <v>1.7766478292026928</v>
      </c>
      <c r="Z45" s="40">
        <f t="shared" ref="Z45:Z51" si="20">I45/$S45</f>
        <v>5.2145983323431864</v>
      </c>
      <c r="AA45" s="149" t="s">
        <v>335</v>
      </c>
      <c r="AB45" s="207">
        <f t="shared" ref="AB45:AB51" si="21">K45/$S45</f>
        <v>1.7766478292026924</v>
      </c>
      <c r="AC45" s="40">
        <f t="shared" ref="AC45:AC51" si="22">L45/$S45</f>
        <v>-3.2582952770523241</v>
      </c>
      <c r="AD45" s="149" t="s">
        <v>335</v>
      </c>
      <c r="AE45" s="207">
        <f t="shared" ref="AE45:AE51" si="23">N45/$S45</f>
        <v>1.7766478292026928</v>
      </c>
      <c r="AF45" s="40">
        <f t="shared" ref="AF45:AF51" si="24">O45/$S45</f>
        <v>-19.22975960133472</v>
      </c>
      <c r="AG45" s="149" t="s">
        <v>335</v>
      </c>
      <c r="AH45" s="231">
        <f t="shared" ref="AH45:AH51" si="25">Q45/$S45</f>
        <v>2.0740332661202223</v>
      </c>
    </row>
    <row r="46" spans="2:34" x14ac:dyDescent="0.2">
      <c r="B46" s="133" t="s">
        <v>178</v>
      </c>
      <c r="C46" s="134">
        <f>C16-'(2) MB_GIS'!$K56</f>
        <v>9.3451666666666711</v>
      </c>
      <c r="D46" s="149" t="s">
        <v>335</v>
      </c>
      <c r="E46" s="153">
        <f>SQRT(E16^2+'(2) MB_GIS'!$L56^2)</f>
        <v>3.0404939946614751</v>
      </c>
      <c r="F46" s="134">
        <f>F16-'(2) MB_GIS'!$K56</f>
        <v>-3.3023333333333298</v>
      </c>
      <c r="G46" s="149" t="s">
        <v>335</v>
      </c>
      <c r="H46" s="153">
        <f>SQRT(H16^2+'(2) MB_GIS'!$L56^2)</f>
        <v>2.8012247958625855</v>
      </c>
      <c r="I46" s="134">
        <f>I16-'(2) MB_GIS'!$K56</f>
        <v>-0.51933333333333564</v>
      </c>
      <c r="J46" s="149" t="s">
        <v>335</v>
      </c>
      <c r="K46" s="153">
        <f>SQRT(K16^2+'(2) MB_GIS'!$L56^2)</f>
        <v>2.8012247958625855</v>
      </c>
      <c r="L46" s="134">
        <f>L16-'(2) MB_GIS'!$K56</f>
        <v>-8.3343333333333334</v>
      </c>
      <c r="M46" s="149" t="s">
        <v>335</v>
      </c>
      <c r="N46" s="153">
        <f>SQRT(N16^2+'(2) MB_GIS'!$L56^2)</f>
        <v>2.8012247958625855</v>
      </c>
      <c r="O46" s="134">
        <f>O16-'(2) MB_GIS'!$K56</f>
        <v>-23.246222222222215</v>
      </c>
      <c r="P46" s="149" t="s">
        <v>335</v>
      </c>
      <c r="Q46" s="197">
        <f>SQRT(Q16^2+'(2) MB_GIS'!$L56^2)</f>
        <v>3.1946130128110597</v>
      </c>
      <c r="S46" s="210">
        <f>236940.47782/10^5</f>
        <v>2.3694047781999998</v>
      </c>
      <c r="T46" s="40">
        <f t="shared" ref="T46:T51" si="26">C46/$S46</f>
        <v>3.9440988524409279</v>
      </c>
      <c r="U46" s="149" t="s">
        <v>335</v>
      </c>
      <c r="V46" s="207">
        <f t="shared" si="17"/>
        <v>1.283231140004407</v>
      </c>
      <c r="W46" s="40">
        <f t="shared" si="18"/>
        <v>-1.3937396276553731</v>
      </c>
      <c r="X46" s="149" t="s">
        <v>335</v>
      </c>
      <c r="Y46" s="207">
        <f t="shared" si="19"/>
        <v>1.1822483104767909</v>
      </c>
      <c r="Z46" s="40">
        <f t="shared" si="20"/>
        <v>-0.21918303622560648</v>
      </c>
      <c r="AA46" s="149" t="s">
        <v>335</v>
      </c>
      <c r="AB46" s="207">
        <f t="shared" si="21"/>
        <v>1.1822483104767909</v>
      </c>
      <c r="AC46" s="40">
        <f t="shared" si="22"/>
        <v>-3.5174797527270951</v>
      </c>
      <c r="AD46" s="149" t="s">
        <v>335</v>
      </c>
      <c r="AE46" s="207">
        <f t="shared" si="23"/>
        <v>1.1822483104767909</v>
      </c>
      <c r="AF46" s="40">
        <f t="shared" si="24"/>
        <v>-9.8109965996953932</v>
      </c>
      <c r="AG46" s="149" t="s">
        <v>335</v>
      </c>
      <c r="AH46" s="231">
        <f t="shared" si="25"/>
        <v>1.3482765976516506</v>
      </c>
    </row>
    <row r="47" spans="2:34" x14ac:dyDescent="0.2">
      <c r="B47" s="133" t="s">
        <v>176</v>
      </c>
      <c r="C47" s="134">
        <f>C17-'(2) MB_GIS'!$K57</f>
        <v>11.997833333333347</v>
      </c>
      <c r="D47" s="149" t="s">
        <v>335</v>
      </c>
      <c r="E47" s="153">
        <f>SQRT(E17^2+'(2) MB_GIS'!$L57^2)</f>
        <v>2.4444642344567709</v>
      </c>
      <c r="F47" s="134">
        <f>F17-'(2) MB_GIS'!$K57</f>
        <v>-4.0126666666666608</v>
      </c>
      <c r="G47" s="149" t="s">
        <v>335</v>
      </c>
      <c r="H47" s="153">
        <f>SQRT(H17^2+'(2) MB_GIS'!$L57^2)</f>
        <v>2.264746571589983</v>
      </c>
      <c r="I47" s="134">
        <f>I17-'(2) MB_GIS'!$K57</f>
        <v>5.9503333333333472</v>
      </c>
      <c r="J47" s="149" t="s">
        <v>335</v>
      </c>
      <c r="K47" s="153">
        <f>SQRT(K17^2+'(2) MB_GIS'!$L57^2)</f>
        <v>2.264746571589983</v>
      </c>
      <c r="L47" s="134">
        <f>L17-'(2) MB_GIS'!$K57</f>
        <v>-14.240666666666669</v>
      </c>
      <c r="M47" s="149" t="s">
        <v>335</v>
      </c>
      <c r="N47" s="153">
        <f>SQRT(N17^2+'(2) MB_GIS'!$L57^2)</f>
        <v>2.264746571589983</v>
      </c>
      <c r="O47" s="134">
        <f>O17-'(2) MB_GIS'!$K57</f>
        <v>-21.074111111111094</v>
      </c>
      <c r="P47" s="149" t="s">
        <v>335</v>
      </c>
      <c r="Q47" s="197">
        <f>SQRT(Q17^2+'(2) MB_GIS'!$L57^2)</f>
        <v>2.5607139904809806</v>
      </c>
      <c r="S47" s="210">
        <f>283653.650082352/10^5</f>
        <v>2.8365365008235197</v>
      </c>
      <c r="T47" s="40">
        <f t="shared" si="26"/>
        <v>4.2297475565183333</v>
      </c>
      <c r="U47" s="149" t="s">
        <v>335</v>
      </c>
      <c r="V47" s="207">
        <f t="shared" si="17"/>
        <v>0.86177781733007131</v>
      </c>
      <c r="W47" s="40">
        <f t="shared" si="18"/>
        <v>-1.4146360060946439</v>
      </c>
      <c r="X47" s="149" t="s">
        <v>335</v>
      </c>
      <c r="Y47" s="207">
        <f t="shared" si="19"/>
        <v>0.79841968221895565</v>
      </c>
      <c r="Z47" s="40">
        <f t="shared" si="20"/>
        <v>2.0977460828040857</v>
      </c>
      <c r="AA47" s="149" t="s">
        <v>335</v>
      </c>
      <c r="AB47" s="207">
        <f t="shared" si="21"/>
        <v>0.79841968221895565</v>
      </c>
      <c r="AC47" s="40">
        <f t="shared" si="22"/>
        <v>-5.0204418883847381</v>
      </c>
      <c r="AD47" s="149" t="s">
        <v>335</v>
      </c>
      <c r="AE47" s="207">
        <f t="shared" si="23"/>
        <v>0.79841968221895565</v>
      </c>
      <c r="AF47" s="40">
        <f t="shared" si="24"/>
        <v>-7.4295222730230108</v>
      </c>
      <c r="AG47" s="149" t="s">
        <v>335</v>
      </c>
      <c r="AH47" s="231">
        <f t="shared" si="25"/>
        <v>0.90276081049460821</v>
      </c>
    </row>
    <row r="48" spans="2:34" x14ac:dyDescent="0.2">
      <c r="B48" s="133" t="s">
        <v>190</v>
      </c>
      <c r="C48" s="134">
        <f>C18-'(2) MB_GIS'!$K58</f>
        <v>6.5920000000000023</v>
      </c>
      <c r="D48" s="149" t="s">
        <v>335</v>
      </c>
      <c r="E48" s="153">
        <f>SQRT(E18^2+'(2) MB_GIS'!$L58^2)</f>
        <v>1.6115335130018809</v>
      </c>
      <c r="F48" s="134">
        <f>F18-'(2) MB_GIS'!$K58</f>
        <v>1.8629999999999995</v>
      </c>
      <c r="G48" s="149" t="s">
        <v>335</v>
      </c>
      <c r="H48" s="153">
        <f>SQRT(H18^2+'(2) MB_GIS'!$L58^2)</f>
        <v>1.4802345065175919</v>
      </c>
      <c r="I48" s="134">
        <f>I18-'(2) MB_GIS'!$K58</f>
        <v>0.86499999999999844</v>
      </c>
      <c r="J48" s="149" t="s">
        <v>335</v>
      </c>
      <c r="K48" s="153">
        <f>SQRT(K18^2+'(2) MB_GIS'!$L58^2)</f>
        <v>1.4802345065175919</v>
      </c>
      <c r="L48" s="134">
        <f>L18-'(2) MB_GIS'!$K58</f>
        <v>-16.233000000000001</v>
      </c>
      <c r="M48" s="149" t="s">
        <v>335</v>
      </c>
      <c r="N48" s="153">
        <f>SQRT(N18^2+'(2) MB_GIS'!$L58^2)</f>
        <v>1.4802345065175919</v>
      </c>
      <c r="O48" s="134">
        <f>O18-'(2) MB_GIS'!$K58</f>
        <v>-23.417444444444445</v>
      </c>
      <c r="P48" s="149" t="s">
        <v>335</v>
      </c>
      <c r="Q48" s="197">
        <f>SQRT(Q18^2+'(2) MB_GIS'!$L58^2)</f>
        <v>1.6959151470909766</v>
      </c>
      <c r="S48" s="210">
        <f>263534.42362/10^5</f>
        <v>2.6353442362000004</v>
      </c>
      <c r="T48" s="40">
        <f t="shared" si="26"/>
        <v>2.5013809996622109</v>
      </c>
      <c r="U48" s="149" t="s">
        <v>335</v>
      </c>
      <c r="V48" s="207">
        <f t="shared" si="17"/>
        <v>0.61150778363801539</v>
      </c>
      <c r="W48" s="40">
        <f t="shared" si="18"/>
        <v>0.70692851977710802</v>
      </c>
      <c r="X48" s="149" t="s">
        <v>335</v>
      </c>
      <c r="Y48" s="207">
        <f t="shared" si="19"/>
        <v>0.56168544745865778</v>
      </c>
      <c r="Z48" s="40">
        <f t="shared" si="20"/>
        <v>0.32823036479183976</v>
      </c>
      <c r="AA48" s="149" t="s">
        <v>335</v>
      </c>
      <c r="AB48" s="207">
        <f t="shared" si="21"/>
        <v>0.56168544745865778</v>
      </c>
      <c r="AC48" s="40">
        <f t="shared" si="22"/>
        <v>-6.1597266030820172</v>
      </c>
      <c r="AD48" s="149" t="s">
        <v>335</v>
      </c>
      <c r="AE48" s="207">
        <f t="shared" si="23"/>
        <v>0.56168544745865778</v>
      </c>
      <c r="AF48" s="40">
        <f t="shared" si="24"/>
        <v>-8.8859148352516257</v>
      </c>
      <c r="AG48" s="149" t="s">
        <v>335</v>
      </c>
      <c r="AH48" s="231">
        <f t="shared" si="25"/>
        <v>0.6435269911973166</v>
      </c>
    </row>
    <row r="49" spans="2:34" x14ac:dyDescent="0.2">
      <c r="B49" s="133" t="s">
        <v>197</v>
      </c>
      <c r="C49" s="134">
        <f>C19-'(2) MB_GIS'!$K59</f>
        <v>3.3780000000000001</v>
      </c>
      <c r="D49" s="149" t="s">
        <v>335</v>
      </c>
      <c r="E49" s="153">
        <f>SQRT(E19^2+'(2) MB_GIS'!$L59^2)</f>
        <v>2.6025578935760398</v>
      </c>
      <c r="F49" s="134">
        <f>F19-'(2) MB_GIS'!$K59</f>
        <v>3.5679999999999978</v>
      </c>
      <c r="G49" s="149" t="s">
        <v>335</v>
      </c>
      <c r="H49" s="153">
        <f>SQRT(H19^2+'(2) MB_GIS'!$L59^2)</f>
        <v>2.4028456595488188</v>
      </c>
      <c r="I49" s="134">
        <f>I19-'(2) MB_GIS'!$K59</f>
        <v>-3.6620000000000061</v>
      </c>
      <c r="J49" s="149" t="s">
        <v>335</v>
      </c>
      <c r="K49" s="153">
        <f>SQRT(K19^2+'(2) MB_GIS'!$L59^2)</f>
        <v>2.4028456595488188</v>
      </c>
      <c r="L49" s="134">
        <f>L19-'(2) MB_GIS'!$K59</f>
        <v>-18.025000000000002</v>
      </c>
      <c r="M49" s="149" t="s">
        <v>335</v>
      </c>
      <c r="N49" s="153">
        <f>SQRT(N19^2+'(2) MB_GIS'!$L59^2)</f>
        <v>2.4028456595488188</v>
      </c>
      <c r="O49" s="134">
        <f>O19-'(2) MB_GIS'!$K59</f>
        <v>-17.026444444444451</v>
      </c>
      <c r="P49" s="149" t="s">
        <v>335</v>
      </c>
      <c r="Q49" s="197">
        <f>SQRT(Q19^2+'(2) MB_GIS'!$L59^2)</f>
        <v>2.7314026274798939</v>
      </c>
      <c r="S49" s="210">
        <f>425250.25365/10^5</f>
        <v>4.2525025365000007</v>
      </c>
      <c r="T49" s="40">
        <f t="shared" si="26"/>
        <v>0.79435578721141575</v>
      </c>
      <c r="U49" s="149" t="s">
        <v>335</v>
      </c>
      <c r="V49" s="207">
        <f t="shared" si="17"/>
        <v>0.6120061942909647</v>
      </c>
      <c r="W49" s="40">
        <f t="shared" si="18"/>
        <v>0.83903536079642671</v>
      </c>
      <c r="X49" s="149" t="s">
        <v>335</v>
      </c>
      <c r="Y49" s="207">
        <f t="shared" si="19"/>
        <v>0.56504273399598437</v>
      </c>
      <c r="Z49" s="40">
        <f t="shared" si="20"/>
        <v>-0.861139991938487</v>
      </c>
      <c r="AA49" s="149" t="s">
        <v>335</v>
      </c>
      <c r="AB49" s="207">
        <f t="shared" si="21"/>
        <v>0.56504273399598437</v>
      </c>
      <c r="AC49" s="40">
        <f t="shared" si="22"/>
        <v>-4.238680599314911</v>
      </c>
      <c r="AD49" s="149" t="s">
        <v>335</v>
      </c>
      <c r="AE49" s="207">
        <f t="shared" si="23"/>
        <v>0.56504273399598437</v>
      </c>
      <c r="AF49" s="40">
        <f t="shared" si="24"/>
        <v>-4.0038646181403514</v>
      </c>
      <c r="AG49" s="149" t="s">
        <v>335</v>
      </c>
      <c r="AH49" s="231">
        <f t="shared" si="25"/>
        <v>0.64230476149885152</v>
      </c>
    </row>
    <row r="50" spans="2:34" x14ac:dyDescent="0.2">
      <c r="B50" s="133" t="s">
        <v>243</v>
      </c>
      <c r="C50" s="134">
        <f>C20-'(2) MB_GIS'!$K60</f>
        <v>14.487166666666667</v>
      </c>
      <c r="D50" s="149" t="s">
        <v>335</v>
      </c>
      <c r="E50" s="153">
        <f>SQRT(E20^2+'(2) MB_GIS'!$L60^2)</f>
        <v>3.0062138237175136</v>
      </c>
      <c r="F50" s="134">
        <f>F20-'(2) MB_GIS'!$K60</f>
        <v>0.78066666666667572</v>
      </c>
      <c r="G50" s="149" t="s">
        <v>335</v>
      </c>
      <c r="H50" s="153">
        <f>SQRT(H20^2+'(2) MB_GIS'!$L60^2)</f>
        <v>2.7911686090770584</v>
      </c>
      <c r="I50" s="134">
        <f>I20-'(2) MB_GIS'!$K60</f>
        <v>-5.0593333333333277</v>
      </c>
      <c r="J50" s="149" t="s">
        <v>335</v>
      </c>
      <c r="K50" s="153">
        <f>SQRT(K20^2+'(2) MB_GIS'!$L60^2)</f>
        <v>2.7911686090770584</v>
      </c>
      <c r="L50" s="134">
        <f>L20-'(2) MB_GIS'!$K60</f>
        <v>-15.769333333333321</v>
      </c>
      <c r="M50" s="149" t="s">
        <v>335</v>
      </c>
      <c r="N50" s="153">
        <f>SQRT(N20^2+'(2) MB_GIS'!$L60^2)</f>
        <v>2.7911686090770584</v>
      </c>
      <c r="O50" s="134">
        <f>O20-'(2) MB_GIS'!$K60</f>
        <v>-13.164777777777772</v>
      </c>
      <c r="P50" s="149" t="s">
        <v>335</v>
      </c>
      <c r="Q50" s="197">
        <f>SQRT(Q20^2+'(2) MB_GIS'!$L60^2)</f>
        <v>3.1455408687170614</v>
      </c>
      <c r="S50" s="210">
        <f>218627.67968/10^5</f>
        <v>2.1862767968000001</v>
      </c>
      <c r="T50" s="40">
        <f t="shared" si="26"/>
        <v>6.6264101086702194</v>
      </c>
      <c r="U50" s="149" t="s">
        <v>335</v>
      </c>
      <c r="V50" s="207">
        <f t="shared" si="17"/>
        <v>1.3750380684264845</v>
      </c>
      <c r="W50" s="40">
        <f t="shared" si="18"/>
        <v>0.35707585965753214</v>
      </c>
      <c r="X50" s="149" t="s">
        <v>335</v>
      </c>
      <c r="Y50" s="207">
        <f t="shared" si="19"/>
        <v>1.2766766830084937</v>
      </c>
      <c r="Z50" s="40">
        <f t="shared" si="20"/>
        <v>-2.3141321084039084</v>
      </c>
      <c r="AA50" s="149" t="s">
        <v>335</v>
      </c>
      <c r="AB50" s="207">
        <f t="shared" si="21"/>
        <v>1.2766766830084937</v>
      </c>
      <c r="AC50" s="40">
        <f t="shared" si="22"/>
        <v>-7.2128713785987708</v>
      </c>
      <c r="AD50" s="149" t="s">
        <v>335</v>
      </c>
      <c r="AE50" s="207">
        <f t="shared" si="23"/>
        <v>1.2766766830084937</v>
      </c>
      <c r="AF50" s="40">
        <f t="shared" si="24"/>
        <v>-6.0215512496161212</v>
      </c>
      <c r="AG50" s="149" t="s">
        <v>335</v>
      </c>
      <c r="AH50" s="231">
        <f t="shared" si="25"/>
        <v>1.4387660671883418</v>
      </c>
    </row>
    <row r="51" spans="2:34" ht="17" thickBot="1" x14ac:dyDescent="0.25">
      <c r="B51" s="133" t="s">
        <v>177</v>
      </c>
      <c r="C51" s="134">
        <f>C21-'(2) MB_GIS'!$K61</f>
        <v>18.846333333333348</v>
      </c>
      <c r="D51" s="149" t="s">
        <v>335</v>
      </c>
      <c r="E51" s="153">
        <f>SQRT(E21^2+'(2) MB_GIS'!$L61^2)</f>
        <v>3.3250991855306529</v>
      </c>
      <c r="F51" s="134">
        <f>F21-'(2) MB_GIS'!$K61</f>
        <v>-7.7376666666666694</v>
      </c>
      <c r="G51" s="149" t="s">
        <v>335</v>
      </c>
      <c r="H51" s="153">
        <f>SQRT(H21^2+'(2) MB_GIS'!$L61^2)</f>
        <v>3.0862367601100158</v>
      </c>
      <c r="I51" s="134">
        <f>I21-'(2) MB_GIS'!$K61</f>
        <v>-8.6056666666666786</v>
      </c>
      <c r="J51" s="149" t="s">
        <v>335</v>
      </c>
      <c r="K51" s="153">
        <f>SQRT(K21^2+'(2) MB_GIS'!$L61^2)</f>
        <v>3.0862367601100158</v>
      </c>
      <c r="L51" s="134">
        <f>L21-'(2) MB_GIS'!$K61</f>
        <v>-18.83566666666664</v>
      </c>
      <c r="M51" s="149" t="s">
        <v>335</v>
      </c>
      <c r="N51" s="153">
        <f>SQRT(N21^2+'(2) MB_GIS'!$L61^2)</f>
        <v>3.0862367601100158</v>
      </c>
      <c r="O51" s="134">
        <f>O21-'(2) MB_GIS'!$K61</f>
        <v>-20.026444444444451</v>
      </c>
      <c r="P51" s="149" t="s">
        <v>335</v>
      </c>
      <c r="Q51" s="197">
        <f>SQRT(Q21^2+'(2) MB_GIS'!$L61^2)</f>
        <v>3.4798190801898237</v>
      </c>
      <c r="S51" s="211">
        <f>165349.240606/10^5</f>
        <v>1.65349240606</v>
      </c>
      <c r="T51" s="42">
        <f t="shared" si="26"/>
        <v>11.397895305876279</v>
      </c>
      <c r="U51" s="212" t="s">
        <v>335</v>
      </c>
      <c r="V51" s="172">
        <f t="shared" si="17"/>
        <v>2.010955220201958</v>
      </c>
      <c r="W51" s="42">
        <f t="shared" si="18"/>
        <v>-4.679590083576044</v>
      </c>
      <c r="X51" s="212" t="s">
        <v>335</v>
      </c>
      <c r="Y51" s="172">
        <f t="shared" si="19"/>
        <v>1.8664958779363308</v>
      </c>
      <c r="Z51" s="42">
        <f t="shared" si="20"/>
        <v>-5.2045395764305713</v>
      </c>
      <c r="AA51" s="212" t="s">
        <v>335</v>
      </c>
      <c r="AB51" s="172">
        <f t="shared" si="21"/>
        <v>1.8664958779363308</v>
      </c>
      <c r="AC51" s="42">
        <f t="shared" si="22"/>
        <v>-11.391444313644554</v>
      </c>
      <c r="AD51" s="212" t="s">
        <v>335</v>
      </c>
      <c r="AE51" s="172">
        <f t="shared" si="23"/>
        <v>1.8664958779363308</v>
      </c>
      <c r="AF51" s="42">
        <f t="shared" si="24"/>
        <v>-12.111603519343744</v>
      </c>
      <c r="AG51" s="212" t="s">
        <v>335</v>
      </c>
      <c r="AH51" s="232">
        <f t="shared" si="25"/>
        <v>2.1045267988146734</v>
      </c>
    </row>
    <row r="52" spans="2:34" ht="20" thickBot="1" x14ac:dyDescent="0.3">
      <c r="B52" s="104" t="s">
        <v>252</v>
      </c>
      <c r="C52" s="136">
        <f>SUM(C45:C51)</f>
        <v>95.041083333333361</v>
      </c>
      <c r="D52" s="152" t="s">
        <v>335</v>
      </c>
      <c r="E52" s="151">
        <f>E22+'(2) MB_GIS'!$L72</f>
        <v>19.943513962502831</v>
      </c>
      <c r="F52" s="136">
        <f>SUM(F45:F51)</f>
        <v>-1.237666666666648</v>
      </c>
      <c r="G52" s="152" t="s">
        <v>335</v>
      </c>
      <c r="H52" s="151">
        <f>SQRT(H22^2+'(2) MB_GIS'!$L72^2)</f>
        <v>16.769054478936397</v>
      </c>
      <c r="I52" s="136">
        <f>SUM(I45:I51)</f>
        <v>0.24333333333334295</v>
      </c>
      <c r="J52" s="152" t="s">
        <v>335</v>
      </c>
      <c r="K52" s="151">
        <f>SQRT(K22^2+'(2) MB_GIS'!$L72^2)</f>
        <v>16.769054478936397</v>
      </c>
      <c r="L52" s="136">
        <f>SUM(L45:L51)</f>
        <v>-98.482666666666631</v>
      </c>
      <c r="M52" s="152" t="s">
        <v>335</v>
      </c>
      <c r="N52" s="151">
        <f>SQRT(N22^2+'(2) MB_GIS'!$L72^2)</f>
        <v>16.769054478936397</v>
      </c>
      <c r="O52" s="136">
        <f>SUM(O45:O51)</f>
        <v>-159.53155555555554</v>
      </c>
      <c r="P52" s="152" t="s">
        <v>335</v>
      </c>
      <c r="Q52" s="155">
        <f>SQRT(Q22^2+'(2) MB_GIS'!$L72^2)</f>
        <v>19.642656528267086</v>
      </c>
    </row>
  </sheetData>
  <mergeCells count="41">
    <mergeCell ref="T44:V44"/>
    <mergeCell ref="W44:Y44"/>
    <mergeCell ref="Z44:AB44"/>
    <mergeCell ref="AC44:AE44"/>
    <mergeCell ref="AF44:AH44"/>
    <mergeCell ref="T23:AH23"/>
    <mergeCell ref="T34:V34"/>
    <mergeCell ref="W34:Y34"/>
    <mergeCell ref="Z34:AB34"/>
    <mergeCell ref="AC34:AE34"/>
    <mergeCell ref="AF34:AH34"/>
    <mergeCell ref="T24:V24"/>
    <mergeCell ref="W24:Y24"/>
    <mergeCell ref="Z24:AB24"/>
    <mergeCell ref="AC24:AE24"/>
    <mergeCell ref="AF24:AH24"/>
    <mergeCell ref="C34:E34"/>
    <mergeCell ref="F34:H34"/>
    <mergeCell ref="I34:K34"/>
    <mergeCell ref="L34:N34"/>
    <mergeCell ref="O34:Q34"/>
    <mergeCell ref="O4:Q4"/>
    <mergeCell ref="C24:E24"/>
    <mergeCell ref="O24:Q24"/>
    <mergeCell ref="C14:E14"/>
    <mergeCell ref="F14:H14"/>
    <mergeCell ref="I14:K14"/>
    <mergeCell ref="L14:N14"/>
    <mergeCell ref="O14:Q14"/>
    <mergeCell ref="L4:N4"/>
    <mergeCell ref="I4:K4"/>
    <mergeCell ref="F4:H4"/>
    <mergeCell ref="C4:E4"/>
    <mergeCell ref="F24:H24"/>
    <mergeCell ref="I24:K24"/>
    <mergeCell ref="L24:N24"/>
    <mergeCell ref="C44:E44"/>
    <mergeCell ref="F44:H44"/>
    <mergeCell ref="I44:K44"/>
    <mergeCell ref="L44:N44"/>
    <mergeCell ref="O44:Q44"/>
  </mergeCells>
  <conditionalFormatting sqref="B5:B12">
    <cfRule type="containsText" dxfId="233" priority="31" operator="containsText" text="SE">
      <formula>NOT(ISERROR(SEARCH("SE",B5)))</formula>
    </cfRule>
    <cfRule type="containsText" dxfId="232" priority="32" operator="containsText" text="NE">
      <formula>NOT(ISERROR(SEARCH("NE",B5)))</formula>
    </cfRule>
    <cfRule type="containsText" dxfId="231" priority="33" operator="containsText" text="NO">
      <formula>NOT(ISERROR(SEARCH("NO",B5)))</formula>
    </cfRule>
    <cfRule type="containsText" dxfId="230" priority="34" operator="containsText" text="NW">
      <formula>NOT(ISERROR(SEARCH("NW",B5)))</formula>
    </cfRule>
    <cfRule type="containsText" dxfId="229" priority="35" operator="containsText" text="CW">
      <formula>NOT(ISERROR(SEARCH("CW",B5)))</formula>
    </cfRule>
    <cfRule type="containsText" dxfId="228" priority="36" operator="containsText" text="SW">
      <formula>NOT(ISERROR(SEARCH("SW",B5)))</formula>
    </cfRule>
  </conditionalFormatting>
  <conditionalFormatting sqref="B15:B22">
    <cfRule type="containsText" dxfId="227" priority="25" operator="containsText" text="SE">
      <formula>NOT(ISERROR(SEARCH("SE",B15)))</formula>
    </cfRule>
    <cfRule type="containsText" dxfId="226" priority="26" operator="containsText" text="NE">
      <formula>NOT(ISERROR(SEARCH("NE",B15)))</formula>
    </cfRule>
    <cfRule type="containsText" dxfId="225" priority="27" operator="containsText" text="NO">
      <formula>NOT(ISERROR(SEARCH("NO",B15)))</formula>
    </cfRule>
    <cfRule type="containsText" dxfId="224" priority="28" operator="containsText" text="NW">
      <formula>NOT(ISERROR(SEARCH("NW",B15)))</formula>
    </cfRule>
    <cfRule type="containsText" dxfId="223" priority="29" operator="containsText" text="CW">
      <formula>NOT(ISERROR(SEARCH("CW",B15)))</formula>
    </cfRule>
    <cfRule type="containsText" dxfId="222" priority="30" operator="containsText" text="SW">
      <formula>NOT(ISERROR(SEARCH("SW",B15)))</formula>
    </cfRule>
  </conditionalFormatting>
  <conditionalFormatting sqref="B25:B32">
    <cfRule type="containsText" dxfId="221" priority="19" operator="containsText" text="SE">
      <formula>NOT(ISERROR(SEARCH("SE",B25)))</formula>
    </cfRule>
    <cfRule type="containsText" dxfId="220" priority="20" operator="containsText" text="NE">
      <formula>NOT(ISERROR(SEARCH("NE",B25)))</formula>
    </cfRule>
    <cfRule type="containsText" dxfId="219" priority="21" operator="containsText" text="NO">
      <formula>NOT(ISERROR(SEARCH("NO",B25)))</formula>
    </cfRule>
    <cfRule type="containsText" dxfId="218" priority="22" operator="containsText" text="NW">
      <formula>NOT(ISERROR(SEARCH("NW",B25)))</formula>
    </cfRule>
    <cfRule type="containsText" dxfId="217" priority="23" operator="containsText" text="CW">
      <formula>NOT(ISERROR(SEARCH("CW",B25)))</formula>
    </cfRule>
    <cfRule type="containsText" dxfId="216" priority="24" operator="containsText" text="SW">
      <formula>NOT(ISERROR(SEARCH("SW",B25)))</formula>
    </cfRule>
  </conditionalFormatting>
  <conditionalFormatting sqref="B35:B42">
    <cfRule type="containsText" dxfId="215" priority="7" operator="containsText" text="SE">
      <formula>NOT(ISERROR(SEARCH("SE",B35)))</formula>
    </cfRule>
    <cfRule type="containsText" dxfId="214" priority="8" operator="containsText" text="NE">
      <formula>NOT(ISERROR(SEARCH("NE",B35)))</formula>
    </cfRule>
    <cfRule type="containsText" dxfId="213" priority="9" operator="containsText" text="NO">
      <formula>NOT(ISERROR(SEARCH("NO",B35)))</formula>
    </cfRule>
    <cfRule type="containsText" dxfId="212" priority="10" operator="containsText" text="NW">
      <formula>NOT(ISERROR(SEARCH("NW",B35)))</formula>
    </cfRule>
    <cfRule type="containsText" dxfId="211" priority="11" operator="containsText" text="CW">
      <formula>NOT(ISERROR(SEARCH("CW",B35)))</formula>
    </cfRule>
    <cfRule type="containsText" dxfId="210" priority="12" operator="containsText" text="SW">
      <formula>NOT(ISERROR(SEARCH("SW",B35)))</formula>
    </cfRule>
  </conditionalFormatting>
  <conditionalFormatting sqref="B45:B52">
    <cfRule type="containsText" dxfId="209" priority="1" operator="containsText" text="SE">
      <formula>NOT(ISERROR(SEARCH("SE",B45)))</formula>
    </cfRule>
    <cfRule type="containsText" dxfId="208" priority="2" operator="containsText" text="NE">
      <formula>NOT(ISERROR(SEARCH("NE",B45)))</formula>
    </cfRule>
    <cfRule type="containsText" dxfId="207" priority="3" operator="containsText" text="NO">
      <formula>NOT(ISERROR(SEARCH("NO",B45)))</formula>
    </cfRule>
    <cfRule type="containsText" dxfId="206" priority="4" operator="containsText" text="NW">
      <formula>NOT(ISERROR(SEARCH("NW",B45)))</formula>
    </cfRule>
    <cfRule type="containsText" dxfId="205" priority="5" operator="containsText" text="CW">
      <formula>NOT(ISERROR(SEARCH("CW",B45)))</formula>
    </cfRule>
    <cfRule type="containsText" dxfId="204" priority="6" operator="containsText" text="SW">
      <formula>NOT(ISERROR(SEARCH("SW",B45)))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3:DZ101"/>
  <sheetViews>
    <sheetView tabSelected="1" zoomScale="96" zoomScaleNormal="96" zoomScalePageLayoutView="63" workbookViewId="0">
      <pane xSplit="3060" activePane="topRight"/>
      <selection activeCell="B67" sqref="B67:B73"/>
      <selection pane="topRight" activeCell="DW63" sqref="DW63:DX63"/>
    </sheetView>
  </sheetViews>
  <sheetFormatPr baseColWidth="10" defaultRowHeight="16" x14ac:dyDescent="0.2"/>
  <cols>
    <col min="3" max="3" width="9.6640625" style="3" bestFit="1" customWidth="1"/>
    <col min="4" max="8" width="7.1640625" style="3" bestFit="1" customWidth="1"/>
    <col min="9" max="9" width="10" style="3" bestFit="1" customWidth="1"/>
    <col min="10" max="10" width="8.5" style="3" bestFit="1" customWidth="1"/>
    <col min="11" max="11" width="7.5" style="3" bestFit="1" customWidth="1"/>
    <col min="12" max="12" width="7.6640625" style="3" bestFit="1" customWidth="1"/>
    <col min="13" max="15" width="7.1640625" style="3" bestFit="1" customWidth="1"/>
    <col min="16" max="16" width="8.5" style="3" bestFit="1" customWidth="1"/>
    <col min="17" max="19" width="7.33203125" style="3" bestFit="1" customWidth="1"/>
    <col min="20" max="23" width="8" style="3" bestFit="1" customWidth="1"/>
    <col min="24" max="24" width="8.5" style="3" bestFit="1" customWidth="1"/>
    <col min="25" max="36" width="8" style="3" bestFit="1" customWidth="1"/>
    <col min="37" max="37" width="8.5" style="3" bestFit="1" customWidth="1"/>
    <col min="38" max="40" width="9.6640625" style="3" bestFit="1" customWidth="1"/>
    <col min="41" max="41" width="12.33203125" style="3" bestFit="1" customWidth="1"/>
    <col min="42" max="44" width="9.6640625" style="3" bestFit="1" customWidth="1"/>
    <col min="45" max="45" width="13.1640625" style="3" bestFit="1" customWidth="1"/>
    <col min="46" max="48" width="9.6640625" style="3" bestFit="1" customWidth="1"/>
    <col min="49" max="58" width="9.33203125" style="3" bestFit="1" customWidth="1"/>
    <col min="59" max="59" width="9.83203125" style="3" bestFit="1" customWidth="1"/>
    <col min="60" max="61" width="9.33203125" style="3" bestFit="1" customWidth="1"/>
    <col min="62" max="62" width="9.33203125" style="3" customWidth="1"/>
    <col min="64" max="64" width="13.83203125" bestFit="1" customWidth="1"/>
    <col min="66" max="66" width="2.83203125" customWidth="1"/>
    <col min="70" max="82" width="7.1640625" bestFit="1" customWidth="1"/>
    <col min="83" max="83" width="8.5" bestFit="1" customWidth="1"/>
    <col min="84" max="122" width="7.1640625" bestFit="1" customWidth="1"/>
    <col min="123" max="123" width="8.5" bestFit="1" customWidth="1"/>
    <col min="124" max="128" width="7.1640625" bestFit="1" customWidth="1"/>
  </cols>
  <sheetData>
    <row r="3" spans="2:129" ht="16" customHeight="1" x14ac:dyDescent="0.2">
      <c r="B3" s="262" t="s">
        <v>318</v>
      </c>
      <c r="C3" s="262"/>
      <c r="D3" s="262"/>
      <c r="G3" s="3" t="s">
        <v>352</v>
      </c>
      <c r="BN3" s="10"/>
      <c r="BO3" s="262" t="s">
        <v>311</v>
      </c>
      <c r="BP3" s="262"/>
      <c r="BQ3" s="262"/>
    </row>
    <row r="4" spans="2:129" ht="16" customHeight="1" x14ac:dyDescent="0.2">
      <c r="B4" s="262"/>
      <c r="C4" s="262"/>
      <c r="D4" s="262"/>
      <c r="BM4" s="84"/>
      <c r="BN4" s="88"/>
      <c r="BO4" s="262"/>
      <c r="BP4" s="262"/>
      <c r="BQ4" s="262"/>
    </row>
    <row r="5" spans="2:129" x14ac:dyDescent="0.2">
      <c r="B5" s="262"/>
      <c r="C5" s="262"/>
      <c r="D5" s="262"/>
      <c r="AN5" s="22"/>
      <c r="BN5" s="10"/>
      <c r="BO5" s="262"/>
      <c r="BP5" s="262"/>
      <c r="BQ5" s="262"/>
    </row>
    <row r="6" spans="2:129" x14ac:dyDescent="0.2">
      <c r="B6" s="115"/>
      <c r="C6" s="115"/>
      <c r="D6" s="115"/>
      <c r="AN6" s="22"/>
      <c r="BN6" s="10"/>
      <c r="BO6" s="262"/>
      <c r="BP6" s="262"/>
      <c r="BQ6" s="262"/>
    </row>
    <row r="7" spans="2:129" ht="16" customHeight="1" x14ac:dyDescent="0.2">
      <c r="B7" s="31"/>
      <c r="BG7" s="2"/>
      <c r="BN7" s="10"/>
      <c r="BO7" s="262"/>
      <c r="BP7" s="262"/>
      <c r="BQ7" s="262"/>
    </row>
    <row r="8" spans="2:129" ht="16" customHeight="1" thickBot="1" x14ac:dyDescent="0.25">
      <c r="B8" s="31"/>
      <c r="BN8" s="10"/>
      <c r="BO8" s="262"/>
      <c r="BP8" s="262"/>
      <c r="BQ8" s="262"/>
    </row>
    <row r="9" spans="2:129" s="4" customFormat="1" ht="16" customHeight="1" x14ac:dyDescent="0.2">
      <c r="B9" s="85" t="s">
        <v>299</v>
      </c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86"/>
      <c r="P9" s="86">
        <v>1972</v>
      </c>
      <c r="Q9" s="86">
        <v>1973</v>
      </c>
      <c r="R9" s="86">
        <v>1974</v>
      </c>
      <c r="S9" s="86">
        <v>1975</v>
      </c>
      <c r="T9" s="86">
        <v>1976</v>
      </c>
      <c r="U9" s="86">
        <v>1977</v>
      </c>
      <c r="V9" s="86">
        <v>1978</v>
      </c>
      <c r="W9" s="86">
        <v>1979</v>
      </c>
      <c r="X9" s="86">
        <v>1980</v>
      </c>
      <c r="Y9" s="86">
        <v>1981</v>
      </c>
      <c r="Z9" s="86">
        <v>1982</v>
      </c>
      <c r="AA9" s="86">
        <v>1983</v>
      </c>
      <c r="AB9" s="86">
        <v>1984</v>
      </c>
      <c r="AC9" s="86">
        <v>1985</v>
      </c>
      <c r="AD9" s="86">
        <v>1986</v>
      </c>
      <c r="AE9" s="86">
        <v>1987</v>
      </c>
      <c r="AF9" s="86">
        <v>1988</v>
      </c>
      <c r="AG9" s="86">
        <v>1989</v>
      </c>
      <c r="AH9" s="86">
        <v>1990</v>
      </c>
      <c r="AI9" s="86">
        <v>1991</v>
      </c>
      <c r="AJ9" s="86">
        <v>1992</v>
      </c>
      <c r="AK9" s="86">
        <v>1993</v>
      </c>
      <c r="AL9" s="86">
        <v>1994</v>
      </c>
      <c r="AM9" s="86">
        <v>1995</v>
      </c>
      <c r="AN9" s="86">
        <v>1996</v>
      </c>
      <c r="AO9" s="86">
        <v>1997</v>
      </c>
      <c r="AP9" s="86">
        <v>1998</v>
      </c>
      <c r="AQ9" s="86">
        <v>1999</v>
      </c>
      <c r="AR9" s="86">
        <v>2000</v>
      </c>
      <c r="AS9" s="86">
        <v>2001</v>
      </c>
      <c r="AT9" s="86">
        <v>2002</v>
      </c>
      <c r="AU9" s="86">
        <v>2003</v>
      </c>
      <c r="AV9" s="86">
        <v>2004</v>
      </c>
      <c r="AW9" s="86">
        <v>2005</v>
      </c>
      <c r="AX9" s="86">
        <v>2006</v>
      </c>
      <c r="AY9" s="86">
        <v>2007</v>
      </c>
      <c r="AZ9" s="86">
        <v>2008</v>
      </c>
      <c r="BA9" s="86">
        <v>2009</v>
      </c>
      <c r="BB9" s="86">
        <v>2010</v>
      </c>
      <c r="BC9" s="86">
        <v>2011</v>
      </c>
      <c r="BD9" s="86">
        <v>2012</v>
      </c>
      <c r="BE9" s="86">
        <v>2013</v>
      </c>
      <c r="BF9" s="86">
        <v>2014</v>
      </c>
      <c r="BG9" s="86">
        <v>2015</v>
      </c>
      <c r="BH9" s="86">
        <v>2016</v>
      </c>
      <c r="BI9" s="86">
        <v>2017</v>
      </c>
      <c r="BJ9" s="89">
        <v>2018</v>
      </c>
      <c r="BM9"/>
      <c r="BN9" s="10"/>
      <c r="BO9"/>
      <c r="BP9"/>
      <c r="BQ9" s="85" t="s">
        <v>326</v>
      </c>
      <c r="BR9" s="86"/>
      <c r="BS9" s="86"/>
      <c r="BT9" s="86"/>
      <c r="BU9" s="86"/>
      <c r="BV9" s="86"/>
      <c r="BW9" s="86"/>
      <c r="BX9" s="86"/>
      <c r="BY9" s="86"/>
      <c r="BZ9" s="86"/>
      <c r="CA9" s="86"/>
      <c r="CB9" s="86"/>
      <c r="CC9" s="86"/>
      <c r="CD9" s="86"/>
      <c r="CE9" s="86">
        <v>1972</v>
      </c>
      <c r="CF9" s="86">
        <v>1973</v>
      </c>
      <c r="CG9" s="86">
        <v>1974</v>
      </c>
      <c r="CH9" s="86">
        <v>1975</v>
      </c>
      <c r="CI9" s="86">
        <v>1976</v>
      </c>
      <c r="CJ9" s="86">
        <v>1977</v>
      </c>
      <c r="CK9" s="86">
        <v>1978</v>
      </c>
      <c r="CL9" s="86">
        <v>1979</v>
      </c>
      <c r="CM9" s="86">
        <v>1980</v>
      </c>
      <c r="CN9" s="86">
        <v>1981</v>
      </c>
      <c r="CO9" s="86">
        <v>1982</v>
      </c>
      <c r="CP9" s="86">
        <v>1983</v>
      </c>
      <c r="CQ9" s="86">
        <v>1984</v>
      </c>
      <c r="CR9" s="86">
        <v>1985</v>
      </c>
      <c r="CS9" s="86">
        <v>1986</v>
      </c>
      <c r="CT9" s="86">
        <v>1987</v>
      </c>
      <c r="CU9" s="86">
        <v>1988</v>
      </c>
      <c r="CV9" s="86">
        <v>1989</v>
      </c>
      <c r="CW9" s="86">
        <v>1990</v>
      </c>
      <c r="CX9" s="86">
        <v>1991</v>
      </c>
      <c r="CY9" s="86">
        <v>1992</v>
      </c>
      <c r="CZ9" s="86">
        <v>1993</v>
      </c>
      <c r="DA9" s="86">
        <v>1994</v>
      </c>
      <c r="DB9" s="86">
        <v>1995</v>
      </c>
      <c r="DC9" s="86">
        <v>1996</v>
      </c>
      <c r="DD9" s="86">
        <v>1997</v>
      </c>
      <c r="DE9" s="86">
        <v>1998</v>
      </c>
      <c r="DF9" s="86">
        <v>1999</v>
      </c>
      <c r="DG9" s="86">
        <v>2000</v>
      </c>
      <c r="DH9" s="86">
        <v>2001</v>
      </c>
      <c r="DI9" s="86">
        <v>2002</v>
      </c>
      <c r="DJ9" s="86">
        <v>2003</v>
      </c>
      <c r="DK9" s="86">
        <v>2004</v>
      </c>
      <c r="DL9" s="86">
        <v>2005</v>
      </c>
      <c r="DM9" s="86">
        <v>2006</v>
      </c>
      <c r="DN9" s="86">
        <v>2007</v>
      </c>
      <c r="DO9" s="86">
        <v>2008</v>
      </c>
      <c r="DP9" s="86">
        <v>2009</v>
      </c>
      <c r="DQ9" s="86">
        <v>2010</v>
      </c>
      <c r="DR9" s="86">
        <v>2011</v>
      </c>
      <c r="DS9" s="86">
        <v>2012</v>
      </c>
      <c r="DT9" s="86">
        <v>2013</v>
      </c>
      <c r="DU9" s="86">
        <v>2014</v>
      </c>
      <c r="DV9" s="86">
        <v>2015</v>
      </c>
      <c r="DW9" s="86">
        <v>2016</v>
      </c>
      <c r="DX9" s="86">
        <v>2017</v>
      </c>
      <c r="DY9" s="89">
        <v>2018</v>
      </c>
    </row>
    <row r="10" spans="2:129" ht="16" customHeight="1" x14ac:dyDescent="0.2">
      <c r="B10" s="45" t="s">
        <v>182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90">
        <f>'(5) year_D_R23p2-5.5km'!P269</f>
        <v>29.715688071139994</v>
      </c>
      <c r="Q10" s="90">
        <f>'(5) year_D_R23p2-5.5km'!Q269</f>
        <v>29.715688071139994</v>
      </c>
      <c r="R10" s="90">
        <f>'(5) year_D_R23p2-5.5km'!R269</f>
        <v>29.715688071139994</v>
      </c>
      <c r="S10" s="90">
        <f>'(5) year_D_R23p2-5.5km'!S269</f>
        <v>29.715688071139994</v>
      </c>
      <c r="T10" s="90">
        <f>'(5) year_D_R23p2-5.5km'!T269</f>
        <v>29.715688071139994</v>
      </c>
      <c r="U10" s="90">
        <f>'(5) year_D_R23p2-5.5km'!U269</f>
        <v>29.715688071139994</v>
      </c>
      <c r="V10" s="90">
        <f>'(5) year_D_R23p2-5.5km'!V269</f>
        <v>29.715688071139994</v>
      </c>
      <c r="W10" s="90">
        <f>'(5) year_D_R23p2-5.5km'!W269</f>
        <v>29.715688071139994</v>
      </c>
      <c r="X10" s="90">
        <f>'(5) year_D_R23p2-5.5km'!X269</f>
        <v>29.715688071139994</v>
      </c>
      <c r="Y10" s="90">
        <f>'(5) year_D_R23p2-5.5km'!Y269</f>
        <v>29.715688071139994</v>
      </c>
      <c r="Z10" s="90">
        <f>'(5) year_D_R23p2-5.5km'!Z269</f>
        <v>29.715688071139994</v>
      </c>
      <c r="AA10" s="90">
        <f>'(5) year_D_R23p2-5.5km'!AA269</f>
        <v>29.715688071139994</v>
      </c>
      <c r="AB10" s="90">
        <f>'(5) year_D_R23p2-5.5km'!AB269</f>
        <v>29.715688071139994</v>
      </c>
      <c r="AC10" s="90">
        <f>'(5) year_D_R23p2-5.5km'!AC269</f>
        <v>29.715688071139994</v>
      </c>
      <c r="AD10" s="90">
        <f>'(5) year_D_R23p2-5.5km'!AD269</f>
        <v>29.713823583099995</v>
      </c>
      <c r="AE10" s="90">
        <f>'(5) year_D_R23p2-5.5km'!AE269</f>
        <v>29.713823583099995</v>
      </c>
      <c r="AF10" s="90">
        <f>'(5) year_D_R23p2-5.5km'!AF269</f>
        <v>29.727971603979995</v>
      </c>
      <c r="AG10" s="90">
        <f>'(5) year_D_R23p2-5.5km'!AG269</f>
        <v>29.7918281179</v>
      </c>
      <c r="AH10" s="90">
        <f>'(5) year_D_R23p2-5.5km'!AH269</f>
        <v>29.855215643779996</v>
      </c>
      <c r="AI10" s="90">
        <f>'(5) year_D_R23p2-5.5km'!AI269</f>
        <v>29.916887688079999</v>
      </c>
      <c r="AJ10" s="90">
        <f>'(5) year_D_R23p2-5.5km'!AJ269</f>
        <v>29.971979237379994</v>
      </c>
      <c r="AK10" s="90">
        <f>'(5) year_D_R23p2-5.5km'!AK269</f>
        <v>30.764318816639996</v>
      </c>
      <c r="AL10" s="90">
        <f>'(5) year_D_R23p2-5.5km'!AL269</f>
        <v>29.758794614989995</v>
      </c>
      <c r="AM10" s="90">
        <f>'(5) year_D_R23p2-5.5km'!AM269</f>
        <v>29.08406910966</v>
      </c>
      <c r="AN10" s="90">
        <f>'(5) year_D_R23p2-5.5km'!AN269</f>
        <v>29.326526202729998</v>
      </c>
      <c r="AO10" s="90">
        <f>'(5) year_D_R23p2-5.5km'!AO269</f>
        <v>29.856286757519999</v>
      </c>
      <c r="AP10" s="90">
        <f>'(5) year_D_R23p2-5.5km'!AP269</f>
        <v>28.970958426939998</v>
      </c>
      <c r="AQ10" s="90">
        <f>'(5) year_D_R23p2-5.5km'!AQ269</f>
        <v>26.343231493779996</v>
      </c>
      <c r="AR10" s="90">
        <f>'(5) year_D_R23p2-5.5km'!AR269</f>
        <v>27.116785801080002</v>
      </c>
      <c r="AS10" s="90">
        <f>'(5) year_D_R23p2-5.5km'!AS269</f>
        <v>28.258457322969999</v>
      </c>
      <c r="AT10" s="90">
        <f>'(5) year_D_R23p2-5.5km'!AT269</f>
        <v>31.835005249029994</v>
      </c>
      <c r="AU10" s="90">
        <f>'(5) year_D_R23p2-5.5km'!AU269</f>
        <v>31.199106067599999</v>
      </c>
      <c r="AV10" s="90">
        <f>'(5) year_D_R23p2-5.5km'!AV269</f>
        <v>29.908717146080001</v>
      </c>
      <c r="AW10" s="90">
        <f>'(5) year_D_R23p2-5.5km'!AW269</f>
        <v>29.898480709680001</v>
      </c>
      <c r="AX10" s="90">
        <f>'(5) year_D_R23p2-5.5km'!AX269</f>
        <v>31.283220939949995</v>
      </c>
      <c r="AY10" s="90">
        <f>'(5) year_D_R23p2-5.5km'!AY269</f>
        <v>30.688733080859997</v>
      </c>
      <c r="AZ10" s="90">
        <f>'(5) year_D_R23p2-5.5km'!AZ269</f>
        <v>30.160978434449998</v>
      </c>
      <c r="BA10" s="90">
        <f>'(5) year_D_R23p2-5.5km'!BA269</f>
        <v>29.898891836559997</v>
      </c>
      <c r="BB10" s="90">
        <f>'(5) year_D_R23p2-5.5km'!BB269</f>
        <v>30.249253400239997</v>
      </c>
      <c r="BC10" s="90">
        <f>'(5) year_D_R23p2-5.5km'!BC269</f>
        <v>32.06768994622</v>
      </c>
      <c r="BD10" s="90">
        <f>'(5) year_D_R23p2-5.5km'!BD269</f>
        <v>32.272780246219995</v>
      </c>
      <c r="BE10" s="90">
        <f>'(5) year_D_R23p2-5.5km'!BE269</f>
        <v>29.515989039049998</v>
      </c>
      <c r="BF10" s="90">
        <f>'(5) year_D_R23p2-5.5km'!BF269</f>
        <v>30.299222258239997</v>
      </c>
      <c r="BG10" s="90">
        <f>'(5) year_D_R23p2-5.5km'!BG269</f>
        <v>30.233291079569998</v>
      </c>
      <c r="BH10" s="90">
        <f>'(5) year_D_R23p2-5.5km'!BH269</f>
        <v>31.58573739246</v>
      </c>
      <c r="BI10" s="90">
        <f>'(5) year_D_R23p2-5.5km'!BI269</f>
        <v>29.848878489939999</v>
      </c>
      <c r="BJ10" s="95">
        <f>'(5) year_D_R23p2-5.5km'!BJ269</f>
        <v>30.696075169559997</v>
      </c>
      <c r="BN10" s="10"/>
      <c r="BQ10" s="45" t="s">
        <v>182</v>
      </c>
      <c r="BR10" s="54"/>
      <c r="BS10" s="54"/>
      <c r="BT10" s="54"/>
      <c r="BU10" s="54"/>
      <c r="BV10" s="54"/>
      <c r="BW10" s="54"/>
      <c r="BX10" s="54"/>
      <c r="BY10" s="54"/>
      <c r="BZ10" s="54"/>
      <c r="CA10" s="54"/>
      <c r="CB10" s="54"/>
      <c r="CC10" s="54"/>
      <c r="CD10" s="54"/>
      <c r="CE10" s="90">
        <f>'(5) year_D_R23p2-5.5km'!BN269</f>
        <v>13.072643758367022</v>
      </c>
      <c r="CF10" s="90">
        <f>'(5) year_D_R23p2-5.5km'!BO269</f>
        <v>13.072643758367022</v>
      </c>
      <c r="CG10" s="90">
        <f>'(5) year_D_R23p2-5.5km'!BP269</f>
        <v>13.069688306463215</v>
      </c>
      <c r="CH10" s="90">
        <f>'(5) year_D_R23p2-5.5km'!BQ269</f>
        <v>13.054116041542725</v>
      </c>
      <c r="CI10" s="90">
        <f>'(5) year_D_R23p2-5.5km'!BR269</f>
        <v>13.040432342314745</v>
      </c>
      <c r="CJ10" s="90">
        <f>'(5) year_D_R23p2-5.5km'!BS269</f>
        <v>13.028615701314774</v>
      </c>
      <c r="CK10" s="90">
        <f>'(5) year_D_R23p2-5.5km'!BT269</f>
        <v>12.879909493366481</v>
      </c>
      <c r="CL10" s="90">
        <f>'(5) year_D_R23p2-5.5km'!BU269</f>
        <v>12.082949873118693</v>
      </c>
      <c r="CM10" s="90">
        <f>'(5) year_D_R23p2-5.5km'!BV269</f>
        <v>11.165720722780817</v>
      </c>
      <c r="CN10" s="90">
        <f>'(5) year_D_R23p2-5.5km'!BW269</f>
        <v>10.291960085249238</v>
      </c>
      <c r="CO10" s="90">
        <f>'(5) year_D_R23p2-5.5km'!BX269</f>
        <v>9.4222018371064316</v>
      </c>
      <c r="CP10" s="90">
        <f>'(5) year_D_R23p2-5.5km'!BY269</f>
        <v>8.5977040800127398</v>
      </c>
      <c r="CQ10" s="90">
        <f>'(5) year_D_R23p2-5.5km'!BZ269</f>
        <v>7.815400599712504</v>
      </c>
      <c r="CR10" s="90">
        <f>'(5) year_D_R23p2-5.5km'!CA269</f>
        <v>7.0834602473361743</v>
      </c>
      <c r="CS10" s="90">
        <f>'(5) year_D_R23p2-5.5km'!CB269</f>
        <v>6.396245744128084</v>
      </c>
      <c r="CT10" s="90">
        <f>'(5) year_D_R23p2-5.5km'!CC269</f>
        <v>5.7519910160971985</v>
      </c>
      <c r="CU10" s="90">
        <f>'(5) year_D_R23p2-5.5km'!CD269</f>
        <v>5.1600004596587157</v>
      </c>
      <c r="CV10" s="90">
        <f>'(5) year_D_R23p2-5.5km'!CE269</f>
        <v>4.6296327176687804</v>
      </c>
      <c r="CW10" s="90">
        <f>'(5) year_D_R23p2-5.5km'!CF269</f>
        <v>4.172122406102881</v>
      </c>
      <c r="CX10" s="90">
        <f>'(5) year_D_R23p2-5.5km'!CG269</f>
        <v>3.8220621926377465</v>
      </c>
      <c r="CY10" s="90">
        <f>'(5) year_D_R23p2-5.5km'!CH269</f>
        <v>3.654110845056814</v>
      </c>
      <c r="CZ10" s="90">
        <f>'(5) year_D_R23p2-5.5km'!CI269</f>
        <v>3.6483941205732666</v>
      </c>
      <c r="DA10" s="90">
        <f>'(5) year_D_R23p2-5.5km'!CJ269</f>
        <v>3.642550287550149</v>
      </c>
      <c r="DB10" s="90">
        <f>'(5) year_D_R23p2-5.5km'!CK269</f>
        <v>3.6289375203238263</v>
      </c>
      <c r="DC10" s="90">
        <f>'(5) year_D_R23p2-5.5km'!CL269</f>
        <v>3.5135246995503406</v>
      </c>
      <c r="DD10" s="90">
        <f>'(5) year_D_R23p2-5.5km'!CM269</f>
        <v>3.4635675353399549</v>
      </c>
      <c r="DE10" s="90">
        <f>'(5) year_D_R23p2-5.5km'!CN269</f>
        <v>3.4150042804234935</v>
      </c>
      <c r="DF10" s="90">
        <f>'(5) year_D_R23p2-5.5km'!CO269</f>
        <v>3.3558514177484606</v>
      </c>
      <c r="DG10" s="90">
        <f>'(5) year_D_R23p2-5.5km'!CP269</f>
        <v>3.3996585399425965</v>
      </c>
      <c r="DH10" s="90">
        <f>'(5) year_D_R23p2-5.5km'!CQ269</f>
        <v>3.6766274148442974</v>
      </c>
      <c r="DI10" s="90">
        <f>'(5) year_D_R23p2-5.5km'!CR269</f>
        <v>4.2778816689589529</v>
      </c>
      <c r="DJ10" s="90">
        <f>'(5) year_D_R23p2-5.5km'!CS269</f>
        <v>4.2666183259381647</v>
      </c>
      <c r="DK10" s="90">
        <f>'(5) year_D_R23p2-5.5km'!CT269</f>
        <v>3.8977794397271524</v>
      </c>
      <c r="DL10" s="90">
        <f>'(5) year_D_R23p2-5.5km'!CU269</f>
        <v>3.7191346770888729</v>
      </c>
      <c r="DM10" s="90">
        <f>'(5) year_D_R23p2-5.5km'!CV269</f>
        <v>4.5809048309440357</v>
      </c>
      <c r="DN10" s="90">
        <f>'(5) year_D_R23p2-5.5km'!CW269</f>
        <v>5.5198287143899991</v>
      </c>
      <c r="DO10" s="90">
        <f>'(5) year_D_R23p2-5.5km'!CX269</f>
        <v>4.8575318165565511</v>
      </c>
      <c r="DP10" s="90">
        <f>'(5) year_D_R23p2-5.5km'!CY269</f>
        <v>4.619214397345063</v>
      </c>
      <c r="DQ10" s="90">
        <f>'(5) year_D_R23p2-5.5km'!CZ269</f>
        <v>4.3049602199805399</v>
      </c>
      <c r="DR10" s="90">
        <f>'(5) year_D_R23p2-5.5km'!DA269</f>
        <v>4.7215571308869553</v>
      </c>
      <c r="DS10" s="90">
        <f>'(5) year_D_R23p2-5.5km'!DB269</f>
        <v>4.7631651042008309</v>
      </c>
      <c r="DT10" s="90">
        <f>'(5) year_D_R23p2-5.5km'!DC269</f>
        <v>4.5913310964044811</v>
      </c>
      <c r="DU10" s="90">
        <f>'(5) year_D_R23p2-5.5km'!DD269</f>
        <v>4.1203391406077525</v>
      </c>
      <c r="DV10" s="90">
        <f>'(5) year_D_R23p2-5.5km'!DE269</f>
        <v>4.321022953463312</v>
      </c>
      <c r="DW10" s="90">
        <f>'(5) year_D_R23p2-5.5km'!DF269</f>
        <v>4.2820779361568926</v>
      </c>
      <c r="DX10" s="90">
        <f>'(5) year_D_R23p2-5.5km'!DG269</f>
        <v>3.8685887183872101</v>
      </c>
      <c r="DY10" s="95">
        <f>'(5) year_D_R23p2-5.5km'!DH269</f>
        <v>4.0643052120223215</v>
      </c>
    </row>
    <row r="11" spans="2:129" x14ac:dyDescent="0.2">
      <c r="B11" s="45" t="s">
        <v>178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90">
        <f>'(5) year_D_R23p2-5.5km'!P270</f>
        <v>68.519302220408335</v>
      </c>
      <c r="Q11" s="90">
        <f>'(5) year_D_R23p2-5.5km'!Q270</f>
        <v>68.519302220408335</v>
      </c>
      <c r="R11" s="90">
        <f>'(5) year_D_R23p2-5.5km'!R270</f>
        <v>68.519302220408335</v>
      </c>
      <c r="S11" s="90">
        <f>'(5) year_D_R23p2-5.5km'!S270</f>
        <v>68.519302220408335</v>
      </c>
      <c r="T11" s="90">
        <f>'(5) year_D_R23p2-5.5km'!T270</f>
        <v>68.519302220408335</v>
      </c>
      <c r="U11" s="90">
        <f>'(5) year_D_R23p2-5.5km'!U270</f>
        <v>68.271698805565322</v>
      </c>
      <c r="V11" s="90">
        <f>'(5) year_D_R23p2-5.5km'!V270</f>
        <v>68.034231169229329</v>
      </c>
      <c r="W11" s="90">
        <f>'(5) year_D_R23p2-5.5km'!W270</f>
        <v>67.81492758489334</v>
      </c>
      <c r="X11" s="90">
        <f>'(5) year_D_R23p2-5.5km'!X270</f>
        <v>67.56801822805032</v>
      </c>
      <c r="Y11" s="90">
        <f>'(5) year_D_R23p2-5.5km'!Y270</f>
        <v>67.320392391714336</v>
      </c>
      <c r="Z11" s="90">
        <f>'(5) year_D_R23p2-5.5km'!Z270</f>
        <v>67.072788976871323</v>
      </c>
      <c r="AA11" s="90">
        <f>'(5) year_D_R23p2-5.5km'!AA270</f>
        <v>66.854179450535327</v>
      </c>
      <c r="AB11" s="90">
        <f>'(5) year_D_R23p2-5.5km'!AB270</f>
        <v>66.606576035692328</v>
      </c>
      <c r="AC11" s="90">
        <f>'(5) year_D_R23p2-5.5km'!AC270</f>
        <v>66.358950199356329</v>
      </c>
      <c r="AD11" s="90">
        <f>'(5) year_D_R23p2-5.5km'!AD270</f>
        <v>67.512610337020334</v>
      </c>
      <c r="AE11" s="90">
        <f>'(5) year_D_R23p2-5.5km'!AE270</f>
        <v>67.675703673017324</v>
      </c>
      <c r="AF11" s="90">
        <f>'(5) year_D_R23p2-5.5km'!AF270</f>
        <v>66.010953521812311</v>
      </c>
      <c r="AG11" s="90">
        <f>'(5) year_D_R23p2-5.5km'!AG270</f>
        <v>65.564376715609328</v>
      </c>
      <c r="AH11" s="90">
        <f>'(5) year_D_R23p2-5.5km'!AH270</f>
        <v>65.007775523959324</v>
      </c>
      <c r="AI11" s="90">
        <f>'(5) year_D_R23p2-5.5km'!AI270</f>
        <v>64.627548378621327</v>
      </c>
      <c r="AJ11" s="90">
        <f>'(5) year_D_R23p2-5.5km'!AJ270</f>
        <v>64.285509342065325</v>
      </c>
      <c r="AK11" s="90">
        <f>'(5) year_D_R23p2-5.5km'!AK270</f>
        <v>65.747489766381321</v>
      </c>
      <c r="AL11" s="90">
        <f>'(5) year_D_R23p2-5.5km'!AL270</f>
        <v>64.357080738528325</v>
      </c>
      <c r="AM11" s="90">
        <f>'(5) year_D_R23p2-5.5km'!AM270</f>
        <v>61.019932133251338</v>
      </c>
      <c r="AN11" s="90">
        <f>'(5) year_D_R23p2-5.5km'!AN270</f>
        <v>67.371874133815325</v>
      </c>
      <c r="AO11" s="90">
        <f>'(5) year_D_R23p2-5.5km'!AO270</f>
        <v>64.593806138309318</v>
      </c>
      <c r="AP11" s="90">
        <f>'(5) year_D_R23p2-5.5km'!AP270</f>
        <v>66.112207969413319</v>
      </c>
      <c r="AQ11" s="90">
        <f>'(5) year_D_R23p2-5.5km'!AQ270</f>
        <v>68.35168272281733</v>
      </c>
      <c r="AR11" s="90">
        <f>'(5) year_D_R23p2-5.5km'!AR270</f>
        <v>73.688463908055326</v>
      </c>
      <c r="AS11" s="90">
        <f>'(5) year_D_R23p2-5.5km'!AS270</f>
        <v>74.798745630371329</v>
      </c>
      <c r="AT11" s="90">
        <f>'(5) year_D_R23p2-5.5km'!AT270</f>
        <v>77.550610957729333</v>
      </c>
      <c r="AU11" s="90">
        <f>'(5) year_D_R23p2-5.5km'!AU270</f>
        <v>79.967277384969321</v>
      </c>
      <c r="AV11" s="90">
        <f>'(5) year_D_R23p2-5.5km'!AV270</f>
        <v>80.366421472669316</v>
      </c>
      <c r="AW11" s="90">
        <f>'(5) year_D_R23p2-5.5km'!AW270</f>
        <v>81.88139345635733</v>
      </c>
      <c r="AX11" s="90">
        <f>'(5) year_D_R23p2-5.5km'!AX270</f>
        <v>82.764964469671327</v>
      </c>
      <c r="AY11" s="90">
        <f>'(5) year_D_R23p2-5.5km'!AY270</f>
        <v>85.056272881683341</v>
      </c>
      <c r="AZ11" s="90">
        <f>'(5) year_D_R23p2-5.5km'!AZ270</f>
        <v>85.155526658314329</v>
      </c>
      <c r="BA11" s="90">
        <f>'(5) year_D_R23p2-5.5km'!BA270</f>
        <v>86.767061544948334</v>
      </c>
      <c r="BB11" s="90">
        <f>'(5) year_D_R23p2-5.5km'!BB270</f>
        <v>91.297146251023307</v>
      </c>
      <c r="BC11" s="90">
        <f>'(5) year_D_R23p2-5.5km'!BC270</f>
        <v>87.538612640627321</v>
      </c>
      <c r="BD11" s="90">
        <f>'(5) year_D_R23p2-5.5km'!BD270</f>
        <v>91.437683618847331</v>
      </c>
      <c r="BE11" s="90">
        <f>'(5) year_D_R23p2-5.5km'!BE270</f>
        <v>93.484105895055322</v>
      </c>
      <c r="BF11" s="90">
        <f>'(5) year_D_R23p2-5.5km'!BF270</f>
        <v>91.247856263316322</v>
      </c>
      <c r="BG11" s="90">
        <f>'(5) year_D_R23p2-5.5km'!BG270</f>
        <v>88.885750909575307</v>
      </c>
      <c r="BH11" s="90">
        <f>'(5) year_D_R23p2-5.5km'!BH270</f>
        <v>89.349496720067336</v>
      </c>
      <c r="BI11" s="90">
        <f>'(5) year_D_R23p2-5.5km'!BI270</f>
        <v>81.828393880461334</v>
      </c>
      <c r="BJ11" s="95">
        <f>'(5) year_D_R23p2-5.5km'!BJ270</f>
        <v>78.278311216454327</v>
      </c>
      <c r="BN11" s="10"/>
      <c r="BQ11" s="45" t="s">
        <v>178</v>
      </c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90">
        <f>'(5) year_D_R23p2-5.5km'!BN270</f>
        <v>15.63352214223781</v>
      </c>
      <c r="CF11" s="90">
        <f>'(5) year_D_R23p2-5.5km'!BO270</f>
        <v>13.821441011422435</v>
      </c>
      <c r="CG11" s="90">
        <f>'(5) year_D_R23p2-5.5km'!BP270</f>
        <v>12.18413889831845</v>
      </c>
      <c r="CH11" s="90">
        <f>'(5) year_D_R23p2-5.5km'!BQ270</f>
        <v>10.772662313306242</v>
      </c>
      <c r="CI11" s="90">
        <f>'(5) year_D_R23p2-5.5km'!BR270</f>
        <v>9.7424010665940664</v>
      </c>
      <c r="CJ11" s="90">
        <f>'(5) year_D_R23p2-5.5km'!BS270</f>
        <v>9.0217932176980256</v>
      </c>
      <c r="CK11" s="90">
        <f>'(5) year_D_R23p2-5.5km'!BT270</f>
        <v>8.5263468271628575</v>
      </c>
      <c r="CL11" s="90">
        <f>'(5) year_D_R23p2-5.5km'!BU270</f>
        <v>8.2389100699519773</v>
      </c>
      <c r="CM11" s="90">
        <f>'(5) year_D_R23p2-5.5km'!BV270</f>
        <v>8.1696280364670564</v>
      </c>
      <c r="CN11" s="90">
        <f>'(5) year_D_R23p2-5.5km'!BW270</f>
        <v>7.7846852619556115</v>
      </c>
      <c r="CO11" s="90">
        <f>'(5) year_D_R23p2-5.5km'!BX270</f>
        <v>6.9654419717801881</v>
      </c>
      <c r="CP11" s="90">
        <f>'(5) year_D_R23p2-5.5km'!BY270</f>
        <v>6.3000330609206463</v>
      </c>
      <c r="CQ11" s="90">
        <f>'(5) year_D_R23p2-5.5km'!BZ270</f>
        <v>5.7896108523597807</v>
      </c>
      <c r="CR11" s="90">
        <f>'(5) year_D_R23p2-5.5km'!CA270</f>
        <v>4.764057895954779</v>
      </c>
      <c r="CS11" s="90">
        <f>'(5) year_D_R23p2-5.5km'!CB270</f>
        <v>4.7275438147843376</v>
      </c>
      <c r="CT11" s="90">
        <f>'(5) year_D_R23p2-5.5km'!CC270</f>
        <v>4.9694129405567518</v>
      </c>
      <c r="CU11" s="90">
        <f>'(5) year_D_R23p2-5.5km'!CD270</f>
        <v>4.7165185668042993</v>
      </c>
      <c r="CV11" s="90">
        <f>'(5) year_D_R23p2-5.5km'!CE270</f>
        <v>4.799847695446898</v>
      </c>
      <c r="CW11" s="90">
        <f>'(5) year_D_R23p2-5.5km'!CF270</f>
        <v>4.8394241725400837</v>
      </c>
      <c r="CX11" s="90">
        <f>'(5) year_D_R23p2-5.5km'!CG270</f>
        <v>4.8532795289812256</v>
      </c>
      <c r="CY11" s="90">
        <f>'(5) year_D_R23p2-5.5km'!CH270</f>
        <v>4.5564138241661984</v>
      </c>
      <c r="CZ11" s="90">
        <f>'(5) year_D_R23p2-5.5km'!CI270</f>
        <v>4.6970925281901277</v>
      </c>
      <c r="DA11" s="90">
        <f>'(5) year_D_R23p2-5.5km'!CJ270</f>
        <v>4.6077522819925676</v>
      </c>
      <c r="DB11" s="90">
        <f>'(5) year_D_R23p2-5.5km'!CK270</f>
        <v>4.3949907964763879</v>
      </c>
      <c r="DC11" s="90">
        <f>'(5) year_D_R23p2-5.5km'!CL270</f>
        <v>4.6819330970277031</v>
      </c>
      <c r="DD11" s="90">
        <f>'(5) year_D_R23p2-5.5km'!CM270</f>
        <v>4.3648599964044603</v>
      </c>
      <c r="DE11" s="90">
        <f>'(5) year_D_R23p2-5.5km'!CN270</f>
        <v>4.615736963159434</v>
      </c>
      <c r="DF11" s="90">
        <f>'(5) year_D_R23p2-5.5km'!CO270</f>
        <v>4.5386344854152565</v>
      </c>
      <c r="DG11" s="90">
        <f>'(5) year_D_R23p2-5.5km'!CP270</f>
        <v>5.8817957375251462</v>
      </c>
      <c r="DH11" s="90">
        <f>'(5) year_D_R23p2-5.5km'!CQ270</f>
        <v>6.1270322691929504</v>
      </c>
      <c r="DI11" s="90">
        <f>'(5) year_D_R23p2-5.5km'!CR270</f>
        <v>4.2809317451585045</v>
      </c>
      <c r="DJ11" s="90">
        <f>'(5) year_D_R23p2-5.5km'!CS270</f>
        <v>6.7144398603047746</v>
      </c>
      <c r="DK11" s="90">
        <f>'(5) year_D_R23p2-5.5km'!CT270</f>
        <v>6.9159434376352769</v>
      </c>
      <c r="DL11" s="90">
        <f>'(5) year_D_R23p2-5.5km'!CU270</f>
        <v>6.8115238825153011</v>
      </c>
      <c r="DM11" s="90">
        <f>'(5) year_D_R23p2-5.5km'!CV270</f>
        <v>6.7669992157025449</v>
      </c>
      <c r="DN11" s="90">
        <f>'(5) year_D_R23p2-5.5km'!CW270</f>
        <v>6.7057596093552894</v>
      </c>
      <c r="DO11" s="90">
        <f>'(5) year_D_R23p2-5.5km'!CX270</f>
        <v>6.952602654784795</v>
      </c>
      <c r="DP11" s="90">
        <f>'(5) year_D_R23p2-5.5km'!CY270</f>
        <v>6.6608669617618919</v>
      </c>
      <c r="DQ11" s="90">
        <f>'(5) year_D_R23p2-5.5km'!CZ270</f>
        <v>7.3504295808956241</v>
      </c>
      <c r="DR11" s="90">
        <f>'(5) year_D_R23p2-5.5km'!DA270</f>
        <v>6.7758096854373813</v>
      </c>
      <c r="DS11" s="90">
        <f>'(5) year_D_R23p2-5.5km'!DB270</f>
        <v>7.2988623698817241</v>
      </c>
      <c r="DT11" s="90">
        <f>'(5) year_D_R23p2-5.5km'!DC270</f>
        <v>7.4569379145623023</v>
      </c>
      <c r="DU11" s="90">
        <f>'(5) year_D_R23p2-5.5km'!DD270</f>
        <v>7.5673925091356375</v>
      </c>
      <c r="DV11" s="90">
        <f>'(5) year_D_R23p2-5.5km'!DE270</f>
        <v>7.4172572633032736</v>
      </c>
      <c r="DW11" s="90">
        <f>'(5) year_D_R23p2-5.5km'!DF270</f>
        <v>7.3323057243135965</v>
      </c>
      <c r="DX11" s="90">
        <f>'(5) year_D_R23p2-5.5km'!DG270</f>
        <v>6.3290384862306226</v>
      </c>
      <c r="DY11" s="95">
        <f>'(5) year_D_R23p2-5.5km'!DH270</f>
        <v>6.0072415787929545</v>
      </c>
    </row>
    <row r="12" spans="2:129" x14ac:dyDescent="0.2">
      <c r="B12" s="45" t="s">
        <v>176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90">
        <f>'(5) year_D_R23p2-5.5km'!P271</f>
        <v>89.637046611199992</v>
      </c>
      <c r="Q12" s="90">
        <f>'(5) year_D_R23p2-5.5km'!Q271</f>
        <v>89.637046611199992</v>
      </c>
      <c r="R12" s="90">
        <f>'(5) year_D_R23p2-5.5km'!R271</f>
        <v>89.506731452799983</v>
      </c>
      <c r="S12" s="90">
        <f>'(5) year_D_R23p2-5.5km'!S271</f>
        <v>90.126923479200016</v>
      </c>
      <c r="T12" s="90">
        <f>'(5) year_D_R23p2-5.5km'!T271</f>
        <v>90.724697357299974</v>
      </c>
      <c r="U12" s="90">
        <f>'(5) year_D_R23p2-5.5km'!U271</f>
        <v>90.916016855899997</v>
      </c>
      <c r="V12" s="90">
        <f>'(5) year_D_R23p2-5.5km'!V271</f>
        <v>91.112695971799994</v>
      </c>
      <c r="W12" s="90">
        <f>'(5) year_D_R23p2-5.5km'!W271</f>
        <v>91.311307911899974</v>
      </c>
      <c r="X12" s="90">
        <f>'(5) year_D_R23p2-5.5km'!X271</f>
        <v>91.508917976399999</v>
      </c>
      <c r="Y12" s="90">
        <f>'(5) year_D_R23p2-5.5km'!Y271</f>
        <v>91.703021522600025</v>
      </c>
      <c r="Z12" s="90">
        <f>'(5) year_D_R23p2-5.5km'!Z271</f>
        <v>91.898347289600039</v>
      </c>
      <c r="AA12" s="90">
        <f>'(5) year_D_R23p2-5.5km'!AA271</f>
        <v>92.08417006869999</v>
      </c>
      <c r="AB12" s="90">
        <f>'(5) year_D_R23p2-5.5km'!AB271</f>
        <v>92.284681936400005</v>
      </c>
      <c r="AC12" s="90">
        <f>'(5) year_D_R23p2-5.5km'!AC271</f>
        <v>92.476488346500005</v>
      </c>
      <c r="AD12" s="90">
        <f>'(5) year_D_R23p2-5.5km'!AD271</f>
        <v>90.66836684419998</v>
      </c>
      <c r="AE12" s="90">
        <f>'(5) year_D_R23p2-5.5km'!AE271</f>
        <v>92.086618119500002</v>
      </c>
      <c r="AF12" s="90">
        <f>'(5) year_D_R23p2-5.5km'!AF271</f>
        <v>91.087109047499979</v>
      </c>
      <c r="AG12" s="90">
        <f>'(5) year_D_R23p2-5.5km'!AG271</f>
        <v>90.882613239099982</v>
      </c>
      <c r="AH12" s="90">
        <f>'(5) year_D_R23p2-5.5km'!AH271</f>
        <v>90.721970964100009</v>
      </c>
      <c r="AI12" s="90">
        <f>'(5) year_D_R23p2-5.5km'!AI271</f>
        <v>87.989486527300002</v>
      </c>
      <c r="AJ12" s="90">
        <f>'(5) year_D_R23p2-5.5km'!AJ271</f>
        <v>87.894559454699987</v>
      </c>
      <c r="AK12" s="90">
        <f>'(5) year_D_R23p2-5.5km'!AK271</f>
        <v>88.496032309199975</v>
      </c>
      <c r="AL12" s="90">
        <f>'(5) year_D_R23p2-5.5km'!AL271</f>
        <v>90.306774094799962</v>
      </c>
      <c r="AM12" s="90">
        <f>'(5) year_D_R23p2-5.5km'!AM271</f>
        <v>87.454608011800019</v>
      </c>
      <c r="AN12" s="90">
        <f>'(5) year_D_R23p2-5.5km'!AN271</f>
        <v>85.872814315099959</v>
      </c>
      <c r="AO12" s="90">
        <f>'(5) year_D_R23p2-5.5km'!AO271</f>
        <v>86.339307830699966</v>
      </c>
      <c r="AP12" s="90">
        <f>'(5) year_D_R23p2-5.5km'!AP271</f>
        <v>85.4014534019</v>
      </c>
      <c r="AQ12" s="90">
        <f>'(5) year_D_R23p2-5.5km'!AQ271</f>
        <v>82.056876037199956</v>
      </c>
      <c r="AR12" s="90">
        <f>'(5) year_D_R23p2-5.5km'!AR271</f>
        <v>86.698393456999995</v>
      </c>
      <c r="AS12" s="90">
        <f>'(5) year_D_R23p2-5.5km'!AS271</f>
        <v>87.972155338099952</v>
      </c>
      <c r="AT12" s="90">
        <f>'(5) year_D_R23p2-5.5km'!AT271</f>
        <v>88.996909386200002</v>
      </c>
      <c r="AU12" s="90">
        <f>'(5) year_D_R23p2-5.5km'!AU271</f>
        <v>91.098625678199966</v>
      </c>
      <c r="AV12" s="90">
        <f>'(5) year_D_R23p2-5.5km'!AV271</f>
        <v>95.09082178109999</v>
      </c>
      <c r="AW12" s="90">
        <f>'(5) year_D_R23p2-5.5km'!AW271</f>
        <v>96.117647634600019</v>
      </c>
      <c r="AX12" s="90">
        <f>'(5) year_D_R23p2-5.5km'!AX271</f>
        <v>95.580794804100009</v>
      </c>
      <c r="AY12" s="90">
        <f>'(5) year_D_R23p2-5.5km'!AY271</f>
        <v>96.975248133999983</v>
      </c>
      <c r="AZ12" s="90">
        <f>'(5) year_D_R23p2-5.5km'!AZ271</f>
        <v>99.233967571799965</v>
      </c>
      <c r="BA12" s="90">
        <f>'(5) year_D_R23p2-5.5km'!BA271</f>
        <v>100.24740358250003</v>
      </c>
      <c r="BB12" s="90">
        <f>'(5) year_D_R23p2-5.5km'!BB271</f>
        <v>101.9797663818</v>
      </c>
      <c r="BC12" s="90">
        <f>'(5) year_D_R23p2-5.5km'!BC271</f>
        <v>110.15800966640003</v>
      </c>
      <c r="BD12" s="90">
        <f>'(5) year_D_R23p2-5.5km'!BD271</f>
        <v>111.38104585069996</v>
      </c>
      <c r="BE12" s="90">
        <f>'(5) year_D_R23p2-5.5km'!BE271</f>
        <v>105.88530608469998</v>
      </c>
      <c r="BF12" s="90">
        <f>'(5) year_D_R23p2-5.5km'!BF271</f>
        <v>111.03428977030001</v>
      </c>
      <c r="BG12" s="90">
        <f>'(5) year_D_R23p2-5.5km'!BG271</f>
        <v>114.48846227069997</v>
      </c>
      <c r="BH12" s="90">
        <f>'(5) year_D_R23p2-5.5km'!BH271</f>
        <v>113.07587745209999</v>
      </c>
      <c r="BI12" s="90">
        <f>'(5) year_D_R23p2-5.5km'!BI271</f>
        <v>119.13343595060007</v>
      </c>
      <c r="BJ12" s="95">
        <f>'(5) year_D_R23p2-5.5km'!BJ271</f>
        <v>123.96276632130002</v>
      </c>
      <c r="BN12" s="10"/>
      <c r="BQ12" s="45" t="s">
        <v>176</v>
      </c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4"/>
      <c r="CE12" s="90">
        <f>'(5) year_D_R23p2-5.5km'!BN271</f>
        <v>14.011537092599632</v>
      </c>
      <c r="CF12" s="90">
        <f>'(5) year_D_R23p2-5.5km'!BO271</f>
        <v>12.712631613788149</v>
      </c>
      <c r="CG12" s="90">
        <f>'(5) year_D_R23p2-5.5km'!BP271</f>
        <v>11.443409793541345</v>
      </c>
      <c r="CH12" s="90">
        <f>'(5) year_D_R23p2-5.5km'!BQ271</f>
        <v>10.250849914049585</v>
      </c>
      <c r="CI12" s="90">
        <f>'(5) year_D_R23p2-5.5km'!BR271</f>
        <v>9.1802949009955324</v>
      </c>
      <c r="CJ12" s="90">
        <f>'(5) year_D_R23p2-5.5km'!BS271</f>
        <v>8.2077365985609987</v>
      </c>
      <c r="CK12" s="90">
        <f>'(5) year_D_R23p2-5.5km'!BT271</f>
        <v>7.3334087667106411</v>
      </c>
      <c r="CL12" s="90">
        <f>'(5) year_D_R23p2-5.5km'!BU271</f>
        <v>6.5636589109562102</v>
      </c>
      <c r="CM12" s="90">
        <f>'(5) year_D_R23p2-5.5km'!BV271</f>
        <v>5.9194540400211428</v>
      </c>
      <c r="CN12" s="90">
        <f>'(5) year_D_R23p2-5.5km'!BW271</f>
        <v>5.1847202575807163</v>
      </c>
      <c r="CO12" s="90">
        <f>'(5) year_D_R23p2-5.5km'!BX271</f>
        <v>4.3676609698821593</v>
      </c>
      <c r="CP12" s="90">
        <f>'(5) year_D_R23p2-5.5km'!BY271</f>
        <v>3.6289953566834647</v>
      </c>
      <c r="CQ12" s="90">
        <f>'(5) year_D_R23p2-5.5km'!BZ271</f>
        <v>3.0080115825257128</v>
      </c>
      <c r="CR12" s="90">
        <f>'(5) year_D_R23p2-5.5km'!CA271</f>
        <v>2.6539632736468985</v>
      </c>
      <c r="CS12" s="90">
        <f>'(5) year_D_R23p2-5.5km'!CB271</f>
        <v>2.3835783150986685</v>
      </c>
      <c r="CT12" s="90">
        <f>'(5) year_D_R23p2-5.5km'!CC271</f>
        <v>2.4581330292285197</v>
      </c>
      <c r="CU12" s="90">
        <f>'(5) year_D_R23p2-5.5km'!CD271</f>
        <v>2.4065011423045299</v>
      </c>
      <c r="CV12" s="90">
        <f>'(5) year_D_R23p2-5.5km'!CE271</f>
        <v>2.4250450701972959</v>
      </c>
      <c r="CW12" s="90">
        <f>'(5) year_D_R23p2-5.5km'!CF271</f>
        <v>2.4897681535471712</v>
      </c>
      <c r="CX12" s="90">
        <f>'(5) year_D_R23p2-5.5km'!CG271</f>
        <v>2.3997911604973732</v>
      </c>
      <c r="CY12" s="90">
        <f>'(5) year_D_R23p2-5.5km'!CH271</f>
        <v>2.435927539371082</v>
      </c>
      <c r="CZ12" s="90">
        <f>'(5) year_D_R23p2-5.5km'!CI271</f>
        <v>2.3962394880684172</v>
      </c>
      <c r="DA12" s="90">
        <f>'(5) year_D_R23p2-5.5km'!CJ271</f>
        <v>2.540109327219997</v>
      </c>
      <c r="DB12" s="90">
        <f>'(5) year_D_R23p2-5.5km'!CK271</f>
        <v>2.614848321045665</v>
      </c>
      <c r="DC12" s="90">
        <f>'(5) year_D_R23p2-5.5km'!CL271</f>
        <v>2.541743317032449</v>
      </c>
      <c r="DD12" s="90">
        <f>'(5) year_D_R23p2-5.5km'!CM271</f>
        <v>2.6446702845635124</v>
      </c>
      <c r="DE12" s="90">
        <f>'(5) year_D_R23p2-5.5km'!CN271</f>
        <v>2.3670245700809436</v>
      </c>
      <c r="DF12" s="90">
        <f>'(5) year_D_R23p2-5.5km'!CO271</f>
        <v>2.3211761367612551</v>
      </c>
      <c r="DG12" s="90">
        <f>'(5) year_D_R23p2-5.5km'!CP271</f>
        <v>3.4281804199744901</v>
      </c>
      <c r="DH12" s="90">
        <f>'(5) year_D_R23p2-5.5km'!CQ271</f>
        <v>2.6990446232686756</v>
      </c>
      <c r="DI12" s="90">
        <f>'(5) year_D_R23p2-5.5km'!CR271</f>
        <v>2.7262832459904458</v>
      </c>
      <c r="DJ12" s="90">
        <f>'(5) year_D_R23p2-5.5km'!CS271</f>
        <v>2.4951302445580321</v>
      </c>
      <c r="DK12" s="90">
        <f>'(5) year_D_R23p2-5.5km'!CT271</f>
        <v>2.639257068879644</v>
      </c>
      <c r="DL12" s="90">
        <f>'(5) year_D_R23p2-5.5km'!CU271</f>
        <v>2.6137815206825126</v>
      </c>
      <c r="DM12" s="90">
        <f>'(5) year_D_R23p2-5.5km'!CV271</f>
        <v>2.6118602809473845</v>
      </c>
      <c r="DN12" s="90">
        <f>'(5) year_D_R23p2-5.5km'!CW271</f>
        <v>2.5640368948840448</v>
      </c>
      <c r="DO12" s="90">
        <f>'(5) year_D_R23p2-5.5km'!CX271</f>
        <v>2.6358444710775455</v>
      </c>
      <c r="DP12" s="90">
        <f>'(5) year_D_R23p2-5.5km'!CY271</f>
        <v>2.6947324737923868</v>
      </c>
      <c r="DQ12" s="90">
        <f>'(5) year_D_R23p2-5.5km'!CZ271</f>
        <v>2.6502094039047712</v>
      </c>
      <c r="DR12" s="90">
        <f>'(5) year_D_R23p2-5.5km'!DA271</f>
        <v>2.8259022218083016</v>
      </c>
      <c r="DS12" s="90">
        <f>'(5) year_D_R23p2-5.5km'!DB271</f>
        <v>2.8501192193629721</v>
      </c>
      <c r="DT12" s="90">
        <f>'(5) year_D_R23p2-5.5km'!DC271</f>
        <v>2.7790562286705507</v>
      </c>
      <c r="DU12" s="90">
        <f>'(5) year_D_R23p2-5.5km'!DD271</f>
        <v>2.9680567454252542</v>
      </c>
      <c r="DV12" s="90">
        <f>'(5) year_D_R23p2-5.5km'!DE271</f>
        <v>3.0068711062311291</v>
      </c>
      <c r="DW12" s="90">
        <f>'(5) year_D_R23p2-5.5km'!DF271</f>
        <v>2.9829877004180942</v>
      </c>
      <c r="DX12" s="90">
        <f>'(5) year_D_R23p2-5.5km'!DG271</f>
        <v>3.3492025124323996</v>
      </c>
      <c r="DY12" s="95">
        <f>'(5) year_D_R23p2-5.5km'!DH271</f>
        <v>3.546552564829212</v>
      </c>
    </row>
    <row r="13" spans="2:129" x14ac:dyDescent="0.2">
      <c r="B13" s="45" t="s">
        <v>190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90">
        <f>'(5) year_D_R23p2-5.5km'!P272</f>
        <v>23.3807819966</v>
      </c>
      <c r="Q13" s="90">
        <f>'(5) year_D_R23p2-5.5km'!Q272</f>
        <v>23.3807819966</v>
      </c>
      <c r="R13" s="90">
        <f>'(5) year_D_R23p2-5.5km'!R272</f>
        <v>23.3807819966</v>
      </c>
      <c r="S13" s="90">
        <f>'(5) year_D_R23p2-5.5km'!S272</f>
        <v>23.3807819966</v>
      </c>
      <c r="T13" s="90">
        <f>'(5) year_D_R23p2-5.5km'!T272</f>
        <v>23.356829787000002</v>
      </c>
      <c r="U13" s="90">
        <f>'(5) year_D_R23p2-5.5km'!U272</f>
        <v>23.328744814300002</v>
      </c>
      <c r="V13" s="90">
        <f>'(5) year_D_R23p2-5.5km'!V272</f>
        <v>23.304792604700001</v>
      </c>
      <c r="W13" s="90">
        <f>'(5) year_D_R23p2-5.5km'!W272</f>
        <v>23.2808403951</v>
      </c>
      <c r="X13" s="90">
        <f>'(5) year_D_R23p2-5.5km'!X272</f>
        <v>23.256888185499999</v>
      </c>
      <c r="Y13" s="90">
        <f>'(5) year_D_R23p2-5.5km'!Y272</f>
        <v>23.205840085000006</v>
      </c>
      <c r="Z13" s="90">
        <f>'(5) year_D_R23p2-5.5km'!Z272</f>
        <v>23.160757586200003</v>
      </c>
      <c r="AA13" s="90">
        <f>'(5) year_D_R23p2-5.5km'!AA272</f>
        <v>23.1071729622</v>
      </c>
      <c r="AB13" s="90">
        <f>'(5) year_D_R23p2-5.5km'!AB272</f>
        <v>23.062670317800009</v>
      </c>
      <c r="AC13" s="90">
        <f>'(5) year_D_R23p2-5.5km'!AC272</f>
        <v>23.010409625200001</v>
      </c>
      <c r="AD13" s="90">
        <f>'(5) year_D_R23p2-5.5km'!AD272</f>
        <v>21.839248157799993</v>
      </c>
      <c r="AE13" s="90">
        <f>'(5) year_D_R23p2-5.5km'!AE272</f>
        <v>24.112277843900003</v>
      </c>
      <c r="AF13" s="90">
        <f>'(5) year_D_R23p2-5.5km'!AF272</f>
        <v>23.341491275300005</v>
      </c>
      <c r="AG13" s="90">
        <f>'(5) year_D_R23p2-5.5km'!AG272</f>
        <v>23.521054516300001</v>
      </c>
      <c r="AH13" s="90">
        <f>'(5) year_D_R23p2-5.5km'!AH272</f>
        <v>22.073107502000003</v>
      </c>
      <c r="AI13" s="90">
        <f>'(5) year_D_R23p2-5.5km'!AI272</f>
        <v>21.331790897600005</v>
      </c>
      <c r="AJ13" s="90">
        <f>'(5) year_D_R23p2-5.5km'!AJ272</f>
        <v>20.6156631767</v>
      </c>
      <c r="AK13" s="90">
        <f>'(5) year_D_R23p2-5.5km'!AK272</f>
        <v>22.6942840512</v>
      </c>
      <c r="AL13" s="90">
        <f>'(5) year_D_R23p2-5.5km'!AL272</f>
        <v>22.757997491300003</v>
      </c>
      <c r="AM13" s="90">
        <f>'(5) year_D_R23p2-5.5km'!AM272</f>
        <v>22.9224415252</v>
      </c>
      <c r="AN13" s="90">
        <f>'(5) year_D_R23p2-5.5km'!AN272</f>
        <v>21.060753222100001</v>
      </c>
      <c r="AO13" s="90">
        <f>'(5) year_D_R23p2-5.5km'!AO272</f>
        <v>21.0421524526</v>
      </c>
      <c r="AP13" s="90">
        <f>'(5) year_D_R23p2-5.5km'!AP272</f>
        <v>20.996099443799995</v>
      </c>
      <c r="AQ13" s="90">
        <f>'(5) year_D_R23p2-5.5km'!AQ272</f>
        <v>20.891982436799999</v>
      </c>
      <c r="AR13" s="90">
        <f>'(5) year_D_R23p2-5.5km'!AR272</f>
        <v>20.803918785499999</v>
      </c>
      <c r="AS13" s="90">
        <f>'(5) year_D_R23p2-5.5km'!AS272</f>
        <v>20.700673787300001</v>
      </c>
      <c r="AT13" s="90">
        <f>'(5) year_D_R23p2-5.5km'!AT272</f>
        <v>20.989551605399999</v>
      </c>
      <c r="AU13" s="90">
        <f>'(5) year_D_R23p2-5.5km'!AU272</f>
        <v>21.264008098799998</v>
      </c>
      <c r="AV13" s="90">
        <f>'(5) year_D_R23p2-5.5km'!AV272</f>
        <v>21.532805389699998</v>
      </c>
      <c r="AW13" s="90">
        <f>'(5) year_D_R23p2-5.5km'!AW272</f>
        <v>21.850250163999998</v>
      </c>
      <c r="AX13" s="90">
        <f>'(5) year_D_R23p2-5.5km'!AX272</f>
        <v>22.178611119500005</v>
      </c>
      <c r="AY13" s="90">
        <f>'(5) year_D_R23p2-5.5km'!AY272</f>
        <v>22.663566703200004</v>
      </c>
      <c r="AZ13" s="90">
        <f>'(5) year_D_R23p2-5.5km'!AZ272</f>
        <v>22.692900551199997</v>
      </c>
      <c r="BA13" s="90">
        <f>'(5) year_D_R23p2-5.5km'!BA272</f>
        <v>21.5626414567</v>
      </c>
      <c r="BB13" s="90">
        <f>'(5) year_D_R23p2-5.5km'!BB272</f>
        <v>21.8206753276</v>
      </c>
      <c r="BC13" s="90">
        <f>'(5) year_D_R23p2-5.5km'!BC272</f>
        <v>22.9775434893</v>
      </c>
      <c r="BD13" s="90">
        <f>'(5) year_D_R23p2-5.5km'!BD272</f>
        <v>23.128027958699999</v>
      </c>
      <c r="BE13" s="90">
        <f>'(5) year_D_R23p2-5.5km'!BE272</f>
        <v>25.221249951400001</v>
      </c>
      <c r="BF13" s="90">
        <f>'(5) year_D_R23p2-5.5km'!BF272</f>
        <v>24.461356632100003</v>
      </c>
      <c r="BG13" s="90">
        <f>'(5) year_D_R23p2-5.5km'!BG272</f>
        <v>23.895909493800005</v>
      </c>
      <c r="BH13" s="90">
        <f>'(5) year_D_R23p2-5.5km'!BH272</f>
        <v>23.763902006400002</v>
      </c>
      <c r="BI13" s="90">
        <f>'(5) year_D_R23p2-5.5km'!BI272</f>
        <v>24.251631184900006</v>
      </c>
      <c r="BJ13" s="95">
        <f>'(5) year_D_R23p2-5.5km'!BJ272</f>
        <v>25.939927342000001</v>
      </c>
      <c r="BN13" s="10"/>
      <c r="BQ13" s="45" t="s">
        <v>190</v>
      </c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4"/>
      <c r="CE13" s="90">
        <f>'(5) year_D_R23p2-5.5km'!BN272</f>
        <v>4.6848760458771403</v>
      </c>
      <c r="CF13" s="90">
        <f>'(5) year_D_R23p2-5.5km'!BO272</f>
        <v>4.1180233608163928</v>
      </c>
      <c r="CG13" s="90">
        <f>'(5) year_D_R23p2-5.5km'!BP272</f>
        <v>3.6186337839800071</v>
      </c>
      <c r="CH13" s="90">
        <f>'(5) year_D_R23p2-5.5km'!BQ272</f>
        <v>3.2671285258055187</v>
      </c>
      <c r="CI13" s="90">
        <f>'(5) year_D_R23p2-5.5km'!BR272</f>
        <v>3.0574695576827882</v>
      </c>
      <c r="CJ13" s="90">
        <f>'(5) year_D_R23p2-5.5km'!BS272</f>
        <v>2.9254739224546356</v>
      </c>
      <c r="CK13" s="90">
        <f>'(5) year_D_R23p2-5.5km'!BT272</f>
        <v>2.8758060295453647</v>
      </c>
      <c r="CL13" s="90">
        <f>'(5) year_D_R23p2-5.5km'!BU272</f>
        <v>2.9116664172908626</v>
      </c>
      <c r="CM13" s="90">
        <f>'(5) year_D_R23p2-5.5km'!BV272</f>
        <v>3.012785784008849</v>
      </c>
      <c r="CN13" s="90">
        <f>'(5) year_D_R23p2-5.5km'!BW272</f>
        <v>2.6775256623542392</v>
      </c>
      <c r="CO13" s="90">
        <f>'(5) year_D_R23p2-5.5km'!BX272</f>
        <v>2.3749565466117728</v>
      </c>
      <c r="CP13" s="90">
        <f>'(5) year_D_R23p2-5.5km'!BY272</f>
        <v>2.1265018297113865</v>
      </c>
      <c r="CQ13" s="90">
        <f>'(5) year_D_R23p2-5.5km'!BZ272</f>
        <v>1.9544018423104388</v>
      </c>
      <c r="CR13" s="90">
        <f>'(5) year_D_R23p2-5.5km'!CA272</f>
        <v>1.6605706301127683</v>
      </c>
      <c r="CS13" s="90">
        <f>'(5) year_D_R23p2-5.5km'!CB272</f>
        <v>1.6372932966454194</v>
      </c>
      <c r="CT13" s="90">
        <f>'(5) year_D_R23p2-5.5km'!CC272</f>
        <v>1.5680882903504554</v>
      </c>
      <c r="CU13" s="90">
        <f>'(5) year_D_R23p2-5.5km'!CD272</f>
        <v>1.5975665819940859</v>
      </c>
      <c r="CV13" s="90">
        <f>'(5) year_D_R23p2-5.5km'!CE272</f>
        <v>1.4759337124973688</v>
      </c>
      <c r="CW13" s="90">
        <f>'(5) year_D_R23p2-5.5km'!CF272</f>
        <v>1.4379285735201817</v>
      </c>
      <c r="CX13" s="90">
        <f>'(5) year_D_R23p2-5.5km'!CG272</f>
        <v>1.481823601153117</v>
      </c>
      <c r="CY13" s="90">
        <f>'(5) year_D_R23p2-5.5km'!CH272</f>
        <v>1.4400478883594234</v>
      </c>
      <c r="CZ13" s="90">
        <f>'(5) year_D_R23p2-5.5km'!CI272</f>
        <v>1.6146027257748259</v>
      </c>
      <c r="DA13" s="90">
        <f>'(5) year_D_R23p2-5.5km'!CJ272</f>
        <v>1.4479434024061493</v>
      </c>
      <c r="DB13" s="90">
        <f>'(5) year_D_R23p2-5.5km'!CK272</f>
        <v>1.5670182521383886</v>
      </c>
      <c r="DC13" s="90">
        <f>'(5) year_D_R23p2-5.5km'!CL272</f>
        <v>1.4638984854077504</v>
      </c>
      <c r="DD13" s="90">
        <f>'(5) year_D_R23p2-5.5km'!CM272</f>
        <v>1.5320989931729061</v>
      </c>
      <c r="DE13" s="90">
        <f>'(5) year_D_R23p2-5.5km'!CN272</f>
        <v>1.6619845128154256</v>
      </c>
      <c r="DF13" s="90">
        <f>'(5) year_D_R23p2-5.5km'!CO272</f>
        <v>1.6769987887332265</v>
      </c>
      <c r="DG13" s="90">
        <f>'(5) year_D_R23p2-5.5km'!CP272</f>
        <v>1.5139801954324494</v>
      </c>
      <c r="DH13" s="90">
        <f>'(5) year_D_R23p2-5.5km'!CQ272</f>
        <v>1.5329202532310666</v>
      </c>
      <c r="DI13" s="90">
        <f>'(5) year_D_R23p2-5.5km'!CR272</f>
        <v>1.6092738830382127</v>
      </c>
      <c r="DJ13" s="90">
        <f>'(5) year_D_R23p2-5.5km'!CS272</f>
        <v>1.7854004374893431</v>
      </c>
      <c r="DK13" s="90">
        <f>'(5) year_D_R23p2-5.5km'!CT272</f>
        <v>1.7965852103748807</v>
      </c>
      <c r="DL13" s="90">
        <f>'(5) year_D_R23p2-5.5km'!CU272</f>
        <v>1.6505266945084669</v>
      </c>
      <c r="DM13" s="90">
        <f>'(5) year_D_R23p2-5.5km'!CV272</f>
        <v>1.7708399897212286</v>
      </c>
      <c r="DN13" s="90">
        <f>'(5) year_D_R23p2-5.5km'!CW272</f>
        <v>1.7729808951041361</v>
      </c>
      <c r="DO13" s="90">
        <f>'(5) year_D_R23p2-5.5km'!CX272</f>
        <v>1.7137426426760674</v>
      </c>
      <c r="DP13" s="90">
        <f>'(5) year_D_R23p2-5.5km'!CY272</f>
        <v>1.5169178900941005</v>
      </c>
      <c r="DQ13" s="90">
        <f>'(5) year_D_R23p2-5.5km'!CZ272</f>
        <v>1.6114551232337191</v>
      </c>
      <c r="DR13" s="90">
        <f>'(5) year_D_R23p2-5.5km'!DA272</f>
        <v>1.7900800690061085</v>
      </c>
      <c r="DS13" s="90">
        <f>'(5) year_D_R23p2-5.5km'!DB272</f>
        <v>1.7742470234970096</v>
      </c>
      <c r="DT13" s="90">
        <f>'(5) year_D_R23p2-5.5km'!DC272</f>
        <v>1.9495522954955145</v>
      </c>
      <c r="DU13" s="90">
        <f>'(5) year_D_R23p2-5.5km'!DD272</f>
        <v>2.0947166869104441</v>
      </c>
      <c r="DV13" s="90">
        <f>'(5) year_D_R23p2-5.5km'!DE272</f>
        <v>1.9191079166972906</v>
      </c>
      <c r="DW13" s="90">
        <f>'(5) year_D_R23p2-5.5km'!DF272</f>
        <v>1.7816340540485609</v>
      </c>
      <c r="DX13" s="90">
        <f>'(5) year_D_R23p2-5.5km'!DG272</f>
        <v>1.7658758786282469</v>
      </c>
      <c r="DY13" s="95">
        <f>'(5) year_D_R23p2-5.5km'!DH272</f>
        <v>1.8979917244986739</v>
      </c>
    </row>
    <row r="14" spans="2:129" x14ac:dyDescent="0.2">
      <c r="B14" s="45" t="s">
        <v>197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90">
        <f>'(5) year_D_R23p2-5.5km'!P273</f>
        <v>31.000983445999999</v>
      </c>
      <c r="Q14" s="90">
        <f>'(5) year_D_R23p2-5.5km'!Q273</f>
        <v>31.000983445999999</v>
      </c>
      <c r="R14" s="90">
        <f>'(5) year_D_R23p2-5.5km'!R273</f>
        <v>31.781109192400002</v>
      </c>
      <c r="S14" s="90">
        <f>'(5) year_D_R23p2-5.5km'!S273</f>
        <v>32.572948840999999</v>
      </c>
      <c r="T14" s="90">
        <f>'(5) year_D_R23p2-5.5km'!T273</f>
        <v>34.4749397418</v>
      </c>
      <c r="U14" s="90">
        <f>'(5) year_D_R23p2-5.5km'!U273</f>
        <v>38.680634506091003</v>
      </c>
      <c r="V14" s="90">
        <f>'(5) year_D_R23p2-5.5km'!V273</f>
        <v>42.903717179982003</v>
      </c>
      <c r="W14" s="90">
        <f>'(5) year_D_R23p2-5.5km'!W273</f>
        <v>47.125256125873001</v>
      </c>
      <c r="X14" s="90">
        <f>'(5) year_D_R23p2-5.5km'!X273</f>
        <v>51.335081169563999</v>
      </c>
      <c r="Y14" s="90">
        <f>'(5) year_D_R23p2-5.5km'!Y273</f>
        <v>48.192200581164002</v>
      </c>
      <c r="Z14" s="90">
        <f>'(5) year_D_R23p2-5.5km'!Z273</f>
        <v>45.050966118964006</v>
      </c>
      <c r="AA14" s="90">
        <f>'(5) year_D_R23p2-5.5km'!AA273</f>
        <v>41.886769755364</v>
      </c>
      <c r="AB14" s="90">
        <f>'(5) year_D_R23p2-5.5km'!AB273</f>
        <v>39.1904242767</v>
      </c>
      <c r="AC14" s="90">
        <f>'(5) year_D_R23p2-5.5km'!AC273</f>
        <v>39.178988848000003</v>
      </c>
      <c r="AD14" s="90">
        <f>'(5) year_D_R23p2-5.5km'!AD273</f>
        <v>36.396670286000003</v>
      </c>
      <c r="AE14" s="90">
        <f>'(5) year_D_R23p2-5.5km'!AE273</f>
        <v>36.003423260800005</v>
      </c>
      <c r="AF14" s="90">
        <f>'(5) year_D_R23p2-5.5km'!AF273</f>
        <v>36.376439354200002</v>
      </c>
      <c r="AG14" s="90">
        <f>'(5) year_D_R23p2-5.5km'!AG273</f>
        <v>30.291928680399998</v>
      </c>
      <c r="AH14" s="90">
        <f>'(5) year_D_R23p2-5.5km'!AH273</f>
        <v>30.548796007200004</v>
      </c>
      <c r="AI14" s="90">
        <f>'(5) year_D_R23p2-5.5km'!AI273</f>
        <v>31.046710588499995</v>
      </c>
      <c r="AJ14" s="90">
        <f>'(5) year_D_R23p2-5.5km'!AJ273</f>
        <v>30.6632780684</v>
      </c>
      <c r="AK14" s="90">
        <f>'(5) year_D_R23p2-5.5km'!AK273</f>
        <v>32.700603070400007</v>
      </c>
      <c r="AL14" s="90">
        <f>'(5) year_D_R23p2-5.5km'!AL273</f>
        <v>31.545213342199997</v>
      </c>
      <c r="AM14" s="90">
        <f>'(5) year_D_R23p2-5.5km'!AM273</f>
        <v>31.737627198599998</v>
      </c>
      <c r="AN14" s="90">
        <f>'(5) year_D_R23p2-5.5km'!AN273</f>
        <v>29.845883672500001</v>
      </c>
      <c r="AO14" s="90">
        <f>'(5) year_D_R23p2-5.5km'!AO273</f>
        <v>29.994641276799996</v>
      </c>
      <c r="AP14" s="90">
        <f>'(5) year_D_R23p2-5.5km'!AP273</f>
        <v>30.344297201799993</v>
      </c>
      <c r="AQ14" s="90">
        <f>'(5) year_D_R23p2-5.5km'!AQ273</f>
        <v>30.308974759299996</v>
      </c>
      <c r="AR14" s="90">
        <f>'(5) year_D_R23p2-5.5km'!AR273</f>
        <v>29.65862525439999</v>
      </c>
      <c r="AS14" s="90">
        <f>'(5) year_D_R23p2-5.5km'!AS273</f>
        <v>29.389373366800005</v>
      </c>
      <c r="AT14" s="90">
        <f>'(5) year_D_R23p2-5.5km'!AT273</f>
        <v>30.2788044196</v>
      </c>
      <c r="AU14" s="90">
        <f>'(5) year_D_R23p2-5.5km'!AU273</f>
        <v>31.172525323599999</v>
      </c>
      <c r="AV14" s="90">
        <f>'(5) year_D_R23p2-5.5km'!AV273</f>
        <v>30.1011778232</v>
      </c>
      <c r="AW14" s="90">
        <f>'(5) year_D_R23p2-5.5km'!AW273</f>
        <v>30.996583001400001</v>
      </c>
      <c r="AX14" s="90">
        <f>'(5) year_D_R23p2-5.5km'!AX273</f>
        <v>30.227370179399994</v>
      </c>
      <c r="AY14" s="90">
        <f>'(5) year_D_R23p2-5.5km'!AY273</f>
        <v>30.884231031600002</v>
      </c>
      <c r="AZ14" s="90">
        <f>'(5) year_D_R23p2-5.5km'!AZ273</f>
        <v>31.079864471800001</v>
      </c>
      <c r="BA14" s="90">
        <f>'(5) year_D_R23p2-5.5km'!BA273</f>
        <v>30.721932932600001</v>
      </c>
      <c r="BB14" s="90">
        <f>'(5) year_D_R23p2-5.5km'!BB273</f>
        <v>31.979384972399998</v>
      </c>
      <c r="BC14" s="90">
        <f>'(5) year_D_R23p2-5.5km'!BC273</f>
        <v>32.619310436599996</v>
      </c>
      <c r="BD14" s="90">
        <f>'(5) year_D_R23p2-5.5km'!BD273</f>
        <v>34.643152907200005</v>
      </c>
      <c r="BE14" s="90">
        <f>'(5) year_D_R23p2-5.5km'!BE273</f>
        <v>32.430754002800001</v>
      </c>
      <c r="BF14" s="90">
        <f>'(5) year_D_R23p2-5.5km'!BF273</f>
        <v>34.767315604799997</v>
      </c>
      <c r="BG14" s="90">
        <f>'(5) year_D_R23p2-5.5km'!BG273</f>
        <v>36.067037248799998</v>
      </c>
      <c r="BH14" s="90">
        <f>'(5) year_D_R23p2-5.5km'!BH273</f>
        <v>36.391142604199999</v>
      </c>
      <c r="BI14" s="90">
        <f>'(5) year_D_R23p2-5.5km'!BI273</f>
        <v>36.455061458100005</v>
      </c>
      <c r="BJ14" s="95">
        <f>'(5) year_D_R23p2-5.5km'!BJ273</f>
        <v>39.4855254131</v>
      </c>
      <c r="BN14" s="10"/>
      <c r="BQ14" s="45" t="s">
        <v>197</v>
      </c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90">
        <f>'(5) year_D_R23p2-5.5km'!BN273</f>
        <v>4.2390016837118107</v>
      </c>
      <c r="CF14" s="90">
        <f>'(5) year_D_R23p2-5.5km'!BO273</f>
        <v>3.698409929615837</v>
      </c>
      <c r="CG14" s="90">
        <f>'(5) year_D_R23p2-5.5km'!BP273</f>
        <v>3.402970238010528</v>
      </c>
      <c r="CH14" s="90">
        <f>'(5) year_D_R23p2-5.5km'!BQ273</f>
        <v>3.1770731830528769</v>
      </c>
      <c r="CI14" s="90">
        <f>'(5) year_D_R23p2-5.5km'!BR273</f>
        <v>3.2428629211844524</v>
      </c>
      <c r="CJ14" s="90">
        <f>'(5) year_D_R23p2-5.5km'!BS273</f>
        <v>3.660784258302634</v>
      </c>
      <c r="CK14" s="90">
        <f>'(5) year_D_R23p2-5.5km'!BT273</f>
        <v>4.0097977693473617</v>
      </c>
      <c r="CL14" s="90">
        <f>'(5) year_D_R23p2-5.5km'!BU273</f>
        <v>4.3994557726257133</v>
      </c>
      <c r="CM14" s="90">
        <f>'(5) year_D_R23p2-5.5km'!BV273</f>
        <v>4.8706036564390063</v>
      </c>
      <c r="CN14" s="90">
        <f>'(5) year_D_R23p2-5.5km'!BW273</f>
        <v>4.6014619940776909</v>
      </c>
      <c r="CO14" s="90">
        <f>'(5) year_D_R23p2-5.5km'!BX273</f>
        <v>4.0665340522242825</v>
      </c>
      <c r="CP14" s="90">
        <f>'(5) year_D_R23p2-5.5km'!BY273</f>
        <v>3.5746101684151874</v>
      </c>
      <c r="CQ14" s="90">
        <f>'(5) year_D_R23p2-5.5km'!BZ273</f>
        <v>5.2563117336547265</v>
      </c>
      <c r="CR14" s="90">
        <f>'(5) year_D_R23p2-5.5km'!CA273</f>
        <v>4.4689818482380685</v>
      </c>
      <c r="CS14" s="90">
        <f>'(5) year_D_R23p2-5.5km'!CB273</f>
        <v>3.9017137927889363</v>
      </c>
      <c r="CT14" s="90">
        <f>'(5) year_D_R23p2-5.5km'!CC273</f>
        <v>3.1811640483289745</v>
      </c>
      <c r="CU14" s="90">
        <f>'(5) year_D_R23p2-5.5km'!CD273</f>
        <v>2.8873760308459864</v>
      </c>
      <c r="CV14" s="90">
        <f>'(5) year_D_R23p2-5.5km'!CE273</f>
        <v>2.1827150159099742</v>
      </c>
      <c r="CW14" s="90">
        <f>'(5) year_D_R23p2-5.5km'!CF273</f>
        <v>2.1446575258084368</v>
      </c>
      <c r="CX14" s="90">
        <f>'(5) year_D_R23p2-5.5km'!CG273</f>
        <v>2.2642222227119224</v>
      </c>
      <c r="CY14" s="90">
        <f>'(5) year_D_R23p2-5.5km'!CH273</f>
        <v>2.1469071152549897</v>
      </c>
      <c r="CZ14" s="90">
        <f>'(5) year_D_R23p2-5.5km'!CI273</f>
        <v>2.3008115875578037</v>
      </c>
      <c r="DA14" s="90">
        <f>'(5) year_D_R23p2-5.5km'!CJ273</f>
        <v>2.1093711948556728</v>
      </c>
      <c r="DB14" s="90">
        <f>'(5) year_D_R23p2-5.5km'!CK273</f>
        <v>2.1148606863326291</v>
      </c>
      <c r="DC14" s="90">
        <f>'(5) year_D_R23p2-5.5km'!CL273</f>
        <v>2.0020745355887883</v>
      </c>
      <c r="DD14" s="90">
        <f>'(5) year_D_R23p2-5.5km'!CM273</f>
        <v>2.0144078420685254</v>
      </c>
      <c r="DE14" s="90">
        <f>'(5) year_D_R23p2-5.5km'!CN273</f>
        <v>1.997837121403589</v>
      </c>
      <c r="DF14" s="90">
        <f>'(5) year_D_R23p2-5.5km'!CO273</f>
        <v>1.9838690984788461</v>
      </c>
      <c r="DG14" s="90">
        <f>'(5) year_D_R23p2-5.5km'!CP273</f>
        <v>2.0408123646025946</v>
      </c>
      <c r="DH14" s="90">
        <f>'(5) year_D_R23p2-5.5km'!CQ273</f>
        <v>1.9529676640993392</v>
      </c>
      <c r="DI14" s="90">
        <f>'(5) year_D_R23p2-5.5km'!CR273</f>
        <v>2.1542319801326659</v>
      </c>
      <c r="DJ14" s="90">
        <f>'(5) year_D_R23p2-5.5km'!CS273</f>
        <v>2.2081799296580571</v>
      </c>
      <c r="DK14" s="90">
        <f>'(5) year_D_R23p2-5.5km'!CT273</f>
        <v>2.0492170400510159</v>
      </c>
      <c r="DL14" s="90">
        <f>'(5) year_D_R23p2-5.5km'!CU273</f>
        <v>2.0825230694244836</v>
      </c>
      <c r="DM14" s="90">
        <f>'(5) year_D_R23p2-5.5km'!CV273</f>
        <v>2.0277926336378993</v>
      </c>
      <c r="DN14" s="90">
        <f>'(5) year_D_R23p2-5.5km'!CW273</f>
        <v>2.0670393509832814</v>
      </c>
      <c r="DO14" s="90">
        <f>'(5) year_D_R23p2-5.5km'!CX273</f>
        <v>2.0859799377712167</v>
      </c>
      <c r="DP14" s="90">
        <f>'(5) year_D_R23p2-5.5km'!CY273</f>
        <v>2.0466009505538798</v>
      </c>
      <c r="DQ14" s="90">
        <f>'(5) year_D_R23p2-5.5km'!CZ273</f>
        <v>2.1998828832734594</v>
      </c>
      <c r="DR14" s="90">
        <f>'(5) year_D_R23p2-5.5km'!DA273</f>
        <v>2.2081395299350732</v>
      </c>
      <c r="DS14" s="90">
        <f>'(5) year_D_R23p2-5.5km'!DB273</f>
        <v>2.3566769303407349</v>
      </c>
      <c r="DT14" s="90">
        <f>'(5) year_D_R23p2-5.5km'!DC273</f>
        <v>2.1840617825278756</v>
      </c>
      <c r="DU14" s="90">
        <f>'(5) year_D_R23p2-5.5km'!DD273</f>
        <v>2.3394709458126997</v>
      </c>
      <c r="DV14" s="90">
        <f>'(5) year_D_R23p2-5.5km'!DE273</f>
        <v>2.4520716869385328</v>
      </c>
      <c r="DW14" s="90">
        <f>'(5) year_D_R23p2-5.5km'!DF273</f>
        <v>2.48866185808434</v>
      </c>
      <c r="DX14" s="90">
        <f>'(5) year_D_R23p2-5.5km'!DG273</f>
        <v>2.4968778335845196</v>
      </c>
      <c r="DY14" s="95">
        <f>'(5) year_D_R23p2-5.5km'!DH273</f>
        <v>2.7203252547518812</v>
      </c>
    </row>
    <row r="15" spans="2:129" x14ac:dyDescent="0.2">
      <c r="B15" s="45" t="s">
        <v>243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90">
        <f>'(5) year_D_R23p2-5.5km'!P274</f>
        <v>74.534759394453332</v>
      </c>
      <c r="Q15" s="90">
        <f>'(5) year_D_R23p2-5.5km'!Q274</f>
        <v>74.530762520053329</v>
      </c>
      <c r="R15" s="90">
        <f>'(5) year_D_R23p2-5.5km'!R274</f>
        <v>74.530762520053329</v>
      </c>
      <c r="S15" s="90">
        <f>'(5) year_D_R23p2-5.5km'!S274</f>
        <v>74.530762520053329</v>
      </c>
      <c r="T15" s="90">
        <f>'(5) year_D_R23p2-5.5km'!T274</f>
        <v>74.530762520053329</v>
      </c>
      <c r="U15" s="90">
        <f>'(5) year_D_R23p2-5.5km'!U274</f>
        <v>74.530762520053329</v>
      </c>
      <c r="V15" s="90">
        <f>'(5) year_D_R23p2-5.5km'!V274</f>
        <v>74.530762520053329</v>
      </c>
      <c r="W15" s="90">
        <f>'(5) year_D_R23p2-5.5km'!W274</f>
        <v>74.530762520053329</v>
      </c>
      <c r="X15" s="90">
        <f>'(5) year_D_R23p2-5.5km'!X274</f>
        <v>74.526765645653327</v>
      </c>
      <c r="Y15" s="90">
        <f>'(5) year_D_R23p2-5.5km'!Y274</f>
        <v>74.526765645653327</v>
      </c>
      <c r="Z15" s="90">
        <f>'(5) year_D_R23p2-5.5km'!Z274</f>
        <v>74.526765645653327</v>
      </c>
      <c r="AA15" s="90">
        <f>'(5) year_D_R23p2-5.5km'!AA274</f>
        <v>74.510778148053333</v>
      </c>
      <c r="AB15" s="90">
        <f>'(5) year_D_R23p2-5.5km'!AB274</f>
        <v>74.383940809653325</v>
      </c>
      <c r="AC15" s="90">
        <f>'(5) year_D_R23p2-5.5km'!AC274</f>
        <v>74.24108476925332</v>
      </c>
      <c r="AD15" s="90">
        <f>'(5) year_D_R23p2-5.5km'!AD274</f>
        <v>69.265104743333339</v>
      </c>
      <c r="AE15" s="90">
        <f>'(5) year_D_R23p2-5.5km'!AE274</f>
        <v>70.253023447813334</v>
      </c>
      <c r="AF15" s="90">
        <f>'(5) year_D_R23p2-5.5km'!AF274</f>
        <v>71.283260000243331</v>
      </c>
      <c r="AG15" s="90">
        <f>'(5) year_D_R23p2-5.5km'!AG274</f>
        <v>71.488649226793314</v>
      </c>
      <c r="AH15" s="90">
        <f>'(5) year_D_R23p2-5.5km'!AH274</f>
        <v>72.520191445353333</v>
      </c>
      <c r="AI15" s="90">
        <f>'(5) year_D_R23p2-5.5km'!AI274</f>
        <v>72.847095117143326</v>
      </c>
      <c r="AJ15" s="90">
        <f>'(5) year_D_R23p2-5.5km'!AJ274</f>
        <v>82.514446090113339</v>
      </c>
      <c r="AK15" s="90">
        <f>'(5) year_D_R23p2-5.5km'!AK274</f>
        <v>80.601236319133321</v>
      </c>
      <c r="AL15" s="90">
        <f>'(5) year_D_R23p2-5.5km'!AL274</f>
        <v>76.958447862073328</v>
      </c>
      <c r="AM15" s="90">
        <f>'(5) year_D_R23p2-5.5km'!AM274</f>
        <v>74.14195412863333</v>
      </c>
      <c r="AN15" s="90">
        <f>'(5) year_D_R23p2-5.5km'!AN274</f>
        <v>75.204518414933318</v>
      </c>
      <c r="AO15" s="90">
        <f>'(5) year_D_R23p2-5.5km'!AO274</f>
        <v>82.307162439143312</v>
      </c>
      <c r="AP15" s="90">
        <f>'(5) year_D_R23p2-5.5km'!AP274</f>
        <v>81.03408602444334</v>
      </c>
      <c r="AQ15" s="90">
        <f>'(5) year_D_R23p2-5.5km'!AQ274</f>
        <v>77.237920141533309</v>
      </c>
      <c r="AR15" s="90">
        <f>'(5) year_D_R23p2-5.5km'!AR274</f>
        <v>74.859614335813333</v>
      </c>
      <c r="AS15" s="90">
        <f>'(5) year_D_R23p2-5.5km'!AS274</f>
        <v>73.774724275423324</v>
      </c>
      <c r="AT15" s="90">
        <f>'(5) year_D_R23p2-5.5km'!AT274</f>
        <v>76.098543767453336</v>
      </c>
      <c r="AU15" s="90">
        <f>'(5) year_D_R23p2-5.5km'!AU274</f>
        <v>77.320994740693322</v>
      </c>
      <c r="AV15" s="90">
        <f>'(5) year_D_R23p2-5.5km'!AV274</f>
        <v>79.256001463643315</v>
      </c>
      <c r="AW15" s="90">
        <f>'(5) year_D_R23p2-5.5km'!AW274</f>
        <v>99.346897205673372</v>
      </c>
      <c r="AX15" s="90">
        <f>'(5) year_D_R23p2-5.5km'!AX274</f>
        <v>95.86294132139335</v>
      </c>
      <c r="AY15" s="90">
        <f>'(5) year_D_R23p2-5.5km'!AY274</f>
        <v>91.541196353733326</v>
      </c>
      <c r="AZ15" s="90">
        <f>'(5) year_D_R23p2-5.5km'!AZ274</f>
        <v>90.607993210733341</v>
      </c>
      <c r="BA15" s="90">
        <f>'(5) year_D_R23p2-5.5km'!BA274</f>
        <v>87.503553142473336</v>
      </c>
      <c r="BB15" s="90">
        <f>'(5) year_D_R23p2-5.5km'!BB274</f>
        <v>86.076540692983329</v>
      </c>
      <c r="BC15" s="90">
        <f>'(5) year_D_R23p2-5.5km'!BC274</f>
        <v>87.91246558283332</v>
      </c>
      <c r="BD15" s="90">
        <f>'(5) year_D_R23p2-5.5km'!BD274</f>
        <v>89.26547721755334</v>
      </c>
      <c r="BE15" s="90">
        <f>'(5) year_D_R23p2-5.5km'!BE274</f>
        <v>85.478711487323338</v>
      </c>
      <c r="BF15" s="90">
        <f>'(5) year_D_R23p2-5.5km'!BF274</f>
        <v>86.063991724893341</v>
      </c>
      <c r="BG15" s="90">
        <f>'(5) year_D_R23p2-5.5km'!BG274</f>
        <v>84.579601830953322</v>
      </c>
      <c r="BH15" s="90">
        <f>'(5) year_D_R23p2-5.5km'!BH274</f>
        <v>84.213083262413306</v>
      </c>
      <c r="BI15" s="90">
        <f>'(5) year_D_R23p2-5.5km'!BI274</f>
        <v>87.597076075473325</v>
      </c>
      <c r="BJ15" s="95">
        <f>'(5) year_D_R23p2-5.5km'!BJ274</f>
        <v>90.912482163733316</v>
      </c>
      <c r="BN15" s="10"/>
      <c r="BQ15" s="45" t="s">
        <v>243</v>
      </c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4"/>
      <c r="CE15" s="90">
        <f>'(5) year_D_R23p2-5.5km'!BN274</f>
        <v>22.761126171885582</v>
      </c>
      <c r="CF15" s="90">
        <f>'(5) year_D_R23p2-5.5km'!BO274</f>
        <v>20.860746367643866</v>
      </c>
      <c r="CG15" s="90">
        <f>'(5) year_D_R23p2-5.5km'!BP274</f>
        <v>19.067618830023513</v>
      </c>
      <c r="CH15" s="90">
        <f>'(5) year_D_R23p2-5.5km'!BQ274</f>
        <v>17.38065951782071</v>
      </c>
      <c r="CI15" s="90">
        <f>'(5) year_D_R23p2-5.5km'!BR274</f>
        <v>15.812863066660659</v>
      </c>
      <c r="CJ15" s="90">
        <f>'(5) year_D_R23p2-5.5km'!BS274</f>
        <v>14.360872535231014</v>
      </c>
      <c r="CK15" s="90">
        <f>'(5) year_D_R23p2-5.5km'!BT274</f>
        <v>13.025203923523842</v>
      </c>
      <c r="CL15" s="90">
        <f>'(5) year_D_R23p2-5.5km'!BU274</f>
        <v>11.817651545754067</v>
      </c>
      <c r="CM15" s="90">
        <f>'(5) year_D_R23p2-5.5km'!BV274</f>
        <v>10.7469971731449</v>
      </c>
      <c r="CN15" s="90">
        <f>'(5) year_D_R23p2-5.5km'!BW274</f>
        <v>9.8251205107843163</v>
      </c>
      <c r="CO15" s="90">
        <f>'(5) year_D_R23p2-5.5km'!BX274</f>
        <v>9.0766168347999834</v>
      </c>
      <c r="CP15" s="90">
        <f>'(5) year_D_R23p2-5.5km'!BY274</f>
        <v>8.50036448099738</v>
      </c>
      <c r="CQ15" s="90">
        <f>'(5) year_D_R23p2-5.5km'!BZ274</f>
        <v>8.096700737491334</v>
      </c>
      <c r="CR15" s="90">
        <f>'(5) year_D_R23p2-5.5km'!CA274</f>
        <v>7.9274961951996854</v>
      </c>
      <c r="CS15" s="90">
        <f>'(5) year_D_R23p2-5.5km'!CB274</f>
        <v>3.5846417010367837</v>
      </c>
      <c r="CT15" s="90">
        <f>'(5) year_D_R23p2-5.5km'!CC274</f>
        <v>3.8012865121545625</v>
      </c>
      <c r="CU15" s="90">
        <f>'(5) year_D_R23p2-5.5km'!CD274</f>
        <v>3.2833951974959206</v>
      </c>
      <c r="CV15" s="90">
        <f>'(5) year_D_R23p2-5.5km'!CE274</f>
        <v>3.7016825199829615</v>
      </c>
      <c r="CW15" s="90">
        <f>'(5) year_D_R23p2-5.5km'!CF274</f>
        <v>3.7617500997466262</v>
      </c>
      <c r="CX15" s="90">
        <f>'(5) year_D_R23p2-5.5km'!CG274</f>
        <v>3.9105878823922962</v>
      </c>
      <c r="CY15" s="90">
        <f>'(5) year_D_R23p2-5.5km'!CH274</f>
        <v>5.3048350988376756</v>
      </c>
      <c r="CZ15" s="90">
        <f>'(5) year_D_R23p2-5.5km'!CI274</f>
        <v>5.2697112714745868</v>
      </c>
      <c r="DA15" s="90">
        <f>'(5) year_D_R23p2-5.5km'!CJ274</f>
        <v>5.7428941826468529</v>
      </c>
      <c r="DB15" s="90">
        <f>'(5) year_D_R23p2-5.5km'!CK274</f>
        <v>4.9320969293620678</v>
      </c>
      <c r="DC15" s="90">
        <f>'(5) year_D_R23p2-5.5km'!CL274</f>
        <v>5.1983330875131708</v>
      </c>
      <c r="DD15" s="90">
        <f>'(5) year_D_R23p2-5.5km'!CM274</f>
        <v>6.3734478616998613</v>
      </c>
      <c r="DE15" s="90">
        <f>'(5) year_D_R23p2-5.5km'!CN274</f>
        <v>6.2647827704274635</v>
      </c>
      <c r="DF15" s="90">
        <f>'(5) year_D_R23p2-5.5km'!CO274</f>
        <v>6.779600032679336</v>
      </c>
      <c r="DG15" s="90">
        <f>'(5) year_D_R23p2-5.5km'!CP274</f>
        <v>4.1278547353155215</v>
      </c>
      <c r="DH15" s="90">
        <f>'(5) year_D_R23p2-5.5km'!CQ274</f>
        <v>4.1201359189275992</v>
      </c>
      <c r="DI15" s="90">
        <f>'(5) year_D_R23p2-5.5km'!CR274</f>
        <v>4.0465064130556296</v>
      </c>
      <c r="DJ15" s="90">
        <f>'(5) year_D_R23p2-5.5km'!CS274</f>
        <v>4.1789812529819512</v>
      </c>
      <c r="DK15" s="90">
        <f>'(5) year_D_R23p2-5.5km'!CT274</f>
        <v>4.344385872346975</v>
      </c>
      <c r="DL15" s="90">
        <f>'(5) year_D_R23p2-5.5km'!CU274</f>
        <v>7.4926593258478347</v>
      </c>
      <c r="DM15" s="90">
        <f>'(5) year_D_R23p2-5.5km'!CV274</f>
        <v>8.2021185943168078</v>
      </c>
      <c r="DN15" s="90">
        <f>'(5) year_D_R23p2-5.5km'!CW274</f>
        <v>7.3860995910663023</v>
      </c>
      <c r="DO15" s="90">
        <f>'(5) year_D_R23p2-5.5km'!CX274</f>
        <v>7.1867673711675941</v>
      </c>
      <c r="DP15" s="90">
        <f>'(5) year_D_R23p2-5.5km'!CY274</f>
        <v>6.5387172418631589</v>
      </c>
      <c r="DQ15" s="90">
        <f>'(5) year_D_R23p2-5.5km'!CZ274</f>
        <v>6.3318803518845046</v>
      </c>
      <c r="DR15" s="90">
        <f>'(5) year_D_R23p2-5.5km'!DA274</f>
        <v>6.5224433460175941</v>
      </c>
      <c r="DS15" s="90">
        <f>'(5) year_D_R23p2-5.5km'!DB274</f>
        <v>6.8472002347884144</v>
      </c>
      <c r="DT15" s="90">
        <f>'(5) year_D_R23p2-5.5km'!DC274</f>
        <v>6.4755553763863762</v>
      </c>
      <c r="DU15" s="90">
        <f>'(5) year_D_R23p2-5.5km'!DD274</f>
        <v>6.254696873473673</v>
      </c>
      <c r="DV15" s="90">
        <f>'(5) year_D_R23p2-5.5km'!DE274</f>
        <v>6.0033255525122247</v>
      </c>
      <c r="DW15" s="90">
        <f>'(5) year_D_R23p2-5.5km'!DF274</f>
        <v>5.8166293511251945</v>
      </c>
      <c r="DX15" s="90">
        <f>'(5) year_D_R23p2-5.5km'!DG274</f>
        <v>5.9026461240918549</v>
      </c>
      <c r="DY15" s="95">
        <f>'(5) year_D_R23p2-5.5km'!DH274</f>
        <v>6.4995172508965062</v>
      </c>
    </row>
    <row r="16" spans="2:129" x14ac:dyDescent="0.2">
      <c r="B16" s="45" t="s">
        <v>177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90">
        <f>'(5) year_D_R23p2-5.5km'!P275</f>
        <v>136.12202943512796</v>
      </c>
      <c r="Q16" s="90">
        <f>'(5) year_D_R23p2-5.5km'!Q275</f>
        <v>136.12202943512796</v>
      </c>
      <c r="R16" s="90">
        <f>'(5) year_D_R23p2-5.5km'!R275</f>
        <v>135.88272009294795</v>
      </c>
      <c r="S16" s="90">
        <f>'(5) year_D_R23p2-5.5km'!S275</f>
        <v>135.64370360840798</v>
      </c>
      <c r="T16" s="90">
        <f>'(5) year_D_R23p2-5.5km'!T275</f>
        <v>135.40562566622796</v>
      </c>
      <c r="U16" s="90">
        <f>'(5) year_D_R23p2-5.5km'!U275</f>
        <v>135.14513513484795</v>
      </c>
      <c r="V16" s="90">
        <f>'(5) year_D_R23p2-5.5km'!V275</f>
        <v>134.90705719266796</v>
      </c>
      <c r="W16" s="90">
        <f>'(5) year_D_R23p2-5.5km'!W275</f>
        <v>134.66993696248795</v>
      </c>
      <c r="X16" s="90">
        <f>'(5) year_D_R23p2-5.5km'!X275</f>
        <v>134.42873136594795</v>
      </c>
      <c r="Y16" s="90">
        <f>'(5) year_D_R23p2-5.5km'!Y275</f>
        <v>134.16728312256797</v>
      </c>
      <c r="Z16" s="90">
        <f>'(5) year_D_R23p2-5.5km'!Z275</f>
        <v>133.93016289238795</v>
      </c>
      <c r="AA16" s="90">
        <f>'(5) year_D_R23p2-5.5km'!AA275</f>
        <v>133.69208495020797</v>
      </c>
      <c r="AB16" s="90">
        <f>'(5) year_D_R23p2-5.5km'!AB275</f>
        <v>133.21092138207996</v>
      </c>
      <c r="AC16" s="90">
        <f>'(5) year_D_R23p2-5.5km'!AC275</f>
        <v>132.74158971031198</v>
      </c>
      <c r="AD16" s="90">
        <f>'(5) year_D_R23p2-5.5km'!AD275</f>
        <v>136.34514546282398</v>
      </c>
      <c r="AE16" s="90">
        <f>'(5) year_D_R23p2-5.5km'!AE275</f>
        <v>141.10450340148597</v>
      </c>
      <c r="AF16" s="90">
        <f>'(5) year_D_R23p2-5.5km'!AF275</f>
        <v>142.56504154169397</v>
      </c>
      <c r="AG16" s="90">
        <f>'(5) year_D_R23p2-5.5km'!AG275</f>
        <v>135.05418362612997</v>
      </c>
      <c r="AH16" s="90">
        <f>'(5) year_D_R23p2-5.5km'!AH275</f>
        <v>135.74736210307796</v>
      </c>
      <c r="AI16" s="90">
        <f>'(5) year_D_R23p2-5.5km'!AI275</f>
        <v>135.92055332802195</v>
      </c>
      <c r="AJ16" s="90">
        <f>'(5) year_D_R23p2-5.5km'!AJ275</f>
        <v>137.61693974989802</v>
      </c>
      <c r="AK16" s="90">
        <f>'(5) year_D_R23p2-5.5km'!AK275</f>
        <v>138.96801988352794</v>
      </c>
      <c r="AL16" s="90">
        <f>'(5) year_D_R23p2-5.5km'!AL275</f>
        <v>140.45957079897599</v>
      </c>
      <c r="AM16" s="90">
        <f>'(5) year_D_R23p2-5.5km'!AM275</f>
        <v>142.46774864068198</v>
      </c>
      <c r="AN16" s="90">
        <f>'(5) year_D_R23p2-5.5km'!AN275</f>
        <v>140.79830428088397</v>
      </c>
      <c r="AO16" s="90">
        <f>'(5) year_D_R23p2-5.5km'!AO275</f>
        <v>146.63885086745796</v>
      </c>
      <c r="AP16" s="90">
        <f>'(5) year_D_R23p2-5.5km'!AP275</f>
        <v>142.86906045199598</v>
      </c>
      <c r="AQ16" s="90">
        <f>'(5) year_D_R23p2-5.5km'!AQ275</f>
        <v>139.99521713715797</v>
      </c>
      <c r="AR16" s="90">
        <f>'(5) year_D_R23p2-5.5km'!AR275</f>
        <v>143.56410787674403</v>
      </c>
      <c r="AS16" s="90">
        <f>'(5) year_D_R23p2-5.5km'!AS275</f>
        <v>136.45067562190295</v>
      </c>
      <c r="AT16" s="90">
        <f>'(5) year_D_R23p2-5.5km'!AT275</f>
        <v>149.86641533046799</v>
      </c>
      <c r="AU16" s="90">
        <f>'(5) year_D_R23p2-5.5km'!AU275</f>
        <v>155.11126792212693</v>
      </c>
      <c r="AV16" s="90">
        <f>'(5) year_D_R23p2-5.5km'!AV275</f>
        <v>171.35800047801996</v>
      </c>
      <c r="AW16" s="90">
        <f>'(5) year_D_R23p2-5.5km'!AW275</f>
        <v>177.84690498249992</v>
      </c>
      <c r="AX16" s="90">
        <f>'(5) year_D_R23p2-5.5km'!AX275</f>
        <v>166.16092168841197</v>
      </c>
      <c r="AY16" s="90">
        <f>'(5) year_D_R23p2-5.5km'!AY275</f>
        <v>157.44436773550603</v>
      </c>
      <c r="AZ16" s="90">
        <f>'(5) year_D_R23p2-5.5km'!AZ275</f>
        <v>158.14910689944395</v>
      </c>
      <c r="BA16" s="90">
        <f>'(5) year_D_R23p2-5.5km'!BA275</f>
        <v>158.99715830667901</v>
      </c>
      <c r="BB16" s="90">
        <f>'(5) year_D_R23p2-5.5km'!BB275</f>
        <v>160.53997015415391</v>
      </c>
      <c r="BC16" s="90">
        <f>'(5) year_D_R23p2-5.5km'!BC275</f>
        <v>164.18270115563598</v>
      </c>
      <c r="BD16" s="90">
        <f>'(5) year_D_R23p2-5.5km'!BD275</f>
        <v>161.13174869885196</v>
      </c>
      <c r="BE16" s="90">
        <f>'(5) year_D_R23p2-5.5km'!BE275</f>
        <v>153.70824311014994</v>
      </c>
      <c r="BF16" s="90">
        <f>'(5) year_D_R23p2-5.5km'!BF275</f>
        <v>155.73611591826696</v>
      </c>
      <c r="BG16" s="90">
        <f>'(5) year_D_R23p2-5.5km'!BG275</f>
        <v>160.73677769136197</v>
      </c>
      <c r="BH16" s="90">
        <f>'(5) year_D_R23p2-5.5km'!BH275</f>
        <v>159.895625315838</v>
      </c>
      <c r="BI16" s="90">
        <f>'(5) year_D_R23p2-5.5km'!BI275</f>
        <v>160.831412294215</v>
      </c>
      <c r="BJ16" s="95">
        <f>'(5) year_D_R23p2-5.5km'!BJ275</f>
        <v>165.84043455043792</v>
      </c>
      <c r="BN16" s="10"/>
      <c r="BQ16" s="45" t="s">
        <v>177</v>
      </c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4"/>
      <c r="CE16" s="90">
        <f>'(5) year_D_R23p2-5.5km'!BN275</f>
        <v>24.22749594200549</v>
      </c>
      <c r="CF16" s="90">
        <f>'(5) year_D_R23p2-5.5km'!BO275</f>
        <v>22.449235276655859</v>
      </c>
      <c r="CG16" s="90">
        <f>'(5) year_D_R23p2-5.5km'!BP275</f>
        <v>20.839237123790053</v>
      </c>
      <c r="CH16" s="90">
        <f>'(5) year_D_R23p2-5.5km'!BQ275</f>
        <v>19.389915472336622</v>
      </c>
      <c r="CI16" s="90">
        <f>'(5) year_D_R23p2-5.5km'!BR275</f>
        <v>18.090989213619817</v>
      </c>
      <c r="CJ16" s="90">
        <f>'(5) year_D_R23p2-5.5km'!BS275</f>
        <v>16.951999066118933</v>
      </c>
      <c r="CK16" s="90">
        <f>'(5) year_D_R23p2-5.5km'!BT275</f>
        <v>15.882393103278304</v>
      </c>
      <c r="CL16" s="90">
        <f>'(5) year_D_R23p2-5.5km'!BU275</f>
        <v>14.570204732913787</v>
      </c>
      <c r="CM16" s="90">
        <f>'(5) year_D_R23p2-5.5km'!BV275</f>
        <v>12.969498760624058</v>
      </c>
      <c r="CN16" s="90">
        <f>'(5) year_D_R23p2-5.5km'!BW275</f>
        <v>11.47499570931601</v>
      </c>
      <c r="CO16" s="90">
        <f>'(5) year_D_R23p2-5.5km'!BX275</f>
        <v>10.082343052783131</v>
      </c>
      <c r="CP16" s="90">
        <f>'(5) year_D_R23p2-5.5km'!BY275</f>
        <v>8.7957809445861255</v>
      </c>
      <c r="CQ16" s="90">
        <f>'(5) year_D_R23p2-5.5km'!BZ275</f>
        <v>7.6711421886687106</v>
      </c>
      <c r="CR16" s="90">
        <f>'(5) year_D_R23p2-5.5km'!CA275</f>
        <v>6.8224852756994618</v>
      </c>
      <c r="CS16" s="90">
        <f>'(5) year_D_R23p2-5.5km'!CB275</f>
        <v>6.2639897016709511</v>
      </c>
      <c r="CT16" s="90">
        <f>'(5) year_D_R23p2-5.5km'!CC275</f>
        <v>5.9117982942681779</v>
      </c>
      <c r="CU16" s="90">
        <f>'(5) year_D_R23p2-5.5km'!CD275</f>
        <v>6.0637432429596769</v>
      </c>
      <c r="CV16" s="90">
        <f>'(5) year_D_R23p2-5.5km'!CE275</f>
        <v>5.177355218444732</v>
      </c>
      <c r="CW16" s="90">
        <f>'(5) year_D_R23p2-5.5km'!CF275</f>
        <v>5.2787866687518807</v>
      </c>
      <c r="CX16" s="90">
        <f>'(5) year_D_R23p2-5.5km'!CG275</f>
        <v>5.4704154530950397</v>
      </c>
      <c r="CY16" s="90">
        <f>'(5) year_D_R23p2-5.5km'!CH275</f>
        <v>5.6089002985608323</v>
      </c>
      <c r="CZ16" s="90">
        <f>'(5) year_D_R23p2-5.5km'!CI275</f>
        <v>7.090877700835442</v>
      </c>
      <c r="DA16" s="90">
        <f>'(5) year_D_R23p2-5.5km'!CJ275</f>
        <v>6.896533953715883</v>
      </c>
      <c r="DB16" s="90">
        <f>'(5) year_D_R23p2-5.5km'!CK275</f>
        <v>6.8244245652206876</v>
      </c>
      <c r="DC16" s="90">
        <f>'(5) year_D_R23p2-5.5km'!CL275</f>
        <v>5.4810064640471161</v>
      </c>
      <c r="DD16" s="90">
        <f>'(5) year_D_R23p2-5.5km'!CM275</f>
        <v>5.6709371438672553</v>
      </c>
      <c r="DE16" s="90">
        <f>'(5) year_D_R23p2-5.5km'!CN275</f>
        <v>5.5879305673222577</v>
      </c>
      <c r="DF16" s="90">
        <f>'(5) year_D_R23p2-5.5km'!CO275</f>
        <v>5.5259142220426201</v>
      </c>
      <c r="DG16" s="90">
        <f>'(5) year_D_R23p2-5.5km'!CP275</f>
        <v>7.0565496463537043</v>
      </c>
      <c r="DH16" s="90">
        <f>'(5) year_D_R23p2-5.5km'!CQ275</f>
        <v>5.6472535875090184</v>
      </c>
      <c r="DI16" s="90">
        <f>'(5) year_D_R23p2-5.5km'!CR275</f>
        <v>6.8903288796857547</v>
      </c>
      <c r="DJ16" s="90">
        <f>'(5) year_D_R23p2-5.5km'!CS275</f>
        <v>6.8690511616934371</v>
      </c>
      <c r="DK16" s="90">
        <f>'(5) year_D_R23p2-5.5km'!CT275</f>
        <v>6.1836218857156426</v>
      </c>
      <c r="DL16" s="90">
        <f>'(5) year_D_R23p2-5.5km'!CU275</f>
        <v>6.2608574628947613</v>
      </c>
      <c r="DM16" s="90">
        <f>'(5) year_D_R23p2-5.5km'!CV275</f>
        <v>5.7106957888674819</v>
      </c>
      <c r="DN16" s="90">
        <f>'(5) year_D_R23p2-5.5km'!CW275</f>
        <v>5.5982621266592894</v>
      </c>
      <c r="DO16" s="90">
        <f>'(5) year_D_R23p2-5.5km'!CX275</f>
        <v>5.8651177406588504</v>
      </c>
      <c r="DP16" s="90">
        <f>'(5) year_D_R23p2-5.5km'!CY275</f>
        <v>6.1397233360793528</v>
      </c>
      <c r="DQ16" s="90">
        <f>'(5) year_D_R23p2-5.5km'!CZ275</f>
        <v>6.2513533252089841</v>
      </c>
      <c r="DR16" s="90">
        <f>'(5) year_D_R23p2-5.5km'!DA275</f>
        <v>6.6342742815607112</v>
      </c>
      <c r="DS16" s="90">
        <f>'(5) year_D_R23p2-5.5km'!DB275</f>
        <v>6.5138679936618544</v>
      </c>
      <c r="DT16" s="90">
        <f>'(5) year_D_R23p2-5.5km'!DC275</f>
        <v>6.0629426020489214</v>
      </c>
      <c r="DU16" s="90">
        <f>'(5) year_D_R23p2-5.5km'!DD275</f>
        <v>6.0320408663795781</v>
      </c>
      <c r="DV16" s="90">
        <f>'(5) year_D_R23p2-5.5km'!DE275</f>
        <v>6.128121111960886</v>
      </c>
      <c r="DW16" s="90">
        <f>'(5) year_D_R23p2-5.5km'!DF275</f>
        <v>5.8733260009309998</v>
      </c>
      <c r="DX16" s="90">
        <f>'(5) year_D_R23p2-5.5km'!DG275</f>
        <v>5.8288126112231486</v>
      </c>
      <c r="DY16" s="95">
        <f>'(5) year_D_R23p2-5.5km'!DH275</f>
        <v>5.9544582871767551</v>
      </c>
    </row>
    <row r="17" spans="1:129" s="107" customFormat="1" ht="20" thickBot="1" x14ac:dyDescent="0.3">
      <c r="B17" s="104" t="s">
        <v>252</v>
      </c>
      <c r="C17" s="148"/>
      <c r="D17" s="148"/>
      <c r="E17" s="148"/>
      <c r="F17" s="148"/>
      <c r="G17" s="148"/>
      <c r="H17" s="148"/>
      <c r="I17" s="148"/>
      <c r="J17" s="148"/>
      <c r="K17" s="148"/>
      <c r="L17" s="148"/>
      <c r="M17" s="148"/>
      <c r="N17" s="148"/>
      <c r="O17" s="108"/>
      <c r="P17" s="105">
        <f>SUM(P10:P16)</f>
        <v>452.91059117492961</v>
      </c>
      <c r="Q17" s="105">
        <f t="shared" ref="Q17:BI17" si="0">SUM(Q10:Q16)</f>
        <v>452.9065943005296</v>
      </c>
      <c r="R17" s="105">
        <f t="shared" si="0"/>
        <v>453.31709554634961</v>
      </c>
      <c r="S17" s="105">
        <f t="shared" si="0"/>
        <v>454.49011073680964</v>
      </c>
      <c r="T17" s="105">
        <f t="shared" si="0"/>
        <v>456.72784536392965</v>
      </c>
      <c r="U17" s="105">
        <f t="shared" si="0"/>
        <v>460.58868070789754</v>
      </c>
      <c r="V17" s="105">
        <f t="shared" si="0"/>
        <v>464.50894470957257</v>
      </c>
      <c r="W17" s="105">
        <f t="shared" si="0"/>
        <v>468.44871957144755</v>
      </c>
      <c r="X17" s="105">
        <f t="shared" si="0"/>
        <v>472.34009064225557</v>
      </c>
      <c r="Y17" s="105">
        <f t="shared" si="0"/>
        <v>468.83119141983957</v>
      </c>
      <c r="Z17" s="105">
        <f t="shared" si="0"/>
        <v>465.35547658081663</v>
      </c>
      <c r="AA17" s="105">
        <f t="shared" si="0"/>
        <v>461.85084340620057</v>
      </c>
      <c r="AB17" s="105">
        <f t="shared" si="0"/>
        <v>458.4549028294656</v>
      </c>
      <c r="AC17" s="105">
        <f t="shared" si="0"/>
        <v>457.72319956976168</v>
      </c>
      <c r="AD17" s="105">
        <f t="shared" si="0"/>
        <v>451.74096941427763</v>
      </c>
      <c r="AE17" s="105">
        <f t="shared" si="0"/>
        <v>460.94937332961661</v>
      </c>
      <c r="AF17" s="105">
        <f t="shared" si="0"/>
        <v>460.39226634472959</v>
      </c>
      <c r="AG17" s="105">
        <f t="shared" si="0"/>
        <v>446.59463412223261</v>
      </c>
      <c r="AH17" s="105">
        <f t="shared" si="0"/>
        <v>446.47441918947061</v>
      </c>
      <c r="AI17" s="105">
        <f t="shared" si="0"/>
        <v>443.68007252526661</v>
      </c>
      <c r="AJ17" s="105">
        <f t="shared" si="0"/>
        <v>453.56237511925667</v>
      </c>
      <c r="AK17" s="105">
        <f t="shared" si="0"/>
        <v>459.9719842164825</v>
      </c>
      <c r="AL17" s="105">
        <f t="shared" si="0"/>
        <v>456.14387894286756</v>
      </c>
      <c r="AM17" s="105">
        <f t="shared" si="0"/>
        <v>448.82838074782666</v>
      </c>
      <c r="AN17" s="105">
        <f t="shared" si="0"/>
        <v>449.48067424206261</v>
      </c>
      <c r="AO17" s="105">
        <f t="shared" si="0"/>
        <v>460.77220776253051</v>
      </c>
      <c r="AP17" s="105">
        <f t="shared" si="0"/>
        <v>455.72816292029268</v>
      </c>
      <c r="AQ17" s="105">
        <f t="shared" si="0"/>
        <v>445.18588472858852</v>
      </c>
      <c r="AR17" s="105">
        <f t="shared" si="0"/>
        <v>456.38990941859265</v>
      </c>
      <c r="AS17" s="105">
        <f t="shared" si="0"/>
        <v>451.34480534286752</v>
      </c>
      <c r="AT17" s="105">
        <f t="shared" si="0"/>
        <v>475.61584071588067</v>
      </c>
      <c r="AU17" s="105">
        <f t="shared" si="0"/>
        <v>487.13380521598947</v>
      </c>
      <c r="AV17" s="105">
        <f t="shared" si="0"/>
        <v>507.61394555441257</v>
      </c>
      <c r="AW17" s="105">
        <f t="shared" si="0"/>
        <v>537.93815715421067</v>
      </c>
      <c r="AX17" s="105">
        <f t="shared" si="0"/>
        <v>524.05882452242668</v>
      </c>
      <c r="AY17" s="105">
        <f t="shared" si="0"/>
        <v>515.25361592058266</v>
      </c>
      <c r="AZ17" s="105">
        <f t="shared" si="0"/>
        <v>517.08033779774155</v>
      </c>
      <c r="BA17" s="105">
        <f t="shared" si="0"/>
        <v>515.69864280246065</v>
      </c>
      <c r="BB17" s="105">
        <f t="shared" si="0"/>
        <v>523.94273718020054</v>
      </c>
      <c r="BC17" s="105">
        <f t="shared" si="0"/>
        <v>537.45633291761669</v>
      </c>
      <c r="BD17" s="105">
        <f t="shared" si="0"/>
        <v>543.25991649807258</v>
      </c>
      <c r="BE17" s="105">
        <f t="shared" si="0"/>
        <v>525.72435957047855</v>
      </c>
      <c r="BF17" s="105">
        <f t="shared" si="0"/>
        <v>533.61014817191665</v>
      </c>
      <c r="BG17" s="105">
        <f t="shared" si="0"/>
        <v>538.88683052476051</v>
      </c>
      <c r="BH17" s="105">
        <f t="shared" si="0"/>
        <v>538.2748647534786</v>
      </c>
      <c r="BI17" s="105">
        <f t="shared" si="0"/>
        <v>539.94588933368982</v>
      </c>
      <c r="BJ17" s="106">
        <f t="shared" ref="BJ17" si="1">SUM(BJ10:BJ16)</f>
        <v>555.1155221765855</v>
      </c>
      <c r="BK17"/>
      <c r="BL17"/>
      <c r="BM17"/>
      <c r="BN17" s="10"/>
      <c r="BO17"/>
      <c r="BP17"/>
      <c r="BQ17" s="104" t="s">
        <v>252</v>
      </c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5">
        <f>SQRT(SUMSQ(CE10:CE16))</f>
        <v>41.911595342750196</v>
      </c>
      <c r="CF17" s="105">
        <f t="shared" ref="CF17:DX17" si="2">SQRT(SUMSQ(CF10:CF16))</f>
        <v>38.64340182932677</v>
      </c>
      <c r="CG17" s="105">
        <f t="shared" si="2"/>
        <v>35.675541053731749</v>
      </c>
      <c r="CH17" s="105">
        <f t="shared" si="2"/>
        <v>33.020663121995881</v>
      </c>
      <c r="CI17" s="105">
        <f t="shared" si="2"/>
        <v>30.764262997837694</v>
      </c>
      <c r="CJ17" s="105">
        <f t="shared" si="2"/>
        <v>28.880256082563633</v>
      </c>
      <c r="CK17" s="105">
        <f t="shared" si="2"/>
        <v>27.177649444371127</v>
      </c>
      <c r="CL17" s="105">
        <f t="shared" si="2"/>
        <v>25.233701700566765</v>
      </c>
      <c r="CM17" s="105">
        <f t="shared" si="2"/>
        <v>23.301536046903525</v>
      </c>
      <c r="CN17" s="105">
        <f t="shared" si="2"/>
        <v>21.212218340126586</v>
      </c>
      <c r="CO17" s="105">
        <f t="shared" si="2"/>
        <v>19.041729545007549</v>
      </c>
      <c r="CP17" s="105">
        <f t="shared" si="2"/>
        <v>17.137746232741353</v>
      </c>
      <c r="CQ17" s="105">
        <f t="shared" si="2"/>
        <v>16.108994349437399</v>
      </c>
      <c r="CR17" s="105">
        <f t="shared" si="2"/>
        <v>14.561455030627378</v>
      </c>
      <c r="CS17" s="105">
        <f t="shared" si="2"/>
        <v>11.787043679045308</v>
      </c>
      <c r="CT17" s="105">
        <f t="shared" si="2"/>
        <v>11.216092341842382</v>
      </c>
      <c r="CU17" s="105">
        <f t="shared" si="2"/>
        <v>10.63490598686643</v>
      </c>
      <c r="CV17" s="105">
        <f t="shared" si="2"/>
        <v>9.8895382244851948</v>
      </c>
      <c r="CW17" s="105">
        <f t="shared" si="2"/>
        <v>9.7831040137768923</v>
      </c>
      <c r="CX17" s="105">
        <f t="shared" si="2"/>
        <v>9.8215134006400344</v>
      </c>
      <c r="CY17" s="105">
        <f t="shared" si="2"/>
        <v>10.311700250173972</v>
      </c>
      <c r="CZ17" s="105">
        <f t="shared" si="2"/>
        <v>11.272377785455156</v>
      </c>
      <c r="DA17" s="105">
        <f t="shared" si="2"/>
        <v>11.315507508983538</v>
      </c>
      <c r="DB17" s="105">
        <f t="shared" si="2"/>
        <v>10.823543600029613</v>
      </c>
      <c r="DC17" s="105">
        <f t="shared" si="2"/>
        <v>10.19515632044774</v>
      </c>
      <c r="DD17" s="105">
        <f t="shared" si="2"/>
        <v>10.827193347709947</v>
      </c>
      <c r="DE17" s="105">
        <f t="shared" si="2"/>
        <v>10.76085982317908</v>
      </c>
      <c r="DF17" s="105">
        <f t="shared" si="2"/>
        <v>10.977047258614924</v>
      </c>
      <c r="DG17" s="105">
        <f t="shared" si="2"/>
        <v>11.454114939403565</v>
      </c>
      <c r="DH17" s="105">
        <f t="shared" si="2"/>
        <v>10.647716925499401</v>
      </c>
      <c r="DI17" s="105">
        <f t="shared" si="2"/>
        <v>10.730358455973228</v>
      </c>
      <c r="DJ17" s="105">
        <f t="shared" si="2"/>
        <v>11.925806933405285</v>
      </c>
      <c r="DK17" s="105">
        <f t="shared" si="2"/>
        <v>11.598556513535812</v>
      </c>
      <c r="DL17" s="105">
        <f t="shared" si="2"/>
        <v>13.01768392741706</v>
      </c>
      <c r="DM17" s="105">
        <f t="shared" si="2"/>
        <v>13.443712085772074</v>
      </c>
      <c r="DN17" s="105">
        <f t="shared" si="2"/>
        <v>13.240888380839369</v>
      </c>
      <c r="DO17" s="105">
        <f t="shared" si="2"/>
        <v>13.123240171736191</v>
      </c>
      <c r="DP17" s="105">
        <f t="shared" si="2"/>
        <v>12.645414765240947</v>
      </c>
      <c r="DQ17" s="105">
        <f t="shared" si="2"/>
        <v>12.891606063844947</v>
      </c>
      <c r="DR17" s="105">
        <f t="shared" si="2"/>
        <v>13.07006317057494</v>
      </c>
      <c r="DS17" s="105">
        <f t="shared" si="2"/>
        <v>13.494473654702551</v>
      </c>
      <c r="DT17" s="105">
        <f t="shared" si="2"/>
        <v>13.102380252141863</v>
      </c>
      <c r="DU17" s="105">
        <f t="shared" si="2"/>
        <v>12.977661467400365</v>
      </c>
      <c r="DV17" s="105">
        <f t="shared" si="2"/>
        <v>12.884783092081618</v>
      </c>
      <c r="DW17" s="105">
        <f t="shared" si="2"/>
        <v>12.597377003764784</v>
      </c>
      <c r="DX17" s="105">
        <f t="shared" si="2"/>
        <v>12.017024114109205</v>
      </c>
      <c r="DY17" s="106">
        <f t="shared" ref="DY17" si="3">SQRT(SUMSQ(DY10:DY16))</f>
        <v>12.405055558274734</v>
      </c>
    </row>
    <row r="18" spans="1:129" ht="17" thickBot="1" x14ac:dyDescent="0.25">
      <c r="J18" s="2"/>
      <c r="P18" s="2"/>
      <c r="AL18" s="2"/>
      <c r="AM18" s="2"/>
      <c r="AN18" s="2"/>
      <c r="AO18" s="2"/>
      <c r="AP18" s="2"/>
      <c r="AQ18" s="2"/>
      <c r="BN18" s="10"/>
      <c r="CE18" s="9">
        <f>AVERAGE(CE17:DG17)/SQRT(28)</f>
        <v>3.4781884095906643</v>
      </c>
    </row>
    <row r="19" spans="1:129" ht="14" customHeight="1" x14ac:dyDescent="0.2">
      <c r="B19" s="85" t="s">
        <v>272</v>
      </c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86">
        <v>1972</v>
      </c>
      <c r="Q19" s="86">
        <v>1973</v>
      </c>
      <c r="R19" s="86">
        <v>1974</v>
      </c>
      <c r="S19" s="86">
        <v>1975</v>
      </c>
      <c r="T19" s="86">
        <v>1976</v>
      </c>
      <c r="U19" s="86">
        <v>1977</v>
      </c>
      <c r="V19" s="86">
        <v>1978</v>
      </c>
      <c r="W19" s="86">
        <v>1979</v>
      </c>
      <c r="X19" s="86">
        <v>1980</v>
      </c>
      <c r="Y19" s="86">
        <v>1981</v>
      </c>
      <c r="Z19" s="86">
        <v>1982</v>
      </c>
      <c r="AA19" s="86">
        <v>1983</v>
      </c>
      <c r="AB19" s="86">
        <v>1984</v>
      </c>
      <c r="AC19" s="86">
        <v>1985</v>
      </c>
      <c r="AD19" s="86">
        <v>1986</v>
      </c>
      <c r="AE19" s="86">
        <v>1987</v>
      </c>
      <c r="AF19" s="86">
        <v>1988</v>
      </c>
      <c r="AG19" s="86">
        <v>1989</v>
      </c>
      <c r="AH19" s="86">
        <v>1990</v>
      </c>
      <c r="AI19" s="86">
        <v>1991</v>
      </c>
      <c r="AJ19" s="86">
        <v>1992</v>
      </c>
      <c r="AK19" s="86">
        <v>1993</v>
      </c>
      <c r="AL19" s="86">
        <v>1994</v>
      </c>
      <c r="AM19" s="86">
        <v>1995</v>
      </c>
      <c r="AN19" s="86">
        <v>1996</v>
      </c>
      <c r="AO19" s="86">
        <v>1997</v>
      </c>
      <c r="AP19" s="86">
        <v>1998</v>
      </c>
      <c r="AQ19" s="86">
        <v>1999</v>
      </c>
      <c r="AR19" s="86">
        <v>2000</v>
      </c>
      <c r="AS19" s="86">
        <v>2001</v>
      </c>
      <c r="AT19" s="86">
        <v>2002</v>
      </c>
      <c r="AU19" s="86">
        <v>2003</v>
      </c>
      <c r="AV19" s="86">
        <v>2004</v>
      </c>
      <c r="AW19" s="86">
        <v>2005</v>
      </c>
      <c r="AX19" s="86">
        <v>2006</v>
      </c>
      <c r="AY19" s="86">
        <v>2007</v>
      </c>
      <c r="AZ19" s="86">
        <v>2008</v>
      </c>
      <c r="BA19" s="86">
        <v>2009</v>
      </c>
      <c r="BB19" s="86">
        <v>2010</v>
      </c>
      <c r="BC19" s="86">
        <v>2011</v>
      </c>
      <c r="BD19" s="86">
        <v>2012</v>
      </c>
      <c r="BE19" s="86">
        <v>2013</v>
      </c>
      <c r="BF19" s="86">
        <v>2014</v>
      </c>
      <c r="BG19" s="86">
        <v>2015</v>
      </c>
      <c r="BH19" s="86">
        <v>2016</v>
      </c>
      <c r="BI19" s="86">
        <v>2017</v>
      </c>
      <c r="BJ19" s="89">
        <v>2018</v>
      </c>
      <c r="BN19" s="10"/>
      <c r="BO19" t="s">
        <v>314</v>
      </c>
      <c r="BQ19" s="85" t="s">
        <v>327</v>
      </c>
      <c r="BR19" s="93"/>
      <c r="BS19" s="93"/>
      <c r="BT19" s="93"/>
      <c r="BU19" s="93"/>
      <c r="BV19" s="93"/>
      <c r="BW19" s="93"/>
      <c r="BX19" s="93"/>
      <c r="BY19" s="93"/>
      <c r="BZ19" s="93"/>
      <c r="CA19" s="93"/>
      <c r="CB19" s="93"/>
      <c r="CC19" s="93"/>
      <c r="CD19" s="93"/>
      <c r="CE19" s="93"/>
      <c r="CF19" s="93"/>
      <c r="CG19" s="93"/>
      <c r="CH19" s="93"/>
      <c r="CI19" s="93"/>
      <c r="CJ19" s="93"/>
      <c r="CK19" s="93"/>
      <c r="CL19" s="93"/>
      <c r="CM19" s="93"/>
      <c r="CN19" s="93"/>
      <c r="CO19" s="93"/>
      <c r="CP19" s="93"/>
      <c r="CQ19" s="93"/>
      <c r="CR19" s="93"/>
      <c r="CS19" s="93"/>
      <c r="CT19" s="93"/>
      <c r="CU19" s="93"/>
      <c r="CV19" s="93"/>
      <c r="CW19" s="93"/>
      <c r="CX19" s="93"/>
      <c r="CY19" s="93"/>
      <c r="CZ19" s="93"/>
      <c r="DA19" s="93"/>
      <c r="DB19" s="93"/>
      <c r="DC19" s="93"/>
      <c r="DD19" s="93"/>
      <c r="DE19" s="93"/>
      <c r="DF19" s="93"/>
      <c r="DG19" s="93"/>
      <c r="DH19" s="93"/>
      <c r="DI19" s="93"/>
      <c r="DJ19" s="93"/>
      <c r="DK19" s="93"/>
      <c r="DL19" s="93"/>
      <c r="DM19" s="93"/>
      <c r="DN19" s="93"/>
      <c r="DO19" s="93"/>
      <c r="DP19" s="93"/>
      <c r="DQ19" s="93"/>
      <c r="DR19" s="93"/>
      <c r="DS19" s="93"/>
      <c r="DT19" s="93"/>
      <c r="DU19" s="93"/>
      <c r="DV19" s="93"/>
      <c r="DW19" s="93"/>
      <c r="DX19" s="93"/>
      <c r="DY19" s="94"/>
    </row>
    <row r="20" spans="1:129" x14ac:dyDescent="0.2">
      <c r="B20" s="38" t="s">
        <v>276</v>
      </c>
      <c r="C20" s="90">
        <v>1958.5</v>
      </c>
      <c r="D20" s="54">
        <v>1959.5</v>
      </c>
      <c r="E20" s="90">
        <v>1960.5</v>
      </c>
      <c r="F20" s="54">
        <v>1961.5</v>
      </c>
      <c r="G20" s="90">
        <v>1962.5</v>
      </c>
      <c r="H20" s="54">
        <v>1963.5</v>
      </c>
      <c r="I20" s="90">
        <v>1964.5</v>
      </c>
      <c r="J20" s="54">
        <v>1965.5</v>
      </c>
      <c r="K20" s="90">
        <v>1966.5</v>
      </c>
      <c r="L20" s="54">
        <v>1967.5</v>
      </c>
      <c r="M20" s="90">
        <v>1968.5</v>
      </c>
      <c r="N20" s="54">
        <v>1969.5</v>
      </c>
      <c r="O20" s="90">
        <v>1970.5</v>
      </c>
      <c r="P20" s="54">
        <v>1971.5</v>
      </c>
      <c r="Q20" s="90">
        <v>1972.5</v>
      </c>
      <c r="R20" s="54">
        <v>1973.5</v>
      </c>
      <c r="S20" s="90">
        <v>1974.5</v>
      </c>
      <c r="T20" s="54">
        <v>1975.5</v>
      </c>
      <c r="U20" s="90">
        <v>1976.5</v>
      </c>
      <c r="V20" s="54">
        <v>1977.5</v>
      </c>
      <c r="W20" s="90">
        <v>1978.5</v>
      </c>
      <c r="X20" s="54">
        <v>1979.5</v>
      </c>
      <c r="Y20" s="90">
        <v>1980.5</v>
      </c>
      <c r="Z20" s="54">
        <v>1981.5</v>
      </c>
      <c r="AA20" s="90">
        <v>1982.5</v>
      </c>
      <c r="AB20" s="54">
        <v>1983.5</v>
      </c>
      <c r="AC20" s="90">
        <v>1984.5</v>
      </c>
      <c r="AD20" s="54">
        <v>1985.5</v>
      </c>
      <c r="AE20" s="90">
        <v>1986.5</v>
      </c>
      <c r="AF20" s="54">
        <v>1987.5</v>
      </c>
      <c r="AG20" s="90">
        <v>1988.5</v>
      </c>
      <c r="AH20" s="54">
        <v>1989.5</v>
      </c>
      <c r="AI20" s="90">
        <v>1990.5</v>
      </c>
      <c r="AJ20" s="54">
        <v>1991.5</v>
      </c>
      <c r="AK20" s="90">
        <v>1992.5</v>
      </c>
      <c r="AL20" s="54">
        <v>1993.5</v>
      </c>
      <c r="AM20" s="90">
        <v>1994.5</v>
      </c>
      <c r="AN20" s="54">
        <v>1995.5</v>
      </c>
      <c r="AO20" s="90">
        <v>1996.5</v>
      </c>
      <c r="AP20" s="54">
        <v>1997.5</v>
      </c>
      <c r="AQ20" s="90">
        <v>1998.5</v>
      </c>
      <c r="AR20" s="54">
        <v>1999.5</v>
      </c>
      <c r="AS20" s="90">
        <v>2000.5</v>
      </c>
      <c r="AT20" s="54">
        <v>2001.5</v>
      </c>
      <c r="AU20" s="90">
        <v>2002.5</v>
      </c>
      <c r="AV20" s="54">
        <v>2003.5</v>
      </c>
      <c r="AW20" s="90">
        <v>2004.5</v>
      </c>
      <c r="AX20" s="54">
        <v>2005.5</v>
      </c>
      <c r="AY20" s="90">
        <v>2006.5</v>
      </c>
      <c r="AZ20" s="54">
        <v>2007.5</v>
      </c>
      <c r="BA20" s="90">
        <v>2008.5</v>
      </c>
      <c r="BB20" s="54">
        <v>2009.5</v>
      </c>
      <c r="BC20" s="90">
        <v>2010.5</v>
      </c>
      <c r="BD20" s="54">
        <v>2011.5</v>
      </c>
      <c r="BE20" s="90">
        <v>2012.5</v>
      </c>
      <c r="BF20" s="54">
        <v>2013.5</v>
      </c>
      <c r="BG20" s="90">
        <v>2014.5</v>
      </c>
      <c r="BH20" s="54">
        <v>2015.5</v>
      </c>
      <c r="BI20" s="90">
        <v>2016.5</v>
      </c>
      <c r="BJ20" s="98">
        <v>2017.5</v>
      </c>
      <c r="BK20" s="9"/>
      <c r="BN20" s="10"/>
      <c r="BO20" t="s">
        <v>313</v>
      </c>
      <c r="BQ20" s="38"/>
      <c r="BR20" s="90">
        <v>1958.5</v>
      </c>
      <c r="BS20" s="54">
        <v>1959.5</v>
      </c>
      <c r="BT20" s="90">
        <v>1960.5</v>
      </c>
      <c r="BU20" s="54">
        <v>1961.5</v>
      </c>
      <c r="BV20" s="90">
        <v>1962.5</v>
      </c>
      <c r="BW20" s="54">
        <v>1963.5</v>
      </c>
      <c r="BX20" s="90">
        <v>1964.5</v>
      </c>
      <c r="BY20" s="54">
        <v>1965.5</v>
      </c>
      <c r="BZ20" s="90">
        <v>1966.5</v>
      </c>
      <c r="CA20" s="54">
        <v>1967.5</v>
      </c>
      <c r="CB20" s="90">
        <v>1968.5</v>
      </c>
      <c r="CC20" s="54">
        <v>1969.5</v>
      </c>
      <c r="CD20" s="90">
        <v>1970.5</v>
      </c>
      <c r="CE20" s="54">
        <v>1971.5</v>
      </c>
      <c r="CF20" s="90">
        <v>1972.5</v>
      </c>
      <c r="CG20" s="54">
        <v>1973.5</v>
      </c>
      <c r="CH20" s="90">
        <v>1974.5</v>
      </c>
      <c r="CI20" s="54">
        <v>1975.5</v>
      </c>
      <c r="CJ20" s="90">
        <v>1976.5</v>
      </c>
      <c r="CK20" s="54">
        <v>1977.5</v>
      </c>
      <c r="CL20" s="90">
        <v>1978.5</v>
      </c>
      <c r="CM20" s="54">
        <v>1979.5</v>
      </c>
      <c r="CN20" s="90">
        <v>1980.5</v>
      </c>
      <c r="CO20" s="54">
        <v>1981.5</v>
      </c>
      <c r="CP20" s="90">
        <v>1982.5</v>
      </c>
      <c r="CQ20" s="54">
        <v>1983.5</v>
      </c>
      <c r="CR20" s="90">
        <v>1984.5</v>
      </c>
      <c r="CS20" s="54">
        <v>1985.5</v>
      </c>
      <c r="CT20" s="90">
        <v>1986.5</v>
      </c>
      <c r="CU20" s="54">
        <v>1987.5</v>
      </c>
      <c r="CV20" s="90">
        <v>1988.5</v>
      </c>
      <c r="CW20" s="54">
        <v>1989.5</v>
      </c>
      <c r="CX20" s="90">
        <v>1990.5</v>
      </c>
      <c r="CY20" s="54">
        <v>1991.5</v>
      </c>
      <c r="CZ20" s="90">
        <v>1992.5</v>
      </c>
      <c r="DA20" s="54">
        <v>1993.5</v>
      </c>
      <c r="DB20" s="90">
        <v>1994.5</v>
      </c>
      <c r="DC20" s="54">
        <v>1995.5</v>
      </c>
      <c r="DD20" s="90">
        <v>1996.5</v>
      </c>
      <c r="DE20" s="54">
        <v>1997.5</v>
      </c>
      <c r="DF20" s="90">
        <v>1998.5</v>
      </c>
      <c r="DG20" s="54">
        <v>1999.5</v>
      </c>
      <c r="DH20" s="90">
        <v>2000.5</v>
      </c>
      <c r="DI20" s="54">
        <v>2001.5</v>
      </c>
      <c r="DJ20" s="90">
        <v>2002.5</v>
      </c>
      <c r="DK20" s="54">
        <v>2003.5</v>
      </c>
      <c r="DL20" s="90">
        <v>2004.5</v>
      </c>
      <c r="DM20" s="54">
        <v>2005.5</v>
      </c>
      <c r="DN20" s="90">
        <v>2006.5</v>
      </c>
      <c r="DO20" s="54">
        <v>2007.5</v>
      </c>
      <c r="DP20" s="90">
        <v>2008.5</v>
      </c>
      <c r="DQ20" s="54">
        <v>2009.5</v>
      </c>
      <c r="DR20" s="90">
        <v>2010.5</v>
      </c>
      <c r="DS20" s="54">
        <v>2011.5</v>
      </c>
      <c r="DT20" s="90">
        <v>2012.5</v>
      </c>
      <c r="DU20" s="54">
        <v>2013.5</v>
      </c>
      <c r="DV20" s="90">
        <v>2014.5</v>
      </c>
      <c r="DW20" s="54">
        <v>2015.5</v>
      </c>
      <c r="DX20" s="90">
        <v>2016.5</v>
      </c>
      <c r="DY20" s="98">
        <v>2017.5</v>
      </c>
    </row>
    <row r="21" spans="1:129" s="4" customFormat="1" x14ac:dyDescent="0.2">
      <c r="B21" s="35" t="s">
        <v>308</v>
      </c>
      <c r="C21" s="96">
        <v>1959.5</v>
      </c>
      <c r="D21" s="96">
        <v>1960.5</v>
      </c>
      <c r="E21" s="96">
        <v>1961.5</v>
      </c>
      <c r="F21" s="96">
        <v>1962.5</v>
      </c>
      <c r="G21" s="96">
        <v>1963.5</v>
      </c>
      <c r="H21" s="96">
        <v>1964.5</v>
      </c>
      <c r="I21" s="96">
        <v>1965.5</v>
      </c>
      <c r="J21" s="96">
        <v>1966.5</v>
      </c>
      <c r="K21" s="96">
        <v>1967.5</v>
      </c>
      <c r="L21" s="96">
        <v>1968.5</v>
      </c>
      <c r="M21" s="96">
        <v>1969.5</v>
      </c>
      <c r="N21" s="96">
        <v>1970.5</v>
      </c>
      <c r="O21" s="96">
        <v>1971.5</v>
      </c>
      <c r="P21" s="96">
        <v>1972.5</v>
      </c>
      <c r="Q21" s="96">
        <v>1973.5</v>
      </c>
      <c r="R21" s="96">
        <v>1974.5</v>
      </c>
      <c r="S21" s="96">
        <v>1975.5</v>
      </c>
      <c r="T21" s="96">
        <v>1976.5</v>
      </c>
      <c r="U21" s="96">
        <v>1977.5</v>
      </c>
      <c r="V21" s="96">
        <v>1978.5</v>
      </c>
      <c r="W21" s="96">
        <v>1979.5</v>
      </c>
      <c r="X21" s="96">
        <v>1980.5</v>
      </c>
      <c r="Y21" s="96">
        <v>1981.5</v>
      </c>
      <c r="Z21" s="96">
        <v>1982.5</v>
      </c>
      <c r="AA21" s="96">
        <v>1983.5</v>
      </c>
      <c r="AB21" s="96">
        <v>1984.5</v>
      </c>
      <c r="AC21" s="96">
        <v>1985.5</v>
      </c>
      <c r="AD21" s="96">
        <v>1986.5</v>
      </c>
      <c r="AE21" s="96">
        <v>1987.5</v>
      </c>
      <c r="AF21" s="96">
        <v>1988.5</v>
      </c>
      <c r="AG21" s="96">
        <v>1989.5</v>
      </c>
      <c r="AH21" s="96">
        <v>1990.5</v>
      </c>
      <c r="AI21" s="96">
        <v>1991.5</v>
      </c>
      <c r="AJ21" s="96">
        <v>1992.5</v>
      </c>
      <c r="AK21" s="96">
        <v>1993.5</v>
      </c>
      <c r="AL21" s="96">
        <v>1994.5</v>
      </c>
      <c r="AM21" s="96">
        <v>1995.5</v>
      </c>
      <c r="AN21" s="96">
        <v>1996.5</v>
      </c>
      <c r="AO21" s="96">
        <v>1997.5</v>
      </c>
      <c r="AP21" s="96">
        <v>1998.5</v>
      </c>
      <c r="AQ21" s="96">
        <v>1999.5</v>
      </c>
      <c r="AR21" s="96">
        <v>2000.5</v>
      </c>
      <c r="AS21" s="96">
        <v>2001.5</v>
      </c>
      <c r="AT21" s="96">
        <v>2002.5</v>
      </c>
      <c r="AU21" s="96">
        <v>2003.5</v>
      </c>
      <c r="AV21" s="96">
        <v>2004.5</v>
      </c>
      <c r="AW21" s="96">
        <v>2005.5</v>
      </c>
      <c r="AX21" s="96">
        <v>2006.5</v>
      </c>
      <c r="AY21" s="96">
        <v>2007.5</v>
      </c>
      <c r="AZ21" s="96">
        <v>2008.5</v>
      </c>
      <c r="BA21" s="96">
        <v>2009.5</v>
      </c>
      <c r="BB21" s="96">
        <v>2010.5</v>
      </c>
      <c r="BC21" s="96">
        <v>2011.5</v>
      </c>
      <c r="BD21" s="96">
        <v>2012.5</v>
      </c>
      <c r="BE21" s="96">
        <v>2013.5</v>
      </c>
      <c r="BF21" s="96">
        <v>2014.5</v>
      </c>
      <c r="BG21" s="96">
        <v>2015.5</v>
      </c>
      <c r="BH21" s="96">
        <v>2016.5</v>
      </c>
      <c r="BI21" s="96">
        <v>2017.5</v>
      </c>
      <c r="BJ21" s="97">
        <v>2018.5</v>
      </c>
      <c r="BN21" s="10"/>
      <c r="BO21" s="112" t="s">
        <v>324</v>
      </c>
      <c r="BQ21" s="35"/>
      <c r="BR21" s="96">
        <v>1959.5</v>
      </c>
      <c r="BS21" s="96">
        <v>1960.5</v>
      </c>
      <c r="BT21" s="96">
        <v>1961.5</v>
      </c>
      <c r="BU21" s="96">
        <v>1962.5</v>
      </c>
      <c r="BV21" s="96">
        <v>1963.5</v>
      </c>
      <c r="BW21" s="96">
        <v>1964.5</v>
      </c>
      <c r="BX21" s="96">
        <v>1965.5</v>
      </c>
      <c r="BY21" s="96">
        <v>1966.5</v>
      </c>
      <c r="BZ21" s="96">
        <v>1967.5</v>
      </c>
      <c r="CA21" s="96">
        <v>1968.5</v>
      </c>
      <c r="CB21" s="96">
        <v>1969.5</v>
      </c>
      <c r="CC21" s="96">
        <v>1970.5</v>
      </c>
      <c r="CD21" s="96">
        <v>1971.5</v>
      </c>
      <c r="CE21" s="96">
        <v>1972.5</v>
      </c>
      <c r="CF21" s="96">
        <v>1973.5</v>
      </c>
      <c r="CG21" s="96">
        <v>1974.5</v>
      </c>
      <c r="CH21" s="96">
        <v>1975.5</v>
      </c>
      <c r="CI21" s="96">
        <v>1976.5</v>
      </c>
      <c r="CJ21" s="96">
        <v>1977.5</v>
      </c>
      <c r="CK21" s="96">
        <v>1978.5</v>
      </c>
      <c r="CL21" s="96">
        <v>1979.5</v>
      </c>
      <c r="CM21" s="96">
        <v>1980.5</v>
      </c>
      <c r="CN21" s="96">
        <v>1981.5</v>
      </c>
      <c r="CO21" s="96">
        <v>1982.5</v>
      </c>
      <c r="CP21" s="96">
        <v>1983.5</v>
      </c>
      <c r="CQ21" s="96">
        <v>1984.5</v>
      </c>
      <c r="CR21" s="96">
        <v>1985.5</v>
      </c>
      <c r="CS21" s="96">
        <v>1986.5</v>
      </c>
      <c r="CT21" s="96">
        <v>1987.5</v>
      </c>
      <c r="CU21" s="96">
        <v>1988.5</v>
      </c>
      <c r="CV21" s="96">
        <v>1989.5</v>
      </c>
      <c r="CW21" s="96">
        <v>1990.5</v>
      </c>
      <c r="CX21" s="96">
        <v>1991.5</v>
      </c>
      <c r="CY21" s="96">
        <v>1992.5</v>
      </c>
      <c r="CZ21" s="96">
        <v>1993.5</v>
      </c>
      <c r="DA21" s="96">
        <v>1994.5</v>
      </c>
      <c r="DB21" s="96">
        <v>1995.5</v>
      </c>
      <c r="DC21" s="96">
        <v>1996.5</v>
      </c>
      <c r="DD21" s="96">
        <v>1997.5</v>
      </c>
      <c r="DE21" s="96">
        <v>1998.5</v>
      </c>
      <c r="DF21" s="96">
        <v>1999.5</v>
      </c>
      <c r="DG21" s="96">
        <v>2000.5</v>
      </c>
      <c r="DH21" s="96">
        <v>2001.5</v>
      </c>
      <c r="DI21" s="96">
        <v>2002.5</v>
      </c>
      <c r="DJ21" s="96">
        <v>2003.5</v>
      </c>
      <c r="DK21" s="96">
        <v>2004.5</v>
      </c>
      <c r="DL21" s="96">
        <v>2005.5</v>
      </c>
      <c r="DM21" s="96">
        <v>2006.5</v>
      </c>
      <c r="DN21" s="96">
        <v>2007.5</v>
      </c>
      <c r="DO21" s="96">
        <v>2008.5</v>
      </c>
      <c r="DP21" s="96">
        <v>2009.5</v>
      </c>
      <c r="DQ21" s="96">
        <v>2010.5</v>
      </c>
      <c r="DR21" s="96">
        <v>2011.5</v>
      </c>
      <c r="DS21" s="96">
        <v>2012.5</v>
      </c>
      <c r="DT21" s="96">
        <v>2013.5</v>
      </c>
      <c r="DU21" s="96">
        <v>2014.5</v>
      </c>
      <c r="DV21" s="96">
        <v>2015.5</v>
      </c>
      <c r="DW21" s="96">
        <v>2016.5</v>
      </c>
      <c r="DX21" s="96">
        <v>2017.5</v>
      </c>
      <c r="DY21" s="97">
        <v>2018.5</v>
      </c>
    </row>
    <row r="22" spans="1:129" ht="16" customHeight="1" x14ac:dyDescent="0.2">
      <c r="B22" s="45" t="s">
        <v>182</v>
      </c>
      <c r="C22" s="90">
        <f>'(6) SMB_R23p2-5km_Gl'!C269</f>
        <v>-3.2000000000000006</v>
      </c>
      <c r="D22" s="90">
        <f>'(6) SMB_R23p2-5km_Gl'!D269</f>
        <v>20.87</v>
      </c>
      <c r="E22" s="90">
        <f>'(6) SMB_R23p2-5km_Gl'!E269</f>
        <v>-15.58</v>
      </c>
      <c r="F22" s="90">
        <f>'(6) SMB_R23p2-5km_Gl'!F269</f>
        <v>28.849999999999998</v>
      </c>
      <c r="G22" s="90">
        <f>'(6) SMB_R23p2-5km_Gl'!G269</f>
        <v>30.199999999999989</v>
      </c>
      <c r="H22" s="90">
        <f>'(6) SMB_R23p2-5km_Gl'!H269</f>
        <v>49.539999999999992</v>
      </c>
      <c r="I22" s="90">
        <f>'(6) SMB_R23p2-5km_Gl'!I269</f>
        <v>75.349999999999994</v>
      </c>
      <c r="J22" s="90">
        <f>'(6) SMB_R23p2-5km_Gl'!J269</f>
        <v>-2.4800000000000009</v>
      </c>
      <c r="K22" s="90">
        <f>'(6) SMB_R23p2-5km_Gl'!K269</f>
        <v>54.330000000000013</v>
      </c>
      <c r="L22" s="90">
        <f>'(6) SMB_R23p2-5km_Gl'!L269</f>
        <v>72.010000000000005</v>
      </c>
      <c r="M22" s="90">
        <f>'(6) SMB_R23p2-5km_Gl'!M269</f>
        <v>6.24</v>
      </c>
      <c r="N22" s="90">
        <f>'(6) SMB_R23p2-5km_Gl'!N269</f>
        <v>82.730000000000018</v>
      </c>
      <c r="O22" s="90">
        <f>'(6) SMB_R23p2-5km_Gl'!O269</f>
        <v>54.42</v>
      </c>
      <c r="P22" s="90">
        <f>'(6) SMB_R23p2-5km_Gl'!P269</f>
        <v>55.150000000000006</v>
      </c>
      <c r="Q22" s="90">
        <f>'(6) SMB_R23p2-5km_Gl'!Q269</f>
        <v>95.22</v>
      </c>
      <c r="R22" s="90">
        <f>'(6) SMB_R23p2-5km_Gl'!R269</f>
        <v>32.42</v>
      </c>
      <c r="S22" s="90">
        <f>'(6) SMB_R23p2-5km_Gl'!S269</f>
        <v>30.790000000000003</v>
      </c>
      <c r="T22" s="90">
        <f>'(6) SMB_R23p2-5km_Gl'!T269</f>
        <v>57.710000000000015</v>
      </c>
      <c r="U22" s="90">
        <f>'(6) SMB_R23p2-5km_Gl'!U269</f>
        <v>60.57</v>
      </c>
      <c r="V22" s="90">
        <f>'(6) SMB_R23p2-5km_Gl'!V269</f>
        <v>59.779999999999994</v>
      </c>
      <c r="W22" s="90">
        <f>'(6) SMB_R23p2-5km_Gl'!W269</f>
        <v>82.169999999999987</v>
      </c>
      <c r="X22" s="90">
        <f>'(6) SMB_R23p2-5km_Gl'!X269</f>
        <v>21.549999999999997</v>
      </c>
      <c r="Y22" s="90">
        <f>'(6) SMB_R23p2-5km_Gl'!Y269</f>
        <v>25.48</v>
      </c>
      <c r="Z22" s="90">
        <f>'(6) SMB_R23p2-5km_Gl'!Z269</f>
        <v>9.3400000000000016</v>
      </c>
      <c r="AA22" s="90">
        <f>'(6) SMB_R23p2-5km_Gl'!AA269</f>
        <v>83.839999999999989</v>
      </c>
      <c r="AB22" s="90">
        <f>'(6) SMB_R23p2-5km_Gl'!AB269</f>
        <v>106.05</v>
      </c>
      <c r="AC22" s="90">
        <f>'(6) SMB_R23p2-5km_Gl'!AC269</f>
        <v>12.07</v>
      </c>
      <c r="AD22" s="90">
        <f>'(6) SMB_R23p2-5km_Gl'!AD269</f>
        <v>24.830000000000002</v>
      </c>
      <c r="AE22" s="90">
        <f>'(6) SMB_R23p2-5km_Gl'!AE269</f>
        <v>36.340000000000003</v>
      </c>
      <c r="AF22" s="90">
        <f>'(6) SMB_R23p2-5km_Gl'!AF269</f>
        <v>42.92</v>
      </c>
      <c r="AG22" s="90">
        <f>'(6) SMB_R23p2-5km_Gl'!AG269</f>
        <v>1.9299999999999984</v>
      </c>
      <c r="AH22" s="90">
        <f>'(6) SMB_R23p2-5km_Gl'!AH269</f>
        <v>37.989999999999995</v>
      </c>
      <c r="AI22" s="90">
        <f>'(6) SMB_R23p2-5km_Gl'!AI269</f>
        <v>35.530000000000008</v>
      </c>
      <c r="AJ22" s="90">
        <f>'(6) SMB_R23p2-5km_Gl'!AJ269</f>
        <v>64.02</v>
      </c>
      <c r="AK22" s="90">
        <f>'(6) SMB_R23p2-5km_Gl'!AK269</f>
        <v>54.46</v>
      </c>
      <c r="AL22" s="90">
        <f>'(6) SMB_R23p2-5km_Gl'!AL269</f>
        <v>29.09</v>
      </c>
      <c r="AM22" s="90">
        <f>'(6) SMB_R23p2-5km_Gl'!AM269</f>
        <v>0.88000000000000145</v>
      </c>
      <c r="AN22" s="90">
        <f>'(6) SMB_R23p2-5km_Gl'!AN269</f>
        <v>56.970000000000006</v>
      </c>
      <c r="AO22" s="90">
        <f>'(6) SMB_R23p2-5km_Gl'!AO269</f>
        <v>66.800000000000011</v>
      </c>
      <c r="AP22" s="90">
        <f>'(6) SMB_R23p2-5km_Gl'!AP269</f>
        <v>33.050000000000004</v>
      </c>
      <c r="AQ22" s="90">
        <f>'(6) SMB_R23p2-5km_Gl'!AQ269</f>
        <v>22.269999999999996</v>
      </c>
      <c r="AR22" s="90">
        <f>'(6) SMB_R23p2-5km_Gl'!AR269</f>
        <v>36.67</v>
      </c>
      <c r="AS22" s="90">
        <f>'(6) SMB_R23p2-5km_Gl'!AS269</f>
        <v>31.709999999999997</v>
      </c>
      <c r="AT22" s="90">
        <f>'(6) SMB_R23p2-5km_Gl'!AT269</f>
        <v>28.790000000000003</v>
      </c>
      <c r="AU22" s="90">
        <f>'(6) SMB_R23p2-5km_Gl'!AU269</f>
        <v>0.49999999999999911</v>
      </c>
      <c r="AV22" s="90">
        <f>'(6) SMB_R23p2-5km_Gl'!AV269</f>
        <v>25.8</v>
      </c>
      <c r="AW22" s="90">
        <f>'(6) SMB_R23p2-5km_Gl'!AW269</f>
        <v>61.08</v>
      </c>
      <c r="AX22" s="90">
        <f>'(6) SMB_R23p2-5km_Gl'!AX269</f>
        <v>35.64</v>
      </c>
      <c r="AY22" s="90">
        <f>'(6) SMB_R23p2-5km_Gl'!AY269</f>
        <v>-22.860000000000007</v>
      </c>
      <c r="AZ22" s="90">
        <f>'(6) SMB_R23p2-5km_Gl'!AZ269</f>
        <v>-26.32</v>
      </c>
      <c r="BA22" s="90">
        <f>'(6) SMB_R23p2-5km_Gl'!BA269</f>
        <v>46.859999999999992</v>
      </c>
      <c r="BB22" s="90">
        <f>'(6) SMB_R23p2-5km_Gl'!BB269</f>
        <v>-38.68</v>
      </c>
      <c r="BC22" s="90">
        <f>'(6) SMB_R23p2-5km_Gl'!BC269</f>
        <v>-59.209999999999994</v>
      </c>
      <c r="BD22" s="90">
        <f>'(6) SMB_R23p2-5km_Gl'!BD269</f>
        <v>-40.150000000000006</v>
      </c>
      <c r="BE22" s="90">
        <f>'(6) SMB_R23p2-5km_Gl'!BE269</f>
        <v>-19.66</v>
      </c>
      <c r="BF22" s="90">
        <f>'(6) SMB_R23p2-5km_Gl'!BF269</f>
        <v>29.140000000000004</v>
      </c>
      <c r="BG22" s="90">
        <f>'(6) SMB_R23p2-5km_Gl'!BG269</f>
        <v>5.7300000000000022</v>
      </c>
      <c r="BH22" s="90">
        <f>'(6) SMB_R23p2-5km_Gl'!BH269</f>
        <v>-0.56999999999999995</v>
      </c>
      <c r="BI22" s="90">
        <f>'(6) SMB_R23p2-5km_Gl'!BI269</f>
        <v>-32.28</v>
      </c>
      <c r="BJ22" s="95">
        <f>'(6) SMB_R23p2-5km_Gl'!BJ269</f>
        <v>40.980000000000004</v>
      </c>
      <c r="BM22" s="9"/>
      <c r="BN22" s="10"/>
      <c r="BP22" s="9"/>
      <c r="BQ22" s="45" t="s">
        <v>182</v>
      </c>
      <c r="BR22" s="90">
        <f>'(6) SMB_R23p2-5km_Gl'!BN269</f>
        <v>12.530815717999999</v>
      </c>
      <c r="BS22" s="90">
        <f>'(6) SMB_R23p2-5km_Gl'!BO269</f>
        <v>12.530815717999999</v>
      </c>
      <c r="BT22" s="90">
        <f>'(6) SMB_R23p2-5km_Gl'!BP269</f>
        <v>12.530815717999999</v>
      </c>
      <c r="BU22" s="90">
        <f>'(6) SMB_R23p2-5km_Gl'!BQ269</f>
        <v>12.530815717999999</v>
      </c>
      <c r="BV22" s="90">
        <f>'(6) SMB_R23p2-5km_Gl'!BR269</f>
        <v>12.530815717999999</v>
      </c>
      <c r="BW22" s="90">
        <f>'(6) SMB_R23p2-5km_Gl'!BS269</f>
        <v>12.530815717999999</v>
      </c>
      <c r="BX22" s="90">
        <f>'(6) SMB_R23p2-5km_Gl'!BT269</f>
        <v>12.530815717999999</v>
      </c>
      <c r="BY22" s="90">
        <f>'(6) SMB_R23p2-5km_Gl'!BU269</f>
        <v>12.530815717999999</v>
      </c>
      <c r="BZ22" s="90">
        <f>'(6) SMB_R23p2-5km_Gl'!BV269</f>
        <v>12.530815717999999</v>
      </c>
      <c r="CA22" s="90">
        <f>'(6) SMB_R23p2-5km_Gl'!BW269</f>
        <v>12.530815717999999</v>
      </c>
      <c r="CB22" s="90">
        <f>'(6) SMB_R23p2-5km_Gl'!BX269</f>
        <v>12.530815717999999</v>
      </c>
      <c r="CC22" s="90">
        <f>'(6) SMB_R23p2-5km_Gl'!BY269</f>
        <v>12.530815717999999</v>
      </c>
      <c r="CD22" s="90">
        <f>'(6) SMB_R23p2-5km_Gl'!BZ269</f>
        <v>12.530815717999999</v>
      </c>
      <c r="CE22" s="90">
        <f>'(6) SMB_R23p2-5km_Gl'!CA269</f>
        <v>12.530815717999999</v>
      </c>
      <c r="CF22" s="90">
        <f>'(6) SMB_R23p2-5km_Gl'!CB269</f>
        <v>12.530815717999999</v>
      </c>
      <c r="CG22" s="90">
        <f>'(6) SMB_R23p2-5km_Gl'!CC269</f>
        <v>12.530815717999999</v>
      </c>
      <c r="CH22" s="90">
        <f>'(6) SMB_R23p2-5km_Gl'!CD269</f>
        <v>12.530815717999999</v>
      </c>
      <c r="CI22" s="90">
        <f>'(6) SMB_R23p2-5km_Gl'!CE269</f>
        <v>12.530815717999999</v>
      </c>
      <c r="CJ22" s="90">
        <f>'(6) SMB_R23p2-5km_Gl'!CF269</f>
        <v>12.530815717999999</v>
      </c>
      <c r="CK22" s="90">
        <f>'(6) SMB_R23p2-5km_Gl'!CG269</f>
        <v>12.530815717999999</v>
      </c>
      <c r="CL22" s="90">
        <f>'(6) SMB_R23p2-5km_Gl'!CH269</f>
        <v>12.530815717999999</v>
      </c>
      <c r="CM22" s="90">
        <f>'(6) SMB_R23p2-5km_Gl'!CI269</f>
        <v>12.530815717999999</v>
      </c>
      <c r="CN22" s="90">
        <f>'(6) SMB_R23p2-5km_Gl'!CJ269</f>
        <v>12.530815717999999</v>
      </c>
      <c r="CO22" s="90">
        <f>'(6) SMB_R23p2-5km_Gl'!CK269</f>
        <v>12.530815717999999</v>
      </c>
      <c r="CP22" s="90">
        <f>'(6) SMB_R23p2-5km_Gl'!CL269</f>
        <v>12.530815717999999</v>
      </c>
      <c r="CQ22" s="90">
        <f>'(6) SMB_R23p2-5km_Gl'!CM269</f>
        <v>12.530815717999999</v>
      </c>
      <c r="CR22" s="90">
        <f>'(6) SMB_R23p2-5km_Gl'!CN269</f>
        <v>12.530815717999999</v>
      </c>
      <c r="CS22" s="90">
        <f>'(6) SMB_R23p2-5km_Gl'!CO269</f>
        <v>12.530815717999999</v>
      </c>
      <c r="CT22" s="90">
        <f>'(6) SMB_R23p2-5km_Gl'!CP269</f>
        <v>12.530815717999999</v>
      </c>
      <c r="CU22" s="90">
        <f>'(6) SMB_R23p2-5km_Gl'!CQ269</f>
        <v>12.530815717999999</v>
      </c>
      <c r="CV22" s="90">
        <f>'(6) SMB_R23p2-5km_Gl'!CR269</f>
        <v>12.530815717999999</v>
      </c>
      <c r="CW22" s="90">
        <f>'(6) SMB_R23p2-5km_Gl'!CS269</f>
        <v>12.530815717999999</v>
      </c>
      <c r="CX22" s="90">
        <f>'(6) SMB_R23p2-5km_Gl'!CT269</f>
        <v>12.530815717999999</v>
      </c>
      <c r="CY22" s="90">
        <f>'(6) SMB_R23p2-5km_Gl'!CU269</f>
        <v>12.530815717999999</v>
      </c>
      <c r="CZ22" s="90">
        <f>'(6) SMB_R23p2-5km_Gl'!CV269</f>
        <v>12.530815717999999</v>
      </c>
      <c r="DA22" s="90">
        <f>'(6) SMB_R23p2-5km_Gl'!CW269</f>
        <v>12.530815717999999</v>
      </c>
      <c r="DB22" s="90">
        <f>'(6) SMB_R23p2-5km_Gl'!CX269</f>
        <v>12.530815717999999</v>
      </c>
      <c r="DC22" s="90">
        <f>'(6) SMB_R23p2-5km_Gl'!CY269</f>
        <v>12.530815717999999</v>
      </c>
      <c r="DD22" s="90">
        <f>'(6) SMB_R23p2-5km_Gl'!CZ269</f>
        <v>12.530815717999999</v>
      </c>
      <c r="DE22" s="90">
        <f>'(6) SMB_R23p2-5km_Gl'!DA269</f>
        <v>12.530815717999999</v>
      </c>
      <c r="DF22" s="90">
        <f>'(6) SMB_R23p2-5km_Gl'!DB269</f>
        <v>12.530815717999999</v>
      </c>
      <c r="DG22" s="90">
        <f>'(6) SMB_R23p2-5km_Gl'!DC269</f>
        <v>12.530815717999999</v>
      </c>
      <c r="DH22" s="90">
        <f>'(6) SMB_R23p2-5km_Gl'!DD269</f>
        <v>12.530815717999999</v>
      </c>
      <c r="DI22" s="90">
        <f>'(6) SMB_R23p2-5km_Gl'!DE269</f>
        <v>12.530815717999999</v>
      </c>
      <c r="DJ22" s="90">
        <f>'(6) SMB_R23p2-5km_Gl'!DF269</f>
        <v>12.530815717999999</v>
      </c>
      <c r="DK22" s="90">
        <f>'(6) SMB_R23p2-5km_Gl'!DG269</f>
        <v>12.530815717999999</v>
      </c>
      <c r="DL22" s="90">
        <f>'(6) SMB_R23p2-5km_Gl'!DH269</f>
        <v>12.530815717999999</v>
      </c>
      <c r="DM22" s="90">
        <f>'(6) SMB_R23p2-5km_Gl'!DI269</f>
        <v>12.530815717999999</v>
      </c>
      <c r="DN22" s="90">
        <f>'(6) SMB_R23p2-5km_Gl'!DJ269</f>
        <v>12.530815717999999</v>
      </c>
      <c r="DO22" s="90">
        <f>'(6) SMB_R23p2-5km_Gl'!DK269</f>
        <v>12.530815717999999</v>
      </c>
      <c r="DP22" s="90">
        <f>'(6) SMB_R23p2-5km_Gl'!DL269</f>
        <v>12.530815717999999</v>
      </c>
      <c r="DQ22" s="90">
        <f>'(6) SMB_R23p2-5km_Gl'!DM269</f>
        <v>12.530815717999999</v>
      </c>
      <c r="DR22" s="90">
        <f>'(6) SMB_R23p2-5km_Gl'!DN269</f>
        <v>12.530815717999999</v>
      </c>
      <c r="DS22" s="90">
        <f>'(6) SMB_R23p2-5km_Gl'!DO269</f>
        <v>12.530815717999999</v>
      </c>
      <c r="DT22" s="90">
        <f>'(6) SMB_R23p2-5km_Gl'!DP269</f>
        <v>12.530815717999999</v>
      </c>
      <c r="DU22" s="90">
        <f>'(6) SMB_R23p2-5km_Gl'!DQ269</f>
        <v>12.530815717999999</v>
      </c>
      <c r="DV22" s="90">
        <f>'(6) SMB_R23p2-5km_Gl'!DR269</f>
        <v>12.530815717999999</v>
      </c>
      <c r="DW22" s="90">
        <f>'(6) SMB_R23p2-5km_Gl'!DS269</f>
        <v>12.530815717999999</v>
      </c>
      <c r="DX22" s="90">
        <f>'(6) SMB_R23p2-5km_Gl'!DT269</f>
        <v>12.530815717999999</v>
      </c>
      <c r="DY22" s="95">
        <f>'(6) SMB_R23p2-5km_Gl'!DU269</f>
        <v>12.530815717999999</v>
      </c>
    </row>
    <row r="23" spans="1:129" ht="16" customHeight="1" x14ac:dyDescent="0.2">
      <c r="B23" s="45" t="s">
        <v>178</v>
      </c>
      <c r="C23" s="90">
        <f>'(6) SMB_R23p2-5km_Gl'!C270</f>
        <v>38.33</v>
      </c>
      <c r="D23" s="90">
        <f>'(6) SMB_R23p2-5km_Gl'!D270</f>
        <v>49.93</v>
      </c>
      <c r="E23" s="90">
        <f>'(6) SMB_R23p2-5km_Gl'!E270</f>
        <v>26.76</v>
      </c>
      <c r="F23" s="90">
        <f>'(6) SMB_R23p2-5km_Gl'!F270</f>
        <v>48.949999999999996</v>
      </c>
      <c r="G23" s="90">
        <f>'(6) SMB_R23p2-5km_Gl'!G270</f>
        <v>56.58</v>
      </c>
      <c r="H23" s="90">
        <f>'(6) SMB_R23p2-5km_Gl'!H270</f>
        <v>62.6</v>
      </c>
      <c r="I23" s="90">
        <f>'(6) SMB_R23p2-5km_Gl'!I270</f>
        <v>86.179999999999978</v>
      </c>
      <c r="J23" s="90">
        <f>'(6) SMB_R23p2-5km_Gl'!J270</f>
        <v>29.069999999999997</v>
      </c>
      <c r="K23" s="90">
        <f>'(6) SMB_R23p2-5km_Gl'!K270</f>
        <v>58.039999999999992</v>
      </c>
      <c r="L23" s="90">
        <f>'(6) SMB_R23p2-5km_Gl'!L270</f>
        <v>79.36</v>
      </c>
      <c r="M23" s="90">
        <f>'(6) SMB_R23p2-5km_Gl'!M270</f>
        <v>60.160000000000011</v>
      </c>
      <c r="N23" s="90">
        <f>'(6) SMB_R23p2-5km_Gl'!N270</f>
        <v>73.83</v>
      </c>
      <c r="O23" s="90">
        <f>'(6) SMB_R23p2-5km_Gl'!O270</f>
        <v>56.37</v>
      </c>
      <c r="P23" s="90">
        <f>'(6) SMB_R23p2-5km_Gl'!P270</f>
        <v>55.330000000000005</v>
      </c>
      <c r="Q23" s="90">
        <f>'(6) SMB_R23p2-5km_Gl'!Q270</f>
        <v>96.160000000000025</v>
      </c>
      <c r="R23" s="90">
        <f>'(6) SMB_R23p2-5km_Gl'!R270</f>
        <v>55.449999999999996</v>
      </c>
      <c r="S23" s="90">
        <f>'(6) SMB_R23p2-5km_Gl'!S270</f>
        <v>62.900000000000013</v>
      </c>
      <c r="T23" s="90">
        <f>'(6) SMB_R23p2-5km_Gl'!T270</f>
        <v>63.45</v>
      </c>
      <c r="U23" s="90">
        <f>'(6) SMB_R23p2-5km_Gl'!U270</f>
        <v>101.10999999999999</v>
      </c>
      <c r="V23" s="90">
        <f>'(6) SMB_R23p2-5km_Gl'!V270</f>
        <v>67.989999999999995</v>
      </c>
      <c r="W23" s="90">
        <f>'(6) SMB_R23p2-5km_Gl'!W270</f>
        <v>80.59</v>
      </c>
      <c r="X23" s="90">
        <f>'(6) SMB_R23p2-5km_Gl'!X270</f>
        <v>46.96</v>
      </c>
      <c r="Y23" s="90">
        <f>'(6) SMB_R23p2-5km_Gl'!Y270</f>
        <v>46.929999999999993</v>
      </c>
      <c r="Z23" s="90">
        <f>'(6) SMB_R23p2-5km_Gl'!Z270</f>
        <v>51.790000000000013</v>
      </c>
      <c r="AA23" s="90">
        <f>'(6) SMB_R23p2-5km_Gl'!AA270</f>
        <v>69.900000000000006</v>
      </c>
      <c r="AB23" s="90">
        <f>'(6) SMB_R23p2-5km_Gl'!AB270</f>
        <v>91.24</v>
      </c>
      <c r="AC23" s="90">
        <f>'(6) SMB_R23p2-5km_Gl'!AC270</f>
        <v>53.870000000000005</v>
      </c>
      <c r="AD23" s="90">
        <f>'(6) SMB_R23p2-5km_Gl'!AD270</f>
        <v>52.68</v>
      </c>
      <c r="AE23" s="90">
        <f>'(6) SMB_R23p2-5km_Gl'!AE270</f>
        <v>95.59999999999998</v>
      </c>
      <c r="AF23" s="90">
        <f>'(6) SMB_R23p2-5km_Gl'!AF270</f>
        <v>52.13</v>
      </c>
      <c r="AG23" s="90">
        <f>'(6) SMB_R23p2-5km_Gl'!AG270</f>
        <v>41.15</v>
      </c>
      <c r="AH23" s="90">
        <f>'(6) SMB_R23p2-5km_Gl'!AH270</f>
        <v>51.87</v>
      </c>
      <c r="AI23" s="90">
        <f>'(6) SMB_R23p2-5km_Gl'!AI270</f>
        <v>81.179999999999993</v>
      </c>
      <c r="AJ23" s="90">
        <f>'(6) SMB_R23p2-5km_Gl'!AJ270</f>
        <v>70.039999999999992</v>
      </c>
      <c r="AK23" s="90">
        <f>'(6) SMB_R23p2-5km_Gl'!AK270</f>
        <v>50</v>
      </c>
      <c r="AL23" s="90">
        <f>'(6) SMB_R23p2-5km_Gl'!AL270</f>
        <v>45.99</v>
      </c>
      <c r="AM23" s="90">
        <f>'(6) SMB_R23p2-5km_Gl'!AM270</f>
        <v>35.640000000000008</v>
      </c>
      <c r="AN23" s="90">
        <f>'(6) SMB_R23p2-5km_Gl'!AN270</f>
        <v>84.600000000000009</v>
      </c>
      <c r="AO23" s="90">
        <f>'(6) SMB_R23p2-5km_Gl'!AO270</f>
        <v>70.010000000000005</v>
      </c>
      <c r="AP23" s="90">
        <f>'(6) SMB_R23p2-5km_Gl'!AP270</f>
        <v>85.559999999999988</v>
      </c>
      <c r="AQ23" s="90">
        <f>'(6) SMB_R23p2-5km_Gl'!AQ270</f>
        <v>55.189999999999991</v>
      </c>
      <c r="AR23" s="90">
        <f>'(6) SMB_R23p2-5km_Gl'!AR270</f>
        <v>65.7</v>
      </c>
      <c r="AS23" s="90">
        <f>'(6) SMB_R23p2-5km_Gl'!AS270</f>
        <v>89.409999999999982</v>
      </c>
      <c r="AT23" s="90">
        <f>'(6) SMB_R23p2-5km_Gl'!AT270</f>
        <v>33.869999999999997</v>
      </c>
      <c r="AU23" s="90">
        <f>'(6) SMB_R23p2-5km_Gl'!AU270</f>
        <v>39.179999999999993</v>
      </c>
      <c r="AV23" s="90">
        <f>'(6) SMB_R23p2-5km_Gl'!AV270</f>
        <v>65.59</v>
      </c>
      <c r="AW23" s="90">
        <f>'(6) SMB_R23p2-5km_Gl'!AW270</f>
        <v>77.589999999999989</v>
      </c>
      <c r="AX23" s="90">
        <f>'(6) SMB_R23p2-5km_Gl'!AX270</f>
        <v>51.659999999999989</v>
      </c>
      <c r="AY23" s="90">
        <f>'(6) SMB_R23p2-5km_Gl'!AY270</f>
        <v>35.879999999999995</v>
      </c>
      <c r="AZ23" s="90">
        <f>'(6) SMB_R23p2-5km_Gl'!AZ270</f>
        <v>38.44</v>
      </c>
      <c r="BA23" s="90">
        <f>'(6) SMB_R23p2-5km_Gl'!BA270</f>
        <v>54.610000000000007</v>
      </c>
      <c r="BB23" s="90">
        <f>'(6) SMB_R23p2-5km_Gl'!BB270</f>
        <v>38.730000000000004</v>
      </c>
      <c r="BC23" s="90">
        <f>'(6) SMB_R23p2-5km_Gl'!BC270</f>
        <v>26.909999999999993</v>
      </c>
      <c r="BD23" s="90">
        <f>'(6) SMB_R23p2-5km_Gl'!BD270</f>
        <v>26.77</v>
      </c>
      <c r="BE23" s="90">
        <f>'(6) SMB_R23p2-5km_Gl'!BE270</f>
        <v>36.6</v>
      </c>
      <c r="BF23" s="90">
        <f>'(6) SMB_R23p2-5km_Gl'!BF270</f>
        <v>44.780000000000008</v>
      </c>
      <c r="BG23" s="90">
        <f>'(6) SMB_R23p2-5km_Gl'!BG270</f>
        <v>41.91</v>
      </c>
      <c r="BH23" s="90">
        <f>'(6) SMB_R23p2-5km_Gl'!BH270</f>
        <v>53.919999999999995</v>
      </c>
      <c r="BI23" s="90">
        <f>'(6) SMB_R23p2-5km_Gl'!BI270</f>
        <v>34.36</v>
      </c>
      <c r="BJ23" s="95">
        <f>'(6) SMB_R23p2-5km_Gl'!BJ270</f>
        <v>58.550000000000018</v>
      </c>
      <c r="BM23" s="9"/>
      <c r="BN23" s="10"/>
      <c r="BP23" s="9"/>
      <c r="BQ23" s="45" t="s">
        <v>178</v>
      </c>
      <c r="BR23" s="90">
        <f>'(6) SMB_R23p2-5km_Gl'!BN270</f>
        <v>8.3179502910000007</v>
      </c>
      <c r="BS23" s="90">
        <f>'(6) SMB_R23p2-5km_Gl'!BO270</f>
        <v>8.3179502910000007</v>
      </c>
      <c r="BT23" s="90">
        <f>'(6) SMB_R23p2-5km_Gl'!BP270</f>
        <v>8.3179502910000007</v>
      </c>
      <c r="BU23" s="90">
        <f>'(6) SMB_R23p2-5km_Gl'!BQ270</f>
        <v>8.3179502910000007</v>
      </c>
      <c r="BV23" s="90">
        <f>'(6) SMB_R23p2-5km_Gl'!BR270</f>
        <v>8.3179502910000007</v>
      </c>
      <c r="BW23" s="90">
        <f>'(6) SMB_R23p2-5km_Gl'!BS270</f>
        <v>8.3179502910000007</v>
      </c>
      <c r="BX23" s="90">
        <f>'(6) SMB_R23p2-5km_Gl'!BT270</f>
        <v>8.3179502910000007</v>
      </c>
      <c r="BY23" s="90">
        <f>'(6) SMB_R23p2-5km_Gl'!BU270</f>
        <v>8.3179502910000007</v>
      </c>
      <c r="BZ23" s="90">
        <f>'(6) SMB_R23p2-5km_Gl'!BV270</f>
        <v>8.3179502910000007</v>
      </c>
      <c r="CA23" s="90">
        <f>'(6) SMB_R23p2-5km_Gl'!BW270</f>
        <v>8.3179502910000007</v>
      </c>
      <c r="CB23" s="90">
        <f>'(6) SMB_R23p2-5km_Gl'!BX270</f>
        <v>8.3179502910000007</v>
      </c>
      <c r="CC23" s="90">
        <f>'(6) SMB_R23p2-5km_Gl'!BY270</f>
        <v>8.3179502910000007</v>
      </c>
      <c r="CD23" s="90">
        <f>'(6) SMB_R23p2-5km_Gl'!BZ270</f>
        <v>8.3179502910000007</v>
      </c>
      <c r="CE23" s="90">
        <f>'(6) SMB_R23p2-5km_Gl'!CA270</f>
        <v>8.3179502910000007</v>
      </c>
      <c r="CF23" s="90">
        <f>'(6) SMB_R23p2-5km_Gl'!CB270</f>
        <v>8.3179502910000007</v>
      </c>
      <c r="CG23" s="90">
        <f>'(6) SMB_R23p2-5km_Gl'!CC270</f>
        <v>8.3179502910000007</v>
      </c>
      <c r="CH23" s="90">
        <f>'(6) SMB_R23p2-5km_Gl'!CD270</f>
        <v>8.3179502910000007</v>
      </c>
      <c r="CI23" s="90">
        <f>'(6) SMB_R23p2-5km_Gl'!CE270</f>
        <v>8.3179502910000007</v>
      </c>
      <c r="CJ23" s="90">
        <f>'(6) SMB_R23p2-5km_Gl'!CF270</f>
        <v>8.3179502910000007</v>
      </c>
      <c r="CK23" s="90">
        <f>'(6) SMB_R23p2-5km_Gl'!CG270</f>
        <v>8.3179502910000007</v>
      </c>
      <c r="CL23" s="90">
        <f>'(6) SMB_R23p2-5km_Gl'!CH270</f>
        <v>8.3179502910000007</v>
      </c>
      <c r="CM23" s="90">
        <f>'(6) SMB_R23p2-5km_Gl'!CI270</f>
        <v>8.3179502910000007</v>
      </c>
      <c r="CN23" s="90">
        <f>'(6) SMB_R23p2-5km_Gl'!CJ270</f>
        <v>8.3179502910000007</v>
      </c>
      <c r="CO23" s="90">
        <f>'(6) SMB_R23p2-5km_Gl'!CK270</f>
        <v>8.3179502910000007</v>
      </c>
      <c r="CP23" s="90">
        <f>'(6) SMB_R23p2-5km_Gl'!CL270</f>
        <v>8.3179502910000007</v>
      </c>
      <c r="CQ23" s="90">
        <f>'(6) SMB_R23p2-5km_Gl'!CM270</f>
        <v>8.3179502910000007</v>
      </c>
      <c r="CR23" s="90">
        <f>'(6) SMB_R23p2-5km_Gl'!CN270</f>
        <v>8.3179502910000007</v>
      </c>
      <c r="CS23" s="90">
        <f>'(6) SMB_R23p2-5km_Gl'!CO270</f>
        <v>8.3179502910000007</v>
      </c>
      <c r="CT23" s="90">
        <f>'(6) SMB_R23p2-5km_Gl'!CP270</f>
        <v>8.3179502910000007</v>
      </c>
      <c r="CU23" s="90">
        <f>'(6) SMB_R23p2-5km_Gl'!CQ270</f>
        <v>8.3179502910000007</v>
      </c>
      <c r="CV23" s="90">
        <f>'(6) SMB_R23p2-5km_Gl'!CR270</f>
        <v>8.3179502910000007</v>
      </c>
      <c r="CW23" s="90">
        <f>'(6) SMB_R23p2-5km_Gl'!CS270</f>
        <v>8.3179502910000007</v>
      </c>
      <c r="CX23" s="90">
        <f>'(6) SMB_R23p2-5km_Gl'!CT270</f>
        <v>8.3179502910000007</v>
      </c>
      <c r="CY23" s="90">
        <f>'(6) SMB_R23p2-5km_Gl'!CU270</f>
        <v>8.3179502910000007</v>
      </c>
      <c r="CZ23" s="90">
        <f>'(6) SMB_R23p2-5km_Gl'!CV270</f>
        <v>8.3179502910000007</v>
      </c>
      <c r="DA23" s="90">
        <f>'(6) SMB_R23p2-5km_Gl'!CW270</f>
        <v>8.3179502910000007</v>
      </c>
      <c r="DB23" s="90">
        <f>'(6) SMB_R23p2-5km_Gl'!CX270</f>
        <v>8.3179502910000007</v>
      </c>
      <c r="DC23" s="90">
        <f>'(6) SMB_R23p2-5km_Gl'!CY270</f>
        <v>8.3179502910000007</v>
      </c>
      <c r="DD23" s="90">
        <f>'(6) SMB_R23p2-5km_Gl'!CZ270</f>
        <v>8.3179502910000007</v>
      </c>
      <c r="DE23" s="90">
        <f>'(6) SMB_R23p2-5km_Gl'!DA270</f>
        <v>8.3179502910000007</v>
      </c>
      <c r="DF23" s="90">
        <f>'(6) SMB_R23p2-5km_Gl'!DB270</f>
        <v>8.3179502910000007</v>
      </c>
      <c r="DG23" s="90">
        <f>'(6) SMB_R23p2-5km_Gl'!DC270</f>
        <v>8.3179502910000007</v>
      </c>
      <c r="DH23" s="90">
        <f>'(6) SMB_R23p2-5km_Gl'!DD270</f>
        <v>8.3179502910000007</v>
      </c>
      <c r="DI23" s="90">
        <f>'(6) SMB_R23p2-5km_Gl'!DE270</f>
        <v>8.3179502910000007</v>
      </c>
      <c r="DJ23" s="90">
        <f>'(6) SMB_R23p2-5km_Gl'!DF270</f>
        <v>8.3179502910000007</v>
      </c>
      <c r="DK23" s="90">
        <f>'(6) SMB_R23p2-5km_Gl'!DG270</f>
        <v>8.3179502910000007</v>
      </c>
      <c r="DL23" s="90">
        <f>'(6) SMB_R23p2-5km_Gl'!DH270</f>
        <v>8.3179502910000007</v>
      </c>
      <c r="DM23" s="90">
        <f>'(6) SMB_R23p2-5km_Gl'!DI270</f>
        <v>8.3179502910000007</v>
      </c>
      <c r="DN23" s="90">
        <f>'(6) SMB_R23p2-5km_Gl'!DJ270</f>
        <v>8.3179502910000007</v>
      </c>
      <c r="DO23" s="90">
        <f>'(6) SMB_R23p2-5km_Gl'!DK270</f>
        <v>8.3179502910000007</v>
      </c>
      <c r="DP23" s="90">
        <f>'(6) SMB_R23p2-5km_Gl'!DL270</f>
        <v>8.3179502910000007</v>
      </c>
      <c r="DQ23" s="90">
        <f>'(6) SMB_R23p2-5km_Gl'!DM270</f>
        <v>8.3179502910000007</v>
      </c>
      <c r="DR23" s="90">
        <f>'(6) SMB_R23p2-5km_Gl'!DN270</f>
        <v>8.3179502910000007</v>
      </c>
      <c r="DS23" s="90">
        <f>'(6) SMB_R23p2-5km_Gl'!DO270</f>
        <v>8.3179502910000007</v>
      </c>
      <c r="DT23" s="90">
        <f>'(6) SMB_R23p2-5km_Gl'!DP270</f>
        <v>8.3179502910000007</v>
      </c>
      <c r="DU23" s="90">
        <f>'(6) SMB_R23p2-5km_Gl'!DQ270</f>
        <v>8.3179502910000007</v>
      </c>
      <c r="DV23" s="90">
        <f>'(6) SMB_R23p2-5km_Gl'!DR270</f>
        <v>8.3179502910000007</v>
      </c>
      <c r="DW23" s="90">
        <f>'(6) SMB_R23p2-5km_Gl'!DS270</f>
        <v>8.3179502910000007</v>
      </c>
      <c r="DX23" s="90">
        <f>'(6) SMB_R23p2-5km_Gl'!DT270</f>
        <v>8.3179502910000007</v>
      </c>
      <c r="DY23" s="95">
        <f>'(6) SMB_R23p2-5km_Gl'!DU270</f>
        <v>8.3179502910000007</v>
      </c>
    </row>
    <row r="24" spans="1:129" ht="16" customHeight="1" x14ac:dyDescent="0.2">
      <c r="B24" s="45" t="s">
        <v>176</v>
      </c>
      <c r="C24" s="90">
        <f>'(6) SMB_R23p2-5km_Gl'!C271</f>
        <v>25.27999999999999</v>
      </c>
      <c r="D24" s="90">
        <f>'(6) SMB_R23p2-5km_Gl'!D271</f>
        <v>21.239999999999995</v>
      </c>
      <c r="E24" s="90">
        <f>'(6) SMB_R23p2-5km_Gl'!E271</f>
        <v>26.410000000000004</v>
      </c>
      <c r="F24" s="90">
        <f>'(6) SMB_R23p2-5km_Gl'!F271</f>
        <v>41.22999999999999</v>
      </c>
      <c r="G24" s="90">
        <f>'(6) SMB_R23p2-5km_Gl'!G271</f>
        <v>73.870000000000033</v>
      </c>
      <c r="H24" s="90">
        <f>'(6) SMB_R23p2-5km_Gl'!H271</f>
        <v>80.230000000000018</v>
      </c>
      <c r="I24" s="90">
        <f>'(6) SMB_R23p2-5km_Gl'!I271</f>
        <v>89.399999999999977</v>
      </c>
      <c r="J24" s="90">
        <f>'(6) SMB_R23p2-5km_Gl'!J271</f>
        <v>40.840000000000003</v>
      </c>
      <c r="K24" s="90">
        <f>'(6) SMB_R23p2-5km_Gl'!K271</f>
        <v>63.810000000000009</v>
      </c>
      <c r="L24" s="90">
        <f>'(6) SMB_R23p2-5km_Gl'!L271</f>
        <v>89.050000000000011</v>
      </c>
      <c r="M24" s="90">
        <f>'(6) SMB_R23p2-5km_Gl'!M271</f>
        <v>83.06</v>
      </c>
      <c r="N24" s="90">
        <f>'(6) SMB_R23p2-5km_Gl'!N271</f>
        <v>53.779999999999987</v>
      </c>
      <c r="O24" s="90">
        <f>'(6) SMB_R23p2-5km_Gl'!O271</f>
        <v>80.399999999999991</v>
      </c>
      <c r="P24" s="90">
        <f>'(6) SMB_R23p2-5km_Gl'!P271</f>
        <v>58.380000000000024</v>
      </c>
      <c r="Q24" s="90">
        <f>'(6) SMB_R23p2-5km_Gl'!Q271</f>
        <v>76.300000000000054</v>
      </c>
      <c r="R24" s="90">
        <f>'(6) SMB_R23p2-5km_Gl'!R271</f>
        <v>89.400000000000048</v>
      </c>
      <c r="S24" s="90">
        <f>'(6) SMB_R23p2-5km_Gl'!S271</f>
        <v>57.149999999999991</v>
      </c>
      <c r="T24" s="90">
        <f>'(6) SMB_R23p2-5km_Gl'!T271</f>
        <v>86.060000000000031</v>
      </c>
      <c r="U24" s="90">
        <f>'(6) SMB_R23p2-5km_Gl'!U271</f>
        <v>111.39999999999999</v>
      </c>
      <c r="V24" s="90">
        <f>'(6) SMB_R23p2-5km_Gl'!V271</f>
        <v>60.789999999999985</v>
      </c>
      <c r="W24" s="90">
        <f>'(6) SMB_R23p2-5km_Gl'!W271</f>
        <v>84.100000000000037</v>
      </c>
      <c r="X24" s="90">
        <f>'(6) SMB_R23p2-5km_Gl'!X271</f>
        <v>77.86</v>
      </c>
      <c r="Y24" s="90">
        <f>'(6) SMB_R23p2-5km_Gl'!Y271</f>
        <v>59.94</v>
      </c>
      <c r="Z24" s="90">
        <f>'(6) SMB_R23p2-5km_Gl'!Z271</f>
        <v>60.959999999999965</v>
      </c>
      <c r="AA24" s="90">
        <f>'(6) SMB_R23p2-5km_Gl'!AA271</f>
        <v>51.940000000000019</v>
      </c>
      <c r="AB24" s="90">
        <f>'(6) SMB_R23p2-5km_Gl'!AB271</f>
        <v>47.769999999999968</v>
      </c>
      <c r="AC24" s="90">
        <f>'(6) SMB_R23p2-5km_Gl'!AC271</f>
        <v>56.78</v>
      </c>
      <c r="AD24" s="90">
        <f>'(6) SMB_R23p2-5km_Gl'!AD271</f>
        <v>62.569999999999965</v>
      </c>
      <c r="AE24" s="90">
        <f>'(6) SMB_R23p2-5km_Gl'!AE271</f>
        <v>87.440000000000026</v>
      </c>
      <c r="AF24" s="90">
        <f>'(6) SMB_R23p2-5km_Gl'!AF271</f>
        <v>53.77000000000001</v>
      </c>
      <c r="AG24" s="90">
        <f>'(6) SMB_R23p2-5km_Gl'!AG271</f>
        <v>60.340000000000018</v>
      </c>
      <c r="AH24" s="90">
        <f>'(6) SMB_R23p2-5km_Gl'!AH271</f>
        <v>53.559999999999988</v>
      </c>
      <c r="AI24" s="90">
        <f>'(6) SMB_R23p2-5km_Gl'!AI271</f>
        <v>62.259999999999991</v>
      </c>
      <c r="AJ24" s="90">
        <f>'(6) SMB_R23p2-5km_Gl'!AJ271</f>
        <v>60.639999999999993</v>
      </c>
      <c r="AK24" s="90">
        <f>'(6) SMB_R23p2-5km_Gl'!AK271</f>
        <v>79.840000000000018</v>
      </c>
      <c r="AL24" s="90">
        <f>'(6) SMB_R23p2-5km_Gl'!AL271</f>
        <v>59.629999999999988</v>
      </c>
      <c r="AM24" s="90">
        <f>'(6) SMB_R23p2-5km_Gl'!AM271</f>
        <v>72.830000000000013</v>
      </c>
      <c r="AN24" s="90">
        <f>'(6) SMB_R23p2-5km_Gl'!AN271</f>
        <v>90.45000000000006</v>
      </c>
      <c r="AO24" s="90">
        <f>'(6) SMB_R23p2-5km_Gl'!AO271</f>
        <v>82.000000000000014</v>
      </c>
      <c r="AP24" s="90">
        <f>'(6) SMB_R23p2-5km_Gl'!AP271</f>
        <v>98.179999999999993</v>
      </c>
      <c r="AQ24" s="90">
        <f>'(6) SMB_R23p2-5km_Gl'!AQ271</f>
        <v>59.610000000000007</v>
      </c>
      <c r="AR24" s="90">
        <f>'(6) SMB_R23p2-5km_Gl'!AR271</f>
        <v>52.889999999999986</v>
      </c>
      <c r="AS24" s="90">
        <f>'(6) SMB_R23p2-5km_Gl'!AS271</f>
        <v>86.789999999999978</v>
      </c>
      <c r="AT24" s="90">
        <f>'(6) SMB_R23p2-5km_Gl'!AT271</f>
        <v>41.519999999999989</v>
      </c>
      <c r="AU24" s="90">
        <f>'(6) SMB_R23p2-5km_Gl'!AU271</f>
        <v>40.169999999999995</v>
      </c>
      <c r="AV24" s="90">
        <f>'(6) SMB_R23p2-5km_Gl'!AV271</f>
        <v>63.959999999999994</v>
      </c>
      <c r="AW24" s="90">
        <f>'(6) SMB_R23p2-5km_Gl'!AW271</f>
        <v>99.570000000000022</v>
      </c>
      <c r="AX24" s="90">
        <f>'(6) SMB_R23p2-5km_Gl'!AX271</f>
        <v>40.349999999999987</v>
      </c>
      <c r="AY24" s="90">
        <f>'(6) SMB_R23p2-5km_Gl'!AY271</f>
        <v>53.69</v>
      </c>
      <c r="AZ24" s="90">
        <f>'(6) SMB_R23p2-5km_Gl'!AZ271</f>
        <v>13.36</v>
      </c>
      <c r="BA24" s="90">
        <f>'(6) SMB_R23p2-5km_Gl'!BA271</f>
        <v>24.79</v>
      </c>
      <c r="BB24" s="90">
        <f>'(6) SMB_R23p2-5km_Gl'!BB271</f>
        <v>29.72000000000001</v>
      </c>
      <c r="BC24" s="90">
        <f>'(6) SMB_R23p2-5km_Gl'!BC271</f>
        <v>60.190000000000012</v>
      </c>
      <c r="BD24" s="90">
        <f>'(6) SMB_R23p2-5km_Gl'!BD271</f>
        <v>31.429999999999989</v>
      </c>
      <c r="BE24" s="90">
        <f>'(6) SMB_R23p2-5km_Gl'!BE271</f>
        <v>41.610000000000021</v>
      </c>
      <c r="BF24" s="90">
        <f>'(6) SMB_R23p2-5km_Gl'!BF271</f>
        <v>56.080000000000027</v>
      </c>
      <c r="BG24" s="90">
        <f>'(6) SMB_R23p2-5km_Gl'!BG271</f>
        <v>29.81</v>
      </c>
      <c r="BH24" s="90">
        <f>'(6) SMB_R23p2-5km_Gl'!BH271</f>
        <v>39.159999999999989</v>
      </c>
      <c r="BI24" s="90">
        <f>'(6) SMB_R23p2-5km_Gl'!BI271</f>
        <v>49.179999999999993</v>
      </c>
      <c r="BJ24" s="95">
        <f>'(6) SMB_R23p2-5km_Gl'!BJ271</f>
        <v>66.700000000000017</v>
      </c>
      <c r="BK24" s="9"/>
      <c r="BM24" s="9"/>
      <c r="BN24" s="10"/>
      <c r="BP24" s="9"/>
      <c r="BQ24" s="45" t="s">
        <v>176</v>
      </c>
      <c r="BR24" s="90">
        <f>'(6) SMB_R23p2-5km_Gl'!BN271</f>
        <v>6.4724998123200006</v>
      </c>
      <c r="BS24" s="90">
        <f>'(6) SMB_R23p2-5km_Gl'!BO271</f>
        <v>6.4724998123200006</v>
      </c>
      <c r="BT24" s="90">
        <f>'(6) SMB_R23p2-5km_Gl'!BP271</f>
        <v>6.4724998123200006</v>
      </c>
      <c r="BU24" s="90">
        <f>'(6) SMB_R23p2-5km_Gl'!BQ271</f>
        <v>6.4724998123200006</v>
      </c>
      <c r="BV24" s="90">
        <f>'(6) SMB_R23p2-5km_Gl'!BR271</f>
        <v>6.4724998123200006</v>
      </c>
      <c r="BW24" s="90">
        <f>'(6) SMB_R23p2-5km_Gl'!BS271</f>
        <v>6.4724998123200006</v>
      </c>
      <c r="BX24" s="90">
        <f>'(6) SMB_R23p2-5km_Gl'!BT271</f>
        <v>6.4724998123200006</v>
      </c>
      <c r="BY24" s="90">
        <f>'(6) SMB_R23p2-5km_Gl'!BU271</f>
        <v>6.4724998123200006</v>
      </c>
      <c r="BZ24" s="90">
        <f>'(6) SMB_R23p2-5km_Gl'!BV271</f>
        <v>6.4724998123200006</v>
      </c>
      <c r="CA24" s="90">
        <f>'(6) SMB_R23p2-5km_Gl'!BW271</f>
        <v>6.4724998123200006</v>
      </c>
      <c r="CB24" s="90">
        <f>'(6) SMB_R23p2-5km_Gl'!BX271</f>
        <v>6.4724998123200006</v>
      </c>
      <c r="CC24" s="90">
        <f>'(6) SMB_R23p2-5km_Gl'!BY271</f>
        <v>6.4724998123200006</v>
      </c>
      <c r="CD24" s="90">
        <f>'(6) SMB_R23p2-5km_Gl'!BZ271</f>
        <v>6.4724998123200006</v>
      </c>
      <c r="CE24" s="90">
        <f>'(6) SMB_R23p2-5km_Gl'!CA271</f>
        <v>6.4724998123200006</v>
      </c>
      <c r="CF24" s="90">
        <f>'(6) SMB_R23p2-5km_Gl'!CB271</f>
        <v>6.4724998123200006</v>
      </c>
      <c r="CG24" s="90">
        <f>'(6) SMB_R23p2-5km_Gl'!CC271</f>
        <v>6.4724998123200006</v>
      </c>
      <c r="CH24" s="90">
        <f>'(6) SMB_R23p2-5km_Gl'!CD271</f>
        <v>6.4724998123200006</v>
      </c>
      <c r="CI24" s="90">
        <f>'(6) SMB_R23p2-5km_Gl'!CE271</f>
        <v>6.4724998123200006</v>
      </c>
      <c r="CJ24" s="90">
        <f>'(6) SMB_R23p2-5km_Gl'!CF271</f>
        <v>6.4724998123200006</v>
      </c>
      <c r="CK24" s="90">
        <f>'(6) SMB_R23p2-5km_Gl'!CG271</f>
        <v>6.4724998123200006</v>
      </c>
      <c r="CL24" s="90">
        <f>'(6) SMB_R23p2-5km_Gl'!CH271</f>
        <v>6.4724998123200006</v>
      </c>
      <c r="CM24" s="90">
        <f>'(6) SMB_R23p2-5km_Gl'!CI271</f>
        <v>6.4724998123200006</v>
      </c>
      <c r="CN24" s="90">
        <f>'(6) SMB_R23p2-5km_Gl'!CJ271</f>
        <v>6.4724998123200006</v>
      </c>
      <c r="CO24" s="90">
        <f>'(6) SMB_R23p2-5km_Gl'!CK271</f>
        <v>6.4724998123200006</v>
      </c>
      <c r="CP24" s="90">
        <f>'(6) SMB_R23p2-5km_Gl'!CL271</f>
        <v>6.4724998123200006</v>
      </c>
      <c r="CQ24" s="90">
        <f>'(6) SMB_R23p2-5km_Gl'!CM271</f>
        <v>6.4724998123200006</v>
      </c>
      <c r="CR24" s="90">
        <f>'(6) SMB_R23p2-5km_Gl'!CN271</f>
        <v>6.4724998123200006</v>
      </c>
      <c r="CS24" s="90">
        <f>'(6) SMB_R23p2-5km_Gl'!CO271</f>
        <v>6.4724998123200006</v>
      </c>
      <c r="CT24" s="90">
        <f>'(6) SMB_R23p2-5km_Gl'!CP271</f>
        <v>6.4724998123200006</v>
      </c>
      <c r="CU24" s="90">
        <f>'(6) SMB_R23p2-5km_Gl'!CQ271</f>
        <v>6.4724998123200006</v>
      </c>
      <c r="CV24" s="90">
        <f>'(6) SMB_R23p2-5km_Gl'!CR271</f>
        <v>6.4724998123200006</v>
      </c>
      <c r="CW24" s="90">
        <f>'(6) SMB_R23p2-5km_Gl'!CS271</f>
        <v>6.4724998123200006</v>
      </c>
      <c r="CX24" s="90">
        <f>'(6) SMB_R23p2-5km_Gl'!CT271</f>
        <v>6.4724998123200006</v>
      </c>
      <c r="CY24" s="90">
        <f>'(6) SMB_R23p2-5km_Gl'!CU271</f>
        <v>6.4724998123200006</v>
      </c>
      <c r="CZ24" s="90">
        <f>'(6) SMB_R23p2-5km_Gl'!CV271</f>
        <v>6.4724998123200006</v>
      </c>
      <c r="DA24" s="90">
        <f>'(6) SMB_R23p2-5km_Gl'!CW271</f>
        <v>6.4724998123200006</v>
      </c>
      <c r="DB24" s="90">
        <f>'(6) SMB_R23p2-5km_Gl'!CX271</f>
        <v>6.4724998123200006</v>
      </c>
      <c r="DC24" s="90">
        <f>'(6) SMB_R23p2-5km_Gl'!CY271</f>
        <v>6.4724998123200006</v>
      </c>
      <c r="DD24" s="90">
        <f>'(6) SMB_R23p2-5km_Gl'!CZ271</f>
        <v>6.4724998123200006</v>
      </c>
      <c r="DE24" s="90">
        <f>'(6) SMB_R23p2-5km_Gl'!DA271</f>
        <v>6.4724998123200006</v>
      </c>
      <c r="DF24" s="90">
        <f>'(6) SMB_R23p2-5km_Gl'!DB271</f>
        <v>6.4724998123200006</v>
      </c>
      <c r="DG24" s="90">
        <f>'(6) SMB_R23p2-5km_Gl'!DC271</f>
        <v>6.4724998123200006</v>
      </c>
      <c r="DH24" s="90">
        <f>'(6) SMB_R23p2-5km_Gl'!DD271</f>
        <v>6.4724998123200006</v>
      </c>
      <c r="DI24" s="90">
        <f>'(6) SMB_R23p2-5km_Gl'!DE271</f>
        <v>6.4724998123200006</v>
      </c>
      <c r="DJ24" s="90">
        <f>'(6) SMB_R23p2-5km_Gl'!DF271</f>
        <v>6.4724998123200006</v>
      </c>
      <c r="DK24" s="90">
        <f>'(6) SMB_R23p2-5km_Gl'!DG271</f>
        <v>6.4724998123200006</v>
      </c>
      <c r="DL24" s="90">
        <f>'(6) SMB_R23p2-5km_Gl'!DH271</f>
        <v>6.4724998123200006</v>
      </c>
      <c r="DM24" s="90">
        <f>'(6) SMB_R23p2-5km_Gl'!DI271</f>
        <v>6.4724998123200006</v>
      </c>
      <c r="DN24" s="90">
        <f>'(6) SMB_R23p2-5km_Gl'!DJ271</f>
        <v>6.4724998123200006</v>
      </c>
      <c r="DO24" s="90">
        <f>'(6) SMB_R23p2-5km_Gl'!DK271</f>
        <v>6.4724998123200006</v>
      </c>
      <c r="DP24" s="90">
        <f>'(6) SMB_R23p2-5km_Gl'!DL271</f>
        <v>6.4724998123200006</v>
      </c>
      <c r="DQ24" s="90">
        <f>'(6) SMB_R23p2-5km_Gl'!DM271</f>
        <v>6.4724998123200006</v>
      </c>
      <c r="DR24" s="90">
        <f>'(6) SMB_R23p2-5km_Gl'!DN271</f>
        <v>6.4724998123200006</v>
      </c>
      <c r="DS24" s="90">
        <f>'(6) SMB_R23p2-5km_Gl'!DO271</f>
        <v>6.4724998123200006</v>
      </c>
      <c r="DT24" s="90">
        <f>'(6) SMB_R23p2-5km_Gl'!DP271</f>
        <v>6.4724998123200006</v>
      </c>
      <c r="DU24" s="90">
        <f>'(6) SMB_R23p2-5km_Gl'!DQ271</f>
        <v>6.4724998123200006</v>
      </c>
      <c r="DV24" s="90">
        <f>'(6) SMB_R23p2-5km_Gl'!DR271</f>
        <v>6.4724998123200006</v>
      </c>
      <c r="DW24" s="90">
        <f>'(6) SMB_R23p2-5km_Gl'!DS271</f>
        <v>6.4724998123200006</v>
      </c>
      <c r="DX24" s="90">
        <f>'(6) SMB_R23p2-5km_Gl'!DT271</f>
        <v>6.4724998123200006</v>
      </c>
      <c r="DY24" s="95">
        <f>'(6) SMB_R23p2-5km_Gl'!DU271</f>
        <v>6.4724998123200006</v>
      </c>
    </row>
    <row r="25" spans="1:129" ht="16" customHeight="1" x14ac:dyDescent="0.2">
      <c r="B25" s="45" t="s">
        <v>190</v>
      </c>
      <c r="C25" s="90">
        <f>'(6) SMB_R23p2-5km_Gl'!C272</f>
        <v>4.9800000000000004</v>
      </c>
      <c r="D25" s="90">
        <f>'(6) SMB_R23p2-5km_Gl'!D272</f>
        <v>8.6</v>
      </c>
      <c r="E25" s="90">
        <f>'(6) SMB_R23p2-5km_Gl'!E272</f>
        <v>-2.2400000000000002</v>
      </c>
      <c r="F25" s="90">
        <f>'(6) SMB_R23p2-5km_Gl'!F272</f>
        <v>-7.3900000000000006</v>
      </c>
      <c r="G25" s="90">
        <f>'(6) SMB_R23p2-5km_Gl'!G272</f>
        <v>2.6200000000000019</v>
      </c>
      <c r="H25" s="90">
        <f>'(6) SMB_R23p2-5km_Gl'!H272</f>
        <v>11.180000000000001</v>
      </c>
      <c r="I25" s="90">
        <f>'(6) SMB_R23p2-5km_Gl'!I272</f>
        <v>33.159999999999997</v>
      </c>
      <c r="J25" s="90">
        <f>'(6) SMB_R23p2-5km_Gl'!J272</f>
        <v>9.8300000000000018</v>
      </c>
      <c r="K25" s="90">
        <f>'(6) SMB_R23p2-5km_Gl'!K272</f>
        <v>19.739999999999995</v>
      </c>
      <c r="L25" s="90">
        <f>'(6) SMB_R23p2-5km_Gl'!L272</f>
        <v>17.120000000000005</v>
      </c>
      <c r="M25" s="90">
        <f>'(6) SMB_R23p2-5km_Gl'!M272</f>
        <v>13.720000000000002</v>
      </c>
      <c r="N25" s="90">
        <f>'(6) SMB_R23p2-5km_Gl'!N272</f>
        <v>11.380000000000003</v>
      </c>
      <c r="O25" s="90">
        <f>'(6) SMB_R23p2-5km_Gl'!O272</f>
        <v>24.630000000000006</v>
      </c>
      <c r="P25" s="90">
        <f>'(6) SMB_R23p2-5km_Gl'!P272</f>
        <v>16.569999999999997</v>
      </c>
      <c r="Q25" s="90">
        <f>'(6) SMB_R23p2-5km_Gl'!Q272</f>
        <v>44.720000000000006</v>
      </c>
      <c r="R25" s="90">
        <f>'(6) SMB_R23p2-5km_Gl'!R272</f>
        <v>38.29</v>
      </c>
      <c r="S25" s="90">
        <f>'(6) SMB_R23p2-5km_Gl'!S272</f>
        <v>16.390000000000004</v>
      </c>
      <c r="T25" s="90">
        <f>'(6) SMB_R23p2-5km_Gl'!T272</f>
        <v>23.799999999999997</v>
      </c>
      <c r="U25" s="90">
        <f>'(6) SMB_R23p2-5km_Gl'!U272</f>
        <v>34.58</v>
      </c>
      <c r="V25" s="90">
        <f>'(6) SMB_R23p2-5km_Gl'!V272</f>
        <v>14.8</v>
      </c>
      <c r="W25" s="90">
        <f>'(6) SMB_R23p2-5km_Gl'!W272</f>
        <v>14.41</v>
      </c>
      <c r="X25" s="90">
        <f>'(6) SMB_R23p2-5km_Gl'!X272</f>
        <v>15.030000000000001</v>
      </c>
      <c r="Y25" s="90">
        <f>'(6) SMB_R23p2-5km_Gl'!Y272</f>
        <v>21.71</v>
      </c>
      <c r="Z25" s="90">
        <f>'(6) SMB_R23p2-5km_Gl'!Z272</f>
        <v>11.950000000000003</v>
      </c>
      <c r="AA25" s="90">
        <f>'(6) SMB_R23p2-5km_Gl'!AA272</f>
        <v>21.400000000000002</v>
      </c>
      <c r="AB25" s="90">
        <f>'(6) SMB_R23p2-5km_Gl'!AB272</f>
        <v>24.450000000000003</v>
      </c>
      <c r="AC25" s="90">
        <f>'(6) SMB_R23p2-5km_Gl'!AC272</f>
        <v>8.889999999999997</v>
      </c>
      <c r="AD25" s="90">
        <f>'(6) SMB_R23p2-5km_Gl'!AD272</f>
        <v>12.64</v>
      </c>
      <c r="AE25" s="90">
        <f>'(6) SMB_R23p2-5km_Gl'!AE272</f>
        <v>23.380000000000003</v>
      </c>
      <c r="AF25" s="90">
        <f>'(6) SMB_R23p2-5km_Gl'!AF272</f>
        <v>34.92</v>
      </c>
      <c r="AG25" s="90">
        <f>'(6) SMB_R23p2-5km_Gl'!AG272</f>
        <v>32.79</v>
      </c>
      <c r="AH25" s="90">
        <f>'(6) SMB_R23p2-5km_Gl'!AH272</f>
        <v>16.839999999999996</v>
      </c>
      <c r="AI25" s="90">
        <f>'(6) SMB_R23p2-5km_Gl'!AI272</f>
        <v>8.7099999999999973</v>
      </c>
      <c r="AJ25" s="90">
        <f>'(6) SMB_R23p2-5km_Gl'!AJ272</f>
        <v>21.99</v>
      </c>
      <c r="AK25" s="90">
        <f>'(6) SMB_R23p2-5km_Gl'!AK272</f>
        <v>42.070000000000007</v>
      </c>
      <c r="AL25" s="90">
        <f>'(6) SMB_R23p2-5km_Gl'!AL272</f>
        <v>4.75</v>
      </c>
      <c r="AM25" s="90">
        <f>'(6) SMB_R23p2-5km_Gl'!AM272</f>
        <v>31.079999999999995</v>
      </c>
      <c r="AN25" s="90">
        <f>'(6) SMB_R23p2-5km_Gl'!AN272</f>
        <v>23.92</v>
      </c>
      <c r="AO25" s="90">
        <f>'(6) SMB_R23p2-5km_Gl'!AO272</f>
        <v>22.82</v>
      </c>
      <c r="AP25" s="90">
        <f>'(6) SMB_R23p2-5km_Gl'!AP272</f>
        <v>29</v>
      </c>
      <c r="AQ25" s="90">
        <f>'(6) SMB_R23p2-5km_Gl'!AQ272</f>
        <v>-4</v>
      </c>
      <c r="AR25" s="90">
        <f>'(6) SMB_R23p2-5km_Gl'!AR272</f>
        <v>5.49</v>
      </c>
      <c r="AS25" s="90">
        <f>'(6) SMB_R23p2-5km_Gl'!AS272</f>
        <v>28.380000000000003</v>
      </c>
      <c r="AT25" s="90">
        <f>'(6) SMB_R23p2-5km_Gl'!AT272</f>
        <v>7.0300000000000011</v>
      </c>
      <c r="AU25" s="90">
        <f>'(6) SMB_R23p2-5km_Gl'!AU272</f>
        <v>-6.43</v>
      </c>
      <c r="AV25" s="90">
        <f>'(6) SMB_R23p2-5km_Gl'!AV272</f>
        <v>-8.2200000000000006</v>
      </c>
      <c r="AW25" s="90">
        <f>'(6) SMB_R23p2-5km_Gl'!AW272</f>
        <v>3.6400000000000023</v>
      </c>
      <c r="AX25" s="90">
        <f>'(6) SMB_R23p2-5km_Gl'!AX272</f>
        <v>4.3200000000000012</v>
      </c>
      <c r="AY25" s="90">
        <f>'(6) SMB_R23p2-5km_Gl'!AY272</f>
        <v>17.89</v>
      </c>
      <c r="AZ25" s="90">
        <f>'(6) SMB_R23p2-5km_Gl'!AZ272</f>
        <v>-16.95</v>
      </c>
      <c r="BA25" s="90">
        <f>'(6) SMB_R23p2-5km_Gl'!BA272</f>
        <v>-8.9500000000000011</v>
      </c>
      <c r="BB25" s="90">
        <f>'(6) SMB_R23p2-5km_Gl'!BB272</f>
        <v>-15.2</v>
      </c>
      <c r="BC25" s="90">
        <f>'(6) SMB_R23p2-5km_Gl'!BC272</f>
        <v>4.0600000000000005</v>
      </c>
      <c r="BD25" s="90">
        <f>'(6) SMB_R23p2-5km_Gl'!BD272</f>
        <v>-17.759999999999998</v>
      </c>
      <c r="BE25" s="90">
        <f>'(6) SMB_R23p2-5km_Gl'!BE272</f>
        <v>-17.399999999999999</v>
      </c>
      <c r="BF25" s="90">
        <f>'(6) SMB_R23p2-5km_Gl'!BF272</f>
        <v>17.960000000000004</v>
      </c>
      <c r="BG25" s="90">
        <f>'(6) SMB_R23p2-5km_Gl'!BG272</f>
        <v>-8.5799999999999983</v>
      </c>
      <c r="BH25" s="90">
        <f>'(6) SMB_R23p2-5km_Gl'!BH272</f>
        <v>-20.980000000000004</v>
      </c>
      <c r="BI25" s="90">
        <f>'(6) SMB_R23p2-5km_Gl'!BI272</f>
        <v>4.2600000000000025</v>
      </c>
      <c r="BJ25" s="95">
        <f>'(6) SMB_R23p2-5km_Gl'!BJ272</f>
        <v>12.560000000000002</v>
      </c>
      <c r="BM25" s="9"/>
      <c r="BN25" s="10"/>
      <c r="BP25" s="9"/>
      <c r="BQ25" s="45" t="s">
        <v>190</v>
      </c>
      <c r="BR25" s="90">
        <f>'(6) SMB_R23p2-5km_Gl'!BN272</f>
        <v>4.4826700109999997</v>
      </c>
      <c r="BS25" s="90">
        <f>'(6) SMB_R23p2-5km_Gl'!BO272</f>
        <v>4.4826700109999997</v>
      </c>
      <c r="BT25" s="90">
        <f>'(6) SMB_R23p2-5km_Gl'!BP272</f>
        <v>4.4826700109999997</v>
      </c>
      <c r="BU25" s="90">
        <f>'(6) SMB_R23p2-5km_Gl'!BQ272</f>
        <v>4.4826700109999997</v>
      </c>
      <c r="BV25" s="90">
        <f>'(6) SMB_R23p2-5km_Gl'!BR272</f>
        <v>4.4826700109999997</v>
      </c>
      <c r="BW25" s="90">
        <f>'(6) SMB_R23p2-5km_Gl'!BS272</f>
        <v>4.4826700109999997</v>
      </c>
      <c r="BX25" s="90">
        <f>'(6) SMB_R23p2-5km_Gl'!BT272</f>
        <v>4.4826700109999997</v>
      </c>
      <c r="BY25" s="90">
        <f>'(6) SMB_R23p2-5km_Gl'!BU272</f>
        <v>4.4826700109999997</v>
      </c>
      <c r="BZ25" s="90">
        <f>'(6) SMB_R23p2-5km_Gl'!BV272</f>
        <v>4.4826700109999997</v>
      </c>
      <c r="CA25" s="90">
        <f>'(6) SMB_R23p2-5km_Gl'!BW272</f>
        <v>4.4826700109999997</v>
      </c>
      <c r="CB25" s="90">
        <f>'(6) SMB_R23p2-5km_Gl'!BX272</f>
        <v>4.4826700109999997</v>
      </c>
      <c r="CC25" s="90">
        <f>'(6) SMB_R23p2-5km_Gl'!BY272</f>
        <v>4.4826700109999997</v>
      </c>
      <c r="CD25" s="90">
        <f>'(6) SMB_R23p2-5km_Gl'!BZ272</f>
        <v>4.4826700109999997</v>
      </c>
      <c r="CE25" s="90">
        <f>'(6) SMB_R23p2-5km_Gl'!CA272</f>
        <v>4.4826700109999997</v>
      </c>
      <c r="CF25" s="90">
        <f>'(6) SMB_R23p2-5km_Gl'!CB272</f>
        <v>4.4826700109999997</v>
      </c>
      <c r="CG25" s="90">
        <f>'(6) SMB_R23p2-5km_Gl'!CC272</f>
        <v>4.4826700109999997</v>
      </c>
      <c r="CH25" s="90">
        <f>'(6) SMB_R23p2-5km_Gl'!CD272</f>
        <v>4.4826700109999997</v>
      </c>
      <c r="CI25" s="90">
        <f>'(6) SMB_R23p2-5km_Gl'!CE272</f>
        <v>4.4826700109999997</v>
      </c>
      <c r="CJ25" s="90">
        <f>'(6) SMB_R23p2-5km_Gl'!CF272</f>
        <v>4.4826700109999997</v>
      </c>
      <c r="CK25" s="90">
        <f>'(6) SMB_R23p2-5km_Gl'!CG272</f>
        <v>4.4826700109999997</v>
      </c>
      <c r="CL25" s="90">
        <f>'(6) SMB_R23p2-5km_Gl'!CH272</f>
        <v>4.4826700109999997</v>
      </c>
      <c r="CM25" s="90">
        <f>'(6) SMB_R23p2-5km_Gl'!CI272</f>
        <v>4.4826700109999997</v>
      </c>
      <c r="CN25" s="90">
        <f>'(6) SMB_R23p2-5km_Gl'!CJ272</f>
        <v>4.4826700109999997</v>
      </c>
      <c r="CO25" s="90">
        <f>'(6) SMB_R23p2-5km_Gl'!CK272</f>
        <v>4.4826700109999997</v>
      </c>
      <c r="CP25" s="90">
        <f>'(6) SMB_R23p2-5km_Gl'!CL272</f>
        <v>4.4826700109999997</v>
      </c>
      <c r="CQ25" s="90">
        <f>'(6) SMB_R23p2-5km_Gl'!CM272</f>
        <v>4.4826700109999997</v>
      </c>
      <c r="CR25" s="90">
        <f>'(6) SMB_R23p2-5km_Gl'!CN272</f>
        <v>4.4826700109999997</v>
      </c>
      <c r="CS25" s="90">
        <f>'(6) SMB_R23p2-5km_Gl'!CO272</f>
        <v>4.4826700109999997</v>
      </c>
      <c r="CT25" s="90">
        <f>'(6) SMB_R23p2-5km_Gl'!CP272</f>
        <v>4.4826700109999997</v>
      </c>
      <c r="CU25" s="90">
        <f>'(6) SMB_R23p2-5km_Gl'!CQ272</f>
        <v>4.4826700109999997</v>
      </c>
      <c r="CV25" s="90">
        <f>'(6) SMB_R23p2-5km_Gl'!CR272</f>
        <v>4.4826700109999997</v>
      </c>
      <c r="CW25" s="90">
        <f>'(6) SMB_R23p2-5km_Gl'!CS272</f>
        <v>4.4826700109999997</v>
      </c>
      <c r="CX25" s="90">
        <f>'(6) SMB_R23p2-5km_Gl'!CT272</f>
        <v>4.4826700109999997</v>
      </c>
      <c r="CY25" s="90">
        <f>'(6) SMB_R23p2-5km_Gl'!CU272</f>
        <v>4.4826700109999997</v>
      </c>
      <c r="CZ25" s="90">
        <f>'(6) SMB_R23p2-5km_Gl'!CV272</f>
        <v>4.4826700109999997</v>
      </c>
      <c r="DA25" s="90">
        <f>'(6) SMB_R23p2-5km_Gl'!CW272</f>
        <v>4.4826700109999997</v>
      </c>
      <c r="DB25" s="90">
        <f>'(6) SMB_R23p2-5km_Gl'!CX272</f>
        <v>4.4826700109999997</v>
      </c>
      <c r="DC25" s="90">
        <f>'(6) SMB_R23p2-5km_Gl'!CY272</f>
        <v>4.4826700109999997</v>
      </c>
      <c r="DD25" s="90">
        <f>'(6) SMB_R23p2-5km_Gl'!CZ272</f>
        <v>4.4826700109999997</v>
      </c>
      <c r="DE25" s="90">
        <f>'(6) SMB_R23p2-5km_Gl'!DA272</f>
        <v>4.4826700109999997</v>
      </c>
      <c r="DF25" s="90">
        <f>'(6) SMB_R23p2-5km_Gl'!DB272</f>
        <v>4.4826700109999997</v>
      </c>
      <c r="DG25" s="90">
        <f>'(6) SMB_R23p2-5km_Gl'!DC272</f>
        <v>4.4826700109999997</v>
      </c>
      <c r="DH25" s="90">
        <f>'(6) SMB_R23p2-5km_Gl'!DD272</f>
        <v>4.4826700109999997</v>
      </c>
      <c r="DI25" s="90">
        <f>'(6) SMB_R23p2-5km_Gl'!DE272</f>
        <v>4.4826700109999997</v>
      </c>
      <c r="DJ25" s="90">
        <f>'(6) SMB_R23p2-5km_Gl'!DF272</f>
        <v>4.4826700109999997</v>
      </c>
      <c r="DK25" s="90">
        <f>'(6) SMB_R23p2-5km_Gl'!DG272</f>
        <v>4.4826700109999997</v>
      </c>
      <c r="DL25" s="90">
        <f>'(6) SMB_R23p2-5km_Gl'!DH272</f>
        <v>4.4826700109999997</v>
      </c>
      <c r="DM25" s="90">
        <f>'(6) SMB_R23p2-5km_Gl'!DI272</f>
        <v>4.4826700109999997</v>
      </c>
      <c r="DN25" s="90">
        <f>'(6) SMB_R23p2-5km_Gl'!DJ272</f>
        <v>4.4826700109999997</v>
      </c>
      <c r="DO25" s="90">
        <f>'(6) SMB_R23p2-5km_Gl'!DK272</f>
        <v>4.4826700109999997</v>
      </c>
      <c r="DP25" s="90">
        <f>'(6) SMB_R23p2-5km_Gl'!DL272</f>
        <v>4.4826700109999997</v>
      </c>
      <c r="DQ25" s="90">
        <f>'(6) SMB_R23p2-5km_Gl'!DM272</f>
        <v>4.4826700109999997</v>
      </c>
      <c r="DR25" s="90">
        <f>'(6) SMB_R23p2-5km_Gl'!DN272</f>
        <v>4.4826700109999997</v>
      </c>
      <c r="DS25" s="90">
        <f>'(6) SMB_R23p2-5km_Gl'!DO272</f>
        <v>4.4826700109999997</v>
      </c>
      <c r="DT25" s="90">
        <f>'(6) SMB_R23p2-5km_Gl'!DP272</f>
        <v>4.4826700109999997</v>
      </c>
      <c r="DU25" s="90">
        <f>'(6) SMB_R23p2-5km_Gl'!DQ272</f>
        <v>4.4826700109999997</v>
      </c>
      <c r="DV25" s="90">
        <f>'(6) SMB_R23p2-5km_Gl'!DR272</f>
        <v>4.4826700109999997</v>
      </c>
      <c r="DW25" s="90">
        <f>'(6) SMB_R23p2-5km_Gl'!DS272</f>
        <v>4.4826700109999997</v>
      </c>
      <c r="DX25" s="90">
        <f>'(6) SMB_R23p2-5km_Gl'!DT272</f>
        <v>4.4826700109999997</v>
      </c>
      <c r="DY25" s="95">
        <f>'(6) SMB_R23p2-5km_Gl'!DU272</f>
        <v>4.4826700109999997</v>
      </c>
    </row>
    <row r="26" spans="1:129" ht="16" customHeight="1" x14ac:dyDescent="0.2">
      <c r="B26" s="45" t="s">
        <v>197</v>
      </c>
      <c r="C26" s="90">
        <f>'(6) SMB_R23p2-5km_Gl'!C273</f>
        <v>23.39</v>
      </c>
      <c r="D26" s="90">
        <f>'(6) SMB_R23p2-5km_Gl'!D273</f>
        <v>62.650000000000006</v>
      </c>
      <c r="E26" s="90">
        <f>'(6) SMB_R23p2-5km_Gl'!E273</f>
        <v>21.03</v>
      </c>
      <c r="F26" s="90">
        <f>'(6) SMB_R23p2-5km_Gl'!F273</f>
        <v>24.000000000000004</v>
      </c>
      <c r="G26" s="90">
        <f>'(6) SMB_R23p2-5km_Gl'!G273</f>
        <v>15.779999999999996</v>
      </c>
      <c r="H26" s="90">
        <f>'(6) SMB_R23p2-5km_Gl'!H273</f>
        <v>24.299999999999997</v>
      </c>
      <c r="I26" s="90">
        <f>'(6) SMB_R23p2-5km_Gl'!I273</f>
        <v>28.770000000000003</v>
      </c>
      <c r="J26" s="90">
        <f>'(6) SMB_R23p2-5km_Gl'!J273</f>
        <v>-1.02</v>
      </c>
      <c r="K26" s="90">
        <f>'(6) SMB_R23p2-5km_Gl'!K273</f>
        <v>14.370000000000001</v>
      </c>
      <c r="L26" s="90">
        <f>'(6) SMB_R23p2-5km_Gl'!L273</f>
        <v>10.130000000000001</v>
      </c>
      <c r="M26" s="90">
        <f>'(6) SMB_R23p2-5km_Gl'!M273</f>
        <v>-8.52</v>
      </c>
      <c r="N26" s="90">
        <f>'(6) SMB_R23p2-5km_Gl'!N273</f>
        <v>14.919999999999998</v>
      </c>
      <c r="O26" s="90">
        <f>'(6) SMB_R23p2-5km_Gl'!O273</f>
        <v>11.239999999999998</v>
      </c>
      <c r="P26" s="90">
        <f>'(6) SMB_R23p2-5km_Gl'!P273</f>
        <v>31.740000000000002</v>
      </c>
      <c r="Q26" s="90">
        <f>'(6) SMB_R23p2-5km_Gl'!Q273</f>
        <v>60.580000000000005</v>
      </c>
      <c r="R26" s="90">
        <f>'(6) SMB_R23p2-5km_Gl'!R273</f>
        <v>28.090000000000003</v>
      </c>
      <c r="S26" s="90">
        <f>'(6) SMB_R23p2-5km_Gl'!S273</f>
        <v>27.029999999999998</v>
      </c>
      <c r="T26" s="90">
        <f>'(6) SMB_R23p2-5km_Gl'!T273</f>
        <v>36.86999999999999</v>
      </c>
      <c r="U26" s="90">
        <f>'(6) SMB_R23p2-5km_Gl'!U273</f>
        <v>35.210000000000008</v>
      </c>
      <c r="V26" s="90">
        <f>'(6) SMB_R23p2-5km_Gl'!V273</f>
        <v>32.049999999999997</v>
      </c>
      <c r="W26" s="90">
        <f>'(6) SMB_R23p2-5km_Gl'!W273</f>
        <v>13.23</v>
      </c>
      <c r="X26" s="90">
        <f>'(6) SMB_R23p2-5km_Gl'!X273</f>
        <v>43.16</v>
      </c>
      <c r="Y26" s="90">
        <f>'(6) SMB_R23p2-5km_Gl'!Y273</f>
        <v>16.75</v>
      </c>
      <c r="Z26" s="90">
        <f>'(6) SMB_R23p2-5km_Gl'!Z273</f>
        <v>33.07</v>
      </c>
      <c r="AA26" s="90">
        <f>'(6) SMB_R23p2-5km_Gl'!AA273</f>
        <v>40.480000000000004</v>
      </c>
      <c r="AB26" s="90">
        <f>'(6) SMB_R23p2-5km_Gl'!AB273</f>
        <v>63.42</v>
      </c>
      <c r="AC26" s="90">
        <f>'(6) SMB_R23p2-5km_Gl'!AC273</f>
        <v>31.67</v>
      </c>
      <c r="AD26" s="90">
        <f>'(6) SMB_R23p2-5km_Gl'!AD273</f>
        <v>11.639999999999999</v>
      </c>
      <c r="AE26" s="90">
        <f>'(6) SMB_R23p2-5km_Gl'!AE273</f>
        <v>62.689999999999984</v>
      </c>
      <c r="AF26" s="90">
        <f>'(6) SMB_R23p2-5km_Gl'!AF273</f>
        <v>22.95</v>
      </c>
      <c r="AG26" s="90">
        <f>'(6) SMB_R23p2-5km_Gl'!AG273</f>
        <v>7.0699999999999976</v>
      </c>
      <c r="AH26" s="90">
        <f>'(6) SMB_R23p2-5km_Gl'!AH273</f>
        <v>-3.2399999999999998</v>
      </c>
      <c r="AI26" s="90">
        <f>'(6) SMB_R23p2-5km_Gl'!AI273</f>
        <v>22.1</v>
      </c>
      <c r="AJ26" s="90">
        <f>'(6) SMB_R23p2-5km_Gl'!AJ273</f>
        <v>48.67</v>
      </c>
      <c r="AK26" s="90">
        <f>'(6) SMB_R23p2-5km_Gl'!AK273</f>
        <v>33.500000000000007</v>
      </c>
      <c r="AL26" s="90">
        <f>'(6) SMB_R23p2-5km_Gl'!AL273</f>
        <v>33.24</v>
      </c>
      <c r="AM26" s="90">
        <f>'(6) SMB_R23p2-5km_Gl'!AM273</f>
        <v>8.129999999999999</v>
      </c>
      <c r="AN26" s="90">
        <f>'(6) SMB_R23p2-5km_Gl'!AN273</f>
        <v>39.519999999999989</v>
      </c>
      <c r="AO26" s="90">
        <f>'(6) SMB_R23p2-5km_Gl'!AO273</f>
        <v>14.719999999999997</v>
      </c>
      <c r="AP26" s="90">
        <f>'(6) SMB_R23p2-5km_Gl'!AP273</f>
        <v>44.75</v>
      </c>
      <c r="AQ26" s="90">
        <f>'(6) SMB_R23p2-5km_Gl'!AQ273</f>
        <v>19.209999999999997</v>
      </c>
      <c r="AR26" s="90">
        <f>'(6) SMB_R23p2-5km_Gl'!AR273</f>
        <v>39.690000000000012</v>
      </c>
      <c r="AS26" s="90">
        <f>'(6) SMB_R23p2-5km_Gl'!AS273</f>
        <v>25.270000000000003</v>
      </c>
      <c r="AT26" s="90">
        <f>'(6) SMB_R23p2-5km_Gl'!AT273</f>
        <v>17.359999999999996</v>
      </c>
      <c r="AU26" s="90">
        <f>'(6) SMB_R23p2-5km_Gl'!AU273</f>
        <v>-5.5400000000000009</v>
      </c>
      <c r="AV26" s="90">
        <f>'(6) SMB_R23p2-5km_Gl'!AV273</f>
        <v>-13.86</v>
      </c>
      <c r="AW26" s="90">
        <f>'(6) SMB_R23p2-5km_Gl'!AW273</f>
        <v>0.1800000000000006</v>
      </c>
      <c r="AX26" s="90">
        <f>'(6) SMB_R23p2-5km_Gl'!AX273</f>
        <v>31.460000000000004</v>
      </c>
      <c r="AY26" s="90">
        <f>'(6) SMB_R23p2-5km_Gl'!AY273</f>
        <v>12.899999999999999</v>
      </c>
      <c r="AZ26" s="90">
        <f>'(6) SMB_R23p2-5km_Gl'!AZ273</f>
        <v>-0.15000000000000036</v>
      </c>
      <c r="BA26" s="90">
        <f>'(6) SMB_R23p2-5km_Gl'!BA273</f>
        <v>9.66</v>
      </c>
      <c r="BB26" s="90">
        <f>'(6) SMB_R23p2-5km_Gl'!BB273</f>
        <v>8.56</v>
      </c>
      <c r="BC26" s="90">
        <f>'(6) SMB_R23p2-5km_Gl'!BC273</f>
        <v>-5.9200000000000008</v>
      </c>
      <c r="BD26" s="90">
        <f>'(6) SMB_R23p2-5km_Gl'!BD273</f>
        <v>11.98</v>
      </c>
      <c r="BE26" s="90">
        <f>'(6) SMB_R23p2-5km_Gl'!BE273</f>
        <v>-20.190000000000005</v>
      </c>
      <c r="BF26" s="90">
        <f>'(6) SMB_R23p2-5km_Gl'!BF273</f>
        <v>33.709999999999987</v>
      </c>
      <c r="BG26" s="90">
        <f>'(6) SMB_R23p2-5km_Gl'!BG273</f>
        <v>42.499999999999993</v>
      </c>
      <c r="BH26" s="90">
        <f>'(6) SMB_R23p2-5km_Gl'!BH273</f>
        <v>10.489999999999998</v>
      </c>
      <c r="BI26" s="90">
        <f>'(6) SMB_R23p2-5km_Gl'!BI273</f>
        <v>-11.010000000000002</v>
      </c>
      <c r="BJ26" s="95">
        <f>'(6) SMB_R23p2-5km_Gl'!BJ273</f>
        <v>44.139999999999986</v>
      </c>
      <c r="BM26" s="9"/>
      <c r="BN26" s="10"/>
      <c r="BP26" s="9"/>
      <c r="BQ26" s="45" t="s">
        <v>197</v>
      </c>
      <c r="BR26" s="90">
        <f>'(6) SMB_R23p2-5km_Gl'!BN273</f>
        <v>7.0343582598000012</v>
      </c>
      <c r="BS26" s="90">
        <f>'(6) SMB_R23p2-5km_Gl'!BO273</f>
        <v>7.0343582598000012</v>
      </c>
      <c r="BT26" s="90">
        <f>'(6) SMB_R23p2-5km_Gl'!BP273</f>
        <v>7.0343582598000012</v>
      </c>
      <c r="BU26" s="90">
        <f>'(6) SMB_R23p2-5km_Gl'!BQ273</f>
        <v>7.0343582598000012</v>
      </c>
      <c r="BV26" s="90">
        <f>'(6) SMB_R23p2-5km_Gl'!BR273</f>
        <v>7.0343582598000012</v>
      </c>
      <c r="BW26" s="90">
        <f>'(6) SMB_R23p2-5km_Gl'!BS273</f>
        <v>7.0343582598000012</v>
      </c>
      <c r="BX26" s="90">
        <f>'(6) SMB_R23p2-5km_Gl'!BT273</f>
        <v>7.0343582598000012</v>
      </c>
      <c r="BY26" s="90">
        <f>'(6) SMB_R23p2-5km_Gl'!BU273</f>
        <v>7.0343582598000012</v>
      </c>
      <c r="BZ26" s="90">
        <f>'(6) SMB_R23p2-5km_Gl'!BV273</f>
        <v>7.0343582598000012</v>
      </c>
      <c r="CA26" s="90">
        <f>'(6) SMB_R23p2-5km_Gl'!BW273</f>
        <v>7.0343582598000012</v>
      </c>
      <c r="CB26" s="90">
        <f>'(6) SMB_R23p2-5km_Gl'!BX273</f>
        <v>7.0343582598000012</v>
      </c>
      <c r="CC26" s="90">
        <f>'(6) SMB_R23p2-5km_Gl'!BY273</f>
        <v>7.0343582598000012</v>
      </c>
      <c r="CD26" s="90">
        <f>'(6) SMB_R23p2-5km_Gl'!BZ273</f>
        <v>7.0343582598000012</v>
      </c>
      <c r="CE26" s="90">
        <f>'(6) SMB_R23p2-5km_Gl'!CA273</f>
        <v>7.0343582598000012</v>
      </c>
      <c r="CF26" s="90">
        <f>'(6) SMB_R23p2-5km_Gl'!CB273</f>
        <v>7.0343582598000012</v>
      </c>
      <c r="CG26" s="90">
        <f>'(6) SMB_R23p2-5km_Gl'!CC273</f>
        <v>7.0343582598000012</v>
      </c>
      <c r="CH26" s="90">
        <f>'(6) SMB_R23p2-5km_Gl'!CD273</f>
        <v>7.0343582598000012</v>
      </c>
      <c r="CI26" s="90">
        <f>'(6) SMB_R23p2-5km_Gl'!CE273</f>
        <v>7.0343582598000012</v>
      </c>
      <c r="CJ26" s="90">
        <f>'(6) SMB_R23p2-5km_Gl'!CF273</f>
        <v>7.0343582598000012</v>
      </c>
      <c r="CK26" s="90">
        <f>'(6) SMB_R23p2-5km_Gl'!CG273</f>
        <v>7.0343582598000012</v>
      </c>
      <c r="CL26" s="90">
        <f>'(6) SMB_R23p2-5km_Gl'!CH273</f>
        <v>7.0343582598000012</v>
      </c>
      <c r="CM26" s="90">
        <f>'(6) SMB_R23p2-5km_Gl'!CI273</f>
        <v>7.0343582598000012</v>
      </c>
      <c r="CN26" s="90">
        <f>'(6) SMB_R23p2-5km_Gl'!CJ273</f>
        <v>7.0343582598000012</v>
      </c>
      <c r="CO26" s="90">
        <f>'(6) SMB_R23p2-5km_Gl'!CK273</f>
        <v>7.0343582598000012</v>
      </c>
      <c r="CP26" s="90">
        <f>'(6) SMB_R23p2-5km_Gl'!CL273</f>
        <v>7.0343582598000012</v>
      </c>
      <c r="CQ26" s="90">
        <f>'(6) SMB_R23p2-5km_Gl'!CM273</f>
        <v>7.0343582598000012</v>
      </c>
      <c r="CR26" s="90">
        <f>'(6) SMB_R23p2-5km_Gl'!CN273</f>
        <v>7.0343582598000012</v>
      </c>
      <c r="CS26" s="90">
        <f>'(6) SMB_R23p2-5km_Gl'!CO273</f>
        <v>7.0343582598000012</v>
      </c>
      <c r="CT26" s="90">
        <f>'(6) SMB_R23p2-5km_Gl'!CP273</f>
        <v>7.0343582598000012</v>
      </c>
      <c r="CU26" s="90">
        <f>'(6) SMB_R23p2-5km_Gl'!CQ273</f>
        <v>7.0343582598000012</v>
      </c>
      <c r="CV26" s="90">
        <f>'(6) SMB_R23p2-5km_Gl'!CR273</f>
        <v>7.0343582598000012</v>
      </c>
      <c r="CW26" s="90">
        <f>'(6) SMB_R23p2-5km_Gl'!CS273</f>
        <v>7.0343582598000012</v>
      </c>
      <c r="CX26" s="90">
        <f>'(6) SMB_R23p2-5km_Gl'!CT273</f>
        <v>7.0343582598000012</v>
      </c>
      <c r="CY26" s="90">
        <f>'(6) SMB_R23p2-5km_Gl'!CU273</f>
        <v>7.0343582598000012</v>
      </c>
      <c r="CZ26" s="90">
        <f>'(6) SMB_R23p2-5km_Gl'!CV273</f>
        <v>7.0343582598000012</v>
      </c>
      <c r="DA26" s="90">
        <f>'(6) SMB_R23p2-5km_Gl'!CW273</f>
        <v>7.0343582598000012</v>
      </c>
      <c r="DB26" s="90">
        <f>'(6) SMB_R23p2-5km_Gl'!CX273</f>
        <v>7.0343582598000012</v>
      </c>
      <c r="DC26" s="90">
        <f>'(6) SMB_R23p2-5km_Gl'!CY273</f>
        <v>7.0343582598000012</v>
      </c>
      <c r="DD26" s="90">
        <f>'(6) SMB_R23p2-5km_Gl'!CZ273</f>
        <v>7.0343582598000012</v>
      </c>
      <c r="DE26" s="90">
        <f>'(6) SMB_R23p2-5km_Gl'!DA273</f>
        <v>7.0343582598000012</v>
      </c>
      <c r="DF26" s="90">
        <f>'(6) SMB_R23p2-5km_Gl'!DB273</f>
        <v>7.0343582598000012</v>
      </c>
      <c r="DG26" s="90">
        <f>'(6) SMB_R23p2-5km_Gl'!DC273</f>
        <v>7.0343582598000012</v>
      </c>
      <c r="DH26" s="90">
        <f>'(6) SMB_R23p2-5km_Gl'!DD273</f>
        <v>7.0343582598000012</v>
      </c>
      <c r="DI26" s="90">
        <f>'(6) SMB_R23p2-5km_Gl'!DE273</f>
        <v>7.0343582598000012</v>
      </c>
      <c r="DJ26" s="90">
        <f>'(6) SMB_R23p2-5km_Gl'!DF273</f>
        <v>7.0343582598000012</v>
      </c>
      <c r="DK26" s="90">
        <f>'(6) SMB_R23p2-5km_Gl'!DG273</f>
        <v>7.0343582598000012</v>
      </c>
      <c r="DL26" s="90">
        <f>'(6) SMB_R23p2-5km_Gl'!DH273</f>
        <v>7.0343582598000012</v>
      </c>
      <c r="DM26" s="90">
        <f>'(6) SMB_R23p2-5km_Gl'!DI273</f>
        <v>7.0343582598000012</v>
      </c>
      <c r="DN26" s="90">
        <f>'(6) SMB_R23p2-5km_Gl'!DJ273</f>
        <v>7.0343582598000012</v>
      </c>
      <c r="DO26" s="90">
        <f>'(6) SMB_R23p2-5km_Gl'!DK273</f>
        <v>7.0343582598000012</v>
      </c>
      <c r="DP26" s="90">
        <f>'(6) SMB_R23p2-5km_Gl'!DL273</f>
        <v>7.0343582598000012</v>
      </c>
      <c r="DQ26" s="90">
        <f>'(6) SMB_R23p2-5km_Gl'!DM273</f>
        <v>7.0343582598000012</v>
      </c>
      <c r="DR26" s="90">
        <f>'(6) SMB_R23p2-5km_Gl'!DN273</f>
        <v>7.0343582598000012</v>
      </c>
      <c r="DS26" s="90">
        <f>'(6) SMB_R23p2-5km_Gl'!DO273</f>
        <v>7.0343582598000012</v>
      </c>
      <c r="DT26" s="90">
        <f>'(6) SMB_R23p2-5km_Gl'!DP273</f>
        <v>7.0343582598000012</v>
      </c>
      <c r="DU26" s="90">
        <f>'(6) SMB_R23p2-5km_Gl'!DQ273</f>
        <v>7.0343582598000012</v>
      </c>
      <c r="DV26" s="90">
        <f>'(6) SMB_R23p2-5km_Gl'!DR273</f>
        <v>7.0343582598000012</v>
      </c>
      <c r="DW26" s="90">
        <f>'(6) SMB_R23p2-5km_Gl'!DS273</f>
        <v>7.0343582598000012</v>
      </c>
      <c r="DX26" s="90">
        <f>'(6) SMB_R23p2-5km_Gl'!DT273</f>
        <v>7.0343582598000012</v>
      </c>
      <c r="DY26" s="95">
        <f>'(6) SMB_R23p2-5km_Gl'!DU273</f>
        <v>7.0343582598000012</v>
      </c>
    </row>
    <row r="27" spans="1:129" ht="16" customHeight="1" x14ac:dyDescent="0.2">
      <c r="A27" s="9"/>
      <c r="B27" s="45" t="s">
        <v>243</v>
      </c>
      <c r="C27" s="90">
        <f>'(6) SMB_R23p2-5km_Gl'!C274</f>
        <v>111.68999999999998</v>
      </c>
      <c r="D27" s="90">
        <f>'(6) SMB_R23p2-5km_Gl'!D274</f>
        <v>160.49000000000004</v>
      </c>
      <c r="E27" s="90">
        <f>'(6) SMB_R23p2-5km_Gl'!E274</f>
        <v>68.589999999999989</v>
      </c>
      <c r="F27" s="90">
        <f>'(6) SMB_R23p2-5km_Gl'!F274</f>
        <v>80.559999999999988</v>
      </c>
      <c r="G27" s="90">
        <f>'(6) SMB_R23p2-5km_Gl'!G274</f>
        <v>65.16</v>
      </c>
      <c r="H27" s="90">
        <f>'(6) SMB_R23p2-5km_Gl'!H274</f>
        <v>91.859999999999985</v>
      </c>
      <c r="I27" s="90">
        <f>'(6) SMB_R23p2-5km_Gl'!I274</f>
        <v>65.000000000000028</v>
      </c>
      <c r="J27" s="90">
        <f>'(6) SMB_R23p2-5km_Gl'!J274</f>
        <v>27.689999999999994</v>
      </c>
      <c r="K27" s="90">
        <f>'(6) SMB_R23p2-5km_Gl'!K274</f>
        <v>28.339999999999993</v>
      </c>
      <c r="L27" s="90">
        <f>'(6) SMB_R23p2-5km_Gl'!L274</f>
        <v>27.98</v>
      </c>
      <c r="M27" s="90">
        <f>'(6) SMB_R23p2-5km_Gl'!M274</f>
        <v>42.320000000000014</v>
      </c>
      <c r="N27" s="90">
        <f>'(6) SMB_R23p2-5km_Gl'!N274</f>
        <v>51.339999999999996</v>
      </c>
      <c r="O27" s="90">
        <f>'(6) SMB_R23p2-5km_Gl'!O274</f>
        <v>45.450000000000017</v>
      </c>
      <c r="P27" s="90">
        <f>'(6) SMB_R23p2-5km_Gl'!P274</f>
        <v>112.86000000000004</v>
      </c>
      <c r="Q27" s="90">
        <f>'(6) SMB_R23p2-5km_Gl'!Q274</f>
        <v>100.13000000000001</v>
      </c>
      <c r="R27" s="90">
        <f>'(6) SMB_R23p2-5km_Gl'!R274</f>
        <v>82.77</v>
      </c>
      <c r="S27" s="90">
        <f>'(6) SMB_R23p2-5km_Gl'!S274</f>
        <v>72.479999999999976</v>
      </c>
      <c r="T27" s="90">
        <f>'(6) SMB_R23p2-5km_Gl'!T274</f>
        <v>100.90000000000002</v>
      </c>
      <c r="U27" s="90">
        <f>'(6) SMB_R23p2-5km_Gl'!U274</f>
        <v>85.25</v>
      </c>
      <c r="V27" s="90">
        <f>'(6) SMB_R23p2-5km_Gl'!V274</f>
        <v>85.189999999999969</v>
      </c>
      <c r="W27" s="90">
        <f>'(6) SMB_R23p2-5km_Gl'!W274</f>
        <v>59.199999999999989</v>
      </c>
      <c r="X27" s="90">
        <f>'(6) SMB_R23p2-5km_Gl'!X274</f>
        <v>87.119999999999976</v>
      </c>
      <c r="Y27" s="90">
        <f>'(6) SMB_R23p2-5km_Gl'!Y274</f>
        <v>34.519999999999996</v>
      </c>
      <c r="Z27" s="90">
        <f>'(6) SMB_R23p2-5km_Gl'!Z274</f>
        <v>44.129999999999995</v>
      </c>
      <c r="AA27" s="90">
        <f>'(6) SMB_R23p2-5km_Gl'!AA274</f>
        <v>64.160000000000011</v>
      </c>
      <c r="AB27" s="90">
        <f>'(6) SMB_R23p2-5km_Gl'!AB274</f>
        <v>116.33999999999997</v>
      </c>
      <c r="AC27" s="90">
        <f>'(6) SMB_R23p2-5km_Gl'!AC274</f>
        <v>110.46999999999996</v>
      </c>
      <c r="AD27" s="90">
        <f>'(6) SMB_R23p2-5km_Gl'!AD274</f>
        <v>69.230000000000018</v>
      </c>
      <c r="AE27" s="90">
        <f>'(6) SMB_R23p2-5km_Gl'!AE274</f>
        <v>108.93000000000002</v>
      </c>
      <c r="AF27" s="90">
        <f>'(6) SMB_R23p2-5km_Gl'!AF274</f>
        <v>52.639999999999979</v>
      </c>
      <c r="AG27" s="90">
        <f>'(6) SMB_R23p2-5km_Gl'!AG274</f>
        <v>48.87</v>
      </c>
      <c r="AH27" s="90">
        <f>'(6) SMB_R23p2-5km_Gl'!AH274</f>
        <v>52.32</v>
      </c>
      <c r="AI27" s="90">
        <f>'(6) SMB_R23p2-5km_Gl'!AI274</f>
        <v>74.309999999999988</v>
      </c>
      <c r="AJ27" s="90">
        <f>'(6) SMB_R23p2-5km_Gl'!AJ274</f>
        <v>79.72</v>
      </c>
      <c r="AK27" s="90">
        <f>'(6) SMB_R23p2-5km_Gl'!AK274</f>
        <v>88.38000000000001</v>
      </c>
      <c r="AL27" s="90">
        <f>'(6) SMB_R23p2-5km_Gl'!AL274</f>
        <v>97.26</v>
      </c>
      <c r="AM27" s="90">
        <f>'(6) SMB_R23p2-5km_Gl'!AM274</f>
        <v>22.260000000000009</v>
      </c>
      <c r="AN27" s="90">
        <f>'(6) SMB_R23p2-5km_Gl'!AN274</f>
        <v>69.33</v>
      </c>
      <c r="AO27" s="90">
        <f>'(6) SMB_R23p2-5km_Gl'!AO274</f>
        <v>76.700000000000017</v>
      </c>
      <c r="AP27" s="90">
        <f>'(6) SMB_R23p2-5km_Gl'!AP274</f>
        <v>60.089999999999989</v>
      </c>
      <c r="AQ27" s="90">
        <f>'(6) SMB_R23p2-5km_Gl'!AQ274</f>
        <v>57.64</v>
      </c>
      <c r="AR27" s="90">
        <f>'(6) SMB_R23p2-5km_Gl'!AR274</f>
        <v>50.15</v>
      </c>
      <c r="AS27" s="90">
        <f>'(6) SMB_R23p2-5km_Gl'!AS274</f>
        <v>53.35</v>
      </c>
      <c r="AT27" s="90">
        <f>'(6) SMB_R23p2-5km_Gl'!AT274</f>
        <v>44.849999999999994</v>
      </c>
      <c r="AU27" s="90">
        <f>'(6) SMB_R23p2-5km_Gl'!AU274</f>
        <v>121.06000000000002</v>
      </c>
      <c r="AV27" s="90">
        <f>'(6) SMB_R23p2-5km_Gl'!AV274</f>
        <v>45.920000000000009</v>
      </c>
      <c r="AW27" s="90">
        <f>'(6) SMB_R23p2-5km_Gl'!AW274</f>
        <v>41.79999999999999</v>
      </c>
      <c r="AX27" s="90">
        <f>'(6) SMB_R23p2-5km_Gl'!AX274</f>
        <v>36.51</v>
      </c>
      <c r="AY27" s="90">
        <f>'(6) SMB_R23p2-5km_Gl'!AY274</f>
        <v>30.820000000000011</v>
      </c>
      <c r="AZ27" s="90">
        <f>'(6) SMB_R23p2-5km_Gl'!AZ274</f>
        <v>59.51</v>
      </c>
      <c r="BA27" s="90">
        <f>'(6) SMB_R23p2-5km_Gl'!BA274</f>
        <v>86.94</v>
      </c>
      <c r="BB27" s="90">
        <f>'(6) SMB_R23p2-5km_Gl'!BB274</f>
        <v>36.599999999999994</v>
      </c>
      <c r="BC27" s="90">
        <f>'(6) SMB_R23p2-5km_Gl'!BC274</f>
        <v>47.610000000000007</v>
      </c>
      <c r="BD27" s="90">
        <f>'(6) SMB_R23p2-5km_Gl'!BD274</f>
        <v>46.91</v>
      </c>
      <c r="BE27" s="90">
        <f>'(6) SMB_R23p2-5km_Gl'!BE274</f>
        <v>27.070000000000004</v>
      </c>
      <c r="BF27" s="90">
        <f>'(6) SMB_R23p2-5km_Gl'!BF274</f>
        <v>54.929999999999978</v>
      </c>
      <c r="BG27" s="90">
        <f>'(6) SMB_R23p2-5km_Gl'!BG274</f>
        <v>77.260000000000005</v>
      </c>
      <c r="BH27" s="90">
        <f>'(6) SMB_R23p2-5km_Gl'!BH274</f>
        <v>64.599999999999994</v>
      </c>
      <c r="BI27" s="90">
        <f>'(6) SMB_R23p2-5km_Gl'!BI274</f>
        <v>82.639999999999986</v>
      </c>
      <c r="BJ27" s="95">
        <f>'(6) SMB_R23p2-5km_Gl'!BJ274</f>
        <v>99.640000000000015</v>
      </c>
      <c r="BM27" s="9"/>
      <c r="BN27" s="10"/>
      <c r="BP27" s="9"/>
      <c r="BQ27" s="45" t="s">
        <v>243</v>
      </c>
      <c r="BR27" s="90">
        <f>'(6) SMB_R23p2-5km_Gl'!BN274</f>
        <v>7.8556742425999966</v>
      </c>
      <c r="BS27" s="90">
        <f>'(6) SMB_R23p2-5km_Gl'!BO274</f>
        <v>7.8556742425999966</v>
      </c>
      <c r="BT27" s="90">
        <f>'(6) SMB_R23p2-5km_Gl'!BP274</f>
        <v>7.8556742425999966</v>
      </c>
      <c r="BU27" s="90">
        <f>'(6) SMB_R23p2-5km_Gl'!BQ274</f>
        <v>7.8556742425999966</v>
      </c>
      <c r="BV27" s="90">
        <f>'(6) SMB_R23p2-5km_Gl'!BR274</f>
        <v>7.8556742425999966</v>
      </c>
      <c r="BW27" s="90">
        <f>'(6) SMB_R23p2-5km_Gl'!BS274</f>
        <v>7.8556742425999966</v>
      </c>
      <c r="BX27" s="90">
        <f>'(6) SMB_R23p2-5km_Gl'!BT274</f>
        <v>7.8556742425999966</v>
      </c>
      <c r="BY27" s="90">
        <f>'(6) SMB_R23p2-5km_Gl'!BU274</f>
        <v>7.8556742425999966</v>
      </c>
      <c r="BZ27" s="90">
        <f>'(6) SMB_R23p2-5km_Gl'!BV274</f>
        <v>7.8556742425999966</v>
      </c>
      <c r="CA27" s="90">
        <f>'(6) SMB_R23p2-5km_Gl'!BW274</f>
        <v>7.8556742425999966</v>
      </c>
      <c r="CB27" s="90">
        <f>'(6) SMB_R23p2-5km_Gl'!BX274</f>
        <v>7.8556742425999966</v>
      </c>
      <c r="CC27" s="90">
        <f>'(6) SMB_R23p2-5km_Gl'!BY274</f>
        <v>7.8556742425999966</v>
      </c>
      <c r="CD27" s="90">
        <f>'(6) SMB_R23p2-5km_Gl'!BZ274</f>
        <v>7.8556742425999966</v>
      </c>
      <c r="CE27" s="90">
        <f>'(6) SMB_R23p2-5km_Gl'!CA274</f>
        <v>7.8556742425999966</v>
      </c>
      <c r="CF27" s="90">
        <f>'(6) SMB_R23p2-5km_Gl'!CB274</f>
        <v>7.8556742425999966</v>
      </c>
      <c r="CG27" s="90">
        <f>'(6) SMB_R23p2-5km_Gl'!CC274</f>
        <v>7.8556742425999966</v>
      </c>
      <c r="CH27" s="90">
        <f>'(6) SMB_R23p2-5km_Gl'!CD274</f>
        <v>7.8556742425999966</v>
      </c>
      <c r="CI27" s="90">
        <f>'(6) SMB_R23p2-5km_Gl'!CE274</f>
        <v>7.8556742425999966</v>
      </c>
      <c r="CJ27" s="90">
        <f>'(6) SMB_R23p2-5km_Gl'!CF274</f>
        <v>7.8556742425999966</v>
      </c>
      <c r="CK27" s="90">
        <f>'(6) SMB_R23p2-5km_Gl'!CG274</f>
        <v>7.8556742425999966</v>
      </c>
      <c r="CL27" s="90">
        <f>'(6) SMB_R23p2-5km_Gl'!CH274</f>
        <v>7.8556742425999966</v>
      </c>
      <c r="CM27" s="90">
        <f>'(6) SMB_R23p2-5km_Gl'!CI274</f>
        <v>7.8556742425999966</v>
      </c>
      <c r="CN27" s="90">
        <f>'(6) SMB_R23p2-5km_Gl'!CJ274</f>
        <v>7.8556742425999966</v>
      </c>
      <c r="CO27" s="90">
        <f>'(6) SMB_R23p2-5km_Gl'!CK274</f>
        <v>7.8556742425999966</v>
      </c>
      <c r="CP27" s="90">
        <f>'(6) SMB_R23p2-5km_Gl'!CL274</f>
        <v>7.8556742425999966</v>
      </c>
      <c r="CQ27" s="90">
        <f>'(6) SMB_R23p2-5km_Gl'!CM274</f>
        <v>7.8556742425999966</v>
      </c>
      <c r="CR27" s="90">
        <f>'(6) SMB_R23p2-5km_Gl'!CN274</f>
        <v>7.8556742425999966</v>
      </c>
      <c r="CS27" s="90">
        <f>'(6) SMB_R23p2-5km_Gl'!CO274</f>
        <v>7.8556742425999966</v>
      </c>
      <c r="CT27" s="90">
        <f>'(6) SMB_R23p2-5km_Gl'!CP274</f>
        <v>7.8556742425999966</v>
      </c>
      <c r="CU27" s="90">
        <f>'(6) SMB_R23p2-5km_Gl'!CQ274</f>
        <v>7.8556742425999966</v>
      </c>
      <c r="CV27" s="90">
        <f>'(6) SMB_R23p2-5km_Gl'!CR274</f>
        <v>7.8556742425999966</v>
      </c>
      <c r="CW27" s="90">
        <f>'(6) SMB_R23p2-5km_Gl'!CS274</f>
        <v>7.8556742425999966</v>
      </c>
      <c r="CX27" s="90">
        <f>'(6) SMB_R23p2-5km_Gl'!CT274</f>
        <v>7.8556742425999966</v>
      </c>
      <c r="CY27" s="90">
        <f>'(6) SMB_R23p2-5km_Gl'!CU274</f>
        <v>7.8556742425999966</v>
      </c>
      <c r="CZ27" s="90">
        <f>'(6) SMB_R23p2-5km_Gl'!CV274</f>
        <v>7.8556742425999966</v>
      </c>
      <c r="DA27" s="90">
        <f>'(6) SMB_R23p2-5km_Gl'!CW274</f>
        <v>7.8556742425999966</v>
      </c>
      <c r="DB27" s="90">
        <f>'(6) SMB_R23p2-5km_Gl'!CX274</f>
        <v>7.8556742425999966</v>
      </c>
      <c r="DC27" s="90">
        <f>'(6) SMB_R23p2-5km_Gl'!CY274</f>
        <v>7.8556742425999966</v>
      </c>
      <c r="DD27" s="90">
        <f>'(6) SMB_R23p2-5km_Gl'!CZ274</f>
        <v>7.8556742425999966</v>
      </c>
      <c r="DE27" s="90">
        <f>'(6) SMB_R23p2-5km_Gl'!DA274</f>
        <v>7.8556742425999966</v>
      </c>
      <c r="DF27" s="90">
        <f>'(6) SMB_R23p2-5km_Gl'!DB274</f>
        <v>7.8556742425999966</v>
      </c>
      <c r="DG27" s="90">
        <f>'(6) SMB_R23p2-5km_Gl'!DC274</f>
        <v>7.8556742425999966</v>
      </c>
      <c r="DH27" s="90">
        <f>'(6) SMB_R23p2-5km_Gl'!DD274</f>
        <v>7.8556742425999966</v>
      </c>
      <c r="DI27" s="90">
        <f>'(6) SMB_R23p2-5km_Gl'!DE274</f>
        <v>7.8556742425999966</v>
      </c>
      <c r="DJ27" s="90">
        <f>'(6) SMB_R23p2-5km_Gl'!DF274</f>
        <v>7.8556742425999966</v>
      </c>
      <c r="DK27" s="90">
        <f>'(6) SMB_R23p2-5km_Gl'!DG274</f>
        <v>7.8556742425999966</v>
      </c>
      <c r="DL27" s="90">
        <f>'(6) SMB_R23p2-5km_Gl'!DH274</f>
        <v>7.8556742425999966</v>
      </c>
      <c r="DM27" s="90">
        <f>'(6) SMB_R23p2-5km_Gl'!DI274</f>
        <v>7.8556742425999966</v>
      </c>
      <c r="DN27" s="90">
        <f>'(6) SMB_R23p2-5km_Gl'!DJ274</f>
        <v>7.8556742425999966</v>
      </c>
      <c r="DO27" s="90">
        <f>'(6) SMB_R23p2-5km_Gl'!DK274</f>
        <v>7.8556742425999966</v>
      </c>
      <c r="DP27" s="90">
        <f>'(6) SMB_R23p2-5km_Gl'!DL274</f>
        <v>7.8556742425999966</v>
      </c>
      <c r="DQ27" s="90">
        <f>'(6) SMB_R23p2-5km_Gl'!DM274</f>
        <v>7.8556742425999966</v>
      </c>
      <c r="DR27" s="90">
        <f>'(6) SMB_R23p2-5km_Gl'!DN274</f>
        <v>7.8556742425999966</v>
      </c>
      <c r="DS27" s="90">
        <f>'(6) SMB_R23p2-5km_Gl'!DO274</f>
        <v>7.8556742425999966</v>
      </c>
      <c r="DT27" s="90">
        <f>'(6) SMB_R23p2-5km_Gl'!DP274</f>
        <v>7.8556742425999966</v>
      </c>
      <c r="DU27" s="90">
        <f>'(6) SMB_R23p2-5km_Gl'!DQ274</f>
        <v>7.8556742425999966</v>
      </c>
      <c r="DV27" s="90">
        <f>'(6) SMB_R23p2-5km_Gl'!DR274</f>
        <v>7.8556742425999966</v>
      </c>
      <c r="DW27" s="90">
        <f>'(6) SMB_R23p2-5km_Gl'!DS274</f>
        <v>7.8556742425999966</v>
      </c>
      <c r="DX27" s="90">
        <f>'(6) SMB_R23p2-5km_Gl'!DT274</f>
        <v>7.8556742425999966</v>
      </c>
      <c r="DY27" s="95">
        <f>'(6) SMB_R23p2-5km_Gl'!DU274</f>
        <v>7.8556742425999966</v>
      </c>
    </row>
    <row r="28" spans="1:129" ht="16" customHeight="1" x14ac:dyDescent="0.2">
      <c r="B28" s="45" t="s">
        <v>177</v>
      </c>
      <c r="C28" s="90">
        <f>'(6) SMB_R23p2-5km_Gl'!C275</f>
        <v>189.15999999999997</v>
      </c>
      <c r="D28" s="90">
        <f>'(6) SMB_R23p2-5km_Gl'!D275</f>
        <v>176.49</v>
      </c>
      <c r="E28" s="90">
        <f>'(6) SMB_R23p2-5km_Gl'!E275</f>
        <v>168.28999999999996</v>
      </c>
      <c r="F28" s="90">
        <f>'(6) SMB_R23p2-5km_Gl'!F275</f>
        <v>135.75</v>
      </c>
      <c r="G28" s="90">
        <f>'(6) SMB_R23p2-5km_Gl'!G275</f>
        <v>133.39000000000001</v>
      </c>
      <c r="H28" s="90">
        <f>'(6) SMB_R23p2-5km_Gl'!H275</f>
        <v>180.08000000000004</v>
      </c>
      <c r="I28" s="90">
        <f>'(6) SMB_R23p2-5km_Gl'!I275</f>
        <v>128.48999999999998</v>
      </c>
      <c r="J28" s="90">
        <f>'(6) SMB_R23p2-5km_Gl'!J275</f>
        <v>92.550000000000026</v>
      </c>
      <c r="K28" s="90">
        <f>'(6) SMB_R23p2-5km_Gl'!K275</f>
        <v>122.89000000000003</v>
      </c>
      <c r="L28" s="90">
        <f>'(6) SMB_R23p2-5km_Gl'!L275</f>
        <v>71.550000000000011</v>
      </c>
      <c r="M28" s="90">
        <f>'(6) SMB_R23p2-5km_Gl'!M275</f>
        <v>106.55999999999997</v>
      </c>
      <c r="N28" s="90">
        <f>'(6) SMB_R23p2-5km_Gl'!N275</f>
        <v>102.76000000000003</v>
      </c>
      <c r="O28" s="90">
        <f>'(6) SMB_R23p2-5km_Gl'!O275</f>
        <v>92.65</v>
      </c>
      <c r="P28" s="90">
        <f>'(6) SMB_R23p2-5km_Gl'!P275</f>
        <v>173.01999999999998</v>
      </c>
      <c r="Q28" s="90">
        <f>'(6) SMB_R23p2-5km_Gl'!Q275</f>
        <v>124.41000000000001</v>
      </c>
      <c r="R28" s="90">
        <f>'(6) SMB_R23p2-5km_Gl'!R275</f>
        <v>148.82000000000002</v>
      </c>
      <c r="S28" s="90">
        <f>'(6) SMB_R23p2-5km_Gl'!S275</f>
        <v>144.39000000000004</v>
      </c>
      <c r="T28" s="90">
        <f>'(6) SMB_R23p2-5km_Gl'!T275</f>
        <v>125.33000000000001</v>
      </c>
      <c r="U28" s="90">
        <f>'(6) SMB_R23p2-5km_Gl'!U275</f>
        <v>159.96</v>
      </c>
      <c r="V28" s="90">
        <f>'(6) SMB_R23p2-5km_Gl'!V275</f>
        <v>165.99999999999997</v>
      </c>
      <c r="W28" s="90">
        <f>'(6) SMB_R23p2-5km_Gl'!W275</f>
        <v>156.03000000000003</v>
      </c>
      <c r="X28" s="90">
        <f>'(6) SMB_R23p2-5km_Gl'!X275</f>
        <v>140.92999999999992</v>
      </c>
      <c r="Y28" s="90">
        <f>'(6) SMB_R23p2-5km_Gl'!Y275</f>
        <v>80.560000000000016</v>
      </c>
      <c r="Z28" s="90">
        <f>'(6) SMB_R23p2-5km_Gl'!Z275</f>
        <v>87.639999999999972</v>
      </c>
      <c r="AA28" s="90">
        <f>'(6) SMB_R23p2-5km_Gl'!AA275</f>
        <v>108.45</v>
      </c>
      <c r="AB28" s="90">
        <f>'(6) SMB_R23p2-5km_Gl'!AB275</f>
        <v>122.03000000000003</v>
      </c>
      <c r="AC28" s="90">
        <f>'(6) SMB_R23p2-5km_Gl'!AC275</f>
        <v>189.14999999999998</v>
      </c>
      <c r="AD28" s="90">
        <f>'(6) SMB_R23p2-5km_Gl'!AD275</f>
        <v>152.93000000000004</v>
      </c>
      <c r="AE28" s="90">
        <f>'(6) SMB_R23p2-5km_Gl'!AE275</f>
        <v>142.82999999999998</v>
      </c>
      <c r="AF28" s="90">
        <f>'(6) SMB_R23p2-5km_Gl'!AF275</f>
        <v>129.97</v>
      </c>
      <c r="AG28" s="90">
        <f>'(6) SMB_R23p2-5km_Gl'!AG275</f>
        <v>77.119999999999976</v>
      </c>
      <c r="AH28" s="90">
        <f>'(6) SMB_R23p2-5km_Gl'!AH275</f>
        <v>131.24999999999994</v>
      </c>
      <c r="AI28" s="90">
        <f>'(6) SMB_R23p2-5km_Gl'!AI275</f>
        <v>152.50999999999993</v>
      </c>
      <c r="AJ28" s="90">
        <f>'(6) SMB_R23p2-5km_Gl'!AJ275</f>
        <v>128.71999999999997</v>
      </c>
      <c r="AK28" s="90">
        <f>'(6) SMB_R23p2-5km_Gl'!AK275</f>
        <v>115.64999999999998</v>
      </c>
      <c r="AL28" s="90">
        <f>'(6) SMB_R23p2-5km_Gl'!AL275</f>
        <v>135.66999999999996</v>
      </c>
      <c r="AM28" s="90">
        <f>'(6) SMB_R23p2-5km_Gl'!AM275</f>
        <v>72.970000000000013</v>
      </c>
      <c r="AN28" s="90">
        <f>'(6) SMB_R23p2-5km_Gl'!AN275</f>
        <v>125.79999999999997</v>
      </c>
      <c r="AO28" s="90">
        <f>'(6) SMB_R23p2-5km_Gl'!AO275</f>
        <v>137.21</v>
      </c>
      <c r="AP28" s="90">
        <f>'(6) SMB_R23p2-5km_Gl'!AP275</f>
        <v>121.25999999999996</v>
      </c>
      <c r="AQ28" s="90">
        <f>'(6) SMB_R23p2-5km_Gl'!AQ275</f>
        <v>101.88999999999999</v>
      </c>
      <c r="AR28" s="90">
        <f>'(6) SMB_R23p2-5km_Gl'!AR275</f>
        <v>118.14000000000001</v>
      </c>
      <c r="AS28" s="90">
        <f>'(6) SMB_R23p2-5km_Gl'!AS275</f>
        <v>87.580000000000013</v>
      </c>
      <c r="AT28" s="90">
        <f>'(6) SMB_R23p2-5km_Gl'!AT275</f>
        <v>123.32999999999997</v>
      </c>
      <c r="AU28" s="90">
        <f>'(6) SMB_R23p2-5km_Gl'!AU275</f>
        <v>205.56999999999996</v>
      </c>
      <c r="AV28" s="90">
        <f>'(6) SMB_R23p2-5km_Gl'!AV275</f>
        <v>106.34999999999998</v>
      </c>
      <c r="AW28" s="90">
        <f>'(6) SMB_R23p2-5km_Gl'!AW275</f>
        <v>89.39</v>
      </c>
      <c r="AX28" s="90">
        <f>'(6) SMB_R23p2-5km_Gl'!AX275</f>
        <v>79.979999999999976</v>
      </c>
      <c r="AY28" s="90">
        <f>'(6) SMB_R23p2-5km_Gl'!AY275</f>
        <v>97.800000000000011</v>
      </c>
      <c r="AZ28" s="90">
        <f>'(6) SMB_R23p2-5km_Gl'!AZ275</f>
        <v>93.63</v>
      </c>
      <c r="BA28" s="90">
        <f>'(6) SMB_R23p2-5km_Gl'!BA275</f>
        <v>118.86</v>
      </c>
      <c r="BB28" s="90">
        <f>'(6) SMB_R23p2-5km_Gl'!BB275</f>
        <v>118.05000000000001</v>
      </c>
      <c r="BC28" s="90">
        <f>'(6) SMB_R23p2-5km_Gl'!BC275</f>
        <v>83.620000000000019</v>
      </c>
      <c r="BD28" s="90">
        <f>'(6) SMB_R23p2-5km_Gl'!BD275</f>
        <v>85.43</v>
      </c>
      <c r="BE28" s="90">
        <f>'(6) SMB_R23p2-5km_Gl'!BE275</f>
        <v>126.96999999999993</v>
      </c>
      <c r="BF28" s="90">
        <f>'(6) SMB_R23p2-5km_Gl'!BF275</f>
        <v>130.85999999999999</v>
      </c>
      <c r="BG28" s="90">
        <f>'(6) SMB_R23p2-5km_Gl'!BG275</f>
        <v>98.409999999999968</v>
      </c>
      <c r="BH28" s="90">
        <f>'(6) SMB_R23p2-5km_Gl'!BH275</f>
        <v>128.97999999999999</v>
      </c>
      <c r="BI28" s="90">
        <f>'(6) SMB_R23p2-5km_Gl'!BI275</f>
        <v>99.100000000000009</v>
      </c>
      <c r="BJ28" s="95">
        <f>'(6) SMB_R23p2-5km_Gl'!BJ275</f>
        <v>126.42999999999999</v>
      </c>
      <c r="BM28" s="9"/>
      <c r="BN28" s="10"/>
      <c r="BP28" s="9"/>
      <c r="BQ28" s="45" t="s">
        <v>177</v>
      </c>
      <c r="BR28" s="90">
        <f>'(6) SMB_R23p2-5km_Gl'!BN275</f>
        <v>8.7066439620000011</v>
      </c>
      <c r="BS28" s="90">
        <f>'(6) SMB_R23p2-5km_Gl'!BO275</f>
        <v>8.7066439620000011</v>
      </c>
      <c r="BT28" s="90">
        <f>'(6) SMB_R23p2-5km_Gl'!BP275</f>
        <v>8.7066439620000011</v>
      </c>
      <c r="BU28" s="90">
        <f>'(6) SMB_R23p2-5km_Gl'!BQ275</f>
        <v>8.7066439620000011</v>
      </c>
      <c r="BV28" s="90">
        <f>'(6) SMB_R23p2-5km_Gl'!BR275</f>
        <v>8.7066439620000011</v>
      </c>
      <c r="BW28" s="90">
        <f>'(6) SMB_R23p2-5km_Gl'!BS275</f>
        <v>8.7066439620000011</v>
      </c>
      <c r="BX28" s="90">
        <f>'(6) SMB_R23p2-5km_Gl'!BT275</f>
        <v>8.7066439620000011</v>
      </c>
      <c r="BY28" s="90">
        <f>'(6) SMB_R23p2-5km_Gl'!BU275</f>
        <v>8.7066439620000011</v>
      </c>
      <c r="BZ28" s="90">
        <f>'(6) SMB_R23p2-5km_Gl'!BV275</f>
        <v>8.7066439620000011</v>
      </c>
      <c r="CA28" s="90">
        <f>'(6) SMB_R23p2-5km_Gl'!BW275</f>
        <v>8.7066439620000011</v>
      </c>
      <c r="CB28" s="90">
        <f>'(6) SMB_R23p2-5km_Gl'!BX275</f>
        <v>8.7066439620000011</v>
      </c>
      <c r="CC28" s="90">
        <f>'(6) SMB_R23p2-5km_Gl'!BY275</f>
        <v>8.7066439620000011</v>
      </c>
      <c r="CD28" s="90">
        <f>'(6) SMB_R23p2-5km_Gl'!BZ275</f>
        <v>8.7066439620000011</v>
      </c>
      <c r="CE28" s="90">
        <f>'(6) SMB_R23p2-5km_Gl'!CA275</f>
        <v>8.7066439620000011</v>
      </c>
      <c r="CF28" s="90">
        <f>'(6) SMB_R23p2-5km_Gl'!CB275</f>
        <v>8.7066439620000011</v>
      </c>
      <c r="CG28" s="90">
        <f>'(6) SMB_R23p2-5km_Gl'!CC275</f>
        <v>8.7066439620000011</v>
      </c>
      <c r="CH28" s="90">
        <f>'(6) SMB_R23p2-5km_Gl'!CD275</f>
        <v>8.7066439620000011</v>
      </c>
      <c r="CI28" s="90">
        <f>'(6) SMB_R23p2-5km_Gl'!CE275</f>
        <v>8.7066439620000011</v>
      </c>
      <c r="CJ28" s="90">
        <f>'(6) SMB_R23p2-5km_Gl'!CF275</f>
        <v>8.7066439620000011</v>
      </c>
      <c r="CK28" s="90">
        <f>'(6) SMB_R23p2-5km_Gl'!CG275</f>
        <v>8.7066439620000011</v>
      </c>
      <c r="CL28" s="90">
        <f>'(6) SMB_R23p2-5km_Gl'!CH275</f>
        <v>8.7066439620000011</v>
      </c>
      <c r="CM28" s="90">
        <f>'(6) SMB_R23p2-5km_Gl'!CI275</f>
        <v>8.7066439620000011</v>
      </c>
      <c r="CN28" s="90">
        <f>'(6) SMB_R23p2-5km_Gl'!CJ275</f>
        <v>8.7066439620000011</v>
      </c>
      <c r="CO28" s="90">
        <f>'(6) SMB_R23p2-5km_Gl'!CK275</f>
        <v>8.7066439620000011</v>
      </c>
      <c r="CP28" s="90">
        <f>'(6) SMB_R23p2-5km_Gl'!CL275</f>
        <v>8.7066439620000011</v>
      </c>
      <c r="CQ28" s="90">
        <f>'(6) SMB_R23p2-5km_Gl'!CM275</f>
        <v>8.7066439620000011</v>
      </c>
      <c r="CR28" s="90">
        <f>'(6) SMB_R23p2-5km_Gl'!CN275</f>
        <v>8.7066439620000011</v>
      </c>
      <c r="CS28" s="90">
        <f>'(6) SMB_R23p2-5km_Gl'!CO275</f>
        <v>8.7066439620000011</v>
      </c>
      <c r="CT28" s="90">
        <f>'(6) SMB_R23p2-5km_Gl'!CP275</f>
        <v>8.7066439620000011</v>
      </c>
      <c r="CU28" s="90">
        <f>'(6) SMB_R23p2-5km_Gl'!CQ275</f>
        <v>8.7066439620000011</v>
      </c>
      <c r="CV28" s="90">
        <f>'(6) SMB_R23p2-5km_Gl'!CR275</f>
        <v>8.7066439620000011</v>
      </c>
      <c r="CW28" s="90">
        <f>'(6) SMB_R23p2-5km_Gl'!CS275</f>
        <v>8.7066439620000011</v>
      </c>
      <c r="CX28" s="90">
        <f>'(6) SMB_R23p2-5km_Gl'!CT275</f>
        <v>8.7066439620000011</v>
      </c>
      <c r="CY28" s="90">
        <f>'(6) SMB_R23p2-5km_Gl'!CU275</f>
        <v>8.7066439620000011</v>
      </c>
      <c r="CZ28" s="90">
        <f>'(6) SMB_R23p2-5km_Gl'!CV275</f>
        <v>8.7066439620000011</v>
      </c>
      <c r="DA28" s="90">
        <f>'(6) SMB_R23p2-5km_Gl'!CW275</f>
        <v>8.7066439620000011</v>
      </c>
      <c r="DB28" s="90">
        <f>'(6) SMB_R23p2-5km_Gl'!CX275</f>
        <v>8.7066439620000011</v>
      </c>
      <c r="DC28" s="90">
        <f>'(6) SMB_R23p2-5km_Gl'!CY275</f>
        <v>8.7066439620000011</v>
      </c>
      <c r="DD28" s="90">
        <f>'(6) SMB_R23p2-5km_Gl'!CZ275</f>
        <v>8.7066439620000011</v>
      </c>
      <c r="DE28" s="90">
        <f>'(6) SMB_R23p2-5km_Gl'!DA275</f>
        <v>8.7066439620000011</v>
      </c>
      <c r="DF28" s="90">
        <f>'(6) SMB_R23p2-5km_Gl'!DB275</f>
        <v>8.7066439620000011</v>
      </c>
      <c r="DG28" s="90">
        <f>'(6) SMB_R23p2-5km_Gl'!DC275</f>
        <v>8.7066439620000011</v>
      </c>
      <c r="DH28" s="90">
        <f>'(6) SMB_R23p2-5km_Gl'!DD275</f>
        <v>8.7066439620000011</v>
      </c>
      <c r="DI28" s="90">
        <f>'(6) SMB_R23p2-5km_Gl'!DE275</f>
        <v>8.7066439620000011</v>
      </c>
      <c r="DJ28" s="90">
        <f>'(6) SMB_R23p2-5km_Gl'!DF275</f>
        <v>8.7066439620000011</v>
      </c>
      <c r="DK28" s="90">
        <f>'(6) SMB_R23p2-5km_Gl'!DG275</f>
        <v>8.7066439620000011</v>
      </c>
      <c r="DL28" s="90">
        <f>'(6) SMB_R23p2-5km_Gl'!DH275</f>
        <v>8.7066439620000011</v>
      </c>
      <c r="DM28" s="90">
        <f>'(6) SMB_R23p2-5km_Gl'!DI275</f>
        <v>8.7066439620000011</v>
      </c>
      <c r="DN28" s="90">
        <f>'(6) SMB_R23p2-5km_Gl'!DJ275</f>
        <v>8.7066439620000011</v>
      </c>
      <c r="DO28" s="90">
        <f>'(6) SMB_R23p2-5km_Gl'!DK275</f>
        <v>8.7066439620000011</v>
      </c>
      <c r="DP28" s="90">
        <f>'(6) SMB_R23p2-5km_Gl'!DL275</f>
        <v>8.7066439620000011</v>
      </c>
      <c r="DQ28" s="90">
        <f>'(6) SMB_R23p2-5km_Gl'!DM275</f>
        <v>8.7066439620000011</v>
      </c>
      <c r="DR28" s="90">
        <f>'(6) SMB_R23p2-5km_Gl'!DN275</f>
        <v>8.7066439620000011</v>
      </c>
      <c r="DS28" s="90">
        <f>'(6) SMB_R23p2-5km_Gl'!DO275</f>
        <v>8.7066439620000011</v>
      </c>
      <c r="DT28" s="90">
        <f>'(6) SMB_R23p2-5km_Gl'!DP275</f>
        <v>8.7066439620000011</v>
      </c>
      <c r="DU28" s="90">
        <f>'(6) SMB_R23p2-5km_Gl'!DQ275</f>
        <v>8.7066439620000011</v>
      </c>
      <c r="DV28" s="90">
        <f>'(6) SMB_R23p2-5km_Gl'!DR275</f>
        <v>8.7066439620000011</v>
      </c>
      <c r="DW28" s="90">
        <f>'(6) SMB_R23p2-5km_Gl'!DS275</f>
        <v>8.7066439620000011</v>
      </c>
      <c r="DX28" s="90">
        <f>'(6) SMB_R23p2-5km_Gl'!DT275</f>
        <v>8.7066439620000011</v>
      </c>
      <c r="DY28" s="95">
        <f>'(6) SMB_R23p2-5km_Gl'!DU275</f>
        <v>8.7066439620000011</v>
      </c>
    </row>
    <row r="29" spans="1:129" s="107" customFormat="1" ht="20" thickBot="1" x14ac:dyDescent="0.3">
      <c r="B29" s="104" t="s">
        <v>252</v>
      </c>
      <c r="C29" s="105">
        <f>'(6) SMB_R23p2-5km_Gl'!C278</f>
        <v>388.08000000000015</v>
      </c>
      <c r="D29" s="105">
        <f>'(6) SMB_R23p2-5km_Gl'!D278</f>
        <v>498.74999999999994</v>
      </c>
      <c r="E29" s="105">
        <f>'(6) SMB_R23p2-5km_Gl'!E278</f>
        <v>292.75999999999993</v>
      </c>
      <c r="F29" s="105">
        <f>'(6) SMB_R23p2-5km_Gl'!F278</f>
        <v>351.42</v>
      </c>
      <c r="G29" s="105">
        <f>'(6) SMB_R23p2-5km_Gl'!G278</f>
        <v>376.94999999999982</v>
      </c>
      <c r="H29" s="105">
        <f>'(6) SMB_R23p2-5km_Gl'!H278</f>
        <v>498.12000000000006</v>
      </c>
      <c r="I29" s="105">
        <f>'(6) SMB_R23p2-5km_Gl'!I278</f>
        <v>505.48999999999984</v>
      </c>
      <c r="J29" s="105">
        <f>'(6) SMB_R23p2-5km_Gl'!J278</f>
        <v>196.58</v>
      </c>
      <c r="K29" s="105">
        <f>'(6) SMB_R23p2-5km_Gl'!K278</f>
        <v>361.10000000000019</v>
      </c>
      <c r="L29" s="105">
        <f>'(6) SMB_R23p2-5km_Gl'!L278</f>
        <v>367.65</v>
      </c>
      <c r="M29" s="105">
        <f>'(6) SMB_R23p2-5km_Gl'!M278</f>
        <v>303.7200000000002</v>
      </c>
      <c r="N29" s="105">
        <f>'(6) SMB_R23p2-5km_Gl'!N278</f>
        <v>390.59000000000015</v>
      </c>
      <c r="O29" s="105">
        <f>'(6) SMB_R23p2-5km_Gl'!O278</f>
        <v>365.30000000000024</v>
      </c>
      <c r="P29" s="105">
        <f>'(6) SMB_R23p2-5km_Gl'!P278</f>
        <v>501.71000000000015</v>
      </c>
      <c r="Q29" s="105">
        <f>'(6) SMB_R23p2-5km_Gl'!Q278</f>
        <v>596.76999999999964</v>
      </c>
      <c r="R29" s="105">
        <f>'(6) SMB_R23p2-5km_Gl'!R278</f>
        <v>474.42999999999989</v>
      </c>
      <c r="S29" s="105">
        <f>'(6) SMB_R23p2-5km_Gl'!S278</f>
        <v>410.20999999999975</v>
      </c>
      <c r="T29" s="105">
        <f>'(6) SMB_R23p2-5km_Gl'!T278</f>
        <v>493.7999999999999</v>
      </c>
      <c r="U29" s="105">
        <f>'(6) SMB_R23p2-5km_Gl'!U278</f>
        <v>587.32000000000005</v>
      </c>
      <c r="V29" s="105">
        <f>'(6) SMB_R23p2-5km_Gl'!V278</f>
        <v>485.55999999999972</v>
      </c>
      <c r="W29" s="105">
        <f>'(6) SMB_R23p2-5km_Gl'!W278</f>
        <v>488.9499999999997</v>
      </c>
      <c r="X29" s="105">
        <f>'(6) SMB_R23p2-5km_Gl'!X278</f>
        <v>432.16</v>
      </c>
      <c r="Y29" s="105">
        <f>'(6) SMB_R23p2-5km_Gl'!Y278</f>
        <v>286.7</v>
      </c>
      <c r="Z29" s="105">
        <f>'(6) SMB_R23p2-5km_Gl'!Z278</f>
        <v>299.56000000000029</v>
      </c>
      <c r="AA29" s="105">
        <f>'(6) SMB_R23p2-5km_Gl'!AA278</f>
        <v>440.18</v>
      </c>
      <c r="AB29" s="105">
        <f>'(6) SMB_R23p2-5km_Gl'!AB278</f>
        <v>570.95999999999981</v>
      </c>
      <c r="AC29" s="105">
        <f>'(6) SMB_R23p2-5km_Gl'!AC278</f>
        <v>462.15000000000032</v>
      </c>
      <c r="AD29" s="105">
        <f>'(6) SMB_R23p2-5km_Gl'!AD278</f>
        <v>385.8599999999999</v>
      </c>
      <c r="AE29" s="105">
        <f>'(6) SMB_R23p2-5km_Gl'!AE278</f>
        <v>556.75</v>
      </c>
      <c r="AF29" s="105">
        <f>'(6) SMB_R23p2-5km_Gl'!AF278</f>
        <v>389.41000000000014</v>
      </c>
      <c r="AG29" s="105">
        <f>'(6) SMB_R23p2-5km_Gl'!AG278</f>
        <v>270.13999999999976</v>
      </c>
      <c r="AH29" s="105">
        <f>'(6) SMB_R23p2-5km_Gl'!AH278</f>
        <v>340.94000000000017</v>
      </c>
      <c r="AI29" s="105">
        <f>'(6) SMB_R23p2-5km_Gl'!AI278</f>
        <v>436.18000000000006</v>
      </c>
      <c r="AJ29" s="105">
        <f>'(6) SMB_R23p2-5km_Gl'!AJ278</f>
        <v>473.41000000000008</v>
      </c>
      <c r="AK29" s="105">
        <f>'(6) SMB_R23p2-5km_Gl'!AK278</f>
        <v>463.6400000000001</v>
      </c>
      <c r="AL29" s="105">
        <f>'(6) SMB_R23p2-5km_Gl'!AL278</f>
        <v>405.9</v>
      </c>
      <c r="AM29" s="105">
        <f>'(6) SMB_R23p2-5km_Gl'!AM278</f>
        <v>245.10000000000011</v>
      </c>
      <c r="AN29" s="105">
        <f>'(6) SMB_R23p2-5km_Gl'!AN278</f>
        <v>490.95000000000016</v>
      </c>
      <c r="AO29" s="105">
        <f>'(6) SMB_R23p2-5km_Gl'!AO278</f>
        <v>470.51000000000005</v>
      </c>
      <c r="AP29" s="105">
        <f>'(6) SMB_R23p2-5km_Gl'!AP278</f>
        <v>472.30000000000007</v>
      </c>
      <c r="AQ29" s="105">
        <f>'(6) SMB_R23p2-5km_Gl'!AQ278</f>
        <v>312.34999999999985</v>
      </c>
      <c r="AR29" s="105">
        <f>'(6) SMB_R23p2-5km_Gl'!AR278</f>
        <v>369.26</v>
      </c>
      <c r="AS29" s="105">
        <f>'(6) SMB_R23p2-5km_Gl'!AS278</f>
        <v>403.41000000000008</v>
      </c>
      <c r="AT29" s="105">
        <f>'(6) SMB_R23p2-5km_Gl'!AT278</f>
        <v>297.32000000000005</v>
      </c>
      <c r="AU29" s="105">
        <f>'(6) SMB_R23p2-5km_Gl'!AU278</f>
        <v>393.36000000000007</v>
      </c>
      <c r="AV29" s="105">
        <f>'(6) SMB_R23p2-5km_Gl'!AV278</f>
        <v>286.54000000000002</v>
      </c>
      <c r="AW29" s="105">
        <f>'(6) SMB_R23p2-5km_Gl'!AW278</f>
        <v>374.28999999999985</v>
      </c>
      <c r="AX29" s="105">
        <f>'(6) SMB_R23p2-5km_Gl'!AX278</f>
        <v>280.89999999999992</v>
      </c>
      <c r="AY29" s="105">
        <f>'(6) SMB_R23p2-5km_Gl'!AY278</f>
        <v>226.91</v>
      </c>
      <c r="AZ29" s="105">
        <f>'(6) SMB_R23p2-5km_Gl'!AZ278</f>
        <v>162.27000000000001</v>
      </c>
      <c r="BA29" s="105">
        <f>'(6) SMB_R23p2-5km_Gl'!BA278</f>
        <v>333.04999999999984</v>
      </c>
      <c r="BB29" s="105">
        <f>'(6) SMB_R23p2-5km_Gl'!BB278</f>
        <v>178.66999999999993</v>
      </c>
      <c r="BC29" s="105">
        <f>'(6) SMB_R23p2-5km_Gl'!BC278</f>
        <v>158.48999999999998</v>
      </c>
      <c r="BD29" s="105">
        <f>'(6) SMB_R23p2-5km_Gl'!BD278</f>
        <v>145.54000000000008</v>
      </c>
      <c r="BE29" s="105">
        <f>'(6) SMB_R23p2-5km_Gl'!BE278</f>
        <v>175.36000000000007</v>
      </c>
      <c r="BF29" s="105">
        <f>'(6) SMB_R23p2-5km_Gl'!BF278</f>
        <v>367.54000000000008</v>
      </c>
      <c r="BG29" s="105">
        <f>'(6) SMB_R23p2-5km_Gl'!BG278</f>
        <v>287.4899999999999</v>
      </c>
      <c r="BH29" s="105">
        <f>'(6) SMB_R23p2-5km_Gl'!BH278</f>
        <v>276.01999999999992</v>
      </c>
      <c r="BI29" s="105">
        <f>'(6) SMB_R23p2-5km_Gl'!BI278</f>
        <v>227.09999999999991</v>
      </c>
      <c r="BJ29" s="106">
        <f>'(6) SMB_R23p2-5km_Gl'!BJ278</f>
        <v>449.00000000000011</v>
      </c>
      <c r="BK29" s="9"/>
      <c r="BL29"/>
      <c r="BM29"/>
      <c r="BN29" s="10"/>
      <c r="BO29"/>
      <c r="BP29"/>
      <c r="BQ29" s="104" t="s">
        <v>252</v>
      </c>
      <c r="BR29" s="105">
        <f>SUM(BR22:BR28)</f>
        <v>55.400612296720006</v>
      </c>
      <c r="BS29" s="105">
        <f t="shared" ref="BS29:DX29" si="4">SUM(BS22:BS28)</f>
        <v>55.400612296720006</v>
      </c>
      <c r="BT29" s="105">
        <f t="shared" si="4"/>
        <v>55.400612296720006</v>
      </c>
      <c r="BU29" s="105">
        <f t="shared" si="4"/>
        <v>55.400612296720006</v>
      </c>
      <c r="BV29" s="105">
        <f t="shared" si="4"/>
        <v>55.400612296720006</v>
      </c>
      <c r="BW29" s="105">
        <f t="shared" si="4"/>
        <v>55.400612296720006</v>
      </c>
      <c r="BX29" s="105">
        <f t="shared" si="4"/>
        <v>55.400612296720006</v>
      </c>
      <c r="BY29" s="105">
        <f t="shared" si="4"/>
        <v>55.400612296720006</v>
      </c>
      <c r="BZ29" s="105">
        <f t="shared" si="4"/>
        <v>55.400612296720006</v>
      </c>
      <c r="CA29" s="105">
        <f t="shared" si="4"/>
        <v>55.400612296720006</v>
      </c>
      <c r="CB29" s="105">
        <f t="shared" si="4"/>
        <v>55.400612296720006</v>
      </c>
      <c r="CC29" s="105">
        <f t="shared" si="4"/>
        <v>55.400612296720006</v>
      </c>
      <c r="CD29" s="105">
        <f t="shared" si="4"/>
        <v>55.400612296720006</v>
      </c>
      <c r="CE29" s="105">
        <f t="shared" si="4"/>
        <v>55.400612296720006</v>
      </c>
      <c r="CF29" s="105">
        <f t="shared" si="4"/>
        <v>55.400612296720006</v>
      </c>
      <c r="CG29" s="105">
        <f t="shared" si="4"/>
        <v>55.400612296720006</v>
      </c>
      <c r="CH29" s="105">
        <f t="shared" si="4"/>
        <v>55.400612296720006</v>
      </c>
      <c r="CI29" s="105">
        <f t="shared" si="4"/>
        <v>55.400612296720006</v>
      </c>
      <c r="CJ29" s="105">
        <f t="shared" si="4"/>
        <v>55.400612296720006</v>
      </c>
      <c r="CK29" s="105">
        <f t="shared" si="4"/>
        <v>55.400612296720006</v>
      </c>
      <c r="CL29" s="105">
        <f t="shared" si="4"/>
        <v>55.400612296720006</v>
      </c>
      <c r="CM29" s="105">
        <f t="shared" si="4"/>
        <v>55.400612296720006</v>
      </c>
      <c r="CN29" s="105">
        <f t="shared" si="4"/>
        <v>55.400612296720006</v>
      </c>
      <c r="CO29" s="105">
        <f t="shared" si="4"/>
        <v>55.400612296720006</v>
      </c>
      <c r="CP29" s="105">
        <f t="shared" si="4"/>
        <v>55.400612296720006</v>
      </c>
      <c r="CQ29" s="105">
        <f t="shared" si="4"/>
        <v>55.400612296720006</v>
      </c>
      <c r="CR29" s="105">
        <f t="shared" si="4"/>
        <v>55.400612296720006</v>
      </c>
      <c r="CS29" s="105">
        <f t="shared" si="4"/>
        <v>55.400612296720006</v>
      </c>
      <c r="CT29" s="105">
        <f t="shared" si="4"/>
        <v>55.400612296720006</v>
      </c>
      <c r="CU29" s="105">
        <f t="shared" si="4"/>
        <v>55.400612296720006</v>
      </c>
      <c r="CV29" s="105">
        <f t="shared" si="4"/>
        <v>55.400612296720006</v>
      </c>
      <c r="CW29" s="105">
        <f t="shared" si="4"/>
        <v>55.400612296720006</v>
      </c>
      <c r="CX29" s="105">
        <f t="shared" si="4"/>
        <v>55.400612296720006</v>
      </c>
      <c r="CY29" s="105">
        <f t="shared" si="4"/>
        <v>55.400612296720006</v>
      </c>
      <c r="CZ29" s="105">
        <f t="shared" si="4"/>
        <v>55.400612296720006</v>
      </c>
      <c r="DA29" s="105">
        <f t="shared" si="4"/>
        <v>55.400612296720006</v>
      </c>
      <c r="DB29" s="105">
        <f t="shared" si="4"/>
        <v>55.400612296720006</v>
      </c>
      <c r="DC29" s="105">
        <f t="shared" si="4"/>
        <v>55.400612296720006</v>
      </c>
      <c r="DD29" s="105">
        <f t="shared" si="4"/>
        <v>55.400612296720006</v>
      </c>
      <c r="DE29" s="105">
        <f t="shared" si="4"/>
        <v>55.400612296720006</v>
      </c>
      <c r="DF29" s="105">
        <f t="shared" si="4"/>
        <v>55.400612296720006</v>
      </c>
      <c r="DG29" s="105">
        <f t="shared" si="4"/>
        <v>55.400612296720006</v>
      </c>
      <c r="DH29" s="105">
        <f t="shared" si="4"/>
        <v>55.400612296720006</v>
      </c>
      <c r="DI29" s="105">
        <f t="shared" si="4"/>
        <v>55.400612296720006</v>
      </c>
      <c r="DJ29" s="105">
        <f t="shared" si="4"/>
        <v>55.400612296720006</v>
      </c>
      <c r="DK29" s="105">
        <f t="shared" si="4"/>
        <v>55.400612296720006</v>
      </c>
      <c r="DL29" s="105">
        <f t="shared" si="4"/>
        <v>55.400612296720006</v>
      </c>
      <c r="DM29" s="105">
        <f t="shared" si="4"/>
        <v>55.400612296720006</v>
      </c>
      <c r="DN29" s="105">
        <f t="shared" si="4"/>
        <v>55.400612296720006</v>
      </c>
      <c r="DO29" s="105">
        <f t="shared" si="4"/>
        <v>55.400612296720006</v>
      </c>
      <c r="DP29" s="105">
        <f t="shared" si="4"/>
        <v>55.400612296720006</v>
      </c>
      <c r="DQ29" s="105">
        <f t="shared" si="4"/>
        <v>55.400612296720006</v>
      </c>
      <c r="DR29" s="105">
        <f t="shared" si="4"/>
        <v>55.400612296720006</v>
      </c>
      <c r="DS29" s="105">
        <f t="shared" si="4"/>
        <v>55.400612296720006</v>
      </c>
      <c r="DT29" s="105">
        <f t="shared" si="4"/>
        <v>55.400612296720006</v>
      </c>
      <c r="DU29" s="105">
        <f t="shared" si="4"/>
        <v>55.400612296720006</v>
      </c>
      <c r="DV29" s="105">
        <f t="shared" si="4"/>
        <v>55.400612296720006</v>
      </c>
      <c r="DW29" s="105">
        <f t="shared" si="4"/>
        <v>55.400612296720006</v>
      </c>
      <c r="DX29" s="105">
        <f t="shared" si="4"/>
        <v>55.400612296720006</v>
      </c>
      <c r="DY29" s="106">
        <f t="shared" ref="DY29" si="5">SUM(DY22:DY28)</f>
        <v>55.400612296720006</v>
      </c>
    </row>
    <row r="30" spans="1:129" ht="17" thickBot="1" x14ac:dyDescent="0.25">
      <c r="D30" s="54"/>
      <c r="P30" s="2"/>
      <c r="BN30" s="10"/>
    </row>
    <row r="31" spans="1:129" x14ac:dyDescent="0.2">
      <c r="B31" s="85" t="s">
        <v>298</v>
      </c>
      <c r="C31" s="93"/>
      <c r="D31" s="93"/>
      <c r="E31" s="93"/>
      <c r="F31" s="93"/>
      <c r="G31" s="93"/>
      <c r="H31" s="93"/>
      <c r="I31" s="161"/>
      <c r="J31" s="93"/>
      <c r="K31" s="166"/>
      <c r="L31" s="166"/>
      <c r="M31" s="116"/>
      <c r="N31" s="93"/>
      <c r="O31" s="93"/>
      <c r="P31" s="86">
        <v>1972</v>
      </c>
      <c r="Q31" s="86">
        <v>1973</v>
      </c>
      <c r="R31" s="86">
        <v>1974</v>
      </c>
      <c r="S31" s="86">
        <v>1975</v>
      </c>
      <c r="T31" s="86">
        <v>1976</v>
      </c>
      <c r="U31" s="86">
        <v>1977</v>
      </c>
      <c r="V31" s="86">
        <v>1978</v>
      </c>
      <c r="W31" s="86">
        <v>1979</v>
      </c>
      <c r="X31" s="86">
        <v>1980</v>
      </c>
      <c r="Y31" s="86">
        <v>1981</v>
      </c>
      <c r="Z31" s="86">
        <v>1982</v>
      </c>
      <c r="AA31" s="86">
        <v>1983</v>
      </c>
      <c r="AB31" s="86">
        <v>1984</v>
      </c>
      <c r="AC31" s="86">
        <v>1985</v>
      </c>
      <c r="AD31" s="86">
        <v>1986</v>
      </c>
      <c r="AE31" s="86">
        <v>1987</v>
      </c>
      <c r="AF31" s="86">
        <v>1988</v>
      </c>
      <c r="AG31" s="86">
        <v>1989</v>
      </c>
      <c r="AH31" s="86">
        <v>1990</v>
      </c>
      <c r="AI31" s="86">
        <v>1991</v>
      </c>
      <c r="AJ31" s="86">
        <v>1992</v>
      </c>
      <c r="AK31" s="86">
        <v>1993</v>
      </c>
      <c r="AL31" s="86">
        <v>1994</v>
      </c>
      <c r="AM31" s="86">
        <v>1995</v>
      </c>
      <c r="AN31" s="86">
        <v>1996</v>
      </c>
      <c r="AO31" s="86">
        <v>1997</v>
      </c>
      <c r="AP31" s="86">
        <v>1998</v>
      </c>
      <c r="AQ31" s="86">
        <v>1999</v>
      </c>
      <c r="AR31" s="86">
        <v>2000</v>
      </c>
      <c r="AS31" s="86">
        <v>2001</v>
      </c>
      <c r="AT31" s="86">
        <v>2002</v>
      </c>
      <c r="AU31" s="86">
        <v>2003</v>
      </c>
      <c r="AV31" s="86">
        <v>2004</v>
      </c>
      <c r="AW31" s="86">
        <v>2005</v>
      </c>
      <c r="AX31" s="86">
        <v>2006</v>
      </c>
      <c r="AY31" s="86">
        <v>2007</v>
      </c>
      <c r="AZ31" s="86">
        <v>2008</v>
      </c>
      <c r="BA31" s="86">
        <v>2009</v>
      </c>
      <c r="BB31" s="86">
        <v>2010</v>
      </c>
      <c r="BC31" s="86">
        <v>2011</v>
      </c>
      <c r="BD31" s="86">
        <v>2012</v>
      </c>
      <c r="BE31" s="86">
        <v>2013</v>
      </c>
      <c r="BF31" s="86">
        <v>2014</v>
      </c>
      <c r="BG31" s="86">
        <v>2015</v>
      </c>
      <c r="BH31" s="86">
        <v>2016</v>
      </c>
      <c r="BI31" s="86">
        <v>2017</v>
      </c>
      <c r="BJ31" s="89">
        <v>2018</v>
      </c>
      <c r="BN31" s="10"/>
      <c r="BQ31" s="85" t="s">
        <v>328</v>
      </c>
      <c r="BR31" s="85"/>
      <c r="BS31" s="86"/>
      <c r="BT31" s="86"/>
      <c r="BU31" s="86"/>
      <c r="BV31" s="86"/>
      <c r="BW31" s="86"/>
      <c r="BX31" s="110"/>
      <c r="BY31" s="93"/>
      <c r="BZ31" s="93"/>
      <c r="CA31" s="93"/>
      <c r="CB31" s="93"/>
      <c r="CC31" s="93"/>
      <c r="CD31" s="93"/>
      <c r="CE31" s="93"/>
      <c r="CF31" s="93"/>
      <c r="CG31" s="93"/>
      <c r="CH31" s="93"/>
      <c r="CI31" s="93"/>
      <c r="CJ31" s="93"/>
      <c r="CK31" s="93"/>
      <c r="CL31" s="93"/>
      <c r="CM31" s="93"/>
      <c r="CN31" s="93"/>
      <c r="CO31" s="93"/>
      <c r="CP31" s="93"/>
      <c r="CQ31" s="93"/>
      <c r="CR31" s="93"/>
      <c r="CS31" s="93"/>
      <c r="CT31" s="93"/>
      <c r="CU31" s="93"/>
      <c r="CV31" s="93"/>
      <c r="CW31" s="93"/>
      <c r="CX31" s="93"/>
      <c r="CY31" s="93"/>
      <c r="CZ31" s="93"/>
      <c r="DA31" s="93"/>
      <c r="DB31" s="93"/>
      <c r="DC31" s="93"/>
      <c r="DD31" s="93"/>
      <c r="DE31" s="93"/>
      <c r="DF31" s="93"/>
      <c r="DG31" s="93"/>
      <c r="DH31" s="93"/>
      <c r="DI31" s="93"/>
      <c r="DJ31" s="93"/>
      <c r="DK31" s="93"/>
      <c r="DL31" s="93"/>
      <c r="DM31" s="93"/>
      <c r="DN31" s="93"/>
      <c r="DO31" s="93"/>
      <c r="DP31" s="93"/>
      <c r="DQ31" s="93"/>
      <c r="DR31" s="93"/>
      <c r="DS31" s="93"/>
      <c r="DT31" s="93"/>
      <c r="DU31" s="93"/>
      <c r="DV31" s="93"/>
      <c r="DW31" s="93"/>
      <c r="DX31" s="93"/>
      <c r="DY31" s="94"/>
    </row>
    <row r="32" spans="1:129" x14ac:dyDescent="0.2">
      <c r="B32" s="45" t="s">
        <v>182</v>
      </c>
      <c r="C32" s="54"/>
      <c r="D32" s="54"/>
      <c r="E32" s="54"/>
      <c r="F32" s="54"/>
      <c r="G32" s="54"/>
      <c r="H32" s="54"/>
      <c r="I32" s="156"/>
      <c r="J32" s="54"/>
      <c r="K32" s="167"/>
      <c r="L32" s="167"/>
      <c r="M32" s="158"/>
      <c r="N32" s="54"/>
      <c r="O32" s="54"/>
      <c r="P32" s="90">
        <f t="shared" ref="P32:P39" si="6">P22-P10</f>
        <v>25.434311928860012</v>
      </c>
      <c r="Q32" s="90">
        <f t="shared" ref="Q32:BI37" si="7">Q22-Q10</f>
        <v>65.504311928860005</v>
      </c>
      <c r="R32" s="90">
        <f t="shared" si="7"/>
        <v>2.7043119288600082</v>
      </c>
      <c r="S32" s="90">
        <f t="shared" si="7"/>
        <v>1.0743119288600091</v>
      </c>
      <c r="T32" s="90">
        <f t="shared" si="7"/>
        <v>27.994311928860022</v>
      </c>
      <c r="U32" s="90">
        <f t="shared" si="7"/>
        <v>30.854311928860007</v>
      </c>
      <c r="V32" s="90">
        <f t="shared" si="7"/>
        <v>30.06431192886</v>
      </c>
      <c r="W32" s="90">
        <f t="shared" si="7"/>
        <v>52.454311928859994</v>
      </c>
      <c r="X32" s="90">
        <f t="shared" si="7"/>
        <v>-8.1656880711399964</v>
      </c>
      <c r="Y32" s="90">
        <f t="shared" si="7"/>
        <v>-4.2356880711399931</v>
      </c>
      <c r="Z32" s="90">
        <f t="shared" si="7"/>
        <v>-20.37568807113999</v>
      </c>
      <c r="AA32" s="90">
        <f t="shared" si="7"/>
        <v>54.124311928859996</v>
      </c>
      <c r="AB32" s="90">
        <f t="shared" si="7"/>
        <v>76.334311928860004</v>
      </c>
      <c r="AC32" s="90">
        <f t="shared" si="7"/>
        <v>-17.645688071139993</v>
      </c>
      <c r="AD32" s="90">
        <f t="shared" si="7"/>
        <v>-4.8838235830999928</v>
      </c>
      <c r="AE32" s="90">
        <f t="shared" si="7"/>
        <v>6.6261764169000088</v>
      </c>
      <c r="AF32" s="90">
        <f t="shared" si="7"/>
        <v>13.192028396020007</v>
      </c>
      <c r="AG32" s="90">
        <f t="shared" si="7"/>
        <v>-27.8618281179</v>
      </c>
      <c r="AH32" s="90">
        <f t="shared" si="7"/>
        <v>8.1347843562199991</v>
      </c>
      <c r="AI32" s="90">
        <f t="shared" si="7"/>
        <v>5.613112311920009</v>
      </c>
      <c r="AJ32" s="90">
        <f t="shared" si="7"/>
        <v>34.048020762619998</v>
      </c>
      <c r="AK32" s="90">
        <f t="shared" si="7"/>
        <v>23.695681183360005</v>
      </c>
      <c r="AL32" s="90">
        <f t="shared" si="7"/>
        <v>-0.66879461498999504</v>
      </c>
      <c r="AM32" s="90">
        <f t="shared" si="7"/>
        <v>-28.204069109659997</v>
      </c>
      <c r="AN32" s="90">
        <f t="shared" si="7"/>
        <v>27.643473797270008</v>
      </c>
      <c r="AO32" s="90">
        <f t="shared" si="7"/>
        <v>36.943713242480015</v>
      </c>
      <c r="AP32" s="90">
        <f t="shared" si="7"/>
        <v>4.0790415730600067</v>
      </c>
      <c r="AQ32" s="90">
        <f t="shared" si="7"/>
        <v>-4.0732314937799998</v>
      </c>
      <c r="AR32" s="90">
        <f t="shared" si="7"/>
        <v>9.5532141989199992</v>
      </c>
      <c r="AS32" s="90">
        <f t="shared" si="7"/>
        <v>3.4515426770299982</v>
      </c>
      <c r="AT32" s="90">
        <f t="shared" si="7"/>
        <v>-3.045005249029991</v>
      </c>
      <c r="AU32" s="90">
        <f t="shared" si="7"/>
        <v>-30.699106067599999</v>
      </c>
      <c r="AV32" s="90">
        <f t="shared" si="7"/>
        <v>-4.10871714608</v>
      </c>
      <c r="AW32" s="90">
        <f t="shared" si="7"/>
        <v>31.181519290319997</v>
      </c>
      <c r="AX32" s="90">
        <f t="shared" si="7"/>
        <v>4.3567790600500054</v>
      </c>
      <c r="AY32" s="90">
        <f t="shared" si="7"/>
        <v>-53.548733080860003</v>
      </c>
      <c r="AZ32" s="90">
        <f t="shared" si="7"/>
        <v>-56.480978434449995</v>
      </c>
      <c r="BA32" s="90">
        <f t="shared" si="7"/>
        <v>16.961108163439995</v>
      </c>
      <c r="BB32" s="90">
        <f t="shared" si="7"/>
        <v>-68.92925340024</v>
      </c>
      <c r="BC32" s="90">
        <f t="shared" si="7"/>
        <v>-91.277689946219994</v>
      </c>
      <c r="BD32" s="90">
        <f t="shared" si="7"/>
        <v>-72.42278024622</v>
      </c>
      <c r="BE32" s="90">
        <f t="shared" si="7"/>
        <v>-49.175989039049995</v>
      </c>
      <c r="BF32" s="90">
        <f t="shared" si="7"/>
        <v>-1.1592222582399927</v>
      </c>
      <c r="BG32" s="90">
        <f t="shared" si="7"/>
        <v>-24.503291079569998</v>
      </c>
      <c r="BH32" s="90">
        <f t="shared" si="7"/>
        <v>-32.155737392459997</v>
      </c>
      <c r="BI32" s="90">
        <f t="shared" si="7"/>
        <v>-62.12887848994</v>
      </c>
      <c r="BJ32" s="95">
        <f t="shared" ref="BJ32:BJ37" si="8">BJ22-BJ10</f>
        <v>10.283924830440007</v>
      </c>
      <c r="BN32" s="10"/>
      <c r="BQ32" s="45" t="s">
        <v>182</v>
      </c>
      <c r="BR32" s="45"/>
      <c r="BS32" s="54"/>
      <c r="BT32" s="90"/>
      <c r="BU32" s="90"/>
      <c r="BV32" s="90"/>
      <c r="BW32" s="90"/>
      <c r="BX32" s="90"/>
      <c r="BY32" s="54"/>
      <c r="BZ32" s="54"/>
      <c r="CA32" s="54"/>
      <c r="CB32" s="54"/>
      <c r="CC32" s="54"/>
      <c r="CD32" s="54"/>
      <c r="CE32" s="90">
        <f t="shared" ref="CE32:CE39" si="9">SQRT(CE10^2+CE22^2)</f>
        <v>18.108433322395623</v>
      </c>
      <c r="CF32" s="90">
        <f t="shared" ref="CF32:DX37" si="10">SQRT(CF10^2+CF22^2)</f>
        <v>18.108433322395623</v>
      </c>
      <c r="CG32" s="90">
        <f t="shared" si="10"/>
        <v>18.106299870116402</v>
      </c>
      <c r="CH32" s="90">
        <f t="shared" si="10"/>
        <v>18.095062536077045</v>
      </c>
      <c r="CI32" s="90">
        <f t="shared" si="10"/>
        <v>18.085193342426955</v>
      </c>
      <c r="CJ32" s="90">
        <f t="shared" si="10"/>
        <v>18.076674739869102</v>
      </c>
      <c r="CK32" s="90">
        <f t="shared" si="10"/>
        <v>17.969791626944033</v>
      </c>
      <c r="CL32" s="90">
        <f t="shared" si="10"/>
        <v>17.407441517775521</v>
      </c>
      <c r="CM32" s="90">
        <f t="shared" si="10"/>
        <v>16.783761849407089</v>
      </c>
      <c r="CN32" s="90">
        <f t="shared" si="10"/>
        <v>16.215603132626285</v>
      </c>
      <c r="CO32" s="90">
        <f t="shared" si="10"/>
        <v>15.677985521668518</v>
      </c>
      <c r="CP32" s="90">
        <f t="shared" si="10"/>
        <v>15.196771302021478</v>
      </c>
      <c r="CQ32" s="90">
        <f t="shared" si="10"/>
        <v>14.768271025833133</v>
      </c>
      <c r="CR32" s="90">
        <f t="shared" si="10"/>
        <v>14.39433053789122</v>
      </c>
      <c r="CS32" s="90">
        <f t="shared" si="10"/>
        <v>14.068877075934401</v>
      </c>
      <c r="CT32" s="90">
        <f t="shared" si="10"/>
        <v>13.787920191520501</v>
      </c>
      <c r="CU32" s="90">
        <f t="shared" si="10"/>
        <v>13.551640022600735</v>
      </c>
      <c r="CV32" s="90">
        <f t="shared" si="10"/>
        <v>13.358699100548117</v>
      </c>
      <c r="CW32" s="90">
        <f t="shared" si="10"/>
        <v>13.207117320974382</v>
      </c>
      <c r="CX32" s="90">
        <f t="shared" si="10"/>
        <v>13.100744328581742</v>
      </c>
      <c r="CY32" s="90">
        <f t="shared" si="10"/>
        <v>13.052734143712485</v>
      </c>
      <c r="CZ32" s="90">
        <f t="shared" si="10"/>
        <v>13.051134901513716</v>
      </c>
      <c r="DA32" s="90">
        <f t="shared" si="10"/>
        <v>13.049502486907596</v>
      </c>
      <c r="DB32" s="90">
        <f t="shared" si="10"/>
        <v>13.045709259556949</v>
      </c>
      <c r="DC32" s="90">
        <f t="shared" si="10"/>
        <v>13.014076931262784</v>
      </c>
      <c r="DD32" s="90">
        <f t="shared" si="10"/>
        <v>13.000678544996671</v>
      </c>
      <c r="DE32" s="90">
        <f t="shared" si="10"/>
        <v>12.987824944685181</v>
      </c>
      <c r="DF32" s="90">
        <f t="shared" si="10"/>
        <v>12.972396898664494</v>
      </c>
      <c r="DG32" s="90">
        <f t="shared" si="10"/>
        <v>12.983798394409876</v>
      </c>
      <c r="DH32" s="90">
        <f t="shared" si="10"/>
        <v>13.059055544183144</v>
      </c>
      <c r="DI32" s="90">
        <f t="shared" si="10"/>
        <v>13.24090684704378</v>
      </c>
      <c r="DJ32" s="90">
        <f t="shared" si="10"/>
        <v>13.237272169813055</v>
      </c>
      <c r="DK32" s="90">
        <f t="shared" si="10"/>
        <v>13.123034219235869</v>
      </c>
      <c r="DL32" s="90">
        <f t="shared" si="10"/>
        <v>13.07108661530482</v>
      </c>
      <c r="DM32" s="90">
        <f t="shared" si="10"/>
        <v>13.341890107051634</v>
      </c>
      <c r="DN32" s="90">
        <f t="shared" si="10"/>
        <v>13.692693365247036</v>
      </c>
      <c r="DO32" s="90">
        <f t="shared" si="10"/>
        <v>13.439380860267896</v>
      </c>
      <c r="DP32" s="90">
        <f t="shared" si="10"/>
        <v>13.355092070334662</v>
      </c>
      <c r="DQ32" s="90">
        <f t="shared" si="10"/>
        <v>13.249680186860767</v>
      </c>
      <c r="DR32" s="90">
        <f t="shared" si="10"/>
        <v>13.39083433915547</v>
      </c>
      <c r="DS32" s="90">
        <f t="shared" si="10"/>
        <v>13.40556169536929</v>
      </c>
      <c r="DT32" s="90">
        <f t="shared" si="10"/>
        <v>13.34547353207396</v>
      </c>
      <c r="DU32" s="90">
        <f t="shared" si="10"/>
        <v>13.19085051056603</v>
      </c>
      <c r="DV32" s="90">
        <f t="shared" si="10"/>
        <v>13.254907842864569</v>
      </c>
      <c r="DW32" s="90">
        <f t="shared" si="10"/>
        <v>13.242263175522435</v>
      </c>
      <c r="DX32" s="90">
        <f t="shared" si="10"/>
        <v>13.114393666140598</v>
      </c>
      <c r="DY32" s="95">
        <f t="shared" ref="DY32:DY37" si="11">SQRT(DY10^2+DY22^2)</f>
        <v>13.173455105436373</v>
      </c>
    </row>
    <row r="33" spans="2:130" x14ac:dyDescent="0.2">
      <c r="B33" s="45" t="s">
        <v>178</v>
      </c>
      <c r="C33" s="54"/>
      <c r="D33" s="54"/>
      <c r="E33" s="54"/>
      <c r="F33" s="54"/>
      <c r="G33" s="54"/>
      <c r="H33" s="54"/>
      <c r="I33" s="156"/>
      <c r="J33" s="54"/>
      <c r="K33" s="167"/>
      <c r="L33" s="167"/>
      <c r="M33" s="158"/>
      <c r="N33" s="54"/>
      <c r="O33" s="54"/>
      <c r="P33" s="90">
        <f t="shared" si="6"/>
        <v>-13.189302220408329</v>
      </c>
      <c r="Q33" s="90">
        <f t="shared" ref="Q33:AE33" si="12">Q23-Q11</f>
        <v>27.64069777959169</v>
      </c>
      <c r="R33" s="90">
        <f t="shared" si="12"/>
        <v>-13.069302220408339</v>
      </c>
      <c r="S33" s="90">
        <f t="shared" si="12"/>
        <v>-5.6193022204083221</v>
      </c>
      <c r="T33" s="90">
        <f t="shared" si="12"/>
        <v>-5.069302220408332</v>
      </c>
      <c r="U33" s="90">
        <f t="shared" si="12"/>
        <v>32.838301194434663</v>
      </c>
      <c r="V33" s="90">
        <f t="shared" si="12"/>
        <v>-4.4231169229334455E-2</v>
      </c>
      <c r="W33" s="90">
        <f t="shared" si="12"/>
        <v>12.775072415106663</v>
      </c>
      <c r="X33" s="90">
        <f t="shared" si="12"/>
        <v>-20.608018228050319</v>
      </c>
      <c r="Y33" s="90">
        <f t="shared" si="12"/>
        <v>-20.390392391714343</v>
      </c>
      <c r="Z33" s="90">
        <f t="shared" si="12"/>
        <v>-15.282788976871309</v>
      </c>
      <c r="AA33" s="90">
        <f t="shared" si="12"/>
        <v>3.0458205494646791</v>
      </c>
      <c r="AB33" s="90">
        <f t="shared" si="12"/>
        <v>24.633423964307667</v>
      </c>
      <c r="AC33" s="90">
        <f t="shared" si="12"/>
        <v>-12.488950199356324</v>
      </c>
      <c r="AD33" s="90">
        <f t="shared" si="12"/>
        <v>-14.832610337020334</v>
      </c>
      <c r="AE33" s="90">
        <f t="shared" si="12"/>
        <v>27.924296326982656</v>
      </c>
      <c r="AF33" s="90">
        <f t="shared" si="7"/>
        <v>-13.880953521812309</v>
      </c>
      <c r="AG33" s="90">
        <f t="shared" si="7"/>
        <v>-24.414376715609329</v>
      </c>
      <c r="AH33" s="90">
        <f t="shared" si="7"/>
        <v>-13.137775523959327</v>
      </c>
      <c r="AI33" s="90">
        <f t="shared" si="7"/>
        <v>16.552451621378665</v>
      </c>
      <c r="AJ33" s="90">
        <f t="shared" si="7"/>
        <v>5.7544906579346673</v>
      </c>
      <c r="AK33" s="90">
        <f t="shared" si="7"/>
        <v>-15.747489766381321</v>
      </c>
      <c r="AL33" s="90">
        <f t="shared" si="7"/>
        <v>-18.367080738528323</v>
      </c>
      <c r="AM33" s="90">
        <f t="shared" si="7"/>
        <v>-25.37993213325133</v>
      </c>
      <c r="AN33" s="90">
        <f t="shared" si="7"/>
        <v>17.228125866184683</v>
      </c>
      <c r="AO33" s="90">
        <f t="shared" si="7"/>
        <v>5.4161938616906866</v>
      </c>
      <c r="AP33" s="90">
        <f t="shared" si="7"/>
        <v>19.447792030586669</v>
      </c>
      <c r="AQ33" s="90">
        <f t="shared" si="7"/>
        <v>-13.161682722817339</v>
      </c>
      <c r="AR33" s="90">
        <f t="shared" si="7"/>
        <v>-7.9884639080553228</v>
      </c>
      <c r="AS33" s="90">
        <f t="shared" si="7"/>
        <v>14.611254369628654</v>
      </c>
      <c r="AT33" s="90">
        <f t="shared" si="7"/>
        <v>-43.680610957729336</v>
      </c>
      <c r="AU33" s="90">
        <f t="shared" si="7"/>
        <v>-40.787277384969329</v>
      </c>
      <c r="AV33" s="90">
        <f t="shared" si="7"/>
        <v>-14.776421472669313</v>
      </c>
      <c r="AW33" s="90">
        <f t="shared" si="7"/>
        <v>-4.2913934563573406</v>
      </c>
      <c r="AX33" s="90">
        <f t="shared" si="7"/>
        <v>-31.104964469671337</v>
      </c>
      <c r="AY33" s="90">
        <f t="shared" si="7"/>
        <v>-49.176272881683346</v>
      </c>
      <c r="AZ33" s="90">
        <f t="shared" si="7"/>
        <v>-46.715526658314332</v>
      </c>
      <c r="BA33" s="90">
        <f t="shared" si="7"/>
        <v>-32.157061544948327</v>
      </c>
      <c r="BB33" s="90">
        <f t="shared" si="7"/>
        <v>-52.567146251023303</v>
      </c>
      <c r="BC33" s="90">
        <f t="shared" si="7"/>
        <v>-60.628612640627324</v>
      </c>
      <c r="BD33" s="90">
        <f t="shared" si="7"/>
        <v>-64.667683618847335</v>
      </c>
      <c r="BE33" s="90">
        <f t="shared" si="7"/>
        <v>-56.88410589505532</v>
      </c>
      <c r="BF33" s="90">
        <f t="shared" si="7"/>
        <v>-46.467856263316314</v>
      </c>
      <c r="BG33" s="90">
        <f t="shared" si="7"/>
        <v>-46.975750909575311</v>
      </c>
      <c r="BH33" s="90">
        <f t="shared" si="7"/>
        <v>-35.429496720067341</v>
      </c>
      <c r="BI33" s="90">
        <f t="shared" si="7"/>
        <v>-47.468393880461335</v>
      </c>
      <c r="BJ33" s="95">
        <f t="shared" si="8"/>
        <v>-19.728311216454308</v>
      </c>
      <c r="BN33" s="10"/>
      <c r="BQ33" s="45" t="s">
        <v>178</v>
      </c>
      <c r="BR33" s="45"/>
      <c r="BS33" s="54"/>
      <c r="BT33" s="90"/>
      <c r="BU33" s="90"/>
      <c r="BV33" s="90"/>
      <c r="BW33" s="90"/>
      <c r="BX33" s="90"/>
      <c r="BY33" s="54"/>
      <c r="BZ33" s="54"/>
      <c r="CA33" s="54"/>
      <c r="CB33" s="54"/>
      <c r="CC33" s="54"/>
      <c r="CD33" s="54"/>
      <c r="CE33" s="90">
        <f t="shared" si="9"/>
        <v>17.708622521680983</v>
      </c>
      <c r="CF33" s="90">
        <f t="shared" ref="CF33:CT33" si="13">SQRT(CF11^2+CF23^2)</f>
        <v>16.131352351113563</v>
      </c>
      <c r="CG33" s="90">
        <f t="shared" si="13"/>
        <v>14.7526790020343</v>
      </c>
      <c r="CH33" s="90">
        <f t="shared" si="13"/>
        <v>13.610236969284392</v>
      </c>
      <c r="CI33" s="90">
        <f t="shared" si="13"/>
        <v>12.810256655739579</v>
      </c>
      <c r="CJ33" s="90">
        <f t="shared" si="13"/>
        <v>12.271147049336875</v>
      </c>
      <c r="CK33" s="90">
        <f t="shared" si="13"/>
        <v>11.911628237173</v>
      </c>
      <c r="CL33" s="90">
        <f t="shared" si="13"/>
        <v>11.707601640998172</v>
      </c>
      <c r="CM33" s="90">
        <f t="shared" si="13"/>
        <v>11.658950179916525</v>
      </c>
      <c r="CN33" s="90">
        <f t="shared" si="13"/>
        <v>11.392524815476852</v>
      </c>
      <c r="CO33" s="90">
        <f t="shared" si="13"/>
        <v>10.849224806675547</v>
      </c>
      <c r="CP33" s="90">
        <f t="shared" si="13"/>
        <v>10.434496327673903</v>
      </c>
      <c r="CQ33" s="90">
        <f t="shared" si="13"/>
        <v>10.134490163067362</v>
      </c>
      <c r="CR33" s="90">
        <f t="shared" si="13"/>
        <v>9.5856426325810862</v>
      </c>
      <c r="CS33" s="90">
        <f t="shared" si="13"/>
        <v>9.5675476253976726</v>
      </c>
      <c r="CT33" s="90">
        <f t="shared" si="13"/>
        <v>9.6893427030588555</v>
      </c>
      <c r="CU33" s="90">
        <f t="shared" si="10"/>
        <v>9.5621046027826253</v>
      </c>
      <c r="CV33" s="90">
        <f t="shared" si="10"/>
        <v>9.6034803557373873</v>
      </c>
      <c r="CW33" s="90">
        <f t="shared" si="10"/>
        <v>9.6233218467072099</v>
      </c>
      <c r="CX33" s="90">
        <f t="shared" si="10"/>
        <v>9.6302969440186637</v>
      </c>
      <c r="CY33" s="90">
        <f t="shared" si="10"/>
        <v>9.4841554173579325</v>
      </c>
      <c r="CZ33" s="90">
        <f t="shared" si="10"/>
        <v>9.5525376346773179</v>
      </c>
      <c r="DA33" s="90">
        <f t="shared" si="10"/>
        <v>9.508926234636311</v>
      </c>
      <c r="DB33" s="90">
        <f t="shared" si="10"/>
        <v>9.4076692727082598</v>
      </c>
      <c r="DC33" s="90">
        <f t="shared" si="10"/>
        <v>9.5450926956520661</v>
      </c>
      <c r="DD33" s="90">
        <f t="shared" si="10"/>
        <v>9.3936308119788769</v>
      </c>
      <c r="DE33" s="90">
        <f t="shared" si="10"/>
        <v>9.5127979457477849</v>
      </c>
      <c r="DF33" s="90">
        <f t="shared" si="10"/>
        <v>9.475626630241802</v>
      </c>
      <c r="DG33" s="90">
        <f t="shared" si="10"/>
        <v>10.187434325752289</v>
      </c>
      <c r="DH33" s="90">
        <f t="shared" si="10"/>
        <v>10.330964208208192</v>
      </c>
      <c r="DI33" s="90">
        <f t="shared" si="10"/>
        <v>9.3549277736523884</v>
      </c>
      <c r="DJ33" s="90">
        <f t="shared" si="10"/>
        <v>10.689808215360863</v>
      </c>
      <c r="DK33" s="90">
        <f t="shared" si="10"/>
        <v>10.817512222138575</v>
      </c>
      <c r="DL33" s="90">
        <f t="shared" si="10"/>
        <v>10.75105365281112</v>
      </c>
      <c r="DM33" s="90">
        <f t="shared" si="10"/>
        <v>10.722899581217099</v>
      </c>
      <c r="DN33" s="90">
        <f t="shared" si="10"/>
        <v>10.684358145532553</v>
      </c>
      <c r="DO33" s="90">
        <f t="shared" si="10"/>
        <v>10.840986150663028</v>
      </c>
      <c r="DP33" s="90">
        <f t="shared" si="10"/>
        <v>10.65623975545962</v>
      </c>
      <c r="DQ33" s="90">
        <f t="shared" si="10"/>
        <v>11.100320358766787</v>
      </c>
      <c r="DR33" s="90">
        <f t="shared" si="10"/>
        <v>10.728461862579092</v>
      </c>
      <c r="DS33" s="90">
        <f t="shared" si="10"/>
        <v>11.066240957887302</v>
      </c>
      <c r="DT33" s="90">
        <f t="shared" si="10"/>
        <v>11.17113334022935</v>
      </c>
      <c r="DU33" s="90">
        <f t="shared" si="10"/>
        <v>11.24516457998144</v>
      </c>
      <c r="DV33" s="90">
        <f t="shared" si="10"/>
        <v>11.144684937384824</v>
      </c>
      <c r="DW33" s="90">
        <f t="shared" si="10"/>
        <v>11.088327388670887</v>
      </c>
      <c r="DX33" s="90">
        <f t="shared" si="10"/>
        <v>10.452034500695806</v>
      </c>
      <c r="DY33" s="95">
        <f t="shared" si="11"/>
        <v>10.260372723713592</v>
      </c>
    </row>
    <row r="34" spans="2:130" x14ac:dyDescent="0.2">
      <c r="B34" s="45" t="s">
        <v>176</v>
      </c>
      <c r="C34" s="54"/>
      <c r="D34" s="54"/>
      <c r="E34" s="54"/>
      <c r="F34" s="54"/>
      <c r="G34" s="54"/>
      <c r="H34" s="54"/>
      <c r="I34" s="156"/>
      <c r="J34" s="54"/>
      <c r="K34" s="167"/>
      <c r="L34" s="167"/>
      <c r="M34" s="158"/>
      <c r="N34" s="54"/>
      <c r="O34" s="54"/>
      <c r="P34" s="90">
        <f t="shared" si="6"/>
        <v>-31.257046611199968</v>
      </c>
      <c r="Q34" s="90">
        <f t="shared" si="7"/>
        <v>-13.337046611199938</v>
      </c>
      <c r="R34" s="90">
        <f t="shared" si="7"/>
        <v>-0.10673145279993435</v>
      </c>
      <c r="S34" s="90">
        <f t="shared" si="7"/>
        <v>-32.976923479200025</v>
      </c>
      <c r="T34" s="90">
        <f t="shared" si="7"/>
        <v>-4.6646973572999428</v>
      </c>
      <c r="U34" s="90">
        <f t="shared" si="7"/>
        <v>20.483983144099994</v>
      </c>
      <c r="V34" s="90">
        <f t="shared" si="7"/>
        <v>-30.322695971800009</v>
      </c>
      <c r="W34" s="90">
        <f t="shared" si="7"/>
        <v>-7.2113079118999366</v>
      </c>
      <c r="X34" s="90">
        <f t="shared" si="7"/>
        <v>-13.6489179764</v>
      </c>
      <c r="Y34" s="90">
        <f t="shared" si="7"/>
        <v>-31.763021522600027</v>
      </c>
      <c r="Z34" s="90">
        <f t="shared" si="7"/>
        <v>-30.938347289600074</v>
      </c>
      <c r="AA34" s="90">
        <f t="shared" si="7"/>
        <v>-40.144170068699971</v>
      </c>
      <c r="AB34" s="90">
        <f t="shared" si="7"/>
        <v>-44.514681936400038</v>
      </c>
      <c r="AC34" s="90">
        <f t="shared" si="7"/>
        <v>-35.696488346500004</v>
      </c>
      <c r="AD34" s="90">
        <f t="shared" si="7"/>
        <v>-28.098366844200015</v>
      </c>
      <c r="AE34" s="90">
        <f t="shared" si="7"/>
        <v>-4.6466181194999763</v>
      </c>
      <c r="AF34" s="90">
        <f t="shared" si="7"/>
        <v>-37.317109047499969</v>
      </c>
      <c r="AG34" s="90">
        <f t="shared" si="7"/>
        <v>-30.542613239099964</v>
      </c>
      <c r="AH34" s="90">
        <f t="shared" si="7"/>
        <v>-37.161970964100021</v>
      </c>
      <c r="AI34" s="90">
        <f t="shared" si="7"/>
        <v>-25.729486527300011</v>
      </c>
      <c r="AJ34" s="90">
        <f t="shared" si="7"/>
        <v>-27.254559454699994</v>
      </c>
      <c r="AK34" s="90">
        <f t="shared" si="7"/>
        <v>-8.6560323091999578</v>
      </c>
      <c r="AL34" s="90">
        <f t="shared" si="7"/>
        <v>-30.676774094799974</v>
      </c>
      <c r="AM34" s="90">
        <f t="shared" si="7"/>
        <v>-14.624608011800007</v>
      </c>
      <c r="AN34" s="90">
        <f t="shared" si="7"/>
        <v>4.5771856849001011</v>
      </c>
      <c r="AO34" s="90">
        <f t="shared" si="7"/>
        <v>-4.3393078306999513</v>
      </c>
      <c r="AP34" s="90">
        <f t="shared" si="7"/>
        <v>12.778546598099993</v>
      </c>
      <c r="AQ34" s="90">
        <f t="shared" si="7"/>
        <v>-22.446876037199949</v>
      </c>
      <c r="AR34" s="90">
        <f t="shared" si="7"/>
        <v>-33.808393457000008</v>
      </c>
      <c r="AS34" s="90">
        <f t="shared" si="7"/>
        <v>-1.1821553380999745</v>
      </c>
      <c r="AT34" s="90">
        <f t="shared" si="7"/>
        <v>-47.476909386200013</v>
      </c>
      <c r="AU34" s="90">
        <f t="shared" si="7"/>
        <v>-50.928625678199971</v>
      </c>
      <c r="AV34" s="90">
        <f t="shared" si="7"/>
        <v>-31.130821781099996</v>
      </c>
      <c r="AW34" s="90">
        <f t="shared" si="7"/>
        <v>3.452352365400003</v>
      </c>
      <c r="AX34" s="90">
        <f t="shared" si="7"/>
        <v>-55.230794804100022</v>
      </c>
      <c r="AY34" s="90">
        <f t="shared" si="7"/>
        <v>-43.285248133999985</v>
      </c>
      <c r="AZ34" s="90">
        <f t="shared" si="7"/>
        <v>-85.873967571799966</v>
      </c>
      <c r="BA34" s="90">
        <f t="shared" si="7"/>
        <v>-75.457403582500035</v>
      </c>
      <c r="BB34" s="90">
        <f t="shared" si="7"/>
        <v>-72.259766381799992</v>
      </c>
      <c r="BC34" s="90">
        <f t="shared" si="7"/>
        <v>-49.968009666400022</v>
      </c>
      <c r="BD34" s="90">
        <f t="shared" si="7"/>
        <v>-79.95104585069997</v>
      </c>
      <c r="BE34" s="90">
        <f t="shared" si="7"/>
        <v>-64.275306084699963</v>
      </c>
      <c r="BF34" s="90">
        <f t="shared" si="7"/>
        <v>-54.95428977029998</v>
      </c>
      <c r="BG34" s="90">
        <f t="shared" si="7"/>
        <v>-84.678462270699967</v>
      </c>
      <c r="BH34" s="90">
        <f t="shared" si="7"/>
        <v>-73.915877452100005</v>
      </c>
      <c r="BI34" s="90">
        <f t="shared" si="7"/>
        <v>-69.953435950600081</v>
      </c>
      <c r="BJ34" s="95">
        <f t="shared" si="8"/>
        <v>-57.262766321300006</v>
      </c>
      <c r="BN34" s="10"/>
      <c r="BQ34" s="45" t="s">
        <v>176</v>
      </c>
      <c r="BR34" s="45"/>
      <c r="BS34" s="54"/>
      <c r="BT34" s="90"/>
      <c r="BU34" s="90"/>
      <c r="BV34" s="90"/>
      <c r="BW34" s="90"/>
      <c r="BX34" s="90"/>
      <c r="BY34" s="54"/>
      <c r="BZ34" s="54"/>
      <c r="CA34" s="54"/>
      <c r="CB34" s="54"/>
      <c r="CC34" s="54"/>
      <c r="CD34" s="54"/>
      <c r="CE34" s="90">
        <f t="shared" si="9"/>
        <v>15.434261417955113</v>
      </c>
      <c r="CF34" s="90">
        <f t="shared" si="10"/>
        <v>14.265491802541135</v>
      </c>
      <c r="CG34" s="90">
        <f t="shared" si="10"/>
        <v>13.147048395871996</v>
      </c>
      <c r="CH34" s="90">
        <f t="shared" si="10"/>
        <v>12.123249472845671</v>
      </c>
      <c r="CI34" s="90">
        <f t="shared" si="10"/>
        <v>11.232589562951501</v>
      </c>
      <c r="CJ34" s="90">
        <f t="shared" si="10"/>
        <v>10.452760108786585</v>
      </c>
      <c r="CK34" s="90">
        <f t="shared" si="10"/>
        <v>9.7812135218566283</v>
      </c>
      <c r="CL34" s="90">
        <f t="shared" si="10"/>
        <v>9.2181816059273487</v>
      </c>
      <c r="CM34" s="90">
        <f t="shared" si="10"/>
        <v>8.7711567054981447</v>
      </c>
      <c r="CN34" s="90">
        <f t="shared" si="10"/>
        <v>8.2930439507969744</v>
      </c>
      <c r="CO34" s="90">
        <f t="shared" si="10"/>
        <v>7.8083107115633155</v>
      </c>
      <c r="CP34" s="90">
        <f t="shared" si="10"/>
        <v>7.4204353726255565</v>
      </c>
      <c r="CQ34" s="90">
        <f t="shared" si="10"/>
        <v>7.1373235530618402</v>
      </c>
      <c r="CR34" s="90">
        <f t="shared" si="10"/>
        <v>6.9954824621572032</v>
      </c>
      <c r="CS34" s="90">
        <f t="shared" si="10"/>
        <v>6.8974415115092524</v>
      </c>
      <c r="CT34" s="90">
        <f t="shared" si="10"/>
        <v>6.9235591865648569</v>
      </c>
      <c r="CU34" s="90">
        <f t="shared" si="10"/>
        <v>6.9053965540289894</v>
      </c>
      <c r="CV34" s="90">
        <f t="shared" si="10"/>
        <v>6.9118808882221519</v>
      </c>
      <c r="CW34" s="90">
        <f t="shared" si="10"/>
        <v>6.9348539479141253</v>
      </c>
      <c r="CX34" s="90">
        <f t="shared" si="10"/>
        <v>6.9030610191772004</v>
      </c>
      <c r="CY34" s="90">
        <f t="shared" si="10"/>
        <v>6.9157065291659752</v>
      </c>
      <c r="CZ34" s="90">
        <f t="shared" si="10"/>
        <v>6.9018271135012377</v>
      </c>
      <c r="DA34" s="90">
        <f t="shared" si="10"/>
        <v>6.9530863085907733</v>
      </c>
      <c r="DB34" s="90">
        <f t="shared" si="10"/>
        <v>6.9807367492663532</v>
      </c>
      <c r="DC34" s="90">
        <f t="shared" si="10"/>
        <v>6.9536834059483583</v>
      </c>
      <c r="DD34" s="90">
        <f t="shared" si="10"/>
        <v>6.9919621519667636</v>
      </c>
      <c r="DE34" s="90">
        <f t="shared" si="10"/>
        <v>6.8917384697802717</v>
      </c>
      <c r="DF34" s="90">
        <f t="shared" si="10"/>
        <v>6.8761262698086298</v>
      </c>
      <c r="DG34" s="90">
        <f t="shared" si="10"/>
        <v>7.324320774814475</v>
      </c>
      <c r="DH34" s="90">
        <f t="shared" si="10"/>
        <v>7.012709583240845</v>
      </c>
      <c r="DI34" s="90">
        <f t="shared" si="10"/>
        <v>7.0232381532915884</v>
      </c>
      <c r="DJ34" s="90">
        <f t="shared" si="10"/>
        <v>6.9367808641898634</v>
      </c>
      <c r="DK34" s="90">
        <f t="shared" si="10"/>
        <v>6.9899164298375993</v>
      </c>
      <c r="DL34" s="90">
        <f t="shared" si="10"/>
        <v>6.9803372166639504</v>
      </c>
      <c r="DM34" s="90">
        <f t="shared" si="10"/>
        <v>6.979618037376615</v>
      </c>
      <c r="DN34" s="90">
        <f t="shared" si="10"/>
        <v>6.9618631858726623</v>
      </c>
      <c r="DO34" s="90">
        <f t="shared" si="10"/>
        <v>6.9886286134113966</v>
      </c>
      <c r="DP34" s="90">
        <f t="shared" si="10"/>
        <v>7.0110510571378439</v>
      </c>
      <c r="DQ34" s="90">
        <f t="shared" si="10"/>
        <v>6.9940591722566747</v>
      </c>
      <c r="DR34" s="90">
        <f t="shared" si="10"/>
        <v>7.0625050221365182</v>
      </c>
      <c r="DS34" s="90">
        <f t="shared" si="10"/>
        <v>7.0722297322036027</v>
      </c>
      <c r="DT34" s="90">
        <f t="shared" si="10"/>
        <v>7.0438914913984174</v>
      </c>
      <c r="DU34" s="90">
        <f t="shared" si="10"/>
        <v>7.1205768491426866</v>
      </c>
      <c r="DV34" s="90">
        <f t="shared" si="10"/>
        <v>7.1368429764126136</v>
      </c>
      <c r="DW34" s="90">
        <f t="shared" si="10"/>
        <v>7.1268134142355706</v>
      </c>
      <c r="DX34" s="90">
        <f t="shared" si="10"/>
        <v>7.287689022575397</v>
      </c>
      <c r="DY34" s="95">
        <f t="shared" si="11"/>
        <v>7.3804667139401898</v>
      </c>
    </row>
    <row r="35" spans="2:130" x14ac:dyDescent="0.2">
      <c r="B35" s="45" t="s">
        <v>190</v>
      </c>
      <c r="C35" s="54"/>
      <c r="D35" s="54"/>
      <c r="E35" s="54"/>
      <c r="F35" s="54"/>
      <c r="G35" s="54"/>
      <c r="H35" s="54"/>
      <c r="I35" s="156"/>
      <c r="J35" s="54"/>
      <c r="K35" s="167"/>
      <c r="L35" s="167"/>
      <c r="M35" s="158"/>
      <c r="N35" s="54"/>
      <c r="O35" s="54"/>
      <c r="P35" s="90">
        <f t="shared" si="6"/>
        <v>-6.8107819966000029</v>
      </c>
      <c r="Q35" s="90">
        <f t="shared" si="7"/>
        <v>21.339218003400006</v>
      </c>
      <c r="R35" s="90">
        <f t="shared" si="7"/>
        <v>14.909218003399999</v>
      </c>
      <c r="S35" s="90">
        <f t="shared" si="7"/>
        <v>-6.9907819965999956</v>
      </c>
      <c r="T35" s="90">
        <f t="shared" si="7"/>
        <v>0.44317021299999482</v>
      </c>
      <c r="U35" s="90">
        <f t="shared" si="7"/>
        <v>11.251255185699996</v>
      </c>
      <c r="V35" s="90">
        <f t="shared" si="7"/>
        <v>-8.5047926047000004</v>
      </c>
      <c r="W35" s="90">
        <f t="shared" si="7"/>
        <v>-8.8708403951000001</v>
      </c>
      <c r="X35" s="90">
        <f t="shared" si="7"/>
        <v>-8.2268881854999982</v>
      </c>
      <c r="Y35" s="90">
        <f t="shared" si="7"/>
        <v>-1.4958400850000046</v>
      </c>
      <c r="Z35" s="90">
        <f t="shared" si="7"/>
        <v>-11.2107575862</v>
      </c>
      <c r="AA35" s="90">
        <f t="shared" si="7"/>
        <v>-1.7071729621999978</v>
      </c>
      <c r="AB35" s="90">
        <f t="shared" si="7"/>
        <v>1.3873296821999936</v>
      </c>
      <c r="AC35" s="90">
        <f t="shared" si="7"/>
        <v>-14.120409625200004</v>
      </c>
      <c r="AD35" s="90">
        <f t="shared" si="7"/>
        <v>-9.1992481577999925</v>
      </c>
      <c r="AE35" s="90">
        <f t="shared" si="7"/>
        <v>-0.73227784390000039</v>
      </c>
      <c r="AF35" s="90">
        <f t="shared" si="7"/>
        <v>11.578508724699997</v>
      </c>
      <c r="AG35" s="90">
        <f t="shared" si="7"/>
        <v>9.2689454836999978</v>
      </c>
      <c r="AH35" s="90">
        <f t="shared" si="7"/>
        <v>-5.2331075020000064</v>
      </c>
      <c r="AI35" s="90">
        <f t="shared" si="7"/>
        <v>-12.621790897600007</v>
      </c>
      <c r="AJ35" s="90">
        <f t="shared" si="7"/>
        <v>1.3743368232999984</v>
      </c>
      <c r="AK35" s="90">
        <f t="shared" si="7"/>
        <v>19.375715948800007</v>
      </c>
      <c r="AL35" s="90">
        <f t="shared" si="7"/>
        <v>-18.007997491300003</v>
      </c>
      <c r="AM35" s="90">
        <f t="shared" si="7"/>
        <v>8.1575584747999947</v>
      </c>
      <c r="AN35" s="90">
        <f t="shared" si="7"/>
        <v>2.859246777900001</v>
      </c>
      <c r="AO35" s="90">
        <f t="shared" si="7"/>
        <v>1.7778475474000004</v>
      </c>
      <c r="AP35" s="90">
        <f t="shared" si="7"/>
        <v>8.003900556200005</v>
      </c>
      <c r="AQ35" s="90">
        <f t="shared" si="7"/>
        <v>-24.891982436799999</v>
      </c>
      <c r="AR35" s="90">
        <f t="shared" si="7"/>
        <v>-15.313918785499999</v>
      </c>
      <c r="AS35" s="90">
        <f t="shared" si="7"/>
        <v>7.6793262127000013</v>
      </c>
      <c r="AT35" s="90">
        <f t="shared" si="7"/>
        <v>-13.959551605399998</v>
      </c>
      <c r="AU35" s="90">
        <f t="shared" si="7"/>
        <v>-27.694008098799998</v>
      </c>
      <c r="AV35" s="90">
        <f t="shared" si="7"/>
        <v>-29.752805389700001</v>
      </c>
      <c r="AW35" s="90">
        <f t="shared" si="7"/>
        <v>-18.210250163999994</v>
      </c>
      <c r="AX35" s="90">
        <f t="shared" si="7"/>
        <v>-17.858611119500004</v>
      </c>
      <c r="AY35" s="90">
        <f t="shared" si="7"/>
        <v>-4.7735667032000038</v>
      </c>
      <c r="AZ35" s="90">
        <f t="shared" si="7"/>
        <v>-39.6429005512</v>
      </c>
      <c r="BA35" s="90">
        <f t="shared" si="7"/>
        <v>-30.512641456700003</v>
      </c>
      <c r="BB35" s="90">
        <f t="shared" si="7"/>
        <v>-37.020675327600003</v>
      </c>
      <c r="BC35" s="90">
        <f t="shared" si="7"/>
        <v>-18.917543489300002</v>
      </c>
      <c r="BD35" s="90">
        <f t="shared" si="7"/>
        <v>-40.888027958699993</v>
      </c>
      <c r="BE35" s="90">
        <f t="shared" si="7"/>
        <v>-42.621249951400003</v>
      </c>
      <c r="BF35" s="90">
        <f t="shared" si="7"/>
        <v>-6.5013566320999985</v>
      </c>
      <c r="BG35" s="90">
        <f t="shared" si="7"/>
        <v>-32.475909493800003</v>
      </c>
      <c r="BH35" s="90">
        <f t="shared" si="7"/>
        <v>-44.743902006400006</v>
      </c>
      <c r="BI35" s="90">
        <f t="shared" si="7"/>
        <v>-19.991631184900005</v>
      </c>
      <c r="BJ35" s="95">
        <f t="shared" si="8"/>
        <v>-13.379927341999998</v>
      </c>
      <c r="BN35" s="10"/>
      <c r="BQ35" s="45" t="s">
        <v>190</v>
      </c>
      <c r="BR35" s="45"/>
      <c r="BS35" s="54"/>
      <c r="BT35" s="90"/>
      <c r="BU35" s="90"/>
      <c r="BV35" s="90"/>
      <c r="BW35" s="90"/>
      <c r="BX35" s="90"/>
      <c r="BY35" s="54"/>
      <c r="BZ35" s="54"/>
      <c r="CA35" s="54"/>
      <c r="CB35" s="54"/>
      <c r="CC35" s="54"/>
      <c r="CD35" s="54"/>
      <c r="CE35" s="90">
        <f t="shared" si="9"/>
        <v>6.4840106410116389</v>
      </c>
      <c r="CF35" s="90">
        <f t="shared" si="10"/>
        <v>6.0870721063371898</v>
      </c>
      <c r="CG35" s="90">
        <f t="shared" si="10"/>
        <v>5.7609756890721382</v>
      </c>
      <c r="CH35" s="90">
        <f t="shared" si="10"/>
        <v>5.5469324163586924</v>
      </c>
      <c r="CI35" s="90">
        <f t="shared" si="10"/>
        <v>5.4260898005539611</v>
      </c>
      <c r="CJ35" s="90">
        <f t="shared" si="10"/>
        <v>5.3528243104440527</v>
      </c>
      <c r="CK35" s="90">
        <f t="shared" si="10"/>
        <v>5.3258417876508704</v>
      </c>
      <c r="CL35" s="90">
        <f t="shared" si="10"/>
        <v>5.3452906144659851</v>
      </c>
      <c r="CM35" s="90">
        <f t="shared" si="10"/>
        <v>5.4010377343474056</v>
      </c>
      <c r="CN35" s="90">
        <f t="shared" si="10"/>
        <v>5.221443679681343</v>
      </c>
      <c r="CO35" s="90">
        <f t="shared" si="10"/>
        <v>5.0729428368367069</v>
      </c>
      <c r="CP35" s="90">
        <f t="shared" si="10"/>
        <v>4.9614857108818331</v>
      </c>
      <c r="CQ35" s="90">
        <f t="shared" si="10"/>
        <v>4.8901960071908341</v>
      </c>
      <c r="CR35" s="90">
        <f t="shared" si="10"/>
        <v>4.7803582758107002</v>
      </c>
      <c r="CS35" s="90">
        <f t="shared" si="10"/>
        <v>4.7723222614109746</v>
      </c>
      <c r="CT35" s="90">
        <f t="shared" si="10"/>
        <v>4.7490242486065437</v>
      </c>
      <c r="CU35" s="90">
        <f t="shared" si="10"/>
        <v>4.7588390823207085</v>
      </c>
      <c r="CV35" s="90">
        <f t="shared" si="10"/>
        <v>4.719397286858249</v>
      </c>
      <c r="CW35" s="90">
        <f t="shared" si="10"/>
        <v>4.7076500517842792</v>
      </c>
      <c r="CX35" s="90">
        <f t="shared" si="10"/>
        <v>4.7212425919934606</v>
      </c>
      <c r="CY35" s="90">
        <f t="shared" si="10"/>
        <v>4.7082978185632198</v>
      </c>
      <c r="CZ35" s="90">
        <f t="shared" si="10"/>
        <v>4.7645852274461662</v>
      </c>
      <c r="DA35" s="90">
        <f t="shared" si="10"/>
        <v>4.7107186844567819</v>
      </c>
      <c r="DB35" s="90">
        <f t="shared" si="10"/>
        <v>4.7486710383067798</v>
      </c>
      <c r="DC35" s="90">
        <f t="shared" si="10"/>
        <v>4.7156472729730163</v>
      </c>
      <c r="DD35" s="90">
        <f t="shared" si="10"/>
        <v>4.7372626856023272</v>
      </c>
      <c r="DE35" s="90">
        <f t="shared" si="10"/>
        <v>4.780849605285348</v>
      </c>
      <c r="DF35" s="90">
        <f t="shared" si="10"/>
        <v>4.7860897781938281</v>
      </c>
      <c r="DG35" s="90">
        <f t="shared" si="10"/>
        <v>4.7314338693128128</v>
      </c>
      <c r="DH35" s="90">
        <f t="shared" si="10"/>
        <v>4.7375283566734181</v>
      </c>
      <c r="DI35" s="90">
        <f t="shared" si="10"/>
        <v>4.7627820502462237</v>
      </c>
      <c r="DJ35" s="90">
        <f t="shared" si="10"/>
        <v>4.8251409460974166</v>
      </c>
      <c r="DK35" s="90">
        <f t="shared" si="10"/>
        <v>4.8292907186932217</v>
      </c>
      <c r="DL35" s="90">
        <f t="shared" si="10"/>
        <v>4.7768785620741694</v>
      </c>
      <c r="DM35" s="90">
        <f t="shared" si="10"/>
        <v>4.8197722660634721</v>
      </c>
      <c r="DN35" s="90">
        <f t="shared" si="10"/>
        <v>4.8205592706576077</v>
      </c>
      <c r="DO35" s="90">
        <f t="shared" si="10"/>
        <v>4.7990878584211281</v>
      </c>
      <c r="DP35" s="90">
        <f t="shared" si="10"/>
        <v>4.732374701226254</v>
      </c>
      <c r="DQ35" s="90">
        <f t="shared" si="10"/>
        <v>4.7635195015571146</v>
      </c>
      <c r="DR35" s="90">
        <f t="shared" si="10"/>
        <v>4.8268744629388953</v>
      </c>
      <c r="DS35" s="90">
        <f t="shared" si="10"/>
        <v>4.8210250909849801</v>
      </c>
      <c r="DT35" s="90">
        <f t="shared" si="10"/>
        <v>4.8882598724280779</v>
      </c>
      <c r="DU35" s="90">
        <f t="shared" si="10"/>
        <v>4.947945879447329</v>
      </c>
      <c r="DV35" s="90">
        <f t="shared" si="10"/>
        <v>4.8761978654940732</v>
      </c>
      <c r="DW35" s="90">
        <f t="shared" si="10"/>
        <v>4.8237485765806918</v>
      </c>
      <c r="DX35" s="90">
        <f t="shared" si="10"/>
        <v>4.8179506064549704</v>
      </c>
      <c r="DY35" s="95">
        <f t="shared" si="11"/>
        <v>4.8679259457991124</v>
      </c>
    </row>
    <row r="36" spans="2:130" x14ac:dyDescent="0.2">
      <c r="B36" s="45" t="s">
        <v>197</v>
      </c>
      <c r="C36" s="54"/>
      <c r="D36" s="54"/>
      <c r="E36" s="54"/>
      <c r="F36" s="54"/>
      <c r="G36" s="54"/>
      <c r="H36" s="54"/>
      <c r="I36" s="156"/>
      <c r="J36" s="54"/>
      <c r="K36" s="167"/>
      <c r="L36" s="167"/>
      <c r="M36" s="158"/>
      <c r="N36" s="54"/>
      <c r="O36" s="54"/>
      <c r="P36" s="90">
        <f t="shared" si="6"/>
        <v>0.73901655400000266</v>
      </c>
      <c r="Q36" s="90">
        <f t="shared" si="7"/>
        <v>29.579016554000006</v>
      </c>
      <c r="R36" s="90">
        <f t="shared" si="7"/>
        <v>-3.691109192399999</v>
      </c>
      <c r="S36" s="90">
        <f t="shared" si="7"/>
        <v>-5.5429488410000012</v>
      </c>
      <c r="T36" s="90">
        <f t="shared" si="7"/>
        <v>2.3950602581999902</v>
      </c>
      <c r="U36" s="90">
        <f t="shared" si="7"/>
        <v>-3.4706345060909953</v>
      </c>
      <c r="V36" s="90">
        <f t="shared" si="7"/>
        <v>-10.853717179982006</v>
      </c>
      <c r="W36" s="90">
        <f t="shared" si="7"/>
        <v>-33.895256125873004</v>
      </c>
      <c r="X36" s="90">
        <f t="shared" si="7"/>
        <v>-8.1750811695640024</v>
      </c>
      <c r="Y36" s="90">
        <f t="shared" si="7"/>
        <v>-31.442200581164002</v>
      </c>
      <c r="Z36" s="90">
        <f t="shared" si="7"/>
        <v>-11.980966118964005</v>
      </c>
      <c r="AA36" s="90">
        <f t="shared" si="7"/>
        <v>-1.406769755363996</v>
      </c>
      <c r="AB36" s="90">
        <f t="shared" si="7"/>
        <v>24.229575723300002</v>
      </c>
      <c r="AC36" s="90">
        <f t="shared" si="7"/>
        <v>-7.5089888480000013</v>
      </c>
      <c r="AD36" s="90">
        <f t="shared" si="7"/>
        <v>-24.756670286000002</v>
      </c>
      <c r="AE36" s="90">
        <f t="shared" si="7"/>
        <v>26.686576739199978</v>
      </c>
      <c r="AF36" s="90">
        <f t="shared" si="7"/>
        <v>-13.426439354200003</v>
      </c>
      <c r="AG36" s="90">
        <f t="shared" si="7"/>
        <v>-23.221928680400001</v>
      </c>
      <c r="AH36" s="90">
        <f t="shared" si="7"/>
        <v>-33.788796007200006</v>
      </c>
      <c r="AI36" s="90">
        <f t="shared" si="7"/>
        <v>-8.9467105884999931</v>
      </c>
      <c r="AJ36" s="90">
        <f t="shared" si="7"/>
        <v>18.006721931600001</v>
      </c>
      <c r="AK36" s="90">
        <f t="shared" si="7"/>
        <v>0.79939692960000031</v>
      </c>
      <c r="AL36" s="90">
        <f t="shared" si="7"/>
        <v>1.6947866578000053</v>
      </c>
      <c r="AM36" s="90">
        <f t="shared" si="7"/>
        <v>-23.607627198599999</v>
      </c>
      <c r="AN36" s="90">
        <f t="shared" si="7"/>
        <v>9.6741163274999877</v>
      </c>
      <c r="AO36" s="90">
        <f t="shared" si="7"/>
        <v>-15.274641276799999</v>
      </c>
      <c r="AP36" s="90">
        <f t="shared" si="7"/>
        <v>14.405702798200007</v>
      </c>
      <c r="AQ36" s="90">
        <f t="shared" si="7"/>
        <v>-11.098974759299999</v>
      </c>
      <c r="AR36" s="90">
        <f t="shared" si="7"/>
        <v>10.031374745600022</v>
      </c>
      <c r="AS36" s="90">
        <f t="shared" si="7"/>
        <v>-4.1193733668000014</v>
      </c>
      <c r="AT36" s="90">
        <f t="shared" si="7"/>
        <v>-12.918804419600004</v>
      </c>
      <c r="AU36" s="90">
        <f t="shared" si="7"/>
        <v>-36.712525323599998</v>
      </c>
      <c r="AV36" s="90">
        <f t="shared" si="7"/>
        <v>-43.961177823200003</v>
      </c>
      <c r="AW36" s="90">
        <f t="shared" si="7"/>
        <v>-30.816583001400002</v>
      </c>
      <c r="AX36" s="90">
        <f t="shared" si="7"/>
        <v>1.2326298206000104</v>
      </c>
      <c r="AY36" s="90">
        <f t="shared" si="7"/>
        <v>-17.984231031600004</v>
      </c>
      <c r="AZ36" s="90">
        <f t="shared" si="7"/>
        <v>-31.229864471799999</v>
      </c>
      <c r="BA36" s="90">
        <f t="shared" si="7"/>
        <v>-21.061932932600001</v>
      </c>
      <c r="BB36" s="90">
        <f t="shared" si="7"/>
        <v>-23.419384972399996</v>
      </c>
      <c r="BC36" s="90">
        <f t="shared" si="7"/>
        <v>-38.539310436599997</v>
      </c>
      <c r="BD36" s="90">
        <f t="shared" si="7"/>
        <v>-22.663152907200004</v>
      </c>
      <c r="BE36" s="90">
        <f t="shared" si="7"/>
        <v>-52.620754002800005</v>
      </c>
      <c r="BF36" s="90">
        <f t="shared" si="7"/>
        <v>-1.0573156048000101</v>
      </c>
      <c r="BG36" s="90">
        <f t="shared" si="7"/>
        <v>6.4329627511999945</v>
      </c>
      <c r="BH36" s="90">
        <f t="shared" si="7"/>
        <v>-25.9011426042</v>
      </c>
      <c r="BI36" s="90">
        <f t="shared" si="7"/>
        <v>-47.46506145810001</v>
      </c>
      <c r="BJ36" s="95">
        <f t="shared" si="8"/>
        <v>4.6544745868999868</v>
      </c>
      <c r="BN36" s="10"/>
      <c r="BQ36" s="45" t="s">
        <v>197</v>
      </c>
      <c r="BR36" s="45"/>
      <c r="BS36" s="54"/>
      <c r="BT36" s="90"/>
      <c r="BU36" s="90"/>
      <c r="BV36" s="90"/>
      <c r="BW36" s="90"/>
      <c r="BX36" s="90"/>
      <c r="BY36" s="54"/>
      <c r="BZ36" s="54"/>
      <c r="CA36" s="54"/>
      <c r="CB36" s="54"/>
      <c r="CC36" s="54"/>
      <c r="CD36" s="54"/>
      <c r="CE36" s="90">
        <f t="shared" si="9"/>
        <v>8.2128759519262236</v>
      </c>
      <c r="CF36" s="90">
        <f t="shared" si="10"/>
        <v>7.9473537819010875</v>
      </c>
      <c r="CG36" s="90">
        <f t="shared" si="10"/>
        <v>7.8142435697898449</v>
      </c>
      <c r="CH36" s="90">
        <f t="shared" si="10"/>
        <v>7.7185484475832791</v>
      </c>
      <c r="CI36" s="90">
        <f t="shared" si="10"/>
        <v>7.7458605753531007</v>
      </c>
      <c r="CJ36" s="90">
        <f t="shared" si="10"/>
        <v>7.9299140924131626</v>
      </c>
      <c r="CK36" s="90">
        <f t="shared" si="10"/>
        <v>8.0969546298765671</v>
      </c>
      <c r="CL36" s="90">
        <f t="shared" si="10"/>
        <v>8.2968311554777472</v>
      </c>
      <c r="CM36" s="90">
        <f t="shared" si="10"/>
        <v>8.555990655986804</v>
      </c>
      <c r="CN36" s="90">
        <f t="shared" si="10"/>
        <v>8.4056914415268622</v>
      </c>
      <c r="CO36" s="90">
        <f t="shared" si="10"/>
        <v>8.1252012482840161</v>
      </c>
      <c r="CP36" s="90">
        <f t="shared" si="10"/>
        <v>7.8905027712658313</v>
      </c>
      <c r="CQ36" s="90">
        <f t="shared" si="10"/>
        <v>8.7812874436823254</v>
      </c>
      <c r="CR36" s="90">
        <f t="shared" si="10"/>
        <v>8.3339063401923266</v>
      </c>
      <c r="CS36" s="90">
        <f t="shared" si="10"/>
        <v>8.0439770417409786</v>
      </c>
      <c r="CT36" s="90">
        <f t="shared" si="10"/>
        <v>7.7202332108296634</v>
      </c>
      <c r="CU36" s="90">
        <f t="shared" si="10"/>
        <v>7.6038895619755307</v>
      </c>
      <c r="CV36" s="90">
        <f t="shared" si="10"/>
        <v>7.3652183245234069</v>
      </c>
      <c r="CW36" s="90">
        <f t="shared" si="10"/>
        <v>7.3540296457264347</v>
      </c>
      <c r="CX36" s="90">
        <f t="shared" si="10"/>
        <v>7.3897833798453805</v>
      </c>
      <c r="CY36" s="90">
        <f t="shared" si="10"/>
        <v>7.3546860088483044</v>
      </c>
      <c r="CZ36" s="90">
        <f t="shared" si="10"/>
        <v>7.4010762790729814</v>
      </c>
      <c r="DA36" s="90">
        <f t="shared" si="10"/>
        <v>7.3438166483718366</v>
      </c>
      <c r="DB36" s="90">
        <f t="shared" si="10"/>
        <v>7.3453952820669786</v>
      </c>
      <c r="DC36" s="90">
        <f t="shared" si="10"/>
        <v>7.313719886163919</v>
      </c>
      <c r="DD36" s="90">
        <f t="shared" si="10"/>
        <v>7.3171056491896902</v>
      </c>
      <c r="DE36" s="90">
        <f t="shared" si="10"/>
        <v>7.3125610623689621</v>
      </c>
      <c r="DF36" s="90">
        <f t="shared" si="10"/>
        <v>7.3087572628399542</v>
      </c>
      <c r="DG36" s="90">
        <f t="shared" si="10"/>
        <v>7.324418832558071</v>
      </c>
      <c r="DH36" s="90">
        <f t="shared" si="10"/>
        <v>7.3004300437874301</v>
      </c>
      <c r="DI36" s="90">
        <f t="shared" si="10"/>
        <v>7.3568275466700195</v>
      </c>
      <c r="DJ36" s="90">
        <f t="shared" si="10"/>
        <v>7.3728050787309689</v>
      </c>
      <c r="DK36" s="90">
        <f t="shared" si="10"/>
        <v>7.3267650845684926</v>
      </c>
      <c r="DL36" s="90">
        <f t="shared" si="10"/>
        <v>7.3361501117344696</v>
      </c>
      <c r="DM36" s="90">
        <f t="shared" si="10"/>
        <v>7.3208018066501861</v>
      </c>
      <c r="DN36" s="90">
        <f t="shared" si="10"/>
        <v>7.3317697594598457</v>
      </c>
      <c r="DO36" s="90">
        <f t="shared" si="10"/>
        <v>7.3371321664530829</v>
      </c>
      <c r="DP36" s="90">
        <f t="shared" si="10"/>
        <v>7.3260338231559201</v>
      </c>
      <c r="DQ36" s="90">
        <f t="shared" si="10"/>
        <v>7.3703243366446261</v>
      </c>
      <c r="DR36" s="90">
        <f t="shared" si="10"/>
        <v>7.3727929789787527</v>
      </c>
      <c r="DS36" s="90">
        <f t="shared" si="10"/>
        <v>7.4186334510620444</v>
      </c>
      <c r="DT36" s="90">
        <f t="shared" si="10"/>
        <v>7.3656175570766189</v>
      </c>
      <c r="DU36" s="90">
        <f t="shared" si="10"/>
        <v>7.4131855793254138</v>
      </c>
      <c r="DV36" s="90">
        <f t="shared" si="10"/>
        <v>7.4494866725904068</v>
      </c>
      <c r="DW36" s="90">
        <f t="shared" si="10"/>
        <v>7.4616106820913881</v>
      </c>
      <c r="DX36" s="90">
        <f t="shared" si="10"/>
        <v>7.4643549649693259</v>
      </c>
      <c r="DY36" s="95">
        <f t="shared" si="11"/>
        <v>7.5420398844647725</v>
      </c>
    </row>
    <row r="37" spans="2:130" x14ac:dyDescent="0.2">
      <c r="B37" s="45" t="s">
        <v>243</v>
      </c>
      <c r="C37" s="54"/>
      <c r="D37" s="54"/>
      <c r="E37" s="54"/>
      <c r="F37" s="54"/>
      <c r="G37" s="54"/>
      <c r="H37" s="54"/>
      <c r="I37" s="156"/>
      <c r="J37" s="54"/>
      <c r="K37" s="167"/>
      <c r="L37" s="167"/>
      <c r="M37" s="158"/>
      <c r="N37" s="54"/>
      <c r="O37" s="54"/>
      <c r="P37" s="90">
        <f t="shared" si="6"/>
        <v>38.325240605546711</v>
      </c>
      <c r="Q37" s="90">
        <f t="shared" si="7"/>
        <v>25.59923747994668</v>
      </c>
      <c r="R37" s="90">
        <f t="shared" si="7"/>
        <v>8.2392374799466666</v>
      </c>
      <c r="S37" s="90">
        <f t="shared" si="7"/>
        <v>-2.0507625200533539</v>
      </c>
      <c r="T37" s="90">
        <f t="shared" si="7"/>
        <v>26.36923747994669</v>
      </c>
      <c r="U37" s="90">
        <f t="shared" si="7"/>
        <v>10.719237479946671</v>
      </c>
      <c r="V37" s="90">
        <f t="shared" si="7"/>
        <v>10.65923747994664</v>
      </c>
      <c r="W37" s="90">
        <f t="shared" si="7"/>
        <v>-15.330762520053341</v>
      </c>
      <c r="X37" s="90">
        <f t="shared" si="7"/>
        <v>12.593234354346649</v>
      </c>
      <c r="Y37" s="90">
        <f t="shared" si="7"/>
        <v>-40.006765645653331</v>
      </c>
      <c r="Z37" s="90">
        <f t="shared" si="7"/>
        <v>-30.396765645653332</v>
      </c>
      <c r="AA37" s="90">
        <f t="shared" si="7"/>
        <v>-10.350778148053323</v>
      </c>
      <c r="AB37" s="90">
        <f t="shared" si="7"/>
        <v>41.95605919034665</v>
      </c>
      <c r="AC37" s="90">
        <f t="shared" si="7"/>
        <v>36.228915230746637</v>
      </c>
      <c r="AD37" s="90">
        <f t="shared" si="7"/>
        <v>-3.5104743333320698E-2</v>
      </c>
      <c r="AE37" s="90">
        <f t="shared" si="7"/>
        <v>38.676976552186687</v>
      </c>
      <c r="AF37" s="90">
        <f t="shared" si="7"/>
        <v>-18.643260000243352</v>
      </c>
      <c r="AG37" s="90">
        <f t="shared" si="7"/>
        <v>-22.618649226793316</v>
      </c>
      <c r="AH37" s="90">
        <f t="shared" si="7"/>
        <v>-20.200191445353333</v>
      </c>
      <c r="AI37" s="90">
        <f t="shared" si="7"/>
        <v>1.4629048828566624</v>
      </c>
      <c r="AJ37" s="90">
        <f t="shared" si="7"/>
        <v>-2.7944460901133397</v>
      </c>
      <c r="AK37" s="90">
        <f t="shared" si="7"/>
        <v>7.7787636808666889</v>
      </c>
      <c r="AL37" s="90">
        <f t="shared" si="7"/>
        <v>20.301552137926677</v>
      </c>
      <c r="AM37" s="90">
        <f t="shared" si="7"/>
        <v>-51.881954128633325</v>
      </c>
      <c r="AN37" s="90">
        <f t="shared" si="7"/>
        <v>-5.8745184149333198</v>
      </c>
      <c r="AO37" s="90">
        <f t="shared" si="7"/>
        <v>-5.6071624391432948</v>
      </c>
      <c r="AP37" s="90">
        <f t="shared" si="7"/>
        <v>-20.944086024443351</v>
      </c>
      <c r="AQ37" s="90">
        <f t="shared" si="7"/>
        <v>-19.597920141533308</v>
      </c>
      <c r="AR37" s="90">
        <f t="shared" si="7"/>
        <v>-24.709614335813335</v>
      </c>
      <c r="AS37" s="90">
        <f t="shared" si="7"/>
        <v>-20.424724275423323</v>
      </c>
      <c r="AT37" s="90">
        <f t="shared" si="7"/>
        <v>-31.248543767453342</v>
      </c>
      <c r="AU37" s="90">
        <f t="shared" si="7"/>
        <v>43.739005259306694</v>
      </c>
      <c r="AV37" s="90">
        <f t="shared" si="7"/>
        <v>-33.336001463643306</v>
      </c>
      <c r="AW37" s="90">
        <f t="shared" si="7"/>
        <v>-57.546897205673382</v>
      </c>
      <c r="AX37" s="90">
        <f t="shared" si="7"/>
        <v>-59.352941321393352</v>
      </c>
      <c r="AY37" s="90">
        <f t="shared" si="7"/>
        <v>-60.721196353733319</v>
      </c>
      <c r="AZ37" s="90">
        <f t="shared" si="7"/>
        <v>-31.097993210733343</v>
      </c>
      <c r="BA37" s="90">
        <f t="shared" si="7"/>
        <v>-0.56355314247333865</v>
      </c>
      <c r="BB37" s="90">
        <f t="shared" si="7"/>
        <v>-49.476540692983335</v>
      </c>
      <c r="BC37" s="90">
        <f t="shared" si="7"/>
        <v>-40.302465582833314</v>
      </c>
      <c r="BD37" s="90">
        <f t="shared" si="7"/>
        <v>-42.355477217553343</v>
      </c>
      <c r="BE37" s="90">
        <f t="shared" si="7"/>
        <v>-58.40871148732333</v>
      </c>
      <c r="BF37" s="90">
        <f t="shared" si="7"/>
        <v>-31.133991724893363</v>
      </c>
      <c r="BG37" s="90">
        <f t="shared" si="7"/>
        <v>-7.3196018309533173</v>
      </c>
      <c r="BH37" s="90">
        <f t="shared" si="7"/>
        <v>-19.613083262413312</v>
      </c>
      <c r="BI37" s="90">
        <f t="shared" si="7"/>
        <v>-4.9570760754733385</v>
      </c>
      <c r="BJ37" s="95">
        <f t="shared" si="8"/>
        <v>8.7275178362666992</v>
      </c>
      <c r="BN37" s="10"/>
      <c r="BQ37" s="45" t="s">
        <v>243</v>
      </c>
      <c r="BR37" s="45"/>
      <c r="BS37" s="54"/>
      <c r="BT37" s="90"/>
      <c r="BU37" s="90"/>
      <c r="BV37" s="90"/>
      <c r="BW37" s="90"/>
      <c r="BX37" s="90"/>
      <c r="BY37" s="54"/>
      <c r="BZ37" s="54"/>
      <c r="CA37" s="54"/>
      <c r="CB37" s="54"/>
      <c r="CC37" s="54"/>
      <c r="CD37" s="54"/>
      <c r="CE37" s="90">
        <f t="shared" si="9"/>
        <v>24.078631240549033</v>
      </c>
      <c r="CF37" s="90">
        <f t="shared" si="10"/>
        <v>22.290858144562666</v>
      </c>
      <c r="CG37" s="90">
        <f t="shared" si="10"/>
        <v>20.622456343823746</v>
      </c>
      <c r="CH37" s="90">
        <f t="shared" si="10"/>
        <v>19.073514177525354</v>
      </c>
      <c r="CI37" s="90">
        <f t="shared" si="10"/>
        <v>17.656677381965434</v>
      </c>
      <c r="CJ37" s="90">
        <f t="shared" si="10"/>
        <v>16.369064658037168</v>
      </c>
      <c r="CK37" s="90">
        <f t="shared" si="10"/>
        <v>15.210771021063657</v>
      </c>
      <c r="CL37" s="90">
        <f t="shared" si="10"/>
        <v>14.19043712725977</v>
      </c>
      <c r="CM37" s="90">
        <f t="shared" si="10"/>
        <v>13.312008340045219</v>
      </c>
      <c r="CN37" s="90">
        <f t="shared" si="10"/>
        <v>12.579531424392711</v>
      </c>
      <c r="CO37" s="90">
        <f t="shared" si="10"/>
        <v>12.004023949144033</v>
      </c>
      <c r="CP37" s="90">
        <f t="shared" si="10"/>
        <v>11.574446600838023</v>
      </c>
      <c r="CQ37" s="90">
        <f t="shared" si="10"/>
        <v>11.281319986523817</v>
      </c>
      <c r="CR37" s="90">
        <f t="shared" si="10"/>
        <v>11.160502395983549</v>
      </c>
      <c r="CS37" s="90">
        <f t="shared" si="10"/>
        <v>8.6348870247769263</v>
      </c>
      <c r="CT37" s="90">
        <f t="shared" si="10"/>
        <v>8.7270497279056016</v>
      </c>
      <c r="CU37" s="90">
        <f t="shared" si="10"/>
        <v>8.5142411187837705</v>
      </c>
      <c r="CV37" s="90">
        <f t="shared" si="10"/>
        <v>8.6841275488442964</v>
      </c>
      <c r="CW37" s="90">
        <f t="shared" si="10"/>
        <v>8.7099013552848454</v>
      </c>
      <c r="CX37" s="90">
        <f t="shared" si="10"/>
        <v>8.7752102762134694</v>
      </c>
      <c r="CY37" s="90">
        <f t="shared" si="10"/>
        <v>9.4790766022703483</v>
      </c>
      <c r="CZ37" s="90">
        <f t="shared" si="10"/>
        <v>9.4594648205147074</v>
      </c>
      <c r="DA37" s="90">
        <f t="shared" si="10"/>
        <v>9.7310046448929466</v>
      </c>
      <c r="DB37" s="90">
        <f t="shared" si="10"/>
        <v>9.2756238564568676</v>
      </c>
      <c r="DC37" s="90">
        <f t="shared" si="10"/>
        <v>9.4198877219732946</v>
      </c>
      <c r="DD37" s="90">
        <f t="shared" si="10"/>
        <v>10.115950546125438</v>
      </c>
      <c r="DE37" s="90">
        <f t="shared" si="10"/>
        <v>10.047841607354975</v>
      </c>
      <c r="DF37" s="90">
        <f t="shared" si="10"/>
        <v>10.376636950811889</v>
      </c>
      <c r="DG37" s="90">
        <f t="shared" si="10"/>
        <v>8.8741648915104001</v>
      </c>
      <c r="DH37" s="90">
        <f t="shared" si="10"/>
        <v>8.8705770836110993</v>
      </c>
      <c r="DI37" s="90">
        <f t="shared" si="10"/>
        <v>8.836618807934931</v>
      </c>
      <c r="DJ37" s="90">
        <f t="shared" si="10"/>
        <v>8.8980617057100488</v>
      </c>
      <c r="DK37" s="90">
        <f t="shared" si="10"/>
        <v>8.9769319042586613</v>
      </c>
      <c r="DL37" s="90">
        <f t="shared" si="10"/>
        <v>10.855945908996762</v>
      </c>
      <c r="DM37" s="90">
        <f t="shared" si="10"/>
        <v>11.35721652699668</v>
      </c>
      <c r="DN37" s="90">
        <f t="shared" si="10"/>
        <v>10.782675223477652</v>
      </c>
      <c r="DO37" s="90">
        <f t="shared" si="10"/>
        <v>10.647123698592413</v>
      </c>
      <c r="DP37" s="90">
        <f t="shared" si="10"/>
        <v>10.220882592755265</v>
      </c>
      <c r="DQ37" s="90">
        <f t="shared" si="10"/>
        <v>10.089813010974488</v>
      </c>
      <c r="DR37" s="90">
        <f t="shared" si="10"/>
        <v>10.210479176211969</v>
      </c>
      <c r="DS37" s="90">
        <f t="shared" si="10"/>
        <v>10.420929366478575</v>
      </c>
      <c r="DT37" s="90">
        <f t="shared" si="10"/>
        <v>10.180591104572246</v>
      </c>
      <c r="DU37" s="90">
        <f t="shared" si="10"/>
        <v>10.041556193384089</v>
      </c>
      <c r="DV37" s="90">
        <f t="shared" si="10"/>
        <v>9.8869376196724961</v>
      </c>
      <c r="DW37" s="90">
        <f t="shared" si="10"/>
        <v>9.7747017762292945</v>
      </c>
      <c r="DX37" s="90">
        <f t="shared" si="10"/>
        <v>9.8261309309466061</v>
      </c>
      <c r="DY37" s="95">
        <f t="shared" si="11"/>
        <v>10.195849268234124</v>
      </c>
      <c r="DZ37" s="168"/>
    </row>
    <row r="38" spans="2:130" x14ac:dyDescent="0.2">
      <c r="B38" s="45" t="s">
        <v>177</v>
      </c>
      <c r="C38" s="54"/>
      <c r="D38" s="54"/>
      <c r="E38" s="54"/>
      <c r="F38" s="54"/>
      <c r="G38" s="54"/>
      <c r="H38" s="54"/>
      <c r="I38" s="156"/>
      <c r="J38" s="54"/>
      <c r="K38" s="167"/>
      <c r="L38" s="167"/>
      <c r="M38" s="158"/>
      <c r="N38" s="54"/>
      <c r="O38" s="54"/>
      <c r="P38" s="90">
        <f t="shared" si="6"/>
        <v>36.897970564872026</v>
      </c>
      <c r="Q38" s="90">
        <f t="shared" ref="Q38:BI39" si="14">Q28-Q16</f>
        <v>-11.712029435127945</v>
      </c>
      <c r="R38" s="90">
        <f t="shared" si="14"/>
        <v>12.937279907052073</v>
      </c>
      <c r="S38" s="90">
        <f t="shared" si="14"/>
        <v>8.7462963915920682</v>
      </c>
      <c r="T38" s="90">
        <f t="shared" si="14"/>
        <v>-10.07562566622795</v>
      </c>
      <c r="U38" s="90">
        <f t="shared" si="14"/>
        <v>24.81486486515206</v>
      </c>
      <c r="V38" s="90">
        <f t="shared" si="14"/>
        <v>31.092942807332008</v>
      </c>
      <c r="W38" s="90">
        <f t="shared" si="14"/>
        <v>21.360063037512077</v>
      </c>
      <c r="X38" s="90">
        <f t="shared" si="14"/>
        <v>6.5012686340519679</v>
      </c>
      <c r="Y38" s="90">
        <f t="shared" si="14"/>
        <v>-53.607283122567949</v>
      </c>
      <c r="Z38" s="90">
        <f t="shared" si="14"/>
        <v>-46.290162892387983</v>
      </c>
      <c r="AA38" s="90">
        <f t="shared" si="14"/>
        <v>-25.242084950207968</v>
      </c>
      <c r="AB38" s="90">
        <f t="shared" si="14"/>
        <v>-11.18092138207993</v>
      </c>
      <c r="AC38" s="90">
        <f t="shared" si="14"/>
        <v>56.408410289687993</v>
      </c>
      <c r="AD38" s="90">
        <f t="shared" si="14"/>
        <v>16.584854537176057</v>
      </c>
      <c r="AE38" s="90">
        <f t="shared" si="14"/>
        <v>1.7254965985140132</v>
      </c>
      <c r="AF38" s="90">
        <f t="shared" si="14"/>
        <v>-12.595041541693973</v>
      </c>
      <c r="AG38" s="90">
        <f t="shared" si="14"/>
        <v>-57.934183626129993</v>
      </c>
      <c r="AH38" s="90">
        <f t="shared" si="14"/>
        <v>-4.497362103078018</v>
      </c>
      <c r="AI38" s="90">
        <f t="shared" si="14"/>
        <v>16.589446671977981</v>
      </c>
      <c r="AJ38" s="90">
        <f t="shared" si="14"/>
        <v>-8.8969397498980527</v>
      </c>
      <c r="AK38" s="90">
        <f t="shared" si="14"/>
        <v>-23.318019883527967</v>
      </c>
      <c r="AL38" s="90">
        <f t="shared" si="14"/>
        <v>-4.7895707989760297</v>
      </c>
      <c r="AM38" s="90">
        <f t="shared" si="14"/>
        <v>-69.497748640681962</v>
      </c>
      <c r="AN38" s="90">
        <f t="shared" si="14"/>
        <v>-14.998304280884</v>
      </c>
      <c r="AO38" s="90">
        <f t="shared" si="14"/>
        <v>-9.4288508674579532</v>
      </c>
      <c r="AP38" s="90">
        <f t="shared" si="14"/>
        <v>-21.609060451996015</v>
      </c>
      <c r="AQ38" s="90">
        <f t="shared" si="14"/>
        <v>-38.105217137157979</v>
      </c>
      <c r="AR38" s="90">
        <f t="shared" si="14"/>
        <v>-25.424107876744017</v>
      </c>
      <c r="AS38" s="90">
        <f t="shared" si="14"/>
        <v>-48.870675621902933</v>
      </c>
      <c r="AT38" s="90">
        <f t="shared" si="14"/>
        <v>-26.536415330468017</v>
      </c>
      <c r="AU38" s="90">
        <f t="shared" si="14"/>
        <v>50.458732077873037</v>
      </c>
      <c r="AV38" s="90">
        <f t="shared" si="14"/>
        <v>-65.00800047801998</v>
      </c>
      <c r="AW38" s="90">
        <f t="shared" si="14"/>
        <v>-88.456904982499921</v>
      </c>
      <c r="AX38" s="90">
        <f t="shared" si="14"/>
        <v>-86.180921688411999</v>
      </c>
      <c r="AY38" s="90">
        <f t="shared" si="14"/>
        <v>-59.644367735506023</v>
      </c>
      <c r="AZ38" s="90">
        <f t="shared" si="14"/>
        <v>-64.519106899443955</v>
      </c>
      <c r="BA38" s="90">
        <f t="shared" si="14"/>
        <v>-40.137158306679012</v>
      </c>
      <c r="BB38" s="90">
        <f t="shared" si="14"/>
        <v>-42.489970154153895</v>
      </c>
      <c r="BC38" s="90">
        <f t="shared" si="14"/>
        <v>-80.562701155635963</v>
      </c>
      <c r="BD38" s="90">
        <f t="shared" si="14"/>
        <v>-75.701748698851958</v>
      </c>
      <c r="BE38" s="90">
        <f t="shared" si="14"/>
        <v>-26.738243110150009</v>
      </c>
      <c r="BF38" s="90">
        <f t="shared" si="14"/>
        <v>-24.876115918266976</v>
      </c>
      <c r="BG38" s="90">
        <f t="shared" si="14"/>
        <v>-62.326777691361997</v>
      </c>
      <c r="BH38" s="90">
        <f t="shared" si="14"/>
        <v>-30.915625315838014</v>
      </c>
      <c r="BI38" s="90">
        <f t="shared" si="14"/>
        <v>-61.731412294214991</v>
      </c>
      <c r="BJ38" s="95">
        <f t="shared" ref="BJ38" si="15">BJ28-BJ16</f>
        <v>-39.410434550437927</v>
      </c>
      <c r="BN38" s="10"/>
      <c r="BQ38" s="45" t="s">
        <v>177</v>
      </c>
      <c r="BR38" s="45"/>
      <c r="BS38" s="54"/>
      <c r="BT38" s="90"/>
      <c r="BU38" s="90"/>
      <c r="BV38" s="90"/>
      <c r="BW38" s="90"/>
      <c r="BX38" s="90"/>
      <c r="BY38" s="54"/>
      <c r="BZ38" s="54"/>
      <c r="CA38" s="54"/>
      <c r="CB38" s="54"/>
      <c r="CC38" s="54" t="s">
        <v>312</v>
      </c>
      <c r="CD38" s="54"/>
      <c r="CE38" s="90">
        <f t="shared" si="9"/>
        <v>25.744459767121228</v>
      </c>
      <c r="CF38" s="90">
        <f t="shared" ref="CF38:DX38" si="16">SQRT(CF16^2+CF28^2)</f>
        <v>24.078492759881815</v>
      </c>
      <c r="CG38" s="90">
        <f t="shared" si="16"/>
        <v>22.584938631366271</v>
      </c>
      <c r="CH38" s="90">
        <f t="shared" si="16"/>
        <v>21.254986970247479</v>
      </c>
      <c r="CI38" s="90">
        <f t="shared" si="16"/>
        <v>20.077089923799704</v>
      </c>
      <c r="CJ38" s="90">
        <f t="shared" si="16"/>
        <v>19.057175063968121</v>
      </c>
      <c r="CK38" s="90">
        <f t="shared" si="16"/>
        <v>18.112317901585463</v>
      </c>
      <c r="CL38" s="90">
        <f t="shared" si="16"/>
        <v>16.973406111916795</v>
      </c>
      <c r="CM38" s="90">
        <f t="shared" si="16"/>
        <v>15.62093298055081</v>
      </c>
      <c r="CN38" s="90">
        <f t="shared" si="16"/>
        <v>14.404206871947235</v>
      </c>
      <c r="CO38" s="90">
        <f t="shared" si="16"/>
        <v>13.321384707117925</v>
      </c>
      <c r="CP38" s="90">
        <f t="shared" si="16"/>
        <v>12.376243836729119</v>
      </c>
      <c r="CQ38" s="90">
        <f t="shared" si="16"/>
        <v>11.603967923077176</v>
      </c>
      <c r="CR38" s="90">
        <f t="shared" si="16"/>
        <v>11.0612817710321</v>
      </c>
      <c r="CS38" s="90">
        <f t="shared" si="16"/>
        <v>10.725820064856151</v>
      </c>
      <c r="CT38" s="90">
        <f t="shared" si="16"/>
        <v>10.524020531771269</v>
      </c>
      <c r="CU38" s="90">
        <f t="shared" si="16"/>
        <v>10.610119282909604</v>
      </c>
      <c r="CV38" s="90">
        <f t="shared" si="16"/>
        <v>10.129691808687369</v>
      </c>
      <c r="CW38" s="90">
        <f t="shared" si="16"/>
        <v>10.181907374123163</v>
      </c>
      <c r="CX38" s="90">
        <f t="shared" si="16"/>
        <v>10.282562633433947</v>
      </c>
      <c r="CY38" s="90">
        <f t="shared" si="16"/>
        <v>10.356901642876931</v>
      </c>
      <c r="CZ38" s="90">
        <f t="shared" si="16"/>
        <v>11.228810963287092</v>
      </c>
      <c r="DA38" s="90">
        <f t="shared" si="16"/>
        <v>11.107107168645989</v>
      </c>
      <c r="DB38" s="90">
        <f t="shared" si="16"/>
        <v>11.062478010256953</v>
      </c>
      <c r="DC38" s="90">
        <f t="shared" si="16"/>
        <v>10.288201054604121</v>
      </c>
      <c r="DD38" s="90">
        <f t="shared" si="16"/>
        <v>10.390629296184345</v>
      </c>
      <c r="DE38" s="90">
        <f t="shared" si="16"/>
        <v>10.345560260626078</v>
      </c>
      <c r="DF38" s="90">
        <f t="shared" si="16"/>
        <v>10.312195550434639</v>
      </c>
      <c r="DG38" s="90">
        <f t="shared" si="16"/>
        <v>11.207164761548109</v>
      </c>
      <c r="DH38" s="90">
        <f t="shared" si="16"/>
        <v>10.377722397648945</v>
      </c>
      <c r="DI38" s="90">
        <f t="shared" si="16"/>
        <v>11.103255430334952</v>
      </c>
      <c r="DJ38" s="90">
        <f t="shared" si="16"/>
        <v>11.090063703288319</v>
      </c>
      <c r="DK38" s="90">
        <f t="shared" si="16"/>
        <v>10.679083701635294</v>
      </c>
      <c r="DL38" s="90">
        <f t="shared" si="16"/>
        <v>10.723991106473191</v>
      </c>
      <c r="DM38" s="90">
        <f t="shared" si="16"/>
        <v>10.412381834816655</v>
      </c>
      <c r="DN38" s="90">
        <f t="shared" si="16"/>
        <v>10.351144280697611</v>
      </c>
      <c r="DO38" s="90">
        <f t="shared" si="16"/>
        <v>10.497869078666501</v>
      </c>
      <c r="DP38" s="90">
        <f t="shared" si="16"/>
        <v>10.653724781719699</v>
      </c>
      <c r="DQ38" s="90">
        <f t="shared" si="16"/>
        <v>10.718445198704545</v>
      </c>
      <c r="DR38" s="90">
        <f t="shared" si="16"/>
        <v>10.946197710803919</v>
      </c>
      <c r="DS38" s="90">
        <f t="shared" si="16"/>
        <v>10.873643608279766</v>
      </c>
      <c r="DT38" s="90">
        <f t="shared" si="16"/>
        <v>10.609661732438543</v>
      </c>
      <c r="DU38" s="90">
        <f t="shared" si="16"/>
        <v>10.592033142636232</v>
      </c>
      <c r="DV38" s="90">
        <f t="shared" si="16"/>
        <v>10.647042661879956</v>
      </c>
      <c r="DW38" s="90">
        <f t="shared" si="16"/>
        <v>10.502457207446417</v>
      </c>
      <c r="DX38" s="90">
        <f t="shared" si="16"/>
        <v>10.477628812750769</v>
      </c>
      <c r="DY38" s="95">
        <f t="shared" ref="DY38" si="17">SQRT(DY16^2+DY28^2)</f>
        <v>10.548043542513419</v>
      </c>
    </row>
    <row r="39" spans="2:130" s="32" customFormat="1" ht="20" thickBot="1" x14ac:dyDescent="0.3">
      <c r="B39" s="160" t="s">
        <v>252</v>
      </c>
      <c r="C39" s="162"/>
      <c r="D39" s="162"/>
      <c r="E39" s="162"/>
      <c r="F39" s="162"/>
      <c r="G39" s="162"/>
      <c r="H39" s="162"/>
      <c r="I39" s="163"/>
      <c r="J39" s="164"/>
      <c r="K39" s="131"/>
      <c r="L39" s="131"/>
      <c r="M39" s="131"/>
      <c r="N39" s="165"/>
      <c r="O39" s="131"/>
      <c r="P39" s="91">
        <f t="shared" si="6"/>
        <v>48.799408825070543</v>
      </c>
      <c r="Q39" s="91">
        <f t="shared" si="14"/>
        <v>143.86340569947004</v>
      </c>
      <c r="R39" s="91">
        <f t="shared" si="14"/>
        <v>21.112904453650287</v>
      </c>
      <c r="S39" s="91">
        <f t="shared" si="14"/>
        <v>-44.280110736809888</v>
      </c>
      <c r="T39" s="91">
        <f t="shared" si="14"/>
        <v>37.072154636070252</v>
      </c>
      <c r="U39" s="91">
        <f t="shared" si="14"/>
        <v>126.73131929210251</v>
      </c>
      <c r="V39" s="91">
        <f t="shared" si="14"/>
        <v>21.051055290427144</v>
      </c>
      <c r="W39" s="91">
        <f t="shared" si="14"/>
        <v>20.50128042855215</v>
      </c>
      <c r="X39" s="91">
        <f t="shared" si="14"/>
        <v>-40.18009064225555</v>
      </c>
      <c r="Y39" s="91">
        <f t="shared" si="14"/>
        <v>-182.13119141983958</v>
      </c>
      <c r="Z39" s="91">
        <f t="shared" si="14"/>
        <v>-165.79547658081634</v>
      </c>
      <c r="AA39" s="91">
        <f t="shared" si="14"/>
        <v>-21.670843406200561</v>
      </c>
      <c r="AB39" s="91">
        <f t="shared" si="14"/>
        <v>112.50509717053421</v>
      </c>
      <c r="AC39" s="91">
        <f t="shared" si="14"/>
        <v>4.426800430238643</v>
      </c>
      <c r="AD39" s="91">
        <f t="shared" si="14"/>
        <v>-65.880969414277729</v>
      </c>
      <c r="AE39" s="91">
        <f t="shared" si="14"/>
        <v>95.800626670383394</v>
      </c>
      <c r="AF39" s="91">
        <f t="shared" si="14"/>
        <v>-70.982266344729453</v>
      </c>
      <c r="AG39" s="91">
        <f t="shared" si="14"/>
        <v>-176.45463412223285</v>
      </c>
      <c r="AH39" s="91">
        <f t="shared" si="14"/>
        <v>-105.53441918947044</v>
      </c>
      <c r="AI39" s="91">
        <f t="shared" si="14"/>
        <v>-7.5000725252665461</v>
      </c>
      <c r="AJ39" s="91">
        <f t="shared" si="14"/>
        <v>19.84762488074341</v>
      </c>
      <c r="AK39" s="91">
        <f t="shared" si="14"/>
        <v>3.6680157835176033</v>
      </c>
      <c r="AL39" s="91">
        <f t="shared" si="14"/>
        <v>-50.243878942867582</v>
      </c>
      <c r="AM39" s="91">
        <f t="shared" si="14"/>
        <v>-203.72838074782655</v>
      </c>
      <c r="AN39" s="91">
        <f t="shared" si="14"/>
        <v>41.469325757937554</v>
      </c>
      <c r="AO39" s="91">
        <f t="shared" si="14"/>
        <v>9.7377922374695345</v>
      </c>
      <c r="AP39" s="91">
        <f t="shared" si="14"/>
        <v>16.571837079707393</v>
      </c>
      <c r="AQ39" s="91">
        <f t="shared" si="14"/>
        <v>-132.83588472858867</v>
      </c>
      <c r="AR39" s="91">
        <f t="shared" si="14"/>
        <v>-87.129909418592661</v>
      </c>
      <c r="AS39" s="91">
        <f t="shared" si="14"/>
        <v>-47.934805342867435</v>
      </c>
      <c r="AT39" s="91">
        <f t="shared" si="14"/>
        <v>-178.29584071588062</v>
      </c>
      <c r="AU39" s="91">
        <f t="shared" si="14"/>
        <v>-93.773805215989398</v>
      </c>
      <c r="AV39" s="91">
        <f t="shared" si="14"/>
        <v>-221.07394555441255</v>
      </c>
      <c r="AW39" s="91">
        <f t="shared" si="14"/>
        <v>-163.64815715421082</v>
      </c>
      <c r="AX39" s="91">
        <f t="shared" si="14"/>
        <v>-243.15882452242676</v>
      </c>
      <c r="AY39" s="91">
        <f t="shared" si="14"/>
        <v>-288.34361592058269</v>
      </c>
      <c r="AZ39" s="91">
        <f t="shared" si="14"/>
        <v>-354.81033779774157</v>
      </c>
      <c r="BA39" s="91">
        <f t="shared" si="14"/>
        <v>-182.64864280246081</v>
      </c>
      <c r="BB39" s="91">
        <f t="shared" si="14"/>
        <v>-345.27273718020058</v>
      </c>
      <c r="BC39" s="91">
        <f t="shared" si="14"/>
        <v>-378.96633291761668</v>
      </c>
      <c r="BD39" s="91">
        <f t="shared" si="14"/>
        <v>-397.71991649807251</v>
      </c>
      <c r="BE39" s="91">
        <f t="shared" si="14"/>
        <v>-350.36435957047848</v>
      </c>
      <c r="BF39" s="91">
        <f t="shared" si="14"/>
        <v>-166.07014817191657</v>
      </c>
      <c r="BG39" s="91">
        <f t="shared" si="14"/>
        <v>-251.39683052476062</v>
      </c>
      <c r="BH39" s="91">
        <f t="shared" si="14"/>
        <v>-262.25486475347867</v>
      </c>
      <c r="BI39" s="91">
        <f t="shared" si="14"/>
        <v>-312.84588933368991</v>
      </c>
      <c r="BJ39" s="92">
        <f t="shared" ref="BJ39" si="18">BJ29-BJ17</f>
        <v>-106.11552217658539</v>
      </c>
      <c r="BN39" s="10"/>
      <c r="BQ39" s="263" t="s">
        <v>252</v>
      </c>
      <c r="BR39" s="102"/>
      <c r="BS39" s="96"/>
      <c r="BT39" s="96"/>
      <c r="BU39" s="96"/>
      <c r="BV39" s="96"/>
      <c r="BW39" s="96"/>
      <c r="BX39" s="111"/>
      <c r="BY39" s="100"/>
      <c r="BZ39" s="100"/>
      <c r="CA39" s="100"/>
      <c r="CB39" s="100"/>
      <c r="CC39" s="100"/>
      <c r="CD39" s="100"/>
      <c r="CE39" s="101">
        <f t="shared" si="9"/>
        <v>69.468047813551834</v>
      </c>
      <c r="CF39" s="101">
        <f t="shared" ref="CF39:DX39" si="19">SQRT(CF17^2+CF29^2)</f>
        <v>67.546579097644155</v>
      </c>
      <c r="CG39" s="101">
        <f t="shared" si="19"/>
        <v>65.89364212371315</v>
      </c>
      <c r="CH39" s="101">
        <f t="shared" si="19"/>
        <v>64.494899301168161</v>
      </c>
      <c r="CI39" s="101">
        <f t="shared" si="19"/>
        <v>63.369296355976758</v>
      </c>
      <c r="CJ39" s="101">
        <f t="shared" si="19"/>
        <v>62.476371807635708</v>
      </c>
      <c r="CK39" s="101">
        <f t="shared" si="19"/>
        <v>61.707799119500365</v>
      </c>
      <c r="CL39" s="101">
        <f t="shared" si="19"/>
        <v>60.876658452683401</v>
      </c>
      <c r="CM39" s="101">
        <f t="shared" si="19"/>
        <v>60.101492701900739</v>
      </c>
      <c r="CN39" s="101">
        <f t="shared" si="19"/>
        <v>59.322727935932669</v>
      </c>
      <c r="CO39" s="101">
        <f t="shared" si="19"/>
        <v>58.581697712824074</v>
      </c>
      <c r="CP39" s="101">
        <f t="shared" si="19"/>
        <v>57.990776756216363</v>
      </c>
      <c r="CQ39" s="101">
        <f t="shared" si="19"/>
        <v>57.695125806273182</v>
      </c>
      <c r="CR39" s="101">
        <f t="shared" si="19"/>
        <v>57.282316778046493</v>
      </c>
      <c r="CS39" s="101">
        <f t="shared" si="19"/>
        <v>56.640641252930791</v>
      </c>
      <c r="CT39" s="101">
        <f t="shared" si="19"/>
        <v>56.524583769119602</v>
      </c>
      <c r="CU39" s="101">
        <f t="shared" si="19"/>
        <v>56.412135823783267</v>
      </c>
      <c r="CV39" s="101">
        <f t="shared" si="19"/>
        <v>56.276378784931048</v>
      </c>
      <c r="CW39" s="101">
        <f t="shared" si="19"/>
        <v>56.257772502969416</v>
      </c>
      <c r="CX39" s="101">
        <f t="shared" si="19"/>
        <v>56.264464525403916</v>
      </c>
      <c r="CY39" s="101">
        <f t="shared" si="19"/>
        <v>56.352098495982574</v>
      </c>
      <c r="CZ39" s="101">
        <f t="shared" si="19"/>
        <v>56.535779324154596</v>
      </c>
      <c r="DA39" s="101">
        <f t="shared" si="19"/>
        <v>56.544394532414501</v>
      </c>
      <c r="DB39" s="101">
        <f t="shared" si="19"/>
        <v>56.448002080793131</v>
      </c>
      <c r="DC39" s="101">
        <f t="shared" si="19"/>
        <v>56.330888997510499</v>
      </c>
      <c r="DD39" s="101">
        <f t="shared" si="19"/>
        <v>56.448702010233845</v>
      </c>
      <c r="DE39" s="101">
        <f t="shared" si="19"/>
        <v>56.436016398976932</v>
      </c>
      <c r="DF39" s="101">
        <f t="shared" si="19"/>
        <v>56.47763636493076</v>
      </c>
      <c r="DG39" s="101">
        <f t="shared" si="19"/>
        <v>56.572295268059889</v>
      </c>
      <c r="DH39" s="101">
        <f t="shared" si="19"/>
        <v>56.414552365298889</v>
      </c>
      <c r="DI39" s="101">
        <f t="shared" si="19"/>
        <v>56.430208536254405</v>
      </c>
      <c r="DJ39" s="101">
        <f t="shared" si="19"/>
        <v>56.669680728448974</v>
      </c>
      <c r="DK39" s="101">
        <f t="shared" si="19"/>
        <v>56.601716900189238</v>
      </c>
      <c r="DL39" s="101">
        <f t="shared" si="19"/>
        <v>56.909471423354624</v>
      </c>
      <c r="DM39" s="101">
        <f t="shared" si="19"/>
        <v>57.008431284298794</v>
      </c>
      <c r="DN39" s="101">
        <f t="shared" si="19"/>
        <v>56.960942477853457</v>
      </c>
      <c r="DO39" s="101">
        <f t="shared" si="19"/>
        <v>56.933709482665485</v>
      </c>
      <c r="DP39" s="101">
        <f t="shared" si="19"/>
        <v>56.825472786739375</v>
      </c>
      <c r="DQ39" s="101">
        <f t="shared" si="19"/>
        <v>56.880764321138017</v>
      </c>
      <c r="DR39" s="101">
        <f t="shared" si="19"/>
        <v>56.921475684791439</v>
      </c>
      <c r="DS39" s="101">
        <f t="shared" si="19"/>
        <v>57.020423201419199</v>
      </c>
      <c r="DT39" s="101">
        <f t="shared" si="19"/>
        <v>56.928904882521678</v>
      </c>
      <c r="DU39" s="101">
        <f t="shared" si="19"/>
        <v>56.900329876143353</v>
      </c>
      <c r="DV39" s="101">
        <f t="shared" si="19"/>
        <v>56.879218333073773</v>
      </c>
      <c r="DW39" s="101">
        <f t="shared" si="19"/>
        <v>56.814802210572424</v>
      </c>
      <c r="DX39" s="101">
        <f t="shared" si="19"/>
        <v>56.688946995076265</v>
      </c>
      <c r="DY39" s="242">
        <f t="shared" ref="DY39" si="20">SQRT(DY17^2+DY29^2)</f>
        <v>56.772469087184909</v>
      </c>
    </row>
    <row r="40" spans="2:130" ht="19" customHeight="1" thickBot="1" x14ac:dyDescent="0.25">
      <c r="B40" s="159"/>
      <c r="C40" s="157"/>
      <c r="D40" s="117"/>
      <c r="E40" s="117"/>
      <c r="F40" s="117"/>
      <c r="G40" s="117"/>
      <c r="H40" s="117"/>
      <c r="I40" s="117"/>
      <c r="J40" s="130"/>
      <c r="K40" s="129"/>
      <c r="L40" s="130"/>
      <c r="M40" s="130"/>
      <c r="N40" s="130"/>
      <c r="O40" s="130"/>
      <c r="P40" s="90">
        <f>AVERAGE(P39:AH39)</f>
        <v>-12.68662889263859</v>
      </c>
      <c r="Q40" s="54">
        <f>AVERAGE(CE39:CW39)/SQRT(19)</f>
        <v>13.872635930098705</v>
      </c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N40" s="10"/>
      <c r="BQ40" s="264"/>
      <c r="BR40" s="87"/>
      <c r="BS40" s="185"/>
      <c r="BT40" s="185"/>
      <c r="BU40" s="185"/>
      <c r="BV40" s="185"/>
      <c r="BW40" s="185"/>
      <c r="BX40" s="185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  <c r="CW40" s="73"/>
      <c r="CX40" s="73"/>
      <c r="CY40" s="73"/>
      <c r="CZ40" s="73"/>
      <c r="DA40" s="73"/>
      <c r="DB40" s="73"/>
      <c r="DC40" s="73"/>
      <c r="DD40" s="73"/>
      <c r="DE40" s="73"/>
      <c r="DF40" s="73"/>
      <c r="DG40" s="73"/>
      <c r="DH40" s="73"/>
      <c r="DI40" s="73"/>
      <c r="DJ40" s="73"/>
      <c r="DK40" s="73"/>
      <c r="DL40" s="73"/>
      <c r="DM40" s="73"/>
      <c r="DN40" s="73"/>
      <c r="DO40" s="73"/>
      <c r="DP40" s="73"/>
      <c r="DQ40" s="73"/>
      <c r="DR40" s="73"/>
      <c r="DS40" s="73"/>
      <c r="DT40" s="73"/>
      <c r="DU40" s="73"/>
      <c r="DV40" s="73"/>
      <c r="DW40" s="73"/>
      <c r="DX40" s="73"/>
      <c r="DY40" s="243"/>
    </row>
    <row r="41" spans="2:130" x14ac:dyDescent="0.2">
      <c r="BD41" s="2"/>
      <c r="BE41" s="2"/>
      <c r="BF41" s="2"/>
      <c r="BN41" s="10"/>
      <c r="DT41" s="9"/>
      <c r="DW41" s="39"/>
      <c r="DX41" s="39"/>
      <c r="DY41" s="39"/>
    </row>
    <row r="42" spans="2:130" ht="17" thickBot="1" x14ac:dyDescent="0.25">
      <c r="AR42" s="2"/>
      <c r="BA42" s="2"/>
      <c r="BC42" s="2"/>
      <c r="BI42" s="2"/>
      <c r="BJ42" s="2"/>
      <c r="BN42" s="10"/>
      <c r="DG42" s="9"/>
      <c r="DH42" s="9"/>
    </row>
    <row r="43" spans="2:130" x14ac:dyDescent="0.2">
      <c r="B43" s="34" t="s">
        <v>300</v>
      </c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86">
        <v>1972</v>
      </c>
      <c r="Q43" s="86">
        <v>1973</v>
      </c>
      <c r="R43" s="86">
        <v>1974</v>
      </c>
      <c r="S43" s="86">
        <v>1975</v>
      </c>
      <c r="T43" s="86">
        <v>1976</v>
      </c>
      <c r="U43" s="86">
        <v>1977</v>
      </c>
      <c r="V43" s="86">
        <v>1978</v>
      </c>
      <c r="W43" s="86">
        <v>1979</v>
      </c>
      <c r="X43" s="86">
        <v>1980</v>
      </c>
      <c r="Y43" s="86">
        <v>1981</v>
      </c>
      <c r="Z43" s="86">
        <v>1982</v>
      </c>
      <c r="AA43" s="86">
        <v>1983</v>
      </c>
      <c r="AB43" s="86">
        <v>1984</v>
      </c>
      <c r="AC43" s="86">
        <v>1985</v>
      </c>
      <c r="AD43" s="86">
        <v>1986</v>
      </c>
      <c r="AE43" s="86">
        <v>1987</v>
      </c>
      <c r="AF43" s="86">
        <v>1988</v>
      </c>
      <c r="AG43" s="86">
        <v>1989</v>
      </c>
      <c r="AH43" s="86">
        <v>1990</v>
      </c>
      <c r="AI43" s="86">
        <v>1991</v>
      </c>
      <c r="AJ43" s="86">
        <v>1992</v>
      </c>
      <c r="AK43" s="86">
        <v>1993</v>
      </c>
      <c r="AL43" s="86">
        <v>1994</v>
      </c>
      <c r="AM43" s="86">
        <v>1995</v>
      </c>
      <c r="AN43" s="86">
        <v>1996</v>
      </c>
      <c r="AO43" s="86">
        <v>1997</v>
      </c>
      <c r="AP43" s="86">
        <v>1998</v>
      </c>
      <c r="AQ43" s="86">
        <v>1999</v>
      </c>
      <c r="AR43" s="86">
        <v>2000</v>
      </c>
      <c r="AS43" s="86">
        <v>2001</v>
      </c>
      <c r="AT43" s="86">
        <v>2002</v>
      </c>
      <c r="AU43" s="86">
        <v>2003</v>
      </c>
      <c r="AV43" s="86">
        <v>2004</v>
      </c>
      <c r="AW43" s="86">
        <v>2005</v>
      </c>
      <c r="AX43" s="86">
        <v>2006</v>
      </c>
      <c r="AY43" s="86">
        <v>2007</v>
      </c>
      <c r="AZ43" s="86">
        <v>2008</v>
      </c>
      <c r="BA43" s="86">
        <v>2009</v>
      </c>
      <c r="BB43" s="86">
        <v>2010</v>
      </c>
      <c r="BC43" s="86">
        <v>2011</v>
      </c>
      <c r="BD43" s="86">
        <v>2012</v>
      </c>
      <c r="BE43" s="86">
        <v>2013</v>
      </c>
      <c r="BF43" s="86">
        <v>2014</v>
      </c>
      <c r="BG43" s="86">
        <v>2015</v>
      </c>
      <c r="BH43" s="86">
        <v>2016</v>
      </c>
      <c r="BI43" s="86">
        <v>2017</v>
      </c>
      <c r="BJ43" s="89">
        <v>2018</v>
      </c>
      <c r="BK43" s="247" t="s">
        <v>333</v>
      </c>
      <c r="BL43" s="120" t="s">
        <v>285</v>
      </c>
      <c r="BM43" s="239"/>
      <c r="BN43" s="10"/>
      <c r="BQ43" s="34" t="s">
        <v>329</v>
      </c>
      <c r="BR43" s="93"/>
      <c r="BS43" s="93"/>
      <c r="BT43" s="93"/>
      <c r="BU43" s="93"/>
      <c r="BV43" s="93"/>
      <c r="BW43" s="93"/>
      <c r="BX43" s="93"/>
      <c r="BY43" s="93"/>
      <c r="BZ43" s="93"/>
      <c r="CA43" s="93"/>
      <c r="CB43" s="93"/>
      <c r="CC43" s="93"/>
      <c r="CD43" s="93"/>
      <c r="CE43" s="93"/>
      <c r="CF43" s="93"/>
      <c r="CG43" s="93"/>
      <c r="CH43" s="93"/>
      <c r="CI43" s="93"/>
      <c r="CJ43" s="93"/>
      <c r="CK43" s="93"/>
      <c r="CL43" s="93"/>
      <c r="CM43" s="93"/>
      <c r="CN43" s="93"/>
      <c r="CO43" s="93"/>
      <c r="CP43" s="93"/>
      <c r="CQ43" s="93"/>
      <c r="CR43" s="93"/>
      <c r="CS43" s="93"/>
      <c r="CT43" s="93"/>
      <c r="CU43" s="93"/>
      <c r="CV43" s="93"/>
      <c r="CW43" s="93"/>
      <c r="CX43" s="93"/>
      <c r="CY43" s="93"/>
      <c r="CZ43" s="93"/>
      <c r="DA43" s="93"/>
      <c r="DB43" s="93"/>
      <c r="DC43" s="93"/>
      <c r="DD43" s="93"/>
      <c r="DE43" s="93"/>
      <c r="DF43" s="93"/>
      <c r="DG43" s="93"/>
      <c r="DH43" s="93"/>
      <c r="DI43" s="93"/>
      <c r="DJ43" s="93"/>
      <c r="DK43" s="93"/>
      <c r="DL43" s="93"/>
      <c r="DM43" s="93"/>
      <c r="DN43" s="93"/>
      <c r="DO43" s="93"/>
      <c r="DP43" s="93"/>
      <c r="DQ43" s="93"/>
      <c r="DR43" s="93"/>
      <c r="DS43" s="93"/>
      <c r="DT43" s="93"/>
      <c r="DU43" s="93"/>
      <c r="DV43" s="93"/>
      <c r="DW43" s="93"/>
      <c r="DX43" s="93"/>
      <c r="DY43" s="94"/>
      <c r="DZ43" s="240" t="s">
        <v>332</v>
      </c>
    </row>
    <row r="44" spans="2:130" x14ac:dyDescent="0.2">
      <c r="B44" s="45" t="s">
        <v>182</v>
      </c>
      <c r="C44" s="54"/>
      <c r="D44" s="54"/>
      <c r="E44" s="103"/>
      <c r="F44" s="103"/>
      <c r="G44" s="103"/>
      <c r="H44" s="103"/>
      <c r="I44" s="103"/>
      <c r="L44" s="54"/>
      <c r="M44" s="54"/>
      <c r="N44" s="54"/>
      <c r="O44" s="54"/>
      <c r="P44" s="90">
        <f t="shared" ref="P44:P51" si="21">P32</f>
        <v>25.434311928860012</v>
      </c>
      <c r="Q44" s="90">
        <f t="shared" ref="Q44:BJ44" si="22">P44+Q32</f>
        <v>90.938623857720017</v>
      </c>
      <c r="R44" s="90">
        <f t="shared" si="22"/>
        <v>93.642935786580026</v>
      </c>
      <c r="S44" s="90">
        <f t="shared" si="22"/>
        <v>94.717247715440038</v>
      </c>
      <c r="T44" s="90">
        <f t="shared" si="22"/>
        <v>122.71155964430005</v>
      </c>
      <c r="U44" s="90">
        <f t="shared" si="22"/>
        <v>153.56587157316005</v>
      </c>
      <c r="V44" s="90">
        <f t="shared" si="22"/>
        <v>183.63018350202006</v>
      </c>
      <c r="W44" s="90">
        <f t="shared" si="22"/>
        <v>236.08449543088005</v>
      </c>
      <c r="X44" s="90">
        <f t="shared" si="22"/>
        <v>227.91880735974007</v>
      </c>
      <c r="Y44" s="90">
        <f t="shared" si="22"/>
        <v>223.68311928860007</v>
      </c>
      <c r="Z44" s="90">
        <f t="shared" si="22"/>
        <v>203.30743121746008</v>
      </c>
      <c r="AA44" s="90">
        <f t="shared" si="22"/>
        <v>257.43174314632006</v>
      </c>
      <c r="AB44" s="90">
        <f t="shared" si="22"/>
        <v>333.76605507518008</v>
      </c>
      <c r="AC44" s="90">
        <f t="shared" si="22"/>
        <v>316.12036700404008</v>
      </c>
      <c r="AD44" s="90">
        <f t="shared" si="22"/>
        <v>311.23654342094011</v>
      </c>
      <c r="AE44" s="90">
        <f t="shared" si="22"/>
        <v>317.86271983784013</v>
      </c>
      <c r="AF44" s="90">
        <f t="shared" si="22"/>
        <v>331.05474823386015</v>
      </c>
      <c r="AG44" s="90">
        <f t="shared" si="22"/>
        <v>303.19292011596013</v>
      </c>
      <c r="AH44" s="90">
        <f t="shared" si="22"/>
        <v>311.32770447218013</v>
      </c>
      <c r="AI44" s="90">
        <f t="shared" si="22"/>
        <v>316.94081678410015</v>
      </c>
      <c r="AJ44" s="90">
        <f t="shared" si="22"/>
        <v>350.98883754672016</v>
      </c>
      <c r="AK44" s="90">
        <f t="shared" si="22"/>
        <v>374.68451873008019</v>
      </c>
      <c r="AL44" s="90">
        <f t="shared" si="22"/>
        <v>374.01572411509017</v>
      </c>
      <c r="AM44" s="90">
        <f t="shared" si="22"/>
        <v>345.81165500543017</v>
      </c>
      <c r="AN44" s="90">
        <f t="shared" si="22"/>
        <v>373.45512880270019</v>
      </c>
      <c r="AO44" s="90">
        <f t="shared" si="22"/>
        <v>410.39884204518023</v>
      </c>
      <c r="AP44" s="90">
        <f t="shared" si="22"/>
        <v>414.47788361824024</v>
      </c>
      <c r="AQ44" s="90">
        <f t="shared" si="22"/>
        <v>410.40465212446026</v>
      </c>
      <c r="AR44" s="90">
        <f t="shared" si="22"/>
        <v>419.95786632338024</v>
      </c>
      <c r="AS44" s="90">
        <f t="shared" si="22"/>
        <v>423.40940900041022</v>
      </c>
      <c r="AT44" s="90">
        <f t="shared" si="22"/>
        <v>420.36440375138022</v>
      </c>
      <c r="AU44" s="90">
        <f t="shared" si="22"/>
        <v>389.66529768378024</v>
      </c>
      <c r="AV44" s="90">
        <f t="shared" si="22"/>
        <v>385.55658053770026</v>
      </c>
      <c r="AW44" s="90">
        <f t="shared" si="22"/>
        <v>416.73809982802027</v>
      </c>
      <c r="AX44" s="90">
        <f t="shared" si="22"/>
        <v>421.0948788880703</v>
      </c>
      <c r="AY44" s="90">
        <f t="shared" si="22"/>
        <v>367.54614580721028</v>
      </c>
      <c r="AZ44" s="90">
        <f t="shared" si="22"/>
        <v>311.0651673727603</v>
      </c>
      <c r="BA44" s="90">
        <f t="shared" si="22"/>
        <v>328.02627553620027</v>
      </c>
      <c r="BB44" s="90">
        <f t="shared" si="22"/>
        <v>259.09702213596029</v>
      </c>
      <c r="BC44" s="90">
        <f t="shared" si="22"/>
        <v>167.81933218974029</v>
      </c>
      <c r="BD44" s="90">
        <f t="shared" si="22"/>
        <v>95.396551943520294</v>
      </c>
      <c r="BE44" s="90">
        <f t="shared" si="22"/>
        <v>46.220562904470299</v>
      </c>
      <c r="BF44" s="90">
        <f t="shared" si="22"/>
        <v>45.061340646230306</v>
      </c>
      <c r="BG44" s="90">
        <f t="shared" si="22"/>
        <v>20.558049566660308</v>
      </c>
      <c r="BH44" s="90">
        <f t="shared" si="22"/>
        <v>-11.597687825799689</v>
      </c>
      <c r="BI44" s="90">
        <f t="shared" si="22"/>
        <v>-73.726566315739689</v>
      </c>
      <c r="BJ44" s="95">
        <f t="shared" si="22"/>
        <v>-63.442641485299681</v>
      </c>
      <c r="BK44" s="246">
        <f t="shared" ref="BK44:BK50" si="23">BJ44/362</f>
        <v>-0.17525591570524773</v>
      </c>
      <c r="BL44" s="122">
        <f t="shared" ref="BL44:BL51" si="24">BK44/$BK$51*100</f>
        <v>1.2750024071029009</v>
      </c>
      <c r="BM44" s="39"/>
      <c r="BN44" s="10"/>
      <c r="BQ44" s="45" t="s">
        <v>182</v>
      </c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90">
        <f t="shared" ref="CE44:CE51" si="25">CE32</f>
        <v>18.108433322395623</v>
      </c>
      <c r="CF44" s="90">
        <f>SQRT(SUMSQ($CE32:CF32))</f>
        <v>25.609191997860776</v>
      </c>
      <c r="CG44" s="90">
        <f>SQRT(SUMSQ($CE32:CG32))</f>
        <v>31.363494858989704</v>
      </c>
      <c r="CH44" s="90">
        <f>SQRT(SUMSQ($CE32:CH32))</f>
        <v>36.209116227193569</v>
      </c>
      <c r="CI44" s="90">
        <f>SQRT(SUMSQ($CE32:CI32))</f>
        <v>40.474366161650721</v>
      </c>
      <c r="CJ44" s="90">
        <f>SQRT(SUMSQ($CE32:CJ32))</f>
        <v>44.327649225267955</v>
      </c>
      <c r="CK44" s="90">
        <f>SQRT(SUMSQ($CE32:CK32))</f>
        <v>47.831515729215468</v>
      </c>
      <c r="CL44" s="90">
        <f>SQRT(SUMSQ($CE32:CL32))</f>
        <v>50.900618042897683</v>
      </c>
      <c r="CM44" s="90">
        <f>SQRT(SUMSQ($CE32:CM32))</f>
        <v>53.596339231020004</v>
      </c>
      <c r="CN44" s="90">
        <f>SQRT(SUMSQ($CE32:CN32))</f>
        <v>55.995654866439537</v>
      </c>
      <c r="CO44" s="90">
        <f>SQRT(SUMSQ($CE32:CO32))</f>
        <v>58.149054970300774</v>
      </c>
      <c r="CP44" s="90">
        <f>SQRT(SUMSQ($CE32:CP32))</f>
        <v>60.102033675617044</v>
      </c>
      <c r="CQ44" s="90">
        <f>SQRT(SUMSQ($CE32:CQ32))</f>
        <v>61.889872200849368</v>
      </c>
      <c r="CR44" s="90">
        <f>SQRT(SUMSQ($CE32:CR32))</f>
        <v>63.541742442834654</v>
      </c>
      <c r="CS44" s="90">
        <f>SQRT(SUMSQ($CE32:CS32))</f>
        <v>65.080614124709115</v>
      </c>
      <c r="CT44" s="90">
        <f>SQRT(SUMSQ($CE32:CT32))</f>
        <v>66.525131176548811</v>
      </c>
      <c r="CU44" s="90">
        <f>SQRT(SUMSQ($CE32:CU32))</f>
        <v>67.891384028897079</v>
      </c>
      <c r="CV44" s="90">
        <f>SQRT(SUMSQ($CE32:CV32))</f>
        <v>69.193170667473865</v>
      </c>
      <c r="CW44" s="90">
        <f>SQRT(SUMSQ($CE32:CW32))</f>
        <v>70.442336807832746</v>
      </c>
      <c r="CX44" s="90">
        <f>SQRT(SUMSQ($CE32:CX32))</f>
        <v>71.650208073047594</v>
      </c>
      <c r="CY44" s="90">
        <f>SQRT(SUMSQ($CE32:CY32))</f>
        <v>72.82943213795815</v>
      </c>
      <c r="CZ44" s="90">
        <f>SQRT(SUMSQ($CE32:CZ32))</f>
        <v>73.989582427223908</v>
      </c>
      <c r="DA44" s="90">
        <f>SQRT(SUMSQ($CE32:DA32))</f>
        <v>75.131536806528644</v>
      </c>
      <c r="DB44" s="90">
        <f>SQRT(SUMSQ($CE32:DB32))</f>
        <v>76.255743082050287</v>
      </c>
      <c r="DC44" s="90">
        <f>SQRT(SUMSQ($CE32:DC32))</f>
        <v>77.358286895254381</v>
      </c>
      <c r="DD44" s="90">
        <f>SQRT(SUMSQ($CE32:DD32))</f>
        <v>78.443114382326911</v>
      </c>
      <c r="DE44" s="90">
        <f>SQRT(SUMSQ($CE32:DE32))</f>
        <v>79.511041942566749</v>
      </c>
      <c r="DF44" s="90">
        <f>SQRT(SUMSQ($CE32:DF32))</f>
        <v>80.562329112861988</v>
      </c>
      <c r="DG44" s="90">
        <f>SQRT(SUMSQ($CE32:DG32))</f>
        <v>81.601886576449758</v>
      </c>
      <c r="DH44" s="90">
        <f>SQRT(SUMSQ($CE32:DH32))</f>
        <v>82.640225220783563</v>
      </c>
      <c r="DI44" s="90">
        <f>SQRT(SUMSQ($CE32:DI32))</f>
        <v>83.694255708942904</v>
      </c>
      <c r="DJ44" s="90">
        <f>SQRT(SUMSQ($CE32:DJ32))</f>
        <v>84.734608119537725</v>
      </c>
      <c r="DK44" s="90">
        <f>SQRT(SUMSQ($CE32:DK32))</f>
        <v>85.744783166621076</v>
      </c>
      <c r="DL44" s="90">
        <f>SQRT(SUMSQ($CE32:DL32))</f>
        <v>86.735351187365723</v>
      </c>
      <c r="DM44" s="90">
        <f>SQRT(SUMSQ($CE32:DM32))</f>
        <v>87.755496564171452</v>
      </c>
      <c r="DN44" s="90">
        <f>SQRT(SUMSQ($CE32:DN32))</f>
        <v>88.817323922864219</v>
      </c>
      <c r="DO44" s="90">
        <f>SQRT(SUMSQ($CE32:DO32))</f>
        <v>89.828358477300043</v>
      </c>
      <c r="DP44" s="90">
        <f>SQRT(SUMSQ($CE32:DP32))</f>
        <v>90.815706080685388</v>
      </c>
      <c r="DQ44" s="90">
        <f>SQRT(SUMSQ($CE32:DQ32))</f>
        <v>91.7771567220707</v>
      </c>
      <c r="DR44" s="90">
        <f>SQRT(SUMSQ($CE32:DR32))</f>
        <v>92.748913418358882</v>
      </c>
      <c r="DS44" s="90">
        <f>SQRT(SUMSQ($CE32:DS32))</f>
        <v>93.712699377696865</v>
      </c>
      <c r="DT44" s="90">
        <f>SQRT(SUMSQ($CE32:DT32))</f>
        <v>94.658183420398856</v>
      </c>
      <c r="DU44" s="90">
        <f>SQRT(SUMSQ($CE32:DU32))</f>
        <v>95.572852974272834</v>
      </c>
      <c r="DV44" s="90">
        <f>SQRT(SUMSQ($CE32:DV32))</f>
        <v>96.487630334487974</v>
      </c>
      <c r="DW44" s="90">
        <f>SQRT(SUMSQ($CE32:DW32))</f>
        <v>97.392095888601773</v>
      </c>
      <c r="DX44" s="90">
        <f>SQRT(SUMSQ($CE32:DX32))</f>
        <v>98.271092711972585</v>
      </c>
      <c r="DY44" s="95">
        <f>SQRT(SUMSQ($CE32:DY32))</f>
        <v>99.150126486152587</v>
      </c>
      <c r="DZ44" s="130">
        <f>DX44/362</f>
        <v>0.27146710693915077</v>
      </c>
    </row>
    <row r="45" spans="2:130" x14ac:dyDescent="0.2">
      <c r="B45" s="45" t="s">
        <v>178</v>
      </c>
      <c r="C45" s="54"/>
      <c r="D45" s="54"/>
      <c r="E45" s="54"/>
      <c r="L45" s="54"/>
      <c r="M45" s="54"/>
      <c r="N45" s="54"/>
      <c r="O45" s="54"/>
      <c r="P45" s="90">
        <f t="shared" si="21"/>
        <v>-13.189302220408329</v>
      </c>
      <c r="Q45" s="90">
        <f t="shared" ref="Q45:BJ45" si="26">P45+Q33</f>
        <v>14.451395559183361</v>
      </c>
      <c r="R45" s="90">
        <f t="shared" si="26"/>
        <v>1.3820933387750216</v>
      </c>
      <c r="S45" s="90">
        <f t="shared" si="26"/>
        <v>-4.2372088816333005</v>
      </c>
      <c r="T45" s="90">
        <f t="shared" si="26"/>
        <v>-9.3065111020416325</v>
      </c>
      <c r="U45" s="90">
        <f t="shared" si="26"/>
        <v>23.531790092393031</v>
      </c>
      <c r="V45" s="90">
        <f t="shared" si="26"/>
        <v>23.487558923163697</v>
      </c>
      <c r="W45" s="90">
        <f t="shared" si="26"/>
        <v>36.26263133827036</v>
      </c>
      <c r="X45" s="90">
        <f t="shared" si="26"/>
        <v>15.654613110220041</v>
      </c>
      <c r="Y45" s="90">
        <f t="shared" si="26"/>
        <v>-4.7357792814943025</v>
      </c>
      <c r="Z45" s="90">
        <f t="shared" si="26"/>
        <v>-20.018568258365612</v>
      </c>
      <c r="AA45" s="90">
        <f t="shared" si="26"/>
        <v>-16.972747708900933</v>
      </c>
      <c r="AB45" s="90">
        <f t="shared" si="26"/>
        <v>7.6606762554067345</v>
      </c>
      <c r="AC45" s="90">
        <f t="shared" si="26"/>
        <v>-4.8282739439495899</v>
      </c>
      <c r="AD45" s="90">
        <f t="shared" si="26"/>
        <v>-19.660884280969924</v>
      </c>
      <c r="AE45" s="90">
        <f t="shared" si="26"/>
        <v>8.263412046012732</v>
      </c>
      <c r="AF45" s="90">
        <f t="shared" si="26"/>
        <v>-5.6175414757995767</v>
      </c>
      <c r="AG45" s="90">
        <f t="shared" si="26"/>
        <v>-30.031918191408906</v>
      </c>
      <c r="AH45" s="90">
        <f t="shared" si="26"/>
        <v>-43.169693715368233</v>
      </c>
      <c r="AI45" s="90">
        <f t="shared" si="26"/>
        <v>-26.617242093989567</v>
      </c>
      <c r="AJ45" s="90">
        <f t="shared" si="26"/>
        <v>-20.8627514360549</v>
      </c>
      <c r="AK45" s="90">
        <f t="shared" si="26"/>
        <v>-36.610241202436221</v>
      </c>
      <c r="AL45" s="90">
        <f t="shared" si="26"/>
        <v>-54.977321940964544</v>
      </c>
      <c r="AM45" s="90">
        <f t="shared" si="26"/>
        <v>-80.357254074215874</v>
      </c>
      <c r="AN45" s="90">
        <f t="shared" si="26"/>
        <v>-63.12912820803119</v>
      </c>
      <c r="AO45" s="90">
        <f t="shared" si="26"/>
        <v>-57.712934346340504</v>
      </c>
      <c r="AP45" s="90">
        <f t="shared" si="26"/>
        <v>-38.265142315753835</v>
      </c>
      <c r="AQ45" s="90">
        <f t="shared" si="26"/>
        <v>-51.426825038571174</v>
      </c>
      <c r="AR45" s="90">
        <f t="shared" si="26"/>
        <v>-59.415288946626497</v>
      </c>
      <c r="AS45" s="90">
        <f t="shared" si="26"/>
        <v>-44.804034576997843</v>
      </c>
      <c r="AT45" s="90">
        <f t="shared" si="26"/>
        <v>-88.484645534727179</v>
      </c>
      <c r="AU45" s="90">
        <f t="shared" si="26"/>
        <v>-129.27192291969652</v>
      </c>
      <c r="AV45" s="90">
        <f t="shared" si="26"/>
        <v>-144.04834439236583</v>
      </c>
      <c r="AW45" s="90">
        <f t="shared" si="26"/>
        <v>-148.33973784872319</v>
      </c>
      <c r="AX45" s="90">
        <f t="shared" si="26"/>
        <v>-179.44470231839452</v>
      </c>
      <c r="AY45" s="90">
        <f t="shared" si="26"/>
        <v>-228.62097520007785</v>
      </c>
      <c r="AZ45" s="90">
        <f t="shared" si="26"/>
        <v>-275.33650185839218</v>
      </c>
      <c r="BA45" s="90">
        <f t="shared" si="26"/>
        <v>-307.49356340334049</v>
      </c>
      <c r="BB45" s="90">
        <f t="shared" si="26"/>
        <v>-360.06070965436379</v>
      </c>
      <c r="BC45" s="90">
        <f t="shared" si="26"/>
        <v>-420.68932229499114</v>
      </c>
      <c r="BD45" s="90">
        <f t="shared" si="26"/>
        <v>-485.35700591383846</v>
      </c>
      <c r="BE45" s="90">
        <f t="shared" si="26"/>
        <v>-542.24111180889383</v>
      </c>
      <c r="BF45" s="90">
        <f t="shared" si="26"/>
        <v>-588.70896807221015</v>
      </c>
      <c r="BG45" s="90">
        <f t="shared" si="26"/>
        <v>-635.68471898178541</v>
      </c>
      <c r="BH45" s="90">
        <f t="shared" si="26"/>
        <v>-671.1142157018528</v>
      </c>
      <c r="BI45" s="90">
        <f t="shared" si="26"/>
        <v>-718.58260958231415</v>
      </c>
      <c r="BJ45" s="95">
        <f t="shared" si="26"/>
        <v>-738.31092079876851</v>
      </c>
      <c r="BK45" s="246">
        <f t="shared" si="23"/>
        <v>-2.0395329303833383</v>
      </c>
      <c r="BL45" s="122">
        <f t="shared" si="24"/>
        <v>14.837783849635411</v>
      </c>
      <c r="BM45" s="39"/>
      <c r="BN45" s="10"/>
      <c r="BQ45" s="45" t="s">
        <v>178</v>
      </c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90">
        <f t="shared" si="25"/>
        <v>17.708622521680983</v>
      </c>
      <c r="CF45" s="90">
        <f>SQRT(SUMSQ($CE33:CF33))</f>
        <v>23.954453454236106</v>
      </c>
      <c r="CG45" s="90">
        <f>SQRT(SUMSQ($CE33:CG33))</f>
        <v>28.132852291017841</v>
      </c>
      <c r="CH45" s="90">
        <f>SQRT(SUMSQ($CE33:CH33))</f>
        <v>31.252134781296196</v>
      </c>
      <c r="CI45" s="90">
        <f>SQRT(SUMSQ($CE33:CI33))</f>
        <v>33.775710266021406</v>
      </c>
      <c r="CJ45" s="90">
        <f>SQRT(SUMSQ($CE33:CJ33))</f>
        <v>35.935771229802107</v>
      </c>
      <c r="CK45" s="90">
        <f>SQRT(SUMSQ($CE33:CK33))</f>
        <v>37.858506853034896</v>
      </c>
      <c r="CL45" s="90">
        <f>SQRT(SUMSQ($CE33:CL33))</f>
        <v>39.62744601063249</v>
      </c>
      <c r="CM45" s="90">
        <f>SQRT(SUMSQ($CE33:CM33))</f>
        <v>41.306967894331926</v>
      </c>
      <c r="CN45" s="90">
        <f>SQRT(SUMSQ($CE33:CN33))</f>
        <v>42.849214908731113</v>
      </c>
      <c r="CO45" s="90">
        <f>SQRT(SUMSQ($CE33:CO33))</f>
        <v>44.20136759423184</v>
      </c>
      <c r="CP45" s="90">
        <f>SQRT(SUMSQ($CE33:CP33))</f>
        <v>45.416292349911707</v>
      </c>
      <c r="CQ45" s="90">
        <f>SQRT(SUMSQ($CE33:CQ33))</f>
        <v>46.53329455000965</v>
      </c>
      <c r="CR45" s="90">
        <f>SQRT(SUMSQ($CE33:CR33))</f>
        <v>47.510336205477586</v>
      </c>
      <c r="CS45" s="90">
        <f>SQRT(SUMSQ($CE33:CS33))</f>
        <v>48.464110575989807</v>
      </c>
      <c r="CT45" s="90">
        <f>SQRT(SUMSQ($CE33:CT33))</f>
        <v>49.42320685608216</v>
      </c>
      <c r="CU45" s="90">
        <f>SQRT(SUMSQ($CE33:CU33))</f>
        <v>50.339718119727721</v>
      </c>
      <c r="CV45" s="90">
        <f>SQRT(SUMSQ($CE33:CV33))</f>
        <v>51.247576092110712</v>
      </c>
      <c r="CW45" s="90">
        <f>SQRT(SUMSQ($CE33:CW33))</f>
        <v>52.143286995374481</v>
      </c>
      <c r="CX45" s="90">
        <f>SQRT(SUMSQ($CE33:CX33))</f>
        <v>53.025135529406853</v>
      </c>
      <c r="CY45" s="90">
        <f>SQRT(SUMSQ($CE33:CY33))</f>
        <v>53.866633474652609</v>
      </c>
      <c r="CZ45" s="90">
        <f>SQRT(SUMSQ($CE33:CZ33))</f>
        <v>54.707085255517782</v>
      </c>
      <c r="DA45" s="90">
        <f>SQRT(SUMSQ($CE33:DA33))</f>
        <v>55.527334307440384</v>
      </c>
      <c r="DB45" s="90">
        <f>SQRT(SUMSQ($CE33:DB33))</f>
        <v>56.318638978893169</v>
      </c>
      <c r="DC45" s="90">
        <f>SQRT(SUMSQ($CE33:DC33))</f>
        <v>57.121781231011134</v>
      </c>
      <c r="DD45" s="90">
        <f>SQRT(SUMSQ($CE33:DD33))</f>
        <v>57.88901615017528</v>
      </c>
      <c r="DE45" s="90">
        <f>SQRT(SUMSQ($CE33:DE33))</f>
        <v>58.665420100702235</v>
      </c>
      <c r="DF45" s="90">
        <f>SQRT(SUMSQ($CE33:DF33))</f>
        <v>59.425743711186527</v>
      </c>
      <c r="DG45" s="90">
        <f>SQRT(SUMSQ($CE33:DG33))</f>
        <v>60.292643280661871</v>
      </c>
      <c r="DH45" s="90">
        <f>SQRT(SUMSQ($CE33:DH33))</f>
        <v>61.171330337343655</v>
      </c>
      <c r="DI45" s="90">
        <f>SQRT(SUMSQ($CE33:DI33))</f>
        <v>61.88252038250117</v>
      </c>
      <c r="DJ45" s="90">
        <f>SQRT(SUMSQ($CE33:DJ33))</f>
        <v>62.799031270966829</v>
      </c>
      <c r="DK45" s="90">
        <f>SQRT(SUMSQ($CE33:DK33))</f>
        <v>63.723911518738291</v>
      </c>
      <c r="DL45" s="90">
        <f>SQRT(SUMSQ($CE33:DL33))</f>
        <v>64.624469467018528</v>
      </c>
      <c r="DM45" s="90">
        <f>SQRT(SUMSQ($CE33:DM33))</f>
        <v>65.508034845524676</v>
      </c>
      <c r="DN45" s="90">
        <f>SQRT(SUMSQ($CE33:DN33))</f>
        <v>66.373625321391657</v>
      </c>
      <c r="DO45" s="90">
        <f>SQRT(SUMSQ($CE33:DO33))</f>
        <v>67.253142075469981</v>
      </c>
      <c r="DP45" s="90">
        <f>SQRT(SUMSQ($CE33:DP33))</f>
        <v>68.092147599772389</v>
      </c>
      <c r="DQ45" s="90">
        <f>SQRT(SUMSQ($CE33:DQ33))</f>
        <v>68.990997070751504</v>
      </c>
      <c r="DR45" s="90">
        <f>SQRT(SUMSQ($CE33:DR33))</f>
        <v>69.820180254373852</v>
      </c>
      <c r="DS45" s="90">
        <f>SQRT(SUMSQ($CE33:DS33))</f>
        <v>70.691719880699452</v>
      </c>
      <c r="DT45" s="90">
        <f>SQRT(SUMSQ($CE33:DT33))</f>
        <v>71.568942145294145</v>
      </c>
      <c r="DU45" s="90">
        <f>SQRT(SUMSQ($CE33:DU33))</f>
        <v>72.44699583990581</v>
      </c>
      <c r="DV45" s="90">
        <f>SQRT(SUMSQ($CE33:DV33))</f>
        <v>73.29918968570459</v>
      </c>
      <c r="DW45" s="90">
        <f>SQRT(SUMSQ($CE33:DW33))</f>
        <v>74.133138425802883</v>
      </c>
      <c r="DX45" s="90">
        <f>SQRT(SUMSQ($CE33:DX33))</f>
        <v>74.866329134417867</v>
      </c>
      <c r="DY45" s="95">
        <f>SQRT(SUMSQ($CE33:DY33))</f>
        <v>75.566146431404803</v>
      </c>
      <c r="DZ45" s="130">
        <f t="shared" ref="DZ45:DZ51" si="27">DX45/362</f>
        <v>0.20681306390723167</v>
      </c>
    </row>
    <row r="46" spans="2:130" x14ac:dyDescent="0.2">
      <c r="B46" s="45" t="s">
        <v>176</v>
      </c>
      <c r="C46" s="54"/>
      <c r="D46" s="54"/>
      <c r="E46" s="54"/>
      <c r="L46" s="54"/>
      <c r="M46" s="54"/>
      <c r="N46" s="54"/>
      <c r="O46" s="54"/>
      <c r="P46" s="90">
        <f t="shared" si="21"/>
        <v>-31.257046611199968</v>
      </c>
      <c r="Q46" s="90">
        <f t="shared" ref="Q46:BJ46" si="28">P46+Q34</f>
        <v>-44.594093222399906</v>
      </c>
      <c r="R46" s="90">
        <f t="shared" si="28"/>
        <v>-44.70082467519984</v>
      </c>
      <c r="S46" s="90">
        <f t="shared" si="28"/>
        <v>-77.677748154399865</v>
      </c>
      <c r="T46" s="90">
        <f t="shared" si="28"/>
        <v>-82.342445511699808</v>
      </c>
      <c r="U46" s="90">
        <f t="shared" si="28"/>
        <v>-61.858462367599813</v>
      </c>
      <c r="V46" s="90">
        <f t="shared" si="28"/>
        <v>-92.181158339399815</v>
      </c>
      <c r="W46" s="90">
        <f t="shared" si="28"/>
        <v>-99.392466251299751</v>
      </c>
      <c r="X46" s="90">
        <f t="shared" si="28"/>
        <v>-113.04138422769975</v>
      </c>
      <c r="Y46" s="90">
        <f t="shared" si="28"/>
        <v>-144.80440575029979</v>
      </c>
      <c r="Z46" s="90">
        <f t="shared" si="28"/>
        <v>-175.74275303989987</v>
      </c>
      <c r="AA46" s="90">
        <f t="shared" si="28"/>
        <v>-215.88692310859983</v>
      </c>
      <c r="AB46" s="90">
        <f t="shared" si="28"/>
        <v>-260.40160504499988</v>
      </c>
      <c r="AC46" s="90">
        <f t="shared" si="28"/>
        <v>-296.0980933914999</v>
      </c>
      <c r="AD46" s="90">
        <f t="shared" si="28"/>
        <v>-324.19646023569993</v>
      </c>
      <c r="AE46" s="90">
        <f t="shared" si="28"/>
        <v>-328.84307835519991</v>
      </c>
      <c r="AF46" s="90">
        <f t="shared" si="28"/>
        <v>-366.16018740269988</v>
      </c>
      <c r="AG46" s="90">
        <f t="shared" si="28"/>
        <v>-396.70280064179985</v>
      </c>
      <c r="AH46" s="90">
        <f t="shared" si="28"/>
        <v>-433.86477160589988</v>
      </c>
      <c r="AI46" s="90">
        <f t="shared" si="28"/>
        <v>-459.5942581331999</v>
      </c>
      <c r="AJ46" s="90">
        <f t="shared" si="28"/>
        <v>-486.84881758789987</v>
      </c>
      <c r="AK46" s="90">
        <f t="shared" si="28"/>
        <v>-495.5048498970998</v>
      </c>
      <c r="AL46" s="90">
        <f t="shared" si="28"/>
        <v>-526.18162399189976</v>
      </c>
      <c r="AM46" s="90">
        <f t="shared" si="28"/>
        <v>-540.80623200369973</v>
      </c>
      <c r="AN46" s="90">
        <f t="shared" si="28"/>
        <v>-536.22904631879965</v>
      </c>
      <c r="AO46" s="90">
        <f t="shared" si="28"/>
        <v>-540.56835414949956</v>
      </c>
      <c r="AP46" s="90">
        <f t="shared" si="28"/>
        <v>-527.78980755139958</v>
      </c>
      <c r="AQ46" s="90">
        <f t="shared" si="28"/>
        <v>-550.23668358859948</v>
      </c>
      <c r="AR46" s="90">
        <f t="shared" si="28"/>
        <v>-584.04507704559944</v>
      </c>
      <c r="AS46" s="90">
        <f t="shared" si="28"/>
        <v>-585.2272323836994</v>
      </c>
      <c r="AT46" s="90">
        <f t="shared" si="28"/>
        <v>-632.70414176989937</v>
      </c>
      <c r="AU46" s="90">
        <f t="shared" si="28"/>
        <v>-683.63276744809934</v>
      </c>
      <c r="AV46" s="90">
        <f t="shared" si="28"/>
        <v>-714.7635892291994</v>
      </c>
      <c r="AW46" s="90">
        <f t="shared" si="28"/>
        <v>-711.31123686379942</v>
      </c>
      <c r="AX46" s="90">
        <f t="shared" si="28"/>
        <v>-766.54203166789944</v>
      </c>
      <c r="AY46" s="90">
        <f t="shared" si="28"/>
        <v>-809.82727980189941</v>
      </c>
      <c r="AZ46" s="90">
        <f t="shared" si="28"/>
        <v>-895.7012473736994</v>
      </c>
      <c r="BA46" s="90">
        <f t="shared" si="28"/>
        <v>-971.15865095619938</v>
      </c>
      <c r="BB46" s="90">
        <f t="shared" si="28"/>
        <v>-1043.4184173379995</v>
      </c>
      <c r="BC46" s="90">
        <f t="shared" si="28"/>
        <v>-1093.3864270043996</v>
      </c>
      <c r="BD46" s="90">
        <f t="shared" si="28"/>
        <v>-1173.3374728550996</v>
      </c>
      <c r="BE46" s="90">
        <f t="shared" si="28"/>
        <v>-1237.6127789397995</v>
      </c>
      <c r="BF46" s="90">
        <f t="shared" si="28"/>
        <v>-1292.5670687100994</v>
      </c>
      <c r="BG46" s="90">
        <f t="shared" si="28"/>
        <v>-1377.2455309807995</v>
      </c>
      <c r="BH46" s="90">
        <f t="shared" si="28"/>
        <v>-1451.1614084328994</v>
      </c>
      <c r="BI46" s="90">
        <f t="shared" si="28"/>
        <v>-1521.1148443834995</v>
      </c>
      <c r="BJ46" s="95">
        <f t="shared" si="28"/>
        <v>-1578.3776107047995</v>
      </c>
      <c r="BK46" s="246">
        <f t="shared" si="23"/>
        <v>-4.3601591455933688</v>
      </c>
      <c r="BL46" s="122">
        <f t="shared" si="24"/>
        <v>31.720546399888583</v>
      </c>
      <c r="BM46" s="39"/>
      <c r="BN46" s="10"/>
      <c r="BQ46" s="45" t="s">
        <v>176</v>
      </c>
      <c r="BR46" s="54"/>
      <c r="BS46" s="54"/>
      <c r="BT46" s="54"/>
      <c r="BU46" s="54"/>
      <c r="BV46" s="54"/>
      <c r="BW46" s="54"/>
      <c r="BX46" s="54"/>
      <c r="BY46" s="54"/>
      <c r="BZ46" s="54"/>
      <c r="CA46" s="54"/>
      <c r="CB46" s="54"/>
      <c r="CC46" s="54"/>
      <c r="CD46" s="54"/>
      <c r="CE46" s="90">
        <f t="shared" si="25"/>
        <v>15.434261417955113</v>
      </c>
      <c r="CF46" s="90">
        <f>SQRT(SUMSQ($CE34:CF34))</f>
        <v>21.017152087905394</v>
      </c>
      <c r="CG46" s="90">
        <f>SQRT(SUMSQ($CE34:CG34))</f>
        <v>24.79043290080967</v>
      </c>
      <c r="CH46" s="90">
        <f>SQRT(SUMSQ($CE34:CH34))</f>
        <v>27.595991397128667</v>
      </c>
      <c r="CI46" s="90">
        <f>SQRT(SUMSQ($CE34:CI34))</f>
        <v>29.794459375530316</v>
      </c>
      <c r="CJ46" s="90">
        <f>SQRT(SUMSQ($CE34:CJ34))</f>
        <v>31.574831802750218</v>
      </c>
      <c r="CK46" s="90">
        <f>SQRT(SUMSQ($CE34:CK34))</f>
        <v>33.05513789612921</v>
      </c>
      <c r="CL46" s="90">
        <f>SQRT(SUMSQ($CE34:CL34))</f>
        <v>34.316424834938367</v>
      </c>
      <c r="CM46" s="90">
        <f>SQRT(SUMSQ($CE34:CM34))</f>
        <v>35.4196301985831</v>
      </c>
      <c r="CN46" s="90">
        <f>SQRT(SUMSQ($CE34:CN34))</f>
        <v>36.37753127102264</v>
      </c>
      <c r="CO46" s="90">
        <f>SQRT(SUMSQ($CE34:CO34))</f>
        <v>37.206108336435086</v>
      </c>
      <c r="CP46" s="90">
        <f>SQRT(SUMSQ($CE34:CP34))</f>
        <v>37.938863433975683</v>
      </c>
      <c r="CQ46" s="90">
        <f>SQRT(SUMSQ($CE34:CQ34))</f>
        <v>38.604387654293241</v>
      </c>
      <c r="CR46" s="90">
        <f>SQRT(SUMSQ($CE34:CR34))</f>
        <v>39.233092167726177</v>
      </c>
      <c r="CS46" s="90">
        <f>SQRT(SUMSQ($CE34:CS34))</f>
        <v>39.834786562073965</v>
      </c>
      <c r="CT46" s="90">
        <f>SQRT(SUMSQ($CE34:CT34))</f>
        <v>40.431990950927151</v>
      </c>
      <c r="CU46" s="90">
        <f>SQRT(SUMSQ($CE34:CU34))</f>
        <v>41.017440117884618</v>
      </c>
      <c r="CV46" s="90">
        <f>SQRT(SUMSQ($CE34:CV34))</f>
        <v>41.595726838669627</v>
      </c>
      <c r="CW46" s="90">
        <f>SQRT(SUMSQ($CE34:CW34))</f>
        <v>42.169855234706709</v>
      </c>
      <c r="CX46" s="90">
        <f>SQRT(SUMSQ($CE34:CX34))</f>
        <v>42.731123808655035</v>
      </c>
      <c r="CY46" s="90">
        <f>SQRT(SUMSQ($CE34:CY34))</f>
        <v>43.287133639779775</v>
      </c>
      <c r="CZ46" s="90">
        <f>SQRT(SUMSQ($CE34:CZ34))</f>
        <v>43.833904186745841</v>
      </c>
      <c r="DA46" s="90">
        <f>SQRT(SUMSQ($CE34:DA34))</f>
        <v>44.38193963165115</v>
      </c>
      <c r="DB46" s="90">
        <f>SQRT(SUMSQ($CE34:DB34))</f>
        <v>44.927577845128539</v>
      </c>
      <c r="DC46" s="90">
        <f>SQRT(SUMSQ($CE34:DC34))</f>
        <v>45.462522630626715</v>
      </c>
      <c r="DD46" s="90">
        <f>SQRT(SUMSQ($CE34:DD34))</f>
        <v>45.997048803969825</v>
      </c>
      <c r="DE46" s="90">
        <f>SQRT(SUMSQ($CE34:DE34))</f>
        <v>46.510477935736496</v>
      </c>
      <c r="DF46" s="90">
        <f>SQRT(SUMSQ($CE34:DF34))</f>
        <v>47.016015040504911</v>
      </c>
      <c r="DG46" s="90">
        <f>SQRT(SUMSQ($CE34:DG34))</f>
        <v>47.583099364179319</v>
      </c>
      <c r="DH46" s="90">
        <f>SQRT(SUMSQ($CE34:DH34))</f>
        <v>48.097083495782158</v>
      </c>
      <c r="DI46" s="90">
        <f>SQRT(SUMSQ($CE34:DI34))</f>
        <v>48.607152919689618</v>
      </c>
      <c r="DJ46" s="90">
        <f>SQRT(SUMSQ($CE34:DJ34))</f>
        <v>49.099635881703662</v>
      </c>
      <c r="DK46" s="90">
        <f>SQRT(SUMSQ($CE34:DK34))</f>
        <v>49.594688983922417</v>
      </c>
      <c r="DL46" s="90">
        <f>SQRT(SUMSQ($CE34:DL34))</f>
        <v>50.08351308634748</v>
      </c>
      <c r="DM46" s="90">
        <f>SQRT(SUMSQ($CE34:DM34))</f>
        <v>50.567512802371567</v>
      </c>
      <c r="DN46" s="90">
        <f>SQRT(SUMSQ($CE34:DN34))</f>
        <v>51.044499116328112</v>
      </c>
      <c r="DO46" s="90">
        <f>SQRT(SUMSQ($CE34:DO34))</f>
        <v>51.520693123569423</v>
      </c>
      <c r="DP46" s="90">
        <f>SQRT(SUMSQ($CE34:DP34))</f>
        <v>51.995544586616333</v>
      </c>
      <c r="DQ46" s="90">
        <f>SQRT(SUMSQ($CE34:DQ34))</f>
        <v>52.463830593694119</v>
      </c>
      <c r="DR46" s="90">
        <f>SQRT(SUMSQ($CE34:DR34))</f>
        <v>52.937061665259989</v>
      </c>
      <c r="DS46" s="90">
        <f>SQRT(SUMSQ($CE34:DS34))</f>
        <v>53.407386484798188</v>
      </c>
      <c r="DT46" s="90">
        <f>SQRT(SUMSQ($CE34:DT34))</f>
        <v>53.869892690437005</v>
      </c>
      <c r="DU46" s="90">
        <f>SQRT(SUMSQ($CE34:DU34))</f>
        <v>54.338457404896445</v>
      </c>
      <c r="DV46" s="90">
        <f>SQRT(SUMSQ($CE34:DV34))</f>
        <v>54.805131883918641</v>
      </c>
      <c r="DW46" s="90">
        <f>SQRT(SUMSQ($CE34:DW34))</f>
        <v>55.26657172518523</v>
      </c>
      <c r="DX46" s="90">
        <f>SQRT(SUMSQ($CE34:DX34))</f>
        <v>55.744994049195213</v>
      </c>
      <c r="DY46" s="95">
        <f>SQRT(SUMSQ($CE34:DY34))</f>
        <v>56.23144716669124</v>
      </c>
      <c r="DZ46" s="130">
        <f t="shared" si="27"/>
        <v>0.15399169626849507</v>
      </c>
    </row>
    <row r="47" spans="2:130" x14ac:dyDescent="0.2">
      <c r="B47" s="45" t="s">
        <v>190</v>
      </c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90">
        <f t="shared" si="21"/>
        <v>-6.8107819966000029</v>
      </c>
      <c r="Q47" s="90">
        <f t="shared" ref="Q47:BJ47" si="29">P47+Q35</f>
        <v>14.528436006800003</v>
      </c>
      <c r="R47" s="90">
        <f t="shared" si="29"/>
        <v>29.437654010200003</v>
      </c>
      <c r="S47" s="90">
        <f t="shared" si="29"/>
        <v>22.446872013600007</v>
      </c>
      <c r="T47" s="90">
        <f t="shared" si="29"/>
        <v>22.890042226600002</v>
      </c>
      <c r="U47" s="90">
        <f t="shared" si="29"/>
        <v>34.141297412299998</v>
      </c>
      <c r="V47" s="90">
        <f t="shared" si="29"/>
        <v>25.636504807599998</v>
      </c>
      <c r="W47" s="90">
        <f t="shared" si="29"/>
        <v>16.765664412499998</v>
      </c>
      <c r="X47" s="90">
        <f t="shared" si="29"/>
        <v>8.5387762269999996</v>
      </c>
      <c r="Y47" s="90">
        <f t="shared" si="29"/>
        <v>7.042936141999995</v>
      </c>
      <c r="Z47" s="90">
        <f t="shared" si="29"/>
        <v>-4.1678214442000048</v>
      </c>
      <c r="AA47" s="90">
        <f t="shared" si="29"/>
        <v>-5.8749944064000026</v>
      </c>
      <c r="AB47" s="90">
        <f t="shared" si="29"/>
        <v>-4.4876647242000089</v>
      </c>
      <c r="AC47" s="90">
        <f t="shared" si="29"/>
        <v>-18.608074349400013</v>
      </c>
      <c r="AD47" s="90">
        <f t="shared" si="29"/>
        <v>-27.807322507200006</v>
      </c>
      <c r="AE47" s="90">
        <f t="shared" si="29"/>
        <v>-28.539600351100006</v>
      </c>
      <c r="AF47" s="90">
        <f t="shared" si="29"/>
        <v>-16.961091626400009</v>
      </c>
      <c r="AG47" s="90">
        <f t="shared" si="29"/>
        <v>-7.6921461427000111</v>
      </c>
      <c r="AH47" s="90">
        <f t="shared" si="29"/>
        <v>-12.925253644700017</v>
      </c>
      <c r="AI47" s="90">
        <f t="shared" si="29"/>
        <v>-25.547044542300025</v>
      </c>
      <c r="AJ47" s="90">
        <f t="shared" si="29"/>
        <v>-24.172707719000027</v>
      </c>
      <c r="AK47" s="90">
        <f t="shared" si="29"/>
        <v>-4.7969917702000195</v>
      </c>
      <c r="AL47" s="90">
        <f t="shared" si="29"/>
        <v>-22.804989261500022</v>
      </c>
      <c r="AM47" s="90">
        <f t="shared" si="29"/>
        <v>-14.647430786700028</v>
      </c>
      <c r="AN47" s="90">
        <f t="shared" si="29"/>
        <v>-11.788184008800027</v>
      </c>
      <c r="AO47" s="90">
        <f t="shared" si="29"/>
        <v>-10.010336461400026</v>
      </c>
      <c r="AP47" s="90">
        <f t="shared" si="29"/>
        <v>-2.0064359052000214</v>
      </c>
      <c r="AQ47" s="90">
        <f t="shared" si="29"/>
        <v>-26.898418342000021</v>
      </c>
      <c r="AR47" s="90">
        <f t="shared" si="29"/>
        <v>-42.212337127500021</v>
      </c>
      <c r="AS47" s="90">
        <f t="shared" si="29"/>
        <v>-34.533010914800016</v>
      </c>
      <c r="AT47" s="90">
        <f t="shared" si="29"/>
        <v>-48.492562520200011</v>
      </c>
      <c r="AU47" s="90">
        <f t="shared" si="29"/>
        <v>-76.186570619000008</v>
      </c>
      <c r="AV47" s="90">
        <f t="shared" si="29"/>
        <v>-105.93937600870001</v>
      </c>
      <c r="AW47" s="90">
        <f t="shared" si="29"/>
        <v>-124.14962617270001</v>
      </c>
      <c r="AX47" s="90">
        <f t="shared" si="29"/>
        <v>-142.00823729220002</v>
      </c>
      <c r="AY47" s="90">
        <f t="shared" si="29"/>
        <v>-146.78180399540003</v>
      </c>
      <c r="AZ47" s="90">
        <f t="shared" si="29"/>
        <v>-186.42470454660003</v>
      </c>
      <c r="BA47" s="90">
        <f t="shared" si="29"/>
        <v>-216.93734600330004</v>
      </c>
      <c r="BB47" s="90">
        <f t="shared" si="29"/>
        <v>-253.95802133090004</v>
      </c>
      <c r="BC47" s="90">
        <f t="shared" si="29"/>
        <v>-272.87556482020005</v>
      </c>
      <c r="BD47" s="90">
        <f t="shared" si="29"/>
        <v>-313.76359277890003</v>
      </c>
      <c r="BE47" s="90">
        <f t="shared" si="29"/>
        <v>-356.38484273030002</v>
      </c>
      <c r="BF47" s="90">
        <f t="shared" si="29"/>
        <v>-362.88619936240002</v>
      </c>
      <c r="BG47" s="90">
        <f t="shared" si="29"/>
        <v>-395.36210885620005</v>
      </c>
      <c r="BH47" s="90">
        <f t="shared" si="29"/>
        <v>-440.10601086260004</v>
      </c>
      <c r="BI47" s="90">
        <f t="shared" si="29"/>
        <v>-460.09764204750007</v>
      </c>
      <c r="BJ47" s="95">
        <f t="shared" si="29"/>
        <v>-473.47756938950005</v>
      </c>
      <c r="BK47" s="246">
        <f t="shared" si="23"/>
        <v>-1.3079490867113261</v>
      </c>
      <c r="BL47" s="122">
        <f t="shared" si="24"/>
        <v>9.5154461817407689</v>
      </c>
      <c r="BM47" s="39"/>
      <c r="BN47" s="10"/>
      <c r="BQ47" s="45" t="s">
        <v>190</v>
      </c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54"/>
      <c r="CE47" s="90">
        <f t="shared" si="25"/>
        <v>6.4840106410116389</v>
      </c>
      <c r="CF47" s="90">
        <f>SQRT(SUMSQ($CE35:CF35))</f>
        <v>8.8935280300058892</v>
      </c>
      <c r="CG47" s="90">
        <f>SQRT(SUMSQ($CE35:CG35))</f>
        <v>10.596399469186721</v>
      </c>
      <c r="CH47" s="90">
        <f>SQRT(SUMSQ($CE35:CH35))</f>
        <v>11.960440666724262</v>
      </c>
      <c r="CI47" s="90">
        <f>SQRT(SUMSQ($CE35:CI35))</f>
        <v>13.133719635575721</v>
      </c>
      <c r="CJ47" s="90">
        <f>SQRT(SUMSQ($CE35:CJ35))</f>
        <v>14.18264148755048</v>
      </c>
      <c r="CK47" s="90">
        <f>SQRT(SUMSQ($CE35:CK35))</f>
        <v>15.14965050129792</v>
      </c>
      <c r="CL47" s="90">
        <f>SQRT(SUMSQ($CE35:CL35))</f>
        <v>16.0649943063972</v>
      </c>
      <c r="CM47" s="90">
        <f>SQRT(SUMSQ($CE35:CM35))</f>
        <v>16.948606157215966</v>
      </c>
      <c r="CN47" s="90">
        <f>SQRT(SUMSQ($CE35:CN35))</f>
        <v>17.734675772973784</v>
      </c>
      <c r="CO47" s="90">
        <f>SQRT(SUMSQ($CE35:CO35))</f>
        <v>18.445960907426755</v>
      </c>
      <c r="CP47" s="90">
        <f>SQRT(SUMSQ($CE35:CP35))</f>
        <v>19.101565754084159</v>
      </c>
      <c r="CQ47" s="90">
        <f>SQRT(SUMSQ($CE35:CQ35))</f>
        <v>19.717602066335193</v>
      </c>
      <c r="CR47" s="90">
        <f>SQRT(SUMSQ($CE35:CR35))</f>
        <v>20.288806186945987</v>
      </c>
      <c r="CS47" s="90">
        <f>SQRT(SUMSQ($CE35:CS35))</f>
        <v>20.842521830580303</v>
      </c>
      <c r="CT47" s="90">
        <f>SQRT(SUMSQ($CE35:CT35))</f>
        <v>21.376715079077737</v>
      </c>
      <c r="CU47" s="90">
        <f>SQRT(SUMSQ($CE35:CU35))</f>
        <v>21.900011346652139</v>
      </c>
      <c r="CV47" s="90">
        <f>SQRT(SUMSQ($CE35:CV35))</f>
        <v>22.40275000384322</v>
      </c>
      <c r="CW47" s="90">
        <f>SQRT(SUMSQ($CE35:CW35))</f>
        <v>22.892033040880445</v>
      </c>
      <c r="CX47" s="90">
        <f>SQRT(SUMSQ($CE35:CX35))</f>
        <v>23.373816726354622</v>
      </c>
      <c r="CY47" s="90">
        <f>SQRT(SUMSQ($CE35:CY35))</f>
        <v>23.843308845575571</v>
      </c>
      <c r="CZ47" s="90">
        <f>SQRT(SUMSQ($CE35:CZ35))</f>
        <v>24.31470026743288</v>
      </c>
      <c r="DA47" s="90">
        <f>SQRT(SUMSQ($CE35:DA35))</f>
        <v>24.766822961760571</v>
      </c>
      <c r="DB47" s="90">
        <f>SQRT(SUMSQ($CE35:DB35))</f>
        <v>25.217957812821489</v>
      </c>
      <c r="DC47" s="90">
        <f>SQRT(SUMSQ($CE35:DC35))</f>
        <v>25.655072119414168</v>
      </c>
      <c r="DD47" s="90">
        <f>SQRT(SUMSQ($CE35:DD35))</f>
        <v>26.088778875308488</v>
      </c>
      <c r="DE47" s="90">
        <f>SQRT(SUMSQ($CE35:DE35))</f>
        <v>26.523214476248903</v>
      </c>
      <c r="DF47" s="90">
        <f>SQRT(SUMSQ($CE35:DF35))</f>
        <v>26.951578089567054</v>
      </c>
      <c r="DG47" s="90">
        <f>SQRT(SUMSQ($CE35:DG35))</f>
        <v>27.363735636380337</v>
      </c>
      <c r="DH47" s="90">
        <f>SQRT(SUMSQ($CE35:DH35))</f>
        <v>27.7708156687555</v>
      </c>
      <c r="DI47" s="90">
        <f>SQRT(SUMSQ($CE35:DI35))</f>
        <v>28.176271857116649</v>
      </c>
      <c r="DJ47" s="90">
        <f>SQRT(SUMSQ($CE35:DJ35))</f>
        <v>28.586435260728987</v>
      </c>
      <c r="DK47" s="90">
        <f>SQRT(SUMSQ($CE35:DK35))</f>
        <v>28.991487194718143</v>
      </c>
      <c r="DL47" s="90">
        <f>SQRT(SUMSQ($CE35:DL35))</f>
        <v>29.382390960544885</v>
      </c>
      <c r="DM47" s="90">
        <f>SQRT(SUMSQ($CE35:DM35))</f>
        <v>29.775075201500741</v>
      </c>
      <c r="DN47" s="90">
        <f>SQRT(SUMSQ($CE35:DN35))</f>
        <v>30.162773329668269</v>
      </c>
      <c r="DO47" s="90">
        <f>SQRT(SUMSQ($CE35:DO35))</f>
        <v>30.54216985104026</v>
      </c>
      <c r="DP47" s="90">
        <f>SQRT(SUMSQ($CE35:DP35))</f>
        <v>30.906625657334367</v>
      </c>
      <c r="DQ47" s="90">
        <f>SQRT(SUMSQ($CE35:DQ35))</f>
        <v>31.271562601896214</v>
      </c>
      <c r="DR47" s="90">
        <f>SQRT(SUMSQ($CE35:DR35))</f>
        <v>31.641892241856926</v>
      </c>
      <c r="DS47" s="90">
        <f>SQRT(SUMSQ($CE35:DS35))</f>
        <v>32.007055902928528</v>
      </c>
      <c r="DT47" s="90">
        <f>SQRT(SUMSQ($CE35:DT35))</f>
        <v>32.378182656745615</v>
      </c>
      <c r="DU47" s="90">
        <f>SQRT(SUMSQ($CE35:DU35))</f>
        <v>32.754066626596497</v>
      </c>
      <c r="DV47" s="90">
        <f>SQRT(SUMSQ($CE35:DV35))</f>
        <v>33.115044710870791</v>
      </c>
      <c r="DW47" s="90">
        <f>SQRT(SUMSQ($CE35:DW35))</f>
        <v>33.46452952803962</v>
      </c>
      <c r="DX47" s="90">
        <f>SQRT(SUMSQ($CE35:DX35))</f>
        <v>33.809575338641501</v>
      </c>
      <c r="DY47" s="95">
        <f>SQRT(SUMSQ($CE35:DY35))</f>
        <v>34.158221376310856</v>
      </c>
      <c r="DZ47" s="130">
        <f t="shared" si="27"/>
        <v>9.3396616957573203E-2</v>
      </c>
    </row>
    <row r="48" spans="2:130" x14ac:dyDescent="0.2">
      <c r="B48" s="45" t="s">
        <v>197</v>
      </c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90">
        <f t="shared" si="21"/>
        <v>0.73901655400000266</v>
      </c>
      <c r="Q48" s="90">
        <f t="shared" ref="Q48:BJ48" si="30">P48+Q36</f>
        <v>30.318033108000009</v>
      </c>
      <c r="R48" s="90">
        <f t="shared" si="30"/>
        <v>26.62692391560001</v>
      </c>
      <c r="S48" s="90">
        <f t="shared" si="30"/>
        <v>21.083975074600009</v>
      </c>
      <c r="T48" s="90">
        <f t="shared" si="30"/>
        <v>23.479035332799999</v>
      </c>
      <c r="U48" s="90">
        <f t="shared" si="30"/>
        <v>20.008400826709003</v>
      </c>
      <c r="V48" s="90">
        <f t="shared" si="30"/>
        <v>9.1546836467269976</v>
      </c>
      <c r="W48" s="90">
        <f t="shared" si="30"/>
        <v>-24.740572479146007</v>
      </c>
      <c r="X48" s="90">
        <f t="shared" si="30"/>
        <v>-32.915653648710006</v>
      </c>
      <c r="Y48" s="90">
        <f t="shared" si="30"/>
        <v>-64.357854229874008</v>
      </c>
      <c r="Z48" s="90">
        <f t="shared" si="30"/>
        <v>-76.338820348838013</v>
      </c>
      <c r="AA48" s="90">
        <f t="shared" si="30"/>
        <v>-77.745590104202009</v>
      </c>
      <c r="AB48" s="90">
        <f t="shared" si="30"/>
        <v>-53.516014380902007</v>
      </c>
      <c r="AC48" s="90">
        <f t="shared" si="30"/>
        <v>-61.025003228902008</v>
      </c>
      <c r="AD48" s="90">
        <f t="shared" si="30"/>
        <v>-85.78167351490201</v>
      </c>
      <c r="AE48" s="90">
        <f t="shared" si="30"/>
        <v>-59.095096775702032</v>
      </c>
      <c r="AF48" s="90">
        <f t="shared" si="30"/>
        <v>-72.521536129902032</v>
      </c>
      <c r="AG48" s="90">
        <f t="shared" si="30"/>
        <v>-95.743464810302029</v>
      </c>
      <c r="AH48" s="90">
        <f t="shared" si="30"/>
        <v>-129.53226081750205</v>
      </c>
      <c r="AI48" s="90">
        <f t="shared" si="30"/>
        <v>-138.47897140600205</v>
      </c>
      <c r="AJ48" s="90">
        <f t="shared" si="30"/>
        <v>-120.47224947440205</v>
      </c>
      <c r="AK48" s="90">
        <f t="shared" si="30"/>
        <v>-119.67285254480205</v>
      </c>
      <c r="AL48" s="90">
        <f t="shared" si="30"/>
        <v>-117.97806588700205</v>
      </c>
      <c r="AM48" s="90">
        <f t="shared" si="30"/>
        <v>-141.58569308560203</v>
      </c>
      <c r="AN48" s="90">
        <f t="shared" si="30"/>
        <v>-131.91157675810206</v>
      </c>
      <c r="AO48" s="90">
        <f t="shared" si="30"/>
        <v>-147.18621803490205</v>
      </c>
      <c r="AP48" s="90">
        <f t="shared" si="30"/>
        <v>-132.78051523670206</v>
      </c>
      <c r="AQ48" s="90">
        <f t="shared" si="30"/>
        <v>-143.87948999600206</v>
      </c>
      <c r="AR48" s="90">
        <f t="shared" si="30"/>
        <v>-133.84811525040203</v>
      </c>
      <c r="AS48" s="90">
        <f t="shared" si="30"/>
        <v>-137.96748861720204</v>
      </c>
      <c r="AT48" s="90">
        <f t="shared" si="30"/>
        <v>-150.88629303680204</v>
      </c>
      <c r="AU48" s="90">
        <f t="shared" si="30"/>
        <v>-187.59881836040205</v>
      </c>
      <c r="AV48" s="90">
        <f t="shared" si="30"/>
        <v>-231.55999618360204</v>
      </c>
      <c r="AW48" s="90">
        <f t="shared" si="30"/>
        <v>-262.37657918500202</v>
      </c>
      <c r="AX48" s="90">
        <f t="shared" si="30"/>
        <v>-261.14394936440203</v>
      </c>
      <c r="AY48" s="90">
        <f t="shared" si="30"/>
        <v>-279.12818039600205</v>
      </c>
      <c r="AZ48" s="90">
        <f t="shared" si="30"/>
        <v>-310.35804486780205</v>
      </c>
      <c r="BA48" s="90">
        <f t="shared" si="30"/>
        <v>-331.41997780040208</v>
      </c>
      <c r="BB48" s="90">
        <f t="shared" si="30"/>
        <v>-354.83936277280208</v>
      </c>
      <c r="BC48" s="90">
        <f t="shared" si="30"/>
        <v>-393.37867320940205</v>
      </c>
      <c r="BD48" s="90">
        <f t="shared" si="30"/>
        <v>-416.04182611660207</v>
      </c>
      <c r="BE48" s="90">
        <f t="shared" si="30"/>
        <v>-468.66258011940209</v>
      </c>
      <c r="BF48" s="90">
        <f t="shared" si="30"/>
        <v>-469.7198957242021</v>
      </c>
      <c r="BG48" s="90">
        <f t="shared" si="30"/>
        <v>-463.28693297300208</v>
      </c>
      <c r="BH48" s="90">
        <f t="shared" si="30"/>
        <v>-489.18807557720208</v>
      </c>
      <c r="BI48" s="90">
        <f t="shared" si="30"/>
        <v>-536.65313703530205</v>
      </c>
      <c r="BJ48" s="95">
        <f t="shared" si="30"/>
        <v>-531.99866244840211</v>
      </c>
      <c r="BK48" s="246">
        <f t="shared" si="23"/>
        <v>-1.4696095647745915</v>
      </c>
      <c r="BL48" s="122">
        <f t="shared" si="24"/>
        <v>10.69154056825338</v>
      </c>
      <c r="BM48" s="39"/>
      <c r="BN48" s="10"/>
      <c r="BQ48" s="45" t="s">
        <v>197</v>
      </c>
      <c r="BR48" s="54"/>
      <c r="BS48" s="54"/>
      <c r="BT48" s="54"/>
      <c r="BU48" s="54"/>
      <c r="BV48" s="54"/>
      <c r="BW48" s="54"/>
      <c r="BX48" s="54"/>
      <c r="BY48" s="54"/>
      <c r="BZ48" s="54"/>
      <c r="CA48" s="54"/>
      <c r="CB48" s="54"/>
      <c r="CC48" s="54"/>
      <c r="CD48" s="54"/>
      <c r="CE48" s="90">
        <f t="shared" si="25"/>
        <v>8.2128759519262236</v>
      </c>
      <c r="CF48" s="90">
        <f>SQRT(SUMSQ($CE36:CF36))</f>
        <v>11.428550368984931</v>
      </c>
      <c r="CG48" s="90">
        <f>SQRT(SUMSQ($CE36:CG36))</f>
        <v>13.844643950077861</v>
      </c>
      <c r="CH48" s="90">
        <f>SQRT(SUMSQ($CE36:CH36))</f>
        <v>15.850872412650283</v>
      </c>
      <c r="CI48" s="90">
        <f>SQRT(SUMSQ($CE36:CI36))</f>
        <v>17.642236601262528</v>
      </c>
      <c r="CJ48" s="90">
        <f>SQRT(SUMSQ($CE36:CJ36))</f>
        <v>19.342493371020712</v>
      </c>
      <c r="CK48" s="90">
        <f>SQRT(SUMSQ($CE36:CK36))</f>
        <v>20.9688512819911</v>
      </c>
      <c r="CL48" s="90">
        <f>SQRT(SUMSQ($CE36:CL36))</f>
        <v>22.550612659277483</v>
      </c>
      <c r="CM48" s="90">
        <f>SQRT(SUMSQ($CE36:CM36))</f>
        <v>24.119185463321504</v>
      </c>
      <c r="CN48" s="90">
        <f>SQRT(SUMSQ($CE36:CN36))</f>
        <v>25.541941116999258</v>
      </c>
      <c r="CO48" s="90">
        <f>SQRT(SUMSQ($CE36:CO36))</f>
        <v>26.803164950232528</v>
      </c>
      <c r="CP48" s="90">
        <f>SQRT(SUMSQ($CE36:CP36))</f>
        <v>27.940466805920178</v>
      </c>
      <c r="CQ48" s="90">
        <f>SQRT(SUMSQ($CE36:CQ36))</f>
        <v>29.287893309374439</v>
      </c>
      <c r="CR48" s="90">
        <f>SQRT(SUMSQ($CE36:CR36))</f>
        <v>30.450528556798453</v>
      </c>
      <c r="CS48" s="90">
        <f>SQRT(SUMSQ($CE36:CS36))</f>
        <v>31.495083045397006</v>
      </c>
      <c r="CT48" s="90">
        <f>SQRT(SUMSQ($CE36:CT36))</f>
        <v>32.427492299992167</v>
      </c>
      <c r="CU48" s="90">
        <f>SQRT(SUMSQ($CE36:CU36))</f>
        <v>33.307077225970637</v>
      </c>
      <c r="CV48" s="90">
        <f>SQRT(SUMSQ($CE36:CV36))</f>
        <v>34.111696444250128</v>
      </c>
      <c r="CW48" s="90">
        <f>SQRT(SUMSQ($CE36:CW36))</f>
        <v>34.895409244410509</v>
      </c>
      <c r="CX48" s="90">
        <f>SQRT(SUMSQ($CE36:CX36))</f>
        <v>35.669293303006846</v>
      </c>
      <c r="CY48" s="90">
        <f>SQRT(SUMSQ($CE36:CY36))</f>
        <v>36.419636063869142</v>
      </c>
      <c r="CZ48" s="90">
        <f>SQRT(SUMSQ($CE36:CZ36))</f>
        <v>37.164039354103245</v>
      </c>
      <c r="DA48" s="90">
        <f>SQRT(SUMSQ($CE36:DA36))</f>
        <v>37.882680265237809</v>
      </c>
      <c r="DB48" s="90">
        <f>SQRT(SUMSQ($CE36:DB36))</f>
        <v>38.588240383931087</v>
      </c>
      <c r="DC48" s="90">
        <f>SQRT(SUMSQ($CE36:DC36))</f>
        <v>39.275218579930524</v>
      </c>
      <c r="DD48" s="90">
        <f>SQRT(SUMSQ($CE36:DD36))</f>
        <v>39.951005363854406</v>
      </c>
      <c r="DE48" s="90">
        <f>SQRT(SUMSQ($CE36:DE36))</f>
        <v>40.614731057506688</v>
      </c>
      <c r="DF48" s="90">
        <f>SQRT(SUMSQ($CE36:DF36))</f>
        <v>41.267109319659333</v>
      </c>
      <c r="DG48" s="90">
        <f>SQRT(SUMSQ($CE36:DG36))</f>
        <v>41.912067747075483</v>
      </c>
      <c r="DH48" s="90">
        <f>SQRT(SUMSQ($CE36:DH36))</f>
        <v>42.543127549108085</v>
      </c>
      <c r="DI48" s="90">
        <f>SQRT(SUMSQ($CE36:DI36))</f>
        <v>43.174536629952634</v>
      </c>
      <c r="DJ48" s="90">
        <f>SQRT(SUMSQ($CE36:DJ36))</f>
        <v>43.799530453420196</v>
      </c>
      <c r="DK48" s="90">
        <f>SQRT(SUMSQ($CE36:DK36))</f>
        <v>44.408111359801545</v>
      </c>
      <c r="DL48" s="90">
        <f>SQRT(SUMSQ($CE36:DL36))</f>
        <v>45.009992812779217</v>
      </c>
      <c r="DM48" s="90">
        <f>SQRT(SUMSQ($CE36:DM36))</f>
        <v>45.601464802116716</v>
      </c>
      <c r="DN48" s="90">
        <f>SQRT(SUMSQ($CE36:DN36))</f>
        <v>46.187102527701597</v>
      </c>
      <c r="DO48" s="90">
        <f>SQRT(SUMSQ($CE36:DO36))</f>
        <v>46.766247960814859</v>
      </c>
      <c r="DP48" s="90">
        <f>SQRT(SUMSQ($CE36:DP36))</f>
        <v>47.336589652302209</v>
      </c>
      <c r="DQ48" s="90">
        <f>SQRT(SUMSQ($CE36:DQ36))</f>
        <v>47.906934787541772</v>
      </c>
      <c r="DR48" s="90">
        <f>SQRT(SUMSQ($CE36:DR36))</f>
        <v>48.470944668416138</v>
      </c>
      <c r="DS48" s="90">
        <f>SQRT(SUMSQ($CE36:DS36))</f>
        <v>49.03538109701887</v>
      </c>
      <c r="DT48" s="90">
        <f>SQRT(SUMSQ($CE36:DT36))</f>
        <v>49.58549103646137</v>
      </c>
      <c r="DU48" s="90">
        <f>SQRT(SUMSQ($CE36:DU36))</f>
        <v>50.136575887873605</v>
      </c>
      <c r="DV48" s="90">
        <f>SQRT(SUMSQ($CE36:DV36))</f>
        <v>50.686991363126019</v>
      </c>
      <c r="DW48" s="90">
        <f>SQRT(SUMSQ($CE36:DW36))</f>
        <v>51.23325802071065</v>
      </c>
      <c r="DX48" s="90">
        <f>SQRT(SUMSQ($CE36:DX36))</f>
        <v>51.774156897623875</v>
      </c>
      <c r="DY48" s="95">
        <f>SQRT(SUMSQ($CE36:DY36))</f>
        <v>52.320604813769414</v>
      </c>
      <c r="DZ48" s="130">
        <f t="shared" si="27"/>
        <v>0.14302253286636429</v>
      </c>
    </row>
    <row r="49" spans="2:130" x14ac:dyDescent="0.2">
      <c r="B49" s="45" t="s">
        <v>243</v>
      </c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90">
        <f t="shared" si="21"/>
        <v>38.325240605546711</v>
      </c>
      <c r="Q49" s="90">
        <f t="shared" ref="Q49:BJ49" si="31">P49+Q37</f>
        <v>63.924478085493391</v>
      </c>
      <c r="R49" s="90">
        <f t="shared" si="31"/>
        <v>72.163715565440057</v>
      </c>
      <c r="S49" s="90">
        <f t="shared" si="31"/>
        <v>70.112953045386703</v>
      </c>
      <c r="T49" s="90">
        <f t="shared" si="31"/>
        <v>96.482190525333394</v>
      </c>
      <c r="U49" s="90">
        <f t="shared" si="31"/>
        <v>107.20142800528006</v>
      </c>
      <c r="V49" s="90">
        <f t="shared" si="31"/>
        <v>117.8606654852267</v>
      </c>
      <c r="W49" s="90">
        <f t="shared" si="31"/>
        <v>102.52990296517336</v>
      </c>
      <c r="X49" s="90">
        <f t="shared" si="31"/>
        <v>115.12313731952001</v>
      </c>
      <c r="Y49" s="90">
        <f t="shared" si="31"/>
        <v>75.116371673866681</v>
      </c>
      <c r="Z49" s="90">
        <f t="shared" si="31"/>
        <v>44.719606028213349</v>
      </c>
      <c r="AA49" s="90">
        <f t="shared" si="31"/>
        <v>34.368827880160026</v>
      </c>
      <c r="AB49" s="90">
        <f t="shared" si="31"/>
        <v>76.324887070506676</v>
      </c>
      <c r="AC49" s="90">
        <f t="shared" si="31"/>
        <v>112.55380230125331</v>
      </c>
      <c r="AD49" s="90">
        <f t="shared" si="31"/>
        <v>112.51869755791999</v>
      </c>
      <c r="AE49" s="90">
        <f t="shared" si="31"/>
        <v>151.19567411010667</v>
      </c>
      <c r="AF49" s="90">
        <f t="shared" si="31"/>
        <v>132.55241410986332</v>
      </c>
      <c r="AG49" s="90">
        <f t="shared" si="31"/>
        <v>109.93376488307001</v>
      </c>
      <c r="AH49" s="90">
        <f t="shared" si="31"/>
        <v>89.733573437716672</v>
      </c>
      <c r="AI49" s="90">
        <f t="shared" si="31"/>
        <v>91.196478320573334</v>
      </c>
      <c r="AJ49" s="90">
        <f t="shared" si="31"/>
        <v>88.402032230459994</v>
      </c>
      <c r="AK49" s="90">
        <f t="shared" si="31"/>
        <v>96.180795911326683</v>
      </c>
      <c r="AL49" s="90">
        <f t="shared" si="31"/>
        <v>116.48234804925336</v>
      </c>
      <c r="AM49" s="90">
        <f t="shared" si="31"/>
        <v>64.600393920620036</v>
      </c>
      <c r="AN49" s="90">
        <f t="shared" si="31"/>
        <v>58.725875505686716</v>
      </c>
      <c r="AO49" s="90">
        <f t="shared" si="31"/>
        <v>53.118713066543421</v>
      </c>
      <c r="AP49" s="90">
        <f t="shared" si="31"/>
        <v>32.17462704210007</v>
      </c>
      <c r="AQ49" s="90">
        <f t="shared" si="31"/>
        <v>12.576706900566762</v>
      </c>
      <c r="AR49" s="90">
        <f t="shared" si="31"/>
        <v>-12.132907435246572</v>
      </c>
      <c r="AS49" s="90">
        <f t="shared" si="31"/>
        <v>-32.557631710669895</v>
      </c>
      <c r="AT49" s="90">
        <f t="shared" si="31"/>
        <v>-63.806175478123237</v>
      </c>
      <c r="AU49" s="90">
        <f t="shared" si="31"/>
        <v>-20.067170218816543</v>
      </c>
      <c r="AV49" s="90">
        <f t="shared" si="31"/>
        <v>-53.403171682459849</v>
      </c>
      <c r="AW49" s="90">
        <f t="shared" si="31"/>
        <v>-110.95006888813323</v>
      </c>
      <c r="AX49" s="90">
        <f t="shared" si="31"/>
        <v>-170.30301020952658</v>
      </c>
      <c r="AY49" s="90">
        <f t="shared" si="31"/>
        <v>-231.0242065632599</v>
      </c>
      <c r="AZ49" s="90">
        <f t="shared" si="31"/>
        <v>-262.12219977399326</v>
      </c>
      <c r="BA49" s="90">
        <f t="shared" si="31"/>
        <v>-262.68575291646658</v>
      </c>
      <c r="BB49" s="90">
        <f t="shared" si="31"/>
        <v>-312.16229360944993</v>
      </c>
      <c r="BC49" s="90">
        <f t="shared" si="31"/>
        <v>-352.46475919228322</v>
      </c>
      <c r="BD49" s="90">
        <f t="shared" si="31"/>
        <v>-394.82023640983658</v>
      </c>
      <c r="BE49" s="90">
        <f t="shared" si="31"/>
        <v>-453.22894789715991</v>
      </c>
      <c r="BF49" s="90">
        <f t="shared" si="31"/>
        <v>-484.36293962205326</v>
      </c>
      <c r="BG49" s="90">
        <f t="shared" si="31"/>
        <v>-491.68254145300659</v>
      </c>
      <c r="BH49" s="90">
        <f t="shared" si="31"/>
        <v>-511.29562471541988</v>
      </c>
      <c r="BI49" s="90">
        <f t="shared" si="31"/>
        <v>-516.25270079089319</v>
      </c>
      <c r="BJ49" s="95">
        <f t="shared" si="31"/>
        <v>-507.52518295462647</v>
      </c>
      <c r="BK49" s="246">
        <f t="shared" si="23"/>
        <v>-1.4020032678304599</v>
      </c>
      <c r="BL49" s="122">
        <f t="shared" si="24"/>
        <v>10.199698732317566</v>
      </c>
      <c r="BM49" s="39"/>
      <c r="BN49" s="10"/>
      <c r="BQ49" s="45" t="s">
        <v>243</v>
      </c>
      <c r="BR49" s="54"/>
      <c r="BS49" s="54"/>
      <c r="BT49" s="54"/>
      <c r="BU49" s="54"/>
      <c r="BV49" s="54"/>
      <c r="BW49" s="54"/>
      <c r="BX49" s="54"/>
      <c r="BY49" s="54"/>
      <c r="BZ49" s="54"/>
      <c r="CA49" s="54"/>
      <c r="CB49" s="54"/>
      <c r="CC49" s="54"/>
      <c r="CD49" s="54"/>
      <c r="CE49" s="90">
        <f t="shared" si="25"/>
        <v>24.078631240549033</v>
      </c>
      <c r="CF49" s="90">
        <f>SQRT(SUMSQ($CE37:CF37))</f>
        <v>32.812540883621914</v>
      </c>
      <c r="CG49" s="90">
        <f>SQRT(SUMSQ($CE37:CG37))</f>
        <v>38.754980904295074</v>
      </c>
      <c r="CH49" s="90">
        <f>SQRT(SUMSQ($CE37:CH37))</f>
        <v>43.19429925317155</v>
      </c>
      <c r="CI49" s="90">
        <f>SQRT(SUMSQ($CE37:CI37))</f>
        <v>46.663751929558195</v>
      </c>
      <c r="CJ49" s="90">
        <f>SQRT(SUMSQ($CE37:CJ37))</f>
        <v>49.451511826458322</v>
      </c>
      <c r="CK49" s="90">
        <f>SQRT(SUMSQ($CE37:CK37))</f>
        <v>51.737989688212444</v>
      </c>
      <c r="CL49" s="90">
        <f>SQRT(SUMSQ($CE37:CL37))</f>
        <v>53.648747262543694</v>
      </c>
      <c r="CM49" s="90">
        <f>SQRT(SUMSQ($CE37:CM37))</f>
        <v>55.275651501232645</v>
      </c>
      <c r="CN49" s="90">
        <f>SQRT(SUMSQ($CE37:CN37))</f>
        <v>56.688995931688595</v>
      </c>
      <c r="CO49" s="90">
        <f>SQRT(SUMSQ($CE37:CO37))</f>
        <v>57.945999436670604</v>
      </c>
      <c r="CP49" s="90">
        <f>SQRT(SUMSQ($CE37:CP37))</f>
        <v>59.090664785821126</v>
      </c>
      <c r="CQ49" s="90">
        <f>SQRT(SUMSQ($CE37:CQ37))</f>
        <v>60.157915900308765</v>
      </c>
      <c r="CR49" s="90">
        <f>SQRT(SUMSQ($CE37:CR37))</f>
        <v>61.18440699393414</v>
      </c>
      <c r="CS49" s="90">
        <f>SQRT(SUMSQ($CE37:CS37))</f>
        <v>61.790718826778814</v>
      </c>
      <c r="CT49" s="90">
        <f>SQRT(SUMSQ($CE37:CT37))</f>
        <v>62.403960852524214</v>
      </c>
      <c r="CU49" s="90">
        <f>SQRT(SUMSQ($CE37:CU37))</f>
        <v>62.982113587209525</v>
      </c>
      <c r="CV49" s="90">
        <f>SQRT(SUMSQ($CE37:CV37))</f>
        <v>63.577989140871381</v>
      </c>
      <c r="CW49" s="90">
        <f>SQRT(SUMSQ($CE37:CW37))</f>
        <v>64.171824696010887</v>
      </c>
      <c r="CX49" s="90">
        <f>SQRT(SUMSQ($CE37:CX37))</f>
        <v>64.769031181632741</v>
      </c>
      <c r="CY49" s="90">
        <f>SQRT(SUMSQ($CE37:CY37))</f>
        <v>65.458997039666173</v>
      </c>
      <c r="CZ49" s="90">
        <f>SQRT(SUMSQ($CE37:CZ37))</f>
        <v>66.138958021196402</v>
      </c>
      <c r="DA49" s="90">
        <f>SQRT(SUMSQ($CE37:DA37))</f>
        <v>66.850985179939627</v>
      </c>
      <c r="DB49" s="90">
        <f>SQRT(SUMSQ($CE37:DB37))</f>
        <v>67.491417361431814</v>
      </c>
      <c r="DC49" s="90">
        <f>SQRT(SUMSQ($CE37:DC37))</f>
        <v>68.145621298433852</v>
      </c>
      <c r="DD49" s="90">
        <f>SQRT(SUMSQ($CE37:DD37))</f>
        <v>68.892366468290362</v>
      </c>
      <c r="DE49" s="90">
        <f>SQRT(SUMSQ($CE37:DE37))</f>
        <v>69.62124157588481</v>
      </c>
      <c r="DF49" s="90">
        <f>SQRT(SUMSQ($CE37:DF37))</f>
        <v>70.390282518090984</v>
      </c>
      <c r="DG49" s="90">
        <f>SQRT(SUMSQ($CE37:DG37))</f>
        <v>70.94746419357341</v>
      </c>
      <c r="DH49" s="90">
        <f>SQRT(SUMSQ($CE37:DH37))</f>
        <v>71.499858834089096</v>
      </c>
      <c r="DI49" s="90">
        <f>SQRT(SUMSQ($CE37:DI37))</f>
        <v>72.043845297509051</v>
      </c>
      <c r="DJ49" s="90">
        <f>SQRT(SUMSQ($CE37:DJ37))</f>
        <v>72.591260819536956</v>
      </c>
      <c r="DK49" s="90">
        <f>SQRT(SUMSQ($CE37:DK37))</f>
        <v>73.14421681707816</v>
      </c>
      <c r="DL49" s="90">
        <f>SQRT(SUMSQ($CE37:DL37))</f>
        <v>73.945439449385944</v>
      </c>
      <c r="DM49" s="90">
        <f>SQRT(SUMSQ($CE37:DM37))</f>
        <v>74.812528246303032</v>
      </c>
      <c r="DN49" s="90">
        <f>SQRT(SUMSQ($CE37:DN37))</f>
        <v>75.585583728505313</v>
      </c>
      <c r="DO49" s="90">
        <f>SQRT(SUMSQ($CE37:DO37))</f>
        <v>76.331787026323553</v>
      </c>
      <c r="DP49" s="90">
        <f>SQRT(SUMSQ($CE37:DP37))</f>
        <v>77.013038841529323</v>
      </c>
      <c r="DQ49" s="90">
        <f>SQRT(SUMSQ($CE37:DQ37))</f>
        <v>77.671181774216194</v>
      </c>
      <c r="DR49" s="90">
        <f>SQRT(SUMSQ($CE37:DR37))</f>
        <v>78.339430449877483</v>
      </c>
      <c r="DS49" s="90">
        <f>SQRT(SUMSQ($CE37:DS37))</f>
        <v>79.029501656484754</v>
      </c>
      <c r="DT49" s="90">
        <f>SQRT(SUMSQ($CE37:DT37))</f>
        <v>79.682536150092645</v>
      </c>
      <c r="DU49" s="90">
        <f>SQRT(SUMSQ($CE37:DU37))</f>
        <v>80.312759995505772</v>
      </c>
      <c r="DV49" s="90">
        <f>SQRT(SUMSQ($CE37:DV37))</f>
        <v>80.919039499928616</v>
      </c>
      <c r="DW49" s="90">
        <f>SQRT(SUMSQ($CE37:DW37))</f>
        <v>81.507274205467255</v>
      </c>
      <c r="DX49" s="90">
        <f>SQRT(SUMSQ($CE37:DX37))</f>
        <v>82.097433562062903</v>
      </c>
      <c r="DY49" s="95">
        <f>SQRT(SUMSQ($CE37:DY37))</f>
        <v>82.728132698483435</v>
      </c>
      <c r="DZ49" s="130">
        <f t="shared" si="27"/>
        <v>0.2267884905029362</v>
      </c>
    </row>
    <row r="50" spans="2:130" x14ac:dyDescent="0.2">
      <c r="B50" s="45" t="s">
        <v>177</v>
      </c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90">
        <f t="shared" si="21"/>
        <v>36.897970564872026</v>
      </c>
      <c r="Q50" s="90">
        <f t="shared" ref="Q50:BJ50" si="32">P50+Q38</f>
        <v>25.18594112974408</v>
      </c>
      <c r="R50" s="90">
        <f t="shared" si="32"/>
        <v>38.123221036796153</v>
      </c>
      <c r="S50" s="90">
        <f t="shared" si="32"/>
        <v>46.869517428388221</v>
      </c>
      <c r="T50" s="90">
        <f t="shared" si="32"/>
        <v>36.793891762160271</v>
      </c>
      <c r="U50" s="90">
        <f t="shared" si="32"/>
        <v>61.608756627312331</v>
      </c>
      <c r="V50" s="90">
        <f t="shared" si="32"/>
        <v>92.70169943464434</v>
      </c>
      <c r="W50" s="90">
        <f t="shared" si="32"/>
        <v>114.06176247215642</v>
      </c>
      <c r="X50" s="90">
        <f t="shared" si="32"/>
        <v>120.56303110620838</v>
      </c>
      <c r="Y50" s="90">
        <f t="shared" si="32"/>
        <v>66.955747983640435</v>
      </c>
      <c r="Z50" s="90">
        <f t="shared" si="32"/>
        <v>20.665585091252453</v>
      </c>
      <c r="AA50" s="90">
        <f t="shared" si="32"/>
        <v>-4.5764998589555148</v>
      </c>
      <c r="AB50" s="90">
        <f t="shared" si="32"/>
        <v>-15.757421241035445</v>
      </c>
      <c r="AC50" s="90">
        <f t="shared" si="32"/>
        <v>40.650989048652548</v>
      </c>
      <c r="AD50" s="90">
        <f t="shared" si="32"/>
        <v>57.235843585828604</v>
      </c>
      <c r="AE50" s="90">
        <f t="shared" si="32"/>
        <v>58.961340184342617</v>
      </c>
      <c r="AF50" s="90">
        <f t="shared" si="32"/>
        <v>46.366298642648644</v>
      </c>
      <c r="AG50" s="90">
        <f t="shared" si="32"/>
        <v>-11.567884983481349</v>
      </c>
      <c r="AH50" s="90">
        <f t="shared" si="32"/>
        <v>-16.065247086559367</v>
      </c>
      <c r="AI50" s="90">
        <f t="shared" si="32"/>
        <v>0.52419958541861433</v>
      </c>
      <c r="AJ50" s="90">
        <f t="shared" si="32"/>
        <v>-8.3727401644794384</v>
      </c>
      <c r="AK50" s="90">
        <f t="shared" si="32"/>
        <v>-31.690760048007405</v>
      </c>
      <c r="AL50" s="90">
        <f t="shared" si="32"/>
        <v>-36.480330846983435</v>
      </c>
      <c r="AM50" s="90">
        <f t="shared" si="32"/>
        <v>-105.9780794876654</v>
      </c>
      <c r="AN50" s="90">
        <f t="shared" si="32"/>
        <v>-120.9763837685494</v>
      </c>
      <c r="AO50" s="90">
        <f t="shared" si="32"/>
        <v>-130.40523463600735</v>
      </c>
      <c r="AP50" s="90">
        <f t="shared" si="32"/>
        <v>-152.01429508800337</v>
      </c>
      <c r="AQ50" s="90">
        <f t="shared" si="32"/>
        <v>-190.11951222516134</v>
      </c>
      <c r="AR50" s="90">
        <f t="shared" si="32"/>
        <v>-215.54362010190536</v>
      </c>
      <c r="AS50" s="90">
        <f t="shared" si="32"/>
        <v>-264.41429572380832</v>
      </c>
      <c r="AT50" s="90">
        <f t="shared" si="32"/>
        <v>-290.95071105427633</v>
      </c>
      <c r="AU50" s="90">
        <f t="shared" si="32"/>
        <v>-240.49197897640329</v>
      </c>
      <c r="AV50" s="90">
        <f t="shared" si="32"/>
        <v>-305.49997945442328</v>
      </c>
      <c r="AW50" s="90">
        <f t="shared" si="32"/>
        <v>-393.95688443692319</v>
      </c>
      <c r="AX50" s="90">
        <f t="shared" si="32"/>
        <v>-480.1378061253352</v>
      </c>
      <c r="AY50" s="90">
        <f t="shared" si="32"/>
        <v>-539.78217386084123</v>
      </c>
      <c r="AZ50" s="90">
        <f t="shared" si="32"/>
        <v>-604.30128076028518</v>
      </c>
      <c r="BA50" s="90">
        <f t="shared" si="32"/>
        <v>-644.43843906696418</v>
      </c>
      <c r="BB50" s="90">
        <f t="shared" si="32"/>
        <v>-686.92840922111805</v>
      </c>
      <c r="BC50" s="90">
        <f t="shared" si="32"/>
        <v>-767.49111037675402</v>
      </c>
      <c r="BD50" s="90">
        <f t="shared" si="32"/>
        <v>-843.19285907560595</v>
      </c>
      <c r="BE50" s="90">
        <f t="shared" si="32"/>
        <v>-869.931102185756</v>
      </c>
      <c r="BF50" s="90">
        <f t="shared" si="32"/>
        <v>-894.80721810402292</v>
      </c>
      <c r="BG50" s="90">
        <f t="shared" si="32"/>
        <v>-957.13399579538486</v>
      </c>
      <c r="BH50" s="90">
        <f t="shared" si="32"/>
        <v>-988.0496211112229</v>
      </c>
      <c r="BI50" s="90">
        <f t="shared" si="32"/>
        <v>-1049.7810334054379</v>
      </c>
      <c r="BJ50" s="95">
        <f t="shared" si="32"/>
        <v>-1089.1914679558759</v>
      </c>
      <c r="BK50" s="246">
        <f t="shared" si="23"/>
        <v>-3.0088162098228617</v>
      </c>
      <c r="BL50" s="122">
        <f t="shared" si="24"/>
        <v>21.889406098601132</v>
      </c>
      <c r="BM50" s="39"/>
      <c r="BN50" s="10"/>
      <c r="BQ50" s="45" t="s">
        <v>177</v>
      </c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90">
        <f t="shared" si="25"/>
        <v>25.744459767121228</v>
      </c>
      <c r="CF50" s="90">
        <f>SQRT(SUMSQ($CE38:CF38))</f>
        <v>35.249837195207078</v>
      </c>
      <c r="CG50" s="90">
        <f>SQRT(SUMSQ($CE38:CG38))</f>
        <v>41.864429713913282</v>
      </c>
      <c r="CH50" s="90">
        <f>SQRT(SUMSQ($CE38:CH38))</f>
        <v>46.951091003048852</v>
      </c>
      <c r="CI50" s="90">
        <f>SQRT(SUMSQ($CE38:CI38))</f>
        <v>51.063631737126912</v>
      </c>
      <c r="CJ50" s="90">
        <f>SQRT(SUMSQ($CE38:CJ38))</f>
        <v>54.503856814024111</v>
      </c>
      <c r="CK50" s="90">
        <f>SQRT(SUMSQ($CE38:CK38))</f>
        <v>57.434540716991336</v>
      </c>
      <c r="CL50" s="90">
        <f>SQRT(SUMSQ($CE38:CL38))</f>
        <v>59.890090853260446</v>
      </c>
      <c r="CM50" s="90">
        <f>SQRT(SUMSQ($CE38:CM38))</f>
        <v>61.893751943105293</v>
      </c>
      <c r="CN50" s="90">
        <f>SQRT(SUMSQ($CE38:CN38))</f>
        <v>63.547759246133154</v>
      </c>
      <c r="CO50" s="90">
        <f>SQRT(SUMSQ($CE38:CO38))</f>
        <v>64.929015052744617</v>
      </c>
      <c r="CP50" s="90">
        <f>SQRT(SUMSQ($CE38:CP38))</f>
        <v>66.098021205068719</v>
      </c>
      <c r="CQ50" s="90">
        <f>SQRT(SUMSQ($CE38:CQ38))</f>
        <v>67.108870343535941</v>
      </c>
      <c r="CR50" s="90">
        <f>SQRT(SUMSQ($CE38:CR38))</f>
        <v>68.014354611388356</v>
      </c>
      <c r="CS50" s="90">
        <f>SQRT(SUMSQ($CE38:CS38))</f>
        <v>68.8548883469239</v>
      </c>
      <c r="CT50" s="90">
        <f>SQRT(SUMSQ($CE38:CT38))</f>
        <v>69.654509239678802</v>
      </c>
      <c r="CU50" s="90">
        <f>SQRT(SUMSQ($CE38:CU38))</f>
        <v>70.457968240775074</v>
      </c>
      <c r="CV50" s="90">
        <f>SQRT(SUMSQ($CE38:CV38))</f>
        <v>71.182413170368548</v>
      </c>
      <c r="CW50" s="90">
        <f>SQRT(SUMSQ($CE38:CW38))</f>
        <v>71.906934175587551</v>
      </c>
      <c r="CX50" s="90">
        <f>SQRT(SUMSQ($CE38:CX38))</f>
        <v>72.638407725133774</v>
      </c>
      <c r="CY50" s="90">
        <f>SQRT(SUMSQ($CE38:CY38))</f>
        <v>73.37304469955572</v>
      </c>
      <c r="CZ50" s="90">
        <f>SQRT(SUMSQ($CE38:CZ38))</f>
        <v>74.227285307575656</v>
      </c>
      <c r="DA50" s="90">
        <f>SQRT(SUMSQ($CE38:DA38))</f>
        <v>75.053698868130567</v>
      </c>
      <c r="DB50" s="90">
        <f>SQRT(SUMSQ($CE38:DB38))</f>
        <v>75.864590775377181</v>
      </c>
      <c r="DC50" s="90">
        <f>SQRT(SUMSQ($CE38:DC38))</f>
        <v>76.559017851951324</v>
      </c>
      <c r="DD50" s="90">
        <f>SQRT(SUMSQ($CE38:DD38))</f>
        <v>77.260911149339449</v>
      </c>
      <c r="DE50" s="90">
        <f>SQRT(SUMSQ($CE38:DE38))</f>
        <v>77.950490753633943</v>
      </c>
      <c r="DF50" s="90">
        <f>SQRT(SUMSQ($CE38:DF38))</f>
        <v>78.629640631270689</v>
      </c>
      <c r="DG50" s="90">
        <f>SQRT(SUMSQ($CE38:DG38))</f>
        <v>79.424309425989094</v>
      </c>
      <c r="DH50" s="90">
        <f>SQRT(SUMSQ($CE38:DH38))</f>
        <v>80.099426027643446</v>
      </c>
      <c r="DI50" s="90">
        <f>SQRT(SUMSQ($CE38:DI38))</f>
        <v>80.865322178973528</v>
      </c>
      <c r="DJ50" s="90">
        <f>SQRT(SUMSQ($CE38:DJ38))</f>
        <v>81.622238661116015</v>
      </c>
      <c r="DK50" s="90">
        <f>SQRT(SUMSQ($CE38:DK38))</f>
        <v>82.317875778950423</v>
      </c>
      <c r="DL50" s="90">
        <f>SQRT(SUMSQ($CE38:DL38))</f>
        <v>83.013472749972507</v>
      </c>
      <c r="DM50" s="90">
        <f>SQRT(SUMSQ($CE38:DM38))</f>
        <v>83.663936994887166</v>
      </c>
      <c r="DN50" s="90">
        <f>SQRT(SUMSQ($CE38:DN38))</f>
        <v>84.301841862466247</v>
      </c>
      <c r="DO50" s="90">
        <f>SQRT(SUMSQ($CE38:DO38))</f>
        <v>84.952962259106002</v>
      </c>
      <c r="DP50" s="90">
        <f>SQRT(SUMSQ($CE38:DP38))</f>
        <v>85.618383822177563</v>
      </c>
      <c r="DQ50" s="90">
        <f>SQRT(SUMSQ($CE38:DQ38))</f>
        <v>86.286689099764104</v>
      </c>
      <c r="DR50" s="90">
        <f>SQRT(SUMSQ($CE38:DR38))</f>
        <v>86.978226931361149</v>
      </c>
      <c r="DS50" s="90">
        <f>SQRT(SUMSQ($CE38:DS38))</f>
        <v>87.655279849209549</v>
      </c>
      <c r="DT50" s="90">
        <f>SQRT(SUMSQ($CE38:DT38))</f>
        <v>88.295033878016113</v>
      </c>
      <c r="DU50" s="90">
        <f>SQRT(SUMSQ($CE38:DU38))</f>
        <v>88.928084279459867</v>
      </c>
      <c r="DV50" s="90">
        <f>SQRT(SUMSQ($CE38:DV38))</f>
        <v>89.563182676022677</v>
      </c>
      <c r="DW50" s="90">
        <f>SQRT(SUMSQ($CE38:DW38))</f>
        <v>90.176855669583261</v>
      </c>
      <c r="DX50" s="90">
        <f>SQRT(SUMSQ($CE38:DX38))</f>
        <v>90.783511740792648</v>
      </c>
      <c r="DY50" s="95">
        <f>SQRT(SUMSQ($CE38:DY38))</f>
        <v>91.394240664088869</v>
      </c>
      <c r="DZ50" s="130">
        <f t="shared" si="27"/>
        <v>0.25078318160439955</v>
      </c>
    </row>
    <row r="51" spans="2:130" ht="20" thickBot="1" x14ac:dyDescent="0.3">
      <c r="B51" s="47" t="s">
        <v>252</v>
      </c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113">
        <f t="shared" si="21"/>
        <v>48.799408825070543</v>
      </c>
      <c r="Q51" s="113">
        <f t="shared" ref="Q51:BJ51" si="33">P51+Q39</f>
        <v>192.66281452454058</v>
      </c>
      <c r="R51" s="113">
        <f t="shared" si="33"/>
        <v>213.77571897819087</v>
      </c>
      <c r="S51" s="113">
        <f t="shared" si="33"/>
        <v>169.49560824138098</v>
      </c>
      <c r="T51" s="113">
        <f t="shared" si="33"/>
        <v>206.56776287745123</v>
      </c>
      <c r="U51" s="113">
        <f t="shared" si="33"/>
        <v>333.29908216955374</v>
      </c>
      <c r="V51" s="113">
        <f t="shared" si="33"/>
        <v>354.35013745998089</v>
      </c>
      <c r="W51" s="113">
        <f t="shared" si="33"/>
        <v>374.85141788853304</v>
      </c>
      <c r="X51" s="113">
        <f t="shared" si="33"/>
        <v>334.67132724627749</v>
      </c>
      <c r="Y51" s="113">
        <f t="shared" si="33"/>
        <v>152.5401358264379</v>
      </c>
      <c r="Z51" s="113">
        <f t="shared" si="33"/>
        <v>-13.255340754378437</v>
      </c>
      <c r="AA51" s="113">
        <f t="shared" si="33"/>
        <v>-34.926184160578998</v>
      </c>
      <c r="AB51" s="113">
        <f t="shared" si="33"/>
        <v>77.578913009955215</v>
      </c>
      <c r="AC51" s="113">
        <f t="shared" si="33"/>
        <v>82.005713440193858</v>
      </c>
      <c r="AD51" s="113">
        <f t="shared" si="33"/>
        <v>16.124744025916129</v>
      </c>
      <c r="AE51" s="113">
        <f t="shared" si="33"/>
        <v>111.92537069629952</v>
      </c>
      <c r="AF51" s="113">
        <f t="shared" si="33"/>
        <v>40.943104351570071</v>
      </c>
      <c r="AG51" s="113">
        <f t="shared" si="33"/>
        <v>-135.51152977066278</v>
      </c>
      <c r="AH51" s="113">
        <f t="shared" si="33"/>
        <v>-241.04594896013322</v>
      </c>
      <c r="AI51" s="113">
        <f t="shared" si="33"/>
        <v>-248.54602148539976</v>
      </c>
      <c r="AJ51" s="113">
        <f t="shared" si="33"/>
        <v>-228.69839660465635</v>
      </c>
      <c r="AK51" s="113">
        <f t="shared" si="33"/>
        <v>-225.03038082113875</v>
      </c>
      <c r="AL51" s="113">
        <f t="shared" si="33"/>
        <v>-275.27425976400633</v>
      </c>
      <c r="AM51" s="113">
        <f t="shared" si="33"/>
        <v>-479.00264051183285</v>
      </c>
      <c r="AN51" s="113">
        <f t="shared" si="33"/>
        <v>-437.5333147538953</v>
      </c>
      <c r="AO51" s="113">
        <f t="shared" si="33"/>
        <v>-427.79552251642576</v>
      </c>
      <c r="AP51" s="113">
        <f t="shared" si="33"/>
        <v>-411.22368543671837</v>
      </c>
      <c r="AQ51" s="113">
        <f t="shared" si="33"/>
        <v>-544.05957016530704</v>
      </c>
      <c r="AR51" s="113">
        <f t="shared" si="33"/>
        <v>-631.1894795838997</v>
      </c>
      <c r="AS51" s="113">
        <f t="shared" si="33"/>
        <v>-679.12428492676713</v>
      </c>
      <c r="AT51" s="113">
        <f t="shared" si="33"/>
        <v>-857.42012564264769</v>
      </c>
      <c r="AU51" s="113">
        <f t="shared" si="33"/>
        <v>-951.19393085863703</v>
      </c>
      <c r="AV51" s="113">
        <f t="shared" si="33"/>
        <v>-1172.2678764130496</v>
      </c>
      <c r="AW51" s="113">
        <f t="shared" si="33"/>
        <v>-1335.9160335672605</v>
      </c>
      <c r="AX51" s="113">
        <f t="shared" si="33"/>
        <v>-1579.0748580896873</v>
      </c>
      <c r="AY51" s="113">
        <f t="shared" si="33"/>
        <v>-1867.4184740102701</v>
      </c>
      <c r="AZ51" s="113">
        <f t="shared" si="33"/>
        <v>-2222.2288118080114</v>
      </c>
      <c r="BA51" s="113">
        <f t="shared" si="33"/>
        <v>-2404.8774546104723</v>
      </c>
      <c r="BB51" s="113">
        <f t="shared" si="33"/>
        <v>-2750.150191790673</v>
      </c>
      <c r="BC51" s="113">
        <f t="shared" si="33"/>
        <v>-3129.1165247082899</v>
      </c>
      <c r="BD51" s="113">
        <f t="shared" si="33"/>
        <v>-3526.8364412063625</v>
      </c>
      <c r="BE51" s="113">
        <f t="shared" si="33"/>
        <v>-3877.2008007768409</v>
      </c>
      <c r="BF51" s="113">
        <f t="shared" si="33"/>
        <v>-4043.2709489487575</v>
      </c>
      <c r="BG51" s="113">
        <f t="shared" si="33"/>
        <v>-4294.6677794735178</v>
      </c>
      <c r="BH51" s="113">
        <f t="shared" si="33"/>
        <v>-4556.9226442269965</v>
      </c>
      <c r="BI51" s="113">
        <f t="shared" si="33"/>
        <v>-4869.7685335606866</v>
      </c>
      <c r="BJ51" s="114">
        <f t="shared" si="33"/>
        <v>-4975.8840557372723</v>
      </c>
      <c r="BK51" s="248">
        <f>BJ51/362</f>
        <v>-13.745536065572576</v>
      </c>
      <c r="BL51" s="124">
        <f t="shared" si="24"/>
        <v>100</v>
      </c>
      <c r="BM51" s="39"/>
      <c r="BN51" s="10"/>
      <c r="BQ51" s="47" t="s">
        <v>252</v>
      </c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6">
        <f t="shared" si="25"/>
        <v>69.468047813551834</v>
      </c>
      <c r="CF51" s="76">
        <f>SQRT(SUMSQ($CE39:CF39))</f>
        <v>96.893498310362503</v>
      </c>
      <c r="CG51" s="76">
        <f>SQRT(SUMSQ($CE39:CG39))</f>
        <v>117.17645705152638</v>
      </c>
      <c r="CH51" s="76">
        <f>SQRT(SUMSQ($CE39:CH39))</f>
        <v>133.75318359955409</v>
      </c>
      <c r="CI51" s="76">
        <f>SQRT(SUMSQ($CE39:CI39))</f>
        <v>148.00534396996494</v>
      </c>
      <c r="CJ51" s="76">
        <f>SQRT(SUMSQ($CE39:CJ39))</f>
        <v>160.65142040428267</v>
      </c>
      <c r="CK51" s="76">
        <f>SQRT(SUMSQ($CE39:CK39))</f>
        <v>172.09512297007777</v>
      </c>
      <c r="CL51" s="76">
        <f>SQRT(SUMSQ($CE39:CL39))</f>
        <v>182.54505990152364</v>
      </c>
      <c r="CM51" s="76">
        <f>SQRT(SUMSQ($CE39:CM39))</f>
        <v>192.18451633637784</v>
      </c>
      <c r="CN51" s="76">
        <f>SQRT(SUMSQ($CE39:CN39))</f>
        <v>201.13198246228313</v>
      </c>
      <c r="CO51" s="76">
        <f>SQRT(SUMSQ($CE39:CO39))</f>
        <v>209.4895932406306</v>
      </c>
      <c r="CP51" s="76">
        <f>SQRT(SUMSQ($CE39:CP39))</f>
        <v>217.36793660729768</v>
      </c>
      <c r="CQ51" s="76">
        <f>SQRT(SUMSQ($CE39:CQ39))</f>
        <v>224.89452507056697</v>
      </c>
      <c r="CR51" s="76">
        <f>SQRT(SUMSQ($CE39:CR39))</f>
        <v>232.07501205898134</v>
      </c>
      <c r="CS51" s="76">
        <f>SQRT(SUMSQ($CE39:CS39))</f>
        <v>238.88694703503484</v>
      </c>
      <c r="CT51" s="76">
        <f>SQRT(SUMSQ($CE39:CT39))</f>
        <v>245.48320112380759</v>
      </c>
      <c r="CU51" s="76">
        <f>SQRT(SUMSQ($CE39:CU39))</f>
        <v>251.88158150645461</v>
      </c>
      <c r="CV51" s="76">
        <f>SQRT(SUMSQ($CE39:CV39))</f>
        <v>258.09177032857474</v>
      </c>
      <c r="CW51" s="76">
        <f>SQRT(SUMSQ($CE39:CW39))</f>
        <v>264.1520374298363</v>
      </c>
      <c r="CX51" s="76">
        <f>SQRT(SUMSQ($CE39:CX39))</f>
        <v>270.07774593006377</v>
      </c>
      <c r="CY51" s="76">
        <f>SQRT(SUMSQ($CE39:CY39))</f>
        <v>275.89408810549924</v>
      </c>
      <c r="CZ51" s="76">
        <f>SQRT(SUMSQ($CE39:CZ39))</f>
        <v>281.62713327262077</v>
      </c>
      <c r="DA51" s="76">
        <f>SQRT(SUMSQ($CE39:DA39))</f>
        <v>287.24747300610295</v>
      </c>
      <c r="DB51" s="76">
        <f>SQRT(SUMSQ($CE39:DB39))</f>
        <v>292.7413323862981</v>
      </c>
      <c r="DC51" s="76">
        <f>SQRT(SUMSQ($CE39:DC39))</f>
        <v>298.11181919299156</v>
      </c>
      <c r="DD51" s="76">
        <f>SQRT(SUMSQ($CE39:DD39))</f>
        <v>303.40915065501088</v>
      </c>
      <c r="DE51" s="76">
        <f>SQRT(SUMSQ($CE39:DE39))</f>
        <v>308.61324768742617</v>
      </c>
      <c r="DF51" s="76">
        <f>SQRT(SUMSQ($CE39:DF39))</f>
        <v>313.73852179410488</v>
      </c>
      <c r="DG51" s="76">
        <f>SQRT(SUMSQ($CE39:DG39))</f>
        <v>318.79818796449672</v>
      </c>
      <c r="DH51" s="76">
        <f>SQRT(SUMSQ($CE39:DH39))</f>
        <v>323.75127238054773</v>
      </c>
      <c r="DI51" s="76">
        <f>SQRT(SUMSQ($CE39:DI39))</f>
        <v>328.63240072072745</v>
      </c>
      <c r="DJ51" s="76">
        <f>SQRT(SUMSQ($CE39:DJ39))</f>
        <v>333.48269447953834</v>
      </c>
      <c r="DK51" s="76">
        <f>SQRT(SUMSQ($CE39:DK39))</f>
        <v>338.25206854265099</v>
      </c>
      <c r="DL51" s="76">
        <f>SQRT(SUMSQ($CE39:DL39))</f>
        <v>343.00604923392808</v>
      </c>
      <c r="DM51" s="76">
        <f>SQRT(SUMSQ($CE39:DM39))</f>
        <v>347.71124665239768</v>
      </c>
      <c r="DN51" s="76">
        <f>SQRT(SUMSQ($CE39:DN39))</f>
        <v>352.34593798783868</v>
      </c>
      <c r="DO51" s="76">
        <f>SQRT(SUMSQ($CE39:DO39))</f>
        <v>356.9161067982032</v>
      </c>
      <c r="DP51" s="76">
        <f>SQRT(SUMSQ($CE39:DP39))</f>
        <v>361.41145755139371</v>
      </c>
      <c r="DQ51" s="76">
        <f>SQRT(SUMSQ($CE39:DQ39))</f>
        <v>365.86016864258357</v>
      </c>
      <c r="DR51" s="76">
        <f>SQRT(SUMSQ($CE39:DR39))</f>
        <v>370.26168772006912</v>
      </c>
      <c r="DS51" s="76">
        <f>SQRT(SUMSQ($CE39:DS39))</f>
        <v>374.6265421127859</v>
      </c>
      <c r="DT51" s="76">
        <f>SQRT(SUMSQ($CE39:DT39))</f>
        <v>378.92736278409103</v>
      </c>
      <c r="DU51" s="76">
        <f>SQRT(SUMSQ($CE39:DU39))</f>
        <v>383.17566964320696</v>
      </c>
      <c r="DV51" s="76">
        <f>SQRT(SUMSQ($CE39:DV39))</f>
        <v>387.37428836294953</v>
      </c>
      <c r="DW51" s="76">
        <f>SQRT(SUMSQ($CE39:DW39))</f>
        <v>391.51853217303523</v>
      </c>
      <c r="DX51" s="76">
        <f>SQRT(SUMSQ($CE39:DX39))</f>
        <v>395.60131160846595</v>
      </c>
      <c r="DY51" s="99">
        <f>SQRT(SUMSQ($CE39:DY39))</f>
        <v>399.65423930266769</v>
      </c>
      <c r="DZ51" s="130">
        <f t="shared" si="27"/>
        <v>1.0928213027858176</v>
      </c>
    </row>
    <row r="52" spans="2:130" x14ac:dyDescent="0.2">
      <c r="AK52" s="2"/>
      <c r="BK52" s="9"/>
      <c r="BL52" s="128"/>
      <c r="BM52" s="39"/>
      <c r="BN52" s="10"/>
      <c r="DY52" s="240"/>
    </row>
    <row r="53" spans="2:130" ht="17" thickBot="1" x14ac:dyDescent="0.25">
      <c r="B53" s="41"/>
      <c r="C53" s="73"/>
      <c r="D53" s="73"/>
      <c r="E53" s="73"/>
      <c r="F53" s="73"/>
      <c r="G53" s="73"/>
      <c r="H53" s="73"/>
      <c r="I53" s="54"/>
      <c r="J53" s="54"/>
      <c r="K53" s="54"/>
      <c r="L53" s="54"/>
      <c r="M53" s="73"/>
      <c r="N53" s="73"/>
      <c r="O53" s="73"/>
      <c r="BN53" s="10"/>
      <c r="DY53" s="240"/>
    </row>
    <row r="54" spans="2:130" x14ac:dyDescent="0.2">
      <c r="B54" s="34" t="s">
        <v>350</v>
      </c>
      <c r="I54" s="265" t="s">
        <v>353</v>
      </c>
      <c r="J54" s="266"/>
      <c r="K54" s="116"/>
      <c r="L54" s="198" t="s">
        <v>356</v>
      </c>
      <c r="P54" s="86">
        <v>1972</v>
      </c>
      <c r="Q54" s="86">
        <v>1973</v>
      </c>
      <c r="R54" s="86">
        <v>1974</v>
      </c>
      <c r="S54" s="86">
        <v>1975</v>
      </c>
      <c r="T54" s="86">
        <v>1976</v>
      </c>
      <c r="U54" s="86">
        <v>1977</v>
      </c>
      <c r="V54" s="86">
        <v>1978</v>
      </c>
      <c r="W54" s="86">
        <v>1979</v>
      </c>
      <c r="X54" s="86">
        <v>1980</v>
      </c>
      <c r="Y54" s="86">
        <v>1981</v>
      </c>
      <c r="Z54" s="86">
        <v>1982</v>
      </c>
      <c r="AA54" s="86">
        <v>1983</v>
      </c>
      <c r="AB54" s="86">
        <v>1984</v>
      </c>
      <c r="AC54" s="86">
        <v>1985</v>
      </c>
      <c r="AD54" s="86">
        <v>1986</v>
      </c>
      <c r="AE54" s="86">
        <v>1987</v>
      </c>
      <c r="AF54" s="86">
        <v>1988</v>
      </c>
      <c r="AG54" s="86">
        <v>1989</v>
      </c>
      <c r="AH54" s="86">
        <v>1990</v>
      </c>
      <c r="AI54" s="86">
        <v>1991</v>
      </c>
      <c r="AJ54" s="86">
        <v>1992</v>
      </c>
      <c r="AK54" s="86">
        <v>1993</v>
      </c>
      <c r="AL54" s="86">
        <v>1994</v>
      </c>
      <c r="AM54" s="86">
        <v>1995</v>
      </c>
      <c r="AN54" s="86">
        <v>1996</v>
      </c>
      <c r="AO54" s="86">
        <v>1997</v>
      </c>
      <c r="AP54" s="86">
        <v>1998</v>
      </c>
      <c r="AQ54" s="86">
        <v>1999</v>
      </c>
      <c r="AR54" s="86">
        <v>2000</v>
      </c>
      <c r="AS54" s="86">
        <v>2001</v>
      </c>
      <c r="AT54" s="86">
        <v>2002</v>
      </c>
      <c r="AU54" s="86">
        <v>2003</v>
      </c>
      <c r="AV54" s="86">
        <v>2004</v>
      </c>
      <c r="AW54" s="86">
        <v>2005</v>
      </c>
      <c r="AX54" s="86">
        <v>2006</v>
      </c>
      <c r="AY54" s="86">
        <v>2007</v>
      </c>
      <c r="AZ54" s="86">
        <v>2008</v>
      </c>
      <c r="BA54" s="86">
        <v>2009</v>
      </c>
      <c r="BB54" s="86">
        <v>2010</v>
      </c>
      <c r="BC54" s="86">
        <v>2011</v>
      </c>
      <c r="BD54" s="86">
        <v>2012</v>
      </c>
      <c r="BE54" s="86">
        <v>2013</v>
      </c>
      <c r="BF54" s="86">
        <v>2014</v>
      </c>
      <c r="BG54" s="86">
        <v>2015</v>
      </c>
      <c r="BH54" s="86">
        <v>2016</v>
      </c>
      <c r="BI54" s="89">
        <v>2017</v>
      </c>
      <c r="BJ54" s="86">
        <v>2018</v>
      </c>
      <c r="BK54" s="119" t="s">
        <v>333</v>
      </c>
      <c r="BL54" s="44"/>
      <c r="BN54" s="10"/>
      <c r="BQ54" s="34" t="s">
        <v>330</v>
      </c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4"/>
      <c r="DZ54" s="240" t="s">
        <v>332</v>
      </c>
    </row>
    <row r="55" spans="2:130" x14ac:dyDescent="0.2">
      <c r="B55" s="45" t="s">
        <v>182</v>
      </c>
      <c r="I55" s="267"/>
      <c r="J55" s="268"/>
      <c r="K55" s="158">
        <v>28.831666666666663</v>
      </c>
      <c r="L55" s="199">
        <v>0.69314612581943846</v>
      </c>
      <c r="P55" s="2">
        <f>K55-P10</f>
        <v>-0.88402140447333011</v>
      </c>
      <c r="Q55" s="2">
        <f t="shared" ref="Q55:Q61" si="34">P55+$K55-Q10</f>
        <v>-1.7680428089466602</v>
      </c>
      <c r="R55" s="2">
        <f t="shared" ref="R55:BI61" si="35">Q55+$K55-R10</f>
        <v>-2.6520642134199903</v>
      </c>
      <c r="S55" s="2">
        <f t="shared" si="35"/>
        <v>-3.5360856178933204</v>
      </c>
      <c r="T55" s="2">
        <f t="shared" si="35"/>
        <v>-4.4201070223666505</v>
      </c>
      <c r="U55" s="2">
        <f t="shared" si="35"/>
        <v>-5.3041284268399806</v>
      </c>
      <c r="V55" s="2">
        <f t="shared" si="35"/>
        <v>-6.1881498313133108</v>
      </c>
      <c r="W55" s="2">
        <f t="shared" si="35"/>
        <v>-7.0721712357866409</v>
      </c>
      <c r="X55" s="2">
        <f t="shared" si="35"/>
        <v>-7.956192640259971</v>
      </c>
      <c r="Y55" s="2">
        <f t="shared" si="35"/>
        <v>-8.8402140447333011</v>
      </c>
      <c r="Z55" s="2">
        <f t="shared" si="35"/>
        <v>-9.7242354492066312</v>
      </c>
      <c r="AA55" s="2">
        <f t="shared" si="35"/>
        <v>-10.608256853679961</v>
      </c>
      <c r="AB55" s="2">
        <f t="shared" si="35"/>
        <v>-11.492278258153291</v>
      </c>
      <c r="AC55" s="2">
        <f t="shared" si="35"/>
        <v>-12.376299662626622</v>
      </c>
      <c r="AD55" s="2">
        <f t="shared" si="35"/>
        <v>-13.258456579059953</v>
      </c>
      <c r="AE55" s="2">
        <f t="shared" si="35"/>
        <v>-14.140613495493284</v>
      </c>
      <c r="AF55" s="2">
        <f t="shared" si="35"/>
        <v>-15.036918432806615</v>
      </c>
      <c r="AG55" s="2">
        <f t="shared" si="35"/>
        <v>-15.997079884039952</v>
      </c>
      <c r="AH55" s="2">
        <f t="shared" si="35"/>
        <v>-17.020628861153284</v>
      </c>
      <c r="AI55" s="2">
        <f t="shared" si="35"/>
        <v>-18.10584988256662</v>
      </c>
      <c r="AJ55" s="2">
        <f t="shared" si="35"/>
        <v>-19.24616245327995</v>
      </c>
      <c r="AK55" s="2">
        <f t="shared" si="35"/>
        <v>-21.178814603253283</v>
      </c>
      <c r="AL55" s="2">
        <f t="shared" si="35"/>
        <v>-22.105942551576614</v>
      </c>
      <c r="AM55" s="2">
        <f t="shared" si="35"/>
        <v>-22.358344994569951</v>
      </c>
      <c r="AN55" s="2">
        <f t="shared" si="35"/>
        <v>-22.853204530633285</v>
      </c>
      <c r="AO55" s="2">
        <f t="shared" si="35"/>
        <v>-23.877824621486621</v>
      </c>
      <c r="AP55" s="2">
        <f t="shared" si="35"/>
        <v>-24.017116381759955</v>
      </c>
      <c r="AQ55" s="2">
        <f t="shared" si="35"/>
        <v>-21.528681208873287</v>
      </c>
      <c r="AR55" s="2">
        <f t="shared" si="35"/>
        <v>-19.813800343286626</v>
      </c>
      <c r="AS55" s="2">
        <f t="shared" si="35"/>
        <v>-19.240590999589962</v>
      </c>
      <c r="AT55" s="2">
        <f t="shared" si="35"/>
        <v>-22.243929581953292</v>
      </c>
      <c r="AU55" s="2">
        <f t="shared" si="35"/>
        <v>-24.611368982886628</v>
      </c>
      <c r="AV55" s="2">
        <f t="shared" si="35"/>
        <v>-25.688419462299965</v>
      </c>
      <c r="AW55" s="2">
        <f t="shared" si="35"/>
        <v>-26.755233505313303</v>
      </c>
      <c r="AX55" s="2">
        <f t="shared" si="35"/>
        <v>-29.206787778596635</v>
      </c>
      <c r="AY55" s="2">
        <f t="shared" si="35"/>
        <v>-31.063854192789968</v>
      </c>
      <c r="AZ55" s="2">
        <f t="shared" si="35"/>
        <v>-32.393165960573299</v>
      </c>
      <c r="BA55" s="2">
        <f t="shared" si="35"/>
        <v>-33.460391130466633</v>
      </c>
      <c r="BB55" s="2">
        <f t="shared" si="35"/>
        <v>-34.877977864039963</v>
      </c>
      <c r="BC55" s="2">
        <f t="shared" si="35"/>
        <v>-38.114001143593299</v>
      </c>
      <c r="BD55" s="2">
        <f t="shared" si="35"/>
        <v>-41.55511472314663</v>
      </c>
      <c r="BE55" s="2">
        <f t="shared" si="35"/>
        <v>-42.239437095529965</v>
      </c>
      <c r="BF55" s="2">
        <f t="shared" si="35"/>
        <v>-43.706992687103295</v>
      </c>
      <c r="BG55" s="2">
        <f t="shared" si="35"/>
        <v>-45.108617100006626</v>
      </c>
      <c r="BH55" s="2">
        <f t="shared" si="35"/>
        <v>-47.862687825799966</v>
      </c>
      <c r="BI55" s="2">
        <f t="shared" si="35"/>
        <v>-48.879899649073302</v>
      </c>
      <c r="BJ55" s="2">
        <f t="shared" ref="BJ55:BJ60" si="36">BI55+$K55-BJ10</f>
        <v>-50.744308151966635</v>
      </c>
      <c r="BK55" s="121">
        <f t="shared" ref="BK55:BK61" si="37">BJ55/362</f>
        <v>-0.14017764682863712</v>
      </c>
      <c r="BL55" s="125"/>
      <c r="BN55" s="10"/>
      <c r="BQ55" s="45" t="s">
        <v>182</v>
      </c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90">
        <f t="shared" ref="CE55:CE62" si="38">CE10</f>
        <v>13.072643758367022</v>
      </c>
      <c r="CF55" s="90">
        <f>SQRT(SUMSQ($CE10:CF10))</f>
        <v>18.487510099154633</v>
      </c>
      <c r="CG55" s="90">
        <f>SQRT(SUMSQ($CE10:CG10))</f>
        <v>22.640776976385897</v>
      </c>
      <c r="CH55" s="90">
        <f>SQRT(SUMSQ($CE10:CH10))</f>
        <v>26.134550459506837</v>
      </c>
      <c r="CI55" s="90">
        <f>SQRT(SUMSQ($CE10:CI10))</f>
        <v>29.207321058169601</v>
      </c>
      <c r="CJ55" s="90">
        <f>SQRT(SUMSQ($CE10:CJ10))</f>
        <v>31.981438843296953</v>
      </c>
      <c r="CK55" s="90">
        <f>SQRT(SUMSQ($CE10:CK10))</f>
        <v>34.477594159756208</v>
      </c>
      <c r="CL55" s="90">
        <f>SQRT(SUMSQ($CE10:CL10))</f>
        <v>36.533576018248674</v>
      </c>
      <c r="CM55" s="90">
        <f>SQRT(SUMSQ($CE10:CM10))</f>
        <v>38.20177346590458</v>
      </c>
      <c r="CN55" s="90">
        <f>SQRT(SUMSQ($CE10:CN10))</f>
        <v>39.563871629766652</v>
      </c>
      <c r="CO55" s="90">
        <f>SQRT(SUMSQ($CE10:CO10))</f>
        <v>40.670355614327086</v>
      </c>
      <c r="CP55" s="90">
        <f>SQRT(SUMSQ($CE10:CP10))</f>
        <v>41.569199429905964</v>
      </c>
      <c r="CQ55" s="90">
        <f>SQRT(SUMSQ($CE10:CQ10))</f>
        <v>42.297503800783339</v>
      </c>
      <c r="CR55" s="90">
        <f>SQRT(SUMSQ($CE10:CR10))</f>
        <v>42.886527451553739</v>
      </c>
      <c r="CS55" s="90">
        <f>SQRT(SUMSQ($CE10:CS10))</f>
        <v>43.360883252906063</v>
      </c>
      <c r="CT55" s="90">
        <f>SQRT(SUMSQ($CE10:CT10))</f>
        <v>43.740731556769973</v>
      </c>
      <c r="CU55" s="90">
        <f>SQRT(SUMSQ($CE10:CU10))</f>
        <v>44.044037075012668</v>
      </c>
      <c r="CV55" s="90">
        <f>SQRT(SUMSQ($CE10:CV10))</f>
        <v>44.28668762693367</v>
      </c>
      <c r="CW55" s="90">
        <f>SQRT(SUMSQ($CE10:CW10))</f>
        <v>44.482775389324637</v>
      </c>
      <c r="CX55" s="90">
        <f>SQRT(SUMSQ($CE10:CX10))</f>
        <v>44.646673624599359</v>
      </c>
      <c r="CY55" s="90">
        <f>SQRT(SUMSQ($CE10:CY10))</f>
        <v>44.795959547814782</v>
      </c>
      <c r="CZ55" s="90">
        <f>SQRT(SUMSQ($CE10:CZ10))</f>
        <v>44.944285192541351</v>
      </c>
      <c r="DA55" s="90">
        <f>SQRT(SUMSQ($CE10:DA10))</f>
        <v>45.091650491702154</v>
      </c>
      <c r="DB55" s="90">
        <f>SQRT(SUMSQ($CE10:DB10))</f>
        <v>45.23744170034638</v>
      </c>
      <c r="DC55" s="90">
        <f>SQRT(SUMSQ($CE10:DC10))</f>
        <v>45.373681660259706</v>
      </c>
      <c r="DD55" s="90">
        <f>SQRT(SUMSQ($CE10:DD10))</f>
        <v>45.50568412273843</v>
      </c>
      <c r="DE55" s="90">
        <f>SQRT(SUMSQ($CE10:DE10))</f>
        <v>45.633644843621241</v>
      </c>
      <c r="DF55" s="90">
        <f>SQRT(SUMSQ($CE10:DF10))</f>
        <v>45.756871401482023</v>
      </c>
      <c r="DG55" s="90">
        <f>SQRT(SUMSQ($CE10:DG10))</f>
        <v>45.882992041059921</v>
      </c>
      <c r="DH55" s="90">
        <f>SQRT(SUMSQ($CE10:DH10))</f>
        <v>46.030061348944045</v>
      </c>
      <c r="DI55" s="90">
        <f>SQRT(SUMSQ($CE10:DI10))</f>
        <v>46.228420039637605</v>
      </c>
      <c r="DJ55" s="90">
        <f>SQRT(SUMSQ($CE10:DJ10))</f>
        <v>46.424894736557015</v>
      </c>
      <c r="DK55" s="90">
        <f>SQRT(SUMSQ($CE10:DK10))</f>
        <v>46.588233877891945</v>
      </c>
      <c r="DL55" s="90">
        <f>SQRT(SUMSQ($CE10:DL10))</f>
        <v>46.736447218498363</v>
      </c>
      <c r="DM55" s="90">
        <f>SQRT(SUMSQ($CE10:DM10))</f>
        <v>46.960410855077171</v>
      </c>
      <c r="DN55" s="90">
        <f>SQRT(SUMSQ($CE10:DN10))</f>
        <v>47.283704346358633</v>
      </c>
      <c r="DO55" s="90">
        <f>SQRT(SUMSQ($CE10:DO10))</f>
        <v>47.532560546037423</v>
      </c>
      <c r="DP55" s="90">
        <f>SQRT(SUMSQ($CE10:DP10))</f>
        <v>47.756480750902838</v>
      </c>
      <c r="DQ55" s="90">
        <f>SQRT(SUMSQ($CE10:DQ10))</f>
        <v>47.950121336728316</v>
      </c>
      <c r="DR55" s="90">
        <f>SQRT(SUMSQ($CE10:DR10))</f>
        <v>48.182021937100124</v>
      </c>
      <c r="DS55" s="90">
        <f>SQRT(SUMSQ($CE10:DS10))</f>
        <v>48.416887340648763</v>
      </c>
      <c r="DT55" s="90">
        <f>SQRT(SUMSQ($CE10:DT10))</f>
        <v>48.634096074604749</v>
      </c>
      <c r="DU55" s="90">
        <f>SQRT(SUMSQ($CE10:DU10))</f>
        <v>48.808324040346939</v>
      </c>
      <c r="DV55" s="90">
        <f>SQRT(SUMSQ($CE10:DV10))</f>
        <v>48.999221779451418</v>
      </c>
      <c r="DW55" s="90">
        <f>SQRT(SUMSQ($CE10:DW10))</f>
        <v>49.185972862628098</v>
      </c>
      <c r="DX55" s="90">
        <f>SQRT(SUMSQ($CE10:DX10))</f>
        <v>49.337874955405411</v>
      </c>
      <c r="DY55" s="95">
        <f>SQRT(SUMSQ($CE10:DY10))</f>
        <v>49.504994515419277</v>
      </c>
      <c r="DZ55" s="130">
        <f t="shared" ref="DZ55:DZ62" si="39">DX55/362</f>
        <v>0.13629247225250113</v>
      </c>
    </row>
    <row r="56" spans="2:130" x14ac:dyDescent="0.2">
      <c r="B56" s="45" t="s">
        <v>178</v>
      </c>
      <c r="I56" s="267"/>
      <c r="J56" s="268"/>
      <c r="K56" s="158">
        <v>63.527333333333331</v>
      </c>
      <c r="L56" s="199">
        <v>1.2478041397504591</v>
      </c>
      <c r="P56" s="2">
        <f t="shared" ref="P56:P61" si="40">K56-P11</f>
        <v>-4.9919688870750036</v>
      </c>
      <c r="Q56" s="2">
        <f t="shared" si="34"/>
        <v>-9.9839377741500073</v>
      </c>
      <c r="R56" s="2">
        <f t="shared" ref="R56:AF56" si="41">Q56+$K56-R11</f>
        <v>-14.975906661225011</v>
      </c>
      <c r="S56" s="2">
        <f t="shared" si="41"/>
        <v>-19.967875548300015</v>
      </c>
      <c r="T56" s="2">
        <f t="shared" si="41"/>
        <v>-24.959844435375018</v>
      </c>
      <c r="U56" s="2">
        <f t="shared" si="41"/>
        <v>-29.704209907607009</v>
      </c>
      <c r="V56" s="2">
        <f t="shared" si="41"/>
        <v>-34.211107743503007</v>
      </c>
      <c r="W56" s="2">
        <f t="shared" si="41"/>
        <v>-38.498701995063016</v>
      </c>
      <c r="X56" s="2">
        <f t="shared" si="41"/>
        <v>-42.539386889780005</v>
      </c>
      <c r="Y56" s="2">
        <f t="shared" si="41"/>
        <v>-46.332445948161009</v>
      </c>
      <c r="Z56" s="2">
        <f t="shared" si="41"/>
        <v>-49.877901591699001</v>
      </c>
      <c r="AA56" s="2">
        <f t="shared" si="41"/>
        <v>-53.204747708900996</v>
      </c>
      <c r="AB56" s="2">
        <f t="shared" si="41"/>
        <v>-56.283990411259992</v>
      </c>
      <c r="AC56" s="2">
        <f t="shared" si="41"/>
        <v>-59.11560727728299</v>
      </c>
      <c r="AD56" s="2">
        <f t="shared" si="41"/>
        <v>-63.100884280969993</v>
      </c>
      <c r="AE56" s="2">
        <f t="shared" si="41"/>
        <v>-67.249254620653986</v>
      </c>
      <c r="AF56" s="2">
        <f t="shared" si="41"/>
        <v>-69.732874809132966</v>
      </c>
      <c r="AG56" s="2">
        <f t="shared" si="35"/>
        <v>-71.769918191408962</v>
      </c>
      <c r="AH56" s="2">
        <f t="shared" si="35"/>
        <v>-73.250360382034955</v>
      </c>
      <c r="AI56" s="2">
        <f t="shared" si="35"/>
        <v>-74.350575427322951</v>
      </c>
      <c r="AJ56" s="2">
        <f t="shared" si="35"/>
        <v>-75.108751436054945</v>
      </c>
      <c r="AK56" s="2">
        <f t="shared" si="35"/>
        <v>-77.328907869102935</v>
      </c>
      <c r="AL56" s="2">
        <f t="shared" si="35"/>
        <v>-78.158655274297928</v>
      </c>
      <c r="AM56" s="2">
        <f t="shared" si="35"/>
        <v>-75.651254074215927</v>
      </c>
      <c r="AN56" s="2">
        <f t="shared" si="35"/>
        <v>-79.495794874697921</v>
      </c>
      <c r="AO56" s="2">
        <f t="shared" si="35"/>
        <v>-80.562267679673909</v>
      </c>
      <c r="AP56" s="2">
        <f t="shared" si="35"/>
        <v>-83.147142315753896</v>
      </c>
      <c r="AQ56" s="2">
        <f t="shared" si="35"/>
        <v>-87.971491705237895</v>
      </c>
      <c r="AR56" s="2">
        <f t="shared" si="35"/>
        <v>-98.13262227995989</v>
      </c>
      <c r="AS56" s="2">
        <f t="shared" si="35"/>
        <v>-109.40403457699789</v>
      </c>
      <c r="AT56" s="2">
        <f t="shared" si="35"/>
        <v>-123.42731220139389</v>
      </c>
      <c r="AU56" s="2">
        <f t="shared" si="35"/>
        <v>-139.86725625302989</v>
      </c>
      <c r="AV56" s="2">
        <f t="shared" si="35"/>
        <v>-156.70634439236588</v>
      </c>
      <c r="AW56" s="2">
        <f t="shared" si="35"/>
        <v>-175.06040451538988</v>
      </c>
      <c r="AX56" s="2">
        <f t="shared" si="35"/>
        <v>-194.29803565172787</v>
      </c>
      <c r="AY56" s="2">
        <f t="shared" si="35"/>
        <v>-215.82697520007787</v>
      </c>
      <c r="AZ56" s="2">
        <f t="shared" si="35"/>
        <v>-237.45516852505887</v>
      </c>
      <c r="BA56" s="2">
        <f t="shared" si="35"/>
        <v>-260.69489673667385</v>
      </c>
      <c r="BB56" s="2">
        <f t="shared" si="35"/>
        <v>-288.46470965436384</v>
      </c>
      <c r="BC56" s="2">
        <f t="shared" si="35"/>
        <v>-312.47598896165783</v>
      </c>
      <c r="BD56" s="2">
        <f t="shared" si="35"/>
        <v>-340.3863392471718</v>
      </c>
      <c r="BE56" s="2">
        <f t="shared" si="35"/>
        <v>-370.34311180889381</v>
      </c>
      <c r="BF56" s="2">
        <f t="shared" si="35"/>
        <v>-398.06363473887677</v>
      </c>
      <c r="BG56" s="2">
        <f t="shared" si="35"/>
        <v>-423.42205231511878</v>
      </c>
      <c r="BH56" s="2">
        <f t="shared" si="35"/>
        <v>-449.2442157018528</v>
      </c>
      <c r="BI56" s="2">
        <f t="shared" si="35"/>
        <v>-467.54527624898083</v>
      </c>
      <c r="BJ56" s="2">
        <f t="shared" si="36"/>
        <v>-482.29625413210181</v>
      </c>
      <c r="BK56" s="121">
        <f t="shared" si="37"/>
        <v>-1.3323100942875741</v>
      </c>
      <c r="BL56" s="125"/>
      <c r="BN56" s="10"/>
      <c r="BQ56" s="45" t="s">
        <v>178</v>
      </c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90">
        <f t="shared" si="38"/>
        <v>15.63352214223781</v>
      </c>
      <c r="CF56" s="90">
        <f>SQRT(SUMSQ($CE11:CF11))</f>
        <v>20.867181079486272</v>
      </c>
      <c r="CG56" s="90">
        <f>SQRT(SUMSQ($CE11:CG11))</f>
        <v>24.163867382883616</v>
      </c>
      <c r="CH56" s="90">
        <f>SQRT(SUMSQ($CE11:CH11))</f>
        <v>26.456430980276142</v>
      </c>
      <c r="CI56" s="90">
        <f>SQRT(SUMSQ($CE11:CI11))</f>
        <v>28.193210508143419</v>
      </c>
      <c r="CJ56" s="90">
        <f>SQRT(SUMSQ($CE11:CJ11))</f>
        <v>29.601518062751285</v>
      </c>
      <c r="CK56" s="90">
        <f>SQRT(SUMSQ($CE11:CK11))</f>
        <v>30.805007090349136</v>
      </c>
      <c r="CL56" s="90">
        <f>SQRT(SUMSQ($CE11:CL11))</f>
        <v>31.887742174340545</v>
      </c>
      <c r="CM56" s="90">
        <f>SQRT(SUMSQ($CE11:CM11))</f>
        <v>32.917638481996931</v>
      </c>
      <c r="CN56" s="90">
        <f>SQRT(SUMSQ($CE11:CN11))</f>
        <v>33.825615262093223</v>
      </c>
      <c r="CO56" s="90">
        <f>SQRT(SUMSQ($CE11:CO11))</f>
        <v>34.535338853432307</v>
      </c>
      <c r="CP56" s="90">
        <f>SQRT(SUMSQ($CE11:CP11))</f>
        <v>35.105270918910229</v>
      </c>
      <c r="CQ56" s="90">
        <f>SQRT(SUMSQ($CE11:CQ11))</f>
        <v>35.579483415471991</v>
      </c>
      <c r="CR56" s="90">
        <f>SQRT(SUMSQ($CE11:CR11))</f>
        <v>35.897017811342707</v>
      </c>
      <c r="CS56" s="90">
        <f>SQRT(SUMSQ($CE11:CS11))</f>
        <v>36.206982175660002</v>
      </c>
      <c r="CT56" s="90">
        <f>SQRT(SUMSQ($CE11:CT11))</f>
        <v>36.546417379030927</v>
      </c>
      <c r="CU56" s="90">
        <f>SQRT(SUMSQ($CE11:CU11))</f>
        <v>36.849507060927472</v>
      </c>
      <c r="CV56" s="90">
        <f>SQRT(SUMSQ($CE11:CV11))</f>
        <v>37.160795316204286</v>
      </c>
      <c r="CW56" s="90">
        <f>SQRT(SUMSQ($CE11:CW11))</f>
        <v>37.474587854366</v>
      </c>
      <c r="CX56" s="90">
        <f>SQRT(SUMSQ($CE11:CX11))</f>
        <v>37.787551614798012</v>
      </c>
      <c r="CY56" s="90">
        <f>SQRT(SUMSQ($CE11:CY11))</f>
        <v>38.061265927161131</v>
      </c>
      <c r="CZ56" s="90">
        <f>SQRT(SUMSQ($CE11:CZ11))</f>
        <v>38.350001853930287</v>
      </c>
      <c r="DA56" s="90">
        <f>SQRT(SUMSQ($CE11:DA11))</f>
        <v>38.625820681102219</v>
      </c>
      <c r="DB56" s="90">
        <f>SQRT(SUMSQ($CE11:DB11))</f>
        <v>38.875055850632243</v>
      </c>
      <c r="DC56" s="90">
        <f>SQRT(SUMSQ($CE11:DC11))</f>
        <v>39.15597610729197</v>
      </c>
      <c r="DD56" s="90">
        <f>SQRT(SUMSQ($CE11:DD11))</f>
        <v>39.398508445156033</v>
      </c>
      <c r="DE56" s="90">
        <f>SQRT(SUMSQ($CE11:DE11))</f>
        <v>39.667965607226542</v>
      </c>
      <c r="DF56" s="90">
        <f>SQRT(SUMSQ($CE11:DF11))</f>
        <v>39.926766691134759</v>
      </c>
      <c r="DG56" s="90">
        <f>SQRT(SUMSQ($CE11:DG11))</f>
        <v>40.357678569341388</v>
      </c>
      <c r="DH56" s="90">
        <f>SQRT(SUMSQ($CE11:DH11))</f>
        <v>40.820126701591811</v>
      </c>
      <c r="DI56" s="90">
        <f>SQRT(SUMSQ($CE11:DI11))</f>
        <v>41.043990066034212</v>
      </c>
      <c r="DJ56" s="90">
        <f>SQRT(SUMSQ($CE11:DJ11))</f>
        <v>41.589575895629956</v>
      </c>
      <c r="DK56" s="90">
        <f>SQRT(SUMSQ($CE11:DK11))</f>
        <v>42.160681882660946</v>
      </c>
      <c r="DL56" s="90">
        <f>SQRT(SUMSQ($CE11:DL11))</f>
        <v>42.707375878330566</v>
      </c>
      <c r="DM56" s="90">
        <f>SQRT(SUMSQ($CE11:DM11))</f>
        <v>43.240169204089966</v>
      </c>
      <c r="DN56" s="90">
        <f>SQRT(SUMSQ($CE11:DN11))</f>
        <v>43.757050228926438</v>
      </c>
      <c r="DO56" s="90">
        <f>SQRT(SUMSQ($CE11:DO11))</f>
        <v>44.30596041631545</v>
      </c>
      <c r="DP56" s="90">
        <f>SQRT(SUMSQ($CE11:DP11))</f>
        <v>44.803853373280326</v>
      </c>
      <c r="DQ56" s="90">
        <f>SQRT(SUMSQ($CE11:DQ11))</f>
        <v>45.402798285106925</v>
      </c>
      <c r="DR56" s="90">
        <f>SQRT(SUMSQ($CE11:DR11))</f>
        <v>45.905617183645134</v>
      </c>
      <c r="DS56" s="90">
        <f>SQRT(SUMSQ($CE11:DS11))</f>
        <v>46.482244792026243</v>
      </c>
      <c r="DT56" s="90">
        <f>SQRT(SUMSQ($CE11:DT11))</f>
        <v>47.076586579397279</v>
      </c>
      <c r="DU56" s="90">
        <f>SQRT(SUMSQ($CE11:DU11))</f>
        <v>47.680923159632826</v>
      </c>
      <c r="DV56" s="90">
        <f>SQRT(SUMSQ($CE11:DV11))</f>
        <v>48.254389838281398</v>
      </c>
      <c r="DW56" s="90">
        <f>SQRT(SUMSQ($CE11:DW11))</f>
        <v>48.808286651957339</v>
      </c>
      <c r="DX56" s="90">
        <f>SQRT(SUMSQ($CE11:DX11))</f>
        <v>49.216923654976902</v>
      </c>
      <c r="DY56" s="95">
        <f>SQRT(SUMSQ($CE11:DY11))</f>
        <v>49.582179514880181</v>
      </c>
      <c r="DZ56" s="130">
        <f t="shared" si="39"/>
        <v>0.13595835263805775</v>
      </c>
    </row>
    <row r="57" spans="2:130" x14ac:dyDescent="0.2">
      <c r="B57" s="45" t="s">
        <v>176</v>
      </c>
      <c r="I57" s="267"/>
      <c r="J57" s="268"/>
      <c r="K57" s="158">
        <v>65.949666666666658</v>
      </c>
      <c r="L57" s="199">
        <v>1.1491733609359045</v>
      </c>
      <c r="P57" s="2">
        <f t="shared" si="40"/>
        <v>-23.687379944533333</v>
      </c>
      <c r="Q57" s="2">
        <f t="shared" si="34"/>
        <v>-47.374759889066667</v>
      </c>
      <c r="R57" s="2">
        <f t="shared" si="35"/>
        <v>-70.931824675199991</v>
      </c>
      <c r="S57" s="2">
        <f t="shared" si="35"/>
        <v>-95.109081487733349</v>
      </c>
      <c r="T57" s="2">
        <f t="shared" si="35"/>
        <v>-119.88411217836666</v>
      </c>
      <c r="U57" s="2">
        <f t="shared" si="35"/>
        <v>-144.85046236760002</v>
      </c>
      <c r="V57" s="2">
        <f t="shared" si="35"/>
        <v>-170.01349167273335</v>
      </c>
      <c r="W57" s="2">
        <f t="shared" si="35"/>
        <v>-195.37513291796665</v>
      </c>
      <c r="X57" s="2">
        <f t="shared" si="35"/>
        <v>-220.93438422770001</v>
      </c>
      <c r="Y57" s="2">
        <f t="shared" si="35"/>
        <v>-246.68773908363335</v>
      </c>
      <c r="Z57" s="2">
        <f t="shared" si="35"/>
        <v>-272.63641970656676</v>
      </c>
      <c r="AA57" s="2">
        <f t="shared" si="35"/>
        <v>-298.77092310860007</v>
      </c>
      <c r="AB57" s="2">
        <f t="shared" si="35"/>
        <v>-325.10593837833346</v>
      </c>
      <c r="AC57" s="2">
        <f t="shared" si="35"/>
        <v>-351.63276005816681</v>
      </c>
      <c r="AD57" s="2">
        <f t="shared" si="35"/>
        <v>-376.35146023570013</v>
      </c>
      <c r="AE57" s="2">
        <f t="shared" si="35"/>
        <v>-402.48841168853346</v>
      </c>
      <c r="AF57" s="2">
        <f t="shared" si="35"/>
        <v>-427.62585406936682</v>
      </c>
      <c r="AG57" s="2">
        <f t="shared" si="35"/>
        <v>-452.55880064180019</v>
      </c>
      <c r="AH57" s="2">
        <f t="shared" si="35"/>
        <v>-477.33110493923357</v>
      </c>
      <c r="AI57" s="2">
        <f t="shared" si="35"/>
        <v>-499.37092479986694</v>
      </c>
      <c r="AJ57" s="2">
        <f t="shared" si="35"/>
        <v>-521.31581758790026</v>
      </c>
      <c r="AK57" s="2">
        <f t="shared" si="35"/>
        <v>-543.86218323043363</v>
      </c>
      <c r="AL57" s="2">
        <f t="shared" si="35"/>
        <v>-568.21929065856693</v>
      </c>
      <c r="AM57" s="2">
        <f t="shared" si="35"/>
        <v>-589.72423200370031</v>
      </c>
      <c r="AN57" s="2">
        <f t="shared" si="35"/>
        <v>-609.64737965213362</v>
      </c>
      <c r="AO57" s="2">
        <f t="shared" si="35"/>
        <v>-630.03702081616689</v>
      </c>
      <c r="AP57" s="2">
        <f t="shared" si="35"/>
        <v>-649.48880755140021</v>
      </c>
      <c r="AQ57" s="2">
        <f t="shared" si="35"/>
        <v>-665.59601692193348</v>
      </c>
      <c r="AR57" s="2">
        <f t="shared" si="35"/>
        <v>-686.34474371226679</v>
      </c>
      <c r="AS57" s="2">
        <f t="shared" si="35"/>
        <v>-708.36723238370007</v>
      </c>
      <c r="AT57" s="2">
        <f t="shared" si="35"/>
        <v>-731.41447510323337</v>
      </c>
      <c r="AU57" s="2">
        <f t="shared" si="35"/>
        <v>-756.56343411476666</v>
      </c>
      <c r="AV57" s="2">
        <f t="shared" si="35"/>
        <v>-785.7045892292</v>
      </c>
      <c r="AW57" s="2">
        <f t="shared" si="35"/>
        <v>-815.87257019713343</v>
      </c>
      <c r="AX57" s="2">
        <f t="shared" si="35"/>
        <v>-845.50369833456682</v>
      </c>
      <c r="AY57" s="2">
        <f t="shared" si="35"/>
        <v>-876.5292798019002</v>
      </c>
      <c r="AZ57" s="2">
        <f t="shared" si="35"/>
        <v>-909.81358070703357</v>
      </c>
      <c r="BA57" s="2">
        <f t="shared" si="35"/>
        <v>-944.11131762286698</v>
      </c>
      <c r="BB57" s="2">
        <f t="shared" si="35"/>
        <v>-980.14141733800034</v>
      </c>
      <c r="BC57" s="2">
        <f t="shared" si="35"/>
        <v>-1024.3497603377336</v>
      </c>
      <c r="BD57" s="2">
        <f t="shared" si="35"/>
        <v>-1069.781139521767</v>
      </c>
      <c r="BE57" s="2">
        <f t="shared" si="35"/>
        <v>-1109.7167789398004</v>
      </c>
      <c r="BF57" s="2">
        <f t="shared" si="35"/>
        <v>-1154.8014020434339</v>
      </c>
      <c r="BG57" s="2">
        <f t="shared" si="35"/>
        <v>-1203.3401976474672</v>
      </c>
      <c r="BH57" s="2">
        <f t="shared" si="35"/>
        <v>-1250.4664084329006</v>
      </c>
      <c r="BI57" s="2">
        <f t="shared" si="35"/>
        <v>-1303.6501777168342</v>
      </c>
      <c r="BJ57" s="2">
        <f t="shared" si="36"/>
        <v>-1361.6632773714675</v>
      </c>
      <c r="BK57" s="121">
        <f t="shared" si="37"/>
        <v>-3.7615007662195237</v>
      </c>
      <c r="BL57" s="125"/>
      <c r="BN57" s="10"/>
      <c r="BQ57" s="45" t="s">
        <v>176</v>
      </c>
      <c r="BR57" s="39"/>
      <c r="BS57" s="39"/>
      <c r="BT57" s="39"/>
      <c r="BU57" s="39"/>
      <c r="BV57" s="39"/>
      <c r="BW57" s="39"/>
      <c r="BX57" s="39"/>
      <c r="BY57" s="39"/>
      <c r="BZ57" s="39"/>
      <c r="CA57" s="39"/>
      <c r="CB57" s="39"/>
      <c r="CC57" s="39"/>
      <c r="CD57" s="39"/>
      <c r="CE57" s="90">
        <f t="shared" si="38"/>
        <v>14.011537092599632</v>
      </c>
      <c r="CF57" s="90">
        <f>SQRT(SUMSQ($CE12:CF12))</f>
        <v>18.919148348833815</v>
      </c>
      <c r="CG57" s="90">
        <f>SQRT(SUMSQ($CE12:CG12))</f>
        <v>22.110762129517365</v>
      </c>
      <c r="CH57" s="90">
        <f>SQRT(SUMSQ($CE12:CH12))</f>
        <v>24.371412062259946</v>
      </c>
      <c r="CI57" s="90">
        <f>SQRT(SUMSQ($CE12:CI12))</f>
        <v>26.043109268628317</v>
      </c>
      <c r="CJ57" s="90">
        <f>SQRT(SUMSQ($CE12:CJ12))</f>
        <v>27.305868974436098</v>
      </c>
      <c r="CK57" s="90">
        <f>SQRT(SUMSQ($CE12:CK12))</f>
        <v>28.27347457580586</v>
      </c>
      <c r="CL57" s="90">
        <f>SQRT(SUMSQ($CE12:CL12))</f>
        <v>29.025350693628411</v>
      </c>
      <c r="CM57" s="90">
        <f>SQRT(SUMSQ($CE12:CM12))</f>
        <v>29.622810788647961</v>
      </c>
      <c r="CN57" s="90">
        <f>SQRT(SUMSQ($CE12:CN12))</f>
        <v>30.073114956209736</v>
      </c>
      <c r="CO57" s="90">
        <f>SQRT(SUMSQ($CE12:CO12))</f>
        <v>30.388627897903479</v>
      </c>
      <c r="CP57" s="90">
        <f>SQRT(SUMSQ($CE12:CP12))</f>
        <v>30.604547257165361</v>
      </c>
      <c r="CQ57" s="90">
        <f>SQRT(SUMSQ($CE12:CQ12))</f>
        <v>30.752015324148704</v>
      </c>
      <c r="CR57" s="90">
        <f>SQRT(SUMSQ($CE12:CR12))</f>
        <v>30.866324166549912</v>
      </c>
      <c r="CS57" s="90">
        <f>SQRT(SUMSQ($CE12:CS12))</f>
        <v>30.958220445283217</v>
      </c>
      <c r="CT57" s="90">
        <f>SQRT(SUMSQ($CE12:CT12))</f>
        <v>31.055656990766369</v>
      </c>
      <c r="CU57" s="90">
        <f>SQRT(SUMSQ($CE12:CU12))</f>
        <v>31.148757260540091</v>
      </c>
      <c r="CV57" s="90">
        <f>SQRT(SUMSQ($CE12:CV12))</f>
        <v>31.243013978624681</v>
      </c>
      <c r="CW57" s="90">
        <f>SQRT(SUMSQ($CE12:CW12))</f>
        <v>31.342062279418609</v>
      </c>
      <c r="CX57" s="90">
        <f>SQRT(SUMSQ($CE12:CX12))</f>
        <v>31.433801321840733</v>
      </c>
      <c r="CY57" s="90">
        <f>SQRT(SUMSQ($CE12:CY12))</f>
        <v>31.528044793770874</v>
      </c>
      <c r="CZ57" s="90">
        <f>SQRT(SUMSQ($CE12:CZ12))</f>
        <v>31.618974875890601</v>
      </c>
      <c r="DA57" s="90">
        <f>SQRT(SUMSQ($CE12:DA12))</f>
        <v>31.720840587797024</v>
      </c>
      <c r="DB57" s="90">
        <f>SQRT(SUMSQ($CE12:DB12))</f>
        <v>31.828433190129015</v>
      </c>
      <c r="DC57" s="90">
        <f>SQRT(SUMSQ($CE12:DC12))</f>
        <v>31.92976070107926</v>
      </c>
      <c r="DD57" s="90">
        <f>SQRT(SUMSQ($CE12:DD12))</f>
        <v>32.039099540128134</v>
      </c>
      <c r="DE57" s="90">
        <f>SQRT(SUMSQ($CE12:DE12))</f>
        <v>32.126417550944048</v>
      </c>
      <c r="DF57" s="90">
        <f>SQRT(SUMSQ($CE12:DF12))</f>
        <v>32.210162422991218</v>
      </c>
      <c r="DG57" s="90">
        <f>SQRT(SUMSQ($CE12:DG12))</f>
        <v>32.392082123682201</v>
      </c>
      <c r="DH57" s="90">
        <f>SQRT(SUMSQ($CE12:DH12))</f>
        <v>32.504335498295724</v>
      </c>
      <c r="DI57" s="90">
        <f>SQRT(SUMSQ($CE12:DI12))</f>
        <v>32.618467875164463</v>
      </c>
      <c r="DJ57" s="90">
        <f>SQRT(SUMSQ($CE12:DJ12))</f>
        <v>32.713760429832035</v>
      </c>
      <c r="DK57" s="90">
        <f>SQRT(SUMSQ($CE12:DK12))</f>
        <v>32.820051787528847</v>
      </c>
      <c r="DL57" s="90">
        <f>SQRT(SUMSQ($CE12:DL12))</f>
        <v>32.923967761707225</v>
      </c>
      <c r="DM57" s="90">
        <f>SQRT(SUMSQ($CE12:DM12))</f>
        <v>33.027404792098444</v>
      </c>
      <c r="DN57" s="90">
        <f>SQRT(SUMSQ($CE12:DN12))</f>
        <v>33.126783008608818</v>
      </c>
      <c r="DO57" s="90">
        <f>SQRT(SUMSQ($CE12:DO12))</f>
        <v>33.231482491384035</v>
      </c>
      <c r="DP57" s="90">
        <f>SQRT(SUMSQ($CE12:DP12))</f>
        <v>33.340561058273671</v>
      </c>
      <c r="DQ57" s="90">
        <f>SQRT(SUMSQ($CE12:DQ12))</f>
        <v>33.445726506760472</v>
      </c>
      <c r="DR57" s="90">
        <f>SQRT(SUMSQ($CE12:DR12))</f>
        <v>33.564897511123753</v>
      </c>
      <c r="DS57" s="90">
        <f>SQRT(SUMSQ($CE12:DS12))</f>
        <v>33.685687235038316</v>
      </c>
      <c r="DT57" s="90">
        <f>SQRT(SUMSQ($CE12:DT12))</f>
        <v>33.800128372817404</v>
      </c>
      <c r="DU57" s="90">
        <f>SQRT(SUMSQ($CE12:DU12))</f>
        <v>33.93019361664475</v>
      </c>
      <c r="DV57" s="90">
        <f>SQRT(SUMSQ($CE12:DV12))</f>
        <v>34.063166510359665</v>
      </c>
      <c r="DW57" s="90">
        <f>SQRT(SUMSQ($CE12:DW12))</f>
        <v>34.193530504078304</v>
      </c>
      <c r="DX57" s="90">
        <f>SQRT(SUMSQ($CE12:DX12))</f>
        <v>34.357163529642797</v>
      </c>
      <c r="DY57" s="95">
        <f>SQRT(SUMSQ($CE12:DY12))</f>
        <v>34.539726705602547</v>
      </c>
      <c r="DZ57" s="130">
        <f t="shared" si="39"/>
        <v>9.4909291518350272E-2</v>
      </c>
    </row>
    <row r="58" spans="2:130" x14ac:dyDescent="0.2">
      <c r="B58" s="45" t="s">
        <v>190</v>
      </c>
      <c r="I58" s="267"/>
      <c r="J58" s="268"/>
      <c r="K58" s="158">
        <v>18.853000000000002</v>
      </c>
      <c r="L58" s="199">
        <v>0.60360324940540822</v>
      </c>
      <c r="P58" s="2">
        <f t="shared" si="40"/>
        <v>-4.5277819965999981</v>
      </c>
      <c r="Q58" s="2">
        <f t="shared" si="34"/>
        <v>-9.0555639931999963</v>
      </c>
      <c r="R58" s="2">
        <f t="shared" si="35"/>
        <v>-13.583345989799994</v>
      </c>
      <c r="S58" s="2">
        <f t="shared" si="35"/>
        <v>-18.111127986399993</v>
      </c>
      <c r="T58" s="2">
        <f t="shared" si="35"/>
        <v>-22.614957773399993</v>
      </c>
      <c r="U58" s="2">
        <f t="shared" si="35"/>
        <v>-27.090702587699994</v>
      </c>
      <c r="V58" s="2">
        <f t="shared" si="35"/>
        <v>-31.542495192399993</v>
      </c>
      <c r="W58" s="2">
        <f t="shared" si="35"/>
        <v>-35.970335587499989</v>
      </c>
      <c r="X58" s="2">
        <f t="shared" si="35"/>
        <v>-40.374223772999983</v>
      </c>
      <c r="Y58" s="2">
        <f t="shared" si="35"/>
        <v>-44.727063857999987</v>
      </c>
      <c r="Z58" s="2">
        <f t="shared" si="35"/>
        <v>-49.034821444199991</v>
      </c>
      <c r="AA58" s="2">
        <f t="shared" si="35"/>
        <v>-53.288994406399993</v>
      </c>
      <c r="AB58" s="2">
        <f t="shared" si="35"/>
        <v>-57.498664724199998</v>
      </c>
      <c r="AC58" s="2">
        <f t="shared" si="35"/>
        <v>-61.656074349400001</v>
      </c>
      <c r="AD58" s="2">
        <f t="shared" si="35"/>
        <v>-64.642322507199992</v>
      </c>
      <c r="AE58" s="2">
        <f t="shared" si="35"/>
        <v>-69.901600351100001</v>
      </c>
      <c r="AF58" s="2">
        <f t="shared" si="35"/>
        <v>-74.390091626400007</v>
      </c>
      <c r="AG58" s="2">
        <f t="shared" si="35"/>
        <v>-79.058146142700011</v>
      </c>
      <c r="AH58" s="2">
        <f t="shared" si="35"/>
        <v>-82.278253644700015</v>
      </c>
      <c r="AI58" s="2">
        <f t="shared" si="35"/>
        <v>-84.757044542300022</v>
      </c>
      <c r="AJ58" s="2">
        <f t="shared" si="35"/>
        <v>-86.519707719000024</v>
      </c>
      <c r="AK58" s="2">
        <f t="shared" si="35"/>
        <v>-90.360991770200016</v>
      </c>
      <c r="AL58" s="2">
        <f t="shared" si="35"/>
        <v>-94.265989261500025</v>
      </c>
      <c r="AM58" s="2">
        <f t="shared" si="35"/>
        <v>-98.33543078670003</v>
      </c>
      <c r="AN58" s="2">
        <f t="shared" si="35"/>
        <v>-100.54318400880004</v>
      </c>
      <c r="AO58" s="2">
        <f t="shared" si="35"/>
        <v>-102.73233646140002</v>
      </c>
      <c r="AP58" s="2">
        <f t="shared" si="35"/>
        <v>-104.87543590520001</v>
      </c>
      <c r="AQ58" s="2">
        <f t="shared" si="35"/>
        <v>-106.914418342</v>
      </c>
      <c r="AR58" s="2">
        <f t="shared" si="35"/>
        <v>-108.8653371275</v>
      </c>
      <c r="AS58" s="2">
        <f t="shared" si="35"/>
        <v>-110.71301091479999</v>
      </c>
      <c r="AT58" s="2">
        <f t="shared" si="35"/>
        <v>-112.8495625202</v>
      </c>
      <c r="AU58" s="2">
        <f t="shared" si="35"/>
        <v>-115.26057061899999</v>
      </c>
      <c r="AV58" s="2">
        <f t="shared" si="35"/>
        <v>-117.94037600869999</v>
      </c>
      <c r="AW58" s="2">
        <f t="shared" si="35"/>
        <v>-120.93762617269998</v>
      </c>
      <c r="AX58" s="2">
        <f t="shared" si="35"/>
        <v>-124.26323729219999</v>
      </c>
      <c r="AY58" s="2">
        <f t="shared" si="35"/>
        <v>-128.0738039954</v>
      </c>
      <c r="AZ58" s="2">
        <f t="shared" si="35"/>
        <v>-131.9137045466</v>
      </c>
      <c r="BA58" s="2">
        <f t="shared" si="35"/>
        <v>-134.62334600329999</v>
      </c>
      <c r="BB58" s="2">
        <f t="shared" si="35"/>
        <v>-137.59102133089999</v>
      </c>
      <c r="BC58" s="2">
        <f t="shared" si="35"/>
        <v>-141.71556482019997</v>
      </c>
      <c r="BD58" s="2">
        <f t="shared" si="35"/>
        <v>-145.99059277889995</v>
      </c>
      <c r="BE58" s="2">
        <f t="shared" si="35"/>
        <v>-152.35884273029995</v>
      </c>
      <c r="BF58" s="2">
        <f t="shared" si="35"/>
        <v>-157.96719936239995</v>
      </c>
      <c r="BG58" s="2">
        <f t="shared" si="35"/>
        <v>-163.01010885619996</v>
      </c>
      <c r="BH58" s="2">
        <f t="shared" si="35"/>
        <v>-167.92101086259996</v>
      </c>
      <c r="BI58" s="2">
        <f t="shared" si="35"/>
        <v>-173.31964204749994</v>
      </c>
      <c r="BJ58" s="2">
        <f t="shared" si="36"/>
        <v>-180.40656938949994</v>
      </c>
      <c r="BK58" s="121">
        <f t="shared" si="37"/>
        <v>-0.49836068892127056</v>
      </c>
      <c r="BL58" s="125"/>
      <c r="BN58" s="10"/>
      <c r="BQ58" s="45" t="s">
        <v>190</v>
      </c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90">
        <f t="shared" si="38"/>
        <v>4.6848760458771403</v>
      </c>
      <c r="CF58" s="90">
        <f>SQRT(SUMSQ($CE13:CF13))</f>
        <v>6.2374818609325802</v>
      </c>
      <c r="CG58" s="90">
        <f>SQRT(SUMSQ($CE13:CG13))</f>
        <v>7.2111504233391521</v>
      </c>
      <c r="CH58" s="90">
        <f>SQRT(SUMSQ($CE13:CH13))</f>
        <v>7.9167429686807802</v>
      </c>
      <c r="CI58" s="90">
        <f>SQRT(SUMSQ($CE13:CI13))</f>
        <v>8.4866329794750506</v>
      </c>
      <c r="CJ58" s="90">
        <f>SQRT(SUMSQ($CE13:CJ13))</f>
        <v>8.9767108118327883</v>
      </c>
      <c r="CK58" s="90">
        <f>SQRT(SUMSQ($CE13:CK13))</f>
        <v>9.426112524198146</v>
      </c>
      <c r="CL58" s="90">
        <f>SQRT(SUMSQ($CE13:CL13))</f>
        <v>9.8655663113895571</v>
      </c>
      <c r="CM58" s="90">
        <f>SQRT(SUMSQ($CE13:CM13))</f>
        <v>10.315341818124612</v>
      </c>
      <c r="CN58" s="90">
        <f>SQRT(SUMSQ($CE13:CN13))</f>
        <v>10.657176947827971</v>
      </c>
      <c r="CO58" s="90">
        <f>SQRT(SUMSQ($CE13:CO13))</f>
        <v>10.918600601524446</v>
      </c>
      <c r="CP58" s="90">
        <f>SQRT(SUMSQ($CE13:CP13))</f>
        <v>11.123751576126459</v>
      </c>
      <c r="CQ58" s="90">
        <f>SQRT(SUMSQ($CE13:CQ13))</f>
        <v>11.294137226393271</v>
      </c>
      <c r="CR58" s="90">
        <f>SQRT(SUMSQ($CE13:CR13))</f>
        <v>11.415560893192914</v>
      </c>
      <c r="CS58" s="90">
        <f>SQRT(SUMSQ($CE13:CS13))</f>
        <v>11.532378759190815</v>
      </c>
      <c r="CT58" s="90">
        <f>SQRT(SUMSQ($CE13:CT13))</f>
        <v>11.638499075558226</v>
      </c>
      <c r="CU58" s="90">
        <f>SQRT(SUMSQ($CE13:CU13))</f>
        <v>11.74763294096619</v>
      </c>
      <c r="CV58" s="90">
        <f>SQRT(SUMSQ($CE13:CV13))</f>
        <v>11.839985643545358</v>
      </c>
      <c r="CW58" s="90">
        <f>SQRT(SUMSQ($CE13:CW13))</f>
        <v>11.926981957809192</v>
      </c>
      <c r="CX58" s="90">
        <f>SQRT(SUMSQ($CE13:CX13))</f>
        <v>12.01868128401949</v>
      </c>
      <c r="CY58" s="90">
        <f>SQRT(SUMSQ($CE13:CY13))</f>
        <v>12.104645295406586</v>
      </c>
      <c r="CZ58" s="90">
        <f>SQRT(SUMSQ($CE13:CZ13))</f>
        <v>12.211854064378935</v>
      </c>
      <c r="DA58" s="90">
        <f>SQRT(SUMSQ($CE13:DA13))</f>
        <v>12.297394837373474</v>
      </c>
      <c r="DB58" s="90">
        <f>SQRT(SUMSQ($CE13:DB13))</f>
        <v>12.396832901543631</v>
      </c>
      <c r="DC58" s="90">
        <f>SQRT(SUMSQ($CE13:DC13))</f>
        <v>12.482966985631812</v>
      </c>
      <c r="DD58" s="90">
        <f>SQRT(SUMSQ($CE13:DD13))</f>
        <v>12.576636755876159</v>
      </c>
      <c r="DE58" s="90">
        <f>SQRT(SUMSQ($CE13:DE13))</f>
        <v>12.685975902944698</v>
      </c>
      <c r="DF58" s="90">
        <f>SQRT(SUMSQ($CE13:DF13))</f>
        <v>12.79633969334615</v>
      </c>
      <c r="DG58" s="90">
        <f>SQRT(SUMSQ($CE13:DG13))</f>
        <v>12.885590618193174</v>
      </c>
      <c r="DH58" s="90">
        <f>SQRT(SUMSQ($CE13:DH13))</f>
        <v>12.976451367089306</v>
      </c>
      <c r="DI58" s="90">
        <f>SQRT(SUMSQ($CE13:DI13))</f>
        <v>13.075857620556397</v>
      </c>
      <c r="DJ58" s="90">
        <f>SQRT(SUMSQ($CE13:DJ13))</f>
        <v>13.197185580086762</v>
      </c>
      <c r="DK58" s="90">
        <f>SQRT(SUMSQ($CE13:DK13))</f>
        <v>13.318912329968528</v>
      </c>
      <c r="DL58" s="90">
        <f>SQRT(SUMSQ($CE13:DL13))</f>
        <v>13.420792227833376</v>
      </c>
      <c r="DM58" s="90">
        <f>SQRT(SUMSQ($CE13:DM13))</f>
        <v>13.537117059842123</v>
      </c>
      <c r="DN58" s="90">
        <f>SQRT(SUMSQ($CE13:DN13))</f>
        <v>13.652728648379155</v>
      </c>
      <c r="DO58" s="90">
        <f>SQRT(SUMSQ($CE13:DO13))</f>
        <v>13.759866038286829</v>
      </c>
      <c r="DP58" s="90">
        <f>SQRT(SUMSQ($CE13:DP13))</f>
        <v>13.843227704436808</v>
      </c>
      <c r="DQ58" s="90">
        <f>SQRT(SUMSQ($CE13:DQ13))</f>
        <v>13.936704807488855</v>
      </c>
      <c r="DR58" s="90">
        <f>SQRT(SUMSQ($CE13:DR13))</f>
        <v>14.05119665880938</v>
      </c>
      <c r="DS58" s="90">
        <f>SQRT(SUMSQ($CE13:DS13))</f>
        <v>14.162770916911841</v>
      </c>
      <c r="DT58" s="90">
        <f>SQRT(SUMSQ($CE13:DT13))</f>
        <v>14.296322401156029</v>
      </c>
      <c r="DU58" s="90">
        <f>SQRT(SUMSQ($CE13:DU13))</f>
        <v>14.448967859200767</v>
      </c>
      <c r="DV58" s="90">
        <f>SQRT(SUMSQ($CE13:DV13))</f>
        <v>14.575858375826344</v>
      </c>
      <c r="DW58" s="90">
        <f>SQRT(SUMSQ($CE13:DW13))</f>
        <v>14.68434088730892</v>
      </c>
      <c r="DX58" s="90">
        <f>SQRT(SUMSQ($CE13:DX13))</f>
        <v>14.790138096495705</v>
      </c>
      <c r="DY58" s="95">
        <f>SQRT(SUMSQ($CE13:DY13))</f>
        <v>14.911423724771524</v>
      </c>
      <c r="DZ58" s="130">
        <f t="shared" si="39"/>
        <v>4.0856735073192554E-2</v>
      </c>
    </row>
    <row r="59" spans="2:130" x14ac:dyDescent="0.2">
      <c r="B59" s="45" t="s">
        <v>197</v>
      </c>
      <c r="I59" s="267"/>
      <c r="J59" s="268"/>
      <c r="K59" s="158">
        <v>29.722000000000001</v>
      </c>
      <c r="L59" s="199">
        <v>1.1292855252335463</v>
      </c>
      <c r="P59" s="2">
        <f t="shared" si="40"/>
        <v>-1.278983445999998</v>
      </c>
      <c r="Q59" s="2">
        <f t="shared" si="34"/>
        <v>-2.5579668919999961</v>
      </c>
      <c r="R59" s="2">
        <f t="shared" si="35"/>
        <v>-4.6170760843999972</v>
      </c>
      <c r="S59" s="2">
        <f t="shared" si="35"/>
        <v>-7.4680249253999946</v>
      </c>
      <c r="T59" s="2">
        <f t="shared" si="35"/>
        <v>-12.220964667199993</v>
      </c>
      <c r="U59" s="2">
        <f t="shared" si="35"/>
        <v>-21.179599173290995</v>
      </c>
      <c r="V59" s="2">
        <f t="shared" si="35"/>
        <v>-34.361316353272997</v>
      </c>
      <c r="W59" s="2">
        <f t="shared" si="35"/>
        <v>-51.764572479145997</v>
      </c>
      <c r="X59" s="2">
        <f t="shared" si="35"/>
        <v>-73.377653648709995</v>
      </c>
      <c r="Y59" s="2">
        <f t="shared" si="35"/>
        <v>-91.847854229874002</v>
      </c>
      <c r="Z59" s="2">
        <f t="shared" si="35"/>
        <v>-107.17682034883801</v>
      </c>
      <c r="AA59" s="2">
        <f t="shared" si="35"/>
        <v>-119.34159010420201</v>
      </c>
      <c r="AB59" s="2">
        <f t="shared" si="35"/>
        <v>-128.81001438090203</v>
      </c>
      <c r="AC59" s="2">
        <f t="shared" si="35"/>
        <v>-138.26700322890201</v>
      </c>
      <c r="AD59" s="2">
        <f t="shared" si="35"/>
        <v>-144.94167351490199</v>
      </c>
      <c r="AE59" s="2">
        <f t="shared" si="35"/>
        <v>-151.223096775702</v>
      </c>
      <c r="AF59" s="2">
        <f t="shared" si="35"/>
        <v>-157.87753612990201</v>
      </c>
      <c r="AG59" s="2">
        <f t="shared" si="35"/>
        <v>-158.44746481030199</v>
      </c>
      <c r="AH59" s="2">
        <f t="shared" si="35"/>
        <v>-159.27426081750198</v>
      </c>
      <c r="AI59" s="2">
        <f t="shared" si="35"/>
        <v>-160.59897140600197</v>
      </c>
      <c r="AJ59" s="2">
        <f t="shared" si="35"/>
        <v>-161.54024947440195</v>
      </c>
      <c r="AK59" s="2">
        <f t="shared" si="35"/>
        <v>-164.51885254480194</v>
      </c>
      <c r="AL59" s="2">
        <f t="shared" si="35"/>
        <v>-166.34206588700192</v>
      </c>
      <c r="AM59" s="2">
        <f t="shared" si="35"/>
        <v>-168.35769308560191</v>
      </c>
      <c r="AN59" s="2">
        <f t="shared" si="35"/>
        <v>-168.48157675810191</v>
      </c>
      <c r="AO59" s="2">
        <f t="shared" si="35"/>
        <v>-168.7542180349019</v>
      </c>
      <c r="AP59" s="2">
        <f t="shared" si="35"/>
        <v>-169.37651523670189</v>
      </c>
      <c r="AQ59" s="2">
        <f t="shared" si="35"/>
        <v>-169.96348999600187</v>
      </c>
      <c r="AR59" s="2">
        <f t="shared" si="35"/>
        <v>-169.90011525040185</v>
      </c>
      <c r="AS59" s="2">
        <f t="shared" si="35"/>
        <v>-169.56748861720186</v>
      </c>
      <c r="AT59" s="2">
        <f t="shared" si="35"/>
        <v>-170.12429303680184</v>
      </c>
      <c r="AU59" s="2">
        <f t="shared" si="35"/>
        <v>-171.57481836040182</v>
      </c>
      <c r="AV59" s="2">
        <f t="shared" si="35"/>
        <v>-171.95399618360182</v>
      </c>
      <c r="AW59" s="2">
        <f t="shared" si="35"/>
        <v>-173.22857918500182</v>
      </c>
      <c r="AX59" s="2">
        <f t="shared" si="35"/>
        <v>-173.73394936440181</v>
      </c>
      <c r="AY59" s="2">
        <f t="shared" si="35"/>
        <v>-174.8961803960018</v>
      </c>
      <c r="AZ59" s="2">
        <f t="shared" si="35"/>
        <v>-176.25404486780178</v>
      </c>
      <c r="BA59" s="2">
        <f t="shared" si="35"/>
        <v>-177.25397780040177</v>
      </c>
      <c r="BB59" s="2">
        <f t="shared" si="35"/>
        <v>-179.51136277280176</v>
      </c>
      <c r="BC59" s="2">
        <f t="shared" si="35"/>
        <v>-182.40867320940174</v>
      </c>
      <c r="BD59" s="2">
        <f t="shared" si="35"/>
        <v>-187.32982611660174</v>
      </c>
      <c r="BE59" s="2">
        <f t="shared" si="35"/>
        <v>-190.03858011940173</v>
      </c>
      <c r="BF59" s="2">
        <f t="shared" si="35"/>
        <v>-195.08389572420171</v>
      </c>
      <c r="BG59" s="2">
        <f t="shared" si="35"/>
        <v>-201.42893297300171</v>
      </c>
      <c r="BH59" s="2">
        <f t="shared" si="35"/>
        <v>-208.09807557720171</v>
      </c>
      <c r="BI59" s="2">
        <f t="shared" si="35"/>
        <v>-214.83113703530171</v>
      </c>
      <c r="BJ59" s="2">
        <f t="shared" si="36"/>
        <v>-224.59466244840169</v>
      </c>
      <c r="BK59" s="121">
        <f t="shared" si="37"/>
        <v>-0.62042724433260132</v>
      </c>
      <c r="BL59" s="125"/>
      <c r="BN59" s="10"/>
      <c r="BQ59" s="45" t="s">
        <v>197</v>
      </c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90">
        <f t="shared" si="38"/>
        <v>4.2390016837118107</v>
      </c>
      <c r="CF59" s="90">
        <f>SQRT(SUMSQ($CE14:CF14))</f>
        <v>5.6255996375491018</v>
      </c>
      <c r="CG59" s="90">
        <f>SQRT(SUMSQ($CE14:CG14))</f>
        <v>6.574768263808088</v>
      </c>
      <c r="CH59" s="90">
        <f>SQRT(SUMSQ($CE14:CH14))</f>
        <v>7.302148432704703</v>
      </c>
      <c r="CI59" s="90">
        <f>SQRT(SUMSQ($CE14:CI14))</f>
        <v>7.9898392761584827</v>
      </c>
      <c r="CJ59" s="90">
        <f>SQRT(SUMSQ($CE14:CJ14))</f>
        <v>8.7885649024559793</v>
      </c>
      <c r="CK59" s="90">
        <f>SQRT(SUMSQ($CE14:CK14))</f>
        <v>9.6600906411764154</v>
      </c>
      <c r="CL59" s="90">
        <f>SQRT(SUMSQ($CE14:CL14))</f>
        <v>10.614733265185418</v>
      </c>
      <c r="CM59" s="90">
        <f>SQRT(SUMSQ($CE14:CM14))</f>
        <v>11.678841649288293</v>
      </c>
      <c r="CN59" s="90">
        <f>SQRT(SUMSQ($CE14:CN14))</f>
        <v>12.552640947310344</v>
      </c>
      <c r="CO59" s="90">
        <f>SQRT(SUMSQ($CE14:CO14))</f>
        <v>13.194904090215736</v>
      </c>
      <c r="CP59" s="90">
        <f>SQRT(SUMSQ($CE14:CP14))</f>
        <v>13.670527853968522</v>
      </c>
      <c r="CQ59" s="90">
        <f>SQRT(SUMSQ($CE14:CQ14))</f>
        <v>14.646233128264946</v>
      </c>
      <c r="CR59" s="90">
        <f>SQRT(SUMSQ($CE14:CR14))</f>
        <v>15.312868562335632</v>
      </c>
      <c r="CS59" s="90">
        <f>SQRT(SUMSQ($CE14:CS14))</f>
        <v>15.802130050351009</v>
      </c>
      <c r="CT59" s="90">
        <f>SQRT(SUMSQ($CE14:CT14))</f>
        <v>16.119153787670964</v>
      </c>
      <c r="CU59" s="90">
        <f>SQRT(SUMSQ($CE14:CU14))</f>
        <v>16.375715531667343</v>
      </c>
      <c r="CV59" s="90">
        <f>SQRT(SUMSQ($CE14:CV14))</f>
        <v>16.520541880179657</v>
      </c>
      <c r="CW59" s="90">
        <f>SQRT(SUMSQ($CE14:CW14))</f>
        <v>16.659167443716289</v>
      </c>
      <c r="CX59" s="90">
        <f>SQRT(SUMSQ($CE14:CX14))</f>
        <v>16.812333633127771</v>
      </c>
      <c r="CY59" s="90">
        <f>SQRT(SUMSQ($CE14:CY14))</f>
        <v>16.948857553036774</v>
      </c>
      <c r="CZ59" s="90">
        <f>SQRT(SUMSQ($CE14:CZ14))</f>
        <v>17.104312506340964</v>
      </c>
      <c r="DA59" s="90">
        <f>SQRT(SUMSQ($CE14:DA14))</f>
        <v>17.233889669841187</v>
      </c>
      <c r="DB59" s="90">
        <f>SQRT(SUMSQ($CE14:DB14))</f>
        <v>17.363167593352721</v>
      </c>
      <c r="DC59" s="90">
        <f>SQRT(SUMSQ($CE14:DC14))</f>
        <v>17.47821190284942</v>
      </c>
      <c r="DD59" s="90">
        <f>SQRT(SUMSQ($CE14:DD14))</f>
        <v>17.593911738868485</v>
      </c>
      <c r="DE59" s="90">
        <f>SQRT(SUMSQ($CE14:DE14))</f>
        <v>17.706978382512148</v>
      </c>
      <c r="DF59" s="90">
        <f>SQRT(SUMSQ($CE14:DF14))</f>
        <v>17.817766976774944</v>
      </c>
      <c r="DG59" s="90">
        <f>SQRT(SUMSQ($CE14:DG14))</f>
        <v>17.93426148873063</v>
      </c>
      <c r="DH59" s="90">
        <f>SQRT(SUMSQ($CE14:DH14))</f>
        <v>18.040283197421935</v>
      </c>
      <c r="DI59" s="90">
        <f>SQRT(SUMSQ($CE14:DI14))</f>
        <v>18.168448840432429</v>
      </c>
      <c r="DJ59" s="90">
        <f>SQRT(SUMSQ($CE14:DJ14))</f>
        <v>18.302147192861145</v>
      </c>
      <c r="DK59" s="90">
        <f>SQRT(SUMSQ($CE14:DK14))</f>
        <v>18.416511133936051</v>
      </c>
      <c r="DL59" s="90">
        <f>SQRT(SUMSQ($CE14:DL14))</f>
        <v>18.533882072600864</v>
      </c>
      <c r="DM59" s="90">
        <f>SQRT(SUMSQ($CE14:DM14))</f>
        <v>18.64448249874777</v>
      </c>
      <c r="DN59" s="90">
        <f>SQRT(SUMSQ($CE14:DN14))</f>
        <v>18.758714756737074</v>
      </c>
      <c r="DO59" s="90">
        <f>SQRT(SUMSQ($CE14:DO14))</f>
        <v>18.874339501699371</v>
      </c>
      <c r="DP59" s="90">
        <f>SQRT(SUMSQ($CE14:DP14))</f>
        <v>18.984974771545453</v>
      </c>
      <c r="DQ59" s="90">
        <f>SQRT(SUMSQ($CE14:DQ14))</f>
        <v>19.112005435755215</v>
      </c>
      <c r="DR59" s="90">
        <f>SQRT(SUMSQ($CE14:DR14))</f>
        <v>19.239143223127137</v>
      </c>
      <c r="DS59" s="90">
        <f>SQRT(SUMSQ($CE14:DS14))</f>
        <v>19.38294503201201</v>
      </c>
      <c r="DT59" s="90">
        <f>SQRT(SUMSQ($CE14:DT14))</f>
        <v>19.505606475675087</v>
      </c>
      <c r="DU59" s="90">
        <f>SQRT(SUMSQ($CE14:DU14))</f>
        <v>19.645401708547464</v>
      </c>
      <c r="DV59" s="90">
        <f>SQRT(SUMSQ($CE14:DV14))</f>
        <v>19.797839878332312</v>
      </c>
      <c r="DW59" s="90">
        <f>SQRT(SUMSQ($CE14:DW14))</f>
        <v>19.95364381991342</v>
      </c>
      <c r="DX59" s="90">
        <f>SQRT(SUMSQ($CE14:DX14))</f>
        <v>20.109259076550153</v>
      </c>
      <c r="DY59" s="95">
        <f>SQRT(SUMSQ($CE14:DY14))</f>
        <v>20.292423958203109</v>
      </c>
      <c r="DZ59" s="130">
        <f t="shared" si="39"/>
        <v>5.5550439437983844E-2</v>
      </c>
    </row>
    <row r="60" spans="2:130" x14ac:dyDescent="0.2">
      <c r="B60" s="45" t="s">
        <v>243</v>
      </c>
      <c r="I60" s="267"/>
      <c r="J60" s="268"/>
      <c r="K60" s="158">
        <v>72.86033333333333</v>
      </c>
      <c r="L60" s="199">
        <v>1.4766431969294946</v>
      </c>
      <c r="P60" s="2">
        <f t="shared" si="40"/>
        <v>-1.6744260611200019</v>
      </c>
      <c r="Q60" s="2">
        <f t="shared" si="34"/>
        <v>-3.3448552478400018</v>
      </c>
      <c r="R60" s="2">
        <f t="shared" si="35"/>
        <v>-5.0152844345600016</v>
      </c>
      <c r="S60" s="2">
        <f t="shared" si="35"/>
        <v>-6.6857136212800015</v>
      </c>
      <c r="T60" s="2">
        <f t="shared" si="35"/>
        <v>-8.3561428080000013</v>
      </c>
      <c r="U60" s="2">
        <f t="shared" si="35"/>
        <v>-10.026571994720001</v>
      </c>
      <c r="V60" s="2">
        <f t="shared" si="35"/>
        <v>-11.697001181440001</v>
      </c>
      <c r="W60" s="2">
        <f t="shared" si="35"/>
        <v>-13.367430368160001</v>
      </c>
      <c r="X60" s="2">
        <f t="shared" si="35"/>
        <v>-15.033862680479999</v>
      </c>
      <c r="Y60" s="2">
        <f t="shared" si="35"/>
        <v>-16.700294992799996</v>
      </c>
      <c r="Z60" s="2">
        <f t="shared" si="35"/>
        <v>-18.366727305119994</v>
      </c>
      <c r="AA60" s="2">
        <f t="shared" si="35"/>
        <v>-20.017172119839998</v>
      </c>
      <c r="AB60" s="2">
        <f t="shared" si="35"/>
        <v>-21.540779596159993</v>
      </c>
      <c r="AC60" s="2">
        <f t="shared" si="35"/>
        <v>-22.921531032079983</v>
      </c>
      <c r="AD60" s="2">
        <f t="shared" si="35"/>
        <v>-19.326302442079992</v>
      </c>
      <c r="AE60" s="2">
        <f t="shared" si="35"/>
        <v>-16.718992556559996</v>
      </c>
      <c r="AF60" s="2">
        <f t="shared" si="35"/>
        <v>-15.141919223469998</v>
      </c>
      <c r="AG60" s="2">
        <f t="shared" si="35"/>
        <v>-13.770235116929982</v>
      </c>
      <c r="AH60" s="2">
        <f t="shared" si="35"/>
        <v>-13.430093228949985</v>
      </c>
      <c r="AI60" s="2">
        <f t="shared" si="35"/>
        <v>-13.416855012759981</v>
      </c>
      <c r="AJ60" s="2">
        <f t="shared" si="35"/>
        <v>-23.07096776953999</v>
      </c>
      <c r="AK60" s="2">
        <f t="shared" si="35"/>
        <v>-30.811870755339982</v>
      </c>
      <c r="AL60" s="2">
        <f t="shared" si="35"/>
        <v>-34.90998528407998</v>
      </c>
      <c r="AM60" s="2">
        <f t="shared" si="35"/>
        <v>-36.19160607937998</v>
      </c>
      <c r="AN60" s="2">
        <f t="shared" si="35"/>
        <v>-38.535791160979969</v>
      </c>
      <c r="AO60" s="2">
        <f t="shared" si="35"/>
        <v>-47.982620266789951</v>
      </c>
      <c r="AP60" s="2">
        <f t="shared" si="35"/>
        <v>-56.156372957899961</v>
      </c>
      <c r="AQ60" s="2">
        <f t="shared" si="35"/>
        <v>-60.53395976609994</v>
      </c>
      <c r="AR60" s="2">
        <f t="shared" si="35"/>
        <v>-62.533240768579944</v>
      </c>
      <c r="AS60" s="2">
        <f t="shared" si="35"/>
        <v>-63.447631710669938</v>
      </c>
      <c r="AT60" s="2">
        <f t="shared" si="35"/>
        <v>-66.685842144789945</v>
      </c>
      <c r="AU60" s="2">
        <f t="shared" si="35"/>
        <v>-71.146503552149937</v>
      </c>
      <c r="AV60" s="2">
        <f t="shared" si="35"/>
        <v>-77.542171682459923</v>
      </c>
      <c r="AW60" s="2">
        <f t="shared" si="35"/>
        <v>-104.02873555479997</v>
      </c>
      <c r="AX60" s="2">
        <f t="shared" si="35"/>
        <v>-127.03134354285999</v>
      </c>
      <c r="AY60" s="2">
        <f t="shared" si="35"/>
        <v>-145.71220656326</v>
      </c>
      <c r="AZ60" s="2">
        <f t="shared" si="35"/>
        <v>-163.45986644065999</v>
      </c>
      <c r="BA60" s="2">
        <f t="shared" si="35"/>
        <v>-178.10308624980001</v>
      </c>
      <c r="BB60" s="2">
        <f t="shared" si="35"/>
        <v>-191.31929360945003</v>
      </c>
      <c r="BC60" s="2">
        <f t="shared" si="35"/>
        <v>-206.37142585895003</v>
      </c>
      <c r="BD60" s="2">
        <f t="shared" si="35"/>
        <v>-222.77656974317006</v>
      </c>
      <c r="BE60" s="2">
        <f t="shared" si="35"/>
        <v>-235.39494789716008</v>
      </c>
      <c r="BF60" s="2">
        <f t="shared" si="35"/>
        <v>-248.59860628872008</v>
      </c>
      <c r="BG60" s="2">
        <f t="shared" si="35"/>
        <v>-260.3178747863401</v>
      </c>
      <c r="BH60" s="2">
        <f t="shared" si="35"/>
        <v>-271.6706247154201</v>
      </c>
      <c r="BI60" s="2">
        <f t="shared" si="35"/>
        <v>-286.4073674575601</v>
      </c>
      <c r="BJ60" s="2">
        <f t="shared" si="36"/>
        <v>-304.45951628796007</v>
      </c>
      <c r="BK60" s="121">
        <f t="shared" si="37"/>
        <v>-0.84104838753580125</v>
      </c>
      <c r="BL60" s="125"/>
      <c r="BN60" s="10"/>
      <c r="BQ60" s="45" t="s">
        <v>243</v>
      </c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39"/>
      <c r="CD60" s="39"/>
      <c r="CE60" s="90">
        <f t="shared" si="38"/>
        <v>22.761126171885582</v>
      </c>
      <c r="CF60" s="90">
        <f>SQRT(SUMSQ($CE15:CF15))</f>
        <v>30.874578598381898</v>
      </c>
      <c r="CG60" s="90">
        <f>SQRT(SUMSQ($CE15:CG15))</f>
        <v>36.287927627170014</v>
      </c>
      <c r="CH60" s="90">
        <f>SQRT(SUMSQ($CE15:CH15))</f>
        <v>40.23556904964984</v>
      </c>
      <c r="CI60" s="90">
        <f>SQRT(SUMSQ($CE15:CI15))</f>
        <v>43.231327242106516</v>
      </c>
      <c r="CJ60" s="90">
        <f>SQRT(SUMSQ($CE15:CJ15))</f>
        <v>45.554169019830155</v>
      </c>
      <c r="CK60" s="90">
        <f>SQRT(SUMSQ($CE15:CK15))</f>
        <v>47.37972406353412</v>
      </c>
      <c r="CL60" s="90">
        <f>SQRT(SUMSQ($CE15:CL15))</f>
        <v>48.831292634882168</v>
      </c>
      <c r="CM60" s="90">
        <f>SQRT(SUMSQ($CE15:CM15))</f>
        <v>49.999930886283053</v>
      </c>
      <c r="CN60" s="90">
        <f>SQRT(SUMSQ($CE15:CN15))</f>
        <v>50.956119178019399</v>
      </c>
      <c r="CO60" s="90">
        <f>SQRT(SUMSQ($CE15:CO15))</f>
        <v>51.758197948250583</v>
      </c>
      <c r="CP60" s="90">
        <f>SQRT(SUMSQ($CE15:CP15))</f>
        <v>52.451570530920165</v>
      </c>
      <c r="CQ60" s="90">
        <f>SQRT(SUMSQ($CE15:CQ15))</f>
        <v>53.072816149066227</v>
      </c>
      <c r="CR60" s="90">
        <f>SQRT(SUMSQ($CE15:CR15))</f>
        <v>53.661615796745167</v>
      </c>
      <c r="CS60" s="90">
        <f>SQRT(SUMSQ($CE15:CS15))</f>
        <v>53.781211087537841</v>
      </c>
      <c r="CT60" s="90">
        <f>SQRT(SUMSQ($CE15:CT15))</f>
        <v>53.915382268790331</v>
      </c>
      <c r="CU60" s="90">
        <f>SQRT(SUMSQ($CE15:CU15))</f>
        <v>54.015267556615235</v>
      </c>
      <c r="CV60" s="90">
        <f>SQRT(SUMSQ($CE15:CV15))</f>
        <v>54.141957691715191</v>
      </c>
      <c r="CW60" s="90">
        <f>SQRT(SUMSQ($CE15:CW15))</f>
        <v>54.272482405952481</v>
      </c>
      <c r="CX60" s="90">
        <f>SQRT(SUMSQ($CE15:CX15))</f>
        <v>54.413188144882071</v>
      </c>
      <c r="CY60" s="90">
        <f>SQRT(SUMSQ($CE15:CY15))</f>
        <v>54.671165338926102</v>
      </c>
      <c r="CZ60" s="90">
        <f>SQRT(SUMSQ($CE15:CZ15))</f>
        <v>54.924549851600069</v>
      </c>
      <c r="DA60" s="90">
        <f>SQRT(SUMSQ($CE15:DA15))</f>
        <v>55.223971334864899</v>
      </c>
      <c r="DB60" s="90">
        <f>SQRT(SUMSQ($CE15:DB15))</f>
        <v>55.44377864210378</v>
      </c>
      <c r="DC60" s="90">
        <f>SQRT(SUMSQ($CE15:DC15))</f>
        <v>55.686939734585323</v>
      </c>
      <c r="DD60" s="90">
        <f>SQRT(SUMSQ($CE15:DD15))</f>
        <v>56.050478094741919</v>
      </c>
      <c r="DE60" s="90">
        <f>SQRT(SUMSQ($CE15:DE15))</f>
        <v>56.399499978366734</v>
      </c>
      <c r="DF60" s="90">
        <f>SQRT(SUMSQ($CE15:DF15))</f>
        <v>56.805515352057981</v>
      </c>
      <c r="DG60" s="90">
        <f>SQRT(SUMSQ($CE15:DG15))</f>
        <v>56.955296146440688</v>
      </c>
      <c r="DH60" s="90">
        <f>SQRT(SUMSQ($CE15:DH15))</f>
        <v>57.104126638266685</v>
      </c>
      <c r="DI60" s="90">
        <f>SQRT(SUMSQ($CE15:DI15))</f>
        <v>57.247318655724818</v>
      </c>
      <c r="DJ60" s="90">
        <f>SQRT(SUMSQ($CE15:DJ15))</f>
        <v>57.39964614510157</v>
      </c>
      <c r="DK60" s="90">
        <f>SQRT(SUMSQ($CE15:DK15))</f>
        <v>57.563817335117044</v>
      </c>
      <c r="DL60" s="90">
        <f>SQRT(SUMSQ($CE15:DL15))</f>
        <v>58.049401460858633</v>
      </c>
      <c r="DM60" s="90">
        <f>SQRT(SUMSQ($CE15:DM15))</f>
        <v>58.625999005553616</v>
      </c>
      <c r="DN60" s="90">
        <f>SQRT(SUMSQ($CE15:DN15))</f>
        <v>59.08944259821989</v>
      </c>
      <c r="DO60" s="90">
        <f>SQRT(SUMSQ($CE15:DO15))</f>
        <v>59.524884307452481</v>
      </c>
      <c r="DP60" s="90">
        <f>SQRT(SUMSQ($CE15:DP15))</f>
        <v>59.882941435642934</v>
      </c>
      <c r="DQ60" s="90">
        <f>SQRT(SUMSQ($CE15:DQ15))</f>
        <v>60.216769954683073</v>
      </c>
      <c r="DR60" s="90">
        <f>SQRT(SUMSQ($CE15:DR15))</f>
        <v>60.568982581658339</v>
      </c>
      <c r="DS60" s="90">
        <f>SQRT(SUMSQ($CE15:DS15))</f>
        <v>60.954784898582965</v>
      </c>
      <c r="DT60" s="90">
        <f>SQRT(SUMSQ($CE15:DT15))</f>
        <v>61.297786415703172</v>
      </c>
      <c r="DU60" s="90">
        <f>SQRT(SUMSQ($CE15:DU15))</f>
        <v>61.61606813522107</v>
      </c>
      <c r="DV60" s="90">
        <f>SQRT(SUMSQ($CE15:DV15))</f>
        <v>61.90783286575013</v>
      </c>
      <c r="DW60" s="90">
        <f>SQRT(SUMSQ($CE15:DW15))</f>
        <v>62.180486868004039</v>
      </c>
      <c r="DX60" s="90">
        <f>SQRT(SUMSQ($CE15:DX15))</f>
        <v>62.460020640472734</v>
      </c>
      <c r="DY60" s="95">
        <f>SQRT(SUMSQ($CE15:DY15))</f>
        <v>62.797276237930738</v>
      </c>
      <c r="DZ60" s="130">
        <f t="shared" si="39"/>
        <v>0.17254149348196887</v>
      </c>
    </row>
    <row r="61" spans="2:130" x14ac:dyDescent="0.2">
      <c r="B61" s="45" t="s">
        <v>177</v>
      </c>
      <c r="I61" s="267"/>
      <c r="J61" s="268"/>
      <c r="K61" s="158">
        <v>130.89866666666666</v>
      </c>
      <c r="L61" s="199">
        <v>1.6227860905628528</v>
      </c>
      <c r="P61" s="2">
        <f t="shared" si="40"/>
        <v>-5.2233627684612998</v>
      </c>
      <c r="Q61" s="2">
        <f t="shared" si="34"/>
        <v>-10.4467255369226</v>
      </c>
      <c r="R61" s="2">
        <f t="shared" si="35"/>
        <v>-15.430778963203892</v>
      </c>
      <c r="S61" s="2">
        <f t="shared" si="35"/>
        <v>-20.17581590494521</v>
      </c>
      <c r="T61" s="2">
        <f t="shared" si="35"/>
        <v>-24.682774904506516</v>
      </c>
      <c r="U61" s="2">
        <f t="shared" si="35"/>
        <v>-28.929243372687807</v>
      </c>
      <c r="V61" s="2">
        <f t="shared" si="35"/>
        <v>-32.937633898689114</v>
      </c>
      <c r="W61" s="2">
        <f t="shared" si="35"/>
        <v>-36.70890419451041</v>
      </c>
      <c r="X61" s="2">
        <f t="shared" ref="X61:BJ61" si="42">W61+$K61-X16</f>
        <v>-40.238968893791707</v>
      </c>
      <c r="Y61" s="2">
        <f t="shared" si="42"/>
        <v>-43.507585349693016</v>
      </c>
      <c r="Z61" s="2">
        <f t="shared" si="42"/>
        <v>-46.539081575414315</v>
      </c>
      <c r="AA61" s="2">
        <f t="shared" si="42"/>
        <v>-49.332499858955629</v>
      </c>
      <c r="AB61" s="2">
        <f t="shared" si="42"/>
        <v>-51.644754574368932</v>
      </c>
      <c r="AC61" s="2">
        <f t="shared" si="42"/>
        <v>-53.48767761801426</v>
      </c>
      <c r="AD61" s="2">
        <f t="shared" si="42"/>
        <v>-58.934156414171582</v>
      </c>
      <c r="AE61" s="2">
        <f t="shared" si="42"/>
        <v>-69.139993148990897</v>
      </c>
      <c r="AF61" s="2">
        <f t="shared" si="42"/>
        <v>-80.806368024018212</v>
      </c>
      <c r="AG61" s="2">
        <f t="shared" si="42"/>
        <v>-84.961884983481525</v>
      </c>
      <c r="AH61" s="2">
        <f t="shared" si="42"/>
        <v>-89.81058041989283</v>
      </c>
      <c r="AI61" s="2">
        <f t="shared" si="42"/>
        <v>-94.832467081248126</v>
      </c>
      <c r="AJ61" s="2">
        <f t="shared" si="42"/>
        <v>-101.55074016447949</v>
      </c>
      <c r="AK61" s="2">
        <f t="shared" si="42"/>
        <v>-109.62009338134078</v>
      </c>
      <c r="AL61" s="2">
        <f t="shared" si="42"/>
        <v>-119.18099751365011</v>
      </c>
      <c r="AM61" s="2">
        <f t="shared" si="42"/>
        <v>-130.75007948766543</v>
      </c>
      <c r="AN61" s="2">
        <f t="shared" si="42"/>
        <v>-140.64971710188274</v>
      </c>
      <c r="AO61" s="2">
        <f t="shared" si="42"/>
        <v>-156.38990130267405</v>
      </c>
      <c r="AP61" s="2">
        <f t="shared" si="42"/>
        <v>-168.36029508800337</v>
      </c>
      <c r="AQ61" s="2">
        <f t="shared" si="42"/>
        <v>-177.45684555849468</v>
      </c>
      <c r="AR61" s="2">
        <f t="shared" si="42"/>
        <v>-190.12228676857205</v>
      </c>
      <c r="AS61" s="2">
        <f t="shared" si="42"/>
        <v>-195.67429572380834</v>
      </c>
      <c r="AT61" s="2">
        <f t="shared" si="42"/>
        <v>-214.64204438760967</v>
      </c>
      <c r="AU61" s="2">
        <f t="shared" si="42"/>
        <v>-238.85464564306994</v>
      </c>
      <c r="AV61" s="2">
        <f t="shared" si="42"/>
        <v>-279.31397945442325</v>
      </c>
      <c r="AW61" s="2">
        <f t="shared" si="42"/>
        <v>-326.26221777025648</v>
      </c>
      <c r="AX61" s="2">
        <f t="shared" si="42"/>
        <v>-361.5244727920018</v>
      </c>
      <c r="AY61" s="2">
        <f t="shared" si="42"/>
        <v>-388.07017386084118</v>
      </c>
      <c r="AZ61" s="2">
        <f t="shared" si="42"/>
        <v>-415.32061409361847</v>
      </c>
      <c r="BA61" s="2">
        <f t="shared" si="42"/>
        <v>-443.41910573363083</v>
      </c>
      <c r="BB61" s="2">
        <f t="shared" si="42"/>
        <v>-473.06040922111811</v>
      </c>
      <c r="BC61" s="2">
        <f t="shared" si="42"/>
        <v>-506.34444371008743</v>
      </c>
      <c r="BD61" s="2">
        <f t="shared" si="42"/>
        <v>-536.57752574227277</v>
      </c>
      <c r="BE61" s="2">
        <f t="shared" si="42"/>
        <v>-559.38710218575602</v>
      </c>
      <c r="BF61" s="2">
        <f t="shared" si="42"/>
        <v>-584.22455143735635</v>
      </c>
      <c r="BG61" s="2">
        <f t="shared" si="42"/>
        <v>-614.06266246205166</v>
      </c>
      <c r="BH61" s="2">
        <f t="shared" si="42"/>
        <v>-643.05962111122301</v>
      </c>
      <c r="BI61" s="2">
        <f t="shared" si="42"/>
        <v>-672.99236673877135</v>
      </c>
      <c r="BJ61" s="2">
        <f t="shared" si="42"/>
        <v>-707.93413462254262</v>
      </c>
      <c r="BK61" s="121">
        <f t="shared" si="37"/>
        <v>-1.9556191564158636</v>
      </c>
      <c r="BL61" s="125"/>
      <c r="BN61" s="10"/>
      <c r="BQ61" s="45" t="s">
        <v>177</v>
      </c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90">
        <f t="shared" si="38"/>
        <v>24.22749594200549</v>
      </c>
      <c r="CF61" s="90">
        <f>SQRT(SUMSQ($CE16:CF16))</f>
        <v>33.029376683893723</v>
      </c>
      <c r="CG61" s="90">
        <f>SQRT(SUMSQ($CE16:CG16))</f>
        <v>39.053982230088799</v>
      </c>
      <c r="CH61" s="90">
        <f>SQRT(SUMSQ($CE16:CH16))</f>
        <v>43.60254981136368</v>
      </c>
      <c r="CI61" s="90">
        <f>SQRT(SUMSQ($CE16:CI16))</f>
        <v>47.206633440436732</v>
      </c>
      <c r="CJ61" s="90">
        <f>SQRT(SUMSQ($CE16:CJ16))</f>
        <v>50.158115127239945</v>
      </c>
      <c r="CK61" s="90">
        <f>SQRT(SUMSQ($CE16:CK16))</f>
        <v>52.612611832188293</v>
      </c>
      <c r="CL61" s="90">
        <f>SQRT(SUMSQ($CE16:CL16))</f>
        <v>54.592836432663425</v>
      </c>
      <c r="CM61" s="90">
        <f>SQRT(SUMSQ($CE16:CM16))</f>
        <v>56.112259693095339</v>
      </c>
      <c r="CN61" s="90">
        <f>SQRT(SUMSQ($CE16:CN16))</f>
        <v>57.273564708285726</v>
      </c>
      <c r="CO61" s="90">
        <f>SQRT(SUMSQ($CE16:CO16))</f>
        <v>58.154233343998243</v>
      </c>
      <c r="CP61" s="90">
        <f>SQRT(SUMSQ($CE16:CP16))</f>
        <v>58.815649433236231</v>
      </c>
      <c r="CQ61" s="90">
        <f>SQRT(SUMSQ($CE16:CQ16))</f>
        <v>59.313801435518485</v>
      </c>
      <c r="CR61" s="90">
        <f>SQRT(SUMSQ($CE16:CR16))</f>
        <v>59.704885445575144</v>
      </c>
      <c r="CS61" s="90">
        <f>SQRT(SUMSQ($CE16:CS16))</f>
        <v>60.032582095491193</v>
      </c>
      <c r="CT61" s="90">
        <f>SQRT(SUMSQ($CE16:CT16))</f>
        <v>60.322966373712113</v>
      </c>
      <c r="CU61" s="90">
        <f>SQRT(SUMSQ($CE16:CU16))</f>
        <v>60.626968044266746</v>
      </c>
      <c r="CV61" s="90">
        <f>SQRT(SUMSQ($CE16:CV16))</f>
        <v>60.847631517574278</v>
      </c>
      <c r="CW61" s="90">
        <f>SQRT(SUMSQ($CE16:CW16))</f>
        <v>61.076180708953068</v>
      </c>
      <c r="CX61" s="90">
        <f>SQRT(SUMSQ($CE16:CX16))</f>
        <v>61.320675919482099</v>
      </c>
      <c r="CY61" s="90">
        <f>SQRT(SUMSQ($CE16:CY16))</f>
        <v>61.576660008329029</v>
      </c>
      <c r="CZ61" s="90">
        <f>SQRT(SUMSQ($CE16:CZ16))</f>
        <v>61.983591412159662</v>
      </c>
      <c r="DA61" s="90">
        <f>SQRT(SUMSQ($CE16:DA16))</f>
        <v>62.36607880029262</v>
      </c>
      <c r="DB61" s="90">
        <f>SQRT(SUMSQ($CE16:DB16))</f>
        <v>62.738349958942152</v>
      </c>
      <c r="DC61" s="90">
        <f>SQRT(SUMSQ($CE16:DC16))</f>
        <v>62.977313275731468</v>
      </c>
      <c r="DD61" s="90">
        <f>SQRT(SUMSQ($CE16:DD16))</f>
        <v>63.23212407882022</v>
      </c>
      <c r="DE61" s="90">
        <f>SQRT(SUMSQ($CE16:DE16))</f>
        <v>63.478551366146746</v>
      </c>
      <c r="DF61" s="90">
        <f>SQRT(SUMSQ($CE16:DF16))</f>
        <v>63.71861746408112</v>
      </c>
      <c r="DG61" s="90">
        <f>SQRT(SUMSQ($CE16:DG16))</f>
        <v>64.108167221075334</v>
      </c>
      <c r="DH61" s="90">
        <f>SQRT(SUMSQ($CE16:DH16))</f>
        <v>64.356418308720322</v>
      </c>
      <c r="DI61" s="90">
        <f>SQRT(SUMSQ($CE16:DI16))</f>
        <v>64.72422428733482</v>
      </c>
      <c r="DJ61" s="90">
        <f>SQRT(SUMSQ($CE16:DJ16))</f>
        <v>65.087702935801829</v>
      </c>
      <c r="DK61" s="90">
        <f>SQRT(SUMSQ($CE16:DK16))</f>
        <v>65.380778926873347</v>
      </c>
      <c r="DL61" s="90">
        <f>SQRT(SUMSQ($CE16:DL16))</f>
        <v>65.67986441258364</v>
      </c>
      <c r="DM61" s="90">
        <f>SQRT(SUMSQ($CE16:DM16))</f>
        <v>65.92766214305162</v>
      </c>
      <c r="DN61" s="90">
        <f>SQRT(SUMSQ($CE16:DN16))</f>
        <v>66.164924049583476</v>
      </c>
      <c r="DO61" s="90">
        <f>SQRT(SUMSQ($CE16:DO16))</f>
        <v>66.424368876180836</v>
      </c>
      <c r="DP61" s="90">
        <f>SQRT(SUMSQ($CE16:DP16))</f>
        <v>66.707518191299386</v>
      </c>
      <c r="DQ61" s="90">
        <f>SQRT(SUMSQ($CE16:DQ16))</f>
        <v>66.999794041766577</v>
      </c>
      <c r="DR61" s="90">
        <f>SQRT(SUMSQ($CE16:DR16))</f>
        <v>67.32745351550227</v>
      </c>
      <c r="DS61" s="90">
        <f>SQRT(SUMSQ($CE16:DS16))</f>
        <v>67.641824880180238</v>
      </c>
      <c r="DT61" s="90">
        <f>SQRT(SUMSQ($CE16:DT16))</f>
        <v>67.913001303997092</v>
      </c>
      <c r="DU61" s="90">
        <f>SQRT(SUMSQ($CE16:DU16))</f>
        <v>68.180358338236843</v>
      </c>
      <c r="DV61" s="90">
        <f>SQRT(SUMSQ($CE16:DV16))</f>
        <v>68.455205291440365</v>
      </c>
      <c r="DW61" s="90">
        <f>SQRT(SUMSQ($CE16:DW16))</f>
        <v>68.706703383341392</v>
      </c>
      <c r="DX61" s="90">
        <f>SQRT(SUMSQ($CE16:DX16))</f>
        <v>68.953507135338739</v>
      </c>
      <c r="DY61" s="95">
        <f>SQRT(SUMSQ($CE16:DY16))</f>
        <v>69.210127291870648</v>
      </c>
      <c r="DZ61" s="130">
        <f t="shared" si="39"/>
        <v>0.19047930147883629</v>
      </c>
    </row>
    <row r="62" spans="2:130" ht="20" thickBot="1" x14ac:dyDescent="0.3">
      <c r="B62" s="87" t="s">
        <v>252</v>
      </c>
      <c r="C62" s="61"/>
      <c r="D62" s="61"/>
      <c r="E62" s="61"/>
      <c r="F62" s="61"/>
      <c r="G62" s="61"/>
      <c r="H62" s="61"/>
      <c r="I62" s="87"/>
      <c r="J62" s="61"/>
      <c r="K62" s="193">
        <f>SUM(K55:K61)</f>
        <v>410.64266666666668</v>
      </c>
      <c r="L62" s="200">
        <f>SUM(L55:L61)</f>
        <v>7.9224416886371039</v>
      </c>
      <c r="M62" s="61"/>
      <c r="N62" s="61"/>
      <c r="O62" s="61"/>
      <c r="P62" s="113">
        <f t="shared" ref="P62:BI62" si="43">SUM(P55:P61)</f>
        <v>-42.267924508262965</v>
      </c>
      <c r="Q62" s="113">
        <f t="shared" si="43"/>
        <v>-84.531852142125928</v>
      </c>
      <c r="R62" s="113">
        <f t="shared" si="43"/>
        <v>-127.20628102180888</v>
      </c>
      <c r="S62" s="113">
        <f t="shared" si="43"/>
        <v>-171.05372509195189</v>
      </c>
      <c r="T62" s="113">
        <f t="shared" si="43"/>
        <v>-217.13890378921485</v>
      </c>
      <c r="U62" s="113">
        <f t="shared" si="43"/>
        <v>-267.08491783044576</v>
      </c>
      <c r="V62" s="113">
        <f t="shared" si="43"/>
        <v>-320.95119587335176</v>
      </c>
      <c r="W62" s="113">
        <f t="shared" si="43"/>
        <v>-378.75724877813275</v>
      </c>
      <c r="X62" s="113">
        <f t="shared" si="43"/>
        <v>-440.4546727537217</v>
      </c>
      <c r="Y62" s="113">
        <f t="shared" si="43"/>
        <v>-498.64319750689469</v>
      </c>
      <c r="Z62" s="113">
        <f t="shared" si="43"/>
        <v>-553.35600742104464</v>
      </c>
      <c r="AA62" s="113">
        <f t="shared" si="43"/>
        <v>-604.56418416057863</v>
      </c>
      <c r="AB62" s="113">
        <f t="shared" si="43"/>
        <v>-652.37642032337772</v>
      </c>
      <c r="AC62" s="113">
        <f t="shared" si="43"/>
        <v>-699.45695322647259</v>
      </c>
      <c r="AD62" s="113">
        <f t="shared" si="43"/>
        <v>-740.55525597408359</v>
      </c>
      <c r="AE62" s="113">
        <f t="shared" si="43"/>
        <v>-790.8619626370338</v>
      </c>
      <c r="AF62" s="113">
        <f t="shared" si="43"/>
        <v>-840.61156231509676</v>
      </c>
      <c r="AG62" s="113">
        <f t="shared" si="43"/>
        <v>-876.56352977066263</v>
      </c>
      <c r="AH62" s="113">
        <f t="shared" si="43"/>
        <v>-912.39528229346661</v>
      </c>
      <c r="AI62" s="113">
        <f t="shared" si="43"/>
        <v>-945.43268815206648</v>
      </c>
      <c r="AJ62" s="113">
        <f t="shared" si="43"/>
        <v>-988.35239660465663</v>
      </c>
      <c r="AK62" s="113">
        <f t="shared" si="43"/>
        <v>-1037.6817141544725</v>
      </c>
      <c r="AL62" s="113">
        <f t="shared" si="43"/>
        <v>-1083.1829264306734</v>
      </c>
      <c r="AM62" s="113">
        <f t="shared" si="43"/>
        <v>-1121.3686405118335</v>
      </c>
      <c r="AN62" s="113">
        <f t="shared" si="43"/>
        <v>-1160.2066480872295</v>
      </c>
      <c r="AO62" s="113">
        <f t="shared" si="43"/>
        <v>-1210.3361891830932</v>
      </c>
      <c r="AP62" s="113">
        <f t="shared" si="43"/>
        <v>-1255.4216854367191</v>
      </c>
      <c r="AQ62" s="113">
        <f t="shared" si="43"/>
        <v>-1289.9649034986412</v>
      </c>
      <c r="AR62" s="113">
        <f t="shared" si="43"/>
        <v>-1335.712146250567</v>
      </c>
      <c r="AS62" s="113">
        <f t="shared" si="43"/>
        <v>-1376.414284926768</v>
      </c>
      <c r="AT62" s="113">
        <f t="shared" si="43"/>
        <v>-1441.3874589759819</v>
      </c>
      <c r="AU62" s="113">
        <f t="shared" si="43"/>
        <v>-1517.8785975253049</v>
      </c>
      <c r="AV62" s="113">
        <f t="shared" si="43"/>
        <v>-1614.8498764130504</v>
      </c>
      <c r="AW62" s="113">
        <f t="shared" si="43"/>
        <v>-1742.1453669005948</v>
      </c>
      <c r="AX62" s="113">
        <f t="shared" si="43"/>
        <v>-1855.5615247563551</v>
      </c>
      <c r="AY62" s="113">
        <f t="shared" si="43"/>
        <v>-1960.1724740102709</v>
      </c>
      <c r="AZ62" s="113">
        <f t="shared" si="43"/>
        <v>-2066.610145141346</v>
      </c>
      <c r="BA62" s="113">
        <f t="shared" si="43"/>
        <v>-2171.6661212771401</v>
      </c>
      <c r="BB62" s="113">
        <f t="shared" si="43"/>
        <v>-2284.9661917906742</v>
      </c>
      <c r="BC62" s="113">
        <f t="shared" si="43"/>
        <v>-2411.7798580416238</v>
      </c>
      <c r="BD62" s="113">
        <f t="shared" si="43"/>
        <v>-2544.3971078730301</v>
      </c>
      <c r="BE62" s="113">
        <f t="shared" si="43"/>
        <v>-2659.478800776842</v>
      </c>
      <c r="BF62" s="113">
        <f t="shared" si="43"/>
        <v>-2782.4462822820919</v>
      </c>
      <c r="BG62" s="113">
        <f t="shared" si="43"/>
        <v>-2910.6904461401864</v>
      </c>
      <c r="BH62" s="113">
        <f t="shared" si="43"/>
        <v>-3038.3226442269984</v>
      </c>
      <c r="BI62" s="114">
        <f t="shared" si="43"/>
        <v>-3167.6258668940209</v>
      </c>
      <c r="BJ62" s="113">
        <f t="shared" ref="BJ62" si="44">SUM(BJ55:BJ61)</f>
        <v>-3312.09872240394</v>
      </c>
      <c r="BK62" s="123">
        <f>BJ62/362</f>
        <v>-9.1494439845412714</v>
      </c>
      <c r="BL62" s="126">
        <f>123.8/362</f>
        <v>0.3419889502762431</v>
      </c>
      <c r="BN62" s="10"/>
      <c r="BQ62" s="47" t="s">
        <v>252</v>
      </c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76">
        <f t="shared" si="38"/>
        <v>41.911595342750196</v>
      </c>
      <c r="CF62" s="76">
        <f>SQRT(SUMSQ($CE17:CF17))</f>
        <v>57.007844452472114</v>
      </c>
      <c r="CG62" s="76">
        <f>SQRT(SUMSQ($CE17:CG17))</f>
        <v>67.25056548902586</v>
      </c>
      <c r="CH62" s="76">
        <f>SQRT(SUMSQ($CE17:CH17))</f>
        <v>74.919975651424863</v>
      </c>
      <c r="CI62" s="76">
        <f>SQRT(SUMSQ($CE17:CI17))</f>
        <v>80.990386030751949</v>
      </c>
      <c r="CJ62" s="76">
        <f>SQRT(SUMSQ($CE17:CJ17))</f>
        <v>85.985532624998456</v>
      </c>
      <c r="CK62" s="76">
        <f>SQRT(SUMSQ($CE17:CK17))</f>
        <v>90.178359100871859</v>
      </c>
      <c r="CL62" s="76">
        <f>SQRT(SUMSQ($CE17:CL17))</f>
        <v>93.642277586776942</v>
      </c>
      <c r="CM62" s="76">
        <f>SQRT(SUMSQ($CE17:CM17))</f>
        <v>96.497863881974766</v>
      </c>
      <c r="CN62" s="76">
        <f>SQRT(SUMSQ($CE17:CN17))</f>
        <v>98.801801302877735</v>
      </c>
      <c r="CO62" s="76">
        <f>SQRT(SUMSQ($CE17:CO17))</f>
        <v>100.61999505445499</v>
      </c>
      <c r="CP62" s="76">
        <f>SQRT(SUMSQ($CE17:CP17))</f>
        <v>102.06902444275828</v>
      </c>
      <c r="CQ62" s="76">
        <f>SQRT(SUMSQ($CE17:CQ17))</f>
        <v>103.3324027091531</v>
      </c>
      <c r="CR62" s="76">
        <f>SQRT(SUMSQ($CE17:CR17))</f>
        <v>104.35334887896782</v>
      </c>
      <c r="CS62" s="76">
        <f>SQRT(SUMSQ($CE17:CS17))</f>
        <v>105.01693111564104</v>
      </c>
      <c r="CT62" s="76">
        <f>SQRT(SUMSQ($CE17:CT17))</f>
        <v>105.61418724947909</v>
      </c>
      <c r="CU62" s="76">
        <f>SQRT(SUMSQ($CE17:CU17))</f>
        <v>106.14828201020268</v>
      </c>
      <c r="CV62" s="76">
        <f>SQRT(SUMSQ($CE17:CV17))</f>
        <v>106.60797690609775</v>
      </c>
      <c r="CW62" s="76">
        <f>SQRT(SUMSQ($CE17:CW17))</f>
        <v>107.05591933263405</v>
      </c>
      <c r="CX62" s="76">
        <f>SQRT(SUMSQ($CE17:CX17))</f>
        <v>107.50549748563746</v>
      </c>
      <c r="CY62" s="76">
        <f>SQRT(SUMSQ($CE17:CY17))</f>
        <v>107.99890347445127</v>
      </c>
      <c r="CZ62" s="76">
        <f>SQRT(SUMSQ($CE17:CZ17))</f>
        <v>108.58558676280137</v>
      </c>
      <c r="DA62" s="76">
        <f>SQRT(SUMSQ($CE17:DA17))</f>
        <v>109.17357905101274</v>
      </c>
      <c r="DB62" s="76">
        <f>SQRT(SUMSQ($CE17:DB17))</f>
        <v>109.70879389943848</v>
      </c>
      <c r="DC62" s="76">
        <f>SQRT(SUMSQ($CE17:DC17))</f>
        <v>110.18148969435762</v>
      </c>
      <c r="DD62" s="76">
        <f>SQRT(SUMSQ($CE17:DD17))</f>
        <v>110.71218897238248</v>
      </c>
      <c r="DE62" s="76">
        <f>SQRT(SUMSQ($CE17:DE17))</f>
        <v>111.2339196971438</v>
      </c>
      <c r="DF62" s="76">
        <f>SQRT(SUMSQ($CE17:DF17))</f>
        <v>111.77423879279385</v>
      </c>
      <c r="DG62" s="76">
        <f>SQRT(SUMSQ($CE17:DG17))</f>
        <v>112.35958885094574</v>
      </c>
      <c r="DH62" s="76">
        <f>SQRT(SUMSQ($CE17:DH17))</f>
        <v>112.86297480785777</v>
      </c>
      <c r="DI62" s="76">
        <f>SQRT(SUMSQ($CE17:DI17))</f>
        <v>113.37191748873622</v>
      </c>
      <c r="DJ62" s="76">
        <f>SQRT(SUMSQ($CE17:DJ17))</f>
        <v>113.99744096288158</v>
      </c>
      <c r="DK62" s="76">
        <f>SQRT(SUMSQ($CE17:DK17))</f>
        <v>114.58596362244093</v>
      </c>
      <c r="DL62" s="76">
        <f>SQRT(SUMSQ($CE17:DL17))</f>
        <v>115.32303826260167</v>
      </c>
      <c r="DM62" s="76">
        <f>SQRT(SUMSQ($CE17:DM17))</f>
        <v>116.10399023617846</v>
      </c>
      <c r="DN62" s="76">
        <f>SQRT(SUMSQ($CE17:DN17))</f>
        <v>116.85656880927348</v>
      </c>
      <c r="DO62" s="76">
        <f>SQRT(SUMSQ($CE17:DO17))</f>
        <v>117.59114382674207</v>
      </c>
      <c r="DP62" s="76">
        <f>SQRT(SUMSQ($CE17:DP17))</f>
        <v>118.26911524597837</v>
      </c>
      <c r="DQ62" s="76">
        <f>SQRT(SUMSQ($CE17:DQ17))</f>
        <v>118.96964792740995</v>
      </c>
      <c r="DR62" s="76">
        <f>SQRT(SUMSQ($CE17:DR17))</f>
        <v>119.68543637074103</v>
      </c>
      <c r="DS62" s="76">
        <f>SQRT(SUMSQ($CE17:DS17))</f>
        <v>120.44378148527286</v>
      </c>
      <c r="DT62" s="76">
        <f>SQRT(SUMSQ($CE17:DT17))</f>
        <v>121.15435141481248</v>
      </c>
      <c r="DU62" s="76">
        <f>SQRT(SUMSQ($CE17:DU17))</f>
        <v>121.84743150311509</v>
      </c>
      <c r="DV62" s="76">
        <f>SQRT(SUMSQ($CE17:DV17))</f>
        <v>122.52678972060076</v>
      </c>
      <c r="DW62" s="76">
        <f>SQRT(SUMSQ($CE17:DW17))</f>
        <v>123.17267597406212</v>
      </c>
      <c r="DX62" s="76">
        <f>SQRT(SUMSQ($CE17:DX17))</f>
        <v>123.75749260214664</v>
      </c>
      <c r="DY62" s="99">
        <f>SQRT(SUMSQ($CE17:DY17))</f>
        <v>124.37766028742566</v>
      </c>
      <c r="DZ62" s="130">
        <f t="shared" si="39"/>
        <v>0.34187152652526698</v>
      </c>
    </row>
    <row r="63" spans="2:130" x14ac:dyDescent="0.2">
      <c r="BI63" s="2"/>
      <c r="BJ63" s="2"/>
      <c r="BK63" s="202"/>
      <c r="BN63" s="10"/>
      <c r="DW63" s="259" t="s">
        <v>378</v>
      </c>
      <c r="DX63" s="259"/>
      <c r="DY63" s="254">
        <f>SQRT(SUMSQ($DG17:DY17))</f>
        <v>54.555677256045122</v>
      </c>
    </row>
    <row r="64" spans="2:130" x14ac:dyDescent="0.2">
      <c r="BK64" s="202"/>
      <c r="BN64" s="10"/>
      <c r="DY64" s="240"/>
    </row>
    <row r="65" spans="2:130" ht="17" thickBot="1" x14ac:dyDescent="0.25">
      <c r="BN65" s="10"/>
      <c r="DY65" s="240"/>
    </row>
    <row r="66" spans="2:130" x14ac:dyDescent="0.2">
      <c r="B66" s="34" t="s">
        <v>316</v>
      </c>
      <c r="C66" s="93"/>
      <c r="D66" s="93"/>
      <c r="E66" s="93"/>
      <c r="F66" s="93"/>
      <c r="G66" s="93"/>
      <c r="H66" s="93"/>
      <c r="I66" s="265" t="s">
        <v>353</v>
      </c>
      <c r="J66" s="266"/>
      <c r="K66" s="116" t="s">
        <v>354</v>
      </c>
      <c r="L66" s="198" t="s">
        <v>356</v>
      </c>
      <c r="M66" s="93"/>
      <c r="N66" s="93"/>
      <c r="O66" s="93"/>
      <c r="P66" s="86">
        <v>1972</v>
      </c>
      <c r="Q66" s="86">
        <v>1973</v>
      </c>
      <c r="R66" s="86">
        <v>1974</v>
      </c>
      <c r="S66" s="86">
        <v>1975</v>
      </c>
      <c r="T66" s="86">
        <v>1976</v>
      </c>
      <c r="U66" s="86">
        <v>1977</v>
      </c>
      <c r="V66" s="86">
        <v>1978</v>
      </c>
      <c r="W66" s="86">
        <v>1979</v>
      </c>
      <c r="X66" s="86">
        <v>1980</v>
      </c>
      <c r="Y66" s="86">
        <v>1981</v>
      </c>
      <c r="Z66" s="86">
        <v>1982</v>
      </c>
      <c r="AA66" s="86">
        <v>1983</v>
      </c>
      <c r="AB66" s="86">
        <v>1984</v>
      </c>
      <c r="AC66" s="86">
        <v>1985</v>
      </c>
      <c r="AD66" s="86">
        <v>1986</v>
      </c>
      <c r="AE66" s="86">
        <v>1987</v>
      </c>
      <c r="AF66" s="86">
        <v>1988</v>
      </c>
      <c r="AG66" s="86">
        <v>1989</v>
      </c>
      <c r="AH66" s="86">
        <v>1990</v>
      </c>
      <c r="AI66" s="86">
        <v>1991</v>
      </c>
      <c r="AJ66" s="86">
        <v>1992</v>
      </c>
      <c r="AK66" s="86">
        <v>1993</v>
      </c>
      <c r="AL66" s="86">
        <v>1994</v>
      </c>
      <c r="AM66" s="86">
        <v>1995</v>
      </c>
      <c r="AN66" s="86">
        <v>1996</v>
      </c>
      <c r="AO66" s="86">
        <v>1997</v>
      </c>
      <c r="AP66" s="86">
        <v>1998</v>
      </c>
      <c r="AQ66" s="86">
        <v>1999</v>
      </c>
      <c r="AR66" s="86">
        <v>2000</v>
      </c>
      <c r="AS66" s="86">
        <v>2001</v>
      </c>
      <c r="AT66" s="86">
        <v>2002</v>
      </c>
      <c r="AU66" s="86">
        <v>2003</v>
      </c>
      <c r="AV66" s="86">
        <v>2004</v>
      </c>
      <c r="AW66" s="86">
        <v>2005</v>
      </c>
      <c r="AX66" s="86">
        <v>2006</v>
      </c>
      <c r="AY66" s="86">
        <v>2007</v>
      </c>
      <c r="AZ66" s="86">
        <v>2008</v>
      </c>
      <c r="BA66" s="86">
        <v>2009</v>
      </c>
      <c r="BB66" s="86">
        <v>2010</v>
      </c>
      <c r="BC66" s="86">
        <v>2011</v>
      </c>
      <c r="BD66" s="86">
        <v>2012</v>
      </c>
      <c r="BE66" s="86">
        <v>2013</v>
      </c>
      <c r="BF66" s="86">
        <v>2014</v>
      </c>
      <c r="BG66" s="86">
        <v>2015</v>
      </c>
      <c r="BH66" s="86">
        <v>2016</v>
      </c>
      <c r="BI66" s="86">
        <v>2017</v>
      </c>
      <c r="BJ66" s="89">
        <v>2018</v>
      </c>
      <c r="BK66" s="247" t="s">
        <v>333</v>
      </c>
      <c r="BL66" s="120"/>
      <c r="BN66" s="10"/>
      <c r="BQ66" s="34" t="s">
        <v>331</v>
      </c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4"/>
      <c r="DZ66" s="240" t="s">
        <v>332</v>
      </c>
    </row>
    <row r="67" spans="2:130" x14ac:dyDescent="0.2">
      <c r="B67" s="45" t="s">
        <v>182</v>
      </c>
      <c r="I67" s="267"/>
      <c r="J67" s="268"/>
      <c r="K67" s="158">
        <v>28.831666666666663</v>
      </c>
      <c r="L67" s="199">
        <v>0.69314612581943846</v>
      </c>
      <c r="P67" s="2">
        <f>P22-K67</f>
        <v>26.318333333333342</v>
      </c>
      <c r="Q67" s="2">
        <f t="shared" ref="Q67:Q73" si="45">P67+Q22-$K67</f>
        <v>92.706666666666678</v>
      </c>
      <c r="R67" s="2">
        <f t="shared" ref="R67:BI73" si="46">Q67+R22-$K67</f>
        <v>96.295000000000016</v>
      </c>
      <c r="S67" s="2">
        <f t="shared" si="46"/>
        <v>98.253333333333359</v>
      </c>
      <c r="T67" s="2">
        <f t="shared" si="46"/>
        <v>127.1316666666667</v>
      </c>
      <c r="U67" s="2">
        <f t="shared" si="46"/>
        <v>158.87000000000006</v>
      </c>
      <c r="V67" s="2">
        <f t="shared" si="46"/>
        <v>189.81833333333338</v>
      </c>
      <c r="W67" s="2">
        <f t="shared" si="46"/>
        <v>243.15666666666669</v>
      </c>
      <c r="X67" s="2">
        <f t="shared" si="46"/>
        <v>235.87500000000006</v>
      </c>
      <c r="Y67" s="2">
        <f t="shared" si="46"/>
        <v>232.52333333333343</v>
      </c>
      <c r="Z67" s="2">
        <f t="shared" si="46"/>
        <v>213.03166666666675</v>
      </c>
      <c r="AA67" s="2">
        <f t="shared" si="46"/>
        <v>268.04000000000008</v>
      </c>
      <c r="AB67" s="2">
        <f t="shared" si="46"/>
        <v>345.25833333333344</v>
      </c>
      <c r="AC67" s="2">
        <f t="shared" si="46"/>
        <v>328.49666666666678</v>
      </c>
      <c r="AD67" s="2">
        <f t="shared" si="46"/>
        <v>324.49500000000012</v>
      </c>
      <c r="AE67" s="2">
        <f t="shared" si="46"/>
        <v>332.0033333333335</v>
      </c>
      <c r="AF67" s="2">
        <f t="shared" si="46"/>
        <v>346.09166666666687</v>
      </c>
      <c r="AG67" s="2">
        <f t="shared" si="46"/>
        <v>319.19000000000023</v>
      </c>
      <c r="AH67" s="2">
        <f t="shared" si="46"/>
        <v>328.34833333333358</v>
      </c>
      <c r="AI67" s="2">
        <f t="shared" si="46"/>
        <v>335.04666666666697</v>
      </c>
      <c r="AJ67" s="2">
        <f t="shared" si="46"/>
        <v>370.2350000000003</v>
      </c>
      <c r="AK67" s="2">
        <f t="shared" si="46"/>
        <v>395.86333333333363</v>
      </c>
      <c r="AL67" s="2">
        <f t="shared" si="46"/>
        <v>396.12166666666695</v>
      </c>
      <c r="AM67" s="2">
        <f t="shared" si="46"/>
        <v>368.1700000000003</v>
      </c>
      <c r="AN67" s="2">
        <f t="shared" si="46"/>
        <v>396.30833333333368</v>
      </c>
      <c r="AO67" s="2">
        <f t="shared" si="46"/>
        <v>434.27666666666704</v>
      </c>
      <c r="AP67" s="2">
        <f t="shared" si="46"/>
        <v>438.4950000000004</v>
      </c>
      <c r="AQ67" s="2">
        <f t="shared" si="46"/>
        <v>431.93333333333374</v>
      </c>
      <c r="AR67" s="2">
        <f t="shared" si="46"/>
        <v>439.7716666666671</v>
      </c>
      <c r="AS67" s="2">
        <f t="shared" si="46"/>
        <v>442.65000000000043</v>
      </c>
      <c r="AT67" s="2">
        <f t="shared" si="46"/>
        <v>442.6083333333338</v>
      </c>
      <c r="AU67" s="2">
        <f t="shared" si="46"/>
        <v>414.27666666666715</v>
      </c>
      <c r="AV67" s="2">
        <f t="shared" si="46"/>
        <v>411.24500000000052</v>
      </c>
      <c r="AW67" s="2">
        <f t="shared" si="46"/>
        <v>443.49333333333385</v>
      </c>
      <c r="AX67" s="2">
        <f t="shared" si="46"/>
        <v>450.30166666666719</v>
      </c>
      <c r="AY67" s="2">
        <f t="shared" si="46"/>
        <v>398.61000000000053</v>
      </c>
      <c r="AZ67" s="2">
        <f t="shared" si="46"/>
        <v>343.45833333333388</v>
      </c>
      <c r="BA67" s="2">
        <f t="shared" si="46"/>
        <v>361.48666666666725</v>
      </c>
      <c r="BB67" s="2">
        <f t="shared" si="46"/>
        <v>293.97500000000059</v>
      </c>
      <c r="BC67" s="2">
        <f t="shared" si="46"/>
        <v>205.93333333333396</v>
      </c>
      <c r="BD67" s="2">
        <f t="shared" si="46"/>
        <v>136.95166666666728</v>
      </c>
      <c r="BE67" s="2">
        <f t="shared" si="46"/>
        <v>88.460000000000619</v>
      </c>
      <c r="BF67" s="2">
        <f t="shared" si="46"/>
        <v>88.768333333333956</v>
      </c>
      <c r="BG67" s="2">
        <f t="shared" si="46"/>
        <v>65.666666666667297</v>
      </c>
      <c r="BH67" s="2">
        <f t="shared" si="46"/>
        <v>36.26500000000064</v>
      </c>
      <c r="BI67" s="90">
        <f t="shared" si="46"/>
        <v>-24.846666666666025</v>
      </c>
      <c r="BJ67" s="95">
        <f t="shared" ref="BJ67:BJ72" si="47">BI67+BJ22-$K67</f>
        <v>-12.698333333332684</v>
      </c>
      <c r="BK67" s="246">
        <f t="shared" ref="BK67:BK74" si="48">BJ67/362</f>
        <v>-3.5078268876609621E-2</v>
      </c>
      <c r="BL67" s="125"/>
      <c r="BN67" s="10"/>
      <c r="BQ67" s="45" t="s">
        <v>182</v>
      </c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  <c r="CE67" s="90">
        <f t="shared" ref="CE67:CE74" si="49">CE22</f>
        <v>12.530815717999999</v>
      </c>
      <c r="CF67" s="90">
        <f>SQRT(SUMSQ($CE22:CF22))</f>
        <v>17.721249535993554</v>
      </c>
      <c r="CG67" s="90">
        <f>SQRT(SUMSQ($CE22:CG22))</f>
        <v>21.70400948385868</v>
      </c>
      <c r="CH67" s="90">
        <f>SQRT(SUMSQ($CE22:CH22))</f>
        <v>25.061631435999999</v>
      </c>
      <c r="CI67" s="90">
        <f>SQRT(SUMSQ($CE22:CI22))</f>
        <v>28.019755758970835</v>
      </c>
      <c r="CJ67" s="90">
        <f>SQRT(SUMSQ($CE22:CJ22))</f>
        <v>30.694104569947228</v>
      </c>
      <c r="CK67" s="90">
        <f>SQRT(SUMSQ($CE22:CK22))</f>
        <v>33.153422114607281</v>
      </c>
      <c r="CL67" s="90">
        <f>SQRT(SUMSQ($CE22:CL22))</f>
        <v>35.442499071987108</v>
      </c>
      <c r="CM67" s="90">
        <f>SQRT(SUMSQ($CE22:CM22))</f>
        <v>37.592447154000006</v>
      </c>
      <c r="CN67" s="90">
        <f>SQRT(SUMSQ($CE22:CN22))</f>
        <v>39.625918608718194</v>
      </c>
      <c r="CO67" s="90">
        <f>SQRT(SUMSQ($CE22:CO22))</f>
        <v>41.560014053693905</v>
      </c>
      <c r="CP67" s="90">
        <f>SQRT(SUMSQ($CE22:CP22))</f>
        <v>43.408018967717368</v>
      </c>
      <c r="CQ67" s="90">
        <f>SQRT(SUMSQ($CE22:CQ22))</f>
        <v>45.180498594639111</v>
      </c>
      <c r="CR67" s="90">
        <f>SQRT(SUMSQ($CE22:CR22))</f>
        <v>46.886019193557715</v>
      </c>
      <c r="CS67" s="90">
        <f>SQRT(SUMSQ($CE22:CS22))</f>
        <v>48.531640590208134</v>
      </c>
      <c r="CT67" s="90">
        <f>SQRT(SUMSQ($CE22:CT22))</f>
        <v>50.123262871999998</v>
      </c>
      <c r="CU67" s="90">
        <f>SQRT(SUMSQ($CE22:CU22))</f>
        <v>51.665876780464004</v>
      </c>
      <c r="CV67" s="90">
        <f>SQRT(SUMSQ($CE22:CV22))</f>
        <v>53.163748607980658</v>
      </c>
      <c r="CW67" s="90">
        <f>SQRT(SUMSQ($CE22:CW22))</f>
        <v>54.620559394893064</v>
      </c>
      <c r="CX67" s="90">
        <f>SQRT(SUMSQ($CE22:CX22))</f>
        <v>56.039511517941662</v>
      </c>
      <c r="CY67" s="90">
        <f>SQRT(SUMSQ($CE22:CY22))</f>
        <v>57.423411547277404</v>
      </c>
      <c r="CZ67" s="90">
        <f>SQRT(SUMSQ($CE22:CZ22))</f>
        <v>58.774735527150334</v>
      </c>
      <c r="DA67" s="90">
        <f>SQRT(SUMSQ($CE22:DA22))</f>
        <v>60.095681033206901</v>
      </c>
      <c r="DB67" s="90">
        <f>SQRT(SUMSQ($CE22:DB22))</f>
        <v>61.388209139894435</v>
      </c>
      <c r="DC67" s="90">
        <f>SQRT(SUMSQ($CE22:DC22))</f>
        <v>62.65407858999999</v>
      </c>
      <c r="DD67" s="90">
        <f>SQRT(SUMSQ($CE22:DD22))</f>
        <v>63.894873867317166</v>
      </c>
      <c r="DE67" s="90">
        <f>SQRT(SUMSQ($CE22:DE22))</f>
        <v>65.112028451576037</v>
      </c>
      <c r="DF67" s="90">
        <f>SQRT(SUMSQ($CE22:DF22))</f>
        <v>66.306844229214548</v>
      </c>
      <c r="DG67" s="90">
        <f>SQRT(SUMSQ($CE22:DG22))</f>
        <v>67.480507809261468</v>
      </c>
      <c r="DH67" s="90">
        <f>SQRT(SUMSQ($CE22:DH22))</f>
        <v>68.634104326888945</v>
      </c>
      <c r="DI67" s="90">
        <f>SQRT(SUMSQ($CE22:DI22))</f>
        <v>69.768629191870687</v>
      </c>
      <c r="DJ67" s="90">
        <f>SQRT(SUMSQ($CE22:DJ22))</f>
        <v>70.884998143974215</v>
      </c>
      <c r="DK67" s="90">
        <f>SQRT(SUMSQ($CE22:DK22))</f>
        <v>71.984055904274413</v>
      </c>
      <c r="DL67" s="90">
        <f>SQRT(SUMSQ($CE22:DL22))</f>
        <v>73.066583654829373</v>
      </c>
      <c r="DM67" s="90">
        <f>SQRT(SUMSQ($CE22:DM22))</f>
        <v>74.133305535006699</v>
      </c>
      <c r="DN67" s="90">
        <f>SQRT(SUMSQ($CE22:DN22))</f>
        <v>75.184894308000011</v>
      </c>
      <c r="DO67" s="90">
        <f>SQRT(SUMSQ($CE22:DO22))</f>
        <v>76.221976323522384</v>
      </c>
      <c r="DP67" s="90">
        <f>SQRT(SUMSQ($CE22:DP22))</f>
        <v>77.245135880662957</v>
      </c>
      <c r="DQ67" s="90">
        <f>SQRT(SUMSQ($CE22:DQ22))</f>
        <v>78.254919077209195</v>
      </c>
      <c r="DR67" s="90">
        <f>SQRT(SUMSQ($CE22:DR22))</f>
        <v>79.251837217436389</v>
      </c>
      <c r="DS67" s="90">
        <f>SQRT(SUMSQ($CE22:DS22))</f>
        <v>80.236369838730326</v>
      </c>
      <c r="DT67" s="90">
        <f>SQRT(SUMSQ($CE22:DT22))</f>
        <v>81.208967407891535</v>
      </c>
      <c r="DU67" s="90">
        <f>SQRT(SUMSQ($CE22:DU22))</f>
        <v>82.170053730142257</v>
      </c>
      <c r="DV67" s="90">
        <f>SQRT(SUMSQ($CE22:DV22))</f>
        <v>83.120028107387824</v>
      </c>
      <c r="DW67" s="90">
        <f>SQRT(SUMSQ($CE22:DW22))</f>
        <v>84.059267276912522</v>
      </c>
      <c r="DX67" s="90">
        <f>SQRT(SUMSQ($CE22:DX22))</f>
        <v>84.988127157208808</v>
      </c>
      <c r="DY67" s="95">
        <f>SQRT(SUMSQ($CE22:DY22))</f>
        <v>85.90694442388444</v>
      </c>
      <c r="DZ67" s="130">
        <f t="shared" ref="DZ67:DZ74" si="50">DX67/362</f>
        <v>0.23477383192599119</v>
      </c>
    </row>
    <row r="68" spans="2:130" x14ac:dyDescent="0.2">
      <c r="B68" s="45" t="s">
        <v>178</v>
      </c>
      <c r="I68" s="267"/>
      <c r="J68" s="268"/>
      <c r="K68" s="158">
        <v>63.527333333333331</v>
      </c>
      <c r="L68" s="199">
        <v>1.2478041397504591</v>
      </c>
      <c r="P68" s="2">
        <f t="shared" ref="P68:P73" si="51">P23-K68</f>
        <v>-8.1973333333333258</v>
      </c>
      <c r="Q68" s="2">
        <f t="shared" si="45"/>
        <v>24.435333333333375</v>
      </c>
      <c r="R68" s="2">
        <f t="shared" ref="R68:AF68" si="52">Q68+R23-$K68</f>
        <v>16.358000000000033</v>
      </c>
      <c r="S68" s="2">
        <f t="shared" si="52"/>
        <v>15.730666666666707</v>
      </c>
      <c r="T68" s="2">
        <f t="shared" si="52"/>
        <v>15.653333333333379</v>
      </c>
      <c r="U68" s="2">
        <f t="shared" si="52"/>
        <v>53.236000000000033</v>
      </c>
      <c r="V68" s="2">
        <f t="shared" si="52"/>
        <v>57.698666666666696</v>
      </c>
      <c r="W68" s="2">
        <f t="shared" si="52"/>
        <v>74.761333333333369</v>
      </c>
      <c r="X68" s="2">
        <f t="shared" si="52"/>
        <v>58.194000000000045</v>
      </c>
      <c r="Y68" s="2">
        <f t="shared" si="52"/>
        <v>41.596666666666707</v>
      </c>
      <c r="Z68" s="2">
        <f t="shared" si="52"/>
        <v>29.859333333333382</v>
      </c>
      <c r="AA68" s="2">
        <f t="shared" si="52"/>
        <v>36.232000000000056</v>
      </c>
      <c r="AB68" s="2">
        <f t="shared" si="52"/>
        <v>63.94466666666672</v>
      </c>
      <c r="AC68" s="2">
        <f t="shared" si="52"/>
        <v>54.287333333333393</v>
      </c>
      <c r="AD68" s="2">
        <f t="shared" si="52"/>
        <v>43.440000000000055</v>
      </c>
      <c r="AE68" s="2">
        <f t="shared" si="52"/>
        <v>75.512666666666689</v>
      </c>
      <c r="AF68" s="2">
        <f t="shared" si="52"/>
        <v>64.115333333333353</v>
      </c>
      <c r="AG68" s="2">
        <f t="shared" si="46"/>
        <v>41.738000000000028</v>
      </c>
      <c r="AH68" s="2">
        <f t="shared" si="46"/>
        <v>30.080666666666701</v>
      </c>
      <c r="AI68" s="2">
        <f t="shared" si="46"/>
        <v>47.733333333333363</v>
      </c>
      <c r="AJ68" s="2">
        <f t="shared" si="46"/>
        <v>54.246000000000024</v>
      </c>
      <c r="AK68" s="2">
        <f t="shared" si="46"/>
        <v>40.718666666666692</v>
      </c>
      <c r="AL68" s="2">
        <f t="shared" si="46"/>
        <v>23.181333333333356</v>
      </c>
      <c r="AM68" s="2">
        <f t="shared" si="46"/>
        <v>-4.7059999999999675</v>
      </c>
      <c r="AN68" s="2">
        <f t="shared" si="46"/>
        <v>16.366666666666703</v>
      </c>
      <c r="AO68" s="2">
        <f t="shared" si="46"/>
        <v>22.849333333333377</v>
      </c>
      <c r="AP68" s="2">
        <f t="shared" si="46"/>
        <v>44.882000000000033</v>
      </c>
      <c r="AQ68" s="2">
        <f t="shared" si="46"/>
        <v>36.5446666666667</v>
      </c>
      <c r="AR68" s="2">
        <f t="shared" si="46"/>
        <v>38.717333333333372</v>
      </c>
      <c r="AS68" s="2">
        <f t="shared" si="46"/>
        <v>64.600000000000023</v>
      </c>
      <c r="AT68" s="2">
        <f t="shared" si="46"/>
        <v>34.942666666666696</v>
      </c>
      <c r="AU68" s="2">
        <f t="shared" si="46"/>
        <v>10.595333333333357</v>
      </c>
      <c r="AV68" s="2">
        <f t="shared" si="46"/>
        <v>12.65800000000003</v>
      </c>
      <c r="AW68" s="2">
        <f t="shared" si="46"/>
        <v>26.720666666666688</v>
      </c>
      <c r="AX68" s="2">
        <f t="shared" si="46"/>
        <v>14.853333333333353</v>
      </c>
      <c r="AY68" s="2">
        <f t="shared" si="46"/>
        <v>-12.793999999999983</v>
      </c>
      <c r="AZ68" s="2">
        <f t="shared" si="46"/>
        <v>-37.881333333333316</v>
      </c>
      <c r="BA68" s="2">
        <f t="shared" si="46"/>
        <v>-46.798666666666641</v>
      </c>
      <c r="BB68" s="2">
        <f t="shared" si="46"/>
        <v>-71.595999999999975</v>
      </c>
      <c r="BC68" s="2">
        <f t="shared" si="46"/>
        <v>-108.21333333333331</v>
      </c>
      <c r="BD68" s="2">
        <f t="shared" si="46"/>
        <v>-144.97066666666666</v>
      </c>
      <c r="BE68" s="2">
        <f t="shared" si="46"/>
        <v>-171.898</v>
      </c>
      <c r="BF68" s="2">
        <f t="shared" si="46"/>
        <v>-190.64533333333333</v>
      </c>
      <c r="BG68" s="2">
        <f t="shared" si="46"/>
        <v>-212.26266666666666</v>
      </c>
      <c r="BH68" s="2">
        <f t="shared" si="46"/>
        <v>-221.87</v>
      </c>
      <c r="BI68" s="90">
        <f t="shared" si="46"/>
        <v>-251.03733333333332</v>
      </c>
      <c r="BJ68" s="95">
        <f t="shared" si="47"/>
        <v>-256.01466666666664</v>
      </c>
      <c r="BK68" s="246">
        <f t="shared" si="48"/>
        <v>-0.7072228360957642</v>
      </c>
      <c r="BL68" s="125"/>
      <c r="BN68" s="10"/>
      <c r="BQ68" s="45" t="s">
        <v>178</v>
      </c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  <c r="CE68" s="90">
        <f t="shared" si="49"/>
        <v>8.3179502910000007</v>
      </c>
      <c r="CF68" s="90">
        <f>SQRT(SUMSQ($CE23:CF23))</f>
        <v>11.763358112677434</v>
      </c>
      <c r="CG68" s="90">
        <f>SQRT(SUMSQ($CE23:CG23))</f>
        <v>14.407112518844329</v>
      </c>
      <c r="CH68" s="90">
        <f>SQRT(SUMSQ($CE23:CH23))</f>
        <v>16.635900582000001</v>
      </c>
      <c r="CI68" s="90">
        <f>SQRT(SUMSQ($CE23:CI23))</f>
        <v>18.599502284140158</v>
      </c>
      <c r="CJ68" s="90">
        <f>SQRT(SUMSQ($CE23:CJ23))</f>
        <v>20.374733918784852</v>
      </c>
      <c r="CK68" s="90">
        <f>SQRT(SUMSQ($CE23:CK23))</f>
        <v>22.007227887783344</v>
      </c>
      <c r="CL68" s="90">
        <f>SQRT(SUMSQ($CE23:CL23))</f>
        <v>23.526716225354868</v>
      </c>
      <c r="CM68" s="90">
        <f>SQRT(SUMSQ($CE23:CM23))</f>
        <v>24.953850873</v>
      </c>
      <c r="CN68" s="90">
        <f>SQRT(SUMSQ($CE23:CN23))</f>
        <v>26.303668383620373</v>
      </c>
      <c r="CO68" s="90">
        <f>SQRT(SUMSQ($CE23:CO23))</f>
        <v>27.587520140074513</v>
      </c>
      <c r="CP68" s="90">
        <f>SQRT(SUMSQ($CE23:CP23))</f>
        <v>28.814225037688658</v>
      </c>
      <c r="CQ68" s="90">
        <f>SQRT(SUMSQ($CE23:CQ23))</f>
        <v>29.990796280961113</v>
      </c>
      <c r="CR68" s="90">
        <f>SQRT(SUMSQ($CE23:CR23))</f>
        <v>31.122920149138608</v>
      </c>
      <c r="CS68" s="90">
        <f>SQRT(SUMSQ($CE23:CS23))</f>
        <v>32.21528295162414</v>
      </c>
      <c r="CT68" s="90">
        <f>SQRT(SUMSQ($CE23:CT23))</f>
        <v>33.271801164000003</v>
      </c>
      <c r="CU68" s="90">
        <f>SQRT(SUMSQ($CE23:CU23))</f>
        <v>34.295787638430156</v>
      </c>
      <c r="CV68" s="90">
        <f>SQRT(SUMSQ($CE23:CV23))</f>
        <v>35.290074338032298</v>
      </c>
      <c r="CW68" s="90">
        <f>SQRT(SUMSQ($CE23:CW23))</f>
        <v>36.257104735863741</v>
      </c>
      <c r="CX68" s="90">
        <f>SQRT(SUMSQ($CE23:CX23))</f>
        <v>37.199004568280316</v>
      </c>
      <c r="CY68" s="90">
        <f>SQRT(SUMSQ($CE23:CY23))</f>
        <v>38.117636835387458</v>
      </c>
      <c r="CZ68" s="90">
        <f>SQRT(SUMSQ($CE23:CZ23))</f>
        <v>39.014645134334287</v>
      </c>
      <c r="DA68" s="90">
        <f>SQRT(SUMSQ($CE23:DA23))</f>
        <v>39.891488214926014</v>
      </c>
      <c r="DB68" s="90">
        <f>SQRT(SUMSQ($CE23:DB23))</f>
        <v>40.749467837569703</v>
      </c>
      <c r="DC68" s="90">
        <f>SQRT(SUMSQ($CE23:DC23))</f>
        <v>41.589751454999998</v>
      </c>
      <c r="DD68" s="90">
        <f>SQRT(SUMSQ($CE23:DD23))</f>
        <v>42.413390846903788</v>
      </c>
      <c r="DE68" s="90">
        <f>SQRT(SUMSQ($CE23:DE23))</f>
        <v>43.221337556532987</v>
      </c>
      <c r="DF68" s="90">
        <f>SQRT(SUMSQ($CE23:DF23))</f>
        <v>44.014455775566688</v>
      </c>
      <c r="DG68" s="90">
        <f>SQRT(SUMSQ($CE23:DG23))</f>
        <v>44.793533174587409</v>
      </c>
      <c r="DH68" s="90">
        <f>SQRT(SUMSQ($CE23:DH23))</f>
        <v>45.559290065873611</v>
      </c>
      <c r="DI68" s="90">
        <f>SQRT(SUMSQ($CE23:DI23))</f>
        <v>46.312387202021419</v>
      </c>
      <c r="DJ68" s="90">
        <f>SQRT(SUMSQ($CE23:DJ23))</f>
        <v>47.053432450709742</v>
      </c>
      <c r="DK68" s="90">
        <f>SQRT(SUMSQ($CE23:DK23))</f>
        <v>47.782986537438738</v>
      </c>
      <c r="DL68" s="90">
        <f>SQRT(SUMSQ($CE23:DL23))</f>
        <v>48.501568010535479</v>
      </c>
      <c r="DM68" s="90">
        <f>SQRT(SUMSQ($CE23:DM23))</f>
        <v>49.209657553412683</v>
      </c>
      <c r="DN68" s="90">
        <f>SQRT(SUMSQ($CE23:DN23))</f>
        <v>49.907701746000015</v>
      </c>
      <c r="DO68" s="90">
        <f>SQRT(SUMSQ($CE23:DO23))</f>
        <v>50.596116358977994</v>
      </c>
      <c r="DP68" s="90">
        <f>SQRT(SUMSQ($CE23:DP23))</f>
        <v>51.275289249840291</v>
      </c>
      <c r="DQ68" s="90">
        <f>SQRT(SUMSQ($CE23:DQ23))</f>
        <v>51.945582918072397</v>
      </c>
      <c r="DR68" s="90">
        <f>SQRT(SUMSQ($CE23:DR23))</f>
        <v>52.607336767240767</v>
      </c>
      <c r="DS68" s="90">
        <f>SQRT(SUMSQ($CE23:DS23))</f>
        <v>53.260869114063745</v>
      </c>
      <c r="DT68" s="90">
        <f>SQRT(SUMSQ($CE23:DT23))</f>
        <v>53.90647897821723</v>
      </c>
      <c r="DU68" s="90">
        <f>SQRT(SUMSQ($CE23:DU23))</f>
        <v>54.544447681432466</v>
      </c>
      <c r="DV68" s="90">
        <f>SQRT(SUMSQ($CE23:DV23))</f>
        <v>55.175040280149055</v>
      </c>
      <c r="DW68" s="90">
        <f>SQRT(SUMSQ($CE23:DW23))</f>
        <v>55.798506852420502</v>
      </c>
      <c r="DX68" s="90">
        <f>SQRT(SUMSQ($CE23:DX23))</f>
        <v>56.415083656794884</v>
      </c>
      <c r="DY68" s="95">
        <f>SQRT(SUMSQ($CE23:DY23))</f>
        <v>57.024994178401393</v>
      </c>
      <c r="DZ68" s="130">
        <f t="shared" si="50"/>
        <v>0.15584277253258255</v>
      </c>
    </row>
    <row r="69" spans="2:130" x14ac:dyDescent="0.2">
      <c r="B69" s="45" t="s">
        <v>176</v>
      </c>
      <c r="I69" s="267"/>
      <c r="J69" s="268"/>
      <c r="K69" s="158">
        <v>65.949666666666658</v>
      </c>
      <c r="L69" s="199">
        <v>1.1491733609359045</v>
      </c>
      <c r="P69" s="2">
        <f t="shared" si="51"/>
        <v>-7.5696666666666346</v>
      </c>
      <c r="Q69" s="2">
        <f t="shared" si="45"/>
        <v>2.780666666666761</v>
      </c>
      <c r="R69" s="2">
        <f t="shared" si="46"/>
        <v>26.231000000000151</v>
      </c>
      <c r="S69" s="2">
        <f t="shared" si="46"/>
        <v>17.431333333333484</v>
      </c>
      <c r="T69" s="2">
        <f t="shared" si="46"/>
        <v>37.541666666666856</v>
      </c>
      <c r="U69" s="2">
        <f t="shared" si="46"/>
        <v>82.992000000000175</v>
      </c>
      <c r="V69" s="2">
        <f t="shared" si="46"/>
        <v>77.832333333333494</v>
      </c>
      <c r="W69" s="2">
        <f t="shared" si="46"/>
        <v>95.982666666666873</v>
      </c>
      <c r="X69" s="2">
        <f t="shared" si="46"/>
        <v>107.89300000000021</v>
      </c>
      <c r="Y69" s="2">
        <f t="shared" si="46"/>
        <v>101.88333333333354</v>
      </c>
      <c r="Z69" s="2">
        <f t="shared" si="46"/>
        <v>96.893666666666846</v>
      </c>
      <c r="AA69" s="2">
        <f t="shared" si="46"/>
        <v>82.884000000000199</v>
      </c>
      <c r="AB69" s="2">
        <f t="shared" si="46"/>
        <v>64.704333333333508</v>
      </c>
      <c r="AC69" s="2">
        <f t="shared" si="46"/>
        <v>55.534666666666851</v>
      </c>
      <c r="AD69" s="2">
        <f t="shared" si="46"/>
        <v>52.155000000000157</v>
      </c>
      <c r="AE69" s="2">
        <f t="shared" si="46"/>
        <v>73.645333333333539</v>
      </c>
      <c r="AF69" s="2">
        <f t="shared" si="46"/>
        <v>61.465666666666891</v>
      </c>
      <c r="AG69" s="2">
        <f t="shared" si="46"/>
        <v>55.85600000000025</v>
      </c>
      <c r="AH69" s="2">
        <f t="shared" si="46"/>
        <v>43.46633333333358</v>
      </c>
      <c r="AI69" s="2">
        <f t="shared" si="46"/>
        <v>39.776666666666912</v>
      </c>
      <c r="AJ69" s="2">
        <f t="shared" si="46"/>
        <v>34.467000000000255</v>
      </c>
      <c r="AK69" s="2">
        <f t="shared" si="46"/>
        <v>48.357333333333614</v>
      </c>
      <c r="AL69" s="2">
        <f t="shared" si="46"/>
        <v>42.037666666666937</v>
      </c>
      <c r="AM69" s="2">
        <f t="shared" si="46"/>
        <v>48.918000000000291</v>
      </c>
      <c r="AN69" s="2">
        <f t="shared" si="46"/>
        <v>73.418333333333678</v>
      </c>
      <c r="AO69" s="2">
        <f t="shared" si="46"/>
        <v>89.468666666667033</v>
      </c>
      <c r="AP69" s="2">
        <f t="shared" si="46"/>
        <v>121.69900000000037</v>
      </c>
      <c r="AQ69" s="2">
        <f t="shared" si="46"/>
        <v>115.35933333333371</v>
      </c>
      <c r="AR69" s="2">
        <f t="shared" si="46"/>
        <v>102.29966666666705</v>
      </c>
      <c r="AS69" s="2">
        <f t="shared" si="46"/>
        <v>123.14000000000037</v>
      </c>
      <c r="AT69" s="2">
        <f t="shared" si="46"/>
        <v>98.710333333333708</v>
      </c>
      <c r="AU69" s="2">
        <f t="shared" si="46"/>
        <v>72.930666666667051</v>
      </c>
      <c r="AV69" s="2">
        <f t="shared" si="46"/>
        <v>70.941000000000386</v>
      </c>
      <c r="AW69" s="2">
        <f t="shared" si="46"/>
        <v>104.56133333333376</v>
      </c>
      <c r="AX69" s="2">
        <f t="shared" si="46"/>
        <v>78.961666666667085</v>
      </c>
      <c r="AY69" s="2">
        <f t="shared" si="46"/>
        <v>66.702000000000439</v>
      </c>
      <c r="AZ69" s="2">
        <f t="shared" si="46"/>
        <v>14.11233333333378</v>
      </c>
      <c r="BA69" s="2">
        <f t="shared" si="46"/>
        <v>-27.04733333333288</v>
      </c>
      <c r="BB69" s="2">
        <f t="shared" si="46"/>
        <v>-63.276999999999532</v>
      </c>
      <c r="BC69" s="2">
        <f t="shared" si="46"/>
        <v>-69.036666666666179</v>
      </c>
      <c r="BD69" s="2">
        <f t="shared" si="46"/>
        <v>-103.55633333333284</v>
      </c>
      <c r="BE69" s="2">
        <f t="shared" si="46"/>
        <v>-127.89599999999947</v>
      </c>
      <c r="BF69" s="2">
        <f t="shared" si="46"/>
        <v>-137.76566666666611</v>
      </c>
      <c r="BG69" s="2">
        <f t="shared" si="46"/>
        <v>-173.90533333333275</v>
      </c>
      <c r="BH69" s="2">
        <f t="shared" si="46"/>
        <v>-200.69499999999942</v>
      </c>
      <c r="BI69" s="90">
        <f t="shared" si="46"/>
        <v>-217.46466666666606</v>
      </c>
      <c r="BJ69" s="95">
        <f t="shared" si="47"/>
        <v>-216.71433333333272</v>
      </c>
      <c r="BK69" s="246">
        <f t="shared" si="48"/>
        <v>-0.59865837937384725</v>
      </c>
      <c r="BL69" s="125"/>
      <c r="BN69" s="10"/>
      <c r="BQ69" s="45" t="s">
        <v>176</v>
      </c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90">
        <f t="shared" si="49"/>
        <v>6.4724998123200006</v>
      </c>
      <c r="CF69" s="90">
        <f>SQRT(SUMSQ($CE24:CF24))</f>
        <v>9.153497017040257</v>
      </c>
      <c r="CG69" s="90">
        <f>SQRT(SUMSQ($CE24:CG24))</f>
        <v>11.210698526918264</v>
      </c>
      <c r="CH69" s="90">
        <f>SQRT(SUMSQ($CE24:CH24))</f>
        <v>12.944999624640001</v>
      </c>
      <c r="CI69" s="90">
        <f>SQRT(SUMSQ($CE24:CI24))</f>
        <v>14.472949564702152</v>
      </c>
      <c r="CJ69" s="90">
        <f>SQRT(SUMSQ($CE24:CJ24))</f>
        <v>15.854321900443887</v>
      </c>
      <c r="CK69" s="90">
        <f>SQRT(SUMSQ($CE24:CK24))</f>
        <v>17.12462486431096</v>
      </c>
      <c r="CL69" s="90">
        <f>SQRT(SUMSQ($CE24:CL24))</f>
        <v>18.306994034080514</v>
      </c>
      <c r="CM69" s="90">
        <f>SQRT(SUMSQ($CE24:CM24))</f>
        <v>19.41749943696</v>
      </c>
      <c r="CN69" s="90">
        <f>SQRT(SUMSQ($CE24:CN24))</f>
        <v>20.467841561943565</v>
      </c>
      <c r="CO69" s="90">
        <f>SQRT(SUMSQ($CE24:CO24))</f>
        <v>21.466853333111185</v>
      </c>
      <c r="CP69" s="90">
        <f>SQRT(SUMSQ($CE24:CP24))</f>
        <v>22.421397053836525</v>
      </c>
      <c r="CQ69" s="90">
        <f>SQRT(SUMSQ($CE24:CQ24))</f>
        <v>23.336929953750808</v>
      </c>
      <c r="CR69" s="90">
        <f>SQRT(SUMSQ($CE24:CR24))</f>
        <v>24.217876733660077</v>
      </c>
      <c r="CS69" s="90">
        <f>SQRT(SUMSQ($CE24:CS24))</f>
        <v>25.067883981445991</v>
      </c>
      <c r="CT69" s="90">
        <f>SQRT(SUMSQ($CE24:CT24))</f>
        <v>25.889999249279999</v>
      </c>
      <c r="CU69" s="90">
        <f>SQRT(SUMSQ($CE24:CU24))</f>
        <v>26.686800387985841</v>
      </c>
      <c r="CV69" s="90">
        <f>SQRT(SUMSQ($CE24:CV24))</f>
        <v>27.460491051120766</v>
      </c>
      <c r="CW69" s="90">
        <f>SQRT(SUMSQ($CE24:CW24))</f>
        <v>28.212972593988852</v>
      </c>
      <c r="CX69" s="90">
        <f>SQRT(SUMSQ($CE24:CX24))</f>
        <v>28.9458991294043</v>
      </c>
      <c r="CY69" s="90">
        <f>SQRT(SUMSQ($CE24:CY24))</f>
        <v>29.660720325543863</v>
      </c>
      <c r="CZ69" s="90">
        <f>SQRT(SUMSQ($CE24:CZ24))</f>
        <v>30.358715125159915</v>
      </c>
      <c r="DA69" s="90">
        <f>SQRT(SUMSQ($CE24:DA24))</f>
        <v>31.041018634559912</v>
      </c>
      <c r="DB69" s="90">
        <f>SQRT(SUMSQ($CE24:DB24))</f>
        <v>31.708643800887767</v>
      </c>
      <c r="DC69" s="90">
        <f>SQRT(SUMSQ($CE24:DC24))</f>
        <v>32.362499061599998</v>
      </c>
      <c r="DD69" s="90">
        <f>SQRT(SUMSQ($CE24:DD24))</f>
        <v>33.00340284474531</v>
      </c>
      <c r="DE69" s="90">
        <f>SQRT(SUMSQ($CE24:DE24))</f>
        <v>33.632095580754786</v>
      </c>
      <c r="DF69" s="90">
        <f>SQRT(SUMSQ($CE24:DF24))</f>
        <v>34.249249728621905</v>
      </c>
      <c r="DG69" s="90">
        <f>SQRT(SUMSQ($CE24:DG24))</f>
        <v>34.855478203490343</v>
      </c>
      <c r="DH69" s="90">
        <f>SQRT(SUMSQ($CE24:DH24))</f>
        <v>35.451341506556176</v>
      </c>
      <c r="DI69" s="90">
        <f>SQRT(SUMSQ($CE24:DI24))</f>
        <v>36.037353793459296</v>
      </c>
      <c r="DJ69" s="90">
        <f>SQRT(SUMSQ($CE24:DJ24))</f>
        <v>36.613988068161021</v>
      </c>
      <c r="DK69" s="90">
        <f>SQRT(SUMSQ($CE24:DK24))</f>
        <v>37.181680651577864</v>
      </c>
      <c r="DL69" s="90">
        <f>SQRT(SUMSQ($CE24:DL24))</f>
        <v>37.740835045033151</v>
      </c>
      <c r="DM69" s="90">
        <f>SQRT(SUMSQ($CE24:DM24))</f>
        <v>38.291825285782402</v>
      </c>
      <c r="DN69" s="90">
        <f>SQRT(SUMSQ($CE24:DN24))</f>
        <v>38.834998873919993</v>
      </c>
      <c r="DO69" s="90">
        <f>SQRT(SUMSQ($CE24:DO24))</f>
        <v>39.370679335742345</v>
      </c>
      <c r="DP69" s="90">
        <f>SQRT(SUMSQ($CE24:DP24))</f>
        <v>39.899168477279474</v>
      </c>
      <c r="DQ69" s="90">
        <f>SQRT(SUMSQ($CE24:DQ24))</f>
        <v>40.420748372572397</v>
      </c>
      <c r="DR69" s="90">
        <f>SQRT(SUMSQ($CE24:DR24))</f>
        <v>40.935683123887124</v>
      </c>
      <c r="DS69" s="90">
        <f>SQRT(SUMSQ($CE24:DS24))</f>
        <v>41.444220425045749</v>
      </c>
      <c r="DT69" s="90">
        <f>SQRT(SUMSQ($CE24:DT24))</f>
        <v>41.946592954139454</v>
      </c>
      <c r="DU69" s="90">
        <f>SQRT(SUMSQ($CE24:DU24))</f>
        <v>42.443019617844627</v>
      </c>
      <c r="DV69" s="90">
        <f>SQRT(SUMSQ($CE24:DV24))</f>
        <v>42.933706666222363</v>
      </c>
      <c r="DW69" s="90">
        <f>SQRT(SUMSQ($CE24:DW24))</f>
        <v>43.418848694106444</v>
      </c>
      <c r="DX69" s="90">
        <f>SQRT(SUMSQ($CE24:DX24))</f>
        <v>43.898629542870601</v>
      </c>
      <c r="DY69" s="95">
        <f>SQRT(SUMSQ($CE24:DY24))</f>
        <v>44.373223114426494</v>
      </c>
      <c r="DZ69" s="130">
        <f t="shared" si="50"/>
        <v>0.12126693243886906</v>
      </c>
    </row>
    <row r="70" spans="2:130" x14ac:dyDescent="0.2">
      <c r="B70" s="45" t="s">
        <v>190</v>
      </c>
      <c r="I70" s="267"/>
      <c r="J70" s="268"/>
      <c r="K70" s="158">
        <v>18.853000000000002</v>
      </c>
      <c r="L70" s="199">
        <v>0.60360324940540822</v>
      </c>
      <c r="P70" s="2">
        <f t="shared" si="51"/>
        <v>-2.2830000000000048</v>
      </c>
      <c r="Q70" s="2">
        <f t="shared" si="45"/>
        <v>23.583999999999996</v>
      </c>
      <c r="R70" s="2">
        <f t="shared" si="46"/>
        <v>43.020999999999994</v>
      </c>
      <c r="S70" s="2">
        <f t="shared" si="46"/>
        <v>40.558</v>
      </c>
      <c r="T70" s="2">
        <f t="shared" si="46"/>
        <v>45.505000000000003</v>
      </c>
      <c r="U70" s="2">
        <f t="shared" si="46"/>
        <v>61.232000000000006</v>
      </c>
      <c r="V70" s="2">
        <f t="shared" si="46"/>
        <v>57.179000000000009</v>
      </c>
      <c r="W70" s="2">
        <f t="shared" si="46"/>
        <v>52.736000000000011</v>
      </c>
      <c r="X70" s="2">
        <f t="shared" si="46"/>
        <v>48.913000000000018</v>
      </c>
      <c r="Y70" s="2">
        <f t="shared" si="46"/>
        <v>51.770000000000017</v>
      </c>
      <c r="Z70" s="2">
        <f t="shared" si="46"/>
        <v>44.867000000000019</v>
      </c>
      <c r="AA70" s="2">
        <f t="shared" si="46"/>
        <v>47.414000000000023</v>
      </c>
      <c r="AB70" s="2">
        <f t="shared" si="46"/>
        <v>53.011000000000031</v>
      </c>
      <c r="AC70" s="2">
        <f t="shared" si="46"/>
        <v>43.048000000000023</v>
      </c>
      <c r="AD70" s="2">
        <f t="shared" si="46"/>
        <v>36.835000000000022</v>
      </c>
      <c r="AE70" s="2">
        <f t="shared" si="46"/>
        <v>41.362000000000023</v>
      </c>
      <c r="AF70" s="2">
        <f t="shared" si="46"/>
        <v>57.429000000000023</v>
      </c>
      <c r="AG70" s="2">
        <f t="shared" si="46"/>
        <v>71.366000000000014</v>
      </c>
      <c r="AH70" s="2">
        <f t="shared" si="46"/>
        <v>69.353000000000009</v>
      </c>
      <c r="AI70" s="2">
        <f t="shared" si="46"/>
        <v>59.21</v>
      </c>
      <c r="AJ70" s="2">
        <f t="shared" si="46"/>
        <v>62.347000000000001</v>
      </c>
      <c r="AK70" s="2">
        <f t="shared" si="46"/>
        <v>85.563999999999993</v>
      </c>
      <c r="AL70" s="2">
        <f t="shared" si="46"/>
        <v>71.460999999999984</v>
      </c>
      <c r="AM70" s="2">
        <f t="shared" si="46"/>
        <v>83.687999999999988</v>
      </c>
      <c r="AN70" s="2">
        <f t="shared" si="46"/>
        <v>88.754999999999995</v>
      </c>
      <c r="AO70" s="2">
        <f t="shared" si="46"/>
        <v>92.72199999999998</v>
      </c>
      <c r="AP70" s="2">
        <f t="shared" si="46"/>
        <v>102.86899999999997</v>
      </c>
      <c r="AQ70" s="2">
        <f t="shared" si="46"/>
        <v>80.015999999999963</v>
      </c>
      <c r="AR70" s="2">
        <f t="shared" si="46"/>
        <v>66.652999999999963</v>
      </c>
      <c r="AS70" s="2">
        <f t="shared" si="46"/>
        <v>76.17999999999995</v>
      </c>
      <c r="AT70" s="2">
        <f t="shared" si="46"/>
        <v>64.356999999999942</v>
      </c>
      <c r="AU70" s="2">
        <f t="shared" si="46"/>
        <v>39.073999999999941</v>
      </c>
      <c r="AV70" s="2">
        <f t="shared" si="46"/>
        <v>12.000999999999941</v>
      </c>
      <c r="AW70" s="2">
        <f t="shared" si="46"/>
        <v>-3.2120000000000584</v>
      </c>
      <c r="AX70" s="2">
        <f t="shared" si="46"/>
        <v>-17.745000000000058</v>
      </c>
      <c r="AY70" s="2">
        <f t="shared" si="46"/>
        <v>-18.708000000000059</v>
      </c>
      <c r="AZ70" s="2">
        <f t="shared" si="46"/>
        <v>-54.51100000000006</v>
      </c>
      <c r="BA70" s="2">
        <f t="shared" si="46"/>
        <v>-82.314000000000064</v>
      </c>
      <c r="BB70" s="2">
        <f t="shared" si="46"/>
        <v>-116.36700000000008</v>
      </c>
      <c r="BC70" s="2">
        <f t="shared" si="46"/>
        <v>-131.16000000000008</v>
      </c>
      <c r="BD70" s="2">
        <f t="shared" si="46"/>
        <v>-167.77300000000008</v>
      </c>
      <c r="BE70" s="2">
        <f t="shared" si="46"/>
        <v>-204.0260000000001</v>
      </c>
      <c r="BF70" s="2">
        <f t="shared" si="46"/>
        <v>-204.9190000000001</v>
      </c>
      <c r="BG70" s="2">
        <f t="shared" si="46"/>
        <v>-232.35200000000009</v>
      </c>
      <c r="BH70" s="2">
        <f t="shared" si="46"/>
        <v>-272.18500000000012</v>
      </c>
      <c r="BI70" s="90">
        <f t="shared" si="46"/>
        <v>-286.77800000000013</v>
      </c>
      <c r="BJ70" s="95">
        <f t="shared" si="47"/>
        <v>-293.07100000000014</v>
      </c>
      <c r="BK70" s="246">
        <f t="shared" si="48"/>
        <v>-0.80958839779005565</v>
      </c>
      <c r="BL70" s="125"/>
      <c r="BN70" s="10"/>
      <c r="BQ70" s="45" t="s">
        <v>190</v>
      </c>
      <c r="BR70" s="39"/>
      <c r="BS70" s="39"/>
      <c r="BT70" s="39"/>
      <c r="BU70" s="39"/>
      <c r="BV70" s="39"/>
      <c r="BW70" s="39"/>
      <c r="BX70" s="39"/>
      <c r="BY70" s="39"/>
      <c r="BZ70" s="39"/>
      <c r="CA70" s="39"/>
      <c r="CB70" s="39"/>
      <c r="CC70" s="39"/>
      <c r="CD70" s="39"/>
      <c r="CE70" s="90">
        <f t="shared" si="49"/>
        <v>4.4826700109999997</v>
      </c>
      <c r="CF70" s="90">
        <f>SQRT(SUMSQ($CE25:CF25))</f>
        <v>6.3394527251993509</v>
      </c>
      <c r="CG70" s="90">
        <f>SQRT(SUMSQ($CE25:CG25))</f>
        <v>7.7642122126173376</v>
      </c>
      <c r="CH70" s="90">
        <f>SQRT(SUMSQ($CE25:CH25))</f>
        <v>8.9653400219999995</v>
      </c>
      <c r="CI70" s="90">
        <f>SQRT(SUMSQ($CE25:CI25))</f>
        <v>10.023554865295729</v>
      </c>
      <c r="CJ70" s="90">
        <f>SQRT(SUMSQ($CE25:CJ25))</f>
        <v>10.980254212226257</v>
      </c>
      <c r="CK70" s="90">
        <f>SQRT(SUMSQ($CE25:CK25))</f>
        <v>11.860030058673171</v>
      </c>
      <c r="CL70" s="90">
        <f>SQRT(SUMSQ($CE25:CL25))</f>
        <v>12.678905450398702</v>
      </c>
      <c r="CM70" s="90">
        <f>SQRT(SUMSQ($CE25:CM25))</f>
        <v>13.448010032999999</v>
      </c>
      <c r="CN70" s="90">
        <f>SQRT(SUMSQ($CE25:CN25))</f>
        <v>14.175447233692044</v>
      </c>
      <c r="CO70" s="90">
        <f>SQRT(SUMSQ($CE25:CO25))</f>
        <v>14.867334485465312</v>
      </c>
      <c r="CP70" s="90">
        <f>SQRT(SUMSQ($CE25:CP25))</f>
        <v>15.528424425234675</v>
      </c>
      <c r="CQ70" s="90">
        <f>SQRT(SUMSQ($CE25:CQ25))</f>
        <v>16.162496575645225</v>
      </c>
      <c r="CR70" s="90">
        <f>SQRT(SUMSQ($CE25:CR25))</f>
        <v>16.772615359128174</v>
      </c>
      <c r="CS70" s="90">
        <f>SQRT(SUMSQ($CE25:CS25))</f>
        <v>17.361306299146417</v>
      </c>
      <c r="CT70" s="90">
        <f>SQRT(SUMSQ($CE25:CT25))</f>
        <v>17.930680043999999</v>
      </c>
      <c r="CU70" s="90">
        <f>SQRT(SUMSQ($CE25:CU25))</f>
        <v>18.48252194014168</v>
      </c>
      <c r="CV70" s="90">
        <f>SQRT(SUMSQ($CE25:CV25))</f>
        <v>19.018358175598053</v>
      </c>
      <c r="CW70" s="90">
        <f>SQRT(SUMSQ($CE25:CW25))</f>
        <v>19.539505575189359</v>
      </c>
      <c r="CX70" s="90">
        <f>SQRT(SUMSQ($CE25:CX25))</f>
        <v>20.047109730591458</v>
      </c>
      <c r="CY70" s="90">
        <f>SQRT(SUMSQ($CE25:CY25))</f>
        <v>20.542174640916027</v>
      </c>
      <c r="CZ70" s="90">
        <f>SQRT(SUMSQ($CE25:CZ25))</f>
        <v>21.025586065682266</v>
      </c>
      <c r="DA70" s="90">
        <f>SQRT(SUMSQ($CE25:DA25))</f>
        <v>21.498130147362374</v>
      </c>
      <c r="DB70" s="90">
        <f>SQRT(SUMSQ($CE25:DB25))</f>
        <v>21.960508424452513</v>
      </c>
      <c r="DC70" s="90">
        <f>SQRT(SUMSQ($CE25:DC25))</f>
        <v>22.413350054999999</v>
      </c>
      <c r="DD70" s="90">
        <f>SQRT(SUMSQ($CE25:DD25))</f>
        <v>22.857221859086181</v>
      </c>
      <c r="DE70" s="90">
        <f>SQRT(SUMSQ($CE25:DE25))</f>
        <v>23.292636637852013</v>
      </c>
      <c r="DF70" s="90">
        <f>SQRT(SUMSQ($CE25:DF25))</f>
        <v>23.720060117346343</v>
      </c>
      <c r="DG70" s="90">
        <f>SQRT(SUMSQ($CE25:DG25))</f>
        <v>24.139916785234433</v>
      </c>
      <c r="DH70" s="90">
        <f>SQRT(SUMSQ($CE25:DH25))</f>
        <v>24.552594828766306</v>
      </c>
      <c r="DI70" s="90">
        <f>SQRT(SUMSQ($CE25:DI25))</f>
        <v>24.958450337572657</v>
      </c>
      <c r="DJ70" s="90">
        <f>SQRT(SUMSQ($CE25:DJ25))</f>
        <v>25.357810900797396</v>
      </c>
      <c r="DK70" s="90">
        <f>SQRT(SUMSQ($CE25:DK25))</f>
        <v>25.750978701946806</v>
      </c>
      <c r="DL70" s="90">
        <f>SQRT(SUMSQ($CE25:DL25))</f>
        <v>26.138233194606645</v>
      </c>
      <c r="DM70" s="90">
        <f>SQRT(SUMSQ($CE25:DM25))</f>
        <v>26.519833426384022</v>
      </c>
      <c r="DN70" s="90">
        <f>SQRT(SUMSQ($CE25:DN25))</f>
        <v>26.896020065999988</v>
      </c>
      <c r="DO70" s="90">
        <f>SQRT(SUMSQ($CE25:DO25))</f>
        <v>27.267017178602295</v>
      </c>
      <c r="DP70" s="90">
        <f>SQRT(SUMSQ($CE25:DP25))</f>
        <v>27.633033786497482</v>
      </c>
      <c r="DQ70" s="90">
        <f>SQRT(SUMSQ($CE25:DQ25))</f>
        <v>27.994265246175512</v>
      </c>
      <c r="DR70" s="90">
        <f>SQRT(SUMSQ($CE25:DR25))</f>
        <v>28.350894467384073</v>
      </c>
      <c r="DS70" s="90">
        <f>SQRT(SUMSQ($CE25:DS25))</f>
        <v>28.703092995847459</v>
      </c>
      <c r="DT70" s="90">
        <f>SQRT(SUMSQ($CE25:DT25))</f>
        <v>29.051021977820096</v>
      </c>
      <c r="DU70" s="90">
        <f>SQRT(SUMSQ($CE25:DU25))</f>
        <v>29.394833021864656</v>
      </c>
      <c r="DV70" s="90">
        <f>SQRT(SUMSQ($CE25:DV25))</f>
        <v>29.734668970930606</v>
      </c>
      <c r="DW70" s="90">
        <f>SQRT(SUMSQ($CE25:DW25))</f>
        <v>30.07066459588717</v>
      </c>
      <c r="DX70" s="90">
        <f>SQRT(SUMSQ($CE25:DX25))</f>
        <v>30.402947220061755</v>
      </c>
      <c r="DY70" s="95">
        <f>SQRT(SUMSQ($CE25:DY25))</f>
        <v>30.73163728299193</v>
      </c>
      <c r="DZ70" s="130">
        <f t="shared" si="50"/>
        <v>8.3986042044369491E-2</v>
      </c>
    </row>
    <row r="71" spans="2:130" x14ac:dyDescent="0.2">
      <c r="B71" s="45" t="s">
        <v>197</v>
      </c>
      <c r="I71" s="267"/>
      <c r="J71" s="268"/>
      <c r="K71" s="158">
        <v>29.722000000000001</v>
      </c>
      <c r="L71" s="199">
        <v>1.1292855252335463</v>
      </c>
      <c r="P71" s="2">
        <f t="shared" si="51"/>
        <v>2.0180000000000007</v>
      </c>
      <c r="Q71" s="2">
        <f t="shared" si="45"/>
        <v>32.876000000000005</v>
      </c>
      <c r="R71" s="2">
        <f t="shared" si="46"/>
        <v>31.244000000000007</v>
      </c>
      <c r="S71" s="2">
        <f t="shared" si="46"/>
        <v>28.552</v>
      </c>
      <c r="T71" s="2">
        <f t="shared" si="46"/>
        <v>35.699999999999996</v>
      </c>
      <c r="U71" s="2">
        <f t="shared" si="46"/>
        <v>41.187999999999995</v>
      </c>
      <c r="V71" s="2">
        <f t="shared" si="46"/>
        <v>43.515999999999998</v>
      </c>
      <c r="W71" s="2">
        <f t="shared" si="46"/>
        <v>27.023999999999994</v>
      </c>
      <c r="X71" s="2">
        <f t="shared" si="46"/>
        <v>40.461999999999996</v>
      </c>
      <c r="Y71" s="2">
        <f t="shared" si="46"/>
        <v>27.489999999999995</v>
      </c>
      <c r="Z71" s="2">
        <f t="shared" si="46"/>
        <v>30.837999999999994</v>
      </c>
      <c r="AA71" s="2">
        <f t="shared" si="46"/>
        <v>41.595999999999997</v>
      </c>
      <c r="AB71" s="2">
        <f t="shared" si="46"/>
        <v>75.293999999999983</v>
      </c>
      <c r="AC71" s="2">
        <f t="shared" si="46"/>
        <v>77.24199999999999</v>
      </c>
      <c r="AD71" s="2">
        <f t="shared" si="46"/>
        <v>59.159999999999989</v>
      </c>
      <c r="AE71" s="2">
        <f t="shared" si="46"/>
        <v>92.127999999999957</v>
      </c>
      <c r="AF71" s="2">
        <f t="shared" si="46"/>
        <v>85.355999999999966</v>
      </c>
      <c r="AG71" s="2">
        <f t="shared" si="46"/>
        <v>62.703999999999958</v>
      </c>
      <c r="AH71" s="2">
        <f t="shared" si="46"/>
        <v>29.741999999999955</v>
      </c>
      <c r="AI71" s="2">
        <f t="shared" si="46"/>
        <v>22.119999999999955</v>
      </c>
      <c r="AJ71" s="2">
        <f t="shared" si="46"/>
        <v>41.067999999999962</v>
      </c>
      <c r="AK71" s="2">
        <f t="shared" si="46"/>
        <v>44.845999999999968</v>
      </c>
      <c r="AL71" s="2">
        <f t="shared" si="46"/>
        <v>48.363999999999969</v>
      </c>
      <c r="AM71" s="2">
        <f t="shared" si="46"/>
        <v>26.77199999999997</v>
      </c>
      <c r="AN71" s="2">
        <f t="shared" si="46"/>
        <v>36.569999999999958</v>
      </c>
      <c r="AO71" s="2">
        <f t="shared" si="46"/>
        <v>21.567999999999955</v>
      </c>
      <c r="AP71" s="2">
        <f t="shared" si="46"/>
        <v>36.595999999999954</v>
      </c>
      <c r="AQ71" s="2">
        <f t="shared" si="46"/>
        <v>26.083999999999953</v>
      </c>
      <c r="AR71" s="2">
        <f t="shared" si="46"/>
        <v>36.051999999999971</v>
      </c>
      <c r="AS71" s="2">
        <f t="shared" si="46"/>
        <v>31.599999999999973</v>
      </c>
      <c r="AT71" s="2">
        <f t="shared" si="46"/>
        <v>19.237999999999964</v>
      </c>
      <c r="AU71" s="2">
        <f t="shared" si="46"/>
        <v>-16.024000000000036</v>
      </c>
      <c r="AV71" s="2">
        <f t="shared" si="46"/>
        <v>-59.606000000000037</v>
      </c>
      <c r="AW71" s="2">
        <f t="shared" si="46"/>
        <v>-89.148000000000039</v>
      </c>
      <c r="AX71" s="2">
        <f t="shared" si="46"/>
        <v>-87.410000000000025</v>
      </c>
      <c r="AY71" s="2">
        <f t="shared" si="46"/>
        <v>-104.23200000000003</v>
      </c>
      <c r="AZ71" s="2">
        <f t="shared" si="46"/>
        <v>-134.10400000000004</v>
      </c>
      <c r="BA71" s="2">
        <f t="shared" si="46"/>
        <v>-154.16600000000005</v>
      </c>
      <c r="BB71" s="2">
        <f t="shared" si="46"/>
        <v>-175.32800000000006</v>
      </c>
      <c r="BC71" s="2">
        <f t="shared" si="46"/>
        <v>-210.97000000000006</v>
      </c>
      <c r="BD71" s="2">
        <f t="shared" si="46"/>
        <v>-228.71200000000007</v>
      </c>
      <c r="BE71" s="2">
        <f t="shared" si="46"/>
        <v>-278.62400000000008</v>
      </c>
      <c r="BF71" s="2">
        <f t="shared" si="46"/>
        <v>-274.63600000000008</v>
      </c>
      <c r="BG71" s="2">
        <f t="shared" si="46"/>
        <v>-261.85800000000006</v>
      </c>
      <c r="BH71" s="2">
        <f t="shared" si="46"/>
        <v>-281.09000000000003</v>
      </c>
      <c r="BI71" s="90">
        <f t="shared" si="46"/>
        <v>-321.822</v>
      </c>
      <c r="BJ71" s="95">
        <f t="shared" si="47"/>
        <v>-307.404</v>
      </c>
      <c r="BK71" s="246">
        <f t="shared" si="48"/>
        <v>-0.84918232044198894</v>
      </c>
      <c r="BL71" s="125"/>
      <c r="BN71" s="10"/>
      <c r="BQ71" s="45" t="s">
        <v>197</v>
      </c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90">
        <f t="shared" si="49"/>
        <v>7.0343582598000012</v>
      </c>
      <c r="CF71" s="90">
        <f>SQRT(SUMSQ($CE26:CF26))</f>
        <v>9.9480848536003652</v>
      </c>
      <c r="CG71" s="90">
        <f>SQRT(SUMSQ($CE26:CG26))</f>
        <v>12.183865904615395</v>
      </c>
      <c r="CH71" s="90">
        <f>SQRT(SUMSQ($CE26:CH26))</f>
        <v>14.068716519600002</v>
      </c>
      <c r="CI71" s="90">
        <f>SQRT(SUMSQ($CE26:CI26))</f>
        <v>15.72930324699993</v>
      </c>
      <c r="CJ71" s="90">
        <f>SQRT(SUMSQ($CE26:CJ26))</f>
        <v>17.23058840444223</v>
      </c>
      <c r="CK71" s="90">
        <f>SQRT(SUMSQ($CE26:CK26))</f>
        <v>18.611162588363886</v>
      </c>
      <c r="CL71" s="90">
        <f>SQRT(SUMSQ($CE26:CL26))</f>
        <v>19.896169707200734</v>
      </c>
      <c r="CM71" s="90">
        <f>SQRT(SUMSQ($CE26:CM26))</f>
        <v>21.103074779400007</v>
      </c>
      <c r="CN71" s="90">
        <f>SQRT(SUMSQ($CE26:CN26))</f>
        <v>22.244593978586462</v>
      </c>
      <c r="CO71" s="90">
        <f>SQRT(SUMSQ($CE26:CO26))</f>
        <v>23.330326988693958</v>
      </c>
      <c r="CP71" s="90">
        <f>SQRT(SUMSQ($CE26:CP26))</f>
        <v>24.367731809230794</v>
      </c>
      <c r="CQ71" s="90">
        <f>SQRT(SUMSQ($CE26:CQ26))</f>
        <v>25.362739395692547</v>
      </c>
      <c r="CR71" s="90">
        <f>SQRT(SUMSQ($CE26:CR26))</f>
        <v>26.320158543994967</v>
      </c>
      <c r="CS71" s="90">
        <f>SQRT(SUMSQ($CE26:CS26))</f>
        <v>27.243952391461995</v>
      </c>
      <c r="CT71" s="90">
        <f>SQRT(SUMSQ($CE26:CT26))</f>
        <v>28.137433039200008</v>
      </c>
      <c r="CU71" s="90">
        <f>SQRT(SUMSQ($CE26:CU26))</f>
        <v>29.003402113591449</v>
      </c>
      <c r="CV71" s="90">
        <f>SQRT(SUMSQ($CE26:CV26))</f>
        <v>29.844254560801101</v>
      </c>
      <c r="CW71" s="90">
        <f>SQRT(SUMSQ($CE26:CW26))</f>
        <v>30.66205678712884</v>
      </c>
      <c r="CX71" s="90">
        <f>SQRT(SUMSQ($CE26:CX26))</f>
        <v>31.458606493999863</v>
      </c>
      <c r="CY71" s="90">
        <f>SQRT(SUMSQ($CE26:CY26))</f>
        <v>32.235479190971347</v>
      </c>
      <c r="CZ71" s="90">
        <f>SQRT(SUMSQ($CE26:CZ26))</f>
        <v>32.994064842010047</v>
      </c>
      <c r="DA71" s="90">
        <f>SQRT(SUMSQ($CE26:DA26))</f>
        <v>33.735597088624054</v>
      </c>
      <c r="DB71" s="90">
        <f>SQRT(SUMSQ($CE26:DB26))</f>
        <v>34.46117680888446</v>
      </c>
      <c r="DC71" s="90">
        <f>SQRT(SUMSQ($CE26:DC26))</f>
        <v>35.171791299000006</v>
      </c>
      <c r="DD71" s="90">
        <f>SQRT(SUMSQ($CE26:DD26))</f>
        <v>35.868330032322788</v>
      </c>
      <c r="DE71" s="90">
        <f>SQRT(SUMSQ($CE26:DE26))</f>
        <v>36.551597713846178</v>
      </c>
      <c r="DF71" s="90">
        <f>SQRT(SUMSQ($CE26:DF26))</f>
        <v>37.222325176727765</v>
      </c>
      <c r="DG71" s="90">
        <f>SQRT(SUMSQ($CE26:DG26))</f>
        <v>37.881178541450872</v>
      </c>
      <c r="DH71" s="90">
        <f>SQRT(SUMSQ($CE26:DH26))</f>
        <v>38.528766964652462</v>
      </c>
      <c r="DI71" s="90">
        <f>SQRT(SUMSQ($CE26:DI26))</f>
        <v>39.165649234293447</v>
      </c>
      <c r="DJ71" s="90">
        <f>SQRT(SUMSQ($CE26:DJ26))</f>
        <v>39.792339414401454</v>
      </c>
      <c r="DK71" s="90">
        <f>SQRT(SUMSQ($CE26:DK26))</f>
        <v>40.409311701613326</v>
      </c>
      <c r="DL71" s="90">
        <f>SQRT(SUMSQ($CE26:DL26))</f>
        <v>41.017004624001501</v>
      </c>
      <c r="DM71" s="90">
        <f>SQRT(SUMSQ($CE26:DM26))</f>
        <v>41.615824687882572</v>
      </c>
      <c r="DN71" s="90">
        <f>SQRT(SUMSQ($CE26:DN26))</f>
        <v>42.206149558799993</v>
      </c>
      <c r="DO71" s="90">
        <f>SQRT(SUMSQ($CE26:DO26))</f>
        <v>42.788330847405227</v>
      </c>
      <c r="DP71" s="90">
        <f>SQRT(SUMSQ($CE26:DP26))</f>
        <v>43.362696558611596</v>
      </c>
      <c r="DQ71" s="90">
        <f>SQRT(SUMSQ($CE26:DQ26))</f>
        <v>43.929553252468232</v>
      </c>
      <c r="DR71" s="90">
        <f>SQRT(SUMSQ($CE26:DR26))</f>
        <v>44.489187957172909</v>
      </c>
      <c r="DS71" s="90">
        <f>SQRT(SUMSQ($CE26:DS26))</f>
        <v>45.041869868111327</v>
      </c>
      <c r="DT71" s="90">
        <f>SQRT(SUMSQ($CE26:DT26))</f>
        <v>45.587851861467342</v>
      </c>
      <c r="DU71" s="90">
        <f>SQRT(SUMSQ($CE26:DU26))</f>
        <v>46.127371846554489</v>
      </c>
      <c r="DV71" s="90">
        <f>SQRT(SUMSQ($CE26:DV26))</f>
        <v>46.660653977387888</v>
      </c>
      <c r="DW71" s="90">
        <f>SQRT(SUMSQ($CE26:DW26))</f>
        <v>47.187909740999771</v>
      </c>
      <c r="DX71" s="90">
        <f>SQRT(SUMSQ($CE26:DX26))</f>
        <v>47.709338937486415</v>
      </c>
      <c r="DY71" s="95">
        <f>SQRT(SUMSQ($CE26:DY26))</f>
        <v>48.225130564666941</v>
      </c>
      <c r="DZ71" s="130">
        <f t="shared" si="50"/>
        <v>0.13179375397095694</v>
      </c>
    </row>
    <row r="72" spans="2:130" x14ac:dyDescent="0.2">
      <c r="B72" s="45" t="s">
        <v>243</v>
      </c>
      <c r="I72" s="267"/>
      <c r="J72" s="268"/>
      <c r="K72" s="158">
        <v>72.86033333333333</v>
      </c>
      <c r="L72" s="199">
        <v>1.4766431969294946</v>
      </c>
      <c r="P72" s="2">
        <f t="shared" si="51"/>
        <v>39.999666666666712</v>
      </c>
      <c r="Q72" s="2">
        <f t="shared" si="45"/>
        <v>67.269333333333378</v>
      </c>
      <c r="R72" s="2">
        <f t="shared" si="46"/>
        <v>77.179000000000059</v>
      </c>
      <c r="S72" s="2">
        <f t="shared" si="46"/>
        <v>76.798666666666719</v>
      </c>
      <c r="T72" s="2">
        <f t="shared" si="46"/>
        <v>104.8383333333334</v>
      </c>
      <c r="U72" s="2">
        <f t="shared" si="46"/>
        <v>117.22800000000007</v>
      </c>
      <c r="V72" s="2">
        <f t="shared" si="46"/>
        <v>129.55766666666671</v>
      </c>
      <c r="W72" s="2">
        <f t="shared" si="46"/>
        <v>115.89733333333336</v>
      </c>
      <c r="X72" s="2">
        <f t="shared" si="46"/>
        <v>130.15700000000001</v>
      </c>
      <c r="Y72" s="2">
        <f t="shared" si="46"/>
        <v>91.816666666666691</v>
      </c>
      <c r="Z72" s="2">
        <f t="shared" si="46"/>
        <v>63.086333333333357</v>
      </c>
      <c r="AA72" s="2">
        <f t="shared" si="46"/>
        <v>54.386000000000038</v>
      </c>
      <c r="AB72" s="2">
        <f t="shared" si="46"/>
        <v>97.865666666666669</v>
      </c>
      <c r="AC72" s="2">
        <f t="shared" si="46"/>
        <v>135.47533333333328</v>
      </c>
      <c r="AD72" s="2">
        <f t="shared" si="46"/>
        <v>131.84499999999997</v>
      </c>
      <c r="AE72" s="2">
        <f t="shared" si="46"/>
        <v>167.91466666666665</v>
      </c>
      <c r="AF72" s="2">
        <f t="shared" si="46"/>
        <v>147.6943333333333</v>
      </c>
      <c r="AG72" s="2">
        <f t="shared" si="46"/>
        <v>123.70399999999998</v>
      </c>
      <c r="AH72" s="2">
        <f t="shared" si="46"/>
        <v>103.16366666666664</v>
      </c>
      <c r="AI72" s="2">
        <f t="shared" si="46"/>
        <v>104.61333333333332</v>
      </c>
      <c r="AJ72" s="2">
        <f t="shared" si="46"/>
        <v>111.47299999999998</v>
      </c>
      <c r="AK72" s="2">
        <f t="shared" si="46"/>
        <v>126.99266666666668</v>
      </c>
      <c r="AL72" s="2">
        <f t="shared" si="46"/>
        <v>151.39233333333337</v>
      </c>
      <c r="AM72" s="2">
        <f t="shared" si="46"/>
        <v>100.79200000000006</v>
      </c>
      <c r="AN72" s="2">
        <f t="shared" si="46"/>
        <v>97.261666666666741</v>
      </c>
      <c r="AO72" s="2">
        <f t="shared" si="46"/>
        <v>101.10133333333343</v>
      </c>
      <c r="AP72" s="2">
        <f t="shared" si="46"/>
        <v>88.331000000000103</v>
      </c>
      <c r="AQ72" s="2">
        <f t="shared" si="46"/>
        <v>73.110666666666788</v>
      </c>
      <c r="AR72" s="2">
        <f t="shared" si="46"/>
        <v>50.400333333333464</v>
      </c>
      <c r="AS72" s="2">
        <f t="shared" si="46"/>
        <v>30.890000000000128</v>
      </c>
      <c r="AT72" s="2">
        <f t="shared" si="46"/>
        <v>2.8796666666667932</v>
      </c>
      <c r="AU72" s="2">
        <f t="shared" si="46"/>
        <v>51.07933333333348</v>
      </c>
      <c r="AV72" s="2">
        <f t="shared" si="46"/>
        <v>24.139000000000152</v>
      </c>
      <c r="AW72" s="2">
        <f t="shared" si="46"/>
        <v>-6.9213333333331946</v>
      </c>
      <c r="AX72" s="2">
        <f t="shared" si="46"/>
        <v>-43.271666666666526</v>
      </c>
      <c r="AY72" s="2">
        <f t="shared" si="46"/>
        <v>-85.311999999999841</v>
      </c>
      <c r="AZ72" s="2">
        <f t="shared" si="46"/>
        <v>-98.66233333333318</v>
      </c>
      <c r="BA72" s="2">
        <f t="shared" si="46"/>
        <v>-84.582666666666512</v>
      </c>
      <c r="BB72" s="2">
        <f t="shared" si="46"/>
        <v>-120.84299999999985</v>
      </c>
      <c r="BC72" s="2">
        <f t="shared" si="46"/>
        <v>-146.09333333333316</v>
      </c>
      <c r="BD72" s="2">
        <f t="shared" si="46"/>
        <v>-172.0436666666665</v>
      </c>
      <c r="BE72" s="2">
        <f t="shared" si="46"/>
        <v>-217.83399999999983</v>
      </c>
      <c r="BF72" s="2">
        <f t="shared" si="46"/>
        <v>-235.76433333333318</v>
      </c>
      <c r="BG72" s="2">
        <f t="shared" si="46"/>
        <v>-231.36466666666652</v>
      </c>
      <c r="BH72" s="2">
        <f t="shared" si="46"/>
        <v>-239.62499999999986</v>
      </c>
      <c r="BI72" s="90">
        <f t="shared" si="46"/>
        <v>-229.8453333333332</v>
      </c>
      <c r="BJ72" s="95">
        <f t="shared" si="47"/>
        <v>-203.06566666666652</v>
      </c>
      <c r="BK72" s="246">
        <f t="shared" si="48"/>
        <v>-0.5609548802946589</v>
      </c>
      <c r="BL72" s="125"/>
      <c r="BN72" s="10"/>
      <c r="BQ72" s="45" t="s">
        <v>243</v>
      </c>
      <c r="BR72" s="39"/>
      <c r="BS72" s="39"/>
      <c r="BT72" s="39"/>
      <c r="BU72" s="39"/>
      <c r="BV72" s="39"/>
      <c r="BW72" s="39"/>
      <c r="BX72" s="39"/>
      <c r="BY72" s="39"/>
      <c r="BZ72" s="39"/>
      <c r="CA72" s="39"/>
      <c r="CB72" s="39"/>
      <c r="CC72" s="39"/>
      <c r="CD72" s="39"/>
      <c r="CE72" s="90">
        <f t="shared" si="49"/>
        <v>7.8556742425999966</v>
      </c>
      <c r="CF72" s="90">
        <f>SQRT(SUMSQ($CE27:CF27))</f>
        <v>11.109601055469907</v>
      </c>
      <c r="CG72" s="90">
        <f>SQRT(SUMSQ($CE27:CG27))</f>
        <v>13.606426915893353</v>
      </c>
      <c r="CH72" s="90">
        <f>SQRT(SUMSQ($CE27:CH27))</f>
        <v>15.711348485199993</v>
      </c>
      <c r="CI72" s="90">
        <f>SQRT(SUMSQ($CE27:CI27))</f>
        <v>17.565821615547765</v>
      </c>
      <c r="CJ72" s="90">
        <f>SQRT(SUMSQ($CE27:CJ27))</f>
        <v>19.242393479894702</v>
      </c>
      <c r="CK72" s="90">
        <f>SQRT(SUMSQ($CE27:CK27))</f>
        <v>20.784160426655276</v>
      </c>
      <c r="CL72" s="90">
        <f>SQRT(SUMSQ($CE27:CL27))</f>
        <v>22.219202110939811</v>
      </c>
      <c r="CM72" s="90">
        <f>SQRT(SUMSQ($CE27:CM27))</f>
        <v>23.567022727799987</v>
      </c>
      <c r="CN72" s="90">
        <f>SQRT(SUMSQ($CE27:CN27))</f>
        <v>24.841823162934123</v>
      </c>
      <c r="CO72" s="90">
        <f>SQRT(SUMSQ($CE27:CO27))</f>
        <v>26.054323937963527</v>
      </c>
      <c r="CP72" s="90">
        <f>SQRT(SUMSQ($CE27:CP27))</f>
        <v>27.212853831786706</v>
      </c>
      <c r="CQ72" s="90">
        <f>SQRT(SUMSQ($CE27:CQ27))</f>
        <v>28.324036285036026</v>
      </c>
      <c r="CR72" s="90">
        <f>SQRT(SUMSQ($CE27:CR27))</f>
        <v>29.393241557914067</v>
      </c>
      <c r="CS72" s="90">
        <f>SQRT(SUMSQ($CE27:CS27))</f>
        <v>30.424895514820353</v>
      </c>
      <c r="CT72" s="90">
        <f>SQRT(SUMSQ($CE27:CT27))</f>
        <v>31.42269697039999</v>
      </c>
      <c r="CU72" s="90">
        <f>SQRT(SUMSQ($CE27:CU27))</f>
        <v>32.389774662683806</v>
      </c>
      <c r="CV72" s="90">
        <f>SQRT(SUMSQ($CE27:CV27))</f>
        <v>33.328803166409728</v>
      </c>
      <c r="CW72" s="90">
        <f>SQRT(SUMSQ($CE27:CW27))</f>
        <v>34.242090156868812</v>
      </c>
      <c r="CX72" s="90">
        <f>SQRT(SUMSQ($CE27:CX27))</f>
        <v>35.131643231095538</v>
      </c>
      <c r="CY72" s="90">
        <f>SQRT(SUMSQ($CE27:CY27))</f>
        <v>35.999221851629379</v>
      </c>
      <c r="CZ72" s="90">
        <f>SQRT(SUMSQ($CE27:CZ27))</f>
        <v>36.846378271530014</v>
      </c>
      <c r="DA72" s="90">
        <f>SQRT(SUMSQ($CE27:DA27))</f>
        <v>37.674490169536845</v>
      </c>
      <c r="DB72" s="90">
        <f>SQRT(SUMSQ($CE27:DB27))</f>
        <v>38.48478695978941</v>
      </c>
      <c r="DC72" s="90">
        <f>SQRT(SUMSQ($CE27:DC27))</f>
        <v>39.278371212999993</v>
      </c>
      <c r="DD72" s="90">
        <f>SQRT(SUMSQ($CE27:DD27))</f>
        <v>40.056236255445612</v>
      </c>
      <c r="DE72" s="90">
        <f>SQRT(SUMSQ($CE27:DE27))</f>
        <v>40.819280747680068</v>
      </c>
      <c r="DF72" s="90">
        <f>SQRT(SUMSQ($CE27:DF27))</f>
        <v>41.56832085331056</v>
      </c>
      <c r="DG72" s="90">
        <f>SQRT(SUMSQ($CE27:DG27))</f>
        <v>42.304100467562513</v>
      </c>
      <c r="DH72" s="90">
        <f>SQRT(SUMSQ($CE27:DH27))</f>
        <v>43.027299870843301</v>
      </c>
      <c r="DI72" s="90">
        <f>SQRT(SUMSQ($CE27:DI27))</f>
        <v>43.738543093949993</v>
      </c>
      <c r="DJ72" s="90">
        <f>SQRT(SUMSQ($CE27:DJ27))</f>
        <v>44.438404221879637</v>
      </c>
      <c r="DK72" s="90">
        <f>SQRT(SUMSQ($CE27:DK27))</f>
        <v>45.127412817410871</v>
      </c>
      <c r="DL72" s="90">
        <f>SQRT(SUMSQ($CE27:DL27))</f>
        <v>45.806058610175882</v>
      </c>
      <c r="DM72" s="90">
        <f>SQRT(SUMSQ($CE27:DM27))</f>
        <v>46.474795569262241</v>
      </c>
      <c r="DN72" s="90">
        <f>SQRT(SUMSQ($CE27:DN27))</f>
        <v>47.134045455599988</v>
      </c>
      <c r="DO72" s="90">
        <f>SQRT(SUMSQ($CE27:DO27))</f>
        <v>47.784200933116118</v>
      </c>
      <c r="DP72" s="90">
        <f>SQRT(SUMSQ($CE27:DP27))</f>
        <v>48.425628303846139</v>
      </c>
      <c r="DQ72" s="90">
        <f>SQRT(SUMSQ($CE27:DQ27))</f>
        <v>49.058669921106841</v>
      </c>
      <c r="DR72" s="90">
        <f>SQRT(SUMSQ($CE27:DR27))</f>
        <v>49.68364632586826</v>
      </c>
      <c r="DS72" s="90">
        <f>SQRT(SUMSQ($CE27:DS27))</f>
        <v>50.300858144168984</v>
      </c>
      <c r="DT72" s="90">
        <f>SQRT(SUMSQ($CE27:DT27))</f>
        <v>50.91058777745215</v>
      </c>
      <c r="DU72" s="90">
        <f>SQRT(SUMSQ($CE27:DU27))</f>
        <v>51.513100912792169</v>
      </c>
      <c r="DV72" s="90">
        <f>SQRT(SUMSQ($CE27:DV27))</f>
        <v>52.108647875927069</v>
      </c>
      <c r="DW72" s="90">
        <f>SQRT(SUMSQ($CE27:DW27))</f>
        <v>52.697464846643314</v>
      </c>
      <c r="DX72" s="90">
        <f>SQRT(SUMSQ($CE27:DX27))</f>
        <v>53.27977495325085</v>
      </c>
      <c r="DY72" s="95">
        <f>SQRT(SUMSQ($CE27:DY27))</f>
        <v>53.855789260532667</v>
      </c>
      <c r="DZ72" s="130">
        <f t="shared" si="50"/>
        <v>0.14718169876588633</v>
      </c>
    </row>
    <row r="73" spans="2:130" x14ac:dyDescent="0.2">
      <c r="B73" s="45" t="s">
        <v>177</v>
      </c>
      <c r="I73" s="267"/>
      <c r="J73" s="268"/>
      <c r="K73" s="158">
        <v>130.89866666666666</v>
      </c>
      <c r="L73" s="199">
        <v>1.6227860905628528</v>
      </c>
      <c r="P73" s="2">
        <f t="shared" si="51"/>
        <v>42.121333333333325</v>
      </c>
      <c r="Q73" s="2">
        <f t="shared" si="45"/>
        <v>35.632666666666694</v>
      </c>
      <c r="R73" s="2">
        <f t="shared" si="46"/>
        <v>53.554000000000059</v>
      </c>
      <c r="S73" s="2">
        <f t="shared" si="46"/>
        <v>67.045333333333446</v>
      </c>
      <c r="T73" s="2">
        <f t="shared" si="46"/>
        <v>61.476666666666802</v>
      </c>
      <c r="U73" s="2">
        <f t="shared" si="46"/>
        <v>90.538000000000153</v>
      </c>
      <c r="V73" s="2">
        <f t="shared" si="46"/>
        <v>125.63933333333347</v>
      </c>
      <c r="W73" s="2">
        <f t="shared" si="46"/>
        <v>150.77066666666684</v>
      </c>
      <c r="X73" s="2">
        <f t="shared" ref="X73:BJ73" si="53">W73+X28-$K73</f>
        <v>160.80200000000008</v>
      </c>
      <c r="Y73" s="2">
        <f t="shared" si="53"/>
        <v>110.46333333333342</v>
      </c>
      <c r="Z73" s="2">
        <f t="shared" si="53"/>
        <v>67.204666666666753</v>
      </c>
      <c r="AA73" s="2">
        <f t="shared" si="53"/>
        <v>44.756000000000085</v>
      </c>
      <c r="AB73" s="2">
        <f t="shared" si="53"/>
        <v>35.887333333333459</v>
      </c>
      <c r="AC73" s="2">
        <f t="shared" si="53"/>
        <v>94.138666666666779</v>
      </c>
      <c r="AD73" s="2">
        <f t="shared" si="53"/>
        <v>116.17000000000016</v>
      </c>
      <c r="AE73" s="2">
        <f t="shared" si="53"/>
        <v>128.10133333333346</v>
      </c>
      <c r="AF73" s="2">
        <f t="shared" si="53"/>
        <v>127.17266666666677</v>
      </c>
      <c r="AG73" s="2">
        <f t="shared" si="53"/>
        <v>73.394000000000091</v>
      </c>
      <c r="AH73" s="2">
        <f t="shared" si="53"/>
        <v>73.745333333333377</v>
      </c>
      <c r="AI73" s="2">
        <f t="shared" si="53"/>
        <v>95.356666666666655</v>
      </c>
      <c r="AJ73" s="2">
        <f t="shared" si="53"/>
        <v>93.177999999999969</v>
      </c>
      <c r="AK73" s="2">
        <f t="shared" si="53"/>
        <v>77.92933333333329</v>
      </c>
      <c r="AL73" s="2">
        <f t="shared" si="53"/>
        <v>82.700666666666592</v>
      </c>
      <c r="AM73" s="2">
        <f t="shared" si="53"/>
        <v>24.771999999999935</v>
      </c>
      <c r="AN73" s="2">
        <f t="shared" si="53"/>
        <v>19.673333333333233</v>
      </c>
      <c r="AO73" s="2">
        <f t="shared" si="53"/>
        <v>25.984666666666584</v>
      </c>
      <c r="AP73" s="2">
        <f t="shared" si="53"/>
        <v>16.34599999999989</v>
      </c>
      <c r="AQ73" s="2">
        <f t="shared" si="53"/>
        <v>-12.66266666666678</v>
      </c>
      <c r="AR73" s="2">
        <f t="shared" si="53"/>
        <v>-25.421333333333422</v>
      </c>
      <c r="AS73" s="2">
        <f t="shared" si="53"/>
        <v>-68.740000000000066</v>
      </c>
      <c r="AT73" s="2">
        <f t="shared" si="53"/>
        <v>-76.308666666666753</v>
      </c>
      <c r="AU73" s="2">
        <f t="shared" si="53"/>
        <v>-1.6373333333334585</v>
      </c>
      <c r="AV73" s="2">
        <f t="shared" si="53"/>
        <v>-26.186000000000135</v>
      </c>
      <c r="AW73" s="2">
        <f t="shared" si="53"/>
        <v>-67.694666666666791</v>
      </c>
      <c r="AX73" s="2">
        <f t="shared" si="53"/>
        <v>-118.61333333333347</v>
      </c>
      <c r="AY73" s="2">
        <f t="shared" si="53"/>
        <v>-151.7120000000001</v>
      </c>
      <c r="AZ73" s="2">
        <f t="shared" si="53"/>
        <v>-188.98066666666676</v>
      </c>
      <c r="BA73" s="2">
        <f t="shared" si="53"/>
        <v>-201.01933333333341</v>
      </c>
      <c r="BB73" s="2">
        <f t="shared" si="53"/>
        <v>-213.86800000000005</v>
      </c>
      <c r="BC73" s="2">
        <f t="shared" si="53"/>
        <v>-261.1466666666667</v>
      </c>
      <c r="BD73" s="2">
        <f t="shared" si="53"/>
        <v>-306.61533333333335</v>
      </c>
      <c r="BE73" s="2">
        <f t="shared" si="53"/>
        <v>-310.5440000000001</v>
      </c>
      <c r="BF73" s="2">
        <f t="shared" si="53"/>
        <v>-310.5826666666668</v>
      </c>
      <c r="BG73" s="2">
        <f t="shared" si="53"/>
        <v>-343.07133333333348</v>
      </c>
      <c r="BH73" s="2">
        <f t="shared" si="53"/>
        <v>-344.99000000000012</v>
      </c>
      <c r="BI73" s="90">
        <f t="shared" si="53"/>
        <v>-376.78866666666676</v>
      </c>
      <c r="BJ73" s="95">
        <f t="shared" si="53"/>
        <v>-381.25733333333341</v>
      </c>
      <c r="BK73" s="246">
        <f t="shared" si="48"/>
        <v>-1.0531970534069983</v>
      </c>
      <c r="BL73" s="125"/>
      <c r="BN73" s="10"/>
      <c r="BQ73" s="45" t="s">
        <v>177</v>
      </c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90">
        <f t="shared" si="49"/>
        <v>8.7066439620000011</v>
      </c>
      <c r="CF73" s="90">
        <f>SQRT(SUMSQ($CE28:CF28))</f>
        <v>12.31305397381422</v>
      </c>
      <c r="CG73" s="90">
        <f>SQRT(SUMSQ($CE28:CG28))</f>
        <v>15.080349705596792</v>
      </c>
      <c r="CH73" s="90">
        <f>SQRT(SUMSQ($CE28:CH28))</f>
        <v>17.413287924000002</v>
      </c>
      <c r="CI73" s="90">
        <f>SQRT(SUMSQ($CE28:CI28))</f>
        <v>19.468647754920099</v>
      </c>
      <c r="CJ73" s="90">
        <f>SQRT(SUMSQ($CE28:CJ28))</f>
        <v>21.326835078984097</v>
      </c>
      <c r="CK73" s="90">
        <f>SQRT(SUMSQ($CE28:CK28))</f>
        <v>23.035614677434108</v>
      </c>
      <c r="CL73" s="90">
        <f>SQRT(SUMSQ($CE28:CL28))</f>
        <v>24.626107947628441</v>
      </c>
      <c r="CM73" s="90">
        <f>SQRT(SUMSQ($CE28:CM28))</f>
        <v>26.119931886000007</v>
      </c>
      <c r="CN73" s="90">
        <f>SQRT(SUMSQ($CE28:CN28))</f>
        <v>27.532825696072514</v>
      </c>
      <c r="CO73" s="90">
        <f>SQRT(SUMSQ($CE28:CO28))</f>
        <v>28.876671205167366</v>
      </c>
      <c r="CP73" s="90">
        <f>SQRT(SUMSQ($CE28:CP28))</f>
        <v>30.160699411193587</v>
      </c>
      <c r="CQ73" s="90">
        <f>SQRT(SUMSQ($CE28:CQ28))</f>
        <v>31.392251242199951</v>
      </c>
      <c r="CR73" s="90">
        <f>SQRT(SUMSQ($CE28:CR28))</f>
        <v>32.577278694428045</v>
      </c>
      <c r="CS73" s="90">
        <f>SQRT(SUMSQ($CE28:CS28))</f>
        <v>33.720687066183366</v>
      </c>
      <c r="CT73" s="90">
        <f>SQRT(SUMSQ($CE28:CT28))</f>
        <v>34.826575848000004</v>
      </c>
      <c r="CU73" s="90">
        <f>SQRT(SUMSQ($CE28:CU28))</f>
        <v>35.898412699972248</v>
      </c>
      <c r="CV73" s="90">
        <f>SQRT(SUMSQ($CE28:CV28))</f>
        <v>36.939161921442661</v>
      </c>
      <c r="CW73" s="90">
        <f>SQRT(SUMSQ($CE28:CW28))</f>
        <v>37.951381167746597</v>
      </c>
      <c r="CX73" s="90">
        <f>SQRT(SUMSQ($CE28:CX28))</f>
        <v>38.937295509840204</v>
      </c>
      <c r="CY73" s="90">
        <f>SQRT(SUMSQ($CE28:CY28))</f>
        <v>39.898855004895225</v>
      </c>
      <c r="CZ73" s="90">
        <f>SQRT(SUMSQ($CE28:CZ28))</f>
        <v>40.837780054536317</v>
      </c>
      <c r="DA73" s="90">
        <f>SQRT(SUMSQ($CE28:DA28))</f>
        <v>41.755597575219966</v>
      </c>
      <c r="DB73" s="90">
        <f>SQRT(SUMSQ($CE28:DB28))</f>
        <v>42.653670157968193</v>
      </c>
      <c r="DC73" s="90">
        <f>SQRT(SUMSQ($CE28:DC28))</f>
        <v>43.533219810000013</v>
      </c>
      <c r="DD73" s="90">
        <f>SQRT(SUMSQ($CE28:DD28))</f>
        <v>44.395347460142808</v>
      </c>
      <c r="DE73" s="90">
        <f>SQRT(SUMSQ($CE28:DE28))</f>
        <v>45.241049116790379</v>
      </c>
      <c r="DF73" s="90">
        <f>SQRT(SUMSQ($CE28:DF28))</f>
        <v>46.071229354868215</v>
      </c>
      <c r="DG73" s="90">
        <f>SQRT(SUMSQ($CE28:DG28))</f>
        <v>46.886712652412534</v>
      </c>
      <c r="DH73" s="90">
        <f>SQRT(SUMSQ($CE28:DH28))</f>
        <v>47.688252981535527</v>
      </c>
      <c r="DI73" s="90">
        <f>SQRT(SUMSQ($CE28:DI28))</f>
        <v>48.476541971472791</v>
      </c>
      <c r="DJ73" s="90">
        <f>SQRT(SUMSQ($CE28:DJ28))</f>
        <v>49.252215895256874</v>
      </c>
      <c r="DK73" s="90">
        <f>SQRT(SUMSQ($CE28:DK28))</f>
        <v>50.015861680811071</v>
      </c>
      <c r="DL73" s="90">
        <f>SQRT(SUMSQ($CE28:DL28))</f>
        <v>50.76802210796729</v>
      </c>
      <c r="DM73" s="90">
        <f>SQRT(SUMSQ($CE28:DM28))</f>
        <v>51.509200322234541</v>
      </c>
      <c r="DN73" s="90">
        <f>SQRT(SUMSQ($CE28:DN28))</f>
        <v>52.239863771999993</v>
      </c>
      <c r="DO73" s="90">
        <f>SQRT(SUMSQ($CE28:DO28))</f>
        <v>52.960447656700829</v>
      </c>
      <c r="DP73" s="90">
        <f>SQRT(SUMSQ($CE28:DP28))</f>
        <v>53.671357958218081</v>
      </c>
      <c r="DQ73" s="90">
        <f>SQRT(SUMSQ($CE28:DQ28))</f>
        <v>54.372974115457488</v>
      </c>
      <c r="DR73" s="90">
        <f>SQRT(SUMSQ($CE28:DR28))</f>
        <v>55.065651392145007</v>
      </c>
      <c r="DS73" s="90">
        <f>SQRT(SUMSQ($CE28:DS28))</f>
        <v>55.74972297978055</v>
      </c>
      <c r="DT73" s="90">
        <f>SQRT(SUMSQ($CE28:DT28))</f>
        <v>56.425501871080442</v>
      </c>
      <c r="DU73" s="90">
        <f>SQRT(SUMSQ($CE28:DU28))</f>
        <v>57.093282533800192</v>
      </c>
      <c r="DV73" s="90">
        <f>SQRT(SUMSQ($CE28:DV28))</f>
        <v>57.753342410334696</v>
      </c>
      <c r="DW73" s="90">
        <f>SQRT(SUMSQ($CE28:DW28))</f>
        <v>58.405943264760268</v>
      </c>
      <c r="DX73" s="90">
        <f>SQRT(SUMSQ($CE28:DX28))</f>
        <v>59.05133239586916</v>
      </c>
      <c r="DY73" s="95">
        <f>SQRT(SUMSQ($CE28:DY28))</f>
        <v>59.689743732139256</v>
      </c>
      <c r="DZ73" s="130">
        <f t="shared" si="50"/>
        <v>0.16312522761289824</v>
      </c>
    </row>
    <row r="74" spans="2:130" ht="20" thickBot="1" x14ac:dyDescent="0.3">
      <c r="B74" s="47" t="s">
        <v>252</v>
      </c>
      <c r="C74" s="73"/>
      <c r="D74" s="73"/>
      <c r="E74" s="73"/>
      <c r="F74" s="73"/>
      <c r="G74" s="73"/>
      <c r="H74" s="73"/>
      <c r="I74" s="201"/>
      <c r="J74" s="73"/>
      <c r="K74" s="193">
        <v>410.64266666666668</v>
      </c>
      <c r="L74" s="200">
        <v>7.9224416886371039</v>
      </c>
      <c r="M74" s="73"/>
      <c r="N74" s="73"/>
      <c r="O74" s="73"/>
      <c r="P74" s="113">
        <f t="shared" ref="P74:BH74" si="54">SUM(P67:P73)</f>
        <v>92.407333333333412</v>
      </c>
      <c r="Q74" s="113">
        <f t="shared" si="54"/>
        <v>279.28466666666691</v>
      </c>
      <c r="R74" s="113">
        <f t="shared" si="54"/>
        <v>343.88200000000029</v>
      </c>
      <c r="S74" s="113">
        <f t="shared" si="54"/>
        <v>344.36933333333366</v>
      </c>
      <c r="T74" s="113">
        <f t="shared" si="54"/>
        <v>427.84666666666715</v>
      </c>
      <c r="U74" s="113">
        <f t="shared" si="54"/>
        <v>605.28400000000045</v>
      </c>
      <c r="V74" s="113">
        <f t="shared" si="54"/>
        <v>681.24133333333384</v>
      </c>
      <c r="W74" s="113">
        <f t="shared" si="54"/>
        <v>760.32866666666723</v>
      </c>
      <c r="X74" s="113">
        <f t="shared" si="54"/>
        <v>782.29600000000028</v>
      </c>
      <c r="Y74" s="113">
        <f t="shared" si="54"/>
        <v>657.54333333333375</v>
      </c>
      <c r="Z74" s="113">
        <f t="shared" si="54"/>
        <v>545.780666666667</v>
      </c>
      <c r="AA74" s="113">
        <f t="shared" si="54"/>
        <v>575.30800000000056</v>
      </c>
      <c r="AB74" s="113">
        <f t="shared" si="54"/>
        <v>735.96533333333389</v>
      </c>
      <c r="AC74" s="113">
        <f t="shared" si="54"/>
        <v>788.22266666666701</v>
      </c>
      <c r="AD74" s="113">
        <f t="shared" si="54"/>
        <v>764.10000000000048</v>
      </c>
      <c r="AE74" s="113">
        <f t="shared" si="54"/>
        <v>910.66733333333377</v>
      </c>
      <c r="AF74" s="113">
        <f t="shared" si="54"/>
        <v>889.32466666666733</v>
      </c>
      <c r="AG74" s="113">
        <f t="shared" si="54"/>
        <v>747.95200000000045</v>
      </c>
      <c r="AH74" s="113">
        <f t="shared" si="54"/>
        <v>677.89933333333386</v>
      </c>
      <c r="AI74" s="113">
        <f t="shared" si="54"/>
        <v>703.85666666666714</v>
      </c>
      <c r="AJ74" s="113">
        <f t="shared" si="54"/>
        <v>767.01400000000058</v>
      </c>
      <c r="AK74" s="113">
        <f t="shared" si="54"/>
        <v>820.27133333333381</v>
      </c>
      <c r="AL74" s="113">
        <f t="shared" si="54"/>
        <v>815.25866666666718</v>
      </c>
      <c r="AM74" s="113">
        <f t="shared" si="54"/>
        <v>648.40600000000052</v>
      </c>
      <c r="AN74" s="113">
        <f t="shared" si="54"/>
        <v>728.35333333333392</v>
      </c>
      <c r="AO74" s="113">
        <f t="shared" si="54"/>
        <v>787.9706666666674</v>
      </c>
      <c r="AP74" s="113">
        <f t="shared" si="54"/>
        <v>849.21800000000087</v>
      </c>
      <c r="AQ74" s="113">
        <f t="shared" si="54"/>
        <v>750.38533333333407</v>
      </c>
      <c r="AR74" s="113">
        <f t="shared" si="54"/>
        <v>708.47266666666758</v>
      </c>
      <c r="AS74" s="113">
        <f t="shared" si="54"/>
        <v>700.32000000000085</v>
      </c>
      <c r="AT74" s="113">
        <f t="shared" si="54"/>
        <v>586.4273333333341</v>
      </c>
      <c r="AU74" s="113">
        <f t="shared" si="54"/>
        <v>570.29466666666747</v>
      </c>
      <c r="AV74" s="113">
        <f t="shared" si="54"/>
        <v>445.1920000000008</v>
      </c>
      <c r="AW74" s="113">
        <f t="shared" si="54"/>
        <v>407.79933333333418</v>
      </c>
      <c r="AX74" s="113">
        <f t="shared" si="54"/>
        <v>277.07666666666756</v>
      </c>
      <c r="AY74" s="113">
        <f t="shared" si="54"/>
        <v>92.55400000000094</v>
      </c>
      <c r="AZ74" s="113">
        <f t="shared" si="54"/>
        <v>-156.56866666666573</v>
      </c>
      <c r="BA74" s="113">
        <f t="shared" si="54"/>
        <v>-234.4413333333323</v>
      </c>
      <c r="BB74" s="113">
        <f t="shared" si="54"/>
        <v>-467.30399999999895</v>
      </c>
      <c r="BC74" s="113">
        <f t="shared" si="54"/>
        <v>-720.68666666666559</v>
      </c>
      <c r="BD74" s="113">
        <f t="shared" si="54"/>
        <v>-986.71933333333232</v>
      </c>
      <c r="BE74" s="113">
        <f t="shared" si="54"/>
        <v>-1222.3619999999989</v>
      </c>
      <c r="BF74" s="113">
        <f t="shared" si="54"/>
        <v>-1265.5446666666658</v>
      </c>
      <c r="BG74" s="113">
        <f t="shared" si="54"/>
        <v>-1389.1473333333324</v>
      </c>
      <c r="BH74" s="113">
        <f t="shared" si="54"/>
        <v>-1524.1899999999991</v>
      </c>
      <c r="BI74" s="113">
        <f>SUM(BI67:BI73)</f>
        <v>-1708.5826666666655</v>
      </c>
      <c r="BJ74" s="114">
        <f>SUM(BJ67:BJ73)</f>
        <v>-1670.2253333333319</v>
      </c>
      <c r="BK74" s="248">
        <f t="shared" si="48"/>
        <v>-4.6138821362799227</v>
      </c>
      <c r="BL74" s="126">
        <f>375.7/362</f>
        <v>1.0378453038674034</v>
      </c>
      <c r="BN74" s="10"/>
      <c r="BQ74" s="47" t="s">
        <v>252</v>
      </c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76">
        <f t="shared" si="49"/>
        <v>55.400612296720006</v>
      </c>
      <c r="CF74" s="76">
        <f>SQRT(SUMSQ($CE29:CF29))</f>
        <v>78.348297273795097</v>
      </c>
      <c r="CG74" s="76">
        <f>SQRT(SUMSQ($CE29:CG29))</f>
        <v>95.956675268344156</v>
      </c>
      <c r="CH74" s="76">
        <f>SQRT(SUMSQ($CE29:CH29))</f>
        <v>110.80122459344001</v>
      </c>
      <c r="CI74" s="76">
        <f>SQRT(SUMSQ($CE29:CI29))</f>
        <v>123.87953509057668</v>
      </c>
      <c r="CJ74" s="76">
        <f>SQRT(SUMSQ($CE29:CJ29))</f>
        <v>135.70323156472327</v>
      </c>
      <c r="CK74" s="76">
        <f>SQRT(SUMSQ($CE29:CK29))</f>
        <v>146.57624261782803</v>
      </c>
      <c r="CL74" s="76">
        <f>SQRT(SUMSQ($CE29:CL29))</f>
        <v>156.69659454759019</v>
      </c>
      <c r="CM74" s="76">
        <f>SQRT(SUMSQ($CE29:CM29))</f>
        <v>166.20183689016002</v>
      </c>
      <c r="CN74" s="76">
        <f>SQRT(SUMSQ($CE29:CN29))</f>
        <v>175.19211862556728</v>
      </c>
      <c r="CO74" s="76">
        <f>SQRT(SUMSQ($CE29:CO29))</f>
        <v>183.74304414416977</v>
      </c>
      <c r="CP74" s="76">
        <f>SQRT(SUMSQ($CE29:CP29))</f>
        <v>191.91335053668831</v>
      </c>
      <c r="CQ74" s="76">
        <f>SQRT(SUMSQ($CE29:CQ29))</f>
        <v>199.74974832792478</v>
      </c>
      <c r="CR74" s="76">
        <f>SQRT(SUMSQ($CE29:CR29))</f>
        <v>207.29011023182164</v>
      </c>
      <c r="CS74" s="76">
        <f>SQRT(SUMSQ($CE29:CS29))</f>
        <v>214.56564879489042</v>
      </c>
      <c r="CT74" s="76">
        <f>SQRT(SUMSQ($CE29:CT29))</f>
        <v>221.60244918688002</v>
      </c>
      <c r="CU74" s="76">
        <f>SQRT(SUMSQ($CE29:CU29))</f>
        <v>228.4225762232692</v>
      </c>
      <c r="CV74" s="76">
        <f>SQRT(SUMSQ($CE29:CV29))</f>
        <v>235.04489182138528</v>
      </c>
      <c r="CW74" s="76">
        <f>SQRT(SUMSQ($CE29:CW29))</f>
        <v>241.48567041167928</v>
      </c>
      <c r="CX74" s="76">
        <f>SQRT(SUMSQ($CE29:CX29))</f>
        <v>247.75907018115336</v>
      </c>
      <c r="CY74" s="76">
        <f>SQRT(SUMSQ($CE29:CY29))</f>
        <v>253.87749939662072</v>
      </c>
      <c r="CZ74" s="76">
        <f>SQRT(SUMSQ($CE29:CZ29))</f>
        <v>259.85190502040319</v>
      </c>
      <c r="DA74" s="76">
        <f>SQRT(SUMSQ($CE29:DA29))</f>
        <v>265.69200286343607</v>
      </c>
      <c r="DB74" s="76">
        <f>SQRT(SUMSQ($CE29:DB29))</f>
        <v>271.40646312944654</v>
      </c>
      <c r="DC74" s="76">
        <f>SQRT(SUMSQ($CE29:DC29))</f>
        <v>277.00306148359999</v>
      </c>
      <c r="DD74" s="76">
        <f>SQRT(SUMSQ($CE29:DD29))</f>
        <v>282.4888031659637</v>
      </c>
      <c r="DE74" s="76">
        <f>SQRT(SUMSQ($CE29:DE29))</f>
        <v>287.87002580503247</v>
      </c>
      <c r="DF74" s="76">
        <f>SQRT(SUMSQ($CE29:DF29))</f>
        <v>293.15248523565606</v>
      </c>
      <c r="DG74" s="76">
        <f>SQRT(SUMSQ($CE29:DG29))</f>
        <v>298.34142763399961</v>
      </c>
      <c r="DH74" s="76">
        <f>SQRT(SUMSQ($CE29:DH29))</f>
        <v>303.44165054511637</v>
      </c>
      <c r="DI74" s="76">
        <f>SQRT(SUMSQ($CE29:DI29))</f>
        <v>308.45755482464034</v>
      </c>
      <c r="DJ74" s="76">
        <f>SQRT(SUMSQ($CE29:DJ29))</f>
        <v>313.39318909518039</v>
      </c>
      <c r="DK74" s="76">
        <f>SQRT(SUMSQ($CE29:DK29))</f>
        <v>318.25228799507312</v>
      </c>
      <c r="DL74" s="76">
        <f>SQRT(SUMSQ($CE29:DL29))</f>
        <v>323.03830524714937</v>
      </c>
      <c r="DM74" s="76">
        <f>SQRT(SUMSQ($CE29:DM29))</f>
        <v>327.75444237996521</v>
      </c>
      <c r="DN74" s="76">
        <f>SQRT(SUMSQ($CE29:DN29))</f>
        <v>332.40367378032005</v>
      </c>
      <c r="DO74" s="76">
        <f>SQRT(SUMSQ($CE29:DO29))</f>
        <v>336.98876863406724</v>
      </c>
      <c r="DP74" s="76">
        <f>SQRT(SUMSQ($CE29:DP29))</f>
        <v>341.51231021495607</v>
      </c>
      <c r="DQ74" s="76">
        <f>SQRT(SUMSQ($CE29:DQ29))</f>
        <v>345.97671290306209</v>
      </c>
      <c r="DR74" s="76">
        <f>SQRT(SUMSQ($CE29:DR29))</f>
        <v>350.38423725113455</v>
      </c>
      <c r="DS74" s="76">
        <f>SQRT(SUMSQ($CE29:DS29))</f>
        <v>354.73700336574819</v>
      </c>
      <c r="DT74" s="76">
        <f>SQRT(SUMSQ($CE29:DT29))</f>
        <v>359.0370028280683</v>
      </c>
      <c r="DU74" s="76">
        <f>SQRT(SUMSQ($CE29:DU29))</f>
        <v>363.28610934443088</v>
      </c>
      <c r="DV74" s="76">
        <f>SQRT(SUMSQ($CE29:DV29))</f>
        <v>367.48608828833954</v>
      </c>
      <c r="DW74" s="76">
        <f>SQRT(SUMSQ($CE29:DW29))</f>
        <v>371.63860527173006</v>
      </c>
      <c r="DX74" s="76">
        <f>SQRT(SUMSQ($CE29:DX29))</f>
        <v>375.74523386354252</v>
      </c>
      <c r="DY74" s="99">
        <f>SQRT(SUMSQ($CE29:DY29))</f>
        <v>379.80746255704315</v>
      </c>
      <c r="DZ74" s="130">
        <f t="shared" si="50"/>
        <v>1.0379702592915538</v>
      </c>
    </row>
    <row r="75" spans="2:130" x14ac:dyDescent="0.2">
      <c r="AG75" s="2"/>
      <c r="BI75" s="128"/>
      <c r="BJ75" s="128"/>
      <c r="BK75" s="128"/>
      <c r="BL75" s="128"/>
      <c r="DG75" s="168"/>
      <c r="DH75" s="168"/>
      <c r="DI75" s="168"/>
      <c r="DJ75" s="168"/>
      <c r="DK75" s="168"/>
      <c r="DL75" s="168"/>
      <c r="DM75" s="168"/>
      <c r="DN75" s="168"/>
      <c r="DO75" s="168"/>
      <c r="DP75" s="168"/>
      <c r="DQ75" s="168"/>
      <c r="DR75" s="168"/>
      <c r="DS75" s="168"/>
      <c r="DT75" s="168"/>
      <c r="DU75" s="168"/>
      <c r="DV75" s="168"/>
      <c r="DW75" s="259" t="s">
        <v>378</v>
      </c>
      <c r="DX75" s="259"/>
      <c r="DY75" s="168">
        <f>SQRT(SUMSQ($DG29:DY29))</f>
        <v>241.48567041167928</v>
      </c>
    </row>
    <row r="76" spans="2:130" ht="17" thickBot="1" x14ac:dyDescent="0.25">
      <c r="BI76" s="128"/>
      <c r="BJ76" s="128"/>
      <c r="BK76" s="128"/>
      <c r="BL76" s="128"/>
    </row>
    <row r="77" spans="2:130" x14ac:dyDescent="0.2">
      <c r="BA77" s="204"/>
      <c r="BB77" s="93" t="s">
        <v>364</v>
      </c>
      <c r="BC77" s="93"/>
      <c r="BD77" s="93"/>
      <c r="BE77" s="93"/>
      <c r="BF77" s="93"/>
      <c r="BG77" s="94"/>
    </row>
    <row r="78" spans="2:130" x14ac:dyDescent="0.2">
      <c r="BA78" s="102"/>
      <c r="BB78" s="96" t="s">
        <v>366</v>
      </c>
      <c r="BC78" s="96" t="s">
        <v>295</v>
      </c>
      <c r="BD78" s="96" t="s">
        <v>367</v>
      </c>
      <c r="BE78" s="96" t="s">
        <v>368</v>
      </c>
      <c r="BF78" s="96" t="s">
        <v>285</v>
      </c>
      <c r="BG78" s="97" t="s">
        <v>360</v>
      </c>
    </row>
    <row r="79" spans="2:130" x14ac:dyDescent="0.2">
      <c r="BA79" s="102" t="s">
        <v>365</v>
      </c>
      <c r="BB79" s="90">
        <f>BJ62-AR62</f>
        <v>-1976.386576153373</v>
      </c>
      <c r="BC79" s="90">
        <f>BB79/362</f>
        <v>-5.4596314258380465</v>
      </c>
      <c r="BD79" s="90">
        <f>DY63</f>
        <v>54.555677256045122</v>
      </c>
      <c r="BE79" s="90">
        <f>BD79/362</f>
        <v>0.15070629076255559</v>
      </c>
      <c r="BF79" s="103">
        <f>BB79/BB81*100</f>
        <v>45.381129610553181</v>
      </c>
      <c r="BG79" s="205">
        <f>(BE79/ABS(BC79)+BE81/ABS(BC81))*BF79</f>
        <v>3.8324496499831913</v>
      </c>
      <c r="BI79" s="2"/>
      <c r="BJ79" s="2"/>
    </row>
    <row r="80" spans="2:130" x14ac:dyDescent="0.2">
      <c r="BA80" s="102" t="s">
        <v>323</v>
      </c>
      <c r="BB80" s="90">
        <f>BJ74-AR74</f>
        <v>-2378.6979999999994</v>
      </c>
      <c r="BC80" s="90">
        <f>BB80/362</f>
        <v>-6.5709889502762415</v>
      </c>
      <c r="BD80" s="90">
        <f>DY75</f>
        <v>241.48567041167928</v>
      </c>
      <c r="BE80" s="90">
        <f t="shared" ref="BE80:BE81" si="55">BD80/362</f>
        <v>0.66708748732508083</v>
      </c>
      <c r="BF80" s="103">
        <f>BB80/BB81*100</f>
        <v>54.618870389446805</v>
      </c>
      <c r="BG80" s="205">
        <f>(BE80/ABS(BC80)+BC81/ABS(BB81))*BF80</f>
        <v>5.3940325923335193</v>
      </c>
    </row>
    <row r="81" spans="44:59" ht="17" thickBot="1" x14ac:dyDescent="0.25">
      <c r="BA81" s="87" t="s">
        <v>370</v>
      </c>
      <c r="BB81" s="76">
        <f>BB80+BB79</f>
        <v>-4355.0845761533728</v>
      </c>
      <c r="BC81" s="76">
        <f>BC80+BC79</f>
        <v>-12.030620376114289</v>
      </c>
      <c r="BD81" s="76">
        <f>SQRT(BD80^2+BD79^2)</f>
        <v>247.5715067107763</v>
      </c>
      <c r="BE81" s="76">
        <f t="shared" si="55"/>
        <v>0.68389918980877429</v>
      </c>
      <c r="BF81" s="76">
        <v>100</v>
      </c>
      <c r="BG81" s="99">
        <f>(BE81/ABS(BC81))*100</f>
        <v>5.6846543937716998</v>
      </c>
    </row>
    <row r="82" spans="44:59" ht="17" thickBot="1" x14ac:dyDescent="0.25">
      <c r="AR82" s="2"/>
    </row>
    <row r="83" spans="44:59" x14ac:dyDescent="0.2">
      <c r="AR83" s="2"/>
      <c r="AZ83" s="204"/>
      <c r="BA83" s="93"/>
      <c r="BB83" s="93" t="s">
        <v>369</v>
      </c>
      <c r="BC83" s="93"/>
      <c r="BD83" s="93"/>
      <c r="BE83" s="93"/>
      <c r="BF83" s="93"/>
      <c r="BG83" s="94"/>
    </row>
    <row r="84" spans="44:59" x14ac:dyDescent="0.2">
      <c r="AR84" s="2"/>
      <c r="AZ84" s="45"/>
      <c r="BA84" s="96"/>
      <c r="BB84" s="96" t="s">
        <v>366</v>
      </c>
      <c r="BC84" s="96" t="s">
        <v>295</v>
      </c>
      <c r="BD84" s="96" t="s">
        <v>367</v>
      </c>
      <c r="BE84" s="96" t="s">
        <v>368</v>
      </c>
      <c r="BF84" s="96" t="s">
        <v>285</v>
      </c>
      <c r="BG84" s="97" t="s">
        <v>360</v>
      </c>
    </row>
    <row r="85" spans="44:59" x14ac:dyDescent="0.2">
      <c r="AZ85" s="45"/>
      <c r="BA85" s="96" t="s">
        <v>365</v>
      </c>
      <c r="BB85" s="90">
        <f>BJ62</f>
        <v>-3312.09872240394</v>
      </c>
      <c r="BC85" s="90">
        <f>BB85/362</f>
        <v>-9.1494439845412714</v>
      </c>
      <c r="BD85" s="103">
        <f>DY62</f>
        <v>124.37766028742566</v>
      </c>
      <c r="BE85" s="90">
        <f>BD85/362</f>
        <v>0.34358469692659022</v>
      </c>
      <c r="BF85" s="103">
        <f>BB85/BB87*100</f>
        <v>66.476983137818479</v>
      </c>
      <c r="BG85" s="95">
        <f>(BE85/ABS(BC85)+BE87/ABS(BC87))*BF85</f>
        <v>7.828791086141373</v>
      </c>
    </row>
    <row r="86" spans="44:59" x14ac:dyDescent="0.2">
      <c r="AZ86" s="45"/>
      <c r="BA86" s="96" t="s">
        <v>323</v>
      </c>
      <c r="BB86" s="90">
        <f>BJ74</f>
        <v>-1670.2253333333319</v>
      </c>
      <c r="BC86" s="90">
        <f>BB86/362</f>
        <v>-4.6138821362799227</v>
      </c>
      <c r="BD86" s="103">
        <f>DY74</f>
        <v>379.80746255704315</v>
      </c>
      <c r="BE86" s="90">
        <f t="shared" ref="BE86:BE87" si="56">BD86/362</f>
        <v>1.0491918855166937</v>
      </c>
      <c r="BF86" s="103">
        <f>BB86/BB87*100</f>
        <v>33.523016862181521</v>
      </c>
      <c r="BG86" s="95">
        <f>(BE86/ABS(BC86)+BE87/ABS(BC87))*BF86</f>
        <v>10.312127730777867</v>
      </c>
    </row>
    <row r="87" spans="44:59" x14ac:dyDescent="0.2">
      <c r="AZ87" s="45"/>
      <c r="BA87" s="96" t="s">
        <v>370</v>
      </c>
      <c r="BB87" s="90">
        <f>BB86+BB85</f>
        <v>-4982.3240557372719</v>
      </c>
      <c r="BC87" s="90">
        <f>BB87/362</f>
        <v>-13.763326120821192</v>
      </c>
      <c r="BD87" s="103">
        <f>SQRT(BD86^2+BD85^2)</f>
        <v>399.65423930266775</v>
      </c>
      <c r="BE87" s="90">
        <f t="shared" si="56"/>
        <v>1.1040172356427287</v>
      </c>
      <c r="BF87" s="90">
        <v>100</v>
      </c>
      <c r="BG87" s="95">
        <f>BE87/ABS(BC87)*100</f>
        <v>8.0214420987421686</v>
      </c>
    </row>
    <row r="88" spans="44:59" x14ac:dyDescent="0.2">
      <c r="AZ88" s="260" t="s">
        <v>365</v>
      </c>
      <c r="BA88" s="54" t="s">
        <v>182</v>
      </c>
      <c r="BB88" s="54"/>
      <c r="BC88" s="54"/>
      <c r="BD88" s="54"/>
      <c r="BE88" s="54"/>
      <c r="BF88" s="103">
        <f t="shared" ref="BF88:BF94" si="57">BJ55/(BJ55+BJ67)*100</f>
        <v>79.984545037780165</v>
      </c>
      <c r="BG88" s="95">
        <f t="shared" ref="BG88:BG94" si="58">(DX55/ABS(BJ55)+DX44/ABS(BJ44))*BF88</f>
        <v>201.66178199622573</v>
      </c>
    </row>
    <row r="89" spans="44:59" x14ac:dyDescent="0.2">
      <c r="AZ89" s="260"/>
      <c r="BA89" s="54" t="s">
        <v>178</v>
      </c>
      <c r="BB89" s="54"/>
      <c r="BC89" s="54"/>
      <c r="BD89" s="54"/>
      <c r="BE89" s="54"/>
      <c r="BF89" s="103">
        <f t="shared" si="57"/>
        <v>65.324274712110736</v>
      </c>
      <c r="BG89" s="95">
        <f t="shared" si="58"/>
        <v>13.29017455944703</v>
      </c>
    </row>
    <row r="90" spans="44:59" x14ac:dyDescent="0.2">
      <c r="AZ90" s="260"/>
      <c r="BA90" s="54" t="s">
        <v>176</v>
      </c>
      <c r="BB90" s="54"/>
      <c r="BC90" s="54"/>
      <c r="BD90" s="54"/>
      <c r="BE90" s="54"/>
      <c r="BF90" s="103">
        <f t="shared" si="57"/>
        <v>86.269804395124297</v>
      </c>
      <c r="BG90" s="95">
        <f t="shared" si="58"/>
        <v>5.2236081085274151</v>
      </c>
    </row>
    <row r="91" spans="44:59" x14ac:dyDescent="0.2">
      <c r="AZ91" s="260"/>
      <c r="BA91" s="54" t="s">
        <v>190</v>
      </c>
      <c r="BB91" s="54"/>
      <c r="BC91" s="54"/>
      <c r="BD91" s="54"/>
      <c r="BE91" s="54"/>
      <c r="BF91" s="103">
        <f t="shared" si="57"/>
        <v>38.102453221198076</v>
      </c>
      <c r="BG91" s="95">
        <f t="shared" si="58"/>
        <v>5.8445040511355151</v>
      </c>
    </row>
    <row r="92" spans="44:59" x14ac:dyDescent="0.2">
      <c r="AZ92" s="260"/>
      <c r="BA92" s="54" t="s">
        <v>197</v>
      </c>
      <c r="BB92" s="54"/>
      <c r="BC92" s="54"/>
      <c r="BD92" s="54"/>
      <c r="BE92" s="54"/>
      <c r="BF92" s="103">
        <f t="shared" si="57"/>
        <v>42.217147955740401</v>
      </c>
      <c r="BG92" s="95">
        <f t="shared" si="58"/>
        <v>7.8885219943438338</v>
      </c>
    </row>
    <row r="93" spans="44:59" x14ac:dyDescent="0.2">
      <c r="AZ93" s="260"/>
      <c r="BA93" s="54" t="s">
        <v>243</v>
      </c>
      <c r="BB93" s="54"/>
      <c r="BC93" s="54"/>
      <c r="BD93" s="54"/>
      <c r="BE93" s="54"/>
      <c r="BF93" s="103">
        <f t="shared" si="57"/>
        <v>59.989046162302287</v>
      </c>
      <c r="BG93" s="95">
        <f t="shared" si="58"/>
        <v>22.010629562803604</v>
      </c>
    </row>
    <row r="94" spans="44:59" x14ac:dyDescent="0.2">
      <c r="AZ94" s="260"/>
      <c r="BA94" s="54" t="s">
        <v>177</v>
      </c>
      <c r="BB94" s="54"/>
      <c r="BC94" s="54"/>
      <c r="BD94" s="54"/>
      <c r="BE94" s="54"/>
      <c r="BF94" s="103">
        <f t="shared" si="57"/>
        <v>64.996298212943898</v>
      </c>
      <c r="BG94" s="95">
        <f t="shared" si="58"/>
        <v>11.748111596459088</v>
      </c>
    </row>
    <row r="95" spans="44:59" x14ac:dyDescent="0.2">
      <c r="AZ95" s="260" t="s">
        <v>323</v>
      </c>
      <c r="BA95" s="54" t="s">
        <v>182</v>
      </c>
      <c r="BB95" s="54"/>
      <c r="BC95" s="54"/>
      <c r="BD95" s="54"/>
      <c r="BE95" s="54"/>
      <c r="BF95" s="103">
        <f t="shared" ref="BF95:BF101" si="59">BJ67/(BJ55+BJ67)*100</f>
        <v>20.015454962219838</v>
      </c>
      <c r="BG95" s="205">
        <f t="shared" ref="BG95:BG101" si="60">(DX67/ABS(BJ67)+DX44/ABS(BJ44))*BF95</f>
        <v>164.96402263469074</v>
      </c>
    </row>
    <row r="96" spans="44:59" x14ac:dyDescent="0.2">
      <c r="AZ96" s="260"/>
      <c r="BA96" s="54" t="s">
        <v>178</v>
      </c>
      <c r="BB96" s="54"/>
      <c r="BC96" s="54"/>
      <c r="BD96" s="54"/>
      <c r="BE96" s="54"/>
      <c r="BF96" s="103">
        <f t="shared" si="59"/>
        <v>34.675725287889271</v>
      </c>
      <c r="BG96" s="205">
        <f t="shared" si="60"/>
        <v>11.157294841508193</v>
      </c>
    </row>
    <row r="97" spans="52:59" x14ac:dyDescent="0.2">
      <c r="AZ97" s="260"/>
      <c r="BA97" s="54" t="s">
        <v>176</v>
      </c>
      <c r="BB97" s="54"/>
      <c r="BC97" s="54"/>
      <c r="BD97" s="54"/>
      <c r="BE97" s="54"/>
      <c r="BF97" s="103">
        <f t="shared" si="59"/>
        <v>13.730195604875711</v>
      </c>
      <c r="BG97" s="205">
        <f t="shared" si="60"/>
        <v>3.2661719170440748</v>
      </c>
    </row>
    <row r="98" spans="52:59" x14ac:dyDescent="0.2">
      <c r="AZ98" s="260"/>
      <c r="BA98" s="54" t="s">
        <v>190</v>
      </c>
      <c r="BB98" s="54"/>
      <c r="BC98" s="54"/>
      <c r="BD98" s="54"/>
      <c r="BE98" s="54"/>
      <c r="BF98" s="103">
        <f t="shared" si="59"/>
        <v>61.897546778801917</v>
      </c>
      <c r="BG98" s="205">
        <f t="shared" si="60"/>
        <v>10.841114394752987</v>
      </c>
    </row>
    <row r="99" spans="52:59" x14ac:dyDescent="0.2">
      <c r="AZ99" s="260"/>
      <c r="BA99" s="54" t="s">
        <v>197</v>
      </c>
      <c r="BB99" s="54"/>
      <c r="BC99" s="54"/>
      <c r="BD99" s="54"/>
      <c r="BE99" s="54"/>
      <c r="BF99" s="103">
        <f t="shared" si="59"/>
        <v>57.782852044259606</v>
      </c>
      <c r="BG99" s="205">
        <f t="shared" si="60"/>
        <v>14.591375673304844</v>
      </c>
    </row>
    <row r="100" spans="52:59" x14ac:dyDescent="0.2">
      <c r="AZ100" s="260"/>
      <c r="BA100" s="54" t="s">
        <v>243</v>
      </c>
      <c r="BB100" s="54"/>
      <c r="BC100" s="54"/>
      <c r="BD100" s="54"/>
      <c r="BE100" s="54"/>
      <c r="BF100" s="103">
        <f t="shared" si="59"/>
        <v>40.010953837697713</v>
      </c>
      <c r="BG100" s="205">
        <f t="shared" si="60"/>
        <v>16.970141401909967</v>
      </c>
    </row>
    <row r="101" spans="52:59" ht="17" thickBot="1" x14ac:dyDescent="0.25">
      <c r="AZ101" s="261"/>
      <c r="BA101" s="73" t="s">
        <v>177</v>
      </c>
      <c r="BB101" s="73"/>
      <c r="BC101" s="73"/>
      <c r="BD101" s="73"/>
      <c r="BE101" s="73"/>
      <c r="BF101" s="185">
        <f t="shared" si="59"/>
        <v>35.003701787056087</v>
      </c>
      <c r="BG101" s="206">
        <f t="shared" si="60"/>
        <v>8.3391143604801741</v>
      </c>
    </row>
  </sheetData>
  <mergeCells count="9">
    <mergeCell ref="DW75:DX75"/>
    <mergeCell ref="DW63:DX63"/>
    <mergeCell ref="AZ88:AZ94"/>
    <mergeCell ref="AZ95:AZ101"/>
    <mergeCell ref="B3:D5"/>
    <mergeCell ref="BQ39:BQ40"/>
    <mergeCell ref="I54:J61"/>
    <mergeCell ref="I66:J73"/>
    <mergeCell ref="BO3:BQ8"/>
  </mergeCells>
  <conditionalFormatting sqref="B22:B29 B31">
    <cfRule type="containsText" dxfId="203" priority="103" operator="containsText" text="SE">
      <formula>NOT(ISERROR(SEARCH("SE",B22)))</formula>
    </cfRule>
    <cfRule type="containsText" dxfId="202" priority="104" operator="containsText" text="NE">
      <formula>NOT(ISERROR(SEARCH("NE",B22)))</formula>
    </cfRule>
    <cfRule type="containsText" dxfId="201" priority="105" operator="containsText" text="NO">
      <formula>NOT(ISERROR(SEARCH("NO",B22)))</formula>
    </cfRule>
    <cfRule type="containsText" dxfId="200" priority="106" operator="containsText" text="NW">
      <formula>NOT(ISERROR(SEARCH("NW",B22)))</formula>
    </cfRule>
    <cfRule type="containsText" dxfId="199" priority="107" operator="containsText" text="CW">
      <formula>NOT(ISERROR(SEARCH("CW",B22)))</formula>
    </cfRule>
    <cfRule type="containsText" dxfId="198" priority="108" operator="containsText" text="SW">
      <formula>NOT(ISERROR(SEARCH("SW",B22)))</formula>
    </cfRule>
  </conditionalFormatting>
  <conditionalFormatting sqref="B10:B17 B19">
    <cfRule type="containsText" dxfId="197" priority="97" operator="containsText" text="SE">
      <formula>NOT(ISERROR(SEARCH("SE",B10)))</formula>
    </cfRule>
    <cfRule type="containsText" dxfId="196" priority="98" operator="containsText" text="NE">
      <formula>NOT(ISERROR(SEARCH("NE",B10)))</formula>
    </cfRule>
    <cfRule type="containsText" dxfId="195" priority="99" operator="containsText" text="NO">
      <formula>NOT(ISERROR(SEARCH("NO",B10)))</formula>
    </cfRule>
    <cfRule type="containsText" dxfId="194" priority="100" operator="containsText" text="NW">
      <formula>NOT(ISERROR(SEARCH("NW",B10)))</formula>
    </cfRule>
    <cfRule type="containsText" dxfId="193" priority="101" operator="containsText" text="CW">
      <formula>NOT(ISERROR(SEARCH("CW",B10)))</formula>
    </cfRule>
    <cfRule type="containsText" dxfId="192" priority="102" operator="containsText" text="SW">
      <formula>NOT(ISERROR(SEARCH("SW",B10)))</formula>
    </cfRule>
  </conditionalFormatting>
  <conditionalFormatting sqref="B32:B39">
    <cfRule type="containsText" dxfId="191" priority="91" operator="containsText" text="SE">
      <formula>NOT(ISERROR(SEARCH("SE",B32)))</formula>
    </cfRule>
    <cfRule type="containsText" dxfId="190" priority="92" operator="containsText" text="NE">
      <formula>NOT(ISERROR(SEARCH("NE",B32)))</formula>
    </cfRule>
    <cfRule type="containsText" dxfId="189" priority="93" operator="containsText" text="NO">
      <formula>NOT(ISERROR(SEARCH("NO",B32)))</formula>
    </cfRule>
    <cfRule type="containsText" dxfId="188" priority="94" operator="containsText" text="NW">
      <formula>NOT(ISERROR(SEARCH("NW",B32)))</formula>
    </cfRule>
    <cfRule type="containsText" dxfId="187" priority="95" operator="containsText" text="CW">
      <formula>NOT(ISERROR(SEARCH("CW",B32)))</formula>
    </cfRule>
    <cfRule type="containsText" dxfId="186" priority="96" operator="containsText" text="SW">
      <formula>NOT(ISERROR(SEARCH("SW",B32)))</formula>
    </cfRule>
  </conditionalFormatting>
  <conditionalFormatting sqref="B44:B51">
    <cfRule type="containsText" dxfId="185" priority="85" operator="containsText" text="SE">
      <formula>NOT(ISERROR(SEARCH("SE",B44)))</formula>
    </cfRule>
    <cfRule type="containsText" dxfId="184" priority="86" operator="containsText" text="NE">
      <formula>NOT(ISERROR(SEARCH("NE",B44)))</formula>
    </cfRule>
    <cfRule type="containsText" dxfId="183" priority="87" operator="containsText" text="NO">
      <formula>NOT(ISERROR(SEARCH("NO",B44)))</formula>
    </cfRule>
    <cfRule type="containsText" dxfId="182" priority="88" operator="containsText" text="NW">
      <formula>NOT(ISERROR(SEARCH("NW",B44)))</formula>
    </cfRule>
    <cfRule type="containsText" dxfId="181" priority="89" operator="containsText" text="CW">
      <formula>NOT(ISERROR(SEARCH("CW",B44)))</formula>
    </cfRule>
    <cfRule type="containsText" dxfId="180" priority="90" operator="containsText" text="SW">
      <formula>NOT(ISERROR(SEARCH("SW",B44)))</formula>
    </cfRule>
  </conditionalFormatting>
  <conditionalFormatting sqref="BQ10:BQ17">
    <cfRule type="containsText" dxfId="179" priority="67" operator="containsText" text="SE">
      <formula>NOT(ISERROR(SEARCH("SE",BQ10)))</formula>
    </cfRule>
    <cfRule type="containsText" dxfId="178" priority="68" operator="containsText" text="NE">
      <formula>NOT(ISERROR(SEARCH("NE",BQ10)))</formula>
    </cfRule>
    <cfRule type="containsText" dxfId="177" priority="69" operator="containsText" text="NO">
      <formula>NOT(ISERROR(SEARCH("NO",BQ10)))</formula>
    </cfRule>
    <cfRule type="containsText" dxfId="176" priority="70" operator="containsText" text="NW">
      <formula>NOT(ISERROR(SEARCH("NW",BQ10)))</formula>
    </cfRule>
    <cfRule type="containsText" dxfId="175" priority="71" operator="containsText" text="CW">
      <formula>NOT(ISERROR(SEARCH("CW",BQ10)))</formula>
    </cfRule>
    <cfRule type="containsText" dxfId="174" priority="72" operator="containsText" text="SW">
      <formula>NOT(ISERROR(SEARCH("SW",BQ10)))</formula>
    </cfRule>
  </conditionalFormatting>
  <conditionalFormatting sqref="BQ22:BQ29">
    <cfRule type="containsText" dxfId="173" priority="61" operator="containsText" text="SE">
      <formula>NOT(ISERROR(SEARCH("SE",BQ22)))</formula>
    </cfRule>
    <cfRule type="containsText" dxfId="172" priority="62" operator="containsText" text="NE">
      <formula>NOT(ISERROR(SEARCH("NE",BQ22)))</formula>
    </cfRule>
    <cfRule type="containsText" dxfId="171" priority="63" operator="containsText" text="NO">
      <formula>NOT(ISERROR(SEARCH("NO",BQ22)))</formula>
    </cfRule>
    <cfRule type="containsText" dxfId="170" priority="64" operator="containsText" text="NW">
      <formula>NOT(ISERROR(SEARCH("NW",BQ22)))</formula>
    </cfRule>
    <cfRule type="containsText" dxfId="169" priority="65" operator="containsText" text="CW">
      <formula>NOT(ISERROR(SEARCH("CW",BQ22)))</formula>
    </cfRule>
    <cfRule type="containsText" dxfId="168" priority="66" operator="containsText" text="SW">
      <formula>NOT(ISERROR(SEARCH("SW",BQ22)))</formula>
    </cfRule>
  </conditionalFormatting>
  <conditionalFormatting sqref="BQ19">
    <cfRule type="containsText" dxfId="167" priority="55" operator="containsText" text="SE">
      <formula>NOT(ISERROR(SEARCH("SE",BQ19)))</formula>
    </cfRule>
    <cfRule type="containsText" dxfId="166" priority="56" operator="containsText" text="NE">
      <formula>NOT(ISERROR(SEARCH("NE",BQ19)))</formula>
    </cfRule>
    <cfRule type="containsText" dxfId="165" priority="57" operator="containsText" text="NO">
      <formula>NOT(ISERROR(SEARCH("NO",BQ19)))</formula>
    </cfRule>
    <cfRule type="containsText" dxfId="164" priority="58" operator="containsText" text="NW">
      <formula>NOT(ISERROR(SEARCH("NW",BQ19)))</formula>
    </cfRule>
    <cfRule type="containsText" dxfId="163" priority="59" operator="containsText" text="CW">
      <formula>NOT(ISERROR(SEARCH("CW",BQ19)))</formula>
    </cfRule>
    <cfRule type="containsText" dxfId="162" priority="60" operator="containsText" text="SW">
      <formula>NOT(ISERROR(SEARCH("SW",BQ19)))</formula>
    </cfRule>
  </conditionalFormatting>
  <conditionalFormatting sqref="BQ31">
    <cfRule type="containsText" dxfId="161" priority="49" operator="containsText" text="SE">
      <formula>NOT(ISERROR(SEARCH("SE",BQ31)))</formula>
    </cfRule>
    <cfRule type="containsText" dxfId="160" priority="50" operator="containsText" text="NE">
      <formula>NOT(ISERROR(SEARCH("NE",BQ31)))</formula>
    </cfRule>
    <cfRule type="containsText" dxfId="159" priority="51" operator="containsText" text="NO">
      <formula>NOT(ISERROR(SEARCH("NO",BQ31)))</formula>
    </cfRule>
    <cfRule type="containsText" dxfId="158" priority="52" operator="containsText" text="NW">
      <formula>NOT(ISERROR(SEARCH("NW",BQ31)))</formula>
    </cfRule>
    <cfRule type="containsText" dxfId="157" priority="53" operator="containsText" text="CW">
      <formula>NOT(ISERROR(SEARCH("CW",BQ31)))</formula>
    </cfRule>
    <cfRule type="containsText" dxfId="156" priority="54" operator="containsText" text="SW">
      <formula>NOT(ISERROR(SEARCH("SW",BQ31)))</formula>
    </cfRule>
  </conditionalFormatting>
  <conditionalFormatting sqref="BQ32:BQ39">
    <cfRule type="containsText" dxfId="155" priority="43" operator="containsText" text="SE">
      <formula>NOT(ISERROR(SEARCH("SE",BQ32)))</formula>
    </cfRule>
    <cfRule type="containsText" dxfId="154" priority="44" operator="containsText" text="NE">
      <formula>NOT(ISERROR(SEARCH("NE",BQ32)))</formula>
    </cfRule>
    <cfRule type="containsText" dxfId="153" priority="45" operator="containsText" text="NO">
      <formula>NOT(ISERROR(SEARCH("NO",BQ32)))</formula>
    </cfRule>
    <cfRule type="containsText" dxfId="152" priority="46" operator="containsText" text="NW">
      <formula>NOT(ISERROR(SEARCH("NW",BQ32)))</formula>
    </cfRule>
    <cfRule type="containsText" dxfId="151" priority="47" operator="containsText" text="CW">
      <formula>NOT(ISERROR(SEARCH("CW",BQ32)))</formula>
    </cfRule>
    <cfRule type="containsText" dxfId="150" priority="48" operator="containsText" text="SW">
      <formula>NOT(ISERROR(SEARCH("SW",BQ32)))</formula>
    </cfRule>
  </conditionalFormatting>
  <conditionalFormatting sqref="BQ44:BQ51">
    <cfRule type="containsText" dxfId="149" priority="37" operator="containsText" text="SE">
      <formula>NOT(ISERROR(SEARCH("SE",BQ44)))</formula>
    </cfRule>
    <cfRule type="containsText" dxfId="148" priority="38" operator="containsText" text="NE">
      <formula>NOT(ISERROR(SEARCH("NE",BQ44)))</formula>
    </cfRule>
    <cfRule type="containsText" dxfId="147" priority="39" operator="containsText" text="NO">
      <formula>NOT(ISERROR(SEARCH("NO",BQ44)))</formula>
    </cfRule>
    <cfRule type="containsText" dxfId="146" priority="40" operator="containsText" text="NW">
      <formula>NOT(ISERROR(SEARCH("NW",BQ44)))</formula>
    </cfRule>
    <cfRule type="containsText" dxfId="145" priority="41" operator="containsText" text="CW">
      <formula>NOT(ISERROR(SEARCH("CW",BQ44)))</formula>
    </cfRule>
    <cfRule type="containsText" dxfId="144" priority="42" operator="containsText" text="SW">
      <formula>NOT(ISERROR(SEARCH("SW",BQ44)))</formula>
    </cfRule>
  </conditionalFormatting>
  <conditionalFormatting sqref="B55:B62">
    <cfRule type="containsText" dxfId="143" priority="31" operator="containsText" text="SE">
      <formula>NOT(ISERROR(SEARCH("SE",B55)))</formula>
    </cfRule>
    <cfRule type="containsText" dxfId="142" priority="32" operator="containsText" text="NE">
      <formula>NOT(ISERROR(SEARCH("NE",B55)))</formula>
    </cfRule>
    <cfRule type="containsText" dxfId="141" priority="33" operator="containsText" text="NO">
      <formula>NOT(ISERROR(SEARCH("NO",B55)))</formula>
    </cfRule>
    <cfRule type="containsText" dxfId="140" priority="34" operator="containsText" text="NW">
      <formula>NOT(ISERROR(SEARCH("NW",B55)))</formula>
    </cfRule>
    <cfRule type="containsText" dxfId="139" priority="35" operator="containsText" text="CW">
      <formula>NOT(ISERROR(SEARCH("CW",B55)))</formula>
    </cfRule>
    <cfRule type="containsText" dxfId="138" priority="36" operator="containsText" text="SW">
      <formula>NOT(ISERROR(SEARCH("SW",B55)))</formula>
    </cfRule>
  </conditionalFormatting>
  <conditionalFormatting sqref="B67:B74">
    <cfRule type="containsText" dxfId="137" priority="25" operator="containsText" text="SE">
      <formula>NOT(ISERROR(SEARCH("SE",B67)))</formula>
    </cfRule>
    <cfRule type="containsText" dxfId="136" priority="26" operator="containsText" text="NE">
      <formula>NOT(ISERROR(SEARCH("NE",B67)))</formula>
    </cfRule>
    <cfRule type="containsText" dxfId="135" priority="27" operator="containsText" text="NO">
      <formula>NOT(ISERROR(SEARCH("NO",B67)))</formula>
    </cfRule>
    <cfRule type="containsText" dxfId="134" priority="28" operator="containsText" text="NW">
      <formula>NOT(ISERROR(SEARCH("NW",B67)))</formula>
    </cfRule>
    <cfRule type="containsText" dxfId="133" priority="29" operator="containsText" text="CW">
      <formula>NOT(ISERROR(SEARCH("CW",B67)))</formula>
    </cfRule>
    <cfRule type="containsText" dxfId="132" priority="30" operator="containsText" text="SW">
      <formula>NOT(ISERROR(SEARCH("SW",B67)))</formula>
    </cfRule>
  </conditionalFormatting>
  <conditionalFormatting sqref="BQ55:BQ62">
    <cfRule type="containsText" dxfId="131" priority="19" operator="containsText" text="SE">
      <formula>NOT(ISERROR(SEARCH("SE",BQ55)))</formula>
    </cfRule>
    <cfRule type="containsText" dxfId="130" priority="20" operator="containsText" text="NE">
      <formula>NOT(ISERROR(SEARCH("NE",BQ55)))</formula>
    </cfRule>
    <cfRule type="containsText" dxfId="129" priority="21" operator="containsText" text="NO">
      <formula>NOT(ISERROR(SEARCH("NO",BQ55)))</formula>
    </cfRule>
    <cfRule type="containsText" dxfId="128" priority="22" operator="containsText" text="NW">
      <formula>NOT(ISERROR(SEARCH("NW",BQ55)))</formula>
    </cfRule>
    <cfRule type="containsText" dxfId="127" priority="23" operator="containsText" text="CW">
      <formula>NOT(ISERROR(SEARCH("CW",BQ55)))</formula>
    </cfRule>
    <cfRule type="containsText" dxfId="126" priority="24" operator="containsText" text="SW">
      <formula>NOT(ISERROR(SEARCH("SW",BQ55)))</formula>
    </cfRule>
  </conditionalFormatting>
  <conditionalFormatting sqref="BQ67:BQ74">
    <cfRule type="containsText" dxfId="125" priority="13" operator="containsText" text="SE">
      <formula>NOT(ISERROR(SEARCH("SE",BQ67)))</formula>
    </cfRule>
    <cfRule type="containsText" dxfId="124" priority="14" operator="containsText" text="NE">
      <formula>NOT(ISERROR(SEARCH("NE",BQ67)))</formula>
    </cfRule>
    <cfRule type="containsText" dxfId="123" priority="15" operator="containsText" text="NO">
      <formula>NOT(ISERROR(SEARCH("NO",BQ67)))</formula>
    </cfRule>
    <cfRule type="containsText" dxfId="122" priority="16" operator="containsText" text="NW">
      <formula>NOT(ISERROR(SEARCH("NW",BQ67)))</formula>
    </cfRule>
    <cfRule type="containsText" dxfId="121" priority="17" operator="containsText" text="CW">
      <formula>NOT(ISERROR(SEARCH("CW",BQ67)))</formula>
    </cfRule>
    <cfRule type="containsText" dxfId="120" priority="18" operator="containsText" text="SW">
      <formula>NOT(ISERROR(SEARCH("SW",BQ67)))</formula>
    </cfRule>
  </conditionalFormatting>
  <conditionalFormatting sqref="BA88:BA94">
    <cfRule type="containsText" dxfId="119" priority="7" operator="containsText" text="SE">
      <formula>NOT(ISERROR(SEARCH("SE",BA88)))</formula>
    </cfRule>
    <cfRule type="containsText" dxfId="118" priority="8" operator="containsText" text="NE">
      <formula>NOT(ISERROR(SEARCH("NE",BA88)))</formula>
    </cfRule>
    <cfRule type="containsText" dxfId="117" priority="9" operator="containsText" text="NO">
      <formula>NOT(ISERROR(SEARCH("NO",BA88)))</formula>
    </cfRule>
    <cfRule type="containsText" dxfId="116" priority="10" operator="containsText" text="NW">
      <formula>NOT(ISERROR(SEARCH("NW",BA88)))</formula>
    </cfRule>
    <cfRule type="containsText" dxfId="115" priority="11" operator="containsText" text="CW">
      <formula>NOT(ISERROR(SEARCH("CW",BA88)))</formula>
    </cfRule>
    <cfRule type="containsText" dxfId="114" priority="12" operator="containsText" text="SW">
      <formula>NOT(ISERROR(SEARCH("SW",BA88)))</formula>
    </cfRule>
  </conditionalFormatting>
  <conditionalFormatting sqref="BA95:BA101">
    <cfRule type="containsText" dxfId="113" priority="1" operator="containsText" text="SE">
      <formula>NOT(ISERROR(SEARCH("SE",BA95)))</formula>
    </cfRule>
    <cfRule type="containsText" dxfId="112" priority="2" operator="containsText" text="NE">
      <formula>NOT(ISERROR(SEARCH("NE",BA95)))</formula>
    </cfRule>
    <cfRule type="containsText" dxfId="111" priority="3" operator="containsText" text="NO">
      <formula>NOT(ISERROR(SEARCH("NO",BA95)))</formula>
    </cfRule>
    <cfRule type="containsText" dxfId="110" priority="4" operator="containsText" text="NW">
      <formula>NOT(ISERROR(SEARCH("NW",BA95)))</formula>
    </cfRule>
    <cfRule type="containsText" dxfId="109" priority="5" operator="containsText" text="CW">
      <formula>NOT(ISERROR(SEARCH("CW",BA95)))</formula>
    </cfRule>
    <cfRule type="containsText" dxfId="108" priority="6" operator="containsText" text="SW">
      <formula>NOT(ISERROR(SEARCH("SW",BA95)))</formula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DA265"/>
  <sheetViews>
    <sheetView zoomScale="90" zoomScaleNormal="90" zoomScalePageLayoutView="71" workbookViewId="0">
      <pane xSplit="2" ySplit="5" topLeftCell="C202" activePane="bottomRight" state="frozenSplit"/>
      <selection pane="topRight" activeCell="C1" sqref="C1"/>
      <selection pane="bottomLeft" activeCell="A6" sqref="A6"/>
      <selection pane="bottomRight" activeCell="AW48" sqref="C48:AW48"/>
    </sheetView>
  </sheetViews>
  <sheetFormatPr baseColWidth="10" defaultRowHeight="16" x14ac:dyDescent="0.2"/>
  <cols>
    <col min="1" max="1" width="30.5" customWidth="1"/>
    <col min="3" max="48" width="7.83203125" style="3" bestFit="1" customWidth="1"/>
    <col min="49" max="49" width="7.83203125" style="3" customWidth="1"/>
    <col min="53" max="53" width="3.1640625" style="10" customWidth="1"/>
    <col min="56" max="101" width="7.83203125" style="3" bestFit="1" customWidth="1"/>
    <col min="102" max="102" width="7.83203125" style="3" customWidth="1"/>
    <col min="103" max="105" width="11.6640625" style="3" bestFit="1" customWidth="1"/>
  </cols>
  <sheetData>
    <row r="1" spans="1:105" x14ac:dyDescent="0.2">
      <c r="A1" s="262" t="s">
        <v>375</v>
      </c>
      <c r="B1" s="4" t="s">
        <v>307</v>
      </c>
      <c r="BB1" s="269" t="s">
        <v>311</v>
      </c>
    </row>
    <row r="2" spans="1:105" s="70" customFormat="1" x14ac:dyDescent="0.2">
      <c r="A2" s="262"/>
      <c r="B2" s="78" t="s">
        <v>297</v>
      </c>
      <c r="C2" s="118">
        <f>(C4+C3)/2</f>
        <v>1972</v>
      </c>
      <c r="D2" s="118">
        <f t="shared" ref="D2:AV2" si="0">(D4+D3)/2</f>
        <v>1973</v>
      </c>
      <c r="E2" s="118">
        <f t="shared" si="0"/>
        <v>1974</v>
      </c>
      <c r="F2" s="118">
        <f t="shared" si="0"/>
        <v>1975</v>
      </c>
      <c r="G2" s="118">
        <f t="shared" si="0"/>
        <v>1976</v>
      </c>
      <c r="H2" s="118">
        <f t="shared" si="0"/>
        <v>1977</v>
      </c>
      <c r="I2" s="118">
        <f t="shared" si="0"/>
        <v>1978</v>
      </c>
      <c r="J2" s="118">
        <f t="shared" si="0"/>
        <v>1979</v>
      </c>
      <c r="K2" s="118">
        <f t="shared" si="0"/>
        <v>1980</v>
      </c>
      <c r="L2" s="118">
        <f t="shared" si="0"/>
        <v>1981</v>
      </c>
      <c r="M2" s="118">
        <f t="shared" si="0"/>
        <v>1982</v>
      </c>
      <c r="N2" s="118">
        <f t="shared" si="0"/>
        <v>1983</v>
      </c>
      <c r="O2" s="118">
        <f t="shared" si="0"/>
        <v>1984</v>
      </c>
      <c r="P2" s="118">
        <f t="shared" si="0"/>
        <v>1985</v>
      </c>
      <c r="Q2" s="118">
        <f t="shared" si="0"/>
        <v>1986</v>
      </c>
      <c r="R2" s="118">
        <f t="shared" si="0"/>
        <v>1987</v>
      </c>
      <c r="S2" s="118">
        <f t="shared" si="0"/>
        <v>1988</v>
      </c>
      <c r="T2" s="118">
        <f t="shared" si="0"/>
        <v>1989</v>
      </c>
      <c r="U2" s="118">
        <f t="shared" si="0"/>
        <v>1990</v>
      </c>
      <c r="V2" s="118">
        <f t="shared" si="0"/>
        <v>1991</v>
      </c>
      <c r="W2" s="118">
        <f t="shared" si="0"/>
        <v>1992</v>
      </c>
      <c r="X2" s="118">
        <f t="shared" si="0"/>
        <v>1993</v>
      </c>
      <c r="Y2" s="118">
        <f t="shared" si="0"/>
        <v>1994</v>
      </c>
      <c r="Z2" s="118">
        <f t="shared" si="0"/>
        <v>1995</v>
      </c>
      <c r="AA2" s="118">
        <f t="shared" si="0"/>
        <v>1996</v>
      </c>
      <c r="AB2" s="118">
        <f t="shared" si="0"/>
        <v>1997</v>
      </c>
      <c r="AC2" s="118">
        <f t="shared" si="0"/>
        <v>1998</v>
      </c>
      <c r="AD2" s="118">
        <f t="shared" si="0"/>
        <v>1999</v>
      </c>
      <c r="AE2" s="118">
        <f t="shared" si="0"/>
        <v>2000</v>
      </c>
      <c r="AF2" s="118">
        <f t="shared" si="0"/>
        <v>2001</v>
      </c>
      <c r="AG2" s="118">
        <f t="shared" si="0"/>
        <v>2002</v>
      </c>
      <c r="AH2" s="118">
        <f t="shared" si="0"/>
        <v>2003</v>
      </c>
      <c r="AI2" s="118">
        <f t="shared" si="0"/>
        <v>2004</v>
      </c>
      <c r="AJ2" s="118">
        <f t="shared" si="0"/>
        <v>2005</v>
      </c>
      <c r="AK2" s="118">
        <f t="shared" si="0"/>
        <v>2006</v>
      </c>
      <c r="AL2" s="118">
        <f t="shared" si="0"/>
        <v>2007</v>
      </c>
      <c r="AM2" s="118">
        <f t="shared" si="0"/>
        <v>2008</v>
      </c>
      <c r="AN2" s="118">
        <f t="shared" si="0"/>
        <v>2009</v>
      </c>
      <c r="AO2" s="118">
        <f t="shared" si="0"/>
        <v>2010</v>
      </c>
      <c r="AP2" s="118">
        <f t="shared" si="0"/>
        <v>2011</v>
      </c>
      <c r="AQ2" s="118">
        <f t="shared" si="0"/>
        <v>2012</v>
      </c>
      <c r="AR2" s="118">
        <f t="shared" si="0"/>
        <v>2013</v>
      </c>
      <c r="AS2" s="118">
        <f t="shared" si="0"/>
        <v>2014</v>
      </c>
      <c r="AT2" s="118">
        <f t="shared" si="0"/>
        <v>2015</v>
      </c>
      <c r="AU2" s="118">
        <f t="shared" si="0"/>
        <v>2016</v>
      </c>
      <c r="AV2" s="118">
        <f t="shared" si="0"/>
        <v>2017</v>
      </c>
      <c r="AW2" s="118">
        <f t="shared" ref="AW2" si="1">(AW4+AW3)/2</f>
        <v>2018</v>
      </c>
      <c r="AX2" s="118"/>
      <c r="AY2" s="118"/>
      <c r="BA2" s="88"/>
      <c r="BB2" s="269"/>
      <c r="BC2" s="78" t="s">
        <v>297</v>
      </c>
      <c r="BD2" s="118">
        <f>(BD4+BD3)/2</f>
        <v>1972</v>
      </c>
      <c r="BE2" s="118">
        <f t="shared" ref="BE2:CW2" si="2">(BE4+BE3)/2</f>
        <v>1973</v>
      </c>
      <c r="BF2" s="118">
        <f t="shared" si="2"/>
        <v>1974</v>
      </c>
      <c r="BG2" s="118">
        <f t="shared" si="2"/>
        <v>1975</v>
      </c>
      <c r="BH2" s="118">
        <f t="shared" si="2"/>
        <v>1976</v>
      </c>
      <c r="BI2" s="118">
        <f t="shared" si="2"/>
        <v>1977</v>
      </c>
      <c r="BJ2" s="118">
        <f t="shared" si="2"/>
        <v>1978</v>
      </c>
      <c r="BK2" s="118">
        <f t="shared" si="2"/>
        <v>1979</v>
      </c>
      <c r="BL2" s="118">
        <f t="shared" si="2"/>
        <v>1980</v>
      </c>
      <c r="BM2" s="118">
        <f t="shared" si="2"/>
        <v>1981</v>
      </c>
      <c r="BN2" s="118">
        <f t="shared" si="2"/>
        <v>1982</v>
      </c>
      <c r="BO2" s="118">
        <f t="shared" si="2"/>
        <v>1983</v>
      </c>
      <c r="BP2" s="118">
        <f t="shared" si="2"/>
        <v>1984</v>
      </c>
      <c r="BQ2" s="118">
        <f t="shared" si="2"/>
        <v>1985</v>
      </c>
      <c r="BR2" s="118">
        <f t="shared" si="2"/>
        <v>1986</v>
      </c>
      <c r="BS2" s="118">
        <f t="shared" si="2"/>
        <v>1987</v>
      </c>
      <c r="BT2" s="118">
        <f t="shared" si="2"/>
        <v>1988</v>
      </c>
      <c r="BU2" s="118">
        <f t="shared" si="2"/>
        <v>1989</v>
      </c>
      <c r="BV2" s="118">
        <f t="shared" si="2"/>
        <v>1990</v>
      </c>
      <c r="BW2" s="118">
        <f t="shared" si="2"/>
        <v>1991</v>
      </c>
      <c r="BX2" s="118">
        <f t="shared" si="2"/>
        <v>1992</v>
      </c>
      <c r="BY2" s="118">
        <f t="shared" si="2"/>
        <v>1993</v>
      </c>
      <c r="BZ2" s="118">
        <f t="shared" si="2"/>
        <v>1994</v>
      </c>
      <c r="CA2" s="118">
        <f t="shared" si="2"/>
        <v>1995</v>
      </c>
      <c r="CB2" s="118">
        <f t="shared" si="2"/>
        <v>1996</v>
      </c>
      <c r="CC2" s="118">
        <f t="shared" si="2"/>
        <v>1997</v>
      </c>
      <c r="CD2" s="118">
        <f t="shared" si="2"/>
        <v>1998</v>
      </c>
      <c r="CE2" s="118">
        <f t="shared" si="2"/>
        <v>1999</v>
      </c>
      <c r="CF2" s="118">
        <f t="shared" si="2"/>
        <v>2000</v>
      </c>
      <c r="CG2" s="118">
        <f t="shared" si="2"/>
        <v>2001</v>
      </c>
      <c r="CH2" s="118">
        <f t="shared" si="2"/>
        <v>2002</v>
      </c>
      <c r="CI2" s="118">
        <f t="shared" si="2"/>
        <v>2003</v>
      </c>
      <c r="CJ2" s="118">
        <f t="shared" si="2"/>
        <v>2004</v>
      </c>
      <c r="CK2" s="118">
        <f t="shared" si="2"/>
        <v>2005</v>
      </c>
      <c r="CL2" s="118">
        <f t="shared" si="2"/>
        <v>2006</v>
      </c>
      <c r="CM2" s="118">
        <f t="shared" si="2"/>
        <v>2007</v>
      </c>
      <c r="CN2" s="118">
        <f t="shared" si="2"/>
        <v>2008</v>
      </c>
      <c r="CO2" s="118">
        <f t="shared" si="2"/>
        <v>2009</v>
      </c>
      <c r="CP2" s="118">
        <f t="shared" si="2"/>
        <v>2010</v>
      </c>
      <c r="CQ2" s="118">
        <f t="shared" si="2"/>
        <v>2011</v>
      </c>
      <c r="CR2" s="118">
        <f t="shared" si="2"/>
        <v>2012</v>
      </c>
      <c r="CS2" s="118">
        <f t="shared" si="2"/>
        <v>2013</v>
      </c>
      <c r="CT2" s="118">
        <f t="shared" si="2"/>
        <v>2014</v>
      </c>
      <c r="CU2" s="118">
        <f t="shared" si="2"/>
        <v>2015</v>
      </c>
      <c r="CV2" s="118">
        <f t="shared" si="2"/>
        <v>2016</v>
      </c>
      <c r="CW2" s="118">
        <f t="shared" si="2"/>
        <v>2017</v>
      </c>
      <c r="CX2" s="118">
        <f t="shared" ref="CX2" si="3">(CX4+CX3)/2</f>
        <v>2018</v>
      </c>
      <c r="CY2" s="118"/>
      <c r="CZ2" s="118"/>
      <c r="DA2" s="118"/>
    </row>
    <row r="3" spans="1:105" x14ac:dyDescent="0.2">
      <c r="A3" s="262"/>
      <c r="B3" s="19" t="s">
        <v>276</v>
      </c>
      <c r="C3" s="213">
        <v>1971.5</v>
      </c>
      <c r="D3" s="213">
        <v>1972.5</v>
      </c>
      <c r="E3" s="213">
        <v>1973.5</v>
      </c>
      <c r="F3" s="213">
        <v>1974.5</v>
      </c>
      <c r="G3" s="213">
        <v>1975.5</v>
      </c>
      <c r="H3" s="213">
        <v>1976.5</v>
      </c>
      <c r="I3" s="213">
        <v>1977.5</v>
      </c>
      <c r="J3" s="213">
        <v>1978.5</v>
      </c>
      <c r="K3" s="213">
        <v>1979.5</v>
      </c>
      <c r="L3" s="213">
        <v>1980.5</v>
      </c>
      <c r="M3" s="213">
        <v>1981.5</v>
      </c>
      <c r="N3" s="213">
        <v>1982.5</v>
      </c>
      <c r="O3" s="213">
        <v>1983.5</v>
      </c>
      <c r="P3" s="213">
        <v>1984.5</v>
      </c>
      <c r="Q3" s="213">
        <v>1985.5</v>
      </c>
      <c r="R3" s="213">
        <v>1986.5</v>
      </c>
      <c r="S3" s="213">
        <v>1987.5</v>
      </c>
      <c r="T3" s="213">
        <v>1988.5</v>
      </c>
      <c r="U3" s="213">
        <v>1989.5</v>
      </c>
      <c r="V3" s="213">
        <v>1990.5</v>
      </c>
      <c r="W3" s="213">
        <v>1991.5</v>
      </c>
      <c r="X3" s="213">
        <v>1992.5</v>
      </c>
      <c r="Y3" s="213">
        <v>1993.5</v>
      </c>
      <c r="Z3" s="213">
        <v>1994.5</v>
      </c>
      <c r="AA3" s="213">
        <v>1995.5</v>
      </c>
      <c r="AB3" s="213">
        <v>1996.5</v>
      </c>
      <c r="AC3" s="213">
        <v>1997.5</v>
      </c>
      <c r="AD3" s="213">
        <v>1998.5</v>
      </c>
      <c r="AE3" s="213">
        <v>1999.5</v>
      </c>
      <c r="AF3" s="213">
        <v>2000.5</v>
      </c>
      <c r="AG3" s="213">
        <v>2001.5</v>
      </c>
      <c r="AH3" s="213">
        <v>2002.5</v>
      </c>
      <c r="AI3" s="213">
        <v>2003.5</v>
      </c>
      <c r="AJ3" s="213">
        <v>2004.5</v>
      </c>
      <c r="AK3" s="213">
        <v>2005.5</v>
      </c>
      <c r="AL3" s="213">
        <v>2006.5</v>
      </c>
      <c r="AM3" s="213">
        <v>2007.5</v>
      </c>
      <c r="AN3" s="213">
        <v>2008.5</v>
      </c>
      <c r="AO3" s="213">
        <v>2009.5</v>
      </c>
      <c r="AP3" s="213">
        <v>2010.5</v>
      </c>
      <c r="AQ3" s="213">
        <v>2011.5</v>
      </c>
      <c r="AR3" s="213">
        <v>2012.5</v>
      </c>
      <c r="AS3" s="213">
        <v>2013.5</v>
      </c>
      <c r="AT3" s="213">
        <v>2014.5</v>
      </c>
      <c r="AU3" s="213">
        <v>2015.5</v>
      </c>
      <c r="AV3" s="213">
        <v>2016.5</v>
      </c>
      <c r="AW3" s="241">
        <v>2017.5</v>
      </c>
      <c r="AX3" s="20"/>
      <c r="AY3" s="20"/>
      <c r="BB3" s="269"/>
      <c r="BC3" s="19" t="s">
        <v>276</v>
      </c>
      <c r="BD3" s="213">
        <v>1971.5</v>
      </c>
      <c r="BE3" s="213">
        <v>1972.5</v>
      </c>
      <c r="BF3" s="213">
        <v>1973.5</v>
      </c>
      <c r="BG3" s="213">
        <v>1974.5</v>
      </c>
      <c r="BH3" s="213">
        <v>1975.5</v>
      </c>
      <c r="BI3" s="213">
        <v>1976.5</v>
      </c>
      <c r="BJ3" s="213">
        <v>1977.5</v>
      </c>
      <c r="BK3" s="213">
        <v>1978.5</v>
      </c>
      <c r="BL3" s="213">
        <v>1979.5</v>
      </c>
      <c r="BM3" s="213">
        <v>1980.5</v>
      </c>
      <c r="BN3" s="213">
        <v>1981.5</v>
      </c>
      <c r="BO3" s="213">
        <v>1982.5</v>
      </c>
      <c r="BP3" s="213">
        <v>1983.5</v>
      </c>
      <c r="BQ3" s="213">
        <v>1984.5</v>
      </c>
      <c r="BR3" s="213">
        <v>1985.5</v>
      </c>
      <c r="BS3" s="213">
        <v>1986.5</v>
      </c>
      <c r="BT3" s="213">
        <v>1987.5</v>
      </c>
      <c r="BU3" s="213">
        <v>1988.5</v>
      </c>
      <c r="BV3" s="213">
        <v>1989.5</v>
      </c>
      <c r="BW3" s="213">
        <v>1990.5</v>
      </c>
      <c r="BX3" s="213">
        <v>1991.5</v>
      </c>
      <c r="BY3" s="213">
        <v>1992.5</v>
      </c>
      <c r="BZ3" s="213">
        <v>1993.5</v>
      </c>
      <c r="CA3" s="213">
        <v>1994.5</v>
      </c>
      <c r="CB3" s="213">
        <v>1995.5</v>
      </c>
      <c r="CC3" s="213">
        <v>1996.5</v>
      </c>
      <c r="CD3" s="213">
        <v>1997.5</v>
      </c>
      <c r="CE3" s="213">
        <v>1998.5</v>
      </c>
      <c r="CF3" s="213">
        <v>1999.5</v>
      </c>
      <c r="CG3" s="213">
        <v>2000.5</v>
      </c>
      <c r="CH3" s="213">
        <v>2001.5</v>
      </c>
      <c r="CI3" s="213">
        <v>2002.5</v>
      </c>
      <c r="CJ3" s="213">
        <v>2003.5</v>
      </c>
      <c r="CK3" s="213">
        <v>2004.5</v>
      </c>
      <c r="CL3" s="213">
        <v>2005.5</v>
      </c>
      <c r="CM3" s="213">
        <v>2006.5</v>
      </c>
      <c r="CN3" s="213">
        <v>2007.5</v>
      </c>
      <c r="CO3" s="213">
        <v>2008.5</v>
      </c>
      <c r="CP3" s="213">
        <v>2009.5</v>
      </c>
      <c r="CQ3" s="213">
        <v>2010.5</v>
      </c>
      <c r="CR3" s="213">
        <v>2011.5</v>
      </c>
      <c r="CS3" s="213">
        <v>2012.5</v>
      </c>
      <c r="CT3" s="213">
        <v>2013.5</v>
      </c>
      <c r="CU3" s="213">
        <v>2014.5</v>
      </c>
      <c r="CV3" s="213">
        <v>2015.5</v>
      </c>
      <c r="CW3" s="213">
        <v>2016.5</v>
      </c>
      <c r="CX3" s="236">
        <v>2017.5</v>
      </c>
    </row>
    <row r="4" spans="1:105" x14ac:dyDescent="0.2">
      <c r="A4" s="262"/>
      <c r="B4" s="19" t="s">
        <v>277</v>
      </c>
      <c r="C4" s="213">
        <v>1972.5</v>
      </c>
      <c r="D4" s="213">
        <v>1973.5</v>
      </c>
      <c r="E4" s="213">
        <v>1974.5</v>
      </c>
      <c r="F4" s="213">
        <v>1975.5</v>
      </c>
      <c r="G4" s="213">
        <v>1976.5</v>
      </c>
      <c r="H4" s="213">
        <v>1977.5</v>
      </c>
      <c r="I4" s="213">
        <v>1978.5</v>
      </c>
      <c r="J4" s="213">
        <v>1979.5</v>
      </c>
      <c r="K4" s="213">
        <v>1980.5</v>
      </c>
      <c r="L4" s="213">
        <v>1981.5</v>
      </c>
      <c r="M4" s="213">
        <v>1982.5</v>
      </c>
      <c r="N4" s="213">
        <v>1983.5</v>
      </c>
      <c r="O4" s="213">
        <v>1984.5</v>
      </c>
      <c r="P4" s="213">
        <v>1985.5</v>
      </c>
      <c r="Q4" s="213">
        <v>1986.5</v>
      </c>
      <c r="R4" s="213">
        <v>1987.5</v>
      </c>
      <c r="S4" s="213">
        <v>1988.5</v>
      </c>
      <c r="T4" s="213">
        <v>1989.5</v>
      </c>
      <c r="U4" s="213">
        <v>1990.5</v>
      </c>
      <c r="V4" s="213">
        <v>1991.5</v>
      </c>
      <c r="W4" s="213">
        <v>1992.5</v>
      </c>
      <c r="X4" s="213">
        <v>1993.5</v>
      </c>
      <c r="Y4" s="213">
        <v>1994.5</v>
      </c>
      <c r="Z4" s="213">
        <v>1995.5</v>
      </c>
      <c r="AA4" s="213">
        <v>1996.5</v>
      </c>
      <c r="AB4" s="213">
        <v>1997.5</v>
      </c>
      <c r="AC4" s="213">
        <v>1998.5</v>
      </c>
      <c r="AD4" s="213">
        <v>1999.5</v>
      </c>
      <c r="AE4" s="213">
        <v>2000.5</v>
      </c>
      <c r="AF4" s="213">
        <v>2001.5</v>
      </c>
      <c r="AG4" s="213">
        <v>2002.5</v>
      </c>
      <c r="AH4" s="213">
        <v>2003.5</v>
      </c>
      <c r="AI4" s="213">
        <v>2004.5</v>
      </c>
      <c r="AJ4" s="213">
        <v>2005.5</v>
      </c>
      <c r="AK4" s="213">
        <v>2006.5</v>
      </c>
      <c r="AL4" s="213">
        <v>2007.5</v>
      </c>
      <c r="AM4" s="213">
        <v>2008.5</v>
      </c>
      <c r="AN4" s="213">
        <v>2009.5</v>
      </c>
      <c r="AO4" s="213">
        <v>2010.5</v>
      </c>
      <c r="AP4" s="213">
        <v>2011.5</v>
      </c>
      <c r="AQ4" s="213">
        <v>2012.5</v>
      </c>
      <c r="AR4" s="213">
        <v>2013.5</v>
      </c>
      <c r="AS4" s="213">
        <v>2014.5</v>
      </c>
      <c r="AT4" s="213">
        <v>2015.5</v>
      </c>
      <c r="AU4" s="213">
        <v>2016.5</v>
      </c>
      <c r="AV4" s="213">
        <v>2017.5</v>
      </c>
      <c r="AW4" s="241">
        <v>2018.5</v>
      </c>
      <c r="AX4" s="270" t="s">
        <v>321</v>
      </c>
      <c r="AY4" s="270"/>
      <c r="AZ4" s="270"/>
      <c r="BB4" s="269"/>
      <c r="BC4" s="19" t="s">
        <v>277</v>
      </c>
      <c r="BD4" s="213">
        <v>1972.5</v>
      </c>
      <c r="BE4" s="213">
        <v>1973.5</v>
      </c>
      <c r="BF4" s="213">
        <v>1974.5</v>
      </c>
      <c r="BG4" s="213">
        <v>1975.5</v>
      </c>
      <c r="BH4" s="213">
        <v>1976.5</v>
      </c>
      <c r="BI4" s="213">
        <v>1977.5</v>
      </c>
      <c r="BJ4" s="213">
        <v>1978.5</v>
      </c>
      <c r="BK4" s="213">
        <v>1979.5</v>
      </c>
      <c r="BL4" s="213">
        <v>1980.5</v>
      </c>
      <c r="BM4" s="213">
        <v>1981.5</v>
      </c>
      <c r="BN4" s="213">
        <v>1982.5</v>
      </c>
      <c r="BO4" s="213">
        <v>1983.5</v>
      </c>
      <c r="BP4" s="213">
        <v>1984.5</v>
      </c>
      <c r="BQ4" s="213">
        <v>1985.5</v>
      </c>
      <c r="BR4" s="213">
        <v>1986.5</v>
      </c>
      <c r="BS4" s="213">
        <v>1987.5</v>
      </c>
      <c r="BT4" s="213">
        <v>1988.5</v>
      </c>
      <c r="BU4" s="213">
        <v>1989.5</v>
      </c>
      <c r="BV4" s="213">
        <v>1990.5</v>
      </c>
      <c r="BW4" s="213">
        <v>1991.5</v>
      </c>
      <c r="BX4" s="213">
        <v>1992.5</v>
      </c>
      <c r="BY4" s="213">
        <v>1993.5</v>
      </c>
      <c r="BZ4" s="213">
        <v>1994.5</v>
      </c>
      <c r="CA4" s="213">
        <v>1995.5</v>
      </c>
      <c r="CB4" s="213">
        <v>1996.5</v>
      </c>
      <c r="CC4" s="213">
        <v>1997.5</v>
      </c>
      <c r="CD4" s="213">
        <v>1998.5</v>
      </c>
      <c r="CE4" s="213">
        <v>1999.5</v>
      </c>
      <c r="CF4" s="213">
        <v>2000.5</v>
      </c>
      <c r="CG4" s="213">
        <v>2001.5</v>
      </c>
      <c r="CH4" s="213">
        <v>2002.5</v>
      </c>
      <c r="CI4" s="213">
        <v>2003.5</v>
      </c>
      <c r="CJ4" s="213">
        <v>2004.5</v>
      </c>
      <c r="CK4" s="213">
        <v>2005.5</v>
      </c>
      <c r="CL4" s="213">
        <v>2006.5</v>
      </c>
      <c r="CM4" s="213">
        <v>2007.5</v>
      </c>
      <c r="CN4" s="213">
        <v>2008.5</v>
      </c>
      <c r="CO4" s="213">
        <v>2009.5</v>
      </c>
      <c r="CP4" s="213">
        <v>2010.5</v>
      </c>
      <c r="CQ4" s="213">
        <v>2011.5</v>
      </c>
      <c r="CR4" s="213">
        <v>2012.5</v>
      </c>
      <c r="CS4" s="213">
        <v>2013.5</v>
      </c>
      <c r="CT4" s="213">
        <v>2014.5</v>
      </c>
      <c r="CU4" s="213">
        <v>2015.5</v>
      </c>
      <c r="CV4" s="213">
        <v>2016.5</v>
      </c>
      <c r="CW4" s="213">
        <v>2017.5</v>
      </c>
      <c r="CX4" s="236">
        <v>2018.5</v>
      </c>
      <c r="CY4" s="270" t="s">
        <v>321</v>
      </c>
      <c r="CZ4" s="270"/>
      <c r="DA4" s="270"/>
    </row>
    <row r="5" spans="1:105" x14ac:dyDescent="0.2">
      <c r="A5" s="27" t="s">
        <v>0</v>
      </c>
      <c r="B5" s="6" t="s">
        <v>236</v>
      </c>
      <c r="AX5" s="118" t="s">
        <v>320</v>
      </c>
      <c r="AY5" s="118" t="s">
        <v>286</v>
      </c>
      <c r="AZ5" s="118" t="s">
        <v>319</v>
      </c>
      <c r="BB5" s="269"/>
      <c r="CY5" s="118" t="s">
        <v>320</v>
      </c>
      <c r="CZ5" s="118" t="s">
        <v>286</v>
      </c>
      <c r="DA5" s="118" t="s">
        <v>319</v>
      </c>
    </row>
    <row r="6" spans="1:105" x14ac:dyDescent="0.2">
      <c r="A6" s="170" t="s">
        <v>185</v>
      </c>
      <c r="B6" s="3" t="s">
        <v>182</v>
      </c>
      <c r="C6" s="2">
        <f>'(6) SMB_R23p2-5km_Gl'!P5-'(5) year_D_R23p2-5.5km'!P4</f>
        <v>1.01</v>
      </c>
      <c r="D6" s="2">
        <f>'(6) SMB_R23p2-5km_Gl'!Q5-'(5) year_D_R23p2-5.5km'!Q4</f>
        <v>0.73</v>
      </c>
      <c r="E6" s="2">
        <f>'(6) SMB_R23p2-5km_Gl'!R5-'(5) year_D_R23p2-5.5km'!R4</f>
        <v>0.5</v>
      </c>
      <c r="F6" s="2">
        <f>'(6) SMB_R23p2-5km_Gl'!S5-'(5) year_D_R23p2-5.5km'!S4</f>
        <v>0.64</v>
      </c>
      <c r="G6" s="2">
        <f>'(6) SMB_R23p2-5km_Gl'!T5-'(5) year_D_R23p2-5.5km'!T4</f>
        <v>1.01</v>
      </c>
      <c r="H6" s="2">
        <f>'(6) SMB_R23p2-5km_Gl'!U5-'(5) year_D_R23p2-5.5km'!U4</f>
        <v>0.5</v>
      </c>
      <c r="I6" s="2">
        <f>'(6) SMB_R23p2-5km_Gl'!V5-'(5) year_D_R23p2-5.5km'!V4</f>
        <v>0.91</v>
      </c>
      <c r="J6" s="2">
        <f>'(6) SMB_R23p2-5km_Gl'!W5-'(5) year_D_R23p2-5.5km'!W4</f>
        <v>0.92</v>
      </c>
      <c r="K6" s="2">
        <f>'(6) SMB_R23p2-5km_Gl'!X5-'(5) year_D_R23p2-5.5km'!X4</f>
        <v>0.43</v>
      </c>
      <c r="L6" s="2">
        <f>'(6) SMB_R23p2-5km_Gl'!Y5-'(5) year_D_R23p2-5.5km'!Y4</f>
        <v>0.4</v>
      </c>
      <c r="M6" s="2">
        <f>'(6) SMB_R23p2-5km_Gl'!Z5-'(5) year_D_R23p2-5.5km'!Z4</f>
        <v>-0.28999999999999998</v>
      </c>
      <c r="N6" s="2">
        <f>'(6) SMB_R23p2-5km_Gl'!AA5-'(5) year_D_R23p2-5.5km'!AA4</f>
        <v>1.1299999999999999</v>
      </c>
      <c r="O6" s="2">
        <f>'(6) SMB_R23p2-5km_Gl'!AB5-'(5) year_D_R23p2-5.5km'!AB4</f>
        <v>1.07</v>
      </c>
      <c r="P6" s="2">
        <f>'(6) SMB_R23p2-5km_Gl'!AC5-'(5) year_D_R23p2-5.5km'!AC4</f>
        <v>-0.16</v>
      </c>
      <c r="Q6" s="2">
        <f>'(6) SMB_R23p2-5km_Gl'!AD5-'(5) year_D_R23p2-5.5km'!AD4</f>
        <v>0.23</v>
      </c>
      <c r="R6" s="2">
        <f>'(6) SMB_R23p2-5km_Gl'!AE5-'(5) year_D_R23p2-5.5km'!AE4</f>
        <v>-0.16</v>
      </c>
      <c r="S6" s="2">
        <f>'(6) SMB_R23p2-5km_Gl'!AF5-'(5) year_D_R23p2-5.5km'!AF4</f>
        <v>0.3</v>
      </c>
      <c r="T6" s="2">
        <f>'(6) SMB_R23p2-5km_Gl'!AG5-'(5) year_D_R23p2-5.5km'!AG4</f>
        <v>-0.14000000000000001</v>
      </c>
      <c r="U6" s="2">
        <f>'(6) SMB_R23p2-5km_Gl'!AH5-'(5) year_D_R23p2-5.5km'!AH4</f>
        <v>0.68</v>
      </c>
      <c r="V6" s="2">
        <f>'(6) SMB_R23p2-5km_Gl'!AI5-'(5) year_D_R23p2-5.5km'!AI4</f>
        <v>1.06</v>
      </c>
      <c r="W6" s="2">
        <f>'(6) SMB_R23p2-5km_Gl'!AJ5-'(5) year_D_R23p2-5.5km'!AJ4</f>
        <v>0.87</v>
      </c>
      <c r="X6" s="2">
        <f>'(6) SMB_R23p2-5km_Gl'!AK5-'(5) year_D_R23p2-5.5km'!AK4</f>
        <v>0.94</v>
      </c>
      <c r="Y6" s="2">
        <f>'(6) SMB_R23p2-5km_Gl'!AL5-'(5) year_D_R23p2-5.5km'!AL4</f>
        <v>0.11</v>
      </c>
      <c r="Z6" s="2">
        <f>'(6) SMB_R23p2-5km_Gl'!AM5-'(5) year_D_R23p2-5.5km'!AM4</f>
        <v>-0.18</v>
      </c>
      <c r="AA6" s="2">
        <f>'(6) SMB_R23p2-5km_Gl'!AN5-'(5) year_D_R23p2-5.5km'!AN4</f>
        <v>0.35</v>
      </c>
      <c r="AB6" s="2">
        <f>'(6) SMB_R23p2-5km_Gl'!AO5-'(5) year_D_R23p2-5.5km'!AO4</f>
        <v>0.51</v>
      </c>
      <c r="AC6" s="2">
        <f>'(6) SMB_R23p2-5km_Gl'!AP5-'(5) year_D_R23p2-5.5km'!AP4</f>
        <v>-0.2</v>
      </c>
      <c r="AD6" s="2">
        <f>'(6) SMB_R23p2-5km_Gl'!AQ5-'(5) year_D_R23p2-5.5km'!AQ4</f>
        <v>-0.24</v>
      </c>
      <c r="AE6" s="2">
        <f>'(6) SMB_R23p2-5km_Gl'!AR5-'(5) year_D_R23p2-5.5km'!AR4</f>
        <v>0.46</v>
      </c>
      <c r="AF6" s="2">
        <f>'(6) SMB_R23p2-5km_Gl'!AS5-'(5) year_D_R23p2-5.5km'!AS4</f>
        <v>-0.59</v>
      </c>
      <c r="AG6" s="2">
        <f>'(6) SMB_R23p2-5km_Gl'!AT5-'(5) year_D_R23p2-5.5km'!AT4</f>
        <v>0.48</v>
      </c>
      <c r="AH6" s="2">
        <f>'(6) SMB_R23p2-5km_Gl'!AU5-'(5) year_D_R23p2-5.5km'!AU4</f>
        <v>-0.03</v>
      </c>
      <c r="AI6" s="2">
        <f>'(6) SMB_R23p2-5km_Gl'!AV5-'(5) year_D_R23p2-5.5km'!AV4</f>
        <v>-0.28999999999999998</v>
      </c>
      <c r="AJ6" s="2">
        <f>'(6) SMB_R23p2-5km_Gl'!AW5-'(5) year_D_R23p2-5.5km'!AW4</f>
        <v>0.15</v>
      </c>
      <c r="AK6" s="2">
        <f>'(6) SMB_R23p2-5km_Gl'!AX5-'(5) year_D_R23p2-5.5km'!AX4</f>
        <v>-0.03</v>
      </c>
      <c r="AL6" s="2">
        <f>'(6) SMB_R23p2-5km_Gl'!AY5-'(5) year_D_R23p2-5.5km'!AY4</f>
        <v>-0.48</v>
      </c>
      <c r="AM6" s="2">
        <f>'(6) SMB_R23p2-5km_Gl'!AZ5-'(5) year_D_R23p2-5.5km'!AZ4</f>
        <v>-0.88</v>
      </c>
      <c r="AN6" s="2">
        <f>'(6) SMB_R23p2-5km_Gl'!BA5-'(5) year_D_R23p2-5.5km'!BA4</f>
        <v>0.1</v>
      </c>
      <c r="AO6" s="2">
        <f>'(6) SMB_R23p2-5km_Gl'!BB5-'(5) year_D_R23p2-5.5km'!BB4</f>
        <v>-0.81</v>
      </c>
      <c r="AP6" s="2">
        <f>'(6) SMB_R23p2-5km_Gl'!BC5-'(5) year_D_R23p2-5.5km'!BC4</f>
        <v>-0.92</v>
      </c>
      <c r="AQ6" s="2">
        <f>'(6) SMB_R23p2-5km_Gl'!BD5-'(5) year_D_R23p2-5.5km'!BD4</f>
        <v>-0.69</v>
      </c>
      <c r="AR6" s="2">
        <f>'(6) SMB_R23p2-5km_Gl'!BE5-'(5) year_D_R23p2-5.5km'!BE4</f>
        <v>-0.64</v>
      </c>
      <c r="AS6" s="2">
        <f>'(6) SMB_R23p2-5km_Gl'!BF5-'(5) year_D_R23p2-5.5km'!BF4</f>
        <v>0.57999999999999996</v>
      </c>
      <c r="AT6" s="2">
        <f>'(6) SMB_R23p2-5km_Gl'!BG5-'(5) year_D_R23p2-5.5km'!BG4</f>
        <v>-0.04</v>
      </c>
      <c r="AU6" s="2">
        <f>'(6) SMB_R23p2-5km_Gl'!BH5-'(5) year_D_R23p2-5.5km'!BH4</f>
        <v>-0.35</v>
      </c>
      <c r="AV6" s="2">
        <f>'(6) SMB_R23p2-5km_Gl'!BI5-'(5) year_D_R23p2-5.5km'!BI4</f>
        <v>-0.71</v>
      </c>
      <c r="AW6" s="2">
        <f>'(6) SMB_R23p2-5km_Gl'!BJ5-'(5) year_D_R23p2-5.5km'!BJ4</f>
        <v>0.01</v>
      </c>
      <c r="AX6" s="23">
        <f t="shared" ref="AX6:AX34" si="4">AVERAGE(C6:AV6)</f>
        <v>0.17913043478260873</v>
      </c>
      <c r="AY6" s="23">
        <f>AVERAGE(C6:U6)</f>
        <v>0.51105263157894742</v>
      </c>
      <c r="AZ6" s="23">
        <f>AVERAGE(AE6:AV6)</f>
        <v>-0.26055555555555554</v>
      </c>
      <c r="BD6" s="2">
        <f>SQRT('(5) year_D_R23p2-5.5km'!BN4^2+'(5) year_D_R23p2-5.5km'!$M4^2)</f>
        <v>0</v>
      </c>
      <c r="BE6" s="2">
        <f>SQRT('(5) year_D_R23p2-5.5km'!BO4^2+'(5) year_D_R23p2-5.5km'!$M4^2)</f>
        <v>0</v>
      </c>
      <c r="BF6" s="2">
        <f>SQRT('(5) year_D_R23p2-5.5km'!BP4^2+'(5) year_D_R23p2-5.5km'!$M4^2)</f>
        <v>0</v>
      </c>
      <c r="BG6" s="2">
        <f>SQRT('(5) year_D_R23p2-5.5km'!BQ4^2+'(5) year_D_R23p2-5.5km'!$M4^2)</f>
        <v>0</v>
      </c>
      <c r="BH6" s="2">
        <f>SQRT('(5) year_D_R23p2-5.5km'!BR4^2+'(5) year_D_R23p2-5.5km'!$M4^2)</f>
        <v>0</v>
      </c>
      <c r="BI6" s="2">
        <f>SQRT('(5) year_D_R23p2-5.5km'!BS4^2+'(5) year_D_R23p2-5.5km'!$M4^2)</f>
        <v>0</v>
      </c>
      <c r="BJ6" s="2">
        <f>SQRT('(5) year_D_R23p2-5.5km'!BT4^2+'(5) year_D_R23p2-5.5km'!$M4^2)</f>
        <v>0</v>
      </c>
      <c r="BK6" s="2">
        <f>SQRT('(5) year_D_R23p2-5.5km'!BU4^2+'(5) year_D_R23p2-5.5km'!$M4^2)</f>
        <v>0</v>
      </c>
      <c r="BL6" s="2">
        <f>SQRT('(5) year_D_R23p2-5.5km'!BV4^2+'(5) year_D_R23p2-5.5km'!$M4^2)</f>
        <v>0</v>
      </c>
      <c r="BM6" s="2">
        <f>SQRT('(5) year_D_R23p2-5.5km'!BW4^2+'(5) year_D_R23p2-5.5km'!$M4^2)</f>
        <v>0</v>
      </c>
      <c r="BN6" s="2">
        <f>SQRT('(5) year_D_R23p2-5.5km'!BX4^2+'(5) year_D_R23p2-5.5km'!$M4^2)</f>
        <v>0</v>
      </c>
      <c r="BO6" s="2">
        <f>SQRT('(5) year_D_R23p2-5.5km'!BY4^2+'(5) year_D_R23p2-5.5km'!$M4^2)</f>
        <v>0</v>
      </c>
      <c r="BP6" s="2">
        <f>SQRT('(5) year_D_R23p2-5.5km'!BZ4^2+'(5) year_D_R23p2-5.5km'!$M4^2)</f>
        <v>0</v>
      </c>
      <c r="BQ6" s="2">
        <f>SQRT('(5) year_D_R23p2-5.5km'!CA4^2+'(5) year_D_R23p2-5.5km'!$M4^2)</f>
        <v>0</v>
      </c>
      <c r="BR6" s="2">
        <f>SQRT('(5) year_D_R23p2-5.5km'!CB4^2+'(5) year_D_R23p2-5.5km'!$M4^2)</f>
        <v>0</v>
      </c>
      <c r="BS6" s="2">
        <f>SQRT('(5) year_D_R23p2-5.5km'!CC4^2+'(5) year_D_R23p2-5.5km'!$M4^2)</f>
        <v>0</v>
      </c>
      <c r="BT6" s="2">
        <f>SQRT('(5) year_D_R23p2-5.5km'!CD4^2+'(5) year_D_R23p2-5.5km'!$M4^2)</f>
        <v>0</v>
      </c>
      <c r="BU6" s="2">
        <f>SQRT('(5) year_D_R23p2-5.5km'!CE4^2+'(5) year_D_R23p2-5.5km'!$M4^2)</f>
        <v>0</v>
      </c>
      <c r="BV6" s="2">
        <f>SQRT('(5) year_D_R23p2-5.5km'!CF4^2+'(5) year_D_R23p2-5.5km'!$M4^2)</f>
        <v>0</v>
      </c>
      <c r="BW6" s="2">
        <f>SQRT('(5) year_D_R23p2-5.5km'!CG4^2+'(5) year_D_R23p2-5.5km'!$M4^2)</f>
        <v>0</v>
      </c>
      <c r="BX6" s="2">
        <f>SQRT('(5) year_D_R23p2-5.5km'!CH4^2+'(5) year_D_R23p2-5.5km'!$M4^2)</f>
        <v>0</v>
      </c>
      <c r="BY6" s="2">
        <f>SQRT('(5) year_D_R23p2-5.5km'!CI4^2+'(5) year_D_R23p2-5.5km'!$M4^2)</f>
        <v>0</v>
      </c>
      <c r="BZ6" s="2">
        <f>SQRT('(5) year_D_R23p2-5.5km'!CJ4^2+'(5) year_D_R23p2-5.5km'!$M4^2)</f>
        <v>0</v>
      </c>
      <c r="CA6" s="2">
        <f>SQRT('(5) year_D_R23p2-5.5km'!CK4^2+'(5) year_D_R23p2-5.5km'!$M4^2)</f>
        <v>0</v>
      </c>
      <c r="CB6" s="2">
        <f>SQRT('(5) year_D_R23p2-5.5km'!CL4^2+'(5) year_D_R23p2-5.5km'!$M4^2)</f>
        <v>0</v>
      </c>
      <c r="CC6" s="2">
        <f>SQRT('(5) year_D_R23p2-5.5km'!CM4^2+'(5) year_D_R23p2-5.5km'!$M4^2)</f>
        <v>0</v>
      </c>
      <c r="CD6" s="2">
        <f>SQRT('(5) year_D_R23p2-5.5km'!CN4^2+'(5) year_D_R23p2-5.5km'!$M4^2)</f>
        <v>0</v>
      </c>
      <c r="CE6" s="2">
        <f>SQRT('(5) year_D_R23p2-5.5km'!CO4^2+'(5) year_D_R23p2-5.5km'!$M4^2)</f>
        <v>0</v>
      </c>
      <c r="CF6" s="2">
        <f>SQRT('(5) year_D_R23p2-5.5km'!CP4^2+'(5) year_D_R23p2-5.5km'!$M4^2)</f>
        <v>0</v>
      </c>
      <c r="CG6" s="2">
        <f>SQRT('(5) year_D_R23p2-5.5km'!CQ4^2+'(5) year_D_R23p2-5.5km'!$M4^2)</f>
        <v>0</v>
      </c>
      <c r="CH6" s="2">
        <f>SQRT('(5) year_D_R23p2-5.5km'!CR4^2+'(5) year_D_R23p2-5.5km'!$M4^2)</f>
        <v>0</v>
      </c>
      <c r="CI6" s="2">
        <f>SQRT('(5) year_D_R23p2-5.5km'!CS4^2+'(5) year_D_R23p2-5.5km'!$M4^2)</f>
        <v>0</v>
      </c>
      <c r="CJ6" s="2">
        <f>SQRT('(5) year_D_R23p2-5.5km'!CT4^2+'(5) year_D_R23p2-5.5km'!$M4^2)</f>
        <v>0</v>
      </c>
      <c r="CK6" s="2">
        <f>SQRT('(5) year_D_R23p2-5.5km'!CU4^2+'(5) year_D_R23p2-5.5km'!$M4^2)</f>
        <v>0</v>
      </c>
      <c r="CL6" s="2">
        <f>SQRT('(5) year_D_R23p2-5.5km'!CV4^2+'(5) year_D_R23p2-5.5km'!$M4^2)</f>
        <v>0</v>
      </c>
      <c r="CM6" s="2">
        <f>SQRT('(5) year_D_R23p2-5.5km'!CW4^2+'(5) year_D_R23p2-5.5km'!$M4^2)</f>
        <v>0</v>
      </c>
      <c r="CN6" s="2">
        <f>SQRT('(5) year_D_R23p2-5.5km'!CX4^2+'(5) year_D_R23p2-5.5km'!$M4^2)</f>
        <v>0</v>
      </c>
      <c r="CO6" s="2">
        <f>SQRT('(5) year_D_R23p2-5.5km'!CY4^2+'(5) year_D_R23p2-5.5km'!$M4^2)</f>
        <v>0</v>
      </c>
      <c r="CP6" s="2">
        <f>SQRT('(5) year_D_R23p2-5.5km'!CZ4^2+'(5) year_D_R23p2-5.5km'!$M4^2)</f>
        <v>0</v>
      </c>
      <c r="CQ6" s="2">
        <f>SQRT('(5) year_D_R23p2-5.5km'!DA4^2+'(5) year_D_R23p2-5.5km'!$M4^2)</f>
        <v>0</v>
      </c>
      <c r="CR6" s="2">
        <f>SQRT('(5) year_D_R23p2-5.5km'!DB4^2+'(5) year_D_R23p2-5.5km'!$M4^2)</f>
        <v>0</v>
      </c>
      <c r="CS6" s="2">
        <f>SQRT('(5) year_D_R23p2-5.5km'!DC4^2+'(5) year_D_R23p2-5.5km'!$M4^2)</f>
        <v>0</v>
      </c>
      <c r="CT6" s="2">
        <f>SQRT('(5) year_D_R23p2-5.5km'!DD4^2+'(5) year_D_R23p2-5.5km'!$M4^2)</f>
        <v>0</v>
      </c>
      <c r="CU6" s="2">
        <f>SQRT('(5) year_D_R23p2-5.5km'!DE4^2+'(5) year_D_R23p2-5.5km'!$M4^2)</f>
        <v>0</v>
      </c>
      <c r="CV6" s="2">
        <f>SQRT('(5) year_D_R23p2-5.5km'!DF4^2+'(5) year_D_R23p2-5.5km'!$M4^2)</f>
        <v>0</v>
      </c>
      <c r="CW6" s="2">
        <f>SQRT('(5) year_D_R23p2-5.5km'!DG4^2+'(5) year_D_R23p2-5.5km'!$M4^2)</f>
        <v>0</v>
      </c>
      <c r="CX6" s="2"/>
      <c r="CY6" s="2">
        <f t="shared" ref="CY6:CY9" si="5">AVERAGE(BD6:CW6)/SQRT(45)</f>
        <v>0</v>
      </c>
      <c r="CZ6" s="2">
        <f t="shared" ref="CZ6:CZ9" si="6">AVERAGE(BD6:BV6)/SQRT(28)</f>
        <v>0</v>
      </c>
      <c r="DA6" s="2">
        <f t="shared" ref="DA6:DA9" si="7">AVERAGE(CF6:CW6)/SQRT(28)</f>
        <v>0</v>
      </c>
    </row>
    <row r="7" spans="1:105" x14ac:dyDescent="0.2">
      <c r="A7" s="170" t="s">
        <v>208</v>
      </c>
      <c r="B7" s="3" t="s">
        <v>182</v>
      </c>
      <c r="C7" s="2">
        <f>'(6) SMB_R23p2-5km_Gl'!P6-'(5) year_D_R23p2-5.5km'!P5</f>
        <v>-0.31</v>
      </c>
      <c r="D7" s="2">
        <f>'(6) SMB_R23p2-5km_Gl'!Q6-'(5) year_D_R23p2-5.5km'!Q5</f>
        <v>-0.71</v>
      </c>
      <c r="E7" s="2">
        <f>'(6) SMB_R23p2-5km_Gl'!R6-'(5) year_D_R23p2-5.5km'!R5</f>
        <v>-0.74</v>
      </c>
      <c r="F7" s="2">
        <f>'(6) SMB_R23p2-5km_Gl'!S6-'(5) year_D_R23p2-5.5km'!S5</f>
        <v>-0.78</v>
      </c>
      <c r="G7" s="2">
        <f>'(6) SMB_R23p2-5km_Gl'!T6-'(5) year_D_R23p2-5.5km'!T5</f>
        <v>-0.76</v>
      </c>
      <c r="H7" s="2">
        <f>'(6) SMB_R23p2-5km_Gl'!U6-'(5) year_D_R23p2-5.5km'!U5</f>
        <v>-1.04</v>
      </c>
      <c r="I7" s="2">
        <f>'(6) SMB_R23p2-5km_Gl'!V6-'(5) year_D_R23p2-5.5km'!V5</f>
        <v>-0.57999999999999996</v>
      </c>
      <c r="J7" s="2">
        <f>'(6) SMB_R23p2-5km_Gl'!W6-'(5) year_D_R23p2-5.5km'!W5</f>
        <v>-0.78</v>
      </c>
      <c r="K7" s="2">
        <f>'(6) SMB_R23p2-5km_Gl'!X6-'(5) year_D_R23p2-5.5km'!X5</f>
        <v>-0.91</v>
      </c>
      <c r="L7" s="2">
        <f>'(6) SMB_R23p2-5km_Gl'!Y6-'(5) year_D_R23p2-5.5km'!Y5</f>
        <v>-0.69</v>
      </c>
      <c r="M7" s="2">
        <f>'(6) SMB_R23p2-5km_Gl'!Z6-'(5) year_D_R23p2-5.5km'!Z5</f>
        <v>-1.1599999999999999</v>
      </c>
      <c r="N7" s="2">
        <f>'(6) SMB_R23p2-5km_Gl'!AA6-'(5) year_D_R23p2-5.5km'!AA5</f>
        <v>-0.62</v>
      </c>
      <c r="O7" s="2">
        <f>'(6) SMB_R23p2-5km_Gl'!AB6-'(5) year_D_R23p2-5.5km'!AB5</f>
        <v>-0.65</v>
      </c>
      <c r="P7" s="2">
        <f>'(6) SMB_R23p2-5km_Gl'!AC6-'(5) year_D_R23p2-5.5km'!AC5</f>
        <v>-1.28</v>
      </c>
      <c r="Q7" s="2">
        <f>'(6) SMB_R23p2-5km_Gl'!AD6-'(5) year_D_R23p2-5.5km'!AD5</f>
        <v>-0.64</v>
      </c>
      <c r="R7" s="2">
        <f>'(6) SMB_R23p2-5km_Gl'!AE6-'(5) year_D_R23p2-5.5km'!AE5</f>
        <v>-1.0900000000000001</v>
      </c>
      <c r="S7" s="2">
        <f>'(6) SMB_R23p2-5km_Gl'!AF6-'(5) year_D_R23p2-5.5km'!AF5</f>
        <v>-0.97</v>
      </c>
      <c r="T7" s="2">
        <f>'(6) SMB_R23p2-5km_Gl'!AG6-'(5) year_D_R23p2-5.5km'!AG5</f>
        <v>-1.26</v>
      </c>
      <c r="U7" s="2">
        <f>'(6) SMB_R23p2-5km_Gl'!AH6-'(5) year_D_R23p2-5.5km'!AH5</f>
        <v>-0.79</v>
      </c>
      <c r="V7" s="2">
        <f>'(6) SMB_R23p2-5km_Gl'!AI6-'(5) year_D_R23p2-5.5km'!AI5</f>
        <v>-0.8</v>
      </c>
      <c r="W7" s="2">
        <f>'(6) SMB_R23p2-5km_Gl'!AJ6-'(5) year_D_R23p2-5.5km'!AJ5</f>
        <v>-0.55000000000000004</v>
      </c>
      <c r="X7" s="2">
        <f>'(6) SMB_R23p2-5km_Gl'!AK6-'(5) year_D_R23p2-5.5km'!AK5</f>
        <v>-0.74</v>
      </c>
      <c r="Y7" s="2">
        <f>'(6) SMB_R23p2-5km_Gl'!AL6-'(5) year_D_R23p2-5.5km'!AL5</f>
        <v>-1.02</v>
      </c>
      <c r="Z7" s="2">
        <f>'(6) SMB_R23p2-5km_Gl'!AM6-'(5) year_D_R23p2-5.5km'!AM5</f>
        <v>-1.39</v>
      </c>
      <c r="AA7" s="2">
        <f>'(6) SMB_R23p2-5km_Gl'!AN6-'(5) year_D_R23p2-5.5km'!AN5</f>
        <v>-0.51</v>
      </c>
      <c r="AB7" s="2">
        <f>'(6) SMB_R23p2-5km_Gl'!AO6-'(5) year_D_R23p2-5.5km'!AO5</f>
        <v>-0.93</v>
      </c>
      <c r="AC7" s="2">
        <f>'(6) SMB_R23p2-5km_Gl'!AP6-'(5) year_D_R23p2-5.5km'!AP5</f>
        <v>-1.36</v>
      </c>
      <c r="AD7" s="2">
        <f>'(6) SMB_R23p2-5km_Gl'!AQ6-'(5) year_D_R23p2-5.5km'!AQ5</f>
        <v>-1.1200000000000001</v>
      </c>
      <c r="AE7" s="2">
        <f>'(6) SMB_R23p2-5km_Gl'!AR6-'(5) year_D_R23p2-5.5km'!AR5</f>
        <v>-0.77</v>
      </c>
      <c r="AF7" s="2">
        <f>'(6) SMB_R23p2-5km_Gl'!AS6-'(5) year_D_R23p2-5.5km'!AS5</f>
        <v>-1.32</v>
      </c>
      <c r="AG7" s="2">
        <f>'(6) SMB_R23p2-5km_Gl'!AT6-'(5) year_D_R23p2-5.5km'!AT5</f>
        <v>-0.83</v>
      </c>
      <c r="AH7" s="2">
        <f>'(6) SMB_R23p2-5km_Gl'!AU6-'(5) year_D_R23p2-5.5km'!AU5</f>
        <v>-1.08</v>
      </c>
      <c r="AI7" s="2">
        <f>'(6) SMB_R23p2-5km_Gl'!AV6-'(5) year_D_R23p2-5.5km'!AV5</f>
        <v>-1.08</v>
      </c>
      <c r="AJ7" s="2">
        <f>'(6) SMB_R23p2-5km_Gl'!AW6-'(5) year_D_R23p2-5.5km'!AW5</f>
        <v>-0.54</v>
      </c>
      <c r="AK7" s="2">
        <f>'(6) SMB_R23p2-5km_Gl'!AX6-'(5) year_D_R23p2-5.5km'!AX5</f>
        <v>-0.9</v>
      </c>
      <c r="AL7" s="2">
        <f>'(6) SMB_R23p2-5km_Gl'!AY6-'(5) year_D_R23p2-5.5km'!AY5</f>
        <v>-0.9</v>
      </c>
      <c r="AM7" s="2">
        <f>'(6) SMB_R23p2-5km_Gl'!AZ6-'(5) year_D_R23p2-5.5km'!AZ5</f>
        <v>-1.48</v>
      </c>
      <c r="AN7" s="2">
        <f>'(6) SMB_R23p2-5km_Gl'!BA6-'(5) year_D_R23p2-5.5km'!BA5</f>
        <v>-0.94</v>
      </c>
      <c r="AO7" s="2">
        <f>'(6) SMB_R23p2-5km_Gl'!BB6-'(5) year_D_R23p2-5.5km'!BB5</f>
        <v>-1.78</v>
      </c>
      <c r="AP7" s="2">
        <f>'(6) SMB_R23p2-5km_Gl'!BC6-'(5) year_D_R23p2-5.5km'!BC5</f>
        <v>-1.02</v>
      </c>
      <c r="AQ7" s="2">
        <f>'(6) SMB_R23p2-5km_Gl'!BD6-'(5) year_D_R23p2-5.5km'!BD5</f>
        <v>-1.31</v>
      </c>
      <c r="AR7" s="2">
        <f>'(6) SMB_R23p2-5km_Gl'!BE6-'(5) year_D_R23p2-5.5km'!BE5</f>
        <v>-1.1200000000000001</v>
      </c>
      <c r="AS7" s="2">
        <f>'(6) SMB_R23p2-5km_Gl'!BF6-'(5) year_D_R23p2-5.5km'!BF5</f>
        <v>-1.1499999999999999</v>
      </c>
      <c r="AT7" s="2">
        <f>'(6) SMB_R23p2-5km_Gl'!BG6-'(5) year_D_R23p2-5.5km'!BG5</f>
        <v>-0.55000000000000004</v>
      </c>
      <c r="AU7" s="2">
        <f>'(6) SMB_R23p2-5km_Gl'!BH6-'(5) year_D_R23p2-5.5km'!BH5</f>
        <v>-1.4</v>
      </c>
      <c r="AV7" s="2">
        <f>'(6) SMB_R23p2-5km_Gl'!BI6-'(5) year_D_R23p2-5.5km'!BI5</f>
        <v>-1.1299999999999999</v>
      </c>
      <c r="AW7" s="2">
        <f>'(6) SMB_R23p2-5km_Gl'!BJ6-'(5) year_D_R23p2-5.5km'!BJ5</f>
        <v>-0.95</v>
      </c>
      <c r="AX7" s="23">
        <f t="shared" si="4"/>
        <v>-0.94521739130434757</v>
      </c>
      <c r="AY7" s="23">
        <f t="shared" ref="AY7:AY70" si="8">AVERAGE(C7:U7)</f>
        <v>-0.82947368421052636</v>
      </c>
      <c r="AZ7" s="23">
        <f t="shared" ref="AZ7:AZ70" si="9">AVERAGE(AE7:AV7)</f>
        <v>-1.072222222222222</v>
      </c>
      <c r="BD7" s="2">
        <f>SQRT('(5) year_D_R23p2-5.5km'!BN5^2+'(5) year_D_R23p2-5.5km'!$M5^2)</f>
        <v>0</v>
      </c>
      <c r="BE7" s="2">
        <f>SQRT('(5) year_D_R23p2-5.5km'!BO5^2+'(5) year_D_R23p2-5.5km'!$M5^2)</f>
        <v>0</v>
      </c>
      <c r="BF7" s="2">
        <f>SQRT('(5) year_D_R23p2-5.5km'!BP5^2+'(5) year_D_R23p2-5.5km'!$M5^2)</f>
        <v>0</v>
      </c>
      <c r="BG7" s="2">
        <f>SQRT('(5) year_D_R23p2-5.5km'!BQ5^2+'(5) year_D_R23p2-5.5km'!$M5^2)</f>
        <v>0</v>
      </c>
      <c r="BH7" s="2">
        <f>SQRT('(5) year_D_R23p2-5.5km'!BR5^2+'(5) year_D_R23p2-5.5km'!$M5^2)</f>
        <v>0</v>
      </c>
      <c r="BI7" s="2">
        <f>SQRT('(5) year_D_R23p2-5.5km'!BS5^2+'(5) year_D_R23p2-5.5km'!$M5^2)</f>
        <v>0</v>
      </c>
      <c r="BJ7" s="2">
        <f>SQRT('(5) year_D_R23p2-5.5km'!BT5^2+'(5) year_D_R23p2-5.5km'!$M5^2)</f>
        <v>0</v>
      </c>
      <c r="BK7" s="2">
        <f>SQRT('(5) year_D_R23p2-5.5km'!BU5^2+'(5) year_D_R23p2-5.5km'!$M5^2)</f>
        <v>0</v>
      </c>
      <c r="BL7" s="2">
        <f>SQRT('(5) year_D_R23p2-5.5km'!BV5^2+'(5) year_D_R23p2-5.5km'!$M5^2)</f>
        <v>0</v>
      </c>
      <c r="BM7" s="2">
        <f>SQRT('(5) year_D_R23p2-5.5km'!BW5^2+'(5) year_D_R23p2-5.5km'!$M5^2)</f>
        <v>0</v>
      </c>
      <c r="BN7" s="2">
        <f>SQRT('(5) year_D_R23p2-5.5km'!BX5^2+'(5) year_D_R23p2-5.5km'!$M5^2)</f>
        <v>0</v>
      </c>
      <c r="BO7" s="2">
        <f>SQRT('(5) year_D_R23p2-5.5km'!BY5^2+'(5) year_D_R23p2-5.5km'!$M5^2)</f>
        <v>0</v>
      </c>
      <c r="BP7" s="2">
        <f>SQRT('(5) year_D_R23p2-5.5km'!BZ5^2+'(5) year_D_R23p2-5.5km'!$M5^2)</f>
        <v>0</v>
      </c>
      <c r="BQ7" s="2">
        <f>SQRT('(5) year_D_R23p2-5.5km'!CA5^2+'(5) year_D_R23p2-5.5km'!$M5^2)</f>
        <v>0</v>
      </c>
      <c r="BR7" s="2">
        <f>SQRT('(5) year_D_R23p2-5.5km'!CB5^2+'(5) year_D_R23p2-5.5km'!$M5^2)</f>
        <v>0</v>
      </c>
      <c r="BS7" s="2">
        <f>SQRT('(5) year_D_R23p2-5.5km'!CC5^2+'(5) year_D_R23p2-5.5km'!$M5^2)</f>
        <v>0</v>
      </c>
      <c r="BT7" s="2">
        <f>SQRT('(5) year_D_R23p2-5.5km'!CD5^2+'(5) year_D_R23p2-5.5km'!$M5^2)</f>
        <v>0</v>
      </c>
      <c r="BU7" s="2">
        <f>SQRT('(5) year_D_R23p2-5.5km'!CE5^2+'(5) year_D_R23p2-5.5km'!$M5^2)</f>
        <v>0</v>
      </c>
      <c r="BV7" s="2">
        <f>SQRT('(5) year_D_R23p2-5.5km'!CF5^2+'(5) year_D_R23p2-5.5km'!$M5^2)</f>
        <v>0</v>
      </c>
      <c r="BW7" s="2">
        <f>SQRT('(5) year_D_R23p2-5.5km'!CG5^2+'(5) year_D_R23p2-5.5km'!$M5^2)</f>
        <v>0</v>
      </c>
      <c r="BX7" s="2">
        <f>SQRT('(5) year_D_R23p2-5.5km'!CH5^2+'(5) year_D_R23p2-5.5km'!$M5^2)</f>
        <v>0</v>
      </c>
      <c r="BY7" s="2">
        <f>SQRT('(5) year_D_R23p2-5.5km'!CI5^2+'(5) year_D_R23p2-5.5km'!$M5^2)</f>
        <v>0</v>
      </c>
      <c r="BZ7" s="2">
        <f>SQRT('(5) year_D_R23p2-5.5km'!CJ5^2+'(5) year_D_R23p2-5.5km'!$M5^2)</f>
        <v>0</v>
      </c>
      <c r="CA7" s="2">
        <f>SQRT('(5) year_D_R23p2-5.5km'!CK5^2+'(5) year_D_R23p2-5.5km'!$M5^2)</f>
        <v>0</v>
      </c>
      <c r="CB7" s="2">
        <f>SQRT('(5) year_D_R23p2-5.5km'!CL5^2+'(5) year_D_R23p2-5.5km'!$M5^2)</f>
        <v>0</v>
      </c>
      <c r="CC7" s="2">
        <f>SQRT('(5) year_D_R23p2-5.5km'!CM5^2+'(5) year_D_R23p2-5.5km'!$M5^2)</f>
        <v>0</v>
      </c>
      <c r="CD7" s="2">
        <f>SQRT('(5) year_D_R23p2-5.5km'!CN5^2+'(5) year_D_R23p2-5.5km'!$M5^2)</f>
        <v>0</v>
      </c>
      <c r="CE7" s="2">
        <f>SQRT('(5) year_D_R23p2-5.5km'!CO5^2+'(5) year_D_R23p2-5.5km'!$M5^2)</f>
        <v>0</v>
      </c>
      <c r="CF7" s="2">
        <f>SQRT('(5) year_D_R23p2-5.5km'!CP5^2+'(5) year_D_R23p2-5.5km'!$M5^2)</f>
        <v>0</v>
      </c>
      <c r="CG7" s="2">
        <f>SQRT('(5) year_D_R23p2-5.5km'!CQ5^2+'(5) year_D_R23p2-5.5km'!$M5^2)</f>
        <v>0</v>
      </c>
      <c r="CH7" s="2">
        <f>SQRT('(5) year_D_R23p2-5.5km'!CR5^2+'(5) year_D_R23p2-5.5km'!$M5^2)</f>
        <v>0</v>
      </c>
      <c r="CI7" s="2">
        <f>SQRT('(5) year_D_R23p2-5.5km'!CS5^2+'(5) year_D_R23p2-5.5km'!$M5^2)</f>
        <v>0</v>
      </c>
      <c r="CJ7" s="2">
        <f>SQRT('(5) year_D_R23p2-5.5km'!CT5^2+'(5) year_D_R23p2-5.5km'!$M5^2)</f>
        <v>0</v>
      </c>
      <c r="CK7" s="2">
        <f>SQRT('(5) year_D_R23p2-5.5km'!CU5^2+'(5) year_D_R23p2-5.5km'!$M5^2)</f>
        <v>0</v>
      </c>
      <c r="CL7" s="2">
        <f>SQRT('(5) year_D_R23p2-5.5km'!CV5^2+'(5) year_D_R23p2-5.5km'!$M5^2)</f>
        <v>0</v>
      </c>
      <c r="CM7" s="2">
        <f>SQRT('(5) year_D_R23p2-5.5km'!CW5^2+'(5) year_D_R23p2-5.5km'!$M5^2)</f>
        <v>0</v>
      </c>
      <c r="CN7" s="2">
        <f>SQRT('(5) year_D_R23p2-5.5km'!CX5^2+'(5) year_D_R23p2-5.5km'!$M5^2)</f>
        <v>0</v>
      </c>
      <c r="CO7" s="2">
        <f>SQRT('(5) year_D_R23p2-5.5km'!CY5^2+'(5) year_D_R23p2-5.5km'!$M5^2)</f>
        <v>0</v>
      </c>
      <c r="CP7" s="2">
        <f>SQRT('(5) year_D_R23p2-5.5km'!CZ5^2+'(5) year_D_R23p2-5.5km'!$M5^2)</f>
        <v>0</v>
      </c>
      <c r="CQ7" s="2">
        <f>SQRT('(5) year_D_R23p2-5.5km'!DA5^2+'(5) year_D_R23p2-5.5km'!$M5^2)</f>
        <v>0</v>
      </c>
      <c r="CR7" s="2">
        <f>SQRT('(5) year_D_R23p2-5.5km'!DB5^2+'(5) year_D_R23p2-5.5km'!$M5^2)</f>
        <v>0</v>
      </c>
      <c r="CS7" s="2">
        <f>SQRT('(5) year_D_R23p2-5.5km'!DC5^2+'(5) year_D_R23p2-5.5km'!$M5^2)</f>
        <v>0</v>
      </c>
      <c r="CT7" s="2">
        <f>SQRT('(5) year_D_R23p2-5.5km'!DD5^2+'(5) year_D_R23p2-5.5km'!$M5^2)</f>
        <v>0</v>
      </c>
      <c r="CU7" s="2">
        <f>SQRT('(5) year_D_R23p2-5.5km'!DE5^2+'(5) year_D_R23p2-5.5km'!$M5^2)</f>
        <v>0</v>
      </c>
      <c r="CV7" s="2">
        <f>SQRT('(5) year_D_R23p2-5.5km'!DF5^2+'(5) year_D_R23p2-5.5km'!$M5^2)</f>
        <v>0</v>
      </c>
      <c r="CW7" s="2">
        <f>SQRT('(5) year_D_R23p2-5.5km'!DG5^2+'(5) year_D_R23p2-5.5km'!$M5^2)</f>
        <v>0</v>
      </c>
      <c r="CX7" s="2"/>
      <c r="CY7" s="2">
        <f t="shared" si="5"/>
        <v>0</v>
      </c>
      <c r="CZ7" s="2">
        <f t="shared" si="6"/>
        <v>0</v>
      </c>
      <c r="DA7" s="2">
        <f t="shared" si="7"/>
        <v>0</v>
      </c>
    </row>
    <row r="8" spans="1:105" x14ac:dyDescent="0.2">
      <c r="A8" s="170" t="s">
        <v>117</v>
      </c>
      <c r="B8" s="3" t="s">
        <v>182</v>
      </c>
      <c r="C8" s="2">
        <f>'(6) SMB_R23p2-5km_Gl'!P7-'(5) year_D_R23p2-5.5km'!P6</f>
        <v>0.22999999999999998</v>
      </c>
      <c r="D8" s="2">
        <f>'(6) SMB_R23p2-5km_Gl'!Q7-'(5) year_D_R23p2-5.5km'!Q6</f>
        <v>0.1</v>
      </c>
      <c r="E8" s="2">
        <f>'(6) SMB_R23p2-5km_Gl'!R7-'(5) year_D_R23p2-5.5km'!R6</f>
        <v>-0.08</v>
      </c>
      <c r="F8" s="2">
        <f>'(6) SMB_R23p2-5km_Gl'!S7-'(5) year_D_R23p2-5.5km'!S6</f>
        <v>0.04</v>
      </c>
      <c r="G8" s="2">
        <f>'(6) SMB_R23p2-5km_Gl'!T7-'(5) year_D_R23p2-5.5km'!T6</f>
        <v>-0.15000000000000002</v>
      </c>
      <c r="H8" s="2">
        <f>'(6) SMB_R23p2-5km_Gl'!U7-'(5) year_D_R23p2-5.5km'!U6</f>
        <v>-0.3</v>
      </c>
      <c r="I8" s="2">
        <f>'(6) SMB_R23p2-5km_Gl'!V7-'(5) year_D_R23p2-5.5km'!V6</f>
        <v>0.04</v>
      </c>
      <c r="J8" s="2">
        <f>'(6) SMB_R23p2-5km_Gl'!W7-'(5) year_D_R23p2-5.5km'!W6</f>
        <v>1.9999999999999997E-2</v>
      </c>
      <c r="K8" s="2">
        <f>'(6) SMB_R23p2-5km_Gl'!X7-'(5) year_D_R23p2-5.5km'!X6</f>
        <v>-0.28000000000000003</v>
      </c>
      <c r="L8" s="2">
        <f>'(6) SMB_R23p2-5km_Gl'!Y7-'(5) year_D_R23p2-5.5km'!Y6</f>
        <v>0.19</v>
      </c>
      <c r="M8" s="2">
        <f>'(6) SMB_R23p2-5km_Gl'!Z7-'(5) year_D_R23p2-5.5km'!Z6</f>
        <v>-0.79</v>
      </c>
      <c r="N8" s="2">
        <f>'(6) SMB_R23p2-5km_Gl'!AA7-'(5) year_D_R23p2-5.5km'!AA6</f>
        <v>0.27999999999999997</v>
      </c>
      <c r="O8" s="2">
        <f>'(6) SMB_R23p2-5km_Gl'!AB7-'(5) year_D_R23p2-5.5km'!AB6</f>
        <v>0.04</v>
      </c>
      <c r="P8" s="2">
        <f>'(6) SMB_R23p2-5km_Gl'!AC7-'(5) year_D_R23p2-5.5km'!AC6</f>
        <v>-0.76</v>
      </c>
      <c r="Q8" s="2">
        <f>'(6) SMB_R23p2-5km_Gl'!AD7-'(5) year_D_R23p2-5.5km'!AD6</f>
        <v>-0.01</v>
      </c>
      <c r="R8" s="2">
        <f>'(6) SMB_R23p2-5km_Gl'!AE7-'(5) year_D_R23p2-5.5km'!AE6</f>
        <v>-0.39</v>
      </c>
      <c r="S8" s="2">
        <f>'(6) SMB_R23p2-5km_Gl'!AF7-'(5) year_D_R23p2-5.5km'!AF6</f>
        <v>-0.15000000000000002</v>
      </c>
      <c r="T8" s="2">
        <f>'(6) SMB_R23p2-5km_Gl'!AG7-'(5) year_D_R23p2-5.5km'!AG6</f>
        <v>-0.63</v>
      </c>
      <c r="U8" s="2">
        <f>'(6) SMB_R23p2-5km_Gl'!AH7-'(5) year_D_R23p2-5.5km'!AH6</f>
        <v>0.03</v>
      </c>
      <c r="V8" s="2">
        <f>'(6) SMB_R23p2-5km_Gl'!AI7-'(5) year_D_R23p2-5.5km'!AI6</f>
        <v>-0.08</v>
      </c>
      <c r="W8" s="2">
        <f>'(6) SMB_R23p2-5km_Gl'!AJ7-'(5) year_D_R23p2-5.5km'!AJ6</f>
        <v>1.9999999999999997E-2</v>
      </c>
      <c r="X8" s="2">
        <f>'(6) SMB_R23p2-5km_Gl'!AK7-'(5) year_D_R23p2-5.5km'!AK6</f>
        <v>-0.09</v>
      </c>
      <c r="Y8" s="2">
        <f>'(6) SMB_R23p2-5km_Gl'!AL7-'(5) year_D_R23p2-5.5km'!AL6</f>
        <v>-0.30809999999999998</v>
      </c>
      <c r="Z8" s="2">
        <f>'(6) SMB_R23p2-5km_Gl'!AM7-'(5) year_D_R23p2-5.5km'!AM6</f>
        <v>-0.75732999999999995</v>
      </c>
      <c r="AA8" s="2">
        <f>'(6) SMB_R23p2-5km_Gl'!AN7-'(5) year_D_R23p2-5.5km'!AN6</f>
        <v>0.46998999999999996</v>
      </c>
      <c r="AB8" s="2">
        <f>'(6) SMB_R23p2-5km_Gl'!AO7-'(5) year_D_R23p2-5.5km'!AO6</f>
        <v>-3.4630000000000001E-2</v>
      </c>
      <c r="AC8" s="2">
        <f>'(6) SMB_R23p2-5km_Gl'!AP7-'(5) year_D_R23p2-5.5km'!AP6</f>
        <v>-0.56625000000000003</v>
      </c>
      <c r="AD8" s="2">
        <f>'(6) SMB_R23p2-5km_Gl'!AQ7-'(5) year_D_R23p2-5.5km'!AQ6</f>
        <v>-0.59511999999999998</v>
      </c>
      <c r="AE8" s="2">
        <f>'(6) SMB_R23p2-5km_Gl'!AR7-'(5) year_D_R23p2-5.5km'!AR6</f>
        <v>2.308E-2</v>
      </c>
      <c r="AF8" s="2">
        <f>'(6) SMB_R23p2-5km_Gl'!AS7-'(5) year_D_R23p2-5.5km'!AS6</f>
        <v>-0.76871</v>
      </c>
      <c r="AG8" s="2">
        <f>'(6) SMB_R23p2-5km_Gl'!AT7-'(5) year_D_R23p2-5.5km'!AT6</f>
        <v>1.9500000000000003E-2</v>
      </c>
      <c r="AH8" s="2">
        <f>'(6) SMB_R23p2-5km_Gl'!AU7-'(5) year_D_R23p2-5.5km'!AU6</f>
        <v>-0.4123</v>
      </c>
      <c r="AI8" s="2">
        <f>'(6) SMB_R23p2-5km_Gl'!AV7-'(5) year_D_R23p2-5.5km'!AV6</f>
        <v>-0.38408999999999999</v>
      </c>
      <c r="AJ8" s="2">
        <f>'(6) SMB_R23p2-5km_Gl'!AW7-'(5) year_D_R23p2-5.5km'!AW6</f>
        <v>0.42412</v>
      </c>
      <c r="AK8" s="2">
        <f>'(6) SMB_R23p2-5km_Gl'!AX7-'(5) year_D_R23p2-5.5km'!AX6</f>
        <v>-0.29768</v>
      </c>
      <c r="AL8" s="2">
        <f>'(6) SMB_R23p2-5km_Gl'!AY7-'(5) year_D_R23p2-5.5km'!AY6</f>
        <v>-0.40947</v>
      </c>
      <c r="AM8" s="2">
        <f>'(6) SMB_R23p2-5km_Gl'!AZ7-'(5) year_D_R23p2-5.5km'!AZ6</f>
        <v>-0.86125999999999991</v>
      </c>
      <c r="AN8" s="2">
        <f>'(6) SMB_R23p2-5km_Gl'!BA7-'(5) year_D_R23p2-5.5km'!BA6</f>
        <v>-0.29305000000000003</v>
      </c>
      <c r="AO8" s="2">
        <f>'(6) SMB_R23p2-5km_Gl'!BB7-'(5) year_D_R23p2-5.5km'!BB6</f>
        <v>-1.1248500000000001</v>
      </c>
      <c r="AP8" s="2">
        <f>'(6) SMB_R23p2-5km_Gl'!BC7-'(5) year_D_R23p2-5.5km'!BC6</f>
        <v>-0.67202000000000006</v>
      </c>
      <c r="AQ8" s="2">
        <f>'(6) SMB_R23p2-5km_Gl'!BD7-'(5) year_D_R23p2-5.5km'!BD6</f>
        <v>-0.60341999999999996</v>
      </c>
      <c r="AR8" s="2">
        <f>'(6) SMB_R23p2-5km_Gl'!BE7-'(5) year_D_R23p2-5.5km'!BE6</f>
        <v>-0.68481999999999998</v>
      </c>
      <c r="AS8" s="2">
        <f>'(6) SMB_R23p2-5km_Gl'!BF7-'(5) year_D_R23p2-5.5km'!BF6</f>
        <v>-0.43561</v>
      </c>
      <c r="AT8" s="2">
        <f>'(6) SMB_R23p2-5km_Gl'!BG7-'(5) year_D_R23p2-5.5km'!BG6</f>
        <v>-9.3780000000000002E-2</v>
      </c>
      <c r="AU8" s="2">
        <f>'(6) SMB_R23p2-5km_Gl'!BH7-'(5) year_D_R23p2-5.5km'!BH6</f>
        <v>-0.87563000000000002</v>
      </c>
      <c r="AV8" s="2">
        <f>'(6) SMB_R23p2-5km_Gl'!BI7-'(5) year_D_R23p2-5.5km'!BI6</f>
        <v>-0.62024999999999997</v>
      </c>
      <c r="AW8" s="2">
        <f>'(6) SMB_R23p2-5km_Gl'!BJ7-'(5) year_D_R23p2-5.5km'!BJ6</f>
        <v>-0.37246999999999997</v>
      </c>
      <c r="AX8" s="23">
        <f t="shared" si="4"/>
        <v>-0.27351478260869566</v>
      </c>
      <c r="AY8" s="23">
        <f t="shared" si="8"/>
        <v>-0.13526315789473686</v>
      </c>
      <c r="AZ8" s="23">
        <f t="shared" si="9"/>
        <v>-0.44834666666666667</v>
      </c>
      <c r="BD8" s="2">
        <f>SQRT('(5) year_D_R23p2-5.5km'!BN6^2+'(5) year_D_R23p2-5.5km'!$M6^2)</f>
        <v>3.234511065739859E-2</v>
      </c>
      <c r="BE8" s="2">
        <f>SQRT('(5) year_D_R23p2-5.5km'!BO6^2+'(5) year_D_R23p2-5.5km'!$M6^2)</f>
        <v>3.234511065739859E-2</v>
      </c>
      <c r="BF8" s="2">
        <f>SQRT('(5) year_D_R23p2-5.5km'!BP6^2+'(5) year_D_R23p2-5.5km'!$M6^2)</f>
        <v>3.234511065739859E-2</v>
      </c>
      <c r="BG8" s="2">
        <f>SQRT('(5) year_D_R23p2-5.5km'!BQ6^2+'(5) year_D_R23p2-5.5km'!$M6^2)</f>
        <v>3.234511065739859E-2</v>
      </c>
      <c r="BH8" s="2">
        <f>SQRT('(5) year_D_R23p2-5.5km'!BR6^2+'(5) year_D_R23p2-5.5km'!$M6^2)</f>
        <v>3.234511065739859E-2</v>
      </c>
      <c r="BI8" s="2">
        <f>SQRT('(5) year_D_R23p2-5.5km'!BS6^2+'(5) year_D_R23p2-5.5km'!$M6^2)</f>
        <v>3.234511065739859E-2</v>
      </c>
      <c r="BJ8" s="2">
        <f>SQRT('(5) year_D_R23p2-5.5km'!BT6^2+'(5) year_D_R23p2-5.5km'!$M6^2)</f>
        <v>3.234511065739859E-2</v>
      </c>
      <c r="BK8" s="2">
        <f>SQRT('(5) year_D_R23p2-5.5km'!BU6^2+'(5) year_D_R23p2-5.5km'!$M6^2)</f>
        <v>3.2242175891199744E-2</v>
      </c>
      <c r="BL8" s="2">
        <f>SQRT('(5) year_D_R23p2-5.5km'!BV6^2+'(5) year_D_R23p2-5.5km'!$M6^2)</f>
        <v>3.1606191008820145E-2</v>
      </c>
      <c r="BM8" s="2">
        <f>SQRT('(5) year_D_R23p2-5.5km'!BW6^2+'(5) year_D_R23p2-5.5km'!$M6^2)</f>
        <v>3.1019269689224378E-2</v>
      </c>
      <c r="BN8" s="2">
        <f>SQRT('(5) year_D_R23p2-5.5km'!BX6^2+'(5) year_D_R23p2-5.5km'!$M6^2)</f>
        <v>3.0480024264343378E-2</v>
      </c>
      <c r="BO8" s="2">
        <f>SQRT('(5) year_D_R23p2-5.5km'!BY6^2+'(5) year_D_R23p2-5.5km'!$M6^2)</f>
        <v>2.9974733031469674E-2</v>
      </c>
      <c r="BP8" s="2">
        <f>SQRT('(5) year_D_R23p2-5.5km'!BZ6^2+'(5) year_D_R23p2-5.5km'!$M6^2)</f>
        <v>2.9515003777561735E-2</v>
      </c>
      <c r="BQ8" s="2">
        <f>SQRT('(5) year_D_R23p2-5.5km'!CA6^2+'(5) year_D_R23p2-5.5km'!$M6^2)</f>
        <v>2.9087966180846084E-2</v>
      </c>
      <c r="BR8" s="2">
        <f>SQRT('(5) year_D_R23p2-5.5km'!CB6^2+'(5) year_D_R23p2-5.5km'!$M6^2)</f>
        <v>2.8704688711768553E-2</v>
      </c>
      <c r="BS8" s="2">
        <f>SQRT('(5) year_D_R23p2-5.5km'!CC6^2+'(5) year_D_R23p2-5.5km'!$M6^2)</f>
        <v>2.8353573186512538E-2</v>
      </c>
      <c r="BT8" s="2">
        <f>SQRT('(5) year_D_R23p2-5.5km'!CD6^2+'(5) year_D_R23p2-5.5km'!$M6^2)</f>
        <v>2.804052350542104E-2</v>
      </c>
      <c r="BU8" s="2">
        <f>SQRT('(5) year_D_R23p2-5.5km'!CE6^2+'(5) year_D_R23p2-5.5km'!$M6^2)</f>
        <v>2.7771053569740425E-2</v>
      </c>
      <c r="BV8" s="2">
        <f>SQRT('(5) year_D_R23p2-5.5km'!CF6^2+'(5) year_D_R23p2-5.5km'!$M6^2)</f>
        <v>2.7545750697630777E-2</v>
      </c>
      <c r="BW8" s="2">
        <f>SQRT('(5) year_D_R23p2-5.5km'!CG6^2+'(5) year_D_R23p2-5.5km'!$M6^2)</f>
        <v>2.7376560748542951E-2</v>
      </c>
      <c r="BX8" s="2">
        <f>SQRT('(5) year_D_R23p2-5.5km'!CH6^2+'(5) year_D_R23p2-5.5km'!$M6^2)</f>
        <v>2.7270802910642988E-2</v>
      </c>
      <c r="BY8" s="2">
        <f>SQRT('(5) year_D_R23p2-5.5km'!CI6^2+'(5) year_D_R23p2-5.5km'!$M6^2)</f>
        <v>2.7234459073830052E-2</v>
      </c>
      <c r="BZ8" s="2">
        <f>SQRT('(5) year_D_R23p2-5.5km'!CJ6^2+'(5) year_D_R23p2-5.5km'!$M6^2)</f>
        <v>2.6064336359647427E-2</v>
      </c>
      <c r="CA8" s="2">
        <f>SQRT('(5) year_D_R23p2-5.5km'!CK6^2+'(5) year_D_R23p2-5.5km'!$M6^2)</f>
        <v>2.542391291501369E-2</v>
      </c>
      <c r="CB8" s="2">
        <f>SQRT('(5) year_D_R23p2-5.5km'!CL6^2+'(5) year_D_R23p2-5.5km'!$M6^2)</f>
        <v>2.7151574467204866E-2</v>
      </c>
      <c r="CC8" s="2">
        <f>SQRT('(5) year_D_R23p2-5.5km'!CM6^2+'(5) year_D_R23p2-5.5km'!$M6^2)</f>
        <v>3.0955057168085272E-2</v>
      </c>
      <c r="CD8" s="2">
        <f>SQRT('(5) year_D_R23p2-5.5km'!CN6^2+'(5) year_D_R23p2-5.5km'!$M6^2)</f>
        <v>3.2482632816453728E-2</v>
      </c>
      <c r="CE8" s="2">
        <f>SQRT('(5) year_D_R23p2-5.5km'!CO6^2+'(5) year_D_R23p2-5.5km'!$M6^2)</f>
        <v>3.1394490297219337E-2</v>
      </c>
      <c r="CF8" s="2">
        <f>SQRT('(5) year_D_R23p2-5.5km'!CP6^2+'(5) year_D_R23p2-5.5km'!$M6^2)</f>
        <v>3.3124057600584685E-2</v>
      </c>
      <c r="CG8" s="2">
        <f>SQRT('(5) year_D_R23p2-5.5km'!CQ6^2+'(5) year_D_R23p2-5.5km'!$M6^2)</f>
        <v>3.4954223157416565E-2</v>
      </c>
      <c r="CH8" s="2">
        <f>SQRT('(5) year_D_R23p2-5.5km'!CR6^2+'(5) year_D_R23p2-5.5km'!$M6^2)</f>
        <v>3.6876900519250723E-2</v>
      </c>
      <c r="CI8" s="2">
        <f>SQRT('(5) year_D_R23p2-5.5km'!CS6^2+'(5) year_D_R23p2-5.5km'!$M6^2)</f>
        <v>3.8889180483500402E-2</v>
      </c>
      <c r="CJ8" s="2">
        <f>SQRT('(5) year_D_R23p2-5.5km'!CT6^2+'(5) year_D_R23p2-5.5km'!$M6^2)</f>
        <v>4.0964495719506749E-2</v>
      </c>
      <c r="CK8" s="2">
        <f>SQRT('(5) year_D_R23p2-5.5km'!CU6^2+'(5) year_D_R23p2-5.5km'!$M6^2)</f>
        <v>4.3016035778107357E-2</v>
      </c>
      <c r="CL8" s="2">
        <f>SQRT('(5) year_D_R23p2-5.5km'!CV6^2+'(5) year_D_R23p2-5.5km'!$M6^2)</f>
        <v>4.5057407847824894E-2</v>
      </c>
      <c r="CM8" s="2">
        <f>SQRT('(5) year_D_R23p2-5.5km'!CW6^2+'(5) year_D_R23p2-5.5km'!$M6^2)</f>
        <v>4.7148079631937706E-2</v>
      </c>
      <c r="CN8" s="2">
        <f>SQRT('(5) year_D_R23p2-5.5km'!CX6^2+'(5) year_D_R23p2-5.5km'!$M6^2)</f>
        <v>4.9286829262401445E-2</v>
      </c>
      <c r="CO8" s="2">
        <f>SQRT('(5) year_D_R23p2-5.5km'!CY6^2+'(5) year_D_R23p2-5.5km'!$M6^2)</f>
        <v>5.1468116461726894E-2</v>
      </c>
      <c r="CP8" s="2">
        <f>SQRT('(5) year_D_R23p2-5.5km'!CZ6^2+'(5) year_D_R23p2-5.5km'!$M6^2)</f>
        <v>5.3816896222147609E-2</v>
      </c>
      <c r="CQ8" s="2">
        <f>SQRT('(5) year_D_R23p2-5.5km'!DA6^2+'(5) year_D_R23p2-5.5km'!$M6^2)</f>
        <v>6.2924227431937541E-2</v>
      </c>
      <c r="CR8" s="2">
        <f>SQRT('(5) year_D_R23p2-5.5km'!DB6^2+'(5) year_D_R23p2-5.5km'!$M6^2)</f>
        <v>5.2065963306089563E-2</v>
      </c>
      <c r="CS8" s="2">
        <f>SQRT('(5) year_D_R23p2-5.5km'!DC6^2+'(5) year_D_R23p2-5.5km'!$M6^2)</f>
        <v>4.1690167043515962E-2</v>
      </c>
      <c r="CT8" s="2">
        <f>SQRT('(5) year_D_R23p2-5.5km'!DD6^2+'(5) year_D_R23p2-5.5km'!$M6^2)</f>
        <v>4.2579738970255271E-2</v>
      </c>
      <c r="CU8" s="2">
        <f>SQRT('(5) year_D_R23p2-5.5km'!DE6^2+'(5) year_D_R23p2-5.5km'!$M6^2)</f>
        <v>4.0491655530910338E-2</v>
      </c>
      <c r="CV8" s="2">
        <f>SQRT('(5) year_D_R23p2-5.5km'!DF6^2+'(5) year_D_R23p2-5.5km'!$M6^2)</f>
        <v>4.2653127834018353E-2</v>
      </c>
      <c r="CW8" s="2">
        <f>SQRT('(5) year_D_R23p2-5.5km'!DG6^2+'(5) year_D_R23p2-5.5km'!$M6^2)</f>
        <v>3.6633893854118485E-2</v>
      </c>
      <c r="CX8" s="2"/>
      <c r="CY8" s="2">
        <f t="shared" si="5"/>
        <v>5.2815003705113757E-3</v>
      </c>
      <c r="CZ8" s="2">
        <f t="shared" si="6"/>
        <v>5.7764581760276629E-3</v>
      </c>
      <c r="DA8" s="2">
        <f t="shared" si="7"/>
        <v>8.3324472516477666E-3</v>
      </c>
    </row>
    <row r="9" spans="1:105" x14ac:dyDescent="0.2">
      <c r="A9" s="170" t="s">
        <v>239</v>
      </c>
      <c r="B9" s="3" t="s">
        <v>182</v>
      </c>
      <c r="C9" s="2">
        <f>'(6) SMB_R23p2-5km_Gl'!P8-'(5) year_D_R23p2-5.5km'!P7</f>
        <v>0.19</v>
      </c>
      <c r="D9" s="2">
        <f>'(6) SMB_R23p2-5km_Gl'!Q8-'(5) year_D_R23p2-5.5km'!Q7</f>
        <v>0.27</v>
      </c>
      <c r="E9" s="2">
        <f>'(6) SMB_R23p2-5km_Gl'!R8-'(5) year_D_R23p2-5.5km'!R7</f>
        <v>0.08</v>
      </c>
      <c r="F9" s="2">
        <f>'(6) SMB_R23p2-5km_Gl'!S8-'(5) year_D_R23p2-5.5km'!S7</f>
        <v>0.13</v>
      </c>
      <c r="G9" s="2">
        <f>'(6) SMB_R23p2-5km_Gl'!T8-'(5) year_D_R23p2-5.5km'!T7</f>
        <v>0.12</v>
      </c>
      <c r="H9" s="2">
        <f>'(6) SMB_R23p2-5km_Gl'!U8-'(5) year_D_R23p2-5.5km'!U7</f>
        <v>0.1</v>
      </c>
      <c r="I9" s="2">
        <f>'(6) SMB_R23p2-5km_Gl'!V8-'(5) year_D_R23p2-5.5km'!V7</f>
        <v>0.08</v>
      </c>
      <c r="J9" s="2">
        <f>'(6) SMB_R23p2-5km_Gl'!W8-'(5) year_D_R23p2-5.5km'!W7</f>
        <v>0.15</v>
      </c>
      <c r="K9" s="2">
        <f>'(6) SMB_R23p2-5km_Gl'!X8-'(5) year_D_R23p2-5.5km'!X7</f>
        <v>0.06</v>
      </c>
      <c r="L9" s="2">
        <f>'(6) SMB_R23p2-5km_Gl'!Y8-'(5) year_D_R23p2-5.5km'!Y7</f>
        <v>0.12</v>
      </c>
      <c r="M9" s="2">
        <f>'(6) SMB_R23p2-5km_Gl'!Z8-'(5) year_D_R23p2-5.5km'!Z7</f>
        <v>-0.09</v>
      </c>
      <c r="N9" s="2">
        <f>'(6) SMB_R23p2-5km_Gl'!AA8-'(5) year_D_R23p2-5.5km'!AA7</f>
        <v>0.17</v>
      </c>
      <c r="O9" s="2">
        <f>'(6) SMB_R23p2-5km_Gl'!AB8-'(5) year_D_R23p2-5.5km'!AB7</f>
        <v>0.12</v>
      </c>
      <c r="P9" s="2">
        <f>'(6) SMB_R23p2-5km_Gl'!AC8-'(5) year_D_R23p2-5.5km'!AC7</f>
        <v>-7.0000000000000007E-2</v>
      </c>
      <c r="Q9" s="2">
        <f>'(6) SMB_R23p2-5km_Gl'!AD8-'(5) year_D_R23p2-5.5km'!AD7</f>
        <v>7.0000000000000007E-2</v>
      </c>
      <c r="R9" s="2">
        <f>'(6) SMB_R23p2-5km_Gl'!AE8-'(5) year_D_R23p2-5.5km'!AE7</f>
        <v>0.05</v>
      </c>
      <c r="S9" s="2">
        <f>'(6) SMB_R23p2-5km_Gl'!AF8-'(5) year_D_R23p2-5.5km'!AF7</f>
        <v>0.05</v>
      </c>
      <c r="T9" s="2">
        <f>'(6) SMB_R23p2-5km_Gl'!AG8-'(5) year_D_R23p2-5.5km'!AG7</f>
        <v>-0.04</v>
      </c>
      <c r="U9" s="2">
        <f>'(6) SMB_R23p2-5km_Gl'!AH8-'(5) year_D_R23p2-5.5km'!AH7</f>
        <v>0.14000000000000001</v>
      </c>
      <c r="V9" s="2">
        <f>'(6) SMB_R23p2-5km_Gl'!AI8-'(5) year_D_R23p2-5.5km'!AI7</f>
        <v>0.13</v>
      </c>
      <c r="W9" s="2">
        <f>'(6) SMB_R23p2-5km_Gl'!AJ8-'(5) year_D_R23p2-5.5km'!AJ7</f>
        <v>0.12</v>
      </c>
      <c r="X9" s="2">
        <f>'(6) SMB_R23p2-5km_Gl'!AK8-'(5) year_D_R23p2-5.5km'!AK7</f>
        <v>0.17</v>
      </c>
      <c r="Y9" s="2">
        <f>'(6) SMB_R23p2-5km_Gl'!AL8-'(5) year_D_R23p2-5.5km'!AL7</f>
        <v>0</v>
      </c>
      <c r="Z9" s="2">
        <f>'(6) SMB_R23p2-5km_Gl'!AM8-'(5) year_D_R23p2-5.5km'!AM7</f>
        <v>-0.05</v>
      </c>
      <c r="AA9" s="2">
        <f>'(6) SMB_R23p2-5km_Gl'!AN8-'(5) year_D_R23p2-5.5km'!AN7</f>
        <v>0.28999999999999998</v>
      </c>
      <c r="AB9" s="2">
        <f>'(6) SMB_R23p2-5km_Gl'!AO8-'(5) year_D_R23p2-5.5km'!AO7</f>
        <v>0.15</v>
      </c>
      <c r="AC9" s="2">
        <f>'(6) SMB_R23p2-5km_Gl'!AP8-'(5) year_D_R23p2-5.5km'!AP7</f>
        <v>-0.03</v>
      </c>
      <c r="AD9" s="2">
        <f>'(6) SMB_R23p2-5km_Gl'!AQ8-'(5) year_D_R23p2-5.5km'!AQ7</f>
        <v>-0.06</v>
      </c>
      <c r="AE9" s="2">
        <f>'(6) SMB_R23p2-5km_Gl'!AR8-'(5) year_D_R23p2-5.5km'!AR7</f>
        <v>0.15</v>
      </c>
      <c r="AF9" s="2">
        <f>'(6) SMB_R23p2-5km_Gl'!AS8-'(5) year_D_R23p2-5.5km'!AS7</f>
        <v>-0.11</v>
      </c>
      <c r="AG9" s="2">
        <f>'(6) SMB_R23p2-5km_Gl'!AT8-'(5) year_D_R23p2-5.5km'!AT7</f>
        <v>0.13</v>
      </c>
      <c r="AH9" s="2">
        <f>'(6) SMB_R23p2-5km_Gl'!AU8-'(5) year_D_R23p2-5.5km'!AU7</f>
        <v>-0.01</v>
      </c>
      <c r="AI9" s="2">
        <f>'(6) SMB_R23p2-5km_Gl'!AV8-'(5) year_D_R23p2-5.5km'!AV7</f>
        <v>0.03</v>
      </c>
      <c r="AJ9" s="2">
        <f>'(6) SMB_R23p2-5km_Gl'!AW8-'(5) year_D_R23p2-5.5km'!AW7</f>
        <v>0.25</v>
      </c>
      <c r="AK9" s="2">
        <f>'(6) SMB_R23p2-5km_Gl'!AX8-'(5) year_D_R23p2-5.5km'!AX7</f>
        <v>0.05</v>
      </c>
      <c r="AL9" s="2">
        <f>'(6) SMB_R23p2-5km_Gl'!AY8-'(5) year_D_R23p2-5.5km'!AY7</f>
        <v>0.02</v>
      </c>
      <c r="AM9" s="2">
        <f>'(6) SMB_R23p2-5km_Gl'!AZ8-'(5) year_D_R23p2-5.5km'!AZ7</f>
        <v>-0.08</v>
      </c>
      <c r="AN9" s="2">
        <f>'(6) SMB_R23p2-5km_Gl'!BA8-'(5) year_D_R23p2-5.5km'!BA7</f>
        <v>0.06</v>
      </c>
      <c r="AO9" s="2">
        <f>'(6) SMB_R23p2-5km_Gl'!BB8-'(5) year_D_R23p2-5.5km'!BB7</f>
        <v>-0.21</v>
      </c>
      <c r="AP9" s="2">
        <f>'(6) SMB_R23p2-5km_Gl'!BC8-'(5) year_D_R23p2-5.5km'!BC7</f>
        <v>-0.05</v>
      </c>
      <c r="AQ9" s="2">
        <f>'(6) SMB_R23p2-5km_Gl'!BD8-'(5) year_D_R23p2-5.5km'!BD7</f>
        <v>-0.08</v>
      </c>
      <c r="AR9" s="2">
        <f>'(6) SMB_R23p2-5km_Gl'!BE8-'(5) year_D_R23p2-5.5km'!BE7</f>
        <v>-0.06</v>
      </c>
      <c r="AS9" s="2">
        <f>'(6) SMB_R23p2-5km_Gl'!BF8-'(5) year_D_R23p2-5.5km'!BF7</f>
        <v>0</v>
      </c>
      <c r="AT9" s="2">
        <f>'(6) SMB_R23p2-5km_Gl'!BG8-'(5) year_D_R23p2-5.5km'!BG7</f>
        <v>0.05</v>
      </c>
      <c r="AU9" s="2">
        <f>'(6) SMB_R23p2-5km_Gl'!BH8-'(5) year_D_R23p2-5.5km'!BH7</f>
        <v>-0.09</v>
      </c>
      <c r="AV9" s="2">
        <f>'(6) SMB_R23p2-5km_Gl'!BI8-'(5) year_D_R23p2-5.5km'!BI7</f>
        <v>-0.06</v>
      </c>
      <c r="AW9" s="2">
        <f>'(6) SMB_R23p2-5km_Gl'!BJ8-'(5) year_D_R23p2-5.5km'!BJ7</f>
        <v>-0.04</v>
      </c>
      <c r="AX9" s="23">
        <f t="shared" si="4"/>
        <v>5.239130434782608E-2</v>
      </c>
      <c r="AY9" s="23">
        <f t="shared" si="8"/>
        <v>8.9473684210526302E-2</v>
      </c>
      <c r="AZ9" s="23">
        <f t="shared" si="9"/>
        <v>-5.5555555555556065E-4</v>
      </c>
      <c r="BD9" s="2">
        <f>SQRT('(5) year_D_R23p2-5.5km'!BN7^2+'(5) year_D_R23p2-5.5km'!$M7^2)</f>
        <v>3.443084097496604E-3</v>
      </c>
      <c r="BE9" s="2">
        <f>SQRT('(5) year_D_R23p2-5.5km'!BO7^2+'(5) year_D_R23p2-5.5km'!$M7^2)</f>
        <v>3.443084097496604E-3</v>
      </c>
      <c r="BF9" s="2">
        <f>SQRT('(5) year_D_R23p2-5.5km'!BP7^2+'(5) year_D_R23p2-5.5km'!$M7^2)</f>
        <v>3.443084097496604E-3</v>
      </c>
      <c r="BG9" s="2">
        <f>SQRT('(5) year_D_R23p2-5.5km'!BQ7^2+'(5) year_D_R23p2-5.5km'!$M7^2)</f>
        <v>3.443084097496604E-3</v>
      </c>
      <c r="BH9" s="2">
        <f>SQRT('(5) year_D_R23p2-5.5km'!BR7^2+'(5) year_D_R23p2-5.5km'!$M7^2)</f>
        <v>3.443084097496604E-3</v>
      </c>
      <c r="BI9" s="2">
        <f>SQRT('(5) year_D_R23p2-5.5km'!BS7^2+'(5) year_D_R23p2-5.5km'!$M7^2)</f>
        <v>3.443084097496604E-3</v>
      </c>
      <c r="BJ9" s="2">
        <f>SQRT('(5) year_D_R23p2-5.5km'!BT7^2+'(5) year_D_R23p2-5.5km'!$M7^2)</f>
        <v>3.443084097496604E-3</v>
      </c>
      <c r="BK9" s="2">
        <f>SQRT('(5) year_D_R23p2-5.5km'!BU7^2+'(5) year_D_R23p2-5.5km'!$M7^2)</f>
        <v>3.443084097496604E-3</v>
      </c>
      <c r="BL9" s="2">
        <f>SQRT('(5) year_D_R23p2-5.5km'!BV7^2+'(5) year_D_R23p2-5.5km'!$M7^2)</f>
        <v>3.443084097496604E-3</v>
      </c>
      <c r="BM9" s="2">
        <f>SQRT('(5) year_D_R23p2-5.5km'!BW7^2+'(5) year_D_R23p2-5.5km'!$M7^2)</f>
        <v>3.443084097496604E-3</v>
      </c>
      <c r="BN9" s="2">
        <f>SQRT('(5) year_D_R23p2-5.5km'!BX7^2+'(5) year_D_R23p2-5.5km'!$M7^2)</f>
        <v>3.443084097496604E-3</v>
      </c>
      <c r="BO9" s="2">
        <f>SQRT('(5) year_D_R23p2-5.5km'!BY7^2+'(5) year_D_R23p2-5.5km'!$M7^2)</f>
        <v>3.443084097496604E-3</v>
      </c>
      <c r="BP9" s="2">
        <f>SQRT('(5) year_D_R23p2-5.5km'!BZ7^2+'(5) year_D_R23p2-5.5km'!$M7^2)</f>
        <v>3.443084097496604E-3</v>
      </c>
      <c r="BQ9" s="2">
        <f>SQRT('(5) year_D_R23p2-5.5km'!CA7^2+'(5) year_D_R23p2-5.5km'!$M7^2)</f>
        <v>3.443084097496604E-3</v>
      </c>
      <c r="BR9" s="2">
        <f>SQRT('(5) year_D_R23p2-5.5km'!CB7^2+'(5) year_D_R23p2-5.5km'!$M7^2)</f>
        <v>3.443084097496604E-3</v>
      </c>
      <c r="BS9" s="2">
        <f>SQRT('(5) year_D_R23p2-5.5km'!CC7^2+'(5) year_D_R23p2-5.5km'!$M7^2)</f>
        <v>3.443084097496604E-3</v>
      </c>
      <c r="BT9" s="2">
        <f>SQRT('(5) year_D_R23p2-5.5km'!CD7^2+'(5) year_D_R23p2-5.5km'!$M7^2)</f>
        <v>3.443084097496604E-3</v>
      </c>
      <c r="BU9" s="2">
        <f>SQRT('(5) year_D_R23p2-5.5km'!CE7^2+'(5) year_D_R23p2-5.5km'!$M7^2)</f>
        <v>3.443084097496604E-3</v>
      </c>
      <c r="BV9" s="2">
        <f>SQRT('(5) year_D_R23p2-5.5km'!CF7^2+'(5) year_D_R23p2-5.5km'!$M7^2)</f>
        <v>3.443084097496604E-3</v>
      </c>
      <c r="BW9" s="2">
        <f>SQRT('(5) year_D_R23p2-5.5km'!CG7^2+'(5) year_D_R23p2-5.5km'!$M7^2)</f>
        <v>3.443084097496604E-3</v>
      </c>
      <c r="BX9" s="2">
        <f>SQRT('(5) year_D_R23p2-5.5km'!CH7^2+'(5) year_D_R23p2-5.5km'!$M7^2)</f>
        <v>3.443084097496604E-3</v>
      </c>
      <c r="BY9" s="2">
        <f>SQRT('(5) year_D_R23p2-5.5km'!CI7^2+'(5) year_D_R23p2-5.5km'!$M7^2)</f>
        <v>3.443084097496604E-3</v>
      </c>
      <c r="BZ9" s="2">
        <f>SQRT('(5) year_D_R23p2-5.5km'!CJ7^2+'(5) year_D_R23p2-5.5km'!$M7^2)</f>
        <v>3.443084097496604E-3</v>
      </c>
      <c r="CA9" s="2">
        <f>SQRT('(5) year_D_R23p2-5.5km'!CK7^2+'(5) year_D_R23p2-5.5km'!$M7^2)</f>
        <v>3.443084097496604E-3</v>
      </c>
      <c r="CB9" s="2">
        <f>SQRT('(5) year_D_R23p2-5.5km'!CL7^2+'(5) year_D_R23p2-5.5km'!$M7^2)</f>
        <v>3.443084097496604E-3</v>
      </c>
      <c r="CC9" s="2">
        <f>SQRT('(5) year_D_R23p2-5.5km'!CM7^2+'(5) year_D_R23p2-5.5km'!$M7^2)</f>
        <v>3.443084097496604E-3</v>
      </c>
      <c r="CD9" s="2">
        <f>SQRT('(5) year_D_R23p2-5.5km'!CN7^2+'(5) year_D_R23p2-5.5km'!$M7^2)</f>
        <v>3.443084097496604E-3</v>
      </c>
      <c r="CE9" s="2">
        <f>SQRT('(5) year_D_R23p2-5.5km'!CO7^2+'(5) year_D_R23p2-5.5km'!$M7^2)</f>
        <v>3.443084097496604E-3</v>
      </c>
      <c r="CF9" s="2">
        <f>SQRT('(5) year_D_R23p2-5.5km'!CP7^2+'(5) year_D_R23p2-5.5km'!$M7^2)</f>
        <v>3.443084097496604E-3</v>
      </c>
      <c r="CG9" s="2">
        <f>SQRT('(5) year_D_R23p2-5.5km'!CQ7^2+'(5) year_D_R23p2-5.5km'!$M7^2)</f>
        <v>3.443084097496604E-3</v>
      </c>
      <c r="CH9" s="2">
        <f>SQRT('(5) year_D_R23p2-5.5km'!CR7^2+'(5) year_D_R23p2-5.5km'!$M7^2)</f>
        <v>3.443084097496604E-3</v>
      </c>
      <c r="CI9" s="2">
        <f>SQRT('(5) year_D_R23p2-5.5km'!CS7^2+'(5) year_D_R23p2-5.5km'!$M7^2)</f>
        <v>3.443084097496604E-3</v>
      </c>
      <c r="CJ9" s="2">
        <f>SQRT('(5) year_D_R23p2-5.5km'!CT7^2+'(5) year_D_R23p2-5.5km'!$M7^2)</f>
        <v>3.443084097496604E-3</v>
      </c>
      <c r="CK9" s="2">
        <f>SQRT('(5) year_D_R23p2-5.5km'!CU7^2+'(5) year_D_R23p2-5.5km'!$M7^2)</f>
        <v>3.443084097496604E-3</v>
      </c>
      <c r="CL9" s="2">
        <f>SQRT('(5) year_D_R23p2-5.5km'!CV7^2+'(5) year_D_R23p2-5.5km'!$M7^2)</f>
        <v>3.443084097496604E-3</v>
      </c>
      <c r="CM9" s="2">
        <f>SQRT('(5) year_D_R23p2-5.5km'!CW7^2+'(5) year_D_R23p2-5.5km'!$M7^2)</f>
        <v>3.443084097496604E-3</v>
      </c>
      <c r="CN9" s="2">
        <f>SQRT('(5) year_D_R23p2-5.5km'!CX7^2+'(5) year_D_R23p2-5.5km'!$M7^2)</f>
        <v>3.443084097496604E-3</v>
      </c>
      <c r="CO9" s="2">
        <f>SQRT('(5) year_D_R23p2-5.5km'!CY7^2+'(5) year_D_R23p2-5.5km'!$M7^2)</f>
        <v>3.443084097496604E-3</v>
      </c>
      <c r="CP9" s="2">
        <f>SQRT('(5) year_D_R23p2-5.5km'!CZ7^2+'(5) year_D_R23p2-5.5km'!$M7^2)</f>
        <v>3.443084097496604E-3</v>
      </c>
      <c r="CQ9" s="2">
        <f>SQRT('(5) year_D_R23p2-5.5km'!DA7^2+'(5) year_D_R23p2-5.5km'!$M7^2)</f>
        <v>3.443084097496604E-3</v>
      </c>
      <c r="CR9" s="2">
        <f>SQRT('(5) year_D_R23p2-5.5km'!DB7^2+'(5) year_D_R23p2-5.5km'!$M7^2)</f>
        <v>3.443084097496604E-3</v>
      </c>
      <c r="CS9" s="2">
        <f>SQRT('(5) year_D_R23p2-5.5km'!DC7^2+'(5) year_D_R23p2-5.5km'!$M7^2)</f>
        <v>3.443084097496604E-3</v>
      </c>
      <c r="CT9" s="2">
        <f>SQRT('(5) year_D_R23p2-5.5km'!DD7^2+'(5) year_D_R23p2-5.5km'!$M7^2)</f>
        <v>3.443084097496604E-3</v>
      </c>
      <c r="CU9" s="2">
        <f>SQRT('(5) year_D_R23p2-5.5km'!DE7^2+'(5) year_D_R23p2-5.5km'!$M7^2)</f>
        <v>3.443084097496604E-3</v>
      </c>
      <c r="CV9" s="2">
        <f>SQRT('(5) year_D_R23p2-5.5km'!DF7^2+'(5) year_D_R23p2-5.5km'!$M7^2)</f>
        <v>3.443084097496604E-3</v>
      </c>
      <c r="CW9" s="2">
        <f>SQRT('(5) year_D_R23p2-5.5km'!DG7^2+'(5) year_D_R23p2-5.5km'!$M7^2)</f>
        <v>3.443084097496604E-3</v>
      </c>
      <c r="CX9" s="2"/>
      <c r="CY9" s="2">
        <f t="shared" si="5"/>
        <v>5.1326467295006171E-4</v>
      </c>
      <c r="CZ9" s="2">
        <f t="shared" si="6"/>
        <v>6.5068173321837768E-4</v>
      </c>
      <c r="DA9" s="2">
        <f t="shared" si="7"/>
        <v>6.5068173321837757E-4</v>
      </c>
    </row>
    <row r="10" spans="1:105" x14ac:dyDescent="0.2">
      <c r="A10" s="170" t="s">
        <v>240</v>
      </c>
      <c r="B10" s="3" t="s">
        <v>182</v>
      </c>
      <c r="C10" s="2">
        <f>'(6) SMB_R23p2-5km_Gl'!P9-'(5) year_D_R23p2-5.5km'!P8</f>
        <v>0.34</v>
      </c>
      <c r="D10" s="2">
        <f>'(6) SMB_R23p2-5km_Gl'!Q9-'(5) year_D_R23p2-5.5km'!Q8</f>
        <v>0.27</v>
      </c>
      <c r="E10" s="2">
        <f>'(6) SMB_R23p2-5km_Gl'!R9-'(5) year_D_R23p2-5.5km'!R8</f>
        <v>-1.2</v>
      </c>
      <c r="F10" s="2">
        <f>'(6) SMB_R23p2-5km_Gl'!S9-'(5) year_D_R23p2-5.5km'!S8</f>
        <v>-0.5</v>
      </c>
      <c r="G10" s="2">
        <f>'(6) SMB_R23p2-5km_Gl'!T9-'(5) year_D_R23p2-5.5km'!T8</f>
        <v>-0.7</v>
      </c>
      <c r="H10" s="2">
        <f>'(6) SMB_R23p2-5km_Gl'!U9-'(5) year_D_R23p2-5.5km'!U8</f>
        <v>-1.58</v>
      </c>
      <c r="I10" s="2">
        <f>'(6) SMB_R23p2-5km_Gl'!V9-'(5) year_D_R23p2-5.5km'!V8</f>
        <v>-0.2</v>
      </c>
      <c r="J10" s="2">
        <f>'(6) SMB_R23p2-5km_Gl'!W9-'(5) year_D_R23p2-5.5km'!W8</f>
        <v>-0.5</v>
      </c>
      <c r="K10" s="2">
        <f>'(6) SMB_R23p2-5km_Gl'!X9-'(5) year_D_R23p2-5.5km'!X8</f>
        <v>-1.32</v>
      </c>
      <c r="L10" s="2">
        <f>'(6) SMB_R23p2-5km_Gl'!Y9-'(5) year_D_R23p2-5.5km'!Y8</f>
        <v>-0.28999999999999998</v>
      </c>
      <c r="M10" s="2">
        <f>'(6) SMB_R23p2-5km_Gl'!Z9-'(5) year_D_R23p2-5.5km'!Z8</f>
        <v>-2.89</v>
      </c>
      <c r="N10" s="2">
        <f>'(6) SMB_R23p2-5km_Gl'!AA9-'(5) year_D_R23p2-5.5km'!AA8</f>
        <v>0.32</v>
      </c>
      <c r="O10" s="2">
        <f>'(6) SMB_R23p2-5km_Gl'!AB9-'(5) year_D_R23p2-5.5km'!AB8</f>
        <v>0.16</v>
      </c>
      <c r="P10" s="2">
        <f>'(6) SMB_R23p2-5km_Gl'!AC9-'(5) year_D_R23p2-5.5km'!AC8</f>
        <v>-2.95</v>
      </c>
      <c r="Q10" s="2">
        <f>'(6) SMB_R23p2-5km_Gl'!AD9-'(5) year_D_R23p2-5.5km'!AD8</f>
        <v>-0.8</v>
      </c>
      <c r="R10" s="2">
        <f>'(6) SMB_R23p2-5km_Gl'!AE9-'(5) year_D_R23p2-5.5km'!AE8</f>
        <v>-1.98</v>
      </c>
      <c r="S10" s="2">
        <f>'(6) SMB_R23p2-5km_Gl'!AF9-'(5) year_D_R23p2-5.5km'!AF8</f>
        <v>-1.17</v>
      </c>
      <c r="T10" s="2">
        <f>'(6) SMB_R23p2-5km_Gl'!AG9-'(5) year_D_R23p2-5.5km'!AG8</f>
        <v>-2.59</v>
      </c>
      <c r="U10" s="2">
        <f>'(6) SMB_R23p2-5km_Gl'!AH9-'(5) year_D_R23p2-5.5km'!AH8</f>
        <v>-0.5</v>
      </c>
      <c r="V10" s="2">
        <f>'(6) SMB_R23p2-5km_Gl'!AI9-'(5) year_D_R23p2-5.5km'!AI8</f>
        <v>-0.97</v>
      </c>
      <c r="W10" s="2">
        <f>'(6) SMB_R23p2-5km_Gl'!AJ9-'(5) year_D_R23p2-5.5km'!AJ8</f>
        <v>-0.3</v>
      </c>
      <c r="X10" s="2">
        <f>'(6) SMB_R23p2-5km_Gl'!AK9-'(5) year_D_R23p2-5.5km'!AK8</f>
        <v>-0.27</v>
      </c>
      <c r="Y10" s="2">
        <f>'(6) SMB_R23p2-5km_Gl'!AL9-'(5) year_D_R23p2-5.5km'!AL8</f>
        <v>-1.51</v>
      </c>
      <c r="Z10" s="2">
        <f>'(6) SMB_R23p2-5km_Gl'!AM9-'(5) year_D_R23p2-5.5km'!AM8</f>
        <v>-2.87</v>
      </c>
      <c r="AA10" s="2">
        <f>'(6) SMB_R23p2-5km_Gl'!AN9-'(5) year_D_R23p2-5.5km'!AN8</f>
        <v>0.6</v>
      </c>
      <c r="AB10" s="2">
        <f>'(6) SMB_R23p2-5km_Gl'!AO9-'(5) year_D_R23p2-5.5km'!AO8</f>
        <v>-0.46</v>
      </c>
      <c r="AC10" s="2">
        <f>'(6) SMB_R23p2-5km_Gl'!AP9-'(5) year_D_R23p2-5.5km'!AP8</f>
        <v>-2.04</v>
      </c>
      <c r="AD10" s="2">
        <f>'(6) SMB_R23p2-5km_Gl'!AQ9-'(5) year_D_R23p2-5.5km'!AQ8</f>
        <v>-2.25</v>
      </c>
      <c r="AE10" s="2">
        <f>'(6) SMB_R23p2-5km_Gl'!AR9-'(5) year_D_R23p2-5.5km'!AR8</f>
        <v>-0.75</v>
      </c>
      <c r="AF10" s="2">
        <f>'(6) SMB_R23p2-5km_Gl'!AS9-'(5) year_D_R23p2-5.5km'!AS8</f>
        <v>-2.96</v>
      </c>
      <c r="AG10" s="2">
        <f>'(6) SMB_R23p2-5km_Gl'!AT9-'(5) year_D_R23p2-5.5km'!AT8</f>
        <v>-0.79</v>
      </c>
      <c r="AH10" s="2">
        <f>'(6) SMB_R23p2-5km_Gl'!AU9-'(5) year_D_R23p2-5.5km'!AU8</f>
        <v>-1.8</v>
      </c>
      <c r="AI10" s="2">
        <f>'(6) SMB_R23p2-5km_Gl'!AV9-'(5) year_D_R23p2-5.5km'!AV8</f>
        <v>-2.37</v>
      </c>
      <c r="AJ10" s="2">
        <f>'(6) SMB_R23p2-5km_Gl'!AW9-'(5) year_D_R23p2-5.5km'!AW8</f>
        <v>0.4</v>
      </c>
      <c r="AK10" s="2">
        <f>'(6) SMB_R23p2-5km_Gl'!AX9-'(5) year_D_R23p2-5.5km'!AX8</f>
        <v>-1.72</v>
      </c>
      <c r="AL10" s="2">
        <f>'(6) SMB_R23p2-5km_Gl'!AY9-'(5) year_D_R23p2-5.5km'!AY8</f>
        <v>-2.65</v>
      </c>
      <c r="AM10" s="2">
        <f>'(6) SMB_R23p2-5km_Gl'!AZ9-'(5) year_D_R23p2-5.5km'!AZ8</f>
        <v>-3.89</v>
      </c>
      <c r="AN10" s="2">
        <f>'(6) SMB_R23p2-5km_Gl'!BA9-'(5) year_D_R23p2-5.5km'!BA8</f>
        <v>-1.18</v>
      </c>
      <c r="AO10" s="2">
        <f>'(6) SMB_R23p2-5km_Gl'!BB9-'(5) year_D_R23p2-5.5km'!BB8</f>
        <v>-4.1500000000000004</v>
      </c>
      <c r="AP10" s="2">
        <f>'(6) SMB_R23p2-5km_Gl'!BC9-'(5) year_D_R23p2-5.5km'!BC8</f>
        <v>-3.61</v>
      </c>
      <c r="AQ10" s="2">
        <f>'(6) SMB_R23p2-5km_Gl'!BD9-'(5) year_D_R23p2-5.5km'!BD8</f>
        <v>-2.83</v>
      </c>
      <c r="AR10" s="2">
        <f>'(6) SMB_R23p2-5km_Gl'!BE9-'(5) year_D_R23p2-5.5km'!BE8</f>
        <v>-3.31</v>
      </c>
      <c r="AS10" s="2">
        <f>'(6) SMB_R23p2-5km_Gl'!BF9-'(5) year_D_R23p2-5.5km'!BF8</f>
        <v>-1.31</v>
      </c>
      <c r="AT10" s="2">
        <f>'(6) SMB_R23p2-5km_Gl'!BG9-'(5) year_D_R23p2-5.5km'!BG8</f>
        <v>-0.91</v>
      </c>
      <c r="AU10" s="2">
        <f>'(6) SMB_R23p2-5km_Gl'!BH9-'(5) year_D_R23p2-5.5km'!BH8</f>
        <v>-3.26</v>
      </c>
      <c r="AV10" s="2">
        <f>'(6) SMB_R23p2-5km_Gl'!BI9-'(5) year_D_R23p2-5.5km'!BI8</f>
        <v>-2.86</v>
      </c>
      <c r="AW10" s="2">
        <f>'(6) SMB_R23p2-5km_Gl'!BJ9-'(5) year_D_R23p2-5.5km'!BJ8</f>
        <v>-1.59</v>
      </c>
      <c r="AX10" s="23">
        <f t="shared" si="4"/>
        <v>-1.4804347826086954</v>
      </c>
      <c r="AY10" s="23">
        <f t="shared" si="8"/>
        <v>-0.95157894736842097</v>
      </c>
      <c r="AZ10" s="23">
        <f t="shared" si="9"/>
        <v>-2.2194444444444437</v>
      </c>
      <c r="BD10" s="2">
        <f>SQRT('(5) year_D_R23p2-5.5km'!BN8^2+'(5) year_D_R23p2-5.5km'!$M8^2)</f>
        <v>8.1841456244414634E-2</v>
      </c>
      <c r="BE10" s="2">
        <f>SQRT('(5) year_D_R23p2-5.5km'!BO8^2+'(5) year_D_R23p2-5.5km'!$M8^2)</f>
        <v>8.1841456244414634E-2</v>
      </c>
      <c r="BF10" s="2">
        <f>SQRT('(5) year_D_R23p2-5.5km'!BP8^2+'(5) year_D_R23p2-5.5km'!$M8^2)</f>
        <v>8.1841456244414634E-2</v>
      </c>
      <c r="BG10" s="2">
        <f>SQRT('(5) year_D_R23p2-5.5km'!BQ8^2+'(5) year_D_R23p2-5.5km'!$M8^2)</f>
        <v>8.1841456244414634E-2</v>
      </c>
      <c r="BH10" s="2">
        <f>SQRT('(5) year_D_R23p2-5.5km'!BR8^2+'(5) year_D_R23p2-5.5km'!$M8^2)</f>
        <v>8.1841456244414634E-2</v>
      </c>
      <c r="BI10" s="2">
        <f>SQRT('(5) year_D_R23p2-5.5km'!BS8^2+'(5) year_D_R23p2-5.5km'!$M8^2)</f>
        <v>8.1841456244414634E-2</v>
      </c>
      <c r="BJ10" s="2">
        <f>SQRT('(5) year_D_R23p2-5.5km'!BT8^2+'(5) year_D_R23p2-5.5km'!$M8^2)</f>
        <v>8.1841456244414634E-2</v>
      </c>
      <c r="BK10" s="2">
        <f>SQRT('(5) year_D_R23p2-5.5km'!BU8^2+'(5) year_D_R23p2-5.5km'!$M8^2)</f>
        <v>8.1841456244414634E-2</v>
      </c>
      <c r="BL10" s="2">
        <f>SQRT('(5) year_D_R23p2-5.5km'!BV8^2+'(5) year_D_R23p2-5.5km'!$M8^2)</f>
        <v>8.1841456244414634E-2</v>
      </c>
      <c r="BM10" s="2">
        <f>SQRT('(5) year_D_R23p2-5.5km'!BW8^2+'(5) year_D_R23p2-5.5km'!$M8^2)</f>
        <v>8.1841456244414634E-2</v>
      </c>
      <c r="BN10" s="2">
        <f>SQRT('(5) year_D_R23p2-5.5km'!BX8^2+'(5) year_D_R23p2-5.5km'!$M8^2)</f>
        <v>8.1841456244414634E-2</v>
      </c>
      <c r="BO10" s="2">
        <f>SQRT('(5) year_D_R23p2-5.5km'!BY8^2+'(5) year_D_R23p2-5.5km'!$M8^2)</f>
        <v>8.1841456244414634E-2</v>
      </c>
      <c r="BP10" s="2">
        <f>SQRT('(5) year_D_R23p2-5.5km'!BZ8^2+'(5) year_D_R23p2-5.5km'!$M8^2)</f>
        <v>8.1841456244414634E-2</v>
      </c>
      <c r="BQ10" s="2">
        <f>SQRT('(5) year_D_R23p2-5.5km'!CA8^2+'(5) year_D_R23p2-5.5km'!$M8^2)</f>
        <v>8.1841456244414634E-2</v>
      </c>
      <c r="BR10" s="2">
        <f>SQRT('(5) year_D_R23p2-5.5km'!CB8^2+'(5) year_D_R23p2-5.5km'!$M8^2)</f>
        <v>8.1841456244414634E-2</v>
      </c>
      <c r="BS10" s="2">
        <f>SQRT('(5) year_D_R23p2-5.5km'!CC8^2+'(5) year_D_R23p2-5.5km'!$M8^2)</f>
        <v>8.1841456244414634E-2</v>
      </c>
      <c r="BT10" s="2">
        <f>SQRT('(5) year_D_R23p2-5.5km'!CD8^2+'(5) year_D_R23p2-5.5km'!$M8^2)</f>
        <v>8.1841456244414634E-2</v>
      </c>
      <c r="BU10" s="2">
        <f>SQRT('(5) year_D_R23p2-5.5km'!CE8^2+'(5) year_D_R23p2-5.5km'!$M8^2)</f>
        <v>8.1841456244414634E-2</v>
      </c>
      <c r="BV10" s="2">
        <f>SQRT('(5) year_D_R23p2-5.5km'!CF8^2+'(5) year_D_R23p2-5.5km'!$M8^2)</f>
        <v>8.1841456244414634E-2</v>
      </c>
      <c r="BW10" s="2">
        <f>SQRT('(5) year_D_R23p2-5.5km'!CG8^2+'(5) year_D_R23p2-5.5km'!$M8^2)</f>
        <v>8.1841456244414634E-2</v>
      </c>
      <c r="BX10" s="2">
        <f>SQRT('(5) year_D_R23p2-5.5km'!CH8^2+'(5) year_D_R23p2-5.5km'!$M8^2)</f>
        <v>8.1841456244414634E-2</v>
      </c>
      <c r="BY10" s="2">
        <f>SQRT('(5) year_D_R23p2-5.5km'!CI8^2+'(5) year_D_R23p2-5.5km'!$M8^2)</f>
        <v>8.1841456244414634E-2</v>
      </c>
      <c r="BZ10" s="2">
        <f>SQRT('(5) year_D_R23p2-5.5km'!CJ8^2+'(5) year_D_R23p2-5.5km'!$M8^2)</f>
        <v>8.1841456244414634E-2</v>
      </c>
      <c r="CA10" s="2">
        <f>SQRT('(5) year_D_R23p2-5.5km'!CK8^2+'(5) year_D_R23p2-5.5km'!$M8^2)</f>
        <v>8.1841456244414634E-2</v>
      </c>
      <c r="CB10" s="2">
        <f>SQRT('(5) year_D_R23p2-5.5km'!CL8^2+'(5) year_D_R23p2-5.5km'!$M8^2)</f>
        <v>8.1841456244414634E-2</v>
      </c>
      <c r="CC10" s="2">
        <f>SQRT('(5) year_D_R23p2-5.5km'!CM8^2+'(5) year_D_R23p2-5.5km'!$M8^2)</f>
        <v>8.1841456244414634E-2</v>
      </c>
      <c r="CD10" s="2">
        <f>SQRT('(5) year_D_R23p2-5.5km'!CN8^2+'(5) year_D_R23p2-5.5km'!$M8^2)</f>
        <v>8.1841456244414634E-2</v>
      </c>
      <c r="CE10" s="2">
        <f>SQRT('(5) year_D_R23p2-5.5km'!CO8^2+'(5) year_D_R23p2-5.5km'!$M8^2)</f>
        <v>8.1841456244414634E-2</v>
      </c>
      <c r="CF10" s="2">
        <f>SQRT('(5) year_D_R23p2-5.5km'!CP8^2+'(5) year_D_R23p2-5.5km'!$M8^2)</f>
        <v>8.1841456244414634E-2</v>
      </c>
      <c r="CG10" s="2">
        <f>SQRT('(5) year_D_R23p2-5.5km'!CQ8^2+'(5) year_D_R23p2-5.5km'!$M8^2)</f>
        <v>8.1841456244414634E-2</v>
      </c>
      <c r="CH10" s="2">
        <f>SQRT('(5) year_D_R23p2-5.5km'!CR8^2+'(5) year_D_R23p2-5.5km'!$M8^2)</f>
        <v>8.1841456244414634E-2</v>
      </c>
      <c r="CI10" s="2">
        <f>SQRT('(5) year_D_R23p2-5.5km'!CS8^2+'(5) year_D_R23p2-5.5km'!$M8^2)</f>
        <v>8.1841456244414634E-2</v>
      </c>
      <c r="CJ10" s="2">
        <f>SQRT('(5) year_D_R23p2-5.5km'!CT8^2+'(5) year_D_R23p2-5.5km'!$M8^2)</f>
        <v>8.1841456244414634E-2</v>
      </c>
      <c r="CK10" s="2">
        <f>SQRT('(5) year_D_R23p2-5.5km'!CU8^2+'(5) year_D_R23p2-5.5km'!$M8^2)</f>
        <v>8.1841456244414634E-2</v>
      </c>
      <c r="CL10" s="2">
        <f>SQRT('(5) year_D_R23p2-5.5km'!CV8^2+'(5) year_D_R23p2-5.5km'!$M8^2)</f>
        <v>8.1841456244414634E-2</v>
      </c>
      <c r="CM10" s="2">
        <f>SQRT('(5) year_D_R23p2-5.5km'!CW8^2+'(5) year_D_R23p2-5.5km'!$M8^2)</f>
        <v>8.1841456244414634E-2</v>
      </c>
      <c r="CN10" s="2">
        <f>SQRT('(5) year_D_R23p2-5.5km'!CX8^2+'(5) year_D_R23p2-5.5km'!$M8^2)</f>
        <v>8.1841456244414634E-2</v>
      </c>
      <c r="CO10" s="2">
        <f>SQRT('(5) year_D_R23p2-5.5km'!CY8^2+'(5) year_D_R23p2-5.5km'!$M8^2)</f>
        <v>8.1841456244414634E-2</v>
      </c>
      <c r="CP10" s="2">
        <f>SQRT('(5) year_D_R23p2-5.5km'!CZ8^2+'(5) year_D_R23p2-5.5km'!$M8^2)</f>
        <v>8.1841456244414634E-2</v>
      </c>
      <c r="CQ10" s="2">
        <f>SQRT('(5) year_D_R23p2-5.5km'!DA8^2+'(5) year_D_R23p2-5.5km'!$M8^2)</f>
        <v>8.1841456244414634E-2</v>
      </c>
      <c r="CR10" s="2">
        <f>SQRT('(5) year_D_R23p2-5.5km'!DB8^2+'(5) year_D_R23p2-5.5km'!$M8^2)</f>
        <v>8.1841456244414634E-2</v>
      </c>
      <c r="CS10" s="2">
        <f>SQRT('(5) year_D_R23p2-5.5km'!DC8^2+'(5) year_D_R23p2-5.5km'!$M8^2)</f>
        <v>8.1841456244414634E-2</v>
      </c>
      <c r="CT10" s="2">
        <f>SQRT('(5) year_D_R23p2-5.5km'!DD8^2+'(5) year_D_R23p2-5.5km'!$M8^2)</f>
        <v>8.1841456244414634E-2</v>
      </c>
      <c r="CU10" s="2">
        <f>SQRT('(5) year_D_R23p2-5.5km'!DE8^2+'(5) year_D_R23p2-5.5km'!$M8^2)</f>
        <v>8.1841456244414634E-2</v>
      </c>
      <c r="CV10" s="2">
        <f>SQRT('(5) year_D_R23p2-5.5km'!DF8^2+'(5) year_D_R23p2-5.5km'!$M8^2)</f>
        <v>8.1841456244414634E-2</v>
      </c>
      <c r="CW10" s="2">
        <f>SQRT('(5) year_D_R23p2-5.5km'!DG8^2+'(5) year_D_R23p2-5.5km'!$M8^2)</f>
        <v>8.1841456244414634E-2</v>
      </c>
      <c r="CX10" s="2">
        <f>SQRT('(5) year_D_R23p2-5.5km'!DH8^2+'(5) year_D_R23p2-5.5km'!$M8^2)</f>
        <v>8.1841456244414634E-2</v>
      </c>
      <c r="CY10" s="2">
        <f>AVERAGE(BD10:CW10)/SQRT(45)</f>
        <v>1.2200203969339038E-2</v>
      </c>
      <c r="CZ10" s="2">
        <f>AVERAGE(BD10:BV10)/SQRT(28)</f>
        <v>1.5466581439863944E-2</v>
      </c>
      <c r="DA10" s="2">
        <f>AVERAGE(CF10:CW10)/SQRT(28)</f>
        <v>1.5466581439863944E-2</v>
      </c>
    </row>
    <row r="11" spans="1:105" x14ac:dyDescent="0.2">
      <c r="A11" s="170" t="s">
        <v>119</v>
      </c>
      <c r="B11" s="3" t="s">
        <v>182</v>
      </c>
      <c r="C11" s="2">
        <f>'(6) SMB_R23p2-5km_Gl'!P10-'(5) year_D_R23p2-5.5km'!P9</f>
        <v>0.21209999999999998</v>
      </c>
      <c r="D11" s="2">
        <f>'(6) SMB_R23p2-5km_Gl'!Q10-'(5) year_D_R23p2-5.5km'!Q9</f>
        <v>0.15210000000000001</v>
      </c>
      <c r="E11" s="2">
        <f>'(6) SMB_R23p2-5km_Gl'!R10-'(5) year_D_R23p2-5.5km'!R9</f>
        <v>2.1000000000000046E-3</v>
      </c>
      <c r="F11" s="2">
        <f>'(6) SMB_R23p2-5km_Gl'!S10-'(5) year_D_R23p2-5.5km'!S9</f>
        <v>9.2100000000000015E-2</v>
      </c>
      <c r="G11" s="2">
        <f>'(6) SMB_R23p2-5km_Gl'!T10-'(5) year_D_R23p2-5.5km'!T9</f>
        <v>-2.7899999999999994E-2</v>
      </c>
      <c r="H11" s="2">
        <f>'(6) SMB_R23p2-5km_Gl'!U10-'(5) year_D_R23p2-5.5km'!U9</f>
        <v>-0.1079</v>
      </c>
      <c r="I11" s="2">
        <f>'(6) SMB_R23p2-5km_Gl'!V10-'(5) year_D_R23p2-5.5km'!V9</f>
        <v>9.2100000000000015E-2</v>
      </c>
      <c r="J11" s="2">
        <f>'(6) SMB_R23p2-5km_Gl'!W10-'(5) year_D_R23p2-5.5km'!W9</f>
        <v>0.1021</v>
      </c>
      <c r="K11" s="2">
        <f>'(6) SMB_R23p2-5km_Gl'!X10-'(5) year_D_R23p2-5.5km'!X9</f>
        <v>-0.1179</v>
      </c>
      <c r="L11" s="2">
        <f>'(6) SMB_R23p2-5km_Gl'!Y10-'(5) year_D_R23p2-5.5km'!Y9</f>
        <v>0.16209999999999999</v>
      </c>
      <c r="M11" s="2">
        <f>'(6) SMB_R23p2-5km_Gl'!Z10-'(5) year_D_R23p2-5.5km'!Z9</f>
        <v>-0.44789999999999996</v>
      </c>
      <c r="N11" s="2">
        <f>'(6) SMB_R23p2-5km_Gl'!AA10-'(5) year_D_R23p2-5.5km'!AA9</f>
        <v>0.22209999999999999</v>
      </c>
      <c r="O11" s="2">
        <f>'(6) SMB_R23p2-5km_Gl'!AB10-'(5) year_D_R23p2-5.5km'!AB9</f>
        <v>8.2100000000000006E-2</v>
      </c>
      <c r="P11" s="2">
        <f>'(6) SMB_R23p2-5km_Gl'!AC10-'(5) year_D_R23p2-5.5km'!AC9</f>
        <v>-0.41790000000000005</v>
      </c>
      <c r="Q11" s="2">
        <f>'(6) SMB_R23p2-5km_Gl'!AD10-'(5) year_D_R23p2-5.5km'!AD9</f>
        <v>5.2100000000000007E-2</v>
      </c>
      <c r="R11" s="2">
        <f>'(6) SMB_R23p2-5km_Gl'!AE10-'(5) year_D_R23p2-5.5km'!AE9</f>
        <v>-0.1479</v>
      </c>
      <c r="S11" s="2">
        <f>'(6) SMB_R23p2-5km_Gl'!AF10-'(5) year_D_R23p2-5.5km'!AF9</f>
        <v>-1.7899999999999999E-2</v>
      </c>
      <c r="T11" s="2">
        <f>'(6) SMB_R23p2-5km_Gl'!AG10-'(5) year_D_R23p2-5.5km'!AG9</f>
        <v>-0.31789999999999996</v>
      </c>
      <c r="U11" s="2">
        <f>'(6) SMB_R23p2-5km_Gl'!AH10-'(5) year_D_R23p2-5.5km'!AH9</f>
        <v>0.1021</v>
      </c>
      <c r="V11" s="2">
        <f>'(6) SMB_R23p2-5km_Gl'!AI10-'(5) year_D_R23p2-5.5km'!AI9</f>
        <v>3.2100000000000004E-2</v>
      </c>
      <c r="W11" s="2">
        <f>'(6) SMB_R23p2-5km_Gl'!AJ10-'(5) year_D_R23p2-5.5km'!AJ9</f>
        <v>5.2100000000000007E-2</v>
      </c>
      <c r="X11" s="2">
        <f>'(6) SMB_R23p2-5km_Gl'!AK10-'(5) year_D_R23p2-5.5km'!AK9</f>
        <v>3.2100000000000004E-2</v>
      </c>
      <c r="Y11" s="2">
        <f>'(6) SMB_R23p2-5km_Gl'!AL10-'(5) year_D_R23p2-5.5km'!AL9</f>
        <v>-9.9564699999999992E-2</v>
      </c>
      <c r="Z11" s="2">
        <f>'(6) SMB_R23p2-5km_Gl'!AM10-'(5) year_D_R23p2-5.5km'!AM9</f>
        <v>-0.36122939999999998</v>
      </c>
      <c r="AA11" s="2">
        <f>'(6) SMB_R23p2-5km_Gl'!AN10-'(5) year_D_R23p2-5.5km'!AN9</f>
        <v>0.4271838</v>
      </c>
      <c r="AB11" s="2">
        <f>'(6) SMB_R23p2-5km_Gl'!AO10-'(5) year_D_R23p2-5.5km'!AO9</f>
        <v>0.10479770000000002</v>
      </c>
      <c r="AC11" s="2">
        <f>'(6) SMB_R23p2-5km_Gl'!AP10-'(5) year_D_R23p2-5.5km'!AP9</f>
        <v>-0.25071290000000002</v>
      </c>
      <c r="AD11" s="2">
        <f>'(6) SMB_R23p2-5km_Gl'!AQ10-'(5) year_D_R23p2-5.5km'!AQ9</f>
        <v>-0.25102449999999998</v>
      </c>
      <c r="AE11" s="2">
        <f>'(6) SMB_R23p2-5km_Gl'!AR10-'(5) year_D_R23p2-5.5km'!AR9</f>
        <v>0.1400661</v>
      </c>
      <c r="AF11" s="2">
        <f>'(6) SMB_R23p2-5km_Gl'!AS10-'(5) year_D_R23p2-5.5km'!AS9</f>
        <v>-0.36884329999999999</v>
      </c>
      <c r="AG11" s="2">
        <f>'(6) SMB_R23p2-5km_Gl'!AT10-'(5) year_D_R23p2-5.5km'!AT9</f>
        <v>0.13224730000000001</v>
      </c>
      <c r="AH11" s="2">
        <f>'(6) SMB_R23p2-5km_Gl'!AU10-'(5) year_D_R23p2-5.5km'!AU9</f>
        <v>-0.16666209999999998</v>
      </c>
      <c r="AI11" s="2">
        <f>'(6) SMB_R23p2-5km_Gl'!AV10-'(5) year_D_R23p2-5.5km'!AV9</f>
        <v>-9.5571500000000004E-2</v>
      </c>
      <c r="AJ11" s="2">
        <f>'(6) SMB_R23p2-5km_Gl'!AW10-'(5) year_D_R23p2-5.5km'!AW9</f>
        <v>0.39551910000000001</v>
      </c>
      <c r="AK11" s="2">
        <f>'(6) SMB_R23p2-5km_Gl'!AX10-'(5) year_D_R23p2-5.5km'!AX9</f>
        <v>-7.3390299999999992E-2</v>
      </c>
      <c r="AL11" s="2">
        <f>'(6) SMB_R23p2-5km_Gl'!AY10-'(5) year_D_R23p2-5.5km'!AY9</f>
        <v>-0.1422997</v>
      </c>
      <c r="AM11" s="2">
        <f>'(6) SMB_R23p2-5km_Gl'!AZ10-'(5) year_D_R23p2-5.5km'!AZ9</f>
        <v>-0.39120909999999998</v>
      </c>
      <c r="AN11" s="2">
        <f>'(6) SMB_R23p2-5km_Gl'!BA10-'(5) year_D_R23p2-5.5km'!BA9</f>
        <v>-8.0118500000000009E-2</v>
      </c>
      <c r="AO11" s="2">
        <f>'(6) SMB_R23p2-5km_Gl'!BB10-'(5) year_D_R23p2-5.5km'!BB9</f>
        <v>-0.57902790000000004</v>
      </c>
      <c r="AP11" s="2">
        <f>'(6) SMB_R23p2-5km_Gl'!BC10-'(5) year_D_R23p2-5.5km'!BC9</f>
        <v>-0.29370190000000002</v>
      </c>
      <c r="AQ11" s="2">
        <f>'(6) SMB_R23p2-5km_Gl'!BD10-'(5) year_D_R23p2-5.5km'!BD9</f>
        <v>-0.27323449999999999</v>
      </c>
      <c r="AR11" s="2">
        <f>'(6) SMB_R23p2-5km_Gl'!BE10-'(5) year_D_R23p2-5.5km'!BE9</f>
        <v>-0.35284500000000002</v>
      </c>
      <c r="AS11" s="2">
        <f>'(6) SMB_R23p2-5km_Gl'!BF10-'(5) year_D_R23p2-5.5km'!BF9</f>
        <v>-0.1537307</v>
      </c>
      <c r="AT11" s="2">
        <f>'(6) SMB_R23p2-5km_Gl'!BG10-'(5) year_D_R23p2-5.5km'!BG9</f>
        <v>3.5568200000000008E-2</v>
      </c>
      <c r="AU11" s="2">
        <f>'(6) SMB_R23p2-5km_Gl'!BH10-'(5) year_D_R23p2-5.5km'!BH9</f>
        <v>-0.43560030000000005</v>
      </c>
      <c r="AV11" s="2">
        <f>'(6) SMB_R23p2-5km_Gl'!BI10-'(5) year_D_R23p2-5.5km'!BI9</f>
        <v>-0.30131580000000002</v>
      </c>
      <c r="AW11" s="2">
        <f>'(6) SMB_R23p2-5km_Gl'!BJ10-'(5) year_D_R23p2-5.5km'!BJ9</f>
        <v>-0.14513290000000001</v>
      </c>
      <c r="AX11" s="23">
        <f t="shared" si="4"/>
        <v>-7.931521521739128E-2</v>
      </c>
      <c r="AY11" s="23">
        <f t="shared" si="8"/>
        <v>-1.7373684210526312E-2</v>
      </c>
      <c r="AZ11" s="23">
        <f t="shared" si="9"/>
        <v>-0.16689721666666665</v>
      </c>
      <c r="BD11" s="2">
        <f>SQRT('(5) year_D_R23p2-5.5km'!BN9^2+'(5) year_D_R23p2-5.5km'!$M9^2)</f>
        <v>0.10155927131031875</v>
      </c>
      <c r="BE11" s="2">
        <f>SQRT('(5) year_D_R23p2-5.5km'!BO9^2+'(5) year_D_R23p2-5.5km'!$M9^2)</f>
        <v>0.10155927131031875</v>
      </c>
      <c r="BF11" s="2">
        <f>SQRT('(5) year_D_R23p2-5.5km'!BP9^2+'(5) year_D_R23p2-5.5km'!$M9^2)</f>
        <v>0.10155927131031875</v>
      </c>
      <c r="BG11" s="2">
        <f>SQRT('(5) year_D_R23p2-5.5km'!BQ9^2+'(5) year_D_R23p2-5.5km'!$M9^2)</f>
        <v>0.10155927131031875</v>
      </c>
      <c r="BH11" s="2">
        <f>SQRT('(5) year_D_R23p2-5.5km'!BR9^2+'(5) year_D_R23p2-5.5km'!$M9^2)</f>
        <v>0.10155927131031875</v>
      </c>
      <c r="BI11" s="2">
        <f>SQRT('(5) year_D_R23p2-5.5km'!BS9^2+'(5) year_D_R23p2-5.5km'!$M9^2)</f>
        <v>0.10155927131031875</v>
      </c>
      <c r="BJ11" s="2">
        <f>SQRT('(5) year_D_R23p2-5.5km'!BT9^2+'(5) year_D_R23p2-5.5km'!$M9^2)</f>
        <v>0.10155927131031875</v>
      </c>
      <c r="BK11" s="2">
        <f>SQRT('(5) year_D_R23p2-5.5km'!BU9^2+'(5) year_D_R23p2-5.5km'!$M9^2)</f>
        <v>0.10155927131031875</v>
      </c>
      <c r="BL11" s="2">
        <f>SQRT('(5) year_D_R23p2-5.5km'!BV9^2+'(5) year_D_R23p2-5.5km'!$M9^2)</f>
        <v>9.720917094403965E-2</v>
      </c>
      <c r="BM11" s="2">
        <f>SQRT('(5) year_D_R23p2-5.5km'!BW9^2+'(5) year_D_R23p2-5.5km'!$M9^2)</f>
        <v>9.0817391099252465E-2</v>
      </c>
      <c r="BN11" s="2">
        <f>SQRT('(5) year_D_R23p2-5.5km'!BX9^2+'(5) year_D_R23p2-5.5km'!$M9^2)</f>
        <v>8.4907203616896673E-2</v>
      </c>
      <c r="BO11" s="2">
        <f>SQRT('(5) year_D_R23p2-5.5km'!BY9^2+'(5) year_D_R23p2-5.5km'!$M9^2)</f>
        <v>7.940390182564866E-2</v>
      </c>
      <c r="BP11" s="2">
        <f>SQRT('(5) year_D_R23p2-5.5km'!BZ9^2+'(5) year_D_R23p2-5.5km'!$M9^2)</f>
        <v>7.4308950295957035E-2</v>
      </c>
      <c r="BQ11" s="2">
        <f>SQRT('(5) year_D_R23p2-5.5km'!CA9^2+'(5) year_D_R23p2-5.5km'!$M9^2)</f>
        <v>6.9623616596020219E-2</v>
      </c>
      <c r="BR11" s="2">
        <f>SQRT('(5) year_D_R23p2-5.5km'!CB9^2+'(5) year_D_R23p2-5.5km'!$M9^2)</f>
        <v>6.5422096020889109E-2</v>
      </c>
      <c r="BS11" s="2">
        <f>SQRT('(5) year_D_R23p2-5.5km'!CC9^2+'(5) year_D_R23p2-5.5km'!$M9^2)</f>
        <v>6.1774533645965295E-2</v>
      </c>
      <c r="BT11" s="2">
        <f>SQRT('(5) year_D_R23p2-5.5km'!CD9^2+'(5) year_D_R23p2-5.5km'!$M9^2)</f>
        <v>5.8602296543529581E-2</v>
      </c>
      <c r="BU11" s="2">
        <f>SQRT('(5) year_D_R23p2-5.5km'!CE9^2+'(5) year_D_R23p2-5.5km'!$M9^2)</f>
        <v>5.5969143275567873E-2</v>
      </c>
      <c r="BV11" s="2">
        <f>SQRT('(5) year_D_R23p2-5.5km'!CF9^2+'(5) year_D_R23p2-5.5km'!$M9^2)</f>
        <v>5.3932437264005387E-2</v>
      </c>
      <c r="BW11" s="2">
        <f>SQRT('(5) year_D_R23p2-5.5km'!CG9^2+'(5) year_D_R23p2-5.5km'!$M9^2)</f>
        <v>5.2544346739818178E-2</v>
      </c>
      <c r="BX11" s="2">
        <f>SQRT('(5) year_D_R23p2-5.5km'!CH9^2+'(5) year_D_R23p2-5.5km'!$M9^2)</f>
        <v>5.1718870726714168E-2</v>
      </c>
      <c r="BY11" s="2">
        <f>SQRT('(5) year_D_R23p2-5.5km'!CI9^2+'(5) year_D_R23p2-5.5km'!$M9^2)</f>
        <v>5.1445043283570274E-2</v>
      </c>
      <c r="BZ11" s="2">
        <f>SQRT('(5) year_D_R23p2-5.5km'!CJ9^2+'(5) year_D_R23p2-5.5km'!$M9^2)</f>
        <v>4.8763789747078908E-2</v>
      </c>
      <c r="CA11" s="2">
        <f>SQRT('(5) year_D_R23p2-5.5km'!CK9^2+'(5) year_D_R23p2-5.5km'!$M9^2)</f>
        <v>4.6072923380785384E-2</v>
      </c>
      <c r="CB11" s="2">
        <f>SQRT('(5) year_D_R23p2-5.5km'!CL9^2+'(5) year_D_R23p2-5.5km'!$M9^2)</f>
        <v>3.4258095228779498E-2</v>
      </c>
      <c r="CC11" s="2">
        <f>SQRT('(5) year_D_R23p2-5.5km'!CM9^2+'(5) year_D_R23p2-5.5km'!$M9^2)</f>
        <v>3.633820973078327E-2</v>
      </c>
      <c r="CD11" s="2">
        <f>SQRT('(5) year_D_R23p2-5.5km'!CN9^2+'(5) year_D_R23p2-5.5km'!$M9^2)</f>
        <v>2.9512072667830767E-2</v>
      </c>
      <c r="CE11" s="2">
        <f>SQRT('(5) year_D_R23p2-5.5km'!CO9^2+'(5) year_D_R23p2-5.5km'!$M9^2)</f>
        <v>3.1034483207010823E-2</v>
      </c>
      <c r="CF11" s="2">
        <f>SQRT('(5) year_D_R23p2-5.5km'!CP9^2+'(5) year_D_R23p2-5.5km'!$M9^2)</f>
        <v>3.0792742059518818E-2</v>
      </c>
      <c r="CG11" s="2">
        <f>SQRT('(5) year_D_R23p2-5.5km'!CQ9^2+'(5) year_D_R23p2-5.5km'!$M9^2)</f>
        <v>3.0794771974642053E-2</v>
      </c>
      <c r="CH11" s="2">
        <f>SQRT('(5) year_D_R23p2-5.5km'!CR9^2+'(5) year_D_R23p2-5.5km'!$M9^2)</f>
        <v>3.1113905524910616E-2</v>
      </c>
      <c r="CI11" s="2">
        <f>SQRT('(5) year_D_R23p2-5.5km'!CS9^2+'(5) year_D_R23p2-5.5km'!$M9^2)</f>
        <v>3.1642926722223116E-2</v>
      </c>
      <c r="CJ11" s="2">
        <f>SQRT('(5) year_D_R23p2-5.5km'!CT9^2+'(5) year_D_R23p2-5.5km'!$M9^2)</f>
        <v>3.2392192549038835E-2</v>
      </c>
      <c r="CK11" s="2">
        <f>SQRT('(5) year_D_R23p2-5.5km'!CU9^2+'(5) year_D_R23p2-5.5km'!$M9^2)</f>
        <v>3.2051194692093575E-2</v>
      </c>
      <c r="CL11" s="2">
        <f>SQRT('(5) year_D_R23p2-5.5km'!CV9^2+'(5) year_D_R23p2-5.5km'!$M9^2)</f>
        <v>3.0613350738879979E-2</v>
      </c>
      <c r="CM11" s="2">
        <f>SQRT('(5) year_D_R23p2-5.5km'!CW9^2+'(5) year_D_R23p2-5.5km'!$M9^2)</f>
        <v>2.9387617208472813E-2</v>
      </c>
      <c r="CN11" s="2">
        <f>SQRT('(5) year_D_R23p2-5.5km'!CX9^2+'(5) year_D_R23p2-5.5km'!$M9^2)</f>
        <v>2.836534424504019E-2</v>
      </c>
      <c r="CO11" s="2">
        <f>SQRT('(5) year_D_R23p2-5.5km'!CY9^2+'(5) year_D_R23p2-5.5km'!$M9^2)</f>
        <v>2.7659950092598942E-2</v>
      </c>
      <c r="CP11" s="2">
        <f>SQRT('(5) year_D_R23p2-5.5km'!CZ9^2+'(5) year_D_R23p2-5.5km'!$M9^2)</f>
        <v>2.7263182526759817E-2</v>
      </c>
      <c r="CQ11" s="2">
        <f>SQRT('(5) year_D_R23p2-5.5km'!DA9^2+'(5) year_D_R23p2-5.5km'!$M9^2)</f>
        <v>3.0202820280081193E-2</v>
      </c>
      <c r="CR11" s="2">
        <f>SQRT('(5) year_D_R23p2-5.5km'!DB9^2+'(5) year_D_R23p2-5.5km'!$M9^2)</f>
        <v>3.0183040850718813E-2</v>
      </c>
      <c r="CS11" s="2">
        <f>SQRT('(5) year_D_R23p2-5.5km'!DC9^2+'(5) year_D_R23p2-5.5km'!$M9^2)</f>
        <v>2.7734846157408094E-2</v>
      </c>
      <c r="CT11" s="2">
        <f>SQRT('(5) year_D_R23p2-5.5km'!DD9^2+'(5) year_D_R23p2-5.5km'!$M9^2)</f>
        <v>2.5548179962124964E-2</v>
      </c>
      <c r="CU11" s="2">
        <f>SQRT('(5) year_D_R23p2-5.5km'!DE9^2+'(5) year_D_R23p2-5.5km'!$M9^2)</f>
        <v>2.5939053144538662E-2</v>
      </c>
      <c r="CV11" s="2">
        <f>SQRT('(5) year_D_R23p2-5.5km'!DF9^2+'(5) year_D_R23p2-5.5km'!$M9^2)</f>
        <v>2.6286511392726305E-2</v>
      </c>
      <c r="CW11" s="2">
        <f>SQRT('(5) year_D_R23p2-5.5km'!DG9^2+'(5) year_D_R23p2-5.5km'!$M9^2)</f>
        <v>2.4722472524435588E-2</v>
      </c>
      <c r="CX11" s="2">
        <f>SQRT('(5) year_D_R23p2-5.5km'!DH9^2+'(5) year_D_R23p2-5.5km'!$M9^2)</f>
        <v>2.5299431122701842E-2</v>
      </c>
      <c r="CY11" s="2">
        <f t="shared" ref="CY11:CY74" si="10">AVERAGE(BD11:CW11)/SQRT(45)</f>
        <v>8.1303005479290875E-3</v>
      </c>
      <c r="CZ11" s="2">
        <f t="shared" ref="CZ11" si="11">AVERAGE(BD11:BV11)/SQRT(28)</f>
        <v>1.5958504618135035E-2</v>
      </c>
      <c r="DA11" s="2">
        <f t="shared" ref="DA11" si="12">AVERAGE(CF11:CW11)/SQRT(28)</f>
        <v>5.4877722514362929E-3</v>
      </c>
    </row>
    <row r="12" spans="1:105" x14ac:dyDescent="0.2">
      <c r="A12" s="170" t="s">
        <v>120</v>
      </c>
      <c r="B12" s="3" t="s">
        <v>182</v>
      </c>
      <c r="C12" s="2">
        <f>'(6) SMB_R23p2-5km_Gl'!P11-'(5) year_D_R23p2-5.5km'!P10</f>
        <v>0.18</v>
      </c>
      <c r="D12" s="2">
        <f>'(6) SMB_R23p2-5km_Gl'!Q11-'(5) year_D_R23p2-5.5km'!Q10</f>
        <v>4.9999999999999996E-2</v>
      </c>
      <c r="E12" s="2">
        <f>'(6) SMB_R23p2-5km_Gl'!R11-'(5) year_D_R23p2-5.5km'!R10</f>
        <v>-0.08</v>
      </c>
      <c r="F12" s="2">
        <f>'(6) SMB_R23p2-5km_Gl'!S11-'(5) year_D_R23p2-5.5km'!S10</f>
        <v>-0.02</v>
      </c>
      <c r="G12" s="2">
        <f>'(6) SMB_R23p2-5km_Gl'!T11-'(5) year_D_R23p2-5.5km'!T10</f>
        <v>-0.08</v>
      </c>
      <c r="H12" s="2">
        <f>'(6) SMB_R23p2-5km_Gl'!U11-'(5) year_D_R23p2-5.5km'!U10</f>
        <v>-0.21000000000000002</v>
      </c>
      <c r="I12" s="2">
        <f>'(6) SMB_R23p2-5km_Gl'!V11-'(5) year_D_R23p2-5.5km'!V10</f>
        <v>4.9999999999999996E-2</v>
      </c>
      <c r="J12" s="2">
        <f>'(6) SMB_R23p2-5km_Gl'!W11-'(5) year_D_R23p2-5.5km'!W10</f>
        <v>1.9999999999999997E-2</v>
      </c>
      <c r="K12" s="2">
        <f>'(6) SMB_R23p2-5km_Gl'!X11-'(5) year_D_R23p2-5.5km'!X10</f>
        <v>-0.21000000000000002</v>
      </c>
      <c r="L12" s="2">
        <f>'(6) SMB_R23p2-5km_Gl'!Y11-'(5) year_D_R23p2-5.5km'!Y10</f>
        <v>7.0000000000000007E-2</v>
      </c>
      <c r="M12" s="2">
        <f>'(6) SMB_R23p2-5km_Gl'!Z11-'(5) year_D_R23p2-5.5km'!Z10</f>
        <v>-0.52</v>
      </c>
      <c r="N12" s="2">
        <f>'(6) SMB_R23p2-5km_Gl'!AA11-'(5) year_D_R23p2-5.5km'!AA10</f>
        <v>0.16999999999999998</v>
      </c>
      <c r="O12" s="2">
        <f>'(6) SMB_R23p2-5km_Gl'!AB11-'(5) year_D_R23p2-5.5km'!AB10</f>
        <v>1.9999999999999997E-2</v>
      </c>
      <c r="P12" s="2">
        <f>'(6) SMB_R23p2-5km_Gl'!AC11-'(5) year_D_R23p2-5.5km'!AC10</f>
        <v>-0.51</v>
      </c>
      <c r="Q12" s="2">
        <f>'(6) SMB_R23p2-5km_Gl'!AD11-'(5) year_D_R23p2-5.5km'!AD10</f>
        <v>0.01</v>
      </c>
      <c r="R12" s="2">
        <f>'(6) SMB_R23p2-5km_Gl'!AE11-'(5) year_D_R23p2-5.5km'!AE10</f>
        <v>-0.26</v>
      </c>
      <c r="S12" s="2">
        <f>'(6) SMB_R23p2-5km_Gl'!AF11-'(5) year_D_R23p2-5.5km'!AF10</f>
        <v>-0.09</v>
      </c>
      <c r="T12" s="2">
        <f>'(6) SMB_R23p2-5km_Gl'!AG11-'(5) year_D_R23p2-5.5km'!AG10</f>
        <v>-0.43</v>
      </c>
      <c r="U12" s="2">
        <f>'(6) SMB_R23p2-5km_Gl'!AH11-'(5) year_D_R23p2-5.5km'!AH10</f>
        <v>0.03</v>
      </c>
      <c r="V12" s="2">
        <f>'(6) SMB_R23p2-5km_Gl'!AI11-'(5) year_D_R23p2-5.5km'!AI10</f>
        <v>-0.05</v>
      </c>
      <c r="W12" s="2">
        <f>'(6) SMB_R23p2-5km_Gl'!AJ11-'(5) year_D_R23p2-5.5km'!AJ10</f>
        <v>0.04</v>
      </c>
      <c r="X12" s="2">
        <f>'(6) SMB_R23p2-5km_Gl'!AK11-'(5) year_D_R23p2-5.5km'!AK10</f>
        <v>-0.04</v>
      </c>
      <c r="Y12" s="2">
        <f>'(6) SMB_R23p2-5km_Gl'!AL11-'(5) year_D_R23p2-5.5km'!AL10</f>
        <v>-0.20896000000000001</v>
      </c>
      <c r="Z12" s="2">
        <f>'(6) SMB_R23p2-5km_Gl'!AM11-'(5) year_D_R23p2-5.5km'!AM10</f>
        <v>-0.49879999999999997</v>
      </c>
      <c r="AA12" s="2">
        <f>'(6) SMB_R23p2-5km_Gl'!AN11-'(5) year_D_R23p2-5.5km'!AN10</f>
        <v>0.33135000000000003</v>
      </c>
      <c r="AB12" s="2">
        <f>'(6) SMB_R23p2-5km_Gl'!AO11-'(5) year_D_R23p2-5.5km'!AO10</f>
        <v>-2.8250000000000001E-2</v>
      </c>
      <c r="AC12" s="2">
        <f>'(6) SMB_R23p2-5km_Gl'!AP11-'(5) year_D_R23p2-5.5km'!AP10</f>
        <v>-0.42771999999999999</v>
      </c>
      <c r="AD12" s="2">
        <f>'(6) SMB_R23p2-5km_Gl'!AQ11-'(5) year_D_R23p2-5.5km'!AQ10</f>
        <v>-0.34690000000000004</v>
      </c>
      <c r="AE12" s="2">
        <f>'(6) SMB_R23p2-5km_Gl'!AR11-'(5) year_D_R23p2-5.5km'!AR10</f>
        <v>5.2719999999999996E-2</v>
      </c>
      <c r="AF12" s="2">
        <f>'(6) SMB_R23p2-5km_Gl'!AS11-'(5) year_D_R23p2-5.5km'!AS10</f>
        <v>-0.51766000000000001</v>
      </c>
      <c r="AG12" s="2">
        <f>'(6) SMB_R23p2-5km_Gl'!AT11-'(5) year_D_R23p2-5.5km'!AT10</f>
        <v>1.196E-2</v>
      </c>
      <c r="AH12" s="2">
        <f>'(6) SMB_R23p2-5km_Gl'!AU11-'(5) year_D_R23p2-5.5km'!AU10</f>
        <v>-0.29841999999999996</v>
      </c>
      <c r="AI12" s="2">
        <f>'(6) SMB_R23p2-5km_Gl'!AV11-'(5) year_D_R23p2-5.5km'!AV10</f>
        <v>-0.21878999999999998</v>
      </c>
      <c r="AJ12" s="2">
        <f>'(6) SMB_R23p2-5km_Gl'!AW11-'(5) year_D_R23p2-5.5km'!AW10</f>
        <v>0.28082999999999997</v>
      </c>
      <c r="AK12" s="2">
        <f>'(6) SMB_R23p2-5km_Gl'!AX11-'(5) year_D_R23p2-5.5km'!AX10</f>
        <v>-0.19955000000000001</v>
      </c>
      <c r="AL12" s="2">
        <f>'(6) SMB_R23p2-5km_Gl'!AY11-'(5) year_D_R23p2-5.5km'!AY10</f>
        <v>-0.23993</v>
      </c>
      <c r="AM12" s="2">
        <f>'(6) SMB_R23p2-5km_Gl'!AZ11-'(5) year_D_R23p2-5.5km'!AZ10</f>
        <v>-0.54031000000000007</v>
      </c>
      <c r="AN12" s="2">
        <f>'(6) SMB_R23p2-5km_Gl'!BA11-'(5) year_D_R23p2-5.5km'!BA10</f>
        <v>-0.18068000000000001</v>
      </c>
      <c r="AO12" s="2">
        <f>'(6) SMB_R23p2-5km_Gl'!BB11-'(5) year_D_R23p2-5.5km'!BB10</f>
        <v>-0.79105999999999999</v>
      </c>
      <c r="AP12" s="2">
        <f>'(6) SMB_R23p2-5km_Gl'!BC11-'(5) year_D_R23p2-5.5km'!BC10</f>
        <v>-0.36112999999999995</v>
      </c>
      <c r="AQ12" s="2">
        <f>'(6) SMB_R23p2-5km_Gl'!BD11-'(5) year_D_R23p2-5.5km'!BD10</f>
        <v>-0.40892000000000001</v>
      </c>
      <c r="AR12" s="2">
        <f>'(6) SMB_R23p2-5km_Gl'!BE11-'(5) year_D_R23p2-5.5km'!BE10</f>
        <v>-0.42670999999999998</v>
      </c>
      <c r="AS12" s="2">
        <f>'(6) SMB_R23p2-5km_Gl'!BF11-'(5) year_D_R23p2-5.5km'!BF10</f>
        <v>-0.30746999999999997</v>
      </c>
      <c r="AT12" s="2">
        <f>'(6) SMB_R23p2-5km_Gl'!BG11-'(5) year_D_R23p2-5.5km'!BG10</f>
        <v>-3.7330000000000002E-2</v>
      </c>
      <c r="AU12" s="2">
        <f>'(6) SMB_R23p2-5km_Gl'!BH11-'(5) year_D_R23p2-5.5km'!BH10</f>
        <v>-0.61771999999999994</v>
      </c>
      <c r="AV12" s="2">
        <f>'(6) SMB_R23p2-5km_Gl'!BI11-'(5) year_D_R23p2-5.5km'!BI10</f>
        <v>-0.43720999999999999</v>
      </c>
      <c r="AW12" s="2">
        <f>'(6) SMB_R23p2-5km_Gl'!BJ11-'(5) year_D_R23p2-5.5km'!BJ10</f>
        <v>-0.27718999999999999</v>
      </c>
      <c r="AX12" s="23">
        <f t="shared" si="4"/>
        <v>-0.17992739130434782</v>
      </c>
      <c r="AY12" s="23">
        <f t="shared" si="8"/>
        <v>-9.5263157894736841E-2</v>
      </c>
      <c r="AZ12" s="23">
        <f t="shared" si="9"/>
        <v>-0.29096555555555559</v>
      </c>
      <c r="BD12" s="2">
        <f>SQRT('(5) year_D_R23p2-5.5km'!BN10^2+'(5) year_D_R23p2-5.5km'!$M10^2)</f>
        <v>2.5759719090747264E-2</v>
      </c>
      <c r="BE12" s="2">
        <f>SQRT('(5) year_D_R23p2-5.5km'!BO10^2+'(5) year_D_R23p2-5.5km'!$M10^2)</f>
        <v>2.5759719090747264E-2</v>
      </c>
      <c r="BF12" s="2">
        <f>SQRT('(5) year_D_R23p2-5.5km'!BP10^2+'(5) year_D_R23p2-5.5km'!$M10^2)</f>
        <v>2.5759719090747264E-2</v>
      </c>
      <c r="BG12" s="2">
        <f>SQRT('(5) year_D_R23p2-5.5km'!BQ10^2+'(5) year_D_R23p2-5.5km'!$M10^2)</f>
        <v>2.5759719090747264E-2</v>
      </c>
      <c r="BH12" s="2">
        <f>SQRT('(5) year_D_R23p2-5.5km'!BR10^2+'(5) year_D_R23p2-5.5km'!$M10^2)</f>
        <v>2.5759719090747264E-2</v>
      </c>
      <c r="BI12" s="2">
        <f>SQRT('(5) year_D_R23p2-5.5km'!BS10^2+'(5) year_D_R23p2-5.5km'!$M10^2)</f>
        <v>2.5759719090747264E-2</v>
      </c>
      <c r="BJ12" s="2">
        <f>SQRT('(5) year_D_R23p2-5.5km'!BT10^2+'(5) year_D_R23p2-5.5km'!$M10^2)</f>
        <v>2.5759719090747264E-2</v>
      </c>
      <c r="BK12" s="2">
        <f>SQRT('(5) year_D_R23p2-5.5km'!BU10^2+'(5) year_D_R23p2-5.5km'!$M10^2)</f>
        <v>2.5648443925422277E-2</v>
      </c>
      <c r="BL12" s="2">
        <f>SQRT('(5) year_D_R23p2-5.5km'!BV10^2+'(5) year_D_R23p2-5.5km'!$M10^2)</f>
        <v>2.4960819906099337E-2</v>
      </c>
      <c r="BM12" s="2">
        <f>SQRT('(5) year_D_R23p2-5.5km'!BW10^2+'(5) year_D_R23p2-5.5km'!$M10^2)</f>
        <v>2.4326288263337735E-2</v>
      </c>
      <c r="BN12" s="2">
        <f>SQRT('(5) year_D_R23p2-5.5km'!BX10^2+'(5) year_D_R23p2-5.5km'!$M10^2)</f>
        <v>2.3736799569908859E-2</v>
      </c>
      <c r="BO12" s="2">
        <f>SQRT('(5) year_D_R23p2-5.5km'!BY10^2+'(5) year_D_R23p2-5.5km'!$M10^2)</f>
        <v>2.3198273167258018E-2</v>
      </c>
      <c r="BP12" s="2">
        <f>SQRT('(5) year_D_R23p2-5.5km'!BZ10^2+'(5) year_D_R23p2-5.5km'!$M10^2)</f>
        <v>2.2696506308736049E-2</v>
      </c>
      <c r="BQ12" s="2">
        <f>SQRT('(5) year_D_R23p2-5.5km'!CA10^2+'(5) year_D_R23p2-5.5km'!$M10^2)</f>
        <v>2.2237629050041622E-2</v>
      </c>
      <c r="BR12" s="2">
        <f>SQRT('(5) year_D_R23p2-5.5km'!CB10^2+'(5) year_D_R23p2-5.5km'!$M10^2)</f>
        <v>2.1826953330326075E-2</v>
      </c>
      <c r="BS12" s="2">
        <f>SQRT('(5) year_D_R23p2-5.5km'!CC10^2+'(5) year_D_R23p2-5.5km'!$M10^2)</f>
        <v>2.1452020809434723E-2</v>
      </c>
      <c r="BT12" s="2">
        <f>SQRT('(5) year_D_R23p2-5.5km'!CD10^2+'(5) year_D_R23p2-5.5km'!$M10^2)</f>
        <v>2.1119055261760351E-2</v>
      </c>
      <c r="BU12" s="2">
        <f>SQRT('(5) year_D_R23p2-5.5km'!CE10^2+'(5) year_D_R23p2-5.5km'!$M10^2)</f>
        <v>2.0833694802791708E-2</v>
      </c>
      <c r="BV12" s="2">
        <f>SQRT('(5) year_D_R23p2-5.5km'!CF10^2+'(5) year_D_R23p2-5.5km'!$M10^2)</f>
        <v>2.059622673912408E-2</v>
      </c>
      <c r="BW12" s="2">
        <f>SQRT('(5) year_D_R23p2-5.5km'!CG10^2+'(5) year_D_R23p2-5.5km'!$M10^2)</f>
        <v>2.041495068111111E-2</v>
      </c>
      <c r="BX12" s="2">
        <f>SQRT('(5) year_D_R23p2-5.5km'!CH10^2+'(5) year_D_R23p2-5.5km'!$M10^2)</f>
        <v>2.030184196962375E-2</v>
      </c>
      <c r="BY12" s="2">
        <f>SQRT('(5) year_D_R23p2-5.5km'!CI10^2+'(5) year_D_R23p2-5.5km'!$M10^2)</f>
        <v>2.0264529275434724E-2</v>
      </c>
      <c r="BZ12" s="2">
        <f>SQRT('(5) year_D_R23p2-5.5km'!CJ10^2+'(5) year_D_R23p2-5.5km'!$M10^2)</f>
        <v>1.9578819568084056E-2</v>
      </c>
      <c r="CA12" s="2">
        <f>SQRT('(5) year_D_R23p2-5.5km'!CK10^2+'(5) year_D_R23p2-5.5km'!$M10^2)</f>
        <v>1.9505916846570732E-2</v>
      </c>
      <c r="CB12" s="2">
        <f>SQRT('(5) year_D_R23p2-5.5km'!CL10^2+'(5) year_D_R23p2-5.5km'!$M10^2)</f>
        <v>1.9390335206651337E-2</v>
      </c>
      <c r="CC12" s="2">
        <f>SQRT('(5) year_D_R23p2-5.5km'!CM10^2+'(5) year_D_R23p2-5.5km'!$M10^2)</f>
        <v>1.9185599209625703E-2</v>
      </c>
      <c r="CD12" s="2">
        <f>SQRT('(5) year_D_R23p2-5.5km'!CN10^2+'(5) year_D_R23p2-5.5km'!$M10^2)</f>
        <v>1.8939281592366446E-2</v>
      </c>
      <c r="CE12" s="2">
        <f>SQRT('(5) year_D_R23p2-5.5km'!CO10^2+'(5) year_D_R23p2-5.5km'!$M10^2)</f>
        <v>1.8608620143606588E-2</v>
      </c>
      <c r="CF12" s="2">
        <f>SQRT('(5) year_D_R23p2-5.5km'!CP10^2+'(5) year_D_R23p2-5.5km'!$M10^2)</f>
        <v>1.8786198579571072E-2</v>
      </c>
      <c r="CG12" s="2">
        <f>SQRT('(5) year_D_R23p2-5.5km'!CQ10^2+'(5) year_D_R23p2-5.5km'!$M10^2)</f>
        <v>1.8991216017497387E-2</v>
      </c>
      <c r="CH12" s="2">
        <f>SQRT('(5) year_D_R23p2-5.5km'!CR10^2+'(5) year_D_R23p2-5.5km'!$M10^2)</f>
        <v>1.9224752863987227E-2</v>
      </c>
      <c r="CI12" s="2">
        <f>SQRT('(5) year_D_R23p2-5.5km'!CS10^2+'(5) year_D_R23p2-5.5km'!$M10^2)</f>
        <v>1.9482876707658855E-2</v>
      </c>
      <c r="CJ12" s="2">
        <f>SQRT('(5) year_D_R23p2-5.5km'!CT10^2+'(5) year_D_R23p2-5.5km'!$M10^2)</f>
        <v>1.9762680556398328E-2</v>
      </c>
      <c r="CK12" s="2">
        <f>SQRT('(5) year_D_R23p2-5.5km'!CU10^2+'(5) year_D_R23p2-5.5km'!$M10^2)</f>
        <v>1.9964668627446922E-2</v>
      </c>
      <c r="CL12" s="2">
        <f>SQRT('(5) year_D_R23p2-5.5km'!CV10^2+'(5) year_D_R23p2-5.5km'!$M10^2)</f>
        <v>2.0081786419278502E-2</v>
      </c>
      <c r="CM12" s="2">
        <f>SQRT('(5) year_D_R23p2-5.5km'!CW10^2+'(5) year_D_R23p2-5.5km'!$M10^2)</f>
        <v>2.0224579827061454E-2</v>
      </c>
      <c r="CN12" s="2">
        <f>SQRT('(5) year_D_R23p2-5.5km'!CX10^2+'(5) year_D_R23p2-5.5km'!$M10^2)</f>
        <v>2.0391555622549164E-2</v>
      </c>
      <c r="CO12" s="2">
        <f>SQRT('(5) year_D_R23p2-5.5km'!CY10^2+'(5) year_D_R23p2-5.5km'!$M10^2)</f>
        <v>2.0580391443415853E-2</v>
      </c>
      <c r="CP12" s="2">
        <f>SQRT('(5) year_D_R23p2-5.5km'!CZ10^2+'(5) year_D_R23p2-5.5km'!$M10^2)</f>
        <v>2.1020771313603182E-2</v>
      </c>
      <c r="CQ12" s="2">
        <f>SQRT('(5) year_D_R23p2-5.5km'!DA10^2+'(5) year_D_R23p2-5.5km'!$M10^2)</f>
        <v>2.1060014592248121E-2</v>
      </c>
      <c r="CR12" s="2">
        <f>SQRT('(5) year_D_R23p2-5.5km'!DB10^2+'(5) year_D_R23p2-5.5km'!$M10^2)</f>
        <v>1.980125332621948E-2</v>
      </c>
      <c r="CS12" s="2">
        <f>SQRT('(5) year_D_R23p2-5.5km'!DC10^2+'(5) year_D_R23p2-5.5km'!$M10^2)</f>
        <v>1.8597685686796841E-2</v>
      </c>
      <c r="CT12" s="2">
        <f>SQRT('(5) year_D_R23p2-5.5km'!DD10^2+'(5) year_D_R23p2-5.5km'!$M10^2)</f>
        <v>1.896085401768989E-2</v>
      </c>
      <c r="CU12" s="2">
        <f>SQRT('(5) year_D_R23p2-5.5km'!DE10^2+'(5) year_D_R23p2-5.5km'!$M10^2)</f>
        <v>1.8879641699171106E-2</v>
      </c>
      <c r="CV12" s="2">
        <f>SQRT('(5) year_D_R23p2-5.5km'!DF10^2+'(5) year_D_R23p2-5.5km'!$M10^2)</f>
        <v>1.9040348716207006E-2</v>
      </c>
      <c r="CW12" s="2">
        <f>SQRT('(5) year_D_R23p2-5.5km'!DG10^2+'(5) year_D_R23p2-5.5km'!$M10^2)</f>
        <v>1.878622748292505E-2</v>
      </c>
      <c r="CX12" s="2">
        <f>SQRT('(5) year_D_R23p2-5.5km'!DH10^2+'(5) year_D_R23p2-5.5km'!$M10^2)</f>
        <v>1.8737396578507558E-2</v>
      </c>
      <c r="CY12" s="2">
        <f t="shared" si="10"/>
        <v>3.1848677304600458E-3</v>
      </c>
      <c r="CZ12" s="2">
        <f t="shared" ref="CZ12:CZ67" si="13">AVERAGE(BD12:BV12)/SQRT(18)</f>
        <v>5.6190270731577285E-3</v>
      </c>
      <c r="DA12" s="2">
        <f t="shared" ref="DA12:DA75" si="14">AVERAGE(CF12:CW12)/SQRT(18)</f>
        <v>4.6307310519729129E-3</v>
      </c>
    </row>
    <row r="13" spans="1:105" x14ac:dyDescent="0.2">
      <c r="A13" s="170" t="s">
        <v>16</v>
      </c>
      <c r="B13" s="3" t="s">
        <v>182</v>
      </c>
      <c r="C13" s="2">
        <f>'(6) SMB_R23p2-5km_Gl'!P12-'(5) year_D_R23p2-5.5km'!P11</f>
        <v>0.30259999999999998</v>
      </c>
      <c r="D13" s="2">
        <f>'(6) SMB_R23p2-5km_Gl'!Q12-'(5) year_D_R23p2-5.5km'!Q11</f>
        <v>0.23260000000000014</v>
      </c>
      <c r="E13" s="2">
        <f>'(6) SMB_R23p2-5km_Gl'!R12-'(5) year_D_R23p2-5.5km'!R11</f>
        <v>4.2599999999999971E-2</v>
      </c>
      <c r="F13" s="2">
        <f>'(6) SMB_R23p2-5km_Gl'!S12-'(5) year_D_R23p2-5.5km'!S11</f>
        <v>2.5999999999999357E-3</v>
      </c>
      <c r="G13" s="2">
        <f>'(6) SMB_R23p2-5km_Gl'!T12-'(5) year_D_R23p2-5.5km'!T11</f>
        <v>9.2600000000000016E-2</v>
      </c>
      <c r="H13" s="2">
        <f>'(6) SMB_R23p2-5km_Gl'!U12-'(5) year_D_R23p2-5.5km'!U11</f>
        <v>-6.7399999999999904E-2</v>
      </c>
      <c r="I13" s="2">
        <f>'(6) SMB_R23p2-5km_Gl'!V12-'(5) year_D_R23p2-5.5km'!V11</f>
        <v>0.52259999999999995</v>
      </c>
      <c r="J13" s="2">
        <f>'(6) SMB_R23p2-5km_Gl'!W12-'(5) year_D_R23p2-5.5km'!W11</f>
        <v>0.56259999999999999</v>
      </c>
      <c r="K13" s="2">
        <f>'(6) SMB_R23p2-5km_Gl'!X12-'(5) year_D_R23p2-5.5km'!X11</f>
        <v>-0.26739999999999997</v>
      </c>
      <c r="L13" s="2">
        <f>'(6) SMB_R23p2-5km_Gl'!Y12-'(5) year_D_R23p2-5.5km'!Y11</f>
        <v>4.2599999999999971E-2</v>
      </c>
      <c r="M13" s="2">
        <f>'(6) SMB_R23p2-5km_Gl'!Z12-'(5) year_D_R23p2-5.5km'!Z11</f>
        <v>-1.0173999999999999</v>
      </c>
      <c r="N13" s="2">
        <f>'(6) SMB_R23p2-5km_Gl'!AA12-'(5) year_D_R23p2-5.5km'!AA11</f>
        <v>0.50259999999999994</v>
      </c>
      <c r="O13" s="2">
        <f>'(6) SMB_R23p2-5km_Gl'!AB12-'(5) year_D_R23p2-5.5km'!AB11</f>
        <v>0.36260000000000003</v>
      </c>
      <c r="P13" s="2">
        <f>'(6) SMB_R23p2-5km_Gl'!AC12-'(5) year_D_R23p2-5.5km'!AC11</f>
        <v>-0.46739999999999993</v>
      </c>
      <c r="Q13" s="2">
        <f>'(6) SMB_R23p2-5km_Gl'!AD12-'(5) year_D_R23p2-5.5km'!AD11</f>
        <v>-0.20739999999999992</v>
      </c>
      <c r="R13" s="2">
        <f>'(6) SMB_R23p2-5km_Gl'!AE12-'(5) year_D_R23p2-5.5km'!AE11</f>
        <v>-0.27739999999999998</v>
      </c>
      <c r="S13" s="2">
        <f>'(6) SMB_R23p2-5km_Gl'!AF12-'(5) year_D_R23p2-5.5km'!AF11</f>
        <v>2.2599999999999953E-2</v>
      </c>
      <c r="T13" s="2">
        <f>'(6) SMB_R23p2-5km_Gl'!AG12-'(5) year_D_R23p2-5.5km'!AG11</f>
        <v>-0.34739999999999993</v>
      </c>
      <c r="U13" s="2">
        <f>'(6) SMB_R23p2-5km_Gl'!AH12-'(5) year_D_R23p2-5.5km'!AH11</f>
        <v>0.26259999999999994</v>
      </c>
      <c r="V13" s="2">
        <f>'(6) SMB_R23p2-5km_Gl'!AI12-'(5) year_D_R23p2-5.5km'!AI11</f>
        <v>0.47260000000000013</v>
      </c>
      <c r="W13" s="2">
        <f>'(6) SMB_R23p2-5km_Gl'!AJ12-'(5) year_D_R23p2-5.5km'!AJ11</f>
        <v>0.1826000000000001</v>
      </c>
      <c r="X13" s="2">
        <f>'(6) SMB_R23p2-5km_Gl'!AK12-'(5) year_D_R23p2-5.5km'!AK11</f>
        <v>0.33260000000000001</v>
      </c>
      <c r="Y13" s="2">
        <f>'(6) SMB_R23p2-5km_Gl'!AL12-'(5) year_D_R23p2-5.5km'!AL11</f>
        <v>-9.4310999999999812E-2</v>
      </c>
      <c r="Z13" s="2">
        <f>'(6) SMB_R23p2-5km_Gl'!AM12-'(5) year_D_R23p2-5.5km'!AM11</f>
        <v>-0.63965479999999997</v>
      </c>
      <c r="AA13" s="2">
        <f>'(6) SMB_R23p2-5km_Gl'!AN12-'(5) year_D_R23p2-5.5km'!AN11</f>
        <v>0.52387399999999995</v>
      </c>
      <c r="AB13" s="2">
        <f>'(6) SMB_R23p2-5km_Gl'!AO12-'(5) year_D_R23p2-5.5km'!AO11</f>
        <v>0.51897000000000015</v>
      </c>
      <c r="AC13" s="2">
        <f>'(6) SMB_R23p2-5km_Gl'!AP12-'(5) year_D_R23p2-5.5km'!AP11</f>
        <v>-0.341414</v>
      </c>
      <c r="AD13" s="2">
        <f>'(6) SMB_R23p2-5km_Gl'!AQ12-'(5) year_D_R23p2-5.5km'!AQ11</f>
        <v>-0.80289039999999989</v>
      </c>
      <c r="AE13" s="2">
        <f>'(6) SMB_R23p2-5km_Gl'!AR12-'(5) year_D_R23p2-5.5km'!AR11</f>
        <v>4.9025800000000119E-2</v>
      </c>
      <c r="AF13" s="2">
        <f>'(6) SMB_R23p2-5km_Gl'!AS12-'(5) year_D_R23p2-5.5km'!AS11</f>
        <v>-0.8679306</v>
      </c>
      <c r="AG13" s="2">
        <f>'(6) SMB_R23p2-5km_Gl'!AT12-'(5) year_D_R23p2-5.5km'!AT11</f>
        <v>0.2322160000000002</v>
      </c>
      <c r="AH13" s="2">
        <f>'(6) SMB_R23p2-5km_Gl'!AU12-'(5) year_D_R23p2-5.5km'!AU11</f>
        <v>-0.66331980000000001</v>
      </c>
      <c r="AI13" s="2">
        <f>'(6) SMB_R23p2-5km_Gl'!AV12-'(5) year_D_R23p2-5.5km'!AV11</f>
        <v>-0.47787479999999993</v>
      </c>
      <c r="AJ13" s="2">
        <f>'(6) SMB_R23p2-5km_Gl'!AW12-'(5) year_D_R23p2-5.5km'!AW11</f>
        <v>9.3399200000000127E-2</v>
      </c>
      <c r="AK13" s="2">
        <f>'(6) SMB_R23p2-5km_Gl'!AX12-'(5) year_D_R23p2-5.5km'!AX11</f>
        <v>-0.89159559999999971</v>
      </c>
      <c r="AL13" s="2">
        <f>'(6) SMB_R23p2-5km_Gl'!AY12-'(5) year_D_R23p2-5.5km'!AY11</f>
        <v>-1.0531173999999999</v>
      </c>
      <c r="AM13" s="2">
        <f>'(6) SMB_R23p2-5km_Gl'!AZ12-'(5) year_D_R23p2-5.5km'!AZ11</f>
        <v>-1.0346392</v>
      </c>
      <c r="AN13" s="2">
        <f>'(6) SMB_R23p2-5km_Gl'!BA12-'(5) year_D_R23p2-5.5km'!BA11</f>
        <v>-0.60728839999999995</v>
      </c>
      <c r="AO13" s="2">
        <f>'(6) SMB_R23p2-5km_Gl'!BB12-'(5) year_D_R23p2-5.5km'!BB11</f>
        <v>-1.4331731999999999</v>
      </c>
      <c r="AP13" s="2">
        <f>'(6) SMB_R23p2-5km_Gl'!BC12-'(5) year_D_R23p2-5.5km'!BC11</f>
        <v>-0.96714179999999983</v>
      </c>
      <c r="AQ13" s="2">
        <f>'(6) SMB_R23p2-5km_Gl'!BD12-'(5) year_D_R23p2-5.5km'!BD11</f>
        <v>-1.2432185999999998</v>
      </c>
      <c r="AR13" s="2">
        <f>'(6) SMB_R23p2-5km_Gl'!BE12-'(5) year_D_R23p2-5.5km'!BE11</f>
        <v>-0.67694979999999993</v>
      </c>
      <c r="AS13" s="2">
        <f>'(6) SMB_R23p2-5km_Gl'!BF12-'(5) year_D_R23p2-5.5km'!BF11</f>
        <v>-0.49768279999999987</v>
      </c>
      <c r="AT13" s="2">
        <f>'(6) SMB_R23p2-5km_Gl'!BG12-'(5) year_D_R23p2-5.5km'!BG11</f>
        <v>-0.3901853999999999</v>
      </c>
      <c r="AU13" s="2">
        <f>'(6) SMB_R23p2-5km_Gl'!BH12-'(5) year_D_R23p2-5.5km'!BH11</f>
        <v>-0.83116619999999997</v>
      </c>
      <c r="AV13" s="2">
        <f>'(6) SMB_R23p2-5km_Gl'!BI12-'(5) year_D_R23p2-5.5km'!BI11</f>
        <v>-1.0633756000000001</v>
      </c>
      <c r="AW13" s="2">
        <f>'(6) SMB_R23p2-5km_Gl'!BJ12-'(5) year_D_R23p2-5.5km'!BJ11</f>
        <v>-0.51396199999999981</v>
      </c>
      <c r="AX13" s="23">
        <f t="shared" si="4"/>
        <v>-0.25809226956521736</v>
      </c>
      <c r="AY13" s="23">
        <f t="shared" si="8"/>
        <v>1.5757894736842117E-2</v>
      </c>
      <c r="AZ13" s="23">
        <f t="shared" si="9"/>
        <v>-0.68466767777777771</v>
      </c>
      <c r="BD13" s="2">
        <f>SQRT('(5) year_D_R23p2-5.5km'!BN11^2+'(5) year_D_R23p2-5.5km'!$M11^2)</f>
        <v>1.3480269399644069</v>
      </c>
      <c r="BE13" s="2">
        <f>SQRT('(5) year_D_R23p2-5.5km'!BO11^2+'(5) year_D_R23p2-5.5km'!$M11^2)</f>
        <v>1.3480269399644069</v>
      </c>
      <c r="BF13" s="2">
        <f>SQRT('(5) year_D_R23p2-5.5km'!BP11^2+'(5) year_D_R23p2-5.5km'!$M11^2)</f>
        <v>1.3480269399644069</v>
      </c>
      <c r="BG13" s="2">
        <f>SQRT('(5) year_D_R23p2-5.5km'!BQ11^2+'(5) year_D_R23p2-5.5km'!$M11^2)</f>
        <v>1.3480269399644069</v>
      </c>
      <c r="BH13" s="2">
        <f>SQRT('(5) year_D_R23p2-5.5km'!BR11^2+'(5) year_D_R23p2-5.5km'!$M11^2)</f>
        <v>1.3480269399644069</v>
      </c>
      <c r="BI13" s="2">
        <f>SQRT('(5) year_D_R23p2-5.5km'!BS11^2+'(5) year_D_R23p2-5.5km'!$M11^2)</f>
        <v>1.3480269399644069</v>
      </c>
      <c r="BJ13" s="2">
        <f>SQRT('(5) year_D_R23p2-5.5km'!BT11^2+'(5) year_D_R23p2-5.5km'!$M11^2)</f>
        <v>1.3480269399644069</v>
      </c>
      <c r="BK13" s="2">
        <f>SQRT('(5) year_D_R23p2-5.5km'!BU11^2+'(5) year_D_R23p2-5.5km'!$M11^2)</f>
        <v>1.3279713368404644</v>
      </c>
      <c r="BL13" s="2">
        <f>SQRT('(5) year_D_R23p2-5.5km'!BV11^2+'(5) year_D_R23p2-5.5km'!$M11^2)</f>
        <v>1.2233888717391415</v>
      </c>
      <c r="BM13" s="2">
        <f>SQRT('(5) year_D_R23p2-5.5km'!BW11^2+'(5) year_D_R23p2-5.5km'!$M11^2)</f>
        <v>1.1235548027586091</v>
      </c>
      <c r="BN13" s="2">
        <f>SQRT('(5) year_D_R23p2-5.5km'!BX11^2+'(5) year_D_R23p2-5.5km'!$M11^2)</f>
        <v>1.0296314481326903</v>
      </c>
      <c r="BO13" s="2">
        <f>SQRT('(5) year_D_R23p2-5.5km'!BY11^2+'(5) year_D_R23p2-5.5km'!$M11^2)</f>
        <v>0.94058376121794063</v>
      </c>
      <c r="BP13" s="2">
        <f>SQRT('(5) year_D_R23p2-5.5km'!BZ11^2+'(5) year_D_R23p2-5.5km'!$M11^2)</f>
        <v>0.85651463421949925</v>
      </c>
      <c r="BQ13" s="2">
        <f>SQRT('(5) year_D_R23p2-5.5km'!CA11^2+'(5) year_D_R23p2-5.5km'!$M11^2)</f>
        <v>0.77756597035470287</v>
      </c>
      <c r="BR13" s="2">
        <f>SQRT('(5) year_D_R23p2-5.5km'!CB11^2+'(5) year_D_R23p2-5.5km'!$M11^2)</f>
        <v>0.7028794733814111</v>
      </c>
      <c r="BS13" s="2">
        <f>SQRT('(5) year_D_R23p2-5.5km'!CC11^2+'(5) year_D_R23p2-5.5km'!$M11^2)</f>
        <v>0.63384881509525004</v>
      </c>
      <c r="BT13" s="2">
        <f>SQRT('(5) year_D_R23p2-5.5km'!CD11^2+'(5) year_D_R23p2-5.5km'!$M11^2)</f>
        <v>0.56993279228529714</v>
      </c>
      <c r="BU13" s="2">
        <f>SQRT('(5) year_D_R23p2-5.5km'!CE11^2+'(5) year_D_R23p2-5.5km'!$M11^2)</f>
        <v>0.51385434876189606</v>
      </c>
      <c r="BV13" s="2">
        <f>SQRT('(5) year_D_R23p2-5.5km'!CF11^2+'(5) year_D_R23p2-5.5km'!$M11^2)</f>
        <v>0.46475275322590814</v>
      </c>
      <c r="BW13" s="2">
        <f>SQRT('(5) year_D_R23p2-5.5km'!CG11^2+'(5) year_D_R23p2-5.5km'!$M11^2)</f>
        <v>0.42587920942026397</v>
      </c>
      <c r="BX13" s="2">
        <f>SQRT('(5) year_D_R23p2-5.5km'!CH11^2+'(5) year_D_R23p2-5.5km'!$M11^2)</f>
        <v>0.40161897337459296</v>
      </c>
      <c r="BY13" s="2">
        <f>SQRT('(5) year_D_R23p2-5.5km'!CI11^2+'(5) year_D_R23p2-5.5km'!$M11^2)</f>
        <v>0.39289281263686932</v>
      </c>
      <c r="BZ13" s="2">
        <f>SQRT('(5) year_D_R23p2-5.5km'!CJ11^2+'(5) year_D_R23p2-5.5km'!$M11^2)</f>
        <v>0.39256083391762003</v>
      </c>
      <c r="CA13" s="2">
        <f>SQRT('(5) year_D_R23p2-5.5km'!CK11^2+'(5) year_D_R23p2-5.5km'!$M11^2)</f>
        <v>0.38995600869928837</v>
      </c>
      <c r="CB13" s="2">
        <f>SQRT('(5) year_D_R23p2-5.5km'!CL11^2+'(5) year_D_R23p2-5.5km'!$M11^2)</f>
        <v>0.38272075386430932</v>
      </c>
      <c r="CC13" s="2">
        <f>SQRT('(5) year_D_R23p2-5.5km'!CM11^2+'(5) year_D_R23p2-5.5km'!$M11^2)</f>
        <v>0.36705697142872767</v>
      </c>
      <c r="CD13" s="2">
        <f>SQRT('(5) year_D_R23p2-5.5km'!CN11^2+'(5) year_D_R23p2-5.5km'!$M11^2)</f>
        <v>0.43125371265643359</v>
      </c>
      <c r="CE13" s="2">
        <f>SQRT('(5) year_D_R23p2-5.5km'!CO11^2+'(5) year_D_R23p2-5.5km'!$M11^2)</f>
        <v>0.42105898633845695</v>
      </c>
      <c r="CF13" s="2">
        <f>SQRT('(5) year_D_R23p2-5.5km'!CP11^2+'(5) year_D_R23p2-5.5km'!$M11^2)</f>
        <v>0.45212033421124914</v>
      </c>
      <c r="CG13" s="2">
        <f>SQRT('(5) year_D_R23p2-5.5km'!CQ11^2+'(5) year_D_R23p2-5.5km'!$M11^2)</f>
        <v>0.44952896214788557</v>
      </c>
      <c r="CH13" s="2">
        <f>SQRT('(5) year_D_R23p2-5.5km'!CR11^2+'(5) year_D_R23p2-5.5km'!$M11^2)</f>
        <v>0.45425065027233708</v>
      </c>
      <c r="CI13" s="2">
        <f>SQRT('(5) year_D_R23p2-5.5km'!CS11^2+'(5) year_D_R23p2-5.5km'!$M11^2)</f>
        <v>0.48333032459731545</v>
      </c>
      <c r="CJ13" s="2">
        <f>SQRT('(5) year_D_R23p2-5.5km'!CT11^2+'(5) year_D_R23p2-5.5km'!$M11^2)</f>
        <v>0.5083202229638254</v>
      </c>
      <c r="CK13" s="2">
        <f>SQRT('(5) year_D_R23p2-5.5km'!CU11^2+'(5) year_D_R23p2-5.5km'!$M11^2)</f>
        <v>0.50510239840240601</v>
      </c>
      <c r="CL13" s="2">
        <f>SQRT('(5) year_D_R23p2-5.5km'!CV11^2+'(5) year_D_R23p2-5.5km'!$M11^2)</f>
        <v>0.54145634093335493</v>
      </c>
      <c r="CM13" s="2">
        <f>SQRT('(5) year_D_R23p2-5.5km'!CW11^2+'(5) year_D_R23p2-5.5km'!$M11^2)</f>
        <v>0.52820996591750924</v>
      </c>
      <c r="CN13" s="2">
        <f>SQRT('(5) year_D_R23p2-5.5km'!CX11^2+'(5) year_D_R23p2-5.5km'!$M11^2)</f>
        <v>0.51438180501535702</v>
      </c>
      <c r="CO13" s="2">
        <f>SQRT('(5) year_D_R23p2-5.5km'!CY11^2+'(5) year_D_R23p2-5.5km'!$M11^2)</f>
        <v>0.49524243386356898</v>
      </c>
      <c r="CP13" s="2">
        <f>SQRT('(5) year_D_R23p2-5.5km'!CZ11^2+'(5) year_D_R23p2-5.5km'!$M11^2)</f>
        <v>0.47296342323338303</v>
      </c>
      <c r="CQ13" s="2">
        <f>SQRT('(5) year_D_R23p2-5.5km'!DA11^2+'(5) year_D_R23p2-5.5km'!$M11^2)</f>
        <v>0.49113667147750928</v>
      </c>
      <c r="CR13" s="2">
        <f>SQRT('(5) year_D_R23p2-5.5km'!DB11^2+'(5) year_D_R23p2-5.5km'!$M11^2)</f>
        <v>0.50318147762740484</v>
      </c>
      <c r="CS13" s="2">
        <f>SQRT('(5) year_D_R23p2-5.5km'!DC11^2+'(5) year_D_R23p2-5.5km'!$M11^2)</f>
        <v>0.46169725047803678</v>
      </c>
      <c r="CT13" s="2">
        <f>SQRT('(5) year_D_R23p2-5.5km'!DD11^2+'(5) year_D_R23p2-5.5km'!$M11^2)</f>
        <v>0.47885974383860597</v>
      </c>
      <c r="CU13" s="2">
        <f>SQRT('(5) year_D_R23p2-5.5km'!DE11^2+'(5) year_D_R23p2-5.5km'!$M11^2)</f>
        <v>0.46040766333240751</v>
      </c>
      <c r="CV13" s="2">
        <f>SQRT('(5) year_D_R23p2-5.5km'!DF11^2+'(5) year_D_R23p2-5.5km'!$M11^2)</f>
        <v>0.45751848334352208</v>
      </c>
      <c r="CW13" s="2">
        <f>SQRT('(5) year_D_R23p2-5.5km'!DG11^2+'(5) year_D_R23p2-5.5km'!$M11^2)</f>
        <v>0.43199303790866361</v>
      </c>
      <c r="CX13" s="2">
        <f>SQRT('(5) year_D_R23p2-5.5km'!DH11^2+'(5) year_D_R23p2-5.5km'!$M11^2)</f>
        <v>0.44515987798703865</v>
      </c>
      <c r="CY13" s="2">
        <f t="shared" si="10"/>
        <v>0.10336262154782057</v>
      </c>
      <c r="CZ13" s="2">
        <f t="shared" si="13"/>
        <v>0.24315377135247462</v>
      </c>
      <c r="DA13" s="2">
        <f t="shared" si="14"/>
        <v>0.11378790069677326</v>
      </c>
    </row>
    <row r="14" spans="1:105" x14ac:dyDescent="0.2">
      <c r="A14" s="170" t="s">
        <v>118</v>
      </c>
      <c r="B14" s="3" t="s">
        <v>182</v>
      </c>
      <c r="C14" s="2">
        <f>'(6) SMB_R23p2-5km_Gl'!P13-'(5) year_D_R23p2-5.5km'!P12</f>
        <v>1.8007599999999995</v>
      </c>
      <c r="D14" s="2">
        <f>'(6) SMB_R23p2-5km_Gl'!Q13-'(5) year_D_R23p2-5.5km'!Q12</f>
        <v>1.61076</v>
      </c>
      <c r="E14" s="2">
        <f>'(6) SMB_R23p2-5km_Gl'!R13-'(5) year_D_R23p2-5.5km'!R12</f>
        <v>0.36075999999999997</v>
      </c>
      <c r="F14" s="2">
        <f>'(6) SMB_R23p2-5km_Gl'!S13-'(5) year_D_R23p2-5.5km'!S12</f>
        <v>0.88075999999999999</v>
      </c>
      <c r="G14" s="2">
        <f>'(6) SMB_R23p2-5km_Gl'!T13-'(5) year_D_R23p2-5.5km'!T12</f>
        <v>1.13076</v>
      </c>
      <c r="H14" s="2">
        <f>'(6) SMB_R23p2-5km_Gl'!U13-'(5) year_D_R23p2-5.5km'!U12</f>
        <v>0.88075999999999999</v>
      </c>
      <c r="I14" s="2">
        <f>'(6) SMB_R23p2-5km_Gl'!V13-'(5) year_D_R23p2-5.5km'!V12</f>
        <v>0.72075999999999985</v>
      </c>
      <c r="J14" s="2">
        <f>'(6) SMB_R23p2-5km_Gl'!W13-'(5) year_D_R23p2-5.5km'!W12</f>
        <v>1.7207600000000003</v>
      </c>
      <c r="K14" s="2">
        <f>'(6) SMB_R23p2-5km_Gl'!X13-'(5) year_D_R23p2-5.5km'!X12</f>
        <v>-0.24923999999999991</v>
      </c>
      <c r="L14" s="2">
        <f>'(6) SMB_R23p2-5km_Gl'!Y13-'(5) year_D_R23p2-5.5km'!Y12</f>
        <v>0.99075999999999986</v>
      </c>
      <c r="M14" s="2">
        <f>'(6) SMB_R23p2-5km_Gl'!Z13-'(5) year_D_R23p2-5.5km'!Z12</f>
        <v>-1.8192400000000002</v>
      </c>
      <c r="N14" s="2">
        <f>'(6) SMB_R23p2-5km_Gl'!AA13-'(5) year_D_R23p2-5.5km'!AA12</f>
        <v>1.8707599999999998</v>
      </c>
      <c r="O14" s="2">
        <f>'(6) SMB_R23p2-5km_Gl'!AB13-'(5) year_D_R23p2-5.5km'!AB12</f>
        <v>1.19076</v>
      </c>
      <c r="P14" s="2">
        <f>'(6) SMB_R23p2-5km_Gl'!AC13-'(5) year_D_R23p2-5.5km'!AC12</f>
        <v>-1.1992400000000001</v>
      </c>
      <c r="Q14" s="2">
        <f>'(6) SMB_R23p2-5km_Gl'!AD13-'(5) year_D_R23p2-5.5km'!AD12</f>
        <v>0.24075999999999986</v>
      </c>
      <c r="R14" s="2">
        <f>'(6) SMB_R23p2-5km_Gl'!AE13-'(5) year_D_R23p2-5.5km'!AE12</f>
        <v>0.40076000000000001</v>
      </c>
      <c r="S14" s="2">
        <f>'(6) SMB_R23p2-5km_Gl'!AF13-'(5) year_D_R23p2-5.5km'!AF12</f>
        <v>0.83075999999999972</v>
      </c>
      <c r="T14" s="2">
        <f>'(6) SMB_R23p2-5km_Gl'!AG13-'(5) year_D_R23p2-5.5km'!AG12</f>
        <v>-0.67924000000000007</v>
      </c>
      <c r="U14" s="2">
        <f>'(6) SMB_R23p2-5km_Gl'!AH13-'(5) year_D_R23p2-5.5km'!AH12</f>
        <v>1.3507599999999997</v>
      </c>
      <c r="V14" s="2">
        <f>'(6) SMB_R23p2-5km_Gl'!AI13-'(5) year_D_R23p2-5.5km'!AI12</f>
        <v>1.1407599999999998</v>
      </c>
      <c r="W14" s="2">
        <f>'(6) SMB_R23p2-5km_Gl'!AJ13-'(5) year_D_R23p2-5.5km'!AJ12</f>
        <v>1.2707600000000001</v>
      </c>
      <c r="X14" s="2">
        <f>'(6) SMB_R23p2-5km_Gl'!AK13-'(5) year_D_R23p2-5.5km'!AK12</f>
        <v>1.2807599999999999</v>
      </c>
      <c r="Y14" s="2">
        <f>'(6) SMB_R23p2-5km_Gl'!AL13-'(5) year_D_R23p2-5.5km'!AL12</f>
        <v>0.12804467999999991</v>
      </c>
      <c r="Z14" s="2">
        <f>'(6) SMB_R23p2-5km_Gl'!AM13-'(5) year_D_R23p2-5.5km'!AM12</f>
        <v>-0.89528583999999989</v>
      </c>
      <c r="AA14" s="2">
        <f>'(6) SMB_R23p2-5km_Gl'!AN13-'(5) year_D_R23p2-5.5km'!AN12</f>
        <v>3.26138364</v>
      </c>
      <c r="AB14" s="2">
        <f>'(6) SMB_R23p2-5km_Gl'!AO13-'(5) year_D_R23p2-5.5km'!AO12</f>
        <v>1.7313752</v>
      </c>
      <c r="AC14" s="2">
        <f>'(6) SMB_R23p2-5km_Gl'!AP13-'(5) year_D_R23p2-5.5km'!AP12</f>
        <v>4.3729839999999687E-2</v>
      </c>
      <c r="AD14" s="2">
        <f>'(6) SMB_R23p2-5km_Gl'!AQ13-'(5) year_D_R23p2-5.5km'!AQ12</f>
        <v>-1.06701684</v>
      </c>
      <c r="AE14" s="2">
        <f>'(6) SMB_R23p2-5km_Gl'!AR13-'(5) year_D_R23p2-5.5km'!AR12</f>
        <v>1.4438444399999999</v>
      </c>
      <c r="AF14" s="2">
        <f>'(6) SMB_R23p2-5km_Gl'!AS13-'(5) year_D_R23p2-5.5km'!AS12</f>
        <v>-1.4252942799999999</v>
      </c>
      <c r="AG14" s="2">
        <f>'(6) SMB_R23p2-5km_Gl'!AT13-'(5) year_D_R23p2-5.5km'!AT12</f>
        <v>1.2080362399999998</v>
      </c>
      <c r="AH14" s="2">
        <f>'(6) SMB_R23p2-5km_Gl'!AU13-'(5) year_D_R23p2-5.5km'!AU12</f>
        <v>-0.47110248000000032</v>
      </c>
      <c r="AI14" s="2">
        <f>'(6) SMB_R23p2-5km_Gl'!AV13-'(5) year_D_R23p2-5.5km'!AV12</f>
        <v>0.3997588000000003</v>
      </c>
      <c r="AJ14" s="2">
        <f>'(6) SMB_R23p2-5km_Gl'!AW13-'(5) year_D_R23p2-5.5km'!AW12</f>
        <v>2.5330893199999993</v>
      </c>
      <c r="AK14" s="2">
        <f>'(6) SMB_R23p2-5km_Gl'!AX13-'(5) year_D_R23p2-5.5km'!AX12</f>
        <v>-0.39604940000000033</v>
      </c>
      <c r="AL14" s="2">
        <f>'(6) SMB_R23p2-5km_Gl'!AY13-'(5) year_D_R23p2-5.5km'!AY12</f>
        <v>-0.95518812000000031</v>
      </c>
      <c r="AM14" s="2">
        <f>'(6) SMB_R23p2-5km_Gl'!AZ13-'(5) year_D_R23p2-5.5km'!AZ12</f>
        <v>-1.6518576000000003</v>
      </c>
      <c r="AN14" s="2">
        <f>'(6) SMB_R23p2-5km_Gl'!BA13-'(5) year_D_R23p2-5.5km'!BA12</f>
        <v>-0.10099632000000058</v>
      </c>
      <c r="AO14" s="2">
        <f>'(6) SMB_R23p2-5km_Gl'!BB13-'(5) year_D_R23p2-5.5km'!BB12</f>
        <v>-2.8701350400000001</v>
      </c>
      <c r="AP14" s="2">
        <f>'(6) SMB_R23p2-5km_Gl'!BC13-'(5) year_D_R23p2-5.5km'!BC12</f>
        <v>-1.7642038000000002</v>
      </c>
      <c r="AQ14" s="2">
        <f>'(6) SMB_R23p2-5km_Gl'!BD13-'(5) year_D_R23p2-5.5km'!BD12</f>
        <v>-1.3282725599999998</v>
      </c>
      <c r="AR14" s="2">
        <f>'(6) SMB_R23p2-5km_Gl'!BE13-'(5) year_D_R23p2-5.5km'!BE12</f>
        <v>-1.4148105600000001</v>
      </c>
      <c r="AS14" s="2">
        <f>'(6) SMB_R23p2-5km_Gl'!BF13-'(5) year_D_R23p2-5.5km'!BF12</f>
        <v>-0.38887932000000003</v>
      </c>
      <c r="AT14" s="2">
        <f>'(6) SMB_R23p2-5km_Gl'!BG13-'(5) year_D_R23p2-5.5km'!BG12</f>
        <v>-0.27962599999999993</v>
      </c>
      <c r="AU14" s="2">
        <f>'(6) SMB_R23p2-5km_Gl'!BH13-'(5) year_D_R23p2-5.5km'!BH12</f>
        <v>-1.7769106800000003</v>
      </c>
      <c r="AV14" s="2">
        <f>'(6) SMB_R23p2-5km_Gl'!BI13-'(5) year_D_R23p2-5.5km'!BI12</f>
        <v>-1.8453111600000003</v>
      </c>
      <c r="AW14" s="2">
        <f>'(6) SMB_R23p2-5km_Gl'!BJ13-'(5) year_D_R23p2-5.5km'!BJ12</f>
        <v>-0.70888776000000009</v>
      </c>
      <c r="AX14" s="23">
        <f t="shared" si="4"/>
        <v>0.17054439478260869</v>
      </c>
      <c r="AY14" s="23">
        <f t="shared" si="8"/>
        <v>0.63339157894736842</v>
      </c>
      <c r="AZ14" s="23">
        <f t="shared" si="9"/>
        <v>-0.61577269555555569</v>
      </c>
      <c r="BD14" s="2">
        <f>SQRT('(5) year_D_R23p2-5.5km'!BN12^2+'(5) year_D_R23p2-5.5km'!$M12^2)</f>
        <v>2.7956995271119673</v>
      </c>
      <c r="BE14" s="2">
        <f>SQRT('(5) year_D_R23p2-5.5km'!BO12^2+'(5) year_D_R23p2-5.5km'!$M12^2)</f>
        <v>2.7956995271119673</v>
      </c>
      <c r="BF14" s="2">
        <f>SQRT('(5) year_D_R23p2-5.5km'!BP12^2+'(5) year_D_R23p2-5.5km'!$M12^2)</f>
        <v>2.7956995271119673</v>
      </c>
      <c r="BG14" s="2">
        <f>SQRT('(5) year_D_R23p2-5.5km'!BQ12^2+'(5) year_D_R23p2-5.5km'!$M12^2)</f>
        <v>2.7956995271119673</v>
      </c>
      <c r="BH14" s="2">
        <f>SQRT('(5) year_D_R23p2-5.5km'!BR12^2+'(5) year_D_R23p2-5.5km'!$M12^2)</f>
        <v>2.7956995271119673</v>
      </c>
      <c r="BI14" s="2">
        <f>SQRT('(5) year_D_R23p2-5.5km'!BS12^2+'(5) year_D_R23p2-5.5km'!$M12^2)</f>
        <v>2.7956995271119673</v>
      </c>
      <c r="BJ14" s="2">
        <f>SQRT('(5) year_D_R23p2-5.5km'!BT12^2+'(5) year_D_R23p2-5.5km'!$M12^2)</f>
        <v>2.7956995271119673</v>
      </c>
      <c r="BK14" s="2">
        <f>SQRT('(5) year_D_R23p2-5.5km'!BU12^2+'(5) year_D_R23p2-5.5km'!$M12^2)</f>
        <v>2.7734804581339336</v>
      </c>
      <c r="BL14" s="2">
        <f>SQRT('(5) year_D_R23p2-5.5km'!BV12^2+'(5) year_D_R23p2-5.5km'!$M12^2)</f>
        <v>2.5438875970538675</v>
      </c>
      <c r="BM14" s="2">
        <f>SQRT('(5) year_D_R23p2-5.5km'!BW12^2+'(5) year_D_R23p2-5.5km'!$M12^2)</f>
        <v>2.3241782937779072</v>
      </c>
      <c r="BN14" s="2">
        <f>SQRT('(5) year_D_R23p2-5.5km'!BX12^2+'(5) year_D_R23p2-5.5km'!$M12^2)</f>
        <v>2.11682231401937</v>
      </c>
      <c r="BO14" s="2">
        <f>SQRT('(5) year_D_R23p2-5.5km'!BY12^2+'(5) year_D_R23p2-5.5km'!$M12^2)</f>
        <v>1.9218208037334719</v>
      </c>
      <c r="BP14" s="2">
        <f>SQRT('(5) year_D_R23p2-5.5km'!BZ12^2+'(5) year_D_R23p2-5.5km'!$M12^2)</f>
        <v>1.7342389442321449</v>
      </c>
      <c r="BQ14" s="2">
        <f>SQRT('(5) year_D_R23p2-5.5km'!CA12^2+'(5) year_D_R23p2-5.5km'!$M12^2)</f>
        <v>1.5590154762845885</v>
      </c>
      <c r="BR14" s="2">
        <f>SQRT('(5) year_D_R23p2-5.5km'!CB12^2+'(5) year_D_R23p2-5.5km'!$M12^2)</f>
        <v>1.3961525343295369</v>
      </c>
      <c r="BS14" s="2">
        <f>SQRT('(5) year_D_R23p2-5.5km'!CC12^2+'(5) year_D_R23p2-5.5km'!$M12^2)</f>
        <v>1.240718641726744</v>
      </c>
      <c r="BT14" s="2">
        <f>SQRT('(5) year_D_R23p2-5.5km'!CD12^2+'(5) year_D_R23p2-5.5km'!$M12^2)</f>
        <v>1.1001192123908281</v>
      </c>
      <c r="BU14" s="2">
        <f>SQRT('(5) year_D_R23p2-5.5km'!CE12^2+'(5) year_D_R23p2-5.5km'!$M12^2)</f>
        <v>0.96942475227047586</v>
      </c>
      <c r="BV14" s="2">
        <f>SQRT('(5) year_D_R23p2-5.5km'!CF12^2+'(5) year_D_R23p2-5.5km'!$M12^2)</f>
        <v>0.8584996746267527</v>
      </c>
      <c r="BW14" s="2">
        <f>SQRT('(5) year_D_R23p2-5.5km'!CG12^2+'(5) year_D_R23p2-5.5km'!$M12^2)</f>
        <v>0.76979922213767904</v>
      </c>
      <c r="BX14" s="2">
        <f>SQRT('(5) year_D_R23p2-5.5km'!CH12^2+'(5) year_D_R23p2-5.5km'!$M12^2)</f>
        <v>0.71069226834067201</v>
      </c>
      <c r="BY14" s="2">
        <f>SQRT('(5) year_D_R23p2-5.5km'!CI12^2+'(5) year_D_R23p2-5.5km'!$M12^2)</f>
        <v>0.68853402196060343</v>
      </c>
      <c r="BZ14" s="2">
        <f>SQRT('(5) year_D_R23p2-5.5km'!CJ12^2+'(5) year_D_R23p2-5.5km'!$M12^2)</f>
        <v>0.69364475748169985</v>
      </c>
      <c r="CA14" s="2">
        <f>SQRT('(5) year_D_R23p2-5.5km'!CK12^2+'(5) year_D_R23p2-5.5km'!$M12^2)</f>
        <v>0.69225600183966185</v>
      </c>
      <c r="CB14" s="2">
        <f>SQRT('(5) year_D_R23p2-5.5km'!CL12^2+'(5) year_D_R23p2-5.5km'!$M12^2)</f>
        <v>0.62687894886411988</v>
      </c>
      <c r="CC14" s="2">
        <f>SQRT('(5) year_D_R23p2-5.5km'!CM12^2+'(5) year_D_R23p2-5.5km'!$M12^2)</f>
        <v>0.83296964161374265</v>
      </c>
      <c r="CD14" s="2">
        <f>SQRT('(5) year_D_R23p2-5.5km'!CN12^2+'(5) year_D_R23p2-5.5km'!$M12^2)</f>
        <v>0.64247830862961863</v>
      </c>
      <c r="CE14" s="2">
        <f>SQRT('(5) year_D_R23p2-5.5km'!CO12^2+'(5) year_D_R23p2-5.5km'!$M12^2)</f>
        <v>0.73977956198275996</v>
      </c>
      <c r="CF14" s="2">
        <f>SQRT('(5) year_D_R23p2-5.5km'!CP12^2+'(5) year_D_R23p2-5.5km'!$M12^2)</f>
        <v>0.7538085686324838</v>
      </c>
      <c r="CG14" s="2">
        <f>SQRT('(5) year_D_R23p2-5.5km'!CQ12^2+'(5) year_D_R23p2-5.5km'!$M12^2)</f>
        <v>0.77769221846454739</v>
      </c>
      <c r="CH14" s="2">
        <f>SQRT('(5) year_D_R23p2-5.5km'!CR12^2+'(5) year_D_R23p2-5.5km'!$M12^2)</f>
        <v>0.8086455108818249</v>
      </c>
      <c r="CI14" s="2">
        <f>SQRT('(5) year_D_R23p2-5.5km'!CS12^2+'(5) year_D_R23p2-5.5km'!$M12^2)</f>
        <v>0.84978648522978451</v>
      </c>
      <c r="CJ14" s="2">
        <f>SQRT('(5) year_D_R23p2-5.5km'!CT12^2+'(5) year_D_R23p2-5.5km'!$M12^2)</f>
        <v>0.89832988233860256</v>
      </c>
      <c r="CK14" s="2">
        <f>SQRT('(5) year_D_R23p2-5.5km'!CU12^2+'(5) year_D_R23p2-5.5km'!$M12^2)</f>
        <v>0.90711507675017033</v>
      </c>
      <c r="CL14" s="2">
        <f>SQRT('(5) year_D_R23p2-5.5km'!CV12^2+'(5) year_D_R23p2-5.5km'!$M12^2)</f>
        <v>0.87678837607178794</v>
      </c>
      <c r="CM14" s="2">
        <f>SQRT('(5) year_D_R23p2-5.5km'!CW12^2+'(5) year_D_R23p2-5.5km'!$M12^2)</f>
        <v>0.85385866633849228</v>
      </c>
      <c r="CN14" s="2">
        <f>SQRT('(5) year_D_R23p2-5.5km'!CX12^2+'(5) year_D_R23p2-5.5km'!$M12^2)</f>
        <v>0.84046285004146215</v>
      </c>
      <c r="CO14" s="2">
        <f>SQRT('(5) year_D_R23p2-5.5km'!CY12^2+'(5) year_D_R23p2-5.5km'!$M12^2)</f>
        <v>0.83478556546874993</v>
      </c>
      <c r="CP14" s="2">
        <f>SQRT('(5) year_D_R23p2-5.5km'!CZ12^2+'(5) year_D_R23p2-5.5km'!$M12^2)</f>
        <v>0.70102365900354302</v>
      </c>
      <c r="CQ14" s="2">
        <f>SQRT('(5) year_D_R23p2-5.5km'!DA12^2+'(5) year_D_R23p2-5.5km'!$M12^2)</f>
        <v>0.69183514219393838</v>
      </c>
      <c r="CR14" s="2">
        <f>SQRT('(5) year_D_R23p2-5.5km'!DB12^2+'(5) year_D_R23p2-5.5km'!$M12^2)</f>
        <v>0.69495635822457913</v>
      </c>
      <c r="CS14" s="2">
        <f>SQRT('(5) year_D_R23p2-5.5km'!DC12^2+'(5) year_D_R23p2-5.5km'!$M12^2)</f>
        <v>0.65901751512508422</v>
      </c>
      <c r="CT14" s="2">
        <f>SQRT('(5) year_D_R23p2-5.5km'!DD12^2+'(5) year_D_R23p2-5.5km'!$M12^2)</f>
        <v>0.61784679764943506</v>
      </c>
      <c r="CU14" s="2">
        <f>SQRT('(5) year_D_R23p2-5.5km'!DE12^2+'(5) year_D_R23p2-5.5km'!$M12^2)</f>
        <v>0.61667637764724825</v>
      </c>
      <c r="CV14" s="2">
        <f>SQRT('(5) year_D_R23p2-5.5km'!DF12^2+'(5) year_D_R23p2-5.5km'!$M12^2)</f>
        <v>0.64109255420152345</v>
      </c>
      <c r="CW14" s="2">
        <f>SQRT('(5) year_D_R23p2-5.5km'!DG12^2+'(5) year_D_R23p2-5.5km'!$M12^2)</f>
        <v>1.0636012443890304</v>
      </c>
      <c r="CX14" s="2">
        <f>SQRT('(5) year_D_R23p2-5.5km'!DH12^2+'(5) year_D_R23p2-5.5km'!$M12^2)</f>
        <v>0.84363621142762846</v>
      </c>
      <c r="CY14" s="2">
        <f t="shared" si="10"/>
        <v>0.19636115517647043</v>
      </c>
      <c r="CZ14" s="2">
        <f t="shared" si="13"/>
        <v>0.49755823455266784</v>
      </c>
      <c r="DA14" s="2">
        <f t="shared" si="14"/>
        <v>0.18446743546381897</v>
      </c>
    </row>
    <row r="15" spans="1:105" x14ac:dyDescent="0.2">
      <c r="A15" s="170" t="s">
        <v>15</v>
      </c>
      <c r="B15" s="3" t="s">
        <v>182</v>
      </c>
      <c r="C15" s="2">
        <f>'(6) SMB_R23p2-5km_Gl'!P14-'(5) year_D_R23p2-5.5km'!P13</f>
        <v>0.25905328360000013</v>
      </c>
      <c r="D15" s="2">
        <f>'(6) SMB_R23p2-5km_Gl'!Q14-'(5) year_D_R23p2-5.5km'!Q13</f>
        <v>9.0532836000001282E-3</v>
      </c>
      <c r="E15" s="2">
        <f>'(6) SMB_R23p2-5km_Gl'!R14-'(5) year_D_R23p2-5.5km'!R13</f>
        <v>-0.79094671639999969</v>
      </c>
      <c r="F15" s="2">
        <f>'(6) SMB_R23p2-5km_Gl'!S14-'(5) year_D_R23p2-5.5km'!S13</f>
        <v>-0.54094671639999969</v>
      </c>
      <c r="G15" s="2">
        <f>'(6) SMB_R23p2-5km_Gl'!T14-'(5) year_D_R23p2-5.5km'!T13</f>
        <v>0.25905328360000013</v>
      </c>
      <c r="H15" s="2">
        <f>'(6) SMB_R23p2-5km_Gl'!U14-'(5) year_D_R23p2-5.5km'!U13</f>
        <v>-0.24094671639999987</v>
      </c>
      <c r="I15" s="2">
        <f>'(6) SMB_R23p2-5km_Gl'!V14-'(5) year_D_R23p2-5.5km'!V13</f>
        <v>-0.1609467163999998</v>
      </c>
      <c r="J15" s="2">
        <f>'(6) SMB_R23p2-5km_Gl'!W14-'(5) year_D_R23p2-5.5km'!W13</f>
        <v>0.46905328360000009</v>
      </c>
      <c r="K15" s="2">
        <f>'(6) SMB_R23p2-5km_Gl'!X14-'(5) year_D_R23p2-5.5km'!X13</f>
        <v>-1.5309467163999995</v>
      </c>
      <c r="L15" s="2">
        <f>'(6) SMB_R23p2-5km_Gl'!Y14-'(5) year_D_R23p2-5.5km'!Y13</f>
        <v>-0.87094671639999932</v>
      </c>
      <c r="M15" s="2">
        <f>'(6) SMB_R23p2-5km_Gl'!Z14-'(5) year_D_R23p2-5.5km'!Z13</f>
        <v>-2.8609467163999995</v>
      </c>
      <c r="N15" s="2">
        <f>'(6) SMB_R23p2-5km_Gl'!AA14-'(5) year_D_R23p2-5.5km'!AA13</f>
        <v>0.3390532836000002</v>
      </c>
      <c r="O15" s="2">
        <f>'(6) SMB_R23p2-5km_Gl'!AB14-'(5) year_D_R23p2-5.5km'!AB13</f>
        <v>-8.094671639999973E-2</v>
      </c>
      <c r="P15" s="2">
        <f>'(6) SMB_R23p2-5km_Gl'!AC14-'(5) year_D_R23p2-5.5km'!AC13</f>
        <v>-2.0909467163999995</v>
      </c>
      <c r="Q15" s="2">
        <f>'(6) SMB_R23p2-5km_Gl'!AD14-'(5) year_D_R23p2-5.5km'!AD13</f>
        <v>-1.2809467163999995</v>
      </c>
      <c r="R15" s="2">
        <f>'(6) SMB_R23p2-5km_Gl'!AE14-'(5) year_D_R23p2-5.5km'!AE13</f>
        <v>-0.36094671639999909</v>
      </c>
      <c r="S15" s="2">
        <f>'(6) SMB_R23p2-5km_Gl'!AF14-'(5) year_D_R23p2-5.5km'!AF13</f>
        <v>-0.29509473727999946</v>
      </c>
      <c r="T15" s="2">
        <f>'(6) SMB_R23p2-5km_Gl'!AG14-'(5) year_D_R23p2-5.5km'!AG13</f>
        <v>-1.6845267511999995</v>
      </c>
      <c r="U15" s="2">
        <f>'(6) SMB_R23p2-5km_Gl'!AH14-'(5) year_D_R23p2-5.5km'!AH13</f>
        <v>0.18604123488000024</v>
      </c>
      <c r="V15" s="2">
        <f>'(6) SMB_R23p2-5km_Gl'!AI14-'(5) year_D_R23p2-5.5km'!AI13</f>
        <v>0.10189321400000129</v>
      </c>
      <c r="W15" s="2">
        <f>'(6) SMB_R23p2-5km_Gl'!AJ14-'(5) year_D_R23p2-5.5km'!AJ13</f>
        <v>7.246120008000112E-2</v>
      </c>
      <c r="X15" s="2">
        <f>'(6) SMB_R23p2-5km_Gl'!AK14-'(5) year_D_R23p2-5.5km'!AK13</f>
        <v>0.10302918615999967</v>
      </c>
      <c r="Y15" s="2">
        <f>'(6) SMB_R23p2-5km_Gl'!AL14-'(5) year_D_R23p2-5.5km'!AL13</f>
        <v>-0.67452908607999928</v>
      </c>
      <c r="Z15" s="2">
        <f>'(6) SMB_R23p2-5km_Gl'!AM14-'(5) year_D_R23p2-5.5km'!AM13</f>
        <v>-1.8846177223999998</v>
      </c>
      <c r="AA15" s="2">
        <f>'(6) SMB_R23p2-5km_Gl'!AN14-'(5) year_D_R23p2-5.5km'!AN13</f>
        <v>1.7355729866400003</v>
      </c>
      <c r="AB15" s="2">
        <f>'(6) SMB_R23p2-5km_Gl'!AO14-'(5) year_D_R23p2-5.5km'!AO13</f>
        <v>0.3058183224800004</v>
      </c>
      <c r="AC15" s="2">
        <f>'(6) SMB_R23p2-5km_Gl'!AP14-'(5) year_D_R23p2-5.5km'!AP13</f>
        <v>-1.6144651969400003</v>
      </c>
      <c r="AD15" s="2">
        <f>'(6) SMB_R23p2-5km_Gl'!AQ14-'(5) year_D_R23p2-5.5km'!AQ13</f>
        <v>-1.4681669196000002</v>
      </c>
      <c r="AE15" s="2">
        <f>'(6) SMB_R23p2-5km_Gl'!AR14-'(5) year_D_R23p2-5.5km'!AR13</f>
        <v>0.85864369299999987</v>
      </c>
      <c r="AF15" s="2">
        <f>'(6) SMB_R23p2-5km_Gl'!AS14-'(5) year_D_R23p2-5.5km'!AS13</f>
        <v>-1.78980396</v>
      </c>
      <c r="AG15" s="2">
        <f>'(6) SMB_R23p2-5km_Gl'!AT14-'(5) year_D_R23p2-5.5km'!AT13</f>
        <v>0.21296196000000034</v>
      </c>
      <c r="AH15" s="2">
        <f>'(6) SMB_R23p2-5km_Gl'!AU14-'(5) year_D_R23p2-5.5km'!AU13</f>
        <v>-1.6459481921599992</v>
      </c>
      <c r="AI15" s="2">
        <f>'(6) SMB_R23p2-5km_Gl'!AV14-'(5) year_D_R23p2-5.5km'!AV13</f>
        <v>0.2388686980000001</v>
      </c>
      <c r="AJ15" s="2">
        <f>'(6) SMB_R23p2-5km_Gl'!AW14-'(5) year_D_R23p2-5.5km'!AW13</f>
        <v>2.5816551469600006</v>
      </c>
      <c r="AK15" s="2">
        <f>'(6) SMB_R23p2-5km_Gl'!AX14-'(5) year_D_R23p2-5.5km'!AX13</f>
        <v>-0.5444331809599996</v>
      </c>
      <c r="AL15" s="2">
        <f>'(6) SMB_R23p2-5km_Gl'!AY14-'(5) year_D_R23p2-5.5km'!AY13</f>
        <v>-1.0090658049799996</v>
      </c>
      <c r="AM15" s="2">
        <f>'(6) SMB_R23p2-5km_Gl'!AZ14-'(5) year_D_R23p2-5.5km'!AZ13</f>
        <v>-1.1894046119999997</v>
      </c>
      <c r="AN15" s="2">
        <f>'(6) SMB_R23p2-5km_Gl'!BA14-'(5) year_D_R23p2-5.5km'!BA13</f>
        <v>-5.7765060479999963E-2</v>
      </c>
      <c r="AO15" s="2">
        <f>'(6) SMB_R23p2-5km_Gl'!BB14-'(5) year_D_R23p2-5.5km'!BB13</f>
        <v>-2.2786493640999992</v>
      </c>
      <c r="AP15" s="2">
        <f>'(6) SMB_R23p2-5km_Gl'!BC14-'(5) year_D_R23p2-5.5km'!BC13</f>
        <v>-2.86455045208</v>
      </c>
      <c r="AQ15" s="2">
        <f>'(6) SMB_R23p2-5km_Gl'!BD14-'(5) year_D_R23p2-5.5km'!BD13</f>
        <v>-2.5428853493599992</v>
      </c>
      <c r="AR15" s="2">
        <f>'(6) SMB_R23p2-5km_Gl'!BE14-'(5) year_D_R23p2-5.5km'!BE13</f>
        <v>-2.0496890344999983</v>
      </c>
      <c r="AS15" s="2">
        <f>'(6) SMB_R23p2-5km_Gl'!BF14-'(5) year_D_R23p2-5.5km'!BF13</f>
        <v>-0.9230075548000003</v>
      </c>
      <c r="AT15" s="2">
        <f>'(6) SMB_R23p2-5km_Gl'!BG14-'(5) year_D_R23p2-5.5km'!BG13</f>
        <v>-1.24180250616</v>
      </c>
      <c r="AU15" s="2">
        <f>'(6) SMB_R23p2-5km_Gl'!BH14-'(5) year_D_R23p2-5.5km'!BH13</f>
        <v>-2.1975580844599993</v>
      </c>
      <c r="AV15" s="2">
        <f>'(6) SMB_R23p2-5km_Gl'!BI14-'(5) year_D_R23p2-5.5km'!BI13</f>
        <v>-1.3651475248999994</v>
      </c>
      <c r="AW15" s="2">
        <f>'(6) SMB_R23p2-5km_Gl'!BJ14-'(5) year_D_R23p2-5.5km'!BJ13</f>
        <v>-0.58744696979999977</v>
      </c>
      <c r="AX15" s="23">
        <f t="shared" si="4"/>
        <v>-0.70433288944869532</v>
      </c>
      <c r="AY15" s="23">
        <f t="shared" si="8"/>
        <v>-0.59309093242105226</v>
      </c>
      <c r="AZ15" s="23">
        <f t="shared" si="9"/>
        <v>-0.98931006572111058</v>
      </c>
      <c r="BD15" s="2">
        <f>SQRT('(5) year_D_R23p2-5.5km'!BN13^2+'(5) year_D_R23p2-5.5km'!$M13^2)</f>
        <v>4.3411897075798569</v>
      </c>
      <c r="BE15" s="2">
        <f>SQRT('(5) year_D_R23p2-5.5km'!BO13^2+'(5) year_D_R23p2-5.5km'!$M13^2)</f>
        <v>4.3411897075798569</v>
      </c>
      <c r="BF15" s="2">
        <f>SQRT('(5) year_D_R23p2-5.5km'!BP13^2+'(5) year_D_R23p2-5.5km'!$M13^2)</f>
        <v>4.3411897075798569</v>
      </c>
      <c r="BG15" s="2">
        <f>SQRT('(5) year_D_R23p2-5.5km'!BQ13^2+'(5) year_D_R23p2-5.5km'!$M13^2)</f>
        <v>4.3411897075798569</v>
      </c>
      <c r="BH15" s="2">
        <f>SQRT('(5) year_D_R23p2-5.5km'!BR13^2+'(5) year_D_R23p2-5.5km'!$M13^2)</f>
        <v>4.3411897075798569</v>
      </c>
      <c r="BI15" s="2">
        <f>SQRT('(5) year_D_R23p2-5.5km'!BS13^2+'(5) year_D_R23p2-5.5km'!$M13^2)</f>
        <v>4.3411897075798569</v>
      </c>
      <c r="BJ15" s="2">
        <f>SQRT('(5) year_D_R23p2-5.5km'!BT13^2+'(5) year_D_R23p2-5.5km'!$M13^2)</f>
        <v>4.3411897075798569</v>
      </c>
      <c r="BK15" s="2">
        <f>SQRT('(5) year_D_R23p2-5.5km'!BU13^2+'(5) year_D_R23p2-5.5km'!$M13^2)</f>
        <v>4.2738036083129947</v>
      </c>
      <c r="BL15" s="2">
        <f>SQRT('(5) year_D_R23p2-5.5km'!BV13^2+'(5) year_D_R23p2-5.5km'!$M13^2)</f>
        <v>3.9012018407411029</v>
      </c>
      <c r="BM15" s="2">
        <f>SQRT('(5) year_D_R23p2-5.5km'!BW13^2+'(5) year_D_R23p2-5.5km'!$M13^2)</f>
        <v>3.5484264249430861</v>
      </c>
      <c r="BN15" s="2">
        <f>SQRT('(5) year_D_R23p2-5.5km'!BX13^2+'(5) year_D_R23p2-5.5km'!$M13^2)</f>
        <v>3.2115146747275345</v>
      </c>
      <c r="BO15" s="2">
        <f>SQRT('(5) year_D_R23p2-5.5km'!BY13^2+'(5) year_D_R23p2-5.5km'!$M13^2)</f>
        <v>2.8904681361822915</v>
      </c>
      <c r="BP15" s="2">
        <f>SQRT('(5) year_D_R23p2-5.5km'!BZ13^2+'(5) year_D_R23p2-5.5km'!$M13^2)</f>
        <v>2.5852888385022443</v>
      </c>
      <c r="BQ15" s="2">
        <f>SQRT('(5) year_D_R23p2-5.5km'!CA13^2+'(5) year_D_R23p2-5.5km'!$M13^2)</f>
        <v>2.2959794915249181</v>
      </c>
      <c r="BR15" s="2">
        <f>SQRT('(5) year_D_R23p2-5.5km'!CB13^2+'(5) year_D_R23p2-5.5km'!$M13^2)</f>
        <v>2.0225437866227987</v>
      </c>
      <c r="BS15" s="2">
        <f>SQRT('(5) year_D_R23p2-5.5km'!CC13^2+'(5) year_D_R23p2-5.5km'!$M13^2)</f>
        <v>1.7610247261845913</v>
      </c>
      <c r="BT15" s="2">
        <f>SQRT('(5) year_D_R23p2-5.5km'!CD13^2+'(5) year_D_R23p2-5.5km'!$M13^2)</f>
        <v>1.5200976100783199</v>
      </c>
      <c r="BU15" s="2">
        <f>SQRT('(5) year_D_R23p2-5.5km'!CE13^2+'(5) year_D_R23p2-5.5km'!$M13^2)</f>
        <v>1.2923096459099392</v>
      </c>
      <c r="BV15" s="2">
        <f>SQRT('(5) year_D_R23p2-5.5km'!CF13^2+'(5) year_D_R23p2-5.5km'!$M13^2)</f>
        <v>1.0835881752208152</v>
      </c>
      <c r="BW15" s="2">
        <f>SQRT('(5) year_D_R23p2-5.5km'!CG13^2+'(5) year_D_R23p2-5.5km'!$M13^2)</f>
        <v>0.89899006394728775</v>
      </c>
      <c r="BX15" s="2">
        <f>SQRT('(5) year_D_R23p2-5.5km'!CH13^2+'(5) year_D_R23p2-5.5km'!$M13^2)</f>
        <v>0.75668811156112137</v>
      </c>
      <c r="BY15" s="2">
        <f>SQRT('(5) year_D_R23p2-5.5km'!CI13^2+'(5) year_D_R23p2-5.5km'!$M13^2)</f>
        <v>0.69808952829730042</v>
      </c>
      <c r="BZ15" s="2">
        <f>SQRT('(5) year_D_R23p2-5.5km'!CJ13^2+'(5) year_D_R23p2-5.5km'!$M13^2)</f>
        <v>0.65885708535117349</v>
      </c>
      <c r="CA15" s="2">
        <f>SQRT('(5) year_D_R23p2-5.5km'!CK13^2+'(5) year_D_R23p2-5.5km'!$M13^2)</f>
        <v>0.67063278536333071</v>
      </c>
      <c r="CB15" s="2">
        <f>SQRT('(5) year_D_R23p2-5.5km'!CL13^2+'(5) year_D_R23p2-5.5km'!$M13^2)</f>
        <v>0.57757923439749903</v>
      </c>
      <c r="CC15" s="2">
        <f>SQRT('(5) year_D_R23p2-5.5km'!CM13^2+'(5) year_D_R23p2-5.5km'!$M13^2)</f>
        <v>0.62869571413164282</v>
      </c>
      <c r="CD15" s="2">
        <f>SQRT('(5) year_D_R23p2-5.5km'!CN13^2+'(5) year_D_R23p2-5.5km'!$M13^2)</f>
        <v>0.66889843978017383</v>
      </c>
      <c r="CE15" s="2">
        <f>SQRT('(5) year_D_R23p2-5.5km'!CO13^2+'(5) year_D_R23p2-5.5km'!$M13^2)</f>
        <v>0.55838885785866776</v>
      </c>
      <c r="CF15" s="2">
        <f>SQRT('(5) year_D_R23p2-5.5km'!CP13^2+'(5) year_D_R23p2-5.5km'!$M13^2)</f>
        <v>0.59933050166428192</v>
      </c>
      <c r="CG15" s="2">
        <f>SQRT('(5) year_D_R23p2-5.5km'!CQ13^2+'(5) year_D_R23p2-5.5km'!$M13^2)</f>
        <v>0.88637139411803523</v>
      </c>
      <c r="CH15" s="2">
        <f>SQRT('(5) year_D_R23p2-5.5km'!CR13^2+'(5) year_D_R23p2-5.5km'!$M13^2)</f>
        <v>0.93094298425883348</v>
      </c>
      <c r="CI15" s="2">
        <f>SQRT('(5) year_D_R23p2-5.5km'!CS13^2+'(5) year_D_R23p2-5.5km'!$M13^2)</f>
        <v>1.090770493864877</v>
      </c>
      <c r="CJ15" s="2">
        <f>SQRT('(5) year_D_R23p2-5.5km'!CT13^2+'(5) year_D_R23p2-5.5km'!$M13^2)</f>
        <v>1.0353827922258536</v>
      </c>
      <c r="CK15" s="2">
        <f>SQRT('(5) year_D_R23p2-5.5km'!CU13^2+'(5) year_D_R23p2-5.5km'!$M13^2)</f>
        <v>0.65272222727057194</v>
      </c>
      <c r="CL15" s="2">
        <f>SQRT('(5) year_D_R23p2-5.5km'!CV13^2+'(5) year_D_R23p2-5.5km'!$M13^2)</f>
        <v>2.3391180244647618</v>
      </c>
      <c r="CM15" s="2">
        <f>SQRT('(5) year_D_R23p2-5.5km'!CW13^2+'(5) year_D_R23p2-5.5km'!$M13^2)</f>
        <v>4.0266347442790655</v>
      </c>
      <c r="CN15" s="2">
        <f>SQRT('(5) year_D_R23p2-5.5km'!CX13^2+'(5) year_D_R23p2-5.5km'!$M13^2)</f>
        <v>3.3256242092601722</v>
      </c>
      <c r="CO15" s="2">
        <f>SQRT('(5) year_D_R23p2-5.5km'!CY13^2+'(5) year_D_R23p2-5.5km'!$M13^2)</f>
        <v>3.0302864277500743</v>
      </c>
      <c r="CP15" s="2">
        <f>SQRT('(5) year_D_R23p2-5.5km'!CZ13^2+'(5) year_D_R23p2-5.5km'!$M13^2)</f>
        <v>2.3497092464577194</v>
      </c>
      <c r="CQ15" s="2">
        <f>SQRT('(5) year_D_R23p2-5.5km'!DA13^2+'(5) year_D_R23p2-5.5km'!$M13^2)</f>
        <v>2.9728804972613418</v>
      </c>
      <c r="CR15" s="2">
        <f>SQRT('(5) year_D_R23p2-5.5km'!DB13^2+'(5) year_D_R23p2-5.5km'!$M13^2)</f>
        <v>2.9553812737403176</v>
      </c>
      <c r="CS15" s="2">
        <f>SQRT('(5) year_D_R23p2-5.5km'!DC13^2+'(5) year_D_R23p2-5.5km'!$M13^2)</f>
        <v>3.0312719125043421</v>
      </c>
      <c r="CT15" s="2">
        <f>SQRT('(5) year_D_R23p2-5.5km'!DD13^2+'(5) year_D_R23p2-5.5km'!$M13^2)</f>
        <v>2.1714957933112755</v>
      </c>
      <c r="CU15" s="2">
        <f>SQRT('(5) year_D_R23p2-5.5km'!DE13^2+'(5) year_D_R23p2-5.5km'!$M13^2)</f>
        <v>2.7579509714767085</v>
      </c>
      <c r="CV15" s="2">
        <f>SQRT('(5) year_D_R23p2-5.5km'!DF13^2+'(5) year_D_R23p2-5.5km'!$M13^2)</f>
        <v>2.4606241488197069</v>
      </c>
      <c r="CW15" s="2">
        <f>SQRT('(5) year_D_R23p2-5.5km'!DG13^2+'(5) year_D_R23p2-5.5km'!$M13^2)</f>
        <v>1.7143234946336212</v>
      </c>
      <c r="CX15" s="2">
        <f>SQRT('(5) year_D_R23p2-5.5km'!DH13^2+'(5) year_D_R23p2-5.5km'!$M13^2)</f>
        <v>1.8311120554575016</v>
      </c>
      <c r="CY15" s="2">
        <f t="shared" si="10"/>
        <v>0.34099134409943471</v>
      </c>
      <c r="CZ15" s="2">
        <f t="shared" si="13"/>
        <v>0.75393182533354108</v>
      </c>
      <c r="DA15" s="2">
        <f t="shared" si="14"/>
        <v>0.50192562138290753</v>
      </c>
    </row>
    <row r="16" spans="1:105" x14ac:dyDescent="0.2">
      <c r="A16" s="170" t="s">
        <v>14</v>
      </c>
      <c r="B16" s="3" t="s">
        <v>182</v>
      </c>
      <c r="C16" s="2">
        <f>'(6) SMB_R23p2-5km_Gl'!P15-'(5) year_D_R23p2-5.5km'!P14</f>
        <v>1.2267150000000002</v>
      </c>
      <c r="D16" s="2">
        <f>'(6) SMB_R23p2-5km_Gl'!Q15-'(5) year_D_R23p2-5.5km'!Q14</f>
        <v>1.2467150000000002</v>
      </c>
      <c r="E16" s="2">
        <f>'(6) SMB_R23p2-5km_Gl'!R15-'(5) year_D_R23p2-5.5km'!R14</f>
        <v>-0.14328499999999988</v>
      </c>
      <c r="F16" s="2">
        <f>'(6) SMB_R23p2-5km_Gl'!S15-'(5) year_D_R23p2-5.5km'!S14</f>
        <v>0.39671500000000015</v>
      </c>
      <c r="G16" s="2">
        <f>'(6) SMB_R23p2-5km_Gl'!T15-'(5) year_D_R23p2-5.5km'!T14</f>
        <v>1.006715</v>
      </c>
      <c r="H16" s="2">
        <f>'(6) SMB_R23p2-5km_Gl'!U15-'(5) year_D_R23p2-5.5km'!U14</f>
        <v>-8.3284999999999831E-2</v>
      </c>
      <c r="I16" s="2">
        <f>'(6) SMB_R23p2-5km_Gl'!V15-'(5) year_D_R23p2-5.5km'!V14</f>
        <v>0.9567150000000002</v>
      </c>
      <c r="J16" s="2">
        <f>'(6) SMB_R23p2-5km_Gl'!W15-'(5) year_D_R23p2-5.5km'!W14</f>
        <v>1.2267150000000002</v>
      </c>
      <c r="K16" s="2">
        <f>'(6) SMB_R23p2-5km_Gl'!X15-'(5) year_D_R23p2-5.5km'!X14</f>
        <v>-0.51328499999999988</v>
      </c>
      <c r="L16" s="2">
        <f>'(6) SMB_R23p2-5km_Gl'!Y15-'(5) year_D_R23p2-5.5km'!Y14</f>
        <v>4.6715000000000062E-2</v>
      </c>
      <c r="M16" s="2">
        <f>'(6) SMB_R23p2-5km_Gl'!Z15-'(5) year_D_R23p2-5.5km'!Z14</f>
        <v>-1.1232849999999999</v>
      </c>
      <c r="N16" s="2">
        <f>'(6) SMB_R23p2-5km_Gl'!AA15-'(5) year_D_R23p2-5.5km'!AA14</f>
        <v>1.6567149999999999</v>
      </c>
      <c r="O16" s="2">
        <f>'(6) SMB_R23p2-5km_Gl'!AB15-'(5) year_D_R23p2-5.5km'!AB14</f>
        <v>1.736715</v>
      </c>
      <c r="P16" s="2">
        <f>'(6) SMB_R23p2-5km_Gl'!AC15-'(5) year_D_R23p2-5.5km'!AC14</f>
        <v>-1.1032849999999998</v>
      </c>
      <c r="Q16" s="2">
        <f>'(6) SMB_R23p2-5km_Gl'!AD15-'(5) year_D_R23p2-5.5km'!AD14</f>
        <v>-0.58328499999999983</v>
      </c>
      <c r="R16" s="2">
        <f>'(6) SMB_R23p2-5km_Gl'!AE15-'(5) year_D_R23p2-5.5km'!AE14</f>
        <v>-0.84328499999999984</v>
      </c>
      <c r="S16" s="2">
        <f>'(6) SMB_R23p2-5km_Gl'!AF15-'(5) year_D_R23p2-5.5km'!AF14</f>
        <v>0.21671500000000021</v>
      </c>
      <c r="T16" s="2">
        <f>'(6) SMB_R23p2-5km_Gl'!AG15-'(5) year_D_R23p2-5.5km'!AG14</f>
        <v>-0.89328499999999988</v>
      </c>
      <c r="U16" s="2">
        <f>'(6) SMB_R23p2-5km_Gl'!AH15-'(5) year_D_R23p2-5.5km'!AH14</f>
        <v>0.4567150000000002</v>
      </c>
      <c r="V16" s="2">
        <f>'(6) SMB_R23p2-5km_Gl'!AI15-'(5) year_D_R23p2-5.5km'!AI14</f>
        <v>2.6715000000000044E-2</v>
      </c>
      <c r="W16" s="2">
        <f>'(6) SMB_R23p2-5km_Gl'!AJ15-'(5) year_D_R23p2-5.5km'!AJ14</f>
        <v>0.96671499999999999</v>
      </c>
      <c r="X16" s="2">
        <f>'(6) SMB_R23p2-5km_Gl'!AK15-'(5) year_D_R23p2-5.5km'!AK14</f>
        <v>-0.18872499999999981</v>
      </c>
      <c r="Y16" s="2">
        <f>'(6) SMB_R23p2-5km_Gl'!AL15-'(5) year_D_R23p2-5.5km'!AL14</f>
        <v>-0.55436750000000012</v>
      </c>
      <c r="Z16" s="2">
        <f>'(6) SMB_R23p2-5km_Gl'!AM15-'(5) year_D_R23p2-5.5km'!AM14</f>
        <v>-0.65856500000000018</v>
      </c>
      <c r="AA16" s="2">
        <f>'(6) SMB_R23p2-5km_Gl'!AN15-'(5) year_D_R23p2-5.5km'!AN14</f>
        <v>0.18759999999999977</v>
      </c>
      <c r="AB16" s="2">
        <f>'(6) SMB_R23p2-5km_Gl'!AO15-'(5) year_D_R23p2-5.5km'!AO14</f>
        <v>0.63951750000000018</v>
      </c>
      <c r="AC16" s="2">
        <f>'(6) SMB_R23p2-5km_Gl'!AP15-'(5) year_D_R23p2-5.5km'!AP14</f>
        <v>-0.37452999999999992</v>
      </c>
      <c r="AD16" s="2">
        <f>'(6) SMB_R23p2-5km_Gl'!AQ15-'(5) year_D_R23p2-5.5km'!AQ14</f>
        <v>-0.49277500000000007</v>
      </c>
      <c r="AE16" s="2">
        <f>'(6) SMB_R23p2-5km_Gl'!AR15-'(5) year_D_R23p2-5.5km'!AR14</f>
        <v>-0.10993499999999989</v>
      </c>
      <c r="AF16" s="2">
        <f>'(6) SMB_R23p2-5km_Gl'!AS15-'(5) year_D_R23p2-5.5km'!AS14</f>
        <v>-1.4425000000000001</v>
      </c>
      <c r="AG16" s="2">
        <f>'(6) SMB_R23p2-5km_Gl'!AT15-'(5) year_D_R23p2-5.5km'!AT14</f>
        <v>0.27149750000000017</v>
      </c>
      <c r="AH16" s="2">
        <f>'(6) SMB_R23p2-5km_Gl'!AU15-'(5) year_D_R23p2-5.5km'!AU14</f>
        <v>-0.59395749999999992</v>
      </c>
      <c r="AI16" s="2">
        <f>'(6) SMB_R23p2-5km_Gl'!AV15-'(5) year_D_R23p2-5.5km'!AV14</f>
        <v>-0.8645799999999999</v>
      </c>
      <c r="AJ16" s="2">
        <f>'(6) SMB_R23p2-5km_Gl'!AW15-'(5) year_D_R23p2-5.5km'!AW14</f>
        <v>0.52346500000000007</v>
      </c>
      <c r="AK16" s="2">
        <f>'(6) SMB_R23p2-5km_Gl'!AX15-'(5) year_D_R23p2-5.5km'!AX14</f>
        <v>-0.71715749999999978</v>
      </c>
      <c r="AL16" s="2">
        <f>'(6) SMB_R23p2-5km_Gl'!AY15-'(5) year_D_R23p2-5.5km'!AY14</f>
        <v>-2.1464600000000003</v>
      </c>
      <c r="AM16" s="2">
        <f>'(6) SMB_R23p2-5km_Gl'!AZ15-'(5) year_D_R23p2-5.5km'!AZ14</f>
        <v>-2.13788</v>
      </c>
      <c r="AN16" s="2">
        <f>'(6) SMB_R23p2-5km_Gl'!BA15-'(5) year_D_R23p2-5.5km'!BA14</f>
        <v>0.38934249999999992</v>
      </c>
      <c r="AO16" s="2">
        <f>'(6) SMB_R23p2-5km_Gl'!BB15-'(5) year_D_R23p2-5.5km'!BB14</f>
        <v>-2.4452775</v>
      </c>
      <c r="AP16" s="2">
        <f>'(6) SMB_R23p2-5km_Gl'!BC15-'(5) year_D_R23p2-5.5km'!BC14</f>
        <v>-2.3612675000000003</v>
      </c>
      <c r="AQ16" s="2">
        <f>'(6) SMB_R23p2-5km_Gl'!BD15-'(5) year_D_R23p2-5.5km'!BD14</f>
        <v>-1.4854025</v>
      </c>
      <c r="AR16" s="2">
        <f>'(6) SMB_R23p2-5km_Gl'!BE15-'(5) year_D_R23p2-5.5km'!BE14</f>
        <v>-1.5414675</v>
      </c>
      <c r="AS16" s="2">
        <f>'(6) SMB_R23p2-5km_Gl'!BF15-'(5) year_D_R23p2-5.5km'!BF14</f>
        <v>0.21346500000000002</v>
      </c>
      <c r="AT16" s="2">
        <f>'(6) SMB_R23p2-5km_Gl'!BG15-'(5) year_D_R23p2-5.5km'!BG14</f>
        <v>-0.66395749999999998</v>
      </c>
      <c r="AU16" s="2">
        <f>'(6) SMB_R23p2-5km_Gl'!BH15-'(5) year_D_R23p2-5.5km'!BH14</f>
        <v>-1.71651</v>
      </c>
      <c r="AV16" s="2">
        <f>'(6) SMB_R23p2-5km_Gl'!BI15-'(5) year_D_R23p2-5.5km'!BI14</f>
        <v>-1.6633599999999999</v>
      </c>
      <c r="AW16" s="2">
        <f>'(6) SMB_R23p2-5km_Gl'!BJ15-'(5) year_D_R23p2-5.5km'!BJ14</f>
        <v>0.32062500000000005</v>
      </c>
      <c r="AX16" s="23">
        <f t="shared" si="4"/>
        <v>-0.30549505434782598</v>
      </c>
      <c r="AY16" s="23">
        <f t="shared" si="8"/>
        <v>0.25724131578947385</v>
      </c>
      <c r="AZ16" s="23">
        <f t="shared" si="9"/>
        <v>-1.0273301388888889</v>
      </c>
      <c r="BD16" s="2">
        <f>SQRT('(5) year_D_R23p2-5.5km'!BN14^2+'(5) year_D_R23p2-5.5km'!$M14^2)</f>
        <v>1.5619704294301755</v>
      </c>
      <c r="BE16" s="2">
        <f>SQRT('(5) year_D_R23p2-5.5km'!BO14^2+'(5) year_D_R23p2-5.5km'!$M14^2)</f>
        <v>1.5619704294301755</v>
      </c>
      <c r="BF16" s="2">
        <f>SQRT('(5) year_D_R23p2-5.5km'!BP14^2+'(5) year_D_R23p2-5.5km'!$M14^2)</f>
        <v>1.5619704294301755</v>
      </c>
      <c r="BG16" s="2">
        <f>SQRT('(5) year_D_R23p2-5.5km'!BQ14^2+'(5) year_D_R23p2-5.5km'!$M14^2)</f>
        <v>1.5619704294301755</v>
      </c>
      <c r="BH16" s="2">
        <f>SQRT('(5) year_D_R23p2-5.5km'!BR14^2+'(5) year_D_R23p2-5.5km'!$M14^2)</f>
        <v>1.5619704294301755</v>
      </c>
      <c r="BI16" s="2">
        <f>SQRT('(5) year_D_R23p2-5.5km'!BS14^2+'(5) year_D_R23p2-5.5km'!$M14^2)</f>
        <v>1.5619704294301755</v>
      </c>
      <c r="BJ16" s="2">
        <f>SQRT('(5) year_D_R23p2-5.5km'!BT14^2+'(5) year_D_R23p2-5.5km'!$M14^2)</f>
        <v>1.5434820028944389</v>
      </c>
      <c r="BK16" s="2">
        <f>SQRT('(5) year_D_R23p2-5.5km'!BU14^2+'(5) year_D_R23p2-5.5km'!$M14^2)</f>
        <v>1.4194773120649435</v>
      </c>
      <c r="BL16" s="2">
        <f>SQRT('(5) year_D_R23p2-5.5km'!BV14^2+'(5) year_D_R23p2-5.5km'!$M14^2)</f>
        <v>1.3023303828821939</v>
      </c>
      <c r="BM16" s="2">
        <f>SQRT('(5) year_D_R23p2-5.5km'!BW14^2+'(5) year_D_R23p2-5.5km'!$M14^2)</f>
        <v>1.1907714790493951</v>
      </c>
      <c r="BN16" s="2">
        <f>SQRT('(5) year_D_R23p2-5.5km'!BX14^2+'(5) year_D_R23p2-5.5km'!$M14^2)</f>
        <v>1.0861726220566903</v>
      </c>
      <c r="BO16" s="2">
        <f>SQRT('(5) year_D_R23p2-5.5km'!BY14^2+'(5) year_D_R23p2-5.5km'!$M14^2)</f>
        <v>0.98600891930003276</v>
      </c>
      <c r="BP16" s="2">
        <f>SQRT('(5) year_D_R23p2-5.5km'!BZ14^2+'(5) year_D_R23p2-5.5km'!$M14^2)</f>
        <v>0.89300289550111245</v>
      </c>
      <c r="BQ16" s="2">
        <f>SQRT('(5) year_D_R23p2-5.5km'!CA14^2+'(5) year_D_R23p2-5.5km'!$M14^2)</f>
        <v>0.80474619375393408</v>
      </c>
      <c r="BR16" s="2">
        <f>SQRT('(5) year_D_R23p2-5.5km'!CB14^2+'(5) year_D_R23p2-5.5km'!$M14^2)</f>
        <v>0.72404193542092232</v>
      </c>
      <c r="BS16" s="2">
        <f>SQRT('(5) year_D_R23p2-5.5km'!CC14^2+'(5) year_D_R23p2-5.5km'!$M14^2)</f>
        <v>0.64995799339951554</v>
      </c>
      <c r="BT16" s="2">
        <f>SQRT('(5) year_D_R23p2-5.5km'!CD14^2+'(5) year_D_R23p2-5.5km'!$M14^2)</f>
        <v>0.58302234109492734</v>
      </c>
      <c r="BU16" s="2">
        <f>SQRT('(5) year_D_R23p2-5.5km'!CE14^2+'(5) year_D_R23p2-5.5km'!$M14^2)</f>
        <v>0.52512351509575972</v>
      </c>
      <c r="BV16" s="2">
        <f>SQRT('(5) year_D_R23p2-5.5km'!CF14^2+'(5) year_D_R23p2-5.5km'!$M14^2)</f>
        <v>0.48104910182479438</v>
      </c>
      <c r="BW16" s="2">
        <f>SQRT('(5) year_D_R23p2-5.5km'!CG14^2+'(5) year_D_R23p2-5.5km'!$M14^2)</f>
        <v>0.45178869013376044</v>
      </c>
      <c r="BX16" s="2">
        <f>SQRT('(5) year_D_R23p2-5.5km'!CH14^2+'(5) year_D_R23p2-5.5km'!$M14^2)</f>
        <v>0.44231725198407795</v>
      </c>
      <c r="BY16" s="2">
        <f>SQRT('(5) year_D_R23p2-5.5km'!CI14^2+'(5) year_D_R23p2-5.5km'!$M14^2)</f>
        <v>0.76417857066173178</v>
      </c>
      <c r="BZ16" s="2">
        <f>SQRT('(5) year_D_R23p2-5.5km'!CJ14^2+'(5) year_D_R23p2-5.5km'!$M14^2)</f>
        <v>0.58568983758858095</v>
      </c>
      <c r="CA16" s="2">
        <f>SQRT('(5) year_D_R23p2-5.5km'!CK14^2+'(5) year_D_R23p2-5.5km'!$M14^2)</f>
        <v>0.52253456848853275</v>
      </c>
      <c r="CB16" s="2">
        <f>SQRT('(5) year_D_R23p2-5.5km'!CL14^2+'(5) year_D_R23p2-5.5km'!$M14^2)</f>
        <v>0.57295130616185252</v>
      </c>
      <c r="CC16" s="2">
        <f>SQRT('(5) year_D_R23p2-5.5km'!CM14^2+'(5) year_D_R23p2-5.5km'!$M14^2)</f>
        <v>0.52350411817407771</v>
      </c>
      <c r="CD16" s="2">
        <f>SQRT('(5) year_D_R23p2-5.5km'!CN14^2+'(5) year_D_R23p2-5.5km'!$M14^2)</f>
        <v>0.48183882116416638</v>
      </c>
      <c r="CE16" s="2">
        <f>SQRT('(5) year_D_R23p2-5.5km'!CO14^2+'(5) year_D_R23p2-5.5km'!$M14^2)</f>
        <v>0.34549097873529611</v>
      </c>
      <c r="CF16" s="2">
        <f>SQRT('(5) year_D_R23p2-5.5km'!CP14^2+'(5) year_D_R23p2-5.5km'!$M14^2)</f>
        <v>0.45377052042746246</v>
      </c>
      <c r="CG16" s="2">
        <f>SQRT('(5) year_D_R23p2-5.5km'!CQ14^2+'(5) year_D_R23p2-5.5km'!$M14^2)</f>
        <v>0.50758191250517648</v>
      </c>
      <c r="CH16" s="2">
        <f>SQRT('(5) year_D_R23p2-5.5km'!CR14^2+'(5) year_D_R23p2-5.5km'!$M14^2)</f>
        <v>0.51459763574169382</v>
      </c>
      <c r="CI16" s="2">
        <f>SQRT('(5) year_D_R23p2-5.5km'!CS14^2+'(5) year_D_R23p2-5.5km'!$M14^2)</f>
        <v>0.45258870585001376</v>
      </c>
      <c r="CJ16" s="2">
        <f>SQRT('(5) year_D_R23p2-5.5km'!CT14^2+'(5) year_D_R23p2-5.5km'!$M14^2)</f>
        <v>0.47634699708549116</v>
      </c>
      <c r="CK16" s="2">
        <f>SQRT('(5) year_D_R23p2-5.5km'!CU14^2+'(5) year_D_R23p2-5.5km'!$M14^2)</f>
        <v>0.49799208229396386</v>
      </c>
      <c r="CL16" s="2">
        <f>SQRT('(5) year_D_R23p2-5.5km'!CV14^2+'(5) year_D_R23p2-5.5km'!$M14^2)</f>
        <v>0.51943711099037948</v>
      </c>
      <c r="CM16" s="2">
        <f>SQRT('(5) year_D_R23p2-5.5km'!CW14^2+'(5) year_D_R23p2-5.5km'!$M14^2)</f>
        <v>0.54633779353582135</v>
      </c>
      <c r="CN16" s="2">
        <f>SQRT('(5) year_D_R23p2-5.5km'!CX14^2+'(5) year_D_R23p2-5.5km'!$M14^2)</f>
        <v>0.48471439274838768</v>
      </c>
      <c r="CO16" s="2">
        <f>SQRT('(5) year_D_R23p2-5.5km'!CY14^2+'(5) year_D_R23p2-5.5km'!$M14^2)</f>
        <v>0.41498007529982273</v>
      </c>
      <c r="CP16" s="2">
        <f>SQRT('(5) year_D_R23p2-5.5km'!CZ14^2+'(5) year_D_R23p2-5.5km'!$M14^2)</f>
        <v>0.43791081523041853</v>
      </c>
      <c r="CQ16" s="2">
        <f>SQRT('(5) year_D_R23p2-5.5km'!DA14^2+'(5) year_D_R23p2-5.5km'!$M14^2)</f>
        <v>0.45672345931832881</v>
      </c>
      <c r="CR16" s="2">
        <f>SQRT('(5) year_D_R23p2-5.5km'!DB14^2+'(5) year_D_R23p2-5.5km'!$M14^2)</f>
        <v>0.37447929953420528</v>
      </c>
      <c r="CS16" s="2">
        <f>SQRT('(5) year_D_R23p2-5.5km'!DC14^2+'(5) year_D_R23p2-5.5km'!$M14^2)</f>
        <v>0.33992821070586571</v>
      </c>
      <c r="CT16" s="2">
        <f>SQRT('(5) year_D_R23p2-5.5km'!DD14^2+'(5) year_D_R23p2-5.5km'!$M14^2)</f>
        <v>0.49041188462137236</v>
      </c>
      <c r="CU16" s="2">
        <f>SQRT('(5) year_D_R23p2-5.5km'!DE14^2+'(5) year_D_R23p2-5.5km'!$M14^2)</f>
        <v>0.43616337787116433</v>
      </c>
      <c r="CV16" s="2">
        <f>SQRT('(5) year_D_R23p2-5.5km'!DF14^2+'(5) year_D_R23p2-5.5km'!$M14^2)</f>
        <v>0.50185942211029289</v>
      </c>
      <c r="CW16" s="2">
        <f>SQRT('(5) year_D_R23p2-5.5km'!DG14^2+'(5) year_D_R23p2-5.5km'!$M14^2)</f>
        <v>0.39020938116867065</v>
      </c>
      <c r="CX16" s="2">
        <f>SQRT('(5) year_D_R23p2-5.5km'!DH14^2+'(5) year_D_R23p2-5.5km'!$M14^2)</f>
        <v>0.3869287973585166</v>
      </c>
      <c r="CY16" s="2">
        <f t="shared" si="10"/>
        <v>0.11195680121093854</v>
      </c>
      <c r="CZ16" s="2">
        <f t="shared" si="13"/>
        <v>0.2674725590297079</v>
      </c>
      <c r="DA16" s="2">
        <f t="shared" si="14"/>
        <v>0.10863298603188604</v>
      </c>
    </row>
    <row r="17" spans="1:105" x14ac:dyDescent="0.2">
      <c r="A17" s="170" t="s">
        <v>54</v>
      </c>
      <c r="B17" s="3" t="s">
        <v>182</v>
      </c>
      <c r="C17" s="2">
        <f>'(6) SMB_R23p2-5km_Gl'!P16-'(5) year_D_R23p2-5.5km'!P15</f>
        <v>1.3883848000000008</v>
      </c>
      <c r="D17" s="2">
        <f>'(6) SMB_R23p2-5km_Gl'!Q16-'(5) year_D_R23p2-5.5km'!Q15</f>
        <v>1.3083848000000007</v>
      </c>
      <c r="E17" s="2">
        <f>'(6) SMB_R23p2-5km_Gl'!R16-'(5) year_D_R23p2-5.5km'!R15</f>
        <v>-1.0316151999999992</v>
      </c>
      <c r="F17" s="2">
        <f>'(6) SMB_R23p2-5km_Gl'!S16-'(5) year_D_R23p2-5.5km'!S15</f>
        <v>-0.31161519999999943</v>
      </c>
      <c r="G17" s="2">
        <f>'(6) SMB_R23p2-5km_Gl'!T16-'(5) year_D_R23p2-5.5km'!T15</f>
        <v>1.5783848000000011</v>
      </c>
      <c r="H17" s="2">
        <f>'(6) SMB_R23p2-5km_Gl'!U16-'(5) year_D_R23p2-5.5km'!U15</f>
        <v>-0.18161519999999953</v>
      </c>
      <c r="I17" s="2">
        <f>'(6) SMB_R23p2-5km_Gl'!V16-'(5) year_D_R23p2-5.5km'!V15</f>
        <v>1.1083848000000005</v>
      </c>
      <c r="J17" s="2">
        <f>'(6) SMB_R23p2-5km_Gl'!W16-'(5) year_D_R23p2-5.5km'!W15</f>
        <v>2.8683848000000003</v>
      </c>
      <c r="K17" s="2">
        <f>'(6) SMB_R23p2-5km_Gl'!X16-'(5) year_D_R23p2-5.5km'!X15</f>
        <v>-2.3216151999999992</v>
      </c>
      <c r="L17" s="2">
        <f>'(6) SMB_R23p2-5km_Gl'!Y16-'(5) year_D_R23p2-5.5km'!Y15</f>
        <v>-0.77161519999999939</v>
      </c>
      <c r="M17" s="2">
        <f>'(6) SMB_R23p2-5km_Gl'!Z16-'(5) year_D_R23p2-5.5km'!Z15</f>
        <v>-2.7516151999999994</v>
      </c>
      <c r="N17" s="2">
        <f>'(6) SMB_R23p2-5km_Gl'!AA16-'(5) year_D_R23p2-5.5km'!AA15</f>
        <v>2.9283848000000008</v>
      </c>
      <c r="O17" s="2">
        <f>'(6) SMB_R23p2-5km_Gl'!AB16-'(5) year_D_R23p2-5.5km'!AB15</f>
        <v>2.9583848000000001</v>
      </c>
      <c r="P17" s="2">
        <f>'(6) SMB_R23p2-5km_Gl'!AC16-'(5) year_D_R23p2-5.5km'!AC15</f>
        <v>-2.2716151999999994</v>
      </c>
      <c r="Q17" s="2">
        <f>'(6) SMB_R23p2-5km_Gl'!AD16-'(5) year_D_R23p2-5.5km'!AD15</f>
        <v>-1.8016151999999996</v>
      </c>
      <c r="R17" s="2">
        <f>'(6) SMB_R23p2-5km_Gl'!AE16-'(5) year_D_R23p2-5.5km'!AE15</f>
        <v>-1.0116151999999996</v>
      </c>
      <c r="S17" s="2">
        <f>'(6) SMB_R23p2-5km_Gl'!AF16-'(5) year_D_R23p2-5.5km'!AF15</f>
        <v>0.76838480000000065</v>
      </c>
      <c r="T17" s="2">
        <f>'(6) SMB_R23p2-5km_Gl'!AG16-'(5) year_D_R23p2-5.5km'!AG15</f>
        <v>-1.8016151999999996</v>
      </c>
      <c r="U17" s="2">
        <f>'(6) SMB_R23p2-5km_Gl'!AH16-'(5) year_D_R23p2-5.5km'!AH15</f>
        <v>0.24838480000000018</v>
      </c>
      <c r="V17" s="2">
        <f>'(6) SMB_R23p2-5km_Gl'!AI16-'(5) year_D_R23p2-5.5km'!AI15</f>
        <v>-0.12161519999999992</v>
      </c>
      <c r="W17" s="2">
        <f>'(6) SMB_R23p2-5km_Gl'!AJ16-'(5) year_D_R23p2-5.5km'!AJ15</f>
        <v>1.2683848000000006</v>
      </c>
      <c r="X17" s="2">
        <f>'(6) SMB_R23p2-5km_Gl'!AK16-'(5) year_D_R23p2-5.5km'!AK15</f>
        <v>0.43914230000000121</v>
      </c>
      <c r="Y17" s="2">
        <f>'(6) SMB_R23p2-5km_Gl'!AL16-'(5) year_D_R23p2-5.5km'!AL15</f>
        <v>3.6402900000000571E-2</v>
      </c>
      <c r="Z17" s="2">
        <f>'(6) SMB_R23p2-5km_Gl'!AM16-'(5) year_D_R23p2-5.5km'!AM15</f>
        <v>-1.3063364999999996</v>
      </c>
      <c r="AA17" s="2">
        <f>'(6) SMB_R23p2-5km_Gl'!AN16-'(5) year_D_R23p2-5.5km'!AN15</f>
        <v>1.1545544000000003</v>
      </c>
      <c r="AB17" s="2">
        <f>'(6) SMB_R23p2-5km_Gl'!AO16-'(5) year_D_R23p2-5.5km'!AO15</f>
        <v>1.151815</v>
      </c>
      <c r="AC17" s="2">
        <f>'(6) SMB_R23p2-5km_Gl'!AP16-'(5) year_D_R23p2-5.5km'!AP15</f>
        <v>-0.24620309999999979</v>
      </c>
      <c r="AD17" s="2">
        <f>'(6) SMB_R23p2-5km_Gl'!AQ16-'(5) year_D_R23p2-5.5km'!AQ15</f>
        <v>-1.0073846</v>
      </c>
      <c r="AE17" s="2">
        <f>'(6) SMB_R23p2-5km_Gl'!AR16-'(5) year_D_R23p2-5.5km'!AR15</f>
        <v>0.99905179999999927</v>
      </c>
      <c r="AF17" s="2">
        <f>'(6) SMB_R23p2-5km_Gl'!AS16-'(5) year_D_R23p2-5.5km'!AS15</f>
        <v>-1.5997000000000003</v>
      </c>
      <c r="AG17" s="2">
        <f>'(6) SMB_R23p2-5km_Gl'!AT16-'(5) year_D_R23p2-5.5km'!AT15</f>
        <v>1.5496759000000004</v>
      </c>
      <c r="AH17" s="2">
        <f>'(6) SMB_R23p2-5km_Gl'!AU16-'(5) year_D_R23p2-5.5km'!AU15</f>
        <v>-1.1513483999999998</v>
      </c>
      <c r="AI17" s="2">
        <f>'(6) SMB_R23p2-5km_Gl'!AV16-'(5) year_D_R23p2-5.5km'!AV15</f>
        <v>0.54762730000000026</v>
      </c>
      <c r="AJ17" s="2">
        <f>'(6) SMB_R23p2-5km_Gl'!AW16-'(5) year_D_R23p2-5.5km'!AW15</f>
        <v>2.2596092000000008</v>
      </c>
      <c r="AK17" s="2">
        <f>'(6) SMB_R23p2-5km_Gl'!AX16-'(5) year_D_R23p2-5.5km'!AX15</f>
        <v>-0.30840889999999987</v>
      </c>
      <c r="AL17" s="2">
        <f>'(6) SMB_R23p2-5km_Gl'!AY16-'(5) year_D_R23p2-5.5km'!AY15</f>
        <v>-2.6457362</v>
      </c>
      <c r="AM17" s="2">
        <f>'(6) SMB_R23p2-5km_Gl'!AZ16-'(5) year_D_R23p2-5.5km'!AZ15</f>
        <v>-2.2181421000000001</v>
      </c>
      <c r="AN17" s="2">
        <f>'(6) SMB_R23p2-5km_Gl'!BA16-'(5) year_D_R23p2-5.5km'!BA15</f>
        <v>1.6844638999999999</v>
      </c>
      <c r="AO17" s="2">
        <f>'(6) SMB_R23p2-5km_Gl'!BB16-'(5) year_D_R23p2-5.5km'!BB15</f>
        <v>-3.8792998000000005</v>
      </c>
      <c r="AP17" s="2">
        <f>'(6) SMB_R23p2-5km_Gl'!BC16-'(5) year_D_R23p2-5.5km'!BC15</f>
        <v>-3.0639544000000001</v>
      </c>
      <c r="AQ17" s="2">
        <f>'(6) SMB_R23p2-5km_Gl'!BD16-'(5) year_D_R23p2-5.5km'!BD15</f>
        <v>-1.2845117999999998</v>
      </c>
      <c r="AR17" s="2">
        <f>'(6) SMB_R23p2-5km_Gl'!BE16-'(5) year_D_R23p2-5.5km'!BE15</f>
        <v>-8.3978200000000669E-2</v>
      </c>
      <c r="AS17" s="2">
        <f>'(6) SMB_R23p2-5km_Gl'!BF16-'(5) year_D_R23p2-5.5km'!BF15</f>
        <v>1.2395186999999996</v>
      </c>
      <c r="AT17" s="2">
        <f>'(6) SMB_R23p2-5km_Gl'!BG16-'(5) year_D_R23p2-5.5km'!BG15</f>
        <v>-0.80725119999999961</v>
      </c>
      <c r="AU17" s="2">
        <f>'(6) SMB_R23p2-5km_Gl'!BH16-'(5) year_D_R23p2-5.5km'!BH15</f>
        <v>-1.6037543000000003</v>
      </c>
      <c r="AV17" s="2">
        <f>'(6) SMB_R23p2-5km_Gl'!BI16-'(5) year_D_R23p2-5.5km'!BI15</f>
        <v>-2.2472512</v>
      </c>
      <c r="AW17" s="2">
        <f>'(6) SMB_R23p2-5km_Gl'!BJ16-'(5) year_D_R23p2-5.5km'!BJ15</f>
        <v>0.2923486000000004</v>
      </c>
      <c r="AX17" s="23">
        <f t="shared" si="4"/>
        <v>-0.22489822826086928</v>
      </c>
      <c r="AY17" s="23">
        <f t="shared" si="8"/>
        <v>4.7332168421053221E-2</v>
      </c>
      <c r="AZ17" s="23">
        <f t="shared" si="9"/>
        <v>-0.70074387222222234</v>
      </c>
      <c r="BD17" s="2">
        <f>SQRT('(5) year_D_R23p2-5.5km'!BN15^2+'(5) year_D_R23p2-5.5km'!$M15^2)</f>
        <v>7.5121285130235922</v>
      </c>
      <c r="BE17" s="2">
        <f>SQRT('(5) year_D_R23p2-5.5km'!BO15^2+'(5) year_D_R23p2-5.5km'!$M15^2)</f>
        <v>7.5121285130235922</v>
      </c>
      <c r="BF17" s="2">
        <f>SQRT('(5) year_D_R23p2-5.5km'!BP15^2+'(5) year_D_R23p2-5.5km'!$M15^2)</f>
        <v>7.5121285130235922</v>
      </c>
      <c r="BG17" s="2">
        <f>SQRT('(5) year_D_R23p2-5.5km'!BQ15^2+'(5) year_D_R23p2-5.5km'!$M15^2)</f>
        <v>7.5121285130235922</v>
      </c>
      <c r="BH17" s="2">
        <f>SQRT('(5) year_D_R23p2-5.5km'!BR15^2+'(5) year_D_R23p2-5.5km'!$M15^2)</f>
        <v>7.5121285130235922</v>
      </c>
      <c r="BI17" s="2">
        <f>SQRT('(5) year_D_R23p2-5.5km'!BS15^2+'(5) year_D_R23p2-5.5km'!$M15^2)</f>
        <v>7.5121285130235922</v>
      </c>
      <c r="BJ17" s="2">
        <f>SQRT('(5) year_D_R23p2-5.5km'!BT15^2+'(5) year_D_R23p2-5.5km'!$M15^2)</f>
        <v>7.4114038243619857</v>
      </c>
      <c r="BK17" s="2">
        <f>SQRT('(5) year_D_R23p2-5.5km'!BU15^2+'(5) year_D_R23p2-5.5km'!$M15^2)</f>
        <v>6.8204923787443938</v>
      </c>
      <c r="BL17" s="2">
        <f>SQRT('(5) year_D_R23p2-5.5km'!BV15^2+'(5) year_D_R23p2-5.5km'!$M15^2)</f>
        <v>6.2626656288842169</v>
      </c>
      <c r="BM17" s="2">
        <f>SQRT('(5) year_D_R23p2-5.5km'!BW15^2+'(5) year_D_R23p2-5.5km'!$M15^2)</f>
        <v>5.731951269262848</v>
      </c>
      <c r="BN17" s="2">
        <f>SQRT('(5) year_D_R23p2-5.5km'!BX15^2+'(5) year_D_R23p2-5.5km'!$M15^2)</f>
        <v>5.2287773540302842</v>
      </c>
      <c r="BO17" s="2">
        <f>SQRT('(5) year_D_R23p2-5.5km'!BY15^2+'(5) year_D_R23p2-5.5km'!$M15^2)</f>
        <v>4.7537230240317827</v>
      </c>
      <c r="BP17" s="2">
        <f>SQRT('(5) year_D_R23p2-5.5km'!BZ15^2+'(5) year_D_R23p2-5.5km'!$M15^2)</f>
        <v>4.3075859712475406</v>
      </c>
      <c r="BQ17" s="2">
        <f>SQRT('(5) year_D_R23p2-5.5km'!CA15^2+'(5) year_D_R23p2-5.5km'!$M15^2)</f>
        <v>3.891485469976582</v>
      </c>
      <c r="BR17" s="2">
        <f>SQRT('(5) year_D_R23p2-5.5km'!CB15^2+'(5) year_D_R23p2-5.5km'!$M15^2)</f>
        <v>3.5070206214615256</v>
      </c>
      <c r="BS17" s="2">
        <f>SQRT('(5) year_D_R23p2-5.5km'!CC15^2+'(5) year_D_R23p2-5.5km'!$M15^2)</f>
        <v>3.1565107405574215</v>
      </c>
      <c r="BT17" s="2">
        <f>SQRT('(5) year_D_R23p2-5.5km'!CD15^2+'(5) year_D_R23p2-5.5km'!$M15^2)</f>
        <v>2.8380187183896335</v>
      </c>
      <c r="BU17" s="2">
        <f>SQRT('(5) year_D_R23p2-5.5km'!CE15^2+'(5) year_D_R23p2-5.5km'!$M15^2)</f>
        <v>2.5724022147417047</v>
      </c>
      <c r="BV17" s="2">
        <f>SQRT('(5) year_D_R23p2-5.5km'!CF15^2+'(5) year_D_R23p2-5.5km'!$M15^2)</f>
        <v>2.3628873129037133</v>
      </c>
      <c r="BW17" s="2">
        <f>SQRT('(5) year_D_R23p2-5.5km'!CG15^2+'(5) year_D_R23p2-5.5km'!$M15^2)</f>
        <v>2.2314493429352602</v>
      </c>
      <c r="BX17" s="2">
        <f>SQRT('(5) year_D_R23p2-5.5km'!CH15^2+'(5) year_D_R23p2-5.5km'!$M15^2)</f>
        <v>2.1882095664872288</v>
      </c>
      <c r="BY17" s="2">
        <f>SQRT('(5) year_D_R23p2-5.5km'!CI15^2+'(5) year_D_R23p2-5.5km'!$M15^2)</f>
        <v>2.1491765595115653</v>
      </c>
      <c r="BZ17" s="2">
        <f>SQRT('(5) year_D_R23p2-5.5km'!CJ15^2+'(5) year_D_R23p2-5.5km'!$M15^2)</f>
        <v>2.1638872603015278</v>
      </c>
      <c r="CA17" s="2">
        <f>SQRT('(5) year_D_R23p2-5.5km'!CK15^2+'(5) year_D_R23p2-5.5km'!$M15^2)</f>
        <v>2.2050218090584757</v>
      </c>
      <c r="CB17" s="2">
        <f>SQRT('(5) year_D_R23p2-5.5km'!CL15^2+'(5) year_D_R23p2-5.5km'!$M15^2)</f>
        <v>2.1736058378982155</v>
      </c>
      <c r="CC17" s="2">
        <f>SQRT('(5) year_D_R23p2-5.5km'!CM15^2+'(5) year_D_R23p2-5.5km'!$M15^2)</f>
        <v>2.1752784295315042</v>
      </c>
      <c r="CD17" s="2">
        <f>SQRT('(5) year_D_R23p2-5.5km'!CN15^2+'(5) year_D_R23p2-5.5km'!$M15^2)</f>
        <v>2.1205415347903998</v>
      </c>
      <c r="CE17" s="2">
        <f>SQRT('(5) year_D_R23p2-5.5km'!CO15^2+'(5) year_D_R23p2-5.5km'!$M15^2)</f>
        <v>1.9375863863260916</v>
      </c>
      <c r="CF17" s="2">
        <f>SQRT('(5) year_D_R23p2-5.5km'!CP15^2+'(5) year_D_R23p2-5.5km'!$M15^2)</f>
        <v>2.0725846036664199</v>
      </c>
      <c r="CG17" s="2">
        <f>SQRT('(5) year_D_R23p2-5.5km'!CQ15^2+'(5) year_D_R23p2-5.5km'!$M15^2)</f>
        <v>2.3734993936078319</v>
      </c>
      <c r="CH17" s="2">
        <f>SQRT('(5) year_D_R23p2-5.5km'!CR15^2+'(5) year_D_R23p2-5.5km'!$M15^2)</f>
        <v>1.9894601061134882</v>
      </c>
      <c r="CI17" s="2">
        <f>SQRT('(5) year_D_R23p2-5.5km'!CS15^2+'(5) year_D_R23p2-5.5km'!$M15^2)</f>
        <v>2.2768494461859525</v>
      </c>
      <c r="CJ17" s="2">
        <f>SQRT('(5) year_D_R23p2-5.5km'!CT15^2+'(5) year_D_R23p2-5.5km'!$M15^2)</f>
        <v>2.3534352025505729</v>
      </c>
      <c r="CK17" s="2">
        <f>SQRT('(5) year_D_R23p2-5.5km'!CU15^2+'(5) year_D_R23p2-5.5km'!$M15^2)</f>
        <v>2.315506812559212</v>
      </c>
      <c r="CL17" s="2">
        <f>SQRT('(5) year_D_R23p2-5.5km'!CV15^2+'(5) year_D_R23p2-5.5km'!$M15^2)</f>
        <v>2.246436504687745</v>
      </c>
      <c r="CM17" s="2">
        <f>SQRT('(5) year_D_R23p2-5.5km'!CW15^2+'(5) year_D_R23p2-5.5km'!$M15^2)</f>
        <v>2.2487281780721426</v>
      </c>
      <c r="CN17" s="2">
        <f>SQRT('(5) year_D_R23p2-5.5km'!CX15^2+'(5) year_D_R23p2-5.5km'!$M15^2)</f>
        <v>1.8478514857920112</v>
      </c>
      <c r="CO17" s="2">
        <f>SQRT('(5) year_D_R23p2-5.5km'!CY15^2+'(5) year_D_R23p2-5.5km'!$M15^2)</f>
        <v>1.9001554630982975</v>
      </c>
      <c r="CP17" s="2">
        <f>SQRT('(5) year_D_R23p2-5.5km'!CZ15^2+'(5) year_D_R23p2-5.5km'!$M15^2)</f>
        <v>2.0057874941322509</v>
      </c>
      <c r="CQ17" s="2">
        <f>SQRT('(5) year_D_R23p2-5.5km'!DA15^2+'(5) year_D_R23p2-5.5km'!$M15^2)</f>
        <v>2.0957206593648952</v>
      </c>
      <c r="CR17" s="2">
        <f>SQRT('(5) year_D_R23p2-5.5km'!DB15^2+'(5) year_D_R23p2-5.5km'!$M15^2)</f>
        <v>1.989171075085882</v>
      </c>
      <c r="CS17" s="2">
        <f>SQRT('(5) year_D_R23p2-5.5km'!DC15^2+'(5) year_D_R23p2-5.5km'!$M15^2)</f>
        <v>1.7988602571410786</v>
      </c>
      <c r="CT17" s="2">
        <f>SQRT('(5) year_D_R23p2-5.5km'!DD15^2+'(5) year_D_R23p2-5.5km'!$M15^2)</f>
        <v>1.8557122463852678</v>
      </c>
      <c r="CU17" s="2">
        <f>SQRT('(5) year_D_R23p2-5.5km'!DE15^2+'(5) year_D_R23p2-5.5km'!$M15^2)</f>
        <v>1.964300365682027</v>
      </c>
      <c r="CV17" s="2">
        <f>SQRT('(5) year_D_R23p2-5.5km'!DF15^2+'(5) year_D_R23p2-5.5km'!$M15^2)</f>
        <v>2.0207507607137907</v>
      </c>
      <c r="CW17" s="2">
        <f>SQRT('(5) year_D_R23p2-5.5km'!DG15^2+'(5) year_D_R23p2-5.5km'!$M15^2)</f>
        <v>1.9540565511736194</v>
      </c>
      <c r="CX17" s="2">
        <f>SQRT('(5) year_D_R23p2-5.5km'!DH15^2+'(5) year_D_R23p2-5.5km'!$M15^2)</f>
        <v>2.0709610825144211</v>
      </c>
      <c r="CY17" s="2">
        <f t="shared" si="10"/>
        <v>0.52035997737060602</v>
      </c>
      <c r="CZ17" s="2">
        <f t="shared" si="13"/>
        <v>1.2891387236631922</v>
      </c>
      <c r="DA17" s="2">
        <f t="shared" si="14"/>
        <v>0.48854356621288442</v>
      </c>
    </row>
    <row r="18" spans="1:105" x14ac:dyDescent="0.2">
      <c r="A18" s="170" t="s">
        <v>13</v>
      </c>
      <c r="B18" s="3" t="s">
        <v>182</v>
      </c>
      <c r="C18" s="2">
        <f>'(6) SMB_R23p2-5km_Gl'!P17-'(5) year_D_R23p2-5.5km'!P16</f>
        <v>0.44450000000000012</v>
      </c>
      <c r="D18" s="2">
        <f>'(6) SMB_R23p2-5km_Gl'!Q17-'(5) year_D_R23p2-5.5km'!Q16</f>
        <v>1.0745000000000002</v>
      </c>
      <c r="E18" s="2">
        <f>'(6) SMB_R23p2-5km_Gl'!R17-'(5) year_D_R23p2-5.5km'!R16</f>
        <v>-0.58549999999999991</v>
      </c>
      <c r="F18" s="2">
        <f>'(6) SMB_R23p2-5km_Gl'!S17-'(5) year_D_R23p2-5.5km'!S16</f>
        <v>-7.5499999999999901E-2</v>
      </c>
      <c r="G18" s="2">
        <f>'(6) SMB_R23p2-5km_Gl'!T17-'(5) year_D_R23p2-5.5km'!T16</f>
        <v>0.52449999999999997</v>
      </c>
      <c r="H18" s="2">
        <f>'(6) SMB_R23p2-5km_Gl'!U17-'(5) year_D_R23p2-5.5km'!U16</f>
        <v>-0.33549999999999991</v>
      </c>
      <c r="I18" s="2">
        <f>'(6) SMB_R23p2-5km_Gl'!V17-'(5) year_D_R23p2-5.5km'!V16</f>
        <v>0.26449999999999996</v>
      </c>
      <c r="J18" s="2">
        <f>'(6) SMB_R23p2-5km_Gl'!W17-'(5) year_D_R23p2-5.5km'!W16</f>
        <v>0.96449999999999991</v>
      </c>
      <c r="K18" s="2">
        <f>'(6) SMB_R23p2-5km_Gl'!X17-'(5) year_D_R23p2-5.5km'!X16</f>
        <v>-0.64549999999999996</v>
      </c>
      <c r="L18" s="2">
        <f>'(6) SMB_R23p2-5km_Gl'!Y17-'(5) year_D_R23p2-5.5km'!Y16</f>
        <v>5.4499999999999993E-2</v>
      </c>
      <c r="M18" s="2">
        <f>'(6) SMB_R23p2-5km_Gl'!Z17-'(5) year_D_R23p2-5.5km'!Z16</f>
        <v>-1.2255</v>
      </c>
      <c r="N18" s="2">
        <f>'(6) SMB_R23p2-5km_Gl'!AA17-'(5) year_D_R23p2-5.5km'!AA16</f>
        <v>1.2144999999999999</v>
      </c>
      <c r="O18" s="2">
        <f>'(6) SMB_R23p2-5km_Gl'!AB17-'(5) year_D_R23p2-5.5km'!AB16</f>
        <v>1.1845000000000001</v>
      </c>
      <c r="P18" s="2">
        <f>'(6) SMB_R23p2-5km_Gl'!AC17-'(5) year_D_R23p2-5.5km'!AC16</f>
        <v>-1.3054999999999999</v>
      </c>
      <c r="Q18" s="2">
        <f>'(6) SMB_R23p2-5km_Gl'!AD17-'(5) year_D_R23p2-5.5km'!AD16</f>
        <v>-0.67549999999999999</v>
      </c>
      <c r="R18" s="2">
        <f>'(6) SMB_R23p2-5km_Gl'!AE17-'(5) year_D_R23p2-5.5km'!AE16</f>
        <v>-0.44550000000000001</v>
      </c>
      <c r="S18" s="2">
        <f>'(6) SMB_R23p2-5km_Gl'!AF17-'(5) year_D_R23p2-5.5km'!AF16</f>
        <v>0.24449999999999994</v>
      </c>
      <c r="T18" s="2">
        <f>'(6) SMB_R23p2-5km_Gl'!AG17-'(5) year_D_R23p2-5.5km'!AG16</f>
        <v>-1.0699244999999999</v>
      </c>
      <c r="U18" s="2">
        <f>'(6) SMB_R23p2-5km_Gl'!AH17-'(5) year_D_R23p2-5.5km'!AH16</f>
        <v>7.4255500000000252E-2</v>
      </c>
      <c r="V18" s="2">
        <f>'(6) SMB_R23p2-5km_Gl'!AI17-'(5) year_D_R23p2-5.5km'!AI16</f>
        <v>-0.31016900000000014</v>
      </c>
      <c r="W18" s="2">
        <f>'(6) SMB_R23p2-5km_Gl'!AJ17-'(5) year_D_R23p2-5.5km'!AJ16</f>
        <v>0.14540649999999999</v>
      </c>
      <c r="X18" s="2">
        <f>'(6) SMB_R23p2-5km_Gl'!AK17-'(5) year_D_R23p2-5.5km'!AK16</f>
        <v>0.35611399999999982</v>
      </c>
      <c r="Y18" s="2">
        <f>'(6) SMB_R23p2-5km_Gl'!AL17-'(5) year_D_R23p2-5.5km'!AL16</f>
        <v>-0.27318500000000001</v>
      </c>
      <c r="Z18" s="2">
        <f>'(6) SMB_R23p2-5km_Gl'!AM17-'(5) year_D_R23p2-5.5km'!AM16</f>
        <v>-0.7210884999999998</v>
      </c>
      <c r="AA18" s="2">
        <f>'(6) SMB_R23p2-5km_Gl'!AN17-'(5) year_D_R23p2-5.5km'!AN16</f>
        <v>0.74122649999999979</v>
      </c>
      <c r="AB18" s="2">
        <f>'(6) SMB_R23p2-5km_Gl'!AO17-'(5) year_D_R23p2-5.5km'!AO16</f>
        <v>0.32354149999999993</v>
      </c>
      <c r="AC18" s="2">
        <f>'(6) SMB_R23p2-5km_Gl'!AP17-'(5) year_D_R23p2-5.5km'!AP16</f>
        <v>-0.34483149999999996</v>
      </c>
      <c r="AD18" s="2">
        <f>'(6) SMB_R23p2-5km_Gl'!AQ17-'(5) year_D_R23p2-5.5km'!AQ16</f>
        <v>-0.78317199999999987</v>
      </c>
      <c r="AE18" s="2">
        <f>'(6) SMB_R23p2-5km_Gl'!AR17-'(5) year_D_R23p2-5.5km'!AR16</f>
        <v>4.2648000000000241E-2</v>
      </c>
      <c r="AF18" s="2">
        <f>'(6) SMB_R23p2-5km_Gl'!AS17-'(5) year_D_R23p2-5.5km'!AS16</f>
        <v>-0.93038749999999992</v>
      </c>
      <c r="AG18" s="2">
        <f>'(6) SMB_R23p2-5km_Gl'!AT17-'(5) year_D_R23p2-5.5km'!AT16</f>
        <v>0.28356750000000019</v>
      </c>
      <c r="AH18" s="2">
        <f>'(6) SMB_R23p2-5km_Gl'!AU17-'(5) year_D_R23p2-5.5km'!AU16</f>
        <v>-1.0292169999999998</v>
      </c>
      <c r="AI18" s="2">
        <f>'(6) SMB_R23p2-5km_Gl'!AV17-'(5) year_D_R23p2-5.5km'!AV16</f>
        <v>-0.59108199999999989</v>
      </c>
      <c r="AJ18" s="2">
        <f>'(6) SMB_R23p2-5km_Gl'!AW17-'(5) year_D_R23p2-5.5km'!AW16</f>
        <v>0.86565750000000019</v>
      </c>
      <c r="AK18" s="2">
        <f>'(6) SMB_R23p2-5km_Gl'!AX17-'(5) year_D_R23p2-5.5km'!AX16</f>
        <v>-0.66131349999999989</v>
      </c>
      <c r="AL18" s="2">
        <f>'(6) SMB_R23p2-5km_Gl'!AY17-'(5) year_D_R23p2-5.5km'!AY16</f>
        <v>-1.6989855</v>
      </c>
      <c r="AM18" s="2">
        <f>'(6) SMB_R23p2-5km_Gl'!AZ17-'(5) year_D_R23p2-5.5km'!AZ16</f>
        <v>-1.6587540000000001</v>
      </c>
      <c r="AN18" s="2">
        <f>'(6) SMB_R23p2-5km_Gl'!BA17-'(5) year_D_R23p2-5.5km'!BA16</f>
        <v>0.54102749999999999</v>
      </c>
      <c r="AO18" s="2">
        <f>'(6) SMB_R23p2-5km_Gl'!BB17-'(5) year_D_R23p2-5.5km'!BB16</f>
        <v>-2.1310754999999997</v>
      </c>
      <c r="AP18" s="2">
        <f>'(6) SMB_R23p2-5km_Gl'!BC17-'(5) year_D_R23p2-5.5km'!BC16</f>
        <v>-2.1187475</v>
      </c>
      <c r="AQ18" s="2">
        <f>'(6) SMB_R23p2-5km_Gl'!BD17-'(5) year_D_R23p2-5.5km'!BD16</f>
        <v>-1.0731655</v>
      </c>
      <c r="AR18" s="2">
        <f>'(6) SMB_R23p2-5km_Gl'!BE17-'(5) year_D_R23p2-5.5km'!BE16</f>
        <v>-0.99827149999999998</v>
      </c>
      <c r="AS18" s="2">
        <f>'(6) SMB_R23p2-5km_Gl'!BF17-'(5) year_D_R23p2-5.5km'!BF16</f>
        <v>0.20661599999999991</v>
      </c>
      <c r="AT18" s="2">
        <f>'(6) SMB_R23p2-5km_Gl'!BG17-'(5) year_D_R23p2-5.5km'!BG16</f>
        <v>-0.36919749999999985</v>
      </c>
      <c r="AU18" s="2">
        <f>'(6) SMB_R23p2-5km_Gl'!BH17-'(5) year_D_R23p2-5.5km'!BH16</f>
        <v>-1.1540849999999998</v>
      </c>
      <c r="AV18" s="2">
        <f>'(6) SMB_R23p2-5km_Gl'!BI17-'(5) year_D_R23p2-5.5km'!BI16</f>
        <v>-1.1096604999999999</v>
      </c>
      <c r="AW18" s="2">
        <f>'(6) SMB_R23p2-5km_Gl'!BJ17-'(5) year_D_R23p2-5.5km'!BJ16</f>
        <v>0.20312399999999986</v>
      </c>
      <c r="AX18" s="23">
        <f t="shared" si="4"/>
        <v>-0.32108157608695648</v>
      </c>
      <c r="AY18" s="23">
        <f t="shared" si="8"/>
        <v>-1.6798368421052576E-2</v>
      </c>
      <c r="AZ18" s="23">
        <f t="shared" si="9"/>
        <v>-0.75469033333333324</v>
      </c>
      <c r="BD18" s="2">
        <f>SQRT('(5) year_D_R23p2-5.5km'!BN16^2+'(5) year_D_R23p2-5.5km'!$M16^2)</f>
        <v>1.6591349591122215</v>
      </c>
      <c r="BE18" s="2">
        <f>SQRT('(5) year_D_R23p2-5.5km'!BO16^2+'(5) year_D_R23p2-5.5km'!$M16^2)</f>
        <v>1.6591349591122215</v>
      </c>
      <c r="BF18" s="2">
        <f>SQRT('(5) year_D_R23p2-5.5km'!BP16^2+'(5) year_D_R23p2-5.5km'!$M16^2)</f>
        <v>1.6356853020912663</v>
      </c>
      <c r="BG18" s="2">
        <f>SQRT('(5) year_D_R23p2-5.5km'!BQ16^2+'(5) year_D_R23p2-5.5km'!$M16^2)</f>
        <v>1.5062070260887672</v>
      </c>
      <c r="BH18" s="2">
        <f>SQRT('(5) year_D_R23p2-5.5km'!BR16^2+'(5) year_D_R23p2-5.5km'!$M16^2)</f>
        <v>1.3826024930776482</v>
      </c>
      <c r="BI18" s="2">
        <f>SQRT('(5) year_D_R23p2-5.5km'!BS16^2+'(5) year_D_R23p2-5.5km'!$M16^2)</f>
        <v>1.2663100220411809</v>
      </c>
      <c r="BJ18" s="2">
        <f>SQRT('(5) year_D_R23p2-5.5km'!BT16^2+'(5) year_D_R23p2-5.5km'!$M16^2)</f>
        <v>1.1560470910590206</v>
      </c>
      <c r="BK18" s="2">
        <f>SQRT('(5) year_D_R23p2-5.5km'!BU16^2+'(5) year_D_R23p2-5.5km'!$M16^2)</f>
        <v>1.0519396867159563</v>
      </c>
      <c r="BL18" s="2">
        <f>SQRT('(5) year_D_R23p2-5.5km'!BV16^2+'(5) year_D_R23p2-5.5km'!$M16^2)</f>
        <v>0.95416159929023747</v>
      </c>
      <c r="BM18" s="2">
        <f>SQRT('(5) year_D_R23p2-5.5km'!BW16^2+'(5) year_D_R23p2-5.5km'!$M16^2)</f>
        <v>0.86295719565611095</v>
      </c>
      <c r="BN18" s="2">
        <f>SQRT('(5) year_D_R23p2-5.5km'!BX16^2+'(5) year_D_R23p2-5.5km'!$M16^2)</f>
        <v>0.77739651919915509</v>
      </c>
      <c r="BO18" s="2">
        <f>SQRT('(5) year_D_R23p2-5.5km'!BY16^2+'(5) year_D_R23p2-5.5km'!$M16^2)</f>
        <v>0.69936037137597762</v>
      </c>
      <c r="BP18" s="2">
        <f>SQRT('(5) year_D_R23p2-5.5km'!BZ16^2+'(5) year_D_R23p2-5.5km'!$M16^2)</f>
        <v>0.62966852260560735</v>
      </c>
      <c r="BQ18" s="2">
        <f>SQRT('(5) year_D_R23p2-5.5km'!CA16^2+'(5) year_D_R23p2-5.5km'!$M16^2)</f>
        <v>0.56953518216474541</v>
      </c>
      <c r="BR18" s="2">
        <f>SQRT('(5) year_D_R23p2-5.5km'!CB16^2+'(5) year_D_R23p2-5.5km'!$M16^2)</f>
        <v>0.52244919004790469</v>
      </c>
      <c r="BS18" s="2">
        <f>SQRT('(5) year_D_R23p2-5.5km'!CC16^2+'(5) year_D_R23p2-5.5km'!$M16^2)</f>
        <v>0.49256467968185835</v>
      </c>
      <c r="BT18" s="2">
        <f>SQRT('(5) year_D_R23p2-5.5km'!CD16^2+'(5) year_D_R23p2-5.5km'!$M16^2)</f>
        <v>0.48261227724355565</v>
      </c>
      <c r="BU18" s="2">
        <f>SQRT('(5) year_D_R23p2-5.5km'!CE16^2+'(5) year_D_R23p2-5.5km'!$M16^2)</f>
        <v>0.5019969166929964</v>
      </c>
      <c r="BV18" s="2">
        <f>SQRT('(5) year_D_R23p2-5.5km'!CF16^2+'(5) year_D_R23p2-5.5km'!$M16^2)</f>
        <v>0.52704891228930784</v>
      </c>
      <c r="BW18" s="2">
        <f>SQRT('(5) year_D_R23p2-5.5km'!CG16^2+'(5) year_D_R23p2-5.5km'!$M16^2)</f>
        <v>0.53634432802631959</v>
      </c>
      <c r="BX18" s="2">
        <f>SQRT('(5) year_D_R23p2-5.5km'!CH16^2+'(5) year_D_R23p2-5.5km'!$M16^2)</f>
        <v>0.56459521136955526</v>
      </c>
      <c r="BY18" s="2">
        <f>SQRT('(5) year_D_R23p2-5.5km'!CI16^2+'(5) year_D_R23p2-5.5km'!$M16^2)</f>
        <v>0.53535832412910955</v>
      </c>
      <c r="BZ18" s="2">
        <f>SQRT('(5) year_D_R23p2-5.5km'!CJ16^2+'(5) year_D_R23p2-5.5km'!$M16^2)</f>
        <v>0.52881213898248858</v>
      </c>
      <c r="CA18" s="2">
        <f>SQRT('(5) year_D_R23p2-5.5km'!CK16^2+'(5) year_D_R23p2-5.5km'!$M16^2)</f>
        <v>0.50186852174002827</v>
      </c>
      <c r="CB18" s="2">
        <f>SQRT('(5) year_D_R23p2-5.5km'!CL16^2+'(5) year_D_R23p2-5.5km'!$M16^2)</f>
        <v>0.5347460290596705</v>
      </c>
      <c r="CC18" s="2">
        <f>SQRT('(5) year_D_R23p2-5.5km'!CM16^2+'(5) year_D_R23p2-5.5km'!$M16^2)</f>
        <v>0.56274891717574849</v>
      </c>
      <c r="CD18" s="2">
        <f>SQRT('(5) year_D_R23p2-5.5km'!CN16^2+'(5) year_D_R23p2-5.5km'!$M16^2)</f>
        <v>0.5648842786198377</v>
      </c>
      <c r="CE18" s="2">
        <f>SQRT('(5) year_D_R23p2-5.5km'!CO16^2+'(5) year_D_R23p2-5.5km'!$M16^2)</f>
        <v>0.48292798838693879</v>
      </c>
      <c r="CF18" s="2">
        <f>SQRT('(5) year_D_R23p2-5.5km'!CP16^2+'(5) year_D_R23p2-5.5km'!$M16^2)</f>
        <v>0.47027227778574054</v>
      </c>
      <c r="CG18" s="2">
        <f>SQRT('(5) year_D_R23p2-5.5km'!CQ16^2+'(5) year_D_R23p2-5.5km'!$M16^2)</f>
        <v>0.48777589279245254</v>
      </c>
      <c r="CH18" s="2">
        <f>SQRT('(5) year_D_R23p2-5.5km'!CR16^2+'(5) year_D_R23p2-5.5km'!$M16^2)</f>
        <v>0.50109465911218676</v>
      </c>
      <c r="CI18" s="2">
        <f>SQRT('(5) year_D_R23p2-5.5km'!CS16^2+'(5) year_D_R23p2-5.5km'!$M16^2)</f>
        <v>0.48150168432248475</v>
      </c>
      <c r="CJ18" s="2">
        <f>SQRT('(5) year_D_R23p2-5.5km'!CT16^2+'(5) year_D_R23p2-5.5km'!$M16^2)</f>
        <v>0.49641897040924093</v>
      </c>
      <c r="CK18" s="2">
        <f>SQRT('(5) year_D_R23p2-5.5km'!CU16^2+'(5) year_D_R23p2-5.5km'!$M16^2)</f>
        <v>0.51546368884015781</v>
      </c>
      <c r="CL18" s="2">
        <f>SQRT('(5) year_D_R23p2-5.5km'!CV16^2+'(5) year_D_R23p2-5.5km'!$M16^2)</f>
        <v>0.49716154706398136</v>
      </c>
      <c r="CM18" s="2">
        <f>SQRT('(5) year_D_R23p2-5.5km'!CW16^2+'(5) year_D_R23p2-5.5km'!$M16^2)</f>
        <v>0.46903509793054349</v>
      </c>
      <c r="CN18" s="2">
        <f>SQRT('(5) year_D_R23p2-5.5km'!CX16^2+'(5) year_D_R23p2-5.5km'!$M16^2)</f>
        <v>0.4726599749768195</v>
      </c>
      <c r="CO18" s="2">
        <f>SQRT('(5) year_D_R23p2-5.5km'!CY16^2+'(5) year_D_R23p2-5.5km'!$M16^2)</f>
        <v>0.43467631331222173</v>
      </c>
      <c r="CP18" s="2">
        <f>SQRT('(5) year_D_R23p2-5.5km'!CZ16^2+'(5) year_D_R23p2-5.5km'!$M16^2)</f>
        <v>0.45806702200669436</v>
      </c>
      <c r="CQ18" s="2">
        <f>SQRT('(5) year_D_R23p2-5.5km'!DA16^2+'(5) year_D_R23p2-5.5km'!$M16^2)</f>
        <v>0.46211826090497354</v>
      </c>
      <c r="CR18" s="2">
        <f>SQRT('(5) year_D_R23p2-5.5km'!DB16^2+'(5) year_D_R23p2-5.5km'!$M16^2)</f>
        <v>0.46177455046103061</v>
      </c>
      <c r="CS18" s="2">
        <f>SQRT('(5) year_D_R23p2-5.5km'!DC16^2+'(5) year_D_R23p2-5.5km'!$M16^2)</f>
        <v>0.42787661697431256</v>
      </c>
      <c r="CT18" s="2">
        <f>SQRT('(5) year_D_R23p2-5.5km'!DD16^2+'(5) year_D_R23p2-5.5km'!$M16^2)</f>
        <v>0.41860744749106682</v>
      </c>
      <c r="CU18" s="2">
        <f>SQRT('(5) year_D_R23p2-5.5km'!DE16^2+'(5) year_D_R23p2-5.5km'!$M16^2)</f>
        <v>0.41317314695876861</v>
      </c>
      <c r="CV18" s="2">
        <f>SQRT('(5) year_D_R23p2-5.5km'!DF16^2+'(5) year_D_R23p2-5.5km'!$M16^2)</f>
        <v>0.42523664999502647</v>
      </c>
      <c r="CW18" s="2">
        <f>SQRT('(5) year_D_R23p2-5.5km'!DG16^2+'(5) year_D_R23p2-5.5km'!$M16^2)</f>
        <v>0.40583087603002027</v>
      </c>
      <c r="CX18" s="2">
        <f>SQRT('(5) year_D_R23p2-5.5km'!DH16^2+'(5) year_D_R23p2-5.5km'!$M16^2)</f>
        <v>0.42676812103541412</v>
      </c>
      <c r="CY18" s="2">
        <f t="shared" si="10"/>
        <v>0.10191234117417995</v>
      </c>
      <c r="CZ18" s="2">
        <f t="shared" si="13"/>
        <v>0.22747517106772622</v>
      </c>
      <c r="DA18" s="2">
        <f t="shared" si="14"/>
        <v>0.10866849327226824</v>
      </c>
    </row>
    <row r="19" spans="1:105" x14ac:dyDescent="0.2">
      <c r="A19" s="170" t="s">
        <v>209</v>
      </c>
      <c r="B19" s="3" t="s">
        <v>182</v>
      </c>
      <c r="C19" s="2">
        <f>'(6) SMB_R23p2-5km_Gl'!P18-'(5) year_D_R23p2-5.5km'!P17</f>
        <v>0.66</v>
      </c>
      <c r="D19" s="2">
        <f>'(6) SMB_R23p2-5km_Gl'!Q18-'(5) year_D_R23p2-5.5km'!Q17</f>
        <v>1.1499999999999999</v>
      </c>
      <c r="E19" s="2">
        <f>'(6) SMB_R23p2-5km_Gl'!R18-'(5) year_D_R23p2-5.5km'!R17</f>
        <v>-0.01</v>
      </c>
      <c r="F19" s="2">
        <f>'(6) SMB_R23p2-5km_Gl'!S18-'(5) year_D_R23p2-5.5km'!S17</f>
        <v>0.34</v>
      </c>
      <c r="G19" s="2">
        <f>'(6) SMB_R23p2-5km_Gl'!T18-'(5) year_D_R23p2-5.5km'!T17</f>
        <v>0.66</v>
      </c>
      <c r="H19" s="2">
        <f>'(6) SMB_R23p2-5km_Gl'!U18-'(5) year_D_R23p2-5.5km'!U17</f>
        <v>0.05</v>
      </c>
      <c r="I19" s="2">
        <f>'(6) SMB_R23p2-5km_Gl'!V18-'(5) year_D_R23p2-5.5km'!V17</f>
        <v>0.55000000000000004</v>
      </c>
      <c r="J19" s="2">
        <f>'(6) SMB_R23p2-5km_Gl'!W18-'(5) year_D_R23p2-5.5km'!W17</f>
        <v>0.82</v>
      </c>
      <c r="K19" s="2">
        <f>'(6) SMB_R23p2-5km_Gl'!X18-'(5) year_D_R23p2-5.5km'!X17</f>
        <v>0.06</v>
      </c>
      <c r="L19" s="2">
        <f>'(6) SMB_R23p2-5km_Gl'!Y18-'(5) year_D_R23p2-5.5km'!Y17</f>
        <v>0.46</v>
      </c>
      <c r="M19" s="2">
        <f>'(6) SMB_R23p2-5km_Gl'!Z18-'(5) year_D_R23p2-5.5km'!Z17</f>
        <v>-0.37</v>
      </c>
      <c r="N19" s="2">
        <f>'(6) SMB_R23p2-5km_Gl'!AA18-'(5) year_D_R23p2-5.5km'!AA17</f>
        <v>0.97</v>
      </c>
      <c r="O19" s="2">
        <f>'(6) SMB_R23p2-5km_Gl'!AB18-'(5) year_D_R23p2-5.5km'!AB17</f>
        <v>1.1100000000000001</v>
      </c>
      <c r="P19" s="2">
        <f>'(6) SMB_R23p2-5km_Gl'!AC18-'(5) year_D_R23p2-5.5km'!AC17</f>
        <v>-0.39</v>
      </c>
      <c r="Q19" s="2">
        <f>'(6) SMB_R23p2-5km_Gl'!AD18-'(5) year_D_R23p2-5.5km'!AD17</f>
        <v>0.1</v>
      </c>
      <c r="R19" s="2">
        <f>'(6) SMB_R23p2-5km_Gl'!AE18-'(5) year_D_R23p2-5.5km'!AE17</f>
        <v>-0.09</v>
      </c>
      <c r="S19" s="2">
        <f>'(6) SMB_R23p2-5km_Gl'!AF18-'(5) year_D_R23p2-5.5km'!AF17</f>
        <v>0.53</v>
      </c>
      <c r="T19" s="2">
        <f>'(6) SMB_R23p2-5km_Gl'!AG18-'(5) year_D_R23p2-5.5km'!AG17</f>
        <v>-0.24</v>
      </c>
      <c r="U19" s="2">
        <f>'(6) SMB_R23p2-5km_Gl'!AH18-'(5) year_D_R23p2-5.5km'!AH17</f>
        <v>0.56999999999999995</v>
      </c>
      <c r="V19" s="2">
        <f>'(6) SMB_R23p2-5km_Gl'!AI18-'(5) year_D_R23p2-5.5km'!AI17</f>
        <v>0.25</v>
      </c>
      <c r="W19" s="2">
        <f>'(6) SMB_R23p2-5km_Gl'!AJ18-'(5) year_D_R23p2-5.5km'!AJ17</f>
        <v>0.63</v>
      </c>
      <c r="X19" s="2">
        <f>'(6) SMB_R23p2-5km_Gl'!AK18-'(5) year_D_R23p2-5.5km'!AK17</f>
        <v>0.73</v>
      </c>
      <c r="Y19" s="2">
        <f>'(6) SMB_R23p2-5km_Gl'!AL18-'(5) year_D_R23p2-5.5km'!AL17</f>
        <v>0.3</v>
      </c>
      <c r="Z19" s="2">
        <f>'(6) SMB_R23p2-5km_Gl'!AM18-'(5) year_D_R23p2-5.5km'!AM17</f>
        <v>0.01</v>
      </c>
      <c r="AA19" s="2">
        <f>'(6) SMB_R23p2-5km_Gl'!AN18-'(5) year_D_R23p2-5.5km'!AN17</f>
        <v>0.92</v>
      </c>
      <c r="AB19" s="2">
        <f>'(6) SMB_R23p2-5km_Gl'!AO18-'(5) year_D_R23p2-5.5km'!AO17</f>
        <v>0.67</v>
      </c>
      <c r="AC19" s="2">
        <f>'(6) SMB_R23p2-5km_Gl'!AP18-'(5) year_D_R23p2-5.5km'!AP17</f>
        <v>0.28000000000000003</v>
      </c>
      <c r="AD19" s="2">
        <f>'(6) SMB_R23p2-5km_Gl'!AQ18-'(5) year_D_R23p2-5.5km'!AQ17</f>
        <v>-0.02</v>
      </c>
      <c r="AE19" s="2">
        <f>'(6) SMB_R23p2-5km_Gl'!AR18-'(5) year_D_R23p2-5.5km'!AR17</f>
        <v>0.31</v>
      </c>
      <c r="AF19" s="2">
        <f>'(6) SMB_R23p2-5km_Gl'!AS18-'(5) year_D_R23p2-5.5km'!AS17</f>
        <v>-0.16</v>
      </c>
      <c r="AG19" s="2">
        <f>'(6) SMB_R23p2-5km_Gl'!AT18-'(5) year_D_R23p2-5.5km'!AT17</f>
        <v>0.46</v>
      </c>
      <c r="AH19" s="2">
        <f>'(6) SMB_R23p2-5km_Gl'!AU18-'(5) year_D_R23p2-5.5km'!AU17</f>
        <v>-0.3</v>
      </c>
      <c r="AI19" s="2">
        <f>'(6) SMB_R23p2-5km_Gl'!AV18-'(5) year_D_R23p2-5.5km'!AV17</f>
        <v>-0.14000000000000001</v>
      </c>
      <c r="AJ19" s="2">
        <f>'(6) SMB_R23p2-5km_Gl'!AW18-'(5) year_D_R23p2-5.5km'!AW17</f>
        <v>0.97</v>
      </c>
      <c r="AK19" s="2">
        <f>'(6) SMB_R23p2-5km_Gl'!AX18-'(5) year_D_R23p2-5.5km'!AX17</f>
        <v>0.05</v>
      </c>
      <c r="AL19" s="2">
        <f>'(6) SMB_R23p2-5km_Gl'!AY18-'(5) year_D_R23p2-5.5km'!AY17</f>
        <v>-0.59</v>
      </c>
      <c r="AM19" s="2">
        <f>'(6) SMB_R23p2-5km_Gl'!AZ18-'(5) year_D_R23p2-5.5km'!AZ17</f>
        <v>-0.49</v>
      </c>
      <c r="AN19" s="2">
        <f>'(6) SMB_R23p2-5km_Gl'!BA18-'(5) year_D_R23p2-5.5km'!BA17</f>
        <v>0.66</v>
      </c>
      <c r="AO19" s="2">
        <f>'(6) SMB_R23p2-5km_Gl'!BB18-'(5) year_D_R23p2-5.5km'!BB17</f>
        <v>-0.68</v>
      </c>
      <c r="AP19" s="2">
        <f>'(6) SMB_R23p2-5km_Gl'!BC18-'(5) year_D_R23p2-5.5km'!BC17</f>
        <v>-1</v>
      </c>
      <c r="AQ19" s="2">
        <f>'(6) SMB_R23p2-5km_Gl'!BD18-'(5) year_D_R23p2-5.5km'!BD17</f>
        <v>-0.33</v>
      </c>
      <c r="AR19" s="2">
        <f>'(6) SMB_R23p2-5km_Gl'!BE18-'(5) year_D_R23p2-5.5km'!BE17</f>
        <v>-0.4</v>
      </c>
      <c r="AS19" s="2">
        <f>'(6) SMB_R23p2-5km_Gl'!BF18-'(5) year_D_R23p2-5.5km'!BF17</f>
        <v>0.5</v>
      </c>
      <c r="AT19" s="2">
        <f>'(6) SMB_R23p2-5km_Gl'!BG18-'(5) year_D_R23p2-5.5km'!BG17</f>
        <v>0.18</v>
      </c>
      <c r="AU19" s="2">
        <f>'(6) SMB_R23p2-5km_Gl'!BH18-'(5) year_D_R23p2-5.5km'!BH17</f>
        <v>-0.2</v>
      </c>
      <c r="AV19" s="2">
        <f>'(6) SMB_R23p2-5km_Gl'!BI18-'(5) year_D_R23p2-5.5km'!BI17</f>
        <v>-0.39</v>
      </c>
      <c r="AW19" s="2">
        <f>'(6) SMB_R23p2-5km_Gl'!BJ18-'(5) year_D_R23p2-5.5km'!BJ17</f>
        <v>0.47</v>
      </c>
      <c r="AX19" s="23">
        <f t="shared" si="4"/>
        <v>0.19891304347826091</v>
      </c>
      <c r="AY19" s="23">
        <f t="shared" si="8"/>
        <v>0.36473684210526319</v>
      </c>
      <c r="AZ19" s="23">
        <f t="shared" si="9"/>
        <v>-8.6111111111111124E-2</v>
      </c>
      <c r="BD19" s="2">
        <f>SQRT('(5) year_D_R23p2-5.5km'!BN17^2+'(5) year_D_R23p2-5.5km'!$M17^2)</f>
        <v>2.4671569551499323E-2</v>
      </c>
      <c r="BE19" s="2">
        <f>SQRT('(5) year_D_R23p2-5.5km'!BO17^2+'(5) year_D_R23p2-5.5km'!$M17^2)</f>
        <v>2.4671569551499323E-2</v>
      </c>
      <c r="BF19" s="2">
        <f>SQRT('(5) year_D_R23p2-5.5km'!BP17^2+'(5) year_D_R23p2-5.5km'!$M17^2)</f>
        <v>2.4671569551499323E-2</v>
      </c>
      <c r="BG19" s="2">
        <f>SQRT('(5) year_D_R23p2-5.5km'!BQ17^2+'(5) year_D_R23p2-5.5km'!$M17^2)</f>
        <v>2.4671569551499323E-2</v>
      </c>
      <c r="BH19" s="2">
        <f>SQRT('(5) year_D_R23p2-5.5km'!BR17^2+'(5) year_D_R23p2-5.5km'!$M17^2)</f>
        <v>2.4671569551499323E-2</v>
      </c>
      <c r="BI19" s="2">
        <f>SQRT('(5) year_D_R23p2-5.5km'!BS17^2+'(5) year_D_R23p2-5.5km'!$M17^2)</f>
        <v>2.4671569551499323E-2</v>
      </c>
      <c r="BJ19" s="2">
        <f>SQRT('(5) year_D_R23p2-5.5km'!BT17^2+'(5) year_D_R23p2-5.5km'!$M17^2)</f>
        <v>2.4671569551499323E-2</v>
      </c>
      <c r="BK19" s="2">
        <f>SQRT('(5) year_D_R23p2-5.5km'!BU17^2+'(5) year_D_R23p2-5.5km'!$M17^2)</f>
        <v>2.4671569551499323E-2</v>
      </c>
      <c r="BL19" s="2">
        <f>SQRT('(5) year_D_R23p2-5.5km'!BV17^2+'(5) year_D_R23p2-5.5km'!$M17^2)</f>
        <v>2.4671569551499323E-2</v>
      </c>
      <c r="BM19" s="2">
        <f>SQRT('(5) year_D_R23p2-5.5km'!BW17^2+'(5) year_D_R23p2-5.5km'!$M17^2)</f>
        <v>2.4671569551499323E-2</v>
      </c>
      <c r="BN19" s="2">
        <f>SQRT('(5) year_D_R23p2-5.5km'!BX17^2+'(5) year_D_R23p2-5.5km'!$M17^2)</f>
        <v>2.4671569551499323E-2</v>
      </c>
      <c r="BO19" s="2">
        <f>SQRT('(5) year_D_R23p2-5.5km'!BY17^2+'(5) year_D_R23p2-5.5km'!$M17^2)</f>
        <v>2.4671569551499323E-2</v>
      </c>
      <c r="BP19" s="2">
        <f>SQRT('(5) year_D_R23p2-5.5km'!BZ17^2+'(5) year_D_R23p2-5.5km'!$M17^2)</f>
        <v>2.4671569551499323E-2</v>
      </c>
      <c r="BQ19" s="2">
        <f>SQRT('(5) year_D_R23p2-5.5km'!CA17^2+'(5) year_D_R23p2-5.5km'!$M17^2)</f>
        <v>2.4671569551499323E-2</v>
      </c>
      <c r="BR19" s="2">
        <f>SQRT('(5) year_D_R23p2-5.5km'!CB17^2+'(5) year_D_R23p2-5.5km'!$M17^2)</f>
        <v>2.4671569551499323E-2</v>
      </c>
      <c r="BS19" s="2">
        <f>SQRT('(5) year_D_R23p2-5.5km'!CC17^2+'(5) year_D_R23p2-5.5km'!$M17^2)</f>
        <v>2.4671569551499323E-2</v>
      </c>
      <c r="BT19" s="2">
        <f>SQRT('(5) year_D_R23p2-5.5km'!CD17^2+'(5) year_D_R23p2-5.5km'!$M17^2)</f>
        <v>2.4671569551499323E-2</v>
      </c>
      <c r="BU19" s="2">
        <f>SQRT('(5) year_D_R23p2-5.5km'!CE17^2+'(5) year_D_R23p2-5.5km'!$M17^2)</f>
        <v>2.4671569551499323E-2</v>
      </c>
      <c r="BV19" s="2">
        <f>SQRT('(5) year_D_R23p2-5.5km'!CF17^2+'(5) year_D_R23p2-5.5km'!$M17^2)</f>
        <v>2.4671569551499323E-2</v>
      </c>
      <c r="BW19" s="2">
        <f>SQRT('(5) year_D_R23p2-5.5km'!CG17^2+'(5) year_D_R23p2-5.5km'!$M17^2)</f>
        <v>2.4671569551499323E-2</v>
      </c>
      <c r="BX19" s="2">
        <f>SQRT('(5) year_D_R23p2-5.5km'!CH17^2+'(5) year_D_R23p2-5.5km'!$M17^2)</f>
        <v>2.4671569551499323E-2</v>
      </c>
      <c r="BY19" s="2">
        <f>SQRT('(5) year_D_R23p2-5.5km'!CI17^2+'(5) year_D_R23p2-5.5km'!$M17^2)</f>
        <v>2.4671569551499323E-2</v>
      </c>
      <c r="BZ19" s="2">
        <f>SQRT('(5) year_D_R23p2-5.5km'!CJ17^2+'(5) year_D_R23p2-5.5km'!$M17^2)</f>
        <v>2.4671569551499323E-2</v>
      </c>
      <c r="CA19" s="2">
        <f>SQRT('(5) year_D_R23p2-5.5km'!CK17^2+'(5) year_D_R23p2-5.5km'!$M17^2)</f>
        <v>2.4671569551499323E-2</v>
      </c>
      <c r="CB19" s="2">
        <f>SQRT('(5) year_D_R23p2-5.5km'!CL17^2+'(5) year_D_R23p2-5.5km'!$M17^2)</f>
        <v>2.4671569551499323E-2</v>
      </c>
      <c r="CC19" s="2">
        <f>SQRT('(5) year_D_R23p2-5.5km'!CM17^2+'(5) year_D_R23p2-5.5km'!$M17^2)</f>
        <v>2.4671569551499323E-2</v>
      </c>
      <c r="CD19" s="2">
        <f>SQRT('(5) year_D_R23p2-5.5km'!CN17^2+'(5) year_D_R23p2-5.5km'!$M17^2)</f>
        <v>2.4671569551499323E-2</v>
      </c>
      <c r="CE19" s="2">
        <f>SQRT('(5) year_D_R23p2-5.5km'!CO17^2+'(5) year_D_R23p2-5.5km'!$M17^2)</f>
        <v>2.4671569551499323E-2</v>
      </c>
      <c r="CF19" s="2">
        <f>SQRT('(5) year_D_R23p2-5.5km'!CP17^2+'(5) year_D_R23p2-5.5km'!$M17^2)</f>
        <v>2.4671569551499323E-2</v>
      </c>
      <c r="CG19" s="2">
        <f>SQRT('(5) year_D_R23p2-5.5km'!CQ17^2+'(5) year_D_R23p2-5.5km'!$M17^2)</f>
        <v>2.4671569551499323E-2</v>
      </c>
      <c r="CH19" s="2">
        <f>SQRT('(5) year_D_R23p2-5.5km'!CR17^2+'(5) year_D_R23p2-5.5km'!$M17^2)</f>
        <v>2.4671569551499323E-2</v>
      </c>
      <c r="CI19" s="2">
        <f>SQRT('(5) year_D_R23p2-5.5km'!CS17^2+'(5) year_D_R23p2-5.5km'!$M17^2)</f>
        <v>2.4671569551499323E-2</v>
      </c>
      <c r="CJ19" s="2">
        <f>SQRT('(5) year_D_R23p2-5.5km'!CT17^2+'(5) year_D_R23p2-5.5km'!$M17^2)</f>
        <v>2.4671569551499323E-2</v>
      </c>
      <c r="CK19" s="2">
        <f>SQRT('(5) year_D_R23p2-5.5km'!CU17^2+'(5) year_D_R23p2-5.5km'!$M17^2)</f>
        <v>2.4671569551499323E-2</v>
      </c>
      <c r="CL19" s="2">
        <f>SQRT('(5) year_D_R23p2-5.5km'!CV17^2+'(5) year_D_R23p2-5.5km'!$M17^2)</f>
        <v>2.4671569551499323E-2</v>
      </c>
      <c r="CM19" s="2">
        <f>SQRT('(5) year_D_R23p2-5.5km'!CW17^2+'(5) year_D_R23p2-5.5km'!$M17^2)</f>
        <v>2.4671569551499323E-2</v>
      </c>
      <c r="CN19" s="2">
        <f>SQRT('(5) year_D_R23p2-5.5km'!CX17^2+'(5) year_D_R23p2-5.5km'!$M17^2)</f>
        <v>2.4671569551499323E-2</v>
      </c>
      <c r="CO19" s="2">
        <f>SQRT('(5) year_D_R23p2-5.5km'!CY17^2+'(5) year_D_R23p2-5.5km'!$M17^2)</f>
        <v>2.4671569551499323E-2</v>
      </c>
      <c r="CP19" s="2">
        <f>SQRT('(5) year_D_R23p2-5.5km'!CZ17^2+'(5) year_D_R23p2-5.5km'!$M17^2)</f>
        <v>2.4671569551499323E-2</v>
      </c>
      <c r="CQ19" s="2">
        <f>SQRT('(5) year_D_R23p2-5.5km'!DA17^2+'(5) year_D_R23p2-5.5km'!$M17^2)</f>
        <v>2.4671569551499323E-2</v>
      </c>
      <c r="CR19" s="2">
        <f>SQRT('(5) year_D_R23p2-5.5km'!DB17^2+'(5) year_D_R23p2-5.5km'!$M17^2)</f>
        <v>2.4671569551499323E-2</v>
      </c>
      <c r="CS19" s="2">
        <f>SQRT('(5) year_D_R23p2-5.5km'!DC17^2+'(5) year_D_R23p2-5.5km'!$M17^2)</f>
        <v>2.4671569551499323E-2</v>
      </c>
      <c r="CT19" s="2">
        <f>SQRT('(5) year_D_R23p2-5.5km'!DD17^2+'(5) year_D_R23p2-5.5km'!$M17^2)</f>
        <v>2.4671569551499323E-2</v>
      </c>
      <c r="CU19" s="2">
        <f>SQRT('(5) year_D_R23p2-5.5km'!DE17^2+'(5) year_D_R23p2-5.5km'!$M17^2)</f>
        <v>2.4671569551499323E-2</v>
      </c>
      <c r="CV19" s="2">
        <f>SQRT('(5) year_D_R23p2-5.5km'!DF17^2+'(5) year_D_R23p2-5.5km'!$M17^2)</f>
        <v>2.4671569551499323E-2</v>
      </c>
      <c r="CW19" s="2">
        <f>SQRT('(5) year_D_R23p2-5.5km'!DG17^2+'(5) year_D_R23p2-5.5km'!$M17^2)</f>
        <v>2.4671569551499323E-2</v>
      </c>
      <c r="CX19" s="2">
        <f>SQRT('(5) year_D_R23p2-5.5km'!DH17^2+'(5) year_D_R23p2-5.5km'!$M17^2)</f>
        <v>2.4671569551499323E-2</v>
      </c>
      <c r="CY19" s="2">
        <f t="shared" si="10"/>
        <v>3.6778204419177646E-3</v>
      </c>
      <c r="CZ19" s="2">
        <f t="shared" si="13"/>
        <v>5.8151447107935711E-3</v>
      </c>
      <c r="DA19" s="2">
        <f t="shared" si="14"/>
        <v>5.8151447107935711E-3</v>
      </c>
    </row>
    <row r="20" spans="1:105" x14ac:dyDescent="0.2">
      <c r="A20" s="170" t="s">
        <v>200</v>
      </c>
      <c r="B20" s="3" t="s">
        <v>182</v>
      </c>
      <c r="C20" s="2">
        <f>'(6) SMB_R23p2-5km_Gl'!P19-'(5) year_D_R23p2-5.5km'!P18</f>
        <v>3.15</v>
      </c>
      <c r="D20" s="2">
        <f>'(6) SMB_R23p2-5km_Gl'!Q19-'(5) year_D_R23p2-5.5km'!Q18</f>
        <v>5.82</v>
      </c>
      <c r="E20" s="2">
        <f>'(6) SMB_R23p2-5km_Gl'!R19-'(5) year_D_R23p2-5.5km'!R18</f>
        <v>-0.03</v>
      </c>
      <c r="F20" s="2">
        <f>'(6) SMB_R23p2-5km_Gl'!S19-'(5) year_D_R23p2-5.5km'!S18</f>
        <v>1.41</v>
      </c>
      <c r="G20" s="2">
        <f>'(6) SMB_R23p2-5km_Gl'!T19-'(5) year_D_R23p2-5.5km'!T18</f>
        <v>3.34</v>
      </c>
      <c r="H20" s="2">
        <f>'(6) SMB_R23p2-5km_Gl'!U19-'(5) year_D_R23p2-5.5km'!U18</f>
        <v>0.92</v>
      </c>
      <c r="I20" s="2">
        <f>'(6) SMB_R23p2-5km_Gl'!V19-'(5) year_D_R23p2-5.5km'!V18</f>
        <v>2.56</v>
      </c>
      <c r="J20" s="2">
        <f>'(6) SMB_R23p2-5km_Gl'!W19-'(5) year_D_R23p2-5.5km'!W18</f>
        <v>3.79</v>
      </c>
      <c r="K20" s="2">
        <f>'(6) SMB_R23p2-5km_Gl'!X19-'(5) year_D_R23p2-5.5km'!X18</f>
        <v>0.61</v>
      </c>
      <c r="L20" s="2">
        <f>'(6) SMB_R23p2-5km_Gl'!Y19-'(5) year_D_R23p2-5.5km'!Y18</f>
        <v>1.45</v>
      </c>
      <c r="M20" s="2">
        <f>'(6) SMB_R23p2-5km_Gl'!Z19-'(5) year_D_R23p2-5.5km'!Z18</f>
        <v>-1.27</v>
      </c>
      <c r="N20" s="2">
        <f>'(6) SMB_R23p2-5km_Gl'!AA19-'(5) year_D_R23p2-5.5km'!AA18</f>
        <v>4.17</v>
      </c>
      <c r="O20" s="2">
        <f>'(6) SMB_R23p2-5km_Gl'!AB19-'(5) year_D_R23p2-5.5km'!AB18</f>
        <v>6.19</v>
      </c>
      <c r="P20" s="2">
        <f>'(6) SMB_R23p2-5km_Gl'!AC19-'(5) year_D_R23p2-5.5km'!AC18</f>
        <v>-1.56</v>
      </c>
      <c r="Q20" s="2">
        <f>'(6) SMB_R23p2-5km_Gl'!AD19-'(5) year_D_R23p2-5.5km'!AD18</f>
        <v>-0.39</v>
      </c>
      <c r="R20" s="2">
        <f>'(6) SMB_R23p2-5km_Gl'!AE19-'(5) year_D_R23p2-5.5km'!AE18</f>
        <v>-1.29</v>
      </c>
      <c r="S20" s="2">
        <f>'(6) SMB_R23p2-5km_Gl'!AF19-'(5) year_D_R23p2-5.5km'!AF18</f>
        <v>1.61</v>
      </c>
      <c r="T20" s="2">
        <f>'(6) SMB_R23p2-5km_Gl'!AG19-'(5) year_D_R23p2-5.5km'!AG18</f>
        <v>-1.23</v>
      </c>
      <c r="U20" s="2">
        <f>'(6) SMB_R23p2-5km_Gl'!AH19-'(5) year_D_R23p2-5.5km'!AH18</f>
        <v>1.67</v>
      </c>
      <c r="V20" s="2">
        <f>'(6) SMB_R23p2-5km_Gl'!AI19-'(5) year_D_R23p2-5.5km'!AI18</f>
        <v>0.73</v>
      </c>
      <c r="W20" s="2">
        <f>'(6) SMB_R23p2-5km_Gl'!AJ19-'(5) year_D_R23p2-5.5km'!AJ18</f>
        <v>3.23</v>
      </c>
      <c r="X20" s="2">
        <f>'(6) SMB_R23p2-5km_Gl'!AK19-'(5) year_D_R23p2-5.5km'!AK18</f>
        <v>3.13</v>
      </c>
      <c r="Y20" s="2">
        <f>'(6) SMB_R23p2-5km_Gl'!AL19-'(5) year_D_R23p2-5.5km'!AL18</f>
        <v>0.96</v>
      </c>
      <c r="Z20" s="2">
        <f>'(6) SMB_R23p2-5km_Gl'!AM19-'(5) year_D_R23p2-5.5km'!AM18</f>
        <v>-0.27</v>
      </c>
      <c r="AA20" s="2">
        <f>'(6) SMB_R23p2-5km_Gl'!AN19-'(5) year_D_R23p2-5.5km'!AN18</f>
        <v>2.44</v>
      </c>
      <c r="AB20" s="2">
        <f>'(6) SMB_R23p2-5km_Gl'!AO19-'(5) year_D_R23p2-5.5km'!AO18</f>
        <v>3.53</v>
      </c>
      <c r="AC20" s="2">
        <f>'(6) SMB_R23p2-5km_Gl'!AP19-'(5) year_D_R23p2-5.5km'!AP18</f>
        <v>1.49</v>
      </c>
      <c r="AD20" s="2">
        <f>'(6) SMB_R23p2-5km_Gl'!AQ19-'(5) year_D_R23p2-5.5km'!AQ18</f>
        <v>-0.21</v>
      </c>
      <c r="AE20" s="2">
        <f>'(6) SMB_R23p2-5km_Gl'!AR19-'(5) year_D_R23p2-5.5km'!AR18</f>
        <v>0.94</v>
      </c>
      <c r="AF20" s="2">
        <f>'(6) SMB_R23p2-5km_Gl'!AS19-'(5) year_D_R23p2-5.5km'!AS18</f>
        <v>-0.38</v>
      </c>
      <c r="AG20" s="2">
        <f>'(6) SMB_R23p2-5km_Gl'!AT19-'(5) year_D_R23p2-5.5km'!AT18</f>
        <v>1.44</v>
      </c>
      <c r="AH20" s="2">
        <f>'(6) SMB_R23p2-5km_Gl'!AU19-'(5) year_D_R23p2-5.5km'!AU18</f>
        <v>-1.67</v>
      </c>
      <c r="AI20" s="2">
        <f>'(6) SMB_R23p2-5km_Gl'!AV19-'(5) year_D_R23p2-5.5km'!AV18</f>
        <v>-1.77</v>
      </c>
      <c r="AJ20" s="2">
        <f>'(6) SMB_R23p2-5km_Gl'!AW19-'(5) year_D_R23p2-5.5km'!AW18</f>
        <v>2.92</v>
      </c>
      <c r="AK20" s="2">
        <f>'(6) SMB_R23p2-5km_Gl'!AX19-'(5) year_D_R23p2-5.5km'!AX18</f>
        <v>-0.09</v>
      </c>
      <c r="AL20" s="2">
        <f>'(6) SMB_R23p2-5km_Gl'!AY19-'(5) year_D_R23p2-5.5km'!AY18</f>
        <v>-4.12</v>
      </c>
      <c r="AM20" s="2">
        <f>'(6) SMB_R23p2-5km_Gl'!AZ19-'(5) year_D_R23p2-5.5km'!AZ18</f>
        <v>-4.58</v>
      </c>
      <c r="AN20" s="2">
        <f>'(6) SMB_R23p2-5km_Gl'!BA19-'(5) year_D_R23p2-5.5km'!BA18</f>
        <v>1.85</v>
      </c>
      <c r="AO20" s="2">
        <f>'(6) SMB_R23p2-5km_Gl'!BB19-'(5) year_D_R23p2-5.5km'!BB18</f>
        <v>-4.6100000000000003</v>
      </c>
      <c r="AP20" s="2">
        <f>'(6) SMB_R23p2-5km_Gl'!BC19-'(5) year_D_R23p2-5.5km'!BC18</f>
        <v>-6.24</v>
      </c>
      <c r="AQ20" s="2">
        <f>'(6) SMB_R23p2-5km_Gl'!BD19-'(5) year_D_R23p2-5.5km'!BD18</f>
        <v>-3.97</v>
      </c>
      <c r="AR20" s="2">
        <f>'(6) SMB_R23p2-5km_Gl'!BE19-'(5) year_D_R23p2-5.5km'!BE18</f>
        <v>-3.92</v>
      </c>
      <c r="AS20" s="2">
        <f>'(6) SMB_R23p2-5km_Gl'!BF19-'(5) year_D_R23p2-5.5km'!BF18</f>
        <v>1.44</v>
      </c>
      <c r="AT20" s="2">
        <f>'(6) SMB_R23p2-5km_Gl'!BG19-'(5) year_D_R23p2-5.5km'!BG18</f>
        <v>-0.11</v>
      </c>
      <c r="AU20" s="2">
        <f>'(6) SMB_R23p2-5km_Gl'!BH19-'(5) year_D_R23p2-5.5km'!BH18</f>
        <v>-1.85</v>
      </c>
      <c r="AV20" s="2">
        <f>'(6) SMB_R23p2-5km_Gl'!BI19-'(5) year_D_R23p2-5.5km'!BI18</f>
        <v>-3.57</v>
      </c>
      <c r="AW20" s="2">
        <f>'(6) SMB_R23p2-5km_Gl'!BJ19-'(5) year_D_R23p2-5.5km'!BJ18</f>
        <v>2.06</v>
      </c>
      <c r="AX20" s="23">
        <f t="shared" si="4"/>
        <v>0.38391304347826072</v>
      </c>
      <c r="AY20" s="23">
        <f t="shared" si="8"/>
        <v>1.6273684210526316</v>
      </c>
      <c r="AZ20" s="23">
        <f t="shared" si="9"/>
        <v>-1.5716666666666668</v>
      </c>
      <c r="BD20" s="2">
        <f>SQRT('(5) year_D_R23p2-5.5km'!BN18^2+'(5) year_D_R23p2-5.5km'!$M18^2)</f>
        <v>0.11947023958712276</v>
      </c>
      <c r="BE20" s="2">
        <f>SQRT('(5) year_D_R23p2-5.5km'!BO18^2+'(5) year_D_R23p2-5.5km'!$M18^2)</f>
        <v>0.11947023958712276</v>
      </c>
      <c r="BF20" s="2">
        <f>SQRT('(5) year_D_R23p2-5.5km'!BP18^2+'(5) year_D_R23p2-5.5km'!$M18^2)</f>
        <v>0.11947023958712276</v>
      </c>
      <c r="BG20" s="2">
        <f>SQRT('(5) year_D_R23p2-5.5km'!BQ18^2+'(5) year_D_R23p2-5.5km'!$M18^2)</f>
        <v>0.11947023958712276</v>
      </c>
      <c r="BH20" s="2">
        <f>SQRT('(5) year_D_R23p2-5.5km'!BR18^2+'(5) year_D_R23p2-5.5km'!$M18^2)</f>
        <v>0.11947023958712276</v>
      </c>
      <c r="BI20" s="2">
        <f>SQRT('(5) year_D_R23p2-5.5km'!BS18^2+'(5) year_D_R23p2-5.5km'!$M18^2)</f>
        <v>0.11947023958712276</v>
      </c>
      <c r="BJ20" s="2">
        <f>SQRT('(5) year_D_R23p2-5.5km'!BT18^2+'(5) year_D_R23p2-5.5km'!$M18^2)</f>
        <v>0.11947023958712276</v>
      </c>
      <c r="BK20" s="2">
        <f>SQRT('(5) year_D_R23p2-5.5km'!BU18^2+'(5) year_D_R23p2-5.5km'!$M18^2)</f>
        <v>0.11947023958712276</v>
      </c>
      <c r="BL20" s="2">
        <f>SQRT('(5) year_D_R23p2-5.5km'!BV18^2+'(5) year_D_R23p2-5.5km'!$M18^2)</f>
        <v>0.11947023958712276</v>
      </c>
      <c r="BM20" s="2">
        <f>SQRT('(5) year_D_R23p2-5.5km'!BW18^2+'(5) year_D_R23p2-5.5km'!$M18^2)</f>
        <v>0.11947023958712276</v>
      </c>
      <c r="BN20" s="2">
        <f>SQRT('(5) year_D_R23p2-5.5km'!BX18^2+'(5) year_D_R23p2-5.5km'!$M18^2)</f>
        <v>0.11947023958712276</v>
      </c>
      <c r="BO20" s="2">
        <f>SQRT('(5) year_D_R23p2-5.5km'!BY18^2+'(5) year_D_R23p2-5.5km'!$M18^2)</f>
        <v>0.11947023958712276</v>
      </c>
      <c r="BP20" s="2">
        <f>SQRT('(5) year_D_R23p2-5.5km'!BZ18^2+'(5) year_D_R23p2-5.5km'!$M18^2)</f>
        <v>0.11947023958712276</v>
      </c>
      <c r="BQ20" s="2">
        <f>SQRT('(5) year_D_R23p2-5.5km'!CA18^2+'(5) year_D_R23p2-5.5km'!$M18^2)</f>
        <v>0.11947023958712276</v>
      </c>
      <c r="BR20" s="2">
        <f>SQRT('(5) year_D_R23p2-5.5km'!CB18^2+'(5) year_D_R23p2-5.5km'!$M18^2)</f>
        <v>0.11947023958712276</v>
      </c>
      <c r="BS20" s="2">
        <f>SQRT('(5) year_D_R23p2-5.5km'!CC18^2+'(5) year_D_R23p2-5.5km'!$M18^2)</f>
        <v>0.11947023958712276</v>
      </c>
      <c r="BT20" s="2">
        <f>SQRT('(5) year_D_R23p2-5.5km'!CD18^2+'(5) year_D_R23p2-5.5km'!$M18^2)</f>
        <v>0.11947023958712276</v>
      </c>
      <c r="BU20" s="2">
        <f>SQRT('(5) year_D_R23p2-5.5km'!CE18^2+'(5) year_D_R23p2-5.5km'!$M18^2)</f>
        <v>0.11947023958712276</v>
      </c>
      <c r="BV20" s="2">
        <f>SQRT('(5) year_D_R23p2-5.5km'!CF18^2+'(5) year_D_R23p2-5.5km'!$M18^2)</f>
        <v>0.11947023958712276</v>
      </c>
      <c r="BW20" s="2">
        <f>SQRT('(5) year_D_R23p2-5.5km'!CG18^2+'(5) year_D_R23p2-5.5km'!$M18^2)</f>
        <v>0.11947023958712276</v>
      </c>
      <c r="BX20" s="2">
        <f>SQRT('(5) year_D_R23p2-5.5km'!CH18^2+'(5) year_D_R23p2-5.5km'!$M18^2)</f>
        <v>0.11947023958712276</v>
      </c>
      <c r="BY20" s="2">
        <f>SQRT('(5) year_D_R23p2-5.5km'!CI18^2+'(5) year_D_R23p2-5.5km'!$M18^2)</f>
        <v>0.11947023958712276</v>
      </c>
      <c r="BZ20" s="2">
        <f>SQRT('(5) year_D_R23p2-5.5km'!CJ18^2+'(5) year_D_R23p2-5.5km'!$M18^2)</f>
        <v>0.11947023958712276</v>
      </c>
      <c r="CA20" s="2">
        <f>SQRT('(5) year_D_R23p2-5.5km'!CK18^2+'(5) year_D_R23p2-5.5km'!$M18^2)</f>
        <v>0.11947023958712276</v>
      </c>
      <c r="CB20" s="2">
        <f>SQRT('(5) year_D_R23p2-5.5km'!CL18^2+'(5) year_D_R23p2-5.5km'!$M18^2)</f>
        <v>0.11947023958712276</v>
      </c>
      <c r="CC20" s="2">
        <f>SQRT('(5) year_D_R23p2-5.5km'!CM18^2+'(5) year_D_R23p2-5.5km'!$M18^2)</f>
        <v>0.11947023958712276</v>
      </c>
      <c r="CD20" s="2">
        <f>SQRT('(5) year_D_R23p2-5.5km'!CN18^2+'(5) year_D_R23p2-5.5km'!$M18^2)</f>
        <v>0.11947023958712276</v>
      </c>
      <c r="CE20" s="2">
        <f>SQRT('(5) year_D_R23p2-5.5km'!CO18^2+'(5) year_D_R23p2-5.5km'!$M18^2)</f>
        <v>0.11947023958712276</v>
      </c>
      <c r="CF20" s="2">
        <f>SQRT('(5) year_D_R23p2-5.5km'!CP18^2+'(5) year_D_R23p2-5.5km'!$M18^2)</f>
        <v>0.11947023958712276</v>
      </c>
      <c r="CG20" s="2">
        <f>SQRT('(5) year_D_R23p2-5.5km'!CQ18^2+'(5) year_D_R23p2-5.5km'!$M18^2)</f>
        <v>0.11947023958712276</v>
      </c>
      <c r="CH20" s="2">
        <f>SQRT('(5) year_D_R23p2-5.5km'!CR18^2+'(5) year_D_R23p2-5.5km'!$M18^2)</f>
        <v>0.11947023958712276</v>
      </c>
      <c r="CI20" s="2">
        <f>SQRT('(5) year_D_R23p2-5.5km'!CS18^2+'(5) year_D_R23p2-5.5km'!$M18^2)</f>
        <v>0.11947023958712276</v>
      </c>
      <c r="CJ20" s="2">
        <f>SQRT('(5) year_D_R23p2-5.5km'!CT18^2+'(5) year_D_R23p2-5.5km'!$M18^2)</f>
        <v>0.11947023958712276</v>
      </c>
      <c r="CK20" s="2">
        <f>SQRT('(5) year_D_R23p2-5.5km'!CU18^2+'(5) year_D_R23p2-5.5km'!$M18^2)</f>
        <v>0.11947023958712276</v>
      </c>
      <c r="CL20" s="2">
        <f>SQRT('(5) year_D_R23p2-5.5km'!CV18^2+'(5) year_D_R23p2-5.5km'!$M18^2)</f>
        <v>0.11947023958712276</v>
      </c>
      <c r="CM20" s="2">
        <f>SQRT('(5) year_D_R23p2-5.5km'!CW18^2+'(5) year_D_R23p2-5.5km'!$M18^2)</f>
        <v>0.11947023958712276</v>
      </c>
      <c r="CN20" s="2">
        <f>SQRT('(5) year_D_R23p2-5.5km'!CX18^2+'(5) year_D_R23p2-5.5km'!$M18^2)</f>
        <v>0.11947023958712276</v>
      </c>
      <c r="CO20" s="2">
        <f>SQRT('(5) year_D_R23p2-5.5km'!CY18^2+'(5) year_D_R23p2-5.5km'!$M18^2)</f>
        <v>0.11947023958712276</v>
      </c>
      <c r="CP20" s="2">
        <f>SQRT('(5) year_D_R23p2-5.5km'!CZ18^2+'(5) year_D_R23p2-5.5km'!$M18^2)</f>
        <v>0.11947023958712276</v>
      </c>
      <c r="CQ20" s="2">
        <f>SQRT('(5) year_D_R23p2-5.5km'!DA18^2+'(5) year_D_R23p2-5.5km'!$M18^2)</f>
        <v>0.11947023958712276</v>
      </c>
      <c r="CR20" s="2">
        <f>SQRT('(5) year_D_R23p2-5.5km'!DB18^2+'(5) year_D_R23p2-5.5km'!$M18^2)</f>
        <v>0.11947023958712276</v>
      </c>
      <c r="CS20" s="2">
        <f>SQRT('(5) year_D_R23p2-5.5km'!DC18^2+'(5) year_D_R23p2-5.5km'!$M18^2)</f>
        <v>0.11947023958712276</v>
      </c>
      <c r="CT20" s="2">
        <f>SQRT('(5) year_D_R23p2-5.5km'!DD18^2+'(5) year_D_R23p2-5.5km'!$M18^2)</f>
        <v>0.11947023958712276</v>
      </c>
      <c r="CU20" s="2">
        <f>SQRT('(5) year_D_R23p2-5.5km'!DE18^2+'(5) year_D_R23p2-5.5km'!$M18^2)</f>
        <v>0.11947023958712276</v>
      </c>
      <c r="CV20" s="2">
        <f>SQRT('(5) year_D_R23p2-5.5km'!DF18^2+'(5) year_D_R23p2-5.5km'!$M18^2)</f>
        <v>0.11947023958712276</v>
      </c>
      <c r="CW20" s="2">
        <f>SQRT('(5) year_D_R23p2-5.5km'!DG18^2+'(5) year_D_R23p2-5.5km'!$M18^2)</f>
        <v>0.11947023958712276</v>
      </c>
      <c r="CX20" s="2">
        <f>SQRT('(5) year_D_R23p2-5.5km'!DH18^2+'(5) year_D_R23p2-5.5km'!$M18^2)</f>
        <v>0.11947023958712276</v>
      </c>
      <c r="CY20" s="2">
        <f t="shared" si="10"/>
        <v>1.7809571800332841E-2</v>
      </c>
      <c r="CZ20" s="2">
        <f t="shared" si="13"/>
        <v>2.8159405520678672E-2</v>
      </c>
      <c r="DA20" s="2">
        <f t="shared" si="14"/>
        <v>2.8159405520678672E-2</v>
      </c>
    </row>
    <row r="21" spans="1:105" x14ac:dyDescent="0.2">
      <c r="A21" s="170" t="s">
        <v>186</v>
      </c>
      <c r="B21" s="3" t="s">
        <v>182</v>
      </c>
      <c r="C21" s="2">
        <f>'(6) SMB_R23p2-5km_Gl'!P20-'(5) year_D_R23p2-5.5km'!P19</f>
        <v>3.21</v>
      </c>
      <c r="D21" s="2">
        <f>'(6) SMB_R23p2-5km_Gl'!Q20-'(5) year_D_R23p2-5.5km'!Q19</f>
        <v>6.47</v>
      </c>
      <c r="E21" s="2">
        <f>'(6) SMB_R23p2-5km_Gl'!R20-'(5) year_D_R23p2-5.5km'!R19</f>
        <v>1.41</v>
      </c>
      <c r="F21" s="2">
        <f>'(6) SMB_R23p2-5km_Gl'!S20-'(5) year_D_R23p2-5.5km'!S19</f>
        <v>1.78</v>
      </c>
      <c r="G21" s="2">
        <f>'(6) SMB_R23p2-5km_Gl'!T20-'(5) year_D_R23p2-5.5km'!T19</f>
        <v>3.66</v>
      </c>
      <c r="H21" s="2">
        <f>'(6) SMB_R23p2-5km_Gl'!U20-'(5) year_D_R23p2-5.5km'!U19</f>
        <v>2.38</v>
      </c>
      <c r="I21" s="2">
        <f>'(6) SMB_R23p2-5km_Gl'!V20-'(5) year_D_R23p2-5.5km'!V19</f>
        <v>3.55</v>
      </c>
      <c r="J21" s="2">
        <f>'(6) SMB_R23p2-5km_Gl'!W20-'(5) year_D_R23p2-5.5km'!W19</f>
        <v>5.14</v>
      </c>
      <c r="K21" s="2">
        <f>'(6) SMB_R23p2-5km_Gl'!X20-'(5) year_D_R23p2-5.5km'!X19</f>
        <v>0.83</v>
      </c>
      <c r="L21" s="2">
        <f>'(6) SMB_R23p2-5km_Gl'!Y20-'(5) year_D_R23p2-5.5km'!Y19</f>
        <v>0.52</v>
      </c>
      <c r="M21" s="2">
        <f>'(6) SMB_R23p2-5km_Gl'!Z20-'(5) year_D_R23p2-5.5km'!Z19</f>
        <v>-0.46</v>
      </c>
      <c r="N21" s="2">
        <f>'(6) SMB_R23p2-5km_Gl'!AA20-'(5) year_D_R23p2-5.5km'!AA19</f>
        <v>4.7300000000000004</v>
      </c>
      <c r="O21" s="2">
        <f>'(6) SMB_R23p2-5km_Gl'!AB20-'(5) year_D_R23p2-5.5km'!AB19</f>
        <v>7.92</v>
      </c>
      <c r="P21" s="2">
        <f>'(6) SMB_R23p2-5km_Gl'!AC20-'(5) year_D_R23p2-5.5km'!AC19</f>
        <v>-0.18</v>
      </c>
      <c r="Q21" s="2">
        <f>'(6) SMB_R23p2-5km_Gl'!AD20-'(5) year_D_R23p2-5.5km'!AD19</f>
        <v>0.28999999999999998</v>
      </c>
      <c r="R21" s="2">
        <f>'(6) SMB_R23p2-5km_Gl'!AE20-'(5) year_D_R23p2-5.5km'!AE19</f>
        <v>-0.93</v>
      </c>
      <c r="S21" s="2">
        <f>'(6) SMB_R23p2-5km_Gl'!AF20-'(5) year_D_R23p2-5.5km'!AF19</f>
        <v>2.2999999999999998</v>
      </c>
      <c r="T21" s="2">
        <f>'(6) SMB_R23p2-5km_Gl'!AG20-'(5) year_D_R23p2-5.5km'!AG19</f>
        <v>-0.25</v>
      </c>
      <c r="U21" s="2">
        <f>'(6) SMB_R23p2-5km_Gl'!AH20-'(5) year_D_R23p2-5.5km'!AH19</f>
        <v>1.73</v>
      </c>
      <c r="V21" s="2">
        <f>'(6) SMB_R23p2-5km_Gl'!AI20-'(5) year_D_R23p2-5.5km'!AI19</f>
        <v>1.34</v>
      </c>
      <c r="W21" s="2">
        <f>'(6) SMB_R23p2-5km_Gl'!AJ20-'(5) year_D_R23p2-5.5km'!AJ19</f>
        <v>3.9</v>
      </c>
      <c r="X21" s="2">
        <f>'(6) SMB_R23p2-5km_Gl'!AK20-'(5) year_D_R23p2-5.5km'!AK19</f>
        <v>3.59</v>
      </c>
      <c r="Y21" s="2">
        <f>'(6) SMB_R23p2-5km_Gl'!AL20-'(5) year_D_R23p2-5.5km'!AL19</f>
        <v>1.57</v>
      </c>
      <c r="Z21" s="2">
        <f>'(6) SMB_R23p2-5km_Gl'!AM20-'(5) year_D_R23p2-5.5km'!AM19</f>
        <v>0.17</v>
      </c>
      <c r="AA21" s="2">
        <f>'(6) SMB_R23p2-5km_Gl'!AN20-'(5) year_D_R23p2-5.5km'!AN19</f>
        <v>1.69</v>
      </c>
      <c r="AB21" s="2">
        <f>'(6) SMB_R23p2-5km_Gl'!AO20-'(5) year_D_R23p2-5.5km'!AO19</f>
        <v>4.34</v>
      </c>
      <c r="AC21" s="2">
        <f>'(6) SMB_R23p2-5km_Gl'!AP20-'(5) year_D_R23p2-5.5km'!AP19</f>
        <v>1.72</v>
      </c>
      <c r="AD21" s="2">
        <f>'(6) SMB_R23p2-5km_Gl'!AQ20-'(5) year_D_R23p2-5.5km'!AQ19</f>
        <v>0.83</v>
      </c>
      <c r="AE21" s="2">
        <f>'(6) SMB_R23p2-5km_Gl'!AR20-'(5) year_D_R23p2-5.5km'!AR19</f>
        <v>0.97</v>
      </c>
      <c r="AF21" s="2">
        <f>'(6) SMB_R23p2-5km_Gl'!AS20-'(5) year_D_R23p2-5.5km'!AS19</f>
        <v>0.97</v>
      </c>
      <c r="AG21" s="2">
        <f>'(6) SMB_R23p2-5km_Gl'!AT20-'(5) year_D_R23p2-5.5km'!AT19</f>
        <v>2.12</v>
      </c>
      <c r="AH21" s="2">
        <f>'(6) SMB_R23p2-5km_Gl'!AU20-'(5) year_D_R23p2-5.5km'!AU19</f>
        <v>-0.61</v>
      </c>
      <c r="AI21" s="2">
        <f>'(6) SMB_R23p2-5km_Gl'!AV20-'(5) year_D_R23p2-5.5km'!AV19</f>
        <v>-0.94</v>
      </c>
      <c r="AJ21" s="2">
        <f>'(6) SMB_R23p2-5km_Gl'!AW20-'(5) year_D_R23p2-5.5km'!AW19</f>
        <v>2.72</v>
      </c>
      <c r="AK21" s="2">
        <f>'(6) SMB_R23p2-5km_Gl'!AX20-'(5) year_D_R23p2-5.5km'!AX19</f>
        <v>1.18</v>
      </c>
      <c r="AL21" s="2">
        <f>'(6) SMB_R23p2-5km_Gl'!AY20-'(5) year_D_R23p2-5.5km'!AY19</f>
        <v>-4.03</v>
      </c>
      <c r="AM21" s="2">
        <f>'(6) SMB_R23p2-5km_Gl'!AZ20-'(5) year_D_R23p2-5.5km'!AZ19</f>
        <v>-4.3600000000000003</v>
      </c>
      <c r="AN21" s="2">
        <f>'(6) SMB_R23p2-5km_Gl'!BA20-'(5) year_D_R23p2-5.5km'!BA19</f>
        <v>2.06</v>
      </c>
      <c r="AO21" s="2">
        <f>'(6) SMB_R23p2-5km_Gl'!BB20-'(5) year_D_R23p2-5.5km'!BB19</f>
        <v>-4.13</v>
      </c>
      <c r="AP21" s="2">
        <f>'(6) SMB_R23p2-5km_Gl'!BC20-'(5) year_D_R23p2-5.5km'!BC19</f>
        <v>-4.93</v>
      </c>
      <c r="AQ21" s="2">
        <f>'(6) SMB_R23p2-5km_Gl'!BD20-'(5) year_D_R23p2-5.5km'!BD19</f>
        <v>-4</v>
      </c>
      <c r="AR21" s="2">
        <f>'(6) SMB_R23p2-5km_Gl'!BE20-'(5) year_D_R23p2-5.5km'!BE19</f>
        <v>-2.36</v>
      </c>
      <c r="AS21" s="2">
        <f>'(6) SMB_R23p2-5km_Gl'!BF20-'(5) year_D_R23p2-5.5km'!BF19</f>
        <v>2.1</v>
      </c>
      <c r="AT21" s="2">
        <f>'(6) SMB_R23p2-5km_Gl'!BG20-'(5) year_D_R23p2-5.5km'!BG19</f>
        <v>-0.02</v>
      </c>
      <c r="AU21" s="2">
        <f>'(6) SMB_R23p2-5km_Gl'!BH20-'(5) year_D_R23p2-5.5km'!BH19</f>
        <v>-0.84</v>
      </c>
      <c r="AV21" s="2">
        <f>'(6) SMB_R23p2-5km_Gl'!BI20-'(5) year_D_R23p2-5.5km'!BI19</f>
        <v>-3.58</v>
      </c>
      <c r="AW21" s="2">
        <f>'(6) SMB_R23p2-5km_Gl'!BJ20-'(5) year_D_R23p2-5.5km'!BJ19</f>
        <v>3.11</v>
      </c>
      <c r="AX21" s="23">
        <f t="shared" si="4"/>
        <v>0.99065217391304328</v>
      </c>
      <c r="AY21" s="23">
        <f t="shared" si="8"/>
        <v>2.3210526315789473</v>
      </c>
      <c r="AZ21" s="23">
        <f t="shared" si="9"/>
        <v>-0.98222222222222222</v>
      </c>
      <c r="BD21" s="2">
        <f>SQRT('(5) year_D_R23p2-5.5km'!BN19^2+'(5) year_D_R23p2-5.5km'!$M19^2)</f>
        <v>0.15596984943746903</v>
      </c>
      <c r="BE21" s="2">
        <f>SQRT('(5) year_D_R23p2-5.5km'!BO19^2+'(5) year_D_R23p2-5.5km'!$M19^2)</f>
        <v>0.15596984943746903</v>
      </c>
      <c r="BF21" s="2">
        <f>SQRT('(5) year_D_R23p2-5.5km'!BP19^2+'(5) year_D_R23p2-5.5km'!$M19^2)</f>
        <v>0.15596984943746903</v>
      </c>
      <c r="BG21" s="2">
        <f>SQRT('(5) year_D_R23p2-5.5km'!BQ19^2+'(5) year_D_R23p2-5.5km'!$M19^2)</f>
        <v>0.15596984943746903</v>
      </c>
      <c r="BH21" s="2">
        <f>SQRT('(5) year_D_R23p2-5.5km'!BR19^2+'(5) year_D_R23p2-5.5km'!$M19^2)</f>
        <v>0.15596984943746903</v>
      </c>
      <c r="BI21" s="2">
        <f>SQRT('(5) year_D_R23p2-5.5km'!BS19^2+'(5) year_D_R23p2-5.5km'!$M19^2)</f>
        <v>0.15596984943746903</v>
      </c>
      <c r="BJ21" s="2">
        <f>SQRT('(5) year_D_R23p2-5.5km'!BT19^2+'(5) year_D_R23p2-5.5km'!$M19^2)</f>
        <v>0.15596984943746903</v>
      </c>
      <c r="BK21" s="2">
        <f>SQRT('(5) year_D_R23p2-5.5km'!BU19^2+'(5) year_D_R23p2-5.5km'!$M19^2)</f>
        <v>0.15596984943746903</v>
      </c>
      <c r="BL21" s="2">
        <f>SQRT('(5) year_D_R23p2-5.5km'!BV19^2+'(5) year_D_R23p2-5.5km'!$M19^2)</f>
        <v>0.15596984943746903</v>
      </c>
      <c r="BM21" s="2">
        <f>SQRT('(5) year_D_R23p2-5.5km'!BW19^2+'(5) year_D_R23p2-5.5km'!$M19^2)</f>
        <v>0.15596984943746903</v>
      </c>
      <c r="BN21" s="2">
        <f>SQRT('(5) year_D_R23p2-5.5km'!BX19^2+'(5) year_D_R23p2-5.5km'!$M19^2)</f>
        <v>0.15596984943746903</v>
      </c>
      <c r="BO21" s="2">
        <f>SQRT('(5) year_D_R23p2-5.5km'!BY19^2+'(5) year_D_R23p2-5.5km'!$M19^2)</f>
        <v>0.15596984943746903</v>
      </c>
      <c r="BP21" s="2">
        <f>SQRT('(5) year_D_R23p2-5.5km'!BZ19^2+'(5) year_D_R23p2-5.5km'!$M19^2)</f>
        <v>0.15596984943746903</v>
      </c>
      <c r="BQ21" s="2">
        <f>SQRT('(5) year_D_R23p2-5.5km'!CA19^2+'(5) year_D_R23p2-5.5km'!$M19^2)</f>
        <v>0.15596984943746903</v>
      </c>
      <c r="BR21" s="2">
        <f>SQRT('(5) year_D_R23p2-5.5km'!CB19^2+'(5) year_D_R23p2-5.5km'!$M19^2)</f>
        <v>0.15596984943746903</v>
      </c>
      <c r="BS21" s="2">
        <f>SQRT('(5) year_D_R23p2-5.5km'!CC19^2+'(5) year_D_R23p2-5.5km'!$M19^2)</f>
        <v>0.15596984943746903</v>
      </c>
      <c r="BT21" s="2">
        <f>SQRT('(5) year_D_R23p2-5.5km'!CD19^2+'(5) year_D_R23p2-5.5km'!$M19^2)</f>
        <v>0.15596984943746903</v>
      </c>
      <c r="BU21" s="2">
        <f>SQRT('(5) year_D_R23p2-5.5km'!CE19^2+'(5) year_D_R23p2-5.5km'!$M19^2)</f>
        <v>0.15596984943746903</v>
      </c>
      <c r="BV21" s="2">
        <f>SQRT('(5) year_D_R23p2-5.5km'!CF19^2+'(5) year_D_R23p2-5.5km'!$M19^2)</f>
        <v>0.15596984943746903</v>
      </c>
      <c r="BW21" s="2">
        <f>SQRT('(5) year_D_R23p2-5.5km'!CG19^2+'(5) year_D_R23p2-5.5km'!$M19^2)</f>
        <v>0.15596984943746903</v>
      </c>
      <c r="BX21" s="2">
        <f>SQRT('(5) year_D_R23p2-5.5km'!CH19^2+'(5) year_D_R23p2-5.5km'!$M19^2)</f>
        <v>0.15596984943746903</v>
      </c>
      <c r="BY21" s="2">
        <f>SQRT('(5) year_D_R23p2-5.5km'!CI19^2+'(5) year_D_R23p2-5.5km'!$M19^2)</f>
        <v>0.15596984943746903</v>
      </c>
      <c r="BZ21" s="2">
        <f>SQRT('(5) year_D_R23p2-5.5km'!CJ19^2+'(5) year_D_R23p2-5.5km'!$M19^2)</f>
        <v>0.15596984943746903</v>
      </c>
      <c r="CA21" s="2">
        <f>SQRT('(5) year_D_R23p2-5.5km'!CK19^2+'(5) year_D_R23p2-5.5km'!$M19^2)</f>
        <v>0.15596984943746903</v>
      </c>
      <c r="CB21" s="2">
        <f>SQRT('(5) year_D_R23p2-5.5km'!CL19^2+'(5) year_D_R23p2-5.5km'!$M19^2)</f>
        <v>0.15596984943746903</v>
      </c>
      <c r="CC21" s="2">
        <f>SQRT('(5) year_D_R23p2-5.5km'!CM19^2+'(5) year_D_R23p2-5.5km'!$M19^2)</f>
        <v>0.15596984943746903</v>
      </c>
      <c r="CD21" s="2">
        <f>SQRT('(5) year_D_R23p2-5.5km'!CN19^2+'(5) year_D_R23p2-5.5km'!$M19^2)</f>
        <v>0.15596984943746903</v>
      </c>
      <c r="CE21" s="2">
        <f>SQRT('(5) year_D_R23p2-5.5km'!CO19^2+'(5) year_D_R23p2-5.5km'!$M19^2)</f>
        <v>0.15596984943746903</v>
      </c>
      <c r="CF21" s="2">
        <f>SQRT('(5) year_D_R23p2-5.5km'!CP19^2+'(5) year_D_R23p2-5.5km'!$M19^2)</f>
        <v>0.15596984943746903</v>
      </c>
      <c r="CG21" s="2">
        <f>SQRT('(5) year_D_R23p2-5.5km'!CQ19^2+'(5) year_D_R23p2-5.5km'!$M19^2)</f>
        <v>0.15596984943746903</v>
      </c>
      <c r="CH21" s="2">
        <f>SQRT('(5) year_D_R23p2-5.5km'!CR19^2+'(5) year_D_R23p2-5.5km'!$M19^2)</f>
        <v>0.15596984943746903</v>
      </c>
      <c r="CI21" s="2">
        <f>SQRT('(5) year_D_R23p2-5.5km'!CS19^2+'(5) year_D_R23p2-5.5km'!$M19^2)</f>
        <v>0.15596984943746903</v>
      </c>
      <c r="CJ21" s="2">
        <f>SQRT('(5) year_D_R23p2-5.5km'!CT19^2+'(5) year_D_R23p2-5.5km'!$M19^2)</f>
        <v>0.15596984943746903</v>
      </c>
      <c r="CK21" s="2">
        <f>SQRT('(5) year_D_R23p2-5.5km'!CU19^2+'(5) year_D_R23p2-5.5km'!$M19^2)</f>
        <v>0.15596984943746903</v>
      </c>
      <c r="CL21" s="2">
        <f>SQRT('(5) year_D_R23p2-5.5km'!CV19^2+'(5) year_D_R23p2-5.5km'!$M19^2)</f>
        <v>0.15596984943746903</v>
      </c>
      <c r="CM21" s="2">
        <f>SQRT('(5) year_D_R23p2-5.5km'!CW19^2+'(5) year_D_R23p2-5.5km'!$M19^2)</f>
        <v>0.15596984943746903</v>
      </c>
      <c r="CN21" s="2">
        <f>SQRT('(5) year_D_R23p2-5.5km'!CX19^2+'(5) year_D_R23p2-5.5km'!$M19^2)</f>
        <v>0.15596984943746903</v>
      </c>
      <c r="CO21" s="2">
        <f>SQRT('(5) year_D_R23p2-5.5km'!CY19^2+'(5) year_D_R23p2-5.5km'!$M19^2)</f>
        <v>0.15596984943746903</v>
      </c>
      <c r="CP21" s="2">
        <f>SQRT('(5) year_D_R23p2-5.5km'!CZ19^2+'(5) year_D_R23p2-5.5km'!$M19^2)</f>
        <v>0.15596984943746903</v>
      </c>
      <c r="CQ21" s="2">
        <f>SQRT('(5) year_D_R23p2-5.5km'!DA19^2+'(5) year_D_R23p2-5.5km'!$M19^2)</f>
        <v>0.15596984943746903</v>
      </c>
      <c r="CR21" s="2">
        <f>SQRT('(5) year_D_R23p2-5.5km'!DB19^2+'(5) year_D_R23p2-5.5km'!$M19^2)</f>
        <v>0.15596984943746903</v>
      </c>
      <c r="CS21" s="2">
        <f>SQRT('(5) year_D_R23p2-5.5km'!DC19^2+'(5) year_D_R23p2-5.5km'!$M19^2)</f>
        <v>0.15596984943746903</v>
      </c>
      <c r="CT21" s="2">
        <f>SQRT('(5) year_D_R23p2-5.5km'!DD19^2+'(5) year_D_R23p2-5.5km'!$M19^2)</f>
        <v>0.15596984943746903</v>
      </c>
      <c r="CU21" s="2">
        <f>SQRT('(5) year_D_R23p2-5.5km'!DE19^2+'(5) year_D_R23p2-5.5km'!$M19^2)</f>
        <v>0.15596984943746903</v>
      </c>
      <c r="CV21" s="2">
        <f>SQRT('(5) year_D_R23p2-5.5km'!DF19^2+'(5) year_D_R23p2-5.5km'!$M19^2)</f>
        <v>0.15596984943746903</v>
      </c>
      <c r="CW21" s="2">
        <f>SQRT('(5) year_D_R23p2-5.5km'!DG19^2+'(5) year_D_R23p2-5.5km'!$M19^2)</f>
        <v>0.15596984943746903</v>
      </c>
      <c r="CX21" s="2">
        <f>SQRT('(5) year_D_R23p2-5.5km'!DH19^2+'(5) year_D_R23p2-5.5km'!$M19^2)</f>
        <v>0.15596984943746903</v>
      </c>
      <c r="CY21" s="2">
        <f t="shared" si="10"/>
        <v>2.3250612385505843E-2</v>
      </c>
      <c r="CZ21" s="2">
        <f t="shared" si="13"/>
        <v>3.6762446065959728E-2</v>
      </c>
      <c r="DA21" s="2">
        <f t="shared" si="14"/>
        <v>3.6762446065959728E-2</v>
      </c>
    </row>
    <row r="22" spans="1:105" x14ac:dyDescent="0.2">
      <c r="A22" s="170" t="s">
        <v>12</v>
      </c>
      <c r="B22" s="3" t="s">
        <v>182</v>
      </c>
      <c r="C22" s="2">
        <f>'(6) SMB_R23p2-5km_Gl'!P21-'(5) year_D_R23p2-5.5km'!P20</f>
        <v>-6.3818223799998464E-3</v>
      </c>
      <c r="D22" s="2">
        <f>'(6) SMB_R23p2-5km_Gl'!Q21-'(5) year_D_R23p2-5.5km'!Q20</f>
        <v>1.4436181776200003</v>
      </c>
      <c r="E22" s="2">
        <f>'(6) SMB_R23p2-5km_Gl'!R21-'(5) year_D_R23p2-5.5km'!R20</f>
        <v>-1.5663818223799995</v>
      </c>
      <c r="F22" s="2">
        <f>'(6) SMB_R23p2-5km_Gl'!S21-'(5) year_D_R23p2-5.5km'!S20</f>
        <v>-0.9763818223799996</v>
      </c>
      <c r="G22" s="2">
        <f>'(6) SMB_R23p2-5km_Gl'!T21-'(5) year_D_R23p2-5.5km'!T20</f>
        <v>0.84361817762000069</v>
      </c>
      <c r="H22" s="2">
        <f>'(6) SMB_R23p2-5km_Gl'!U21-'(5) year_D_R23p2-5.5km'!U20</f>
        <v>0.56361817762000044</v>
      </c>
      <c r="I22" s="2">
        <f>'(6) SMB_R23p2-5km_Gl'!V21-'(5) year_D_R23p2-5.5km'!V20</f>
        <v>0.4036181776200003</v>
      </c>
      <c r="J22" s="2">
        <f>'(6) SMB_R23p2-5km_Gl'!W21-'(5) year_D_R23p2-5.5km'!W20</f>
        <v>2.4236181776200008</v>
      </c>
      <c r="K22" s="2">
        <f>'(6) SMB_R23p2-5km_Gl'!X21-'(5) year_D_R23p2-5.5km'!X20</f>
        <v>-3.0363818223799997</v>
      </c>
      <c r="L22" s="2">
        <f>'(6) SMB_R23p2-5km_Gl'!Y21-'(5) year_D_R23p2-5.5km'!Y20</f>
        <v>-1.8363818223799999</v>
      </c>
      <c r="M22" s="2">
        <f>'(6) SMB_R23p2-5km_Gl'!Z21-'(5) year_D_R23p2-5.5km'!Z20</f>
        <v>-2.2663818223799996</v>
      </c>
      <c r="N22" s="2">
        <f>'(6) SMB_R23p2-5km_Gl'!AA21-'(5) year_D_R23p2-5.5km'!AA20</f>
        <v>2.1836181776200005</v>
      </c>
      <c r="O22" s="2">
        <f>'(6) SMB_R23p2-5km_Gl'!AB21-'(5) year_D_R23p2-5.5km'!AB20</f>
        <v>3.9436181776200003</v>
      </c>
      <c r="P22" s="2">
        <f>'(6) SMB_R23p2-5km_Gl'!AC21-'(5) year_D_R23p2-5.5km'!AC20</f>
        <v>-1.3563818223799995</v>
      </c>
      <c r="Q22" s="2">
        <f>'(6) SMB_R23p2-5km_Gl'!AD21-'(5) year_D_R23p2-5.5km'!AD20</f>
        <v>-1.7763818223799994</v>
      </c>
      <c r="R22" s="2">
        <f>'(6) SMB_R23p2-5km_Gl'!AE21-'(5) year_D_R23p2-5.5km'!AE20</f>
        <v>-1.5563818223799997</v>
      </c>
      <c r="S22" s="2">
        <f>'(6) SMB_R23p2-5km_Gl'!AF21-'(5) year_D_R23p2-5.5km'!AF20</f>
        <v>0.24361817762000015</v>
      </c>
      <c r="T22" s="2">
        <f>'(6) SMB_R23p2-5km_Gl'!AG21-'(5) year_D_R23p2-5.5km'!AG20</f>
        <v>-1.9463818223799993</v>
      </c>
      <c r="U22" s="2">
        <f>'(6) SMB_R23p2-5km_Gl'!AH21-'(5) year_D_R23p2-5.5km'!AH20</f>
        <v>-1.0163818223799996</v>
      </c>
      <c r="V22" s="2">
        <f>'(6) SMB_R23p2-5km_Gl'!AI21-'(5) year_D_R23p2-5.5km'!AI20</f>
        <v>-0.67948134580000019</v>
      </c>
      <c r="W22" s="2">
        <f>'(6) SMB_R23p2-5km_Gl'!AJ21-'(5) year_D_R23p2-5.5km'!AJ20</f>
        <v>1.117419130780001</v>
      </c>
      <c r="X22" s="2">
        <f>'(6) SMB_R23p2-5km_Gl'!AK21-'(5) year_D_R23p2-5.5km'!AK20</f>
        <v>-4.6797734560000137E-2</v>
      </c>
      <c r="Y22" s="2">
        <f>'(6) SMB_R23p2-5km_Gl'!AL21-'(5) year_D_R23p2-5.5km'!AL20</f>
        <v>-7.4832128709998003E-2</v>
      </c>
      <c r="Z22" s="2">
        <f>'(6) SMB_R23p2-5km_Gl'!AM21-'(5) year_D_R23p2-5.5km'!AM20</f>
        <v>-1.4929173550999986</v>
      </c>
      <c r="AA22" s="2">
        <f>'(6) SMB_R23p2-5km_Gl'!AN21-'(5) year_D_R23p2-5.5km'!AN20</f>
        <v>0.248565344470002</v>
      </c>
      <c r="AB22" s="2">
        <f>'(6) SMB_R23p2-5km_Gl'!AO21-'(5) year_D_R23p2-5.5km'!AO20</f>
        <v>1.1432619400000004</v>
      </c>
      <c r="AC22" s="2">
        <f>'(6) SMB_R23p2-5km_Gl'!AP21-'(5) year_D_R23p2-5.5km'!AP20</f>
        <v>-0.1785082099999995</v>
      </c>
      <c r="AD22" s="2">
        <f>'(6) SMB_R23p2-5km_Gl'!AQ21-'(5) year_D_R23p2-5.5km'!AQ20</f>
        <v>-0.87375912521999943</v>
      </c>
      <c r="AE22" s="2">
        <f>'(6) SMB_R23p2-5km_Gl'!AR21-'(5) year_D_R23p2-5.5km'!AR20</f>
        <v>-0.60518615760000039</v>
      </c>
      <c r="AF22" s="2">
        <f>'(6) SMB_R23p2-5km_Gl'!AS21-'(5) year_D_R23p2-5.5km'!AS20</f>
        <v>0.55009031167000089</v>
      </c>
      <c r="AG22" s="2">
        <f>'(6) SMB_R23p2-5km_Gl'!AT21-'(5) year_D_R23p2-5.5km'!AT20</f>
        <v>-2.3968049272699989</v>
      </c>
      <c r="AH22" s="2">
        <f>'(6) SMB_R23p2-5km_Gl'!AU21-'(5) year_D_R23p2-5.5km'!AU20</f>
        <v>-3.0401383028800009</v>
      </c>
      <c r="AI22" s="2">
        <f>'(6) SMB_R23p2-5km_Gl'!AV21-'(5) year_D_R23p2-5.5km'!AV20</f>
        <v>-0.24524569607999958</v>
      </c>
      <c r="AJ22" s="2">
        <f>'(6) SMB_R23p2-5km_Gl'!AW21-'(5) year_D_R23p2-5.5km'!AW20</f>
        <v>0.57167481180000124</v>
      </c>
      <c r="AK22" s="2">
        <f>'(6) SMB_R23p2-5km_Gl'!AX21-'(5) year_D_R23p2-5.5km'!AX20</f>
        <v>-1.7102822349899993</v>
      </c>
      <c r="AL22" s="2">
        <f>'(6) SMB_R23p2-5km_Gl'!AY21-'(5) year_D_R23p2-5.5km'!AY20</f>
        <v>-4.7484785161999996</v>
      </c>
      <c r="AM22" s="2">
        <f>'(6) SMB_R23p2-5km_Gl'!AZ21-'(5) year_D_R23p2-5.5km'!AZ20</f>
        <v>-3.6952064666099997</v>
      </c>
      <c r="AN22" s="2">
        <f>'(6) SMB_R23p2-5km_Gl'!BA21-'(5) year_D_R23p2-5.5km'!BA20</f>
        <v>0.18205011336000076</v>
      </c>
      <c r="AO22" s="2">
        <f>'(6) SMB_R23p2-5km_Gl'!BB21-'(5) year_D_R23p2-5.5km'!BB20</f>
        <v>-4.500230017899999</v>
      </c>
      <c r="AP22" s="2">
        <f>'(6) SMB_R23p2-5km_Gl'!BC21-'(5) year_D_R23p2-5.5km'!BC20</f>
        <v>-4.9456023493399996</v>
      </c>
      <c r="AQ22" s="2">
        <f>'(6) SMB_R23p2-5km_Gl'!BD21-'(5) year_D_R23p2-5.5km'!BD20</f>
        <v>-4.1245975850200001</v>
      </c>
      <c r="AR22" s="2">
        <f>'(6) SMB_R23p2-5km_Gl'!BE21-'(5) year_D_R23p2-5.5km'!BE20</f>
        <v>-1.3023144137500005</v>
      </c>
      <c r="AS22" s="2">
        <f>'(6) SMB_R23p2-5km_Gl'!BF21-'(5) year_D_R23p2-5.5km'!BF20</f>
        <v>-1.1435414330399984</v>
      </c>
      <c r="AT22" s="2">
        <f>'(6) SMB_R23p2-5km_Gl'!BG21-'(5) year_D_R23p2-5.5km'!BG20</f>
        <v>-1.5206996588499999</v>
      </c>
      <c r="AU22" s="2">
        <f>'(6) SMB_R23p2-5km_Gl'!BH21-'(5) year_D_R23p2-5.5km'!BH20</f>
        <v>-1.4051053520000005</v>
      </c>
      <c r="AV22" s="2">
        <f>'(6) SMB_R23p2-5km_Gl'!BI21-'(5) year_D_R23p2-5.5km'!BI20</f>
        <v>-3.6829904255199994</v>
      </c>
      <c r="AW22" s="2">
        <f>'(6) SMB_R23p2-5km_Gl'!BJ21-'(5) year_D_R23p2-5.5km'!BJ20</f>
        <v>0.80622443335999971</v>
      </c>
      <c r="AX22" s="23">
        <f t="shared" si="4"/>
        <v>-0.95415026977347772</v>
      </c>
      <c r="AY22" s="23">
        <f t="shared" si="8"/>
        <v>-0.27848708553789436</v>
      </c>
      <c r="AZ22" s="23">
        <f t="shared" si="9"/>
        <v>-2.0979226833455553</v>
      </c>
      <c r="BD22" s="2">
        <f>SQRT('(5) year_D_R23p2-5.5km'!BN20^2+'(5) year_D_R23p2-5.5km'!$M20^2)</f>
        <v>8.421675521024353</v>
      </c>
      <c r="BE22" s="2">
        <f>SQRT('(5) year_D_R23p2-5.5km'!BO20^2+'(5) year_D_R23p2-5.5km'!$M20^2)</f>
        <v>8.421675521024353</v>
      </c>
      <c r="BF22" s="2">
        <f>SQRT('(5) year_D_R23p2-5.5km'!BP20^2+'(5) year_D_R23p2-5.5km'!$M20^2)</f>
        <v>8.421675521024353</v>
      </c>
      <c r="BG22" s="2">
        <f>SQRT('(5) year_D_R23p2-5.5km'!BQ20^2+'(5) year_D_R23p2-5.5km'!$M20^2)</f>
        <v>8.421675521024353</v>
      </c>
      <c r="BH22" s="2">
        <f>SQRT('(5) year_D_R23p2-5.5km'!BR20^2+'(5) year_D_R23p2-5.5km'!$M20^2)</f>
        <v>8.421675521024353</v>
      </c>
      <c r="BI22" s="2">
        <f>SQRT('(5) year_D_R23p2-5.5km'!BS20^2+'(5) year_D_R23p2-5.5km'!$M20^2)</f>
        <v>8.421675521024353</v>
      </c>
      <c r="BJ22" s="2">
        <f>SQRT('(5) year_D_R23p2-5.5km'!BT20^2+'(5) year_D_R23p2-5.5km'!$M20^2)</f>
        <v>8.3073135281647978</v>
      </c>
      <c r="BK22" s="2">
        <f>SQRT('(5) year_D_R23p2-5.5km'!BU20^2+'(5) year_D_R23p2-5.5km'!$M20^2)</f>
        <v>7.7100949754158012</v>
      </c>
      <c r="BL22" s="2">
        <f>SQRT('(5) year_D_R23p2-5.5km'!BV20^2+'(5) year_D_R23p2-5.5km'!$M20^2)</f>
        <v>7.1382996499820521</v>
      </c>
      <c r="BM22" s="2">
        <f>SQRT('(5) year_D_R23p2-5.5km'!BW20^2+'(5) year_D_R23p2-5.5km'!$M20^2)</f>
        <v>6.5982817507286562</v>
      </c>
      <c r="BN22" s="2">
        <f>SQRT('(5) year_D_R23p2-5.5km'!BX20^2+'(5) year_D_R23p2-5.5km'!$M20^2)</f>
        <v>6.0836891997443665</v>
      </c>
      <c r="BO22" s="2">
        <f>SQRT('(5) year_D_R23p2-5.5km'!BY20^2+'(5) year_D_R23p2-5.5km'!$M20^2)</f>
        <v>5.5945235120641552</v>
      </c>
      <c r="BP22" s="2">
        <f>SQRT('(5) year_D_R23p2-5.5km'!BZ20^2+'(5) year_D_R23p2-5.5km'!$M20^2)</f>
        <v>5.1244341111602063</v>
      </c>
      <c r="BQ22" s="2">
        <f>SQRT('(5) year_D_R23p2-5.5km'!CA20^2+'(5) year_D_R23p2-5.5km'!$M20^2)</f>
        <v>4.6861284516309709</v>
      </c>
      <c r="BR22" s="2">
        <f>SQRT('(5) year_D_R23p2-5.5km'!CB20^2+'(5) year_D_R23p2-5.5km'!$M20^2)</f>
        <v>4.2669051191992668</v>
      </c>
      <c r="BS22" s="2">
        <f>SQRT('(5) year_D_R23p2-5.5km'!CC20^2+'(5) year_D_R23p2-5.5km'!$M20^2)</f>
        <v>3.8667697135926304</v>
      </c>
      <c r="BT22" s="2">
        <f>SQRT('(5) year_D_R23p2-5.5km'!CD20^2+'(5) year_D_R23p2-5.5km'!$M20^2)</f>
        <v>3.4920809941145499</v>
      </c>
      <c r="BU22" s="2">
        <f>SQRT('(5) year_D_R23p2-5.5km'!CE20^2+'(5) year_D_R23p2-5.5km'!$M20^2)</f>
        <v>3.1428500270981381</v>
      </c>
      <c r="BV22" s="2">
        <f>SQRT('(5) year_D_R23p2-5.5km'!CF20^2+'(5) year_D_R23p2-5.5km'!$M20^2)</f>
        <v>2.8254463744793052</v>
      </c>
      <c r="BW22" s="2">
        <f>SQRT('(5) year_D_R23p2-5.5km'!CG20^2+'(5) year_D_R23p2-5.5km'!$M20^2)</f>
        <v>2.571634900592719</v>
      </c>
      <c r="BX22" s="2">
        <f>SQRT('(5) year_D_R23p2-5.5km'!CH20^2+'(5) year_D_R23p2-5.5km'!$M20^2)</f>
        <v>2.4574924375129577</v>
      </c>
      <c r="BY22" s="2">
        <f>SQRT('(5) year_D_R23p2-5.5km'!CI20^2+'(5) year_D_R23p2-5.5km'!$M20^2)</f>
        <v>2.4568536265845284</v>
      </c>
      <c r="BZ22" s="2">
        <f>SQRT('(5) year_D_R23p2-5.5km'!CJ20^2+'(5) year_D_R23p2-5.5km'!$M20^2)</f>
        <v>2.5050596644187384</v>
      </c>
      <c r="CA22" s="2">
        <f>SQRT('(5) year_D_R23p2-5.5km'!CK20^2+'(5) year_D_R23p2-5.5km'!$M20^2)</f>
        <v>2.4727246505012421</v>
      </c>
      <c r="CB22" s="2">
        <f>SQRT('(5) year_D_R23p2-5.5km'!CL20^2+'(5) year_D_R23p2-5.5km'!$M20^2)</f>
        <v>2.3579459106229663</v>
      </c>
      <c r="CC22" s="2">
        <f>SQRT('(5) year_D_R23p2-5.5km'!CM20^2+'(5) year_D_R23p2-5.5km'!$M20^2)</f>
        <v>2.211530485345385</v>
      </c>
      <c r="CD22" s="2">
        <f>SQRT('(5) year_D_R23p2-5.5km'!CN20^2+'(5) year_D_R23p2-5.5km'!$M20^2)</f>
        <v>2.2628587052649882</v>
      </c>
      <c r="CE22" s="2">
        <f>SQRT('(5) year_D_R23p2-5.5km'!CO20^2+'(5) year_D_R23p2-5.5km'!$M20^2)</f>
        <v>2.3757022991926542</v>
      </c>
      <c r="CF22" s="2">
        <f>SQRT('(5) year_D_R23p2-5.5km'!CP20^2+'(5) year_D_R23p2-5.5km'!$M20^2)</f>
        <v>2.2875846220634126</v>
      </c>
      <c r="CG22" s="2">
        <f>SQRT('(5) year_D_R23p2-5.5km'!CQ20^2+'(5) year_D_R23p2-5.5km'!$M20^2)</f>
        <v>2.3135734646969262</v>
      </c>
      <c r="CH22" s="2">
        <f>SQRT('(5) year_D_R23p2-5.5km'!CR20^2+'(5) year_D_R23p2-5.5km'!$M20^2)</f>
        <v>3.4056688168493734</v>
      </c>
      <c r="CI22" s="2">
        <f>SQRT('(5) year_D_R23p2-5.5km'!CS20^2+'(5) year_D_R23p2-5.5km'!$M20^2)</f>
        <v>3.1551181614518886</v>
      </c>
      <c r="CJ22" s="2">
        <f>SQRT('(5) year_D_R23p2-5.5km'!CT20^2+'(5) year_D_R23p2-5.5km'!$M20^2)</f>
        <v>2.5578040435006808</v>
      </c>
      <c r="CK22" s="2">
        <f>SQRT('(5) year_D_R23p2-5.5km'!CU20^2+'(5) year_D_R23p2-5.5km'!$M20^2)</f>
        <v>2.3947950210224795</v>
      </c>
      <c r="CL22" s="2">
        <f>SQRT('(5) year_D_R23p2-5.5km'!CV20^2+'(5) year_D_R23p2-5.5km'!$M20^2)</f>
        <v>2.8818314240207537</v>
      </c>
      <c r="CM22" s="2">
        <f>SQRT('(5) year_D_R23p2-5.5km'!CW20^2+'(5) year_D_R23p2-5.5km'!$M20^2)</f>
        <v>2.6553800261550666</v>
      </c>
      <c r="CN22" s="2">
        <f>SQRT('(5) year_D_R23p2-5.5km'!CX20^2+'(5) year_D_R23p2-5.5km'!$M20^2)</f>
        <v>2.6686658480900776</v>
      </c>
      <c r="CO22" s="2">
        <f>SQRT('(5) year_D_R23p2-5.5km'!CY20^2+'(5) year_D_R23p2-5.5km'!$M20^2)</f>
        <v>2.5811398279981095</v>
      </c>
      <c r="CP22" s="2">
        <f>SQRT('(5) year_D_R23p2-5.5km'!CZ20^2+'(5) year_D_R23p2-5.5km'!$M20^2)</f>
        <v>2.7035342704574017</v>
      </c>
      <c r="CQ22" s="2">
        <f>SQRT('(5) year_D_R23p2-5.5km'!DA20^2+'(5) year_D_R23p2-5.5km'!$M20^2)</f>
        <v>2.6851334949611005</v>
      </c>
      <c r="CR22" s="2">
        <f>SQRT('(5) year_D_R23p2-5.5km'!DB20^2+'(5) year_D_R23p2-5.5km'!$M20^2)</f>
        <v>2.8386087938315807</v>
      </c>
      <c r="CS22" s="2">
        <f>SQRT('(5) year_D_R23p2-5.5km'!DC20^2+'(5) year_D_R23p2-5.5km'!$M20^2)</f>
        <v>2.6585097559621111</v>
      </c>
      <c r="CT22" s="2">
        <f>SQRT('(5) year_D_R23p2-5.5km'!DD20^2+'(5) year_D_R23p2-5.5km'!$M20^2)</f>
        <v>2.6604025713174786</v>
      </c>
      <c r="CU22" s="2">
        <f>SQRT('(5) year_D_R23p2-5.5km'!DE20^2+'(5) year_D_R23p2-5.5km'!$M20^2)</f>
        <v>2.3528740907327879</v>
      </c>
      <c r="CV22" s="2">
        <f>SQRT('(5) year_D_R23p2-5.5km'!DF20^2+'(5) year_D_R23p2-5.5km'!$M20^2)</f>
        <v>2.5285104692842979</v>
      </c>
      <c r="CW22" s="2">
        <f>SQRT('(5) year_D_R23p2-5.5km'!DG20^2+'(5) year_D_R23p2-5.5km'!$M20^2)</f>
        <v>2.3649302814672044</v>
      </c>
      <c r="CX22" s="2">
        <f>SQRT('(5) year_D_R23p2-5.5km'!DH20^2+'(5) year_D_R23p2-5.5km'!$M20^2)</f>
        <v>2.6410444721196744</v>
      </c>
      <c r="CY22" s="2">
        <f t="shared" si="10"/>
        <v>0.61162207563637994</v>
      </c>
      <c r="CZ22" s="2">
        <f t="shared" si="13"/>
        <v>1.4807916421626208</v>
      </c>
      <c r="DA22" s="2">
        <f t="shared" si="14"/>
        <v>0.62453327356372601</v>
      </c>
    </row>
    <row r="23" spans="1:105" x14ac:dyDescent="0.2">
      <c r="A23" s="170" t="s">
        <v>11</v>
      </c>
      <c r="B23" s="3" t="s">
        <v>182</v>
      </c>
      <c r="C23" s="2">
        <f>'(6) SMB_R23p2-5km_Gl'!P22-'(5) year_D_R23p2-5.5km'!P21</f>
        <v>-0.35215089999999982</v>
      </c>
      <c r="D23" s="2">
        <f>'(6) SMB_R23p2-5km_Gl'!Q22-'(5) year_D_R23p2-5.5km'!Q21</f>
        <v>0.5378491000000003</v>
      </c>
      <c r="E23" s="2">
        <f>'(6) SMB_R23p2-5km_Gl'!R22-'(5) year_D_R23p2-5.5km'!R21</f>
        <v>-1.1621508999999999</v>
      </c>
      <c r="F23" s="2">
        <f>'(6) SMB_R23p2-5km_Gl'!S22-'(5) year_D_R23p2-5.5km'!S21</f>
        <v>-1.0821508999999998</v>
      </c>
      <c r="G23" s="2">
        <f>'(6) SMB_R23p2-5km_Gl'!T22-'(5) year_D_R23p2-5.5km'!T21</f>
        <v>-0.36215089999999983</v>
      </c>
      <c r="H23" s="2">
        <f>'(6) SMB_R23p2-5km_Gl'!U22-'(5) year_D_R23p2-5.5km'!U21</f>
        <v>-4.2150899999999769E-2</v>
      </c>
      <c r="I23" s="2">
        <f>'(6) SMB_R23p2-5km_Gl'!V22-'(5) year_D_R23p2-5.5km'!V21</f>
        <v>-0.4421508999999999</v>
      </c>
      <c r="J23" s="2">
        <f>'(6) SMB_R23p2-5km_Gl'!W22-'(5) year_D_R23p2-5.5km'!W21</f>
        <v>0.35784910000000014</v>
      </c>
      <c r="K23" s="2">
        <f>'(6) SMB_R23p2-5km_Gl'!X22-'(5) year_D_R23p2-5.5km'!X21</f>
        <v>-1.2721508999999998</v>
      </c>
      <c r="L23" s="2">
        <f>'(6) SMB_R23p2-5km_Gl'!Y22-'(5) year_D_R23p2-5.5km'!Y21</f>
        <v>-1.1521508999999999</v>
      </c>
      <c r="M23" s="2">
        <f>'(6) SMB_R23p2-5km_Gl'!Z22-'(5) year_D_R23p2-5.5km'!Z21</f>
        <v>-1.3921508999999999</v>
      </c>
      <c r="N23" s="2">
        <f>'(6) SMB_R23p2-5km_Gl'!AA22-'(5) year_D_R23p2-5.5km'!AA21</f>
        <v>0.39784910000000018</v>
      </c>
      <c r="O23" s="2">
        <f>'(6) SMB_R23p2-5km_Gl'!AB22-'(5) year_D_R23p2-5.5km'!AB21</f>
        <v>0.86784909999999993</v>
      </c>
      <c r="P23" s="2">
        <f>'(6) SMB_R23p2-5km_Gl'!AC22-'(5) year_D_R23p2-5.5km'!AC21</f>
        <v>-1.2521509</v>
      </c>
      <c r="Q23" s="2">
        <f>'(6) SMB_R23p2-5km_Gl'!AD22-'(5) year_D_R23p2-5.5km'!AD21</f>
        <v>-1.1221508999999998</v>
      </c>
      <c r="R23" s="2">
        <f>'(6) SMB_R23p2-5km_Gl'!AE22-'(5) year_D_R23p2-5.5km'!AE21</f>
        <v>-0.92215089999999988</v>
      </c>
      <c r="S23" s="2">
        <f>'(6) SMB_R23p2-5km_Gl'!AF22-'(5) year_D_R23p2-5.5km'!AF21</f>
        <v>-0.66215089999999988</v>
      </c>
      <c r="T23" s="2">
        <f>'(6) SMB_R23p2-5km_Gl'!AG22-'(5) year_D_R23p2-5.5km'!AG21</f>
        <v>-1.3421509</v>
      </c>
      <c r="U23" s="2">
        <f>'(6) SMB_R23p2-5km_Gl'!AH22-'(5) year_D_R23p2-5.5km'!AH21</f>
        <v>-0.90215089999999987</v>
      </c>
      <c r="V23" s="2">
        <f>'(6) SMB_R23p2-5km_Gl'!AI22-'(5) year_D_R23p2-5.5km'!AI21</f>
        <v>-0.98215089999999994</v>
      </c>
      <c r="W23" s="2">
        <f>'(6) SMB_R23p2-5km_Gl'!AJ22-'(5) year_D_R23p2-5.5km'!AJ21</f>
        <v>-0.3021509</v>
      </c>
      <c r="X23" s="2">
        <f>'(6) SMB_R23p2-5km_Gl'!AK22-'(5) year_D_R23p2-5.5km'!AK21</f>
        <v>-0.53686660000000019</v>
      </c>
      <c r="Y23" s="2">
        <f>'(6) SMB_R23p2-5km_Gl'!AL22-'(5) year_D_R23p2-5.5km'!AL21</f>
        <v>-0.79158229999999974</v>
      </c>
      <c r="Z23" s="2">
        <f>'(6) SMB_R23p2-5km_Gl'!AM22-'(5) year_D_R23p2-5.5km'!AM21</f>
        <v>-1.346298</v>
      </c>
      <c r="AA23" s="2">
        <f>'(6) SMB_R23p2-5km_Gl'!AN22-'(5) year_D_R23p2-5.5km'!AN21</f>
        <v>-1.0137000000003393E-3</v>
      </c>
      <c r="AB23" s="2">
        <f>'(6) SMB_R23p2-5km_Gl'!AO22-'(5) year_D_R23p2-5.5km'!AO21</f>
        <v>0.16427060000000004</v>
      </c>
      <c r="AC23" s="2">
        <f>'(6) SMB_R23p2-5km_Gl'!AP22-'(5) year_D_R23p2-5.5km'!AP21</f>
        <v>-0.43566819999999984</v>
      </c>
      <c r="AD23" s="2">
        <f>'(6) SMB_R23p2-5km_Gl'!AQ22-'(5) year_D_R23p2-5.5km'!AQ21</f>
        <v>-0.86401469999999991</v>
      </c>
      <c r="AE23" s="2">
        <f>'(6) SMB_R23p2-5km_Gl'!AR22-'(5) year_D_R23p2-5.5km'!AR21</f>
        <v>-0.27395349999999996</v>
      </c>
      <c r="AF23" s="2">
        <f>'(6) SMB_R23p2-5km_Gl'!AS22-'(5) year_D_R23p2-5.5km'!AS21</f>
        <v>-0.17230000000000012</v>
      </c>
      <c r="AG23" s="2">
        <f>'(6) SMB_R23p2-5km_Gl'!AT22-'(5) year_D_R23p2-5.5km'!AT21</f>
        <v>-0.37389229999999984</v>
      </c>
      <c r="AH23" s="2">
        <f>'(6) SMB_R23p2-5km_Gl'!AU22-'(5) year_D_R23p2-5.5km'!AU21</f>
        <v>-1.1054846</v>
      </c>
      <c r="AI23" s="2">
        <f>'(6) SMB_R23p2-5km_Gl'!AV22-'(5) year_D_R23p2-5.5km'!AV21</f>
        <v>-3.7076899999999746E-2</v>
      </c>
      <c r="AJ23" s="2">
        <f>'(6) SMB_R23p2-5km_Gl'!AW22-'(5) year_D_R23p2-5.5km'!AW21</f>
        <v>-0.17731280000000038</v>
      </c>
      <c r="AK23" s="2">
        <f>'(6) SMB_R23p2-5km_Gl'!AX22-'(5) year_D_R23p2-5.5km'!AX21</f>
        <v>-0.43796039999999992</v>
      </c>
      <c r="AL23" s="2">
        <f>'(6) SMB_R23p2-5km_Gl'!AY22-'(5) year_D_R23p2-5.5km'!AY21</f>
        <v>-1.8347146000000003</v>
      </c>
      <c r="AM23" s="2">
        <f>'(6) SMB_R23p2-5km_Gl'!AZ22-'(5) year_D_R23p2-5.5km'!AZ21</f>
        <v>-1.5785379000000002</v>
      </c>
      <c r="AN23" s="2">
        <f>'(6) SMB_R23p2-5km_Gl'!BA22-'(5) year_D_R23p2-5.5km'!BA21</f>
        <v>-4.0060100000000043E-2</v>
      </c>
      <c r="AO23" s="2">
        <f>'(6) SMB_R23p2-5km_Gl'!BB22-'(5) year_D_R23p2-5.5km'!BB21</f>
        <v>-1.8190453</v>
      </c>
      <c r="AP23" s="2">
        <f>'(6) SMB_R23p2-5km_Gl'!BC22-'(5) year_D_R23p2-5.5km'!BC21</f>
        <v>-2.3708301000000001</v>
      </c>
      <c r="AQ23" s="2">
        <f>'(6) SMB_R23p2-5km_Gl'!BD22-'(5) year_D_R23p2-5.5km'!BD21</f>
        <v>-1.4942072000000002</v>
      </c>
      <c r="AR23" s="2">
        <f>'(6) SMB_R23p2-5km_Gl'!BE22-'(5) year_D_R23p2-5.5km'!BE21</f>
        <v>-0.9959920000000001</v>
      </c>
      <c r="AS23" s="2">
        <f>'(6) SMB_R23p2-5km_Gl'!BF22-'(5) year_D_R23p2-5.5km'!BF21</f>
        <v>-0.35777680000000012</v>
      </c>
      <c r="AT23" s="2">
        <f>'(6) SMB_R23p2-5km_Gl'!BG22-'(5) year_D_R23p2-5.5km'!BG21</f>
        <v>-0.92363859999999998</v>
      </c>
      <c r="AU23" s="2">
        <f>'(6) SMB_R23p2-5km_Gl'!BH22-'(5) year_D_R23p2-5.5km'!BH21</f>
        <v>-0.59790809999999983</v>
      </c>
      <c r="AV23" s="2">
        <f>'(6) SMB_R23p2-5km_Gl'!BI22-'(5) year_D_R23p2-5.5km'!BI21</f>
        <v>-1.4519239000000002</v>
      </c>
      <c r="AW23" s="2">
        <f>'(6) SMB_R23p2-5km_Gl'!BJ22-'(5) year_D_R23p2-5.5km'!BJ21</f>
        <v>0.54520640000000009</v>
      </c>
      <c r="AX23" s="23">
        <f t="shared" si="4"/>
        <v>-0.70519471521739152</v>
      </c>
      <c r="AY23" s="23">
        <f t="shared" si="8"/>
        <v>-0.59478247894736835</v>
      </c>
      <c r="AZ23" s="23">
        <f t="shared" si="9"/>
        <v>-0.89125639444444438</v>
      </c>
      <c r="BD23" s="2">
        <f>SQRT('(5) year_D_R23p2-5.5km'!BN21^2+'(5) year_D_R23p2-5.5km'!$M21^2)</f>
        <v>1.967047628269017</v>
      </c>
      <c r="BE23" s="2">
        <f>SQRT('(5) year_D_R23p2-5.5km'!BO21^2+'(5) year_D_R23p2-5.5km'!$M21^2)</f>
        <v>1.967047628269017</v>
      </c>
      <c r="BF23" s="2">
        <f>SQRT('(5) year_D_R23p2-5.5km'!BP21^2+'(5) year_D_R23p2-5.5km'!$M21^2)</f>
        <v>1.967047628269017</v>
      </c>
      <c r="BG23" s="2">
        <f>SQRT('(5) year_D_R23p2-5.5km'!BQ21^2+'(5) year_D_R23p2-5.5km'!$M21^2)</f>
        <v>1.967047628269017</v>
      </c>
      <c r="BH23" s="2">
        <f>SQRT('(5) year_D_R23p2-5.5km'!BR21^2+'(5) year_D_R23p2-5.5km'!$M21^2)</f>
        <v>1.967047628269017</v>
      </c>
      <c r="BI23" s="2">
        <f>SQRT('(5) year_D_R23p2-5.5km'!BS21^2+'(5) year_D_R23p2-5.5km'!$M21^2)</f>
        <v>1.967047628269017</v>
      </c>
      <c r="BJ23" s="2">
        <f>SQRT('(5) year_D_R23p2-5.5km'!BT21^2+'(5) year_D_R23p2-5.5km'!$M21^2)</f>
        <v>1.9383904755187082</v>
      </c>
      <c r="BK23" s="2">
        <f>SQRT('(5) year_D_R23p2-5.5km'!BU21^2+'(5) year_D_R23p2-5.5km'!$M21^2)</f>
        <v>1.7871466482395562</v>
      </c>
      <c r="BL23" s="2">
        <f>SQRT('(5) year_D_R23p2-5.5km'!BV21^2+'(5) year_D_R23p2-5.5km'!$M21^2)</f>
        <v>1.6454591780086523</v>
      </c>
      <c r="BM23" s="2">
        <f>SQRT('(5) year_D_R23p2-5.5km'!BW21^2+'(5) year_D_R23p2-5.5km'!$M21^2)</f>
        <v>1.5101444547270197</v>
      </c>
      <c r="BN23" s="2">
        <f>SQRT('(5) year_D_R23p2-5.5km'!BX21^2+'(5) year_D_R23p2-5.5km'!$M21^2)</f>
        <v>1.3796112672812233</v>
      </c>
      <c r="BO23" s="2">
        <f>SQRT('(5) year_D_R23p2-5.5km'!BY21^2+'(5) year_D_R23p2-5.5km'!$M21^2)</f>
        <v>1.2570441170334952</v>
      </c>
      <c r="BP23" s="2">
        <f>SQRT('(5) year_D_R23p2-5.5km'!BZ21^2+'(5) year_D_R23p2-5.5km'!$M21^2)</f>
        <v>1.1408520194770944</v>
      </c>
      <c r="BQ23" s="2">
        <f>SQRT('(5) year_D_R23p2-5.5km'!CA21^2+'(5) year_D_R23p2-5.5km'!$M21^2)</f>
        <v>1.0294446522895764</v>
      </c>
      <c r="BR23" s="2">
        <f>SQRT('(5) year_D_R23p2-5.5km'!CB21^2+'(5) year_D_R23p2-5.5km'!$M21^2)</f>
        <v>0.92441526363487647</v>
      </c>
      <c r="BS23" s="2">
        <f>SQRT('(5) year_D_R23p2-5.5km'!CC21^2+'(5) year_D_R23p2-5.5km'!$M21^2)</f>
        <v>0.82417478139777245</v>
      </c>
      <c r="BT23" s="2">
        <f>SQRT('(5) year_D_R23p2-5.5km'!CD21^2+'(5) year_D_R23p2-5.5km'!$M21^2)</f>
        <v>0.73031730551101093</v>
      </c>
      <c r="BU23" s="2">
        <f>SQRT('(5) year_D_R23p2-5.5km'!CE21^2+'(5) year_D_R23p2-5.5km'!$M21^2)</f>
        <v>0.64125614479352711</v>
      </c>
      <c r="BV23" s="2">
        <f>SQRT('(5) year_D_R23p2-5.5km'!CF21^2+'(5) year_D_R23p2-5.5km'!$M21^2)</f>
        <v>0.56176611000784327</v>
      </c>
      <c r="BW23" s="2">
        <f>SQRT('(5) year_D_R23p2-5.5km'!CG21^2+'(5) year_D_R23p2-5.5km'!$M21^2)</f>
        <v>0.49502552110868947</v>
      </c>
      <c r="BX23" s="2">
        <f>SQRT('(5) year_D_R23p2-5.5km'!CH21^2+'(5) year_D_R23p2-5.5km'!$M21^2)</f>
        <v>0.46484619358424001</v>
      </c>
      <c r="BY23" s="2">
        <f>SQRT('(5) year_D_R23p2-5.5km'!CI21^2+'(5) year_D_R23p2-5.5km'!$M21^2)</f>
        <v>0.46330291880072544</v>
      </c>
      <c r="BZ23" s="2">
        <f>SQRT('(5) year_D_R23p2-5.5km'!CJ21^2+'(5) year_D_R23p2-5.5km'!$M21^2)</f>
        <v>0.47446517921588349</v>
      </c>
      <c r="CA23" s="2">
        <f>SQRT('(5) year_D_R23p2-5.5km'!CK21^2+'(5) year_D_R23p2-5.5km'!$M21^2)</f>
        <v>0.46339260311100661</v>
      </c>
      <c r="CB23" s="2">
        <f>SQRT('(5) year_D_R23p2-5.5km'!CL21^2+'(5) year_D_R23p2-5.5km'!$M21^2)</f>
        <v>0.43009406235449887</v>
      </c>
      <c r="CC23" s="2">
        <f>SQRT('(5) year_D_R23p2-5.5km'!CM21^2+'(5) year_D_R23p2-5.5km'!$M21^2)</f>
        <v>0.38094807913349632</v>
      </c>
      <c r="CD23" s="2">
        <f>SQRT('(5) year_D_R23p2-5.5km'!CN21^2+'(5) year_D_R23p2-5.5km'!$M21^2)</f>
        <v>0.38018376043446084</v>
      </c>
      <c r="CE23" s="2">
        <f>SQRT('(5) year_D_R23p2-5.5km'!CO21^2+'(5) year_D_R23p2-5.5km'!$M21^2)</f>
        <v>0.3965991258466256</v>
      </c>
      <c r="CF23" s="2">
        <f>SQRT('(5) year_D_R23p2-5.5km'!CP21^2+'(5) year_D_R23p2-5.5km'!$M21^2)</f>
        <v>0.35618691618889126</v>
      </c>
      <c r="CG23" s="2">
        <f>SQRT('(5) year_D_R23p2-5.5km'!CQ21^2+'(5) year_D_R23p2-5.5km'!$M21^2)</f>
        <v>0.33455225038303432</v>
      </c>
      <c r="CH23" s="2">
        <f>SQRT('(5) year_D_R23p2-5.5km'!CR21^2+'(5) year_D_R23p2-5.5km'!$M21^2)</f>
        <v>0.34591323519365008</v>
      </c>
      <c r="CI23" s="2">
        <f>SQRT('(5) year_D_R23p2-5.5km'!CS21^2+'(5) year_D_R23p2-5.5km'!$M21^2)</f>
        <v>0.34618271420799368</v>
      </c>
      <c r="CJ23" s="2">
        <f>SQRT('(5) year_D_R23p2-5.5km'!CT21^2+'(5) year_D_R23p2-5.5km'!$M21^2)</f>
        <v>0.34011360760663395</v>
      </c>
      <c r="CK23" s="2">
        <f>SQRT('(5) year_D_R23p2-5.5km'!CU21^2+'(5) year_D_R23p2-5.5km'!$M21^2)</f>
        <v>0.46644700962788871</v>
      </c>
      <c r="CL23" s="2">
        <f>SQRT('(5) year_D_R23p2-5.5km'!CV21^2+'(5) year_D_R23p2-5.5km'!$M21^2)</f>
        <v>0.42045419778095805</v>
      </c>
      <c r="CM23" s="2">
        <f>SQRT('(5) year_D_R23p2-5.5km'!CW21^2+'(5) year_D_R23p2-5.5km'!$M21^2)</f>
        <v>0.40010644451760102</v>
      </c>
      <c r="CN23" s="2">
        <f>SQRT('(5) year_D_R23p2-5.5km'!CX21^2+'(5) year_D_R23p2-5.5km'!$M21^2)</f>
        <v>0.40497575137819514</v>
      </c>
      <c r="CO23" s="2">
        <f>SQRT('(5) year_D_R23p2-5.5km'!CY21^2+'(5) year_D_R23p2-5.5km'!$M21^2)</f>
        <v>0.44368154990064601</v>
      </c>
      <c r="CP23" s="2">
        <f>SQRT('(5) year_D_R23p2-5.5km'!CZ21^2+'(5) year_D_R23p2-5.5km'!$M21^2)</f>
        <v>0.42157859526243951</v>
      </c>
      <c r="CQ23" s="2">
        <f>SQRT('(5) year_D_R23p2-5.5km'!DA21^2+'(5) year_D_R23p2-5.5km'!$M21^2)</f>
        <v>0.42144997828519393</v>
      </c>
      <c r="CR23" s="2">
        <f>SQRT('(5) year_D_R23p2-5.5km'!DB21^2+'(5) year_D_R23p2-5.5km'!$M21^2)</f>
        <v>0.43270278439110871</v>
      </c>
      <c r="CS23" s="2">
        <f>SQRT('(5) year_D_R23p2-5.5km'!DC21^2+'(5) year_D_R23p2-5.5km'!$M21^2)</f>
        <v>0.40876608513956963</v>
      </c>
      <c r="CT23" s="2">
        <f>SQRT('(5) year_D_R23p2-5.5km'!DD21^2+'(5) year_D_R23p2-5.5km'!$M21^2)</f>
        <v>0.3975302278914381</v>
      </c>
      <c r="CU23" s="2">
        <f>SQRT('(5) year_D_R23p2-5.5km'!DE21^2+'(5) year_D_R23p2-5.5km'!$M21^2)</f>
        <v>0.39470383742234771</v>
      </c>
      <c r="CV23" s="2">
        <f>SQRT('(5) year_D_R23p2-5.5km'!DF21^2+'(5) year_D_R23p2-5.5km'!$M21^2)</f>
        <v>0.37257436869113514</v>
      </c>
      <c r="CW23" s="2">
        <f>SQRT('(5) year_D_R23p2-5.5km'!DG21^2+'(5) year_D_R23p2-5.5km'!$M21^2)</f>
        <v>0.3445590532272792</v>
      </c>
      <c r="CX23" s="2">
        <f>SQRT('(5) year_D_R23p2-5.5km'!DH21^2+'(5) year_D_R23p2-5.5km'!$M21^2)</f>
        <v>0.32731747362887453</v>
      </c>
      <c r="CY23" s="2">
        <f t="shared" si="10"/>
        <v>0.1237084977761642</v>
      </c>
      <c r="CZ23" s="2">
        <f t="shared" si="13"/>
        <v>0.33708286631397133</v>
      </c>
      <c r="DA23" s="2">
        <f t="shared" si="14"/>
        <v>9.2349174949085955E-2</v>
      </c>
    </row>
    <row r="24" spans="1:105" x14ac:dyDescent="0.2">
      <c r="A24" s="170" t="s">
        <v>10</v>
      </c>
      <c r="B24" s="3" t="s">
        <v>182</v>
      </c>
      <c r="C24" s="2">
        <f>'(6) SMB_R23p2-5km_Gl'!P23-'(5) year_D_R23p2-5.5km'!P22</f>
        <v>0.29873156764000064</v>
      </c>
      <c r="D24" s="2">
        <f>'(6) SMB_R23p2-5km_Gl'!Q23-'(5) year_D_R23p2-5.5km'!Q22</f>
        <v>1.3887315676400005</v>
      </c>
      <c r="E24" s="2">
        <f>'(6) SMB_R23p2-5km_Gl'!R23-'(5) year_D_R23p2-5.5km'!R22</f>
        <v>-0.51126843235999941</v>
      </c>
      <c r="F24" s="2">
        <f>'(6) SMB_R23p2-5km_Gl'!S23-'(5) year_D_R23p2-5.5km'!S22</f>
        <v>-0.39126843235999953</v>
      </c>
      <c r="G24" s="2">
        <f>'(6) SMB_R23p2-5km_Gl'!T23-'(5) year_D_R23p2-5.5km'!T22</f>
        <v>0.72873156764000036</v>
      </c>
      <c r="H24" s="2">
        <f>'(6) SMB_R23p2-5km_Gl'!U23-'(5) year_D_R23p2-5.5km'!U22</f>
        <v>0.92873156764000053</v>
      </c>
      <c r="I24" s="2">
        <f>'(6) SMB_R23p2-5km_Gl'!V23-'(5) year_D_R23p2-5.5km'!V22</f>
        <v>0.7587315676400006</v>
      </c>
      <c r="J24" s="2">
        <f>'(6) SMB_R23p2-5km_Gl'!W23-'(5) year_D_R23p2-5.5km'!W22</f>
        <v>1.3687315676400005</v>
      </c>
      <c r="K24" s="2">
        <f>'(6) SMB_R23p2-5km_Gl'!X23-'(5) year_D_R23p2-5.5km'!X22</f>
        <v>-0.64126843235999953</v>
      </c>
      <c r="L24" s="2">
        <f>'(6) SMB_R23p2-5km_Gl'!Y23-'(5) year_D_R23p2-5.5km'!Y22</f>
        <v>-0.44126843235999957</v>
      </c>
      <c r="M24" s="2">
        <f>'(6) SMB_R23p2-5km_Gl'!Z23-'(5) year_D_R23p2-5.5km'!Z22</f>
        <v>-0.63126843235999952</v>
      </c>
      <c r="N24" s="2">
        <f>'(6) SMB_R23p2-5km_Gl'!AA23-'(5) year_D_R23p2-5.5km'!AA22</f>
        <v>1.6087315676400007</v>
      </c>
      <c r="O24" s="2">
        <f>'(6) SMB_R23p2-5km_Gl'!AB23-'(5) year_D_R23p2-5.5km'!AB22</f>
        <v>1.8787315676400003</v>
      </c>
      <c r="P24" s="2">
        <f>'(6) SMB_R23p2-5km_Gl'!AC23-'(5) year_D_R23p2-5.5km'!AC22</f>
        <v>-0.37126843235999951</v>
      </c>
      <c r="Q24" s="2">
        <f>'(6) SMB_R23p2-5km_Gl'!AD23-'(5) year_D_R23p2-5.5km'!AD22</f>
        <v>-0.3994039443199997</v>
      </c>
      <c r="R24" s="2">
        <f>'(6) SMB_R23p2-5km_Gl'!AE23-'(5) year_D_R23p2-5.5km'!AE22</f>
        <v>-9.940394431999966E-2</v>
      </c>
      <c r="S24" s="2">
        <f>'(6) SMB_R23p2-5km_Gl'!AF23-'(5) year_D_R23p2-5.5km'!AF22</f>
        <v>0.20059605568000038</v>
      </c>
      <c r="T24" s="2">
        <f>'(6) SMB_R23p2-5km_Gl'!AG23-'(5) year_D_R23p2-5.5km'!AG22</f>
        <v>-0.60940394431999967</v>
      </c>
      <c r="U24" s="2">
        <f>'(6) SMB_R23p2-5km_Gl'!AH23-'(5) year_D_R23p2-5.5km'!AH22</f>
        <v>-0.25753945627999952</v>
      </c>
      <c r="V24" s="2">
        <f>'(6) SMB_R23p2-5km_Gl'!AI23-'(5) year_D_R23p2-5.5km'!AI22</f>
        <v>-0.13753945627999964</v>
      </c>
      <c r="W24" s="2">
        <f>'(6) SMB_R23p2-5km_Gl'!AJ23-'(5) year_D_R23p2-5.5km'!AJ22</f>
        <v>0.78432503176000035</v>
      </c>
      <c r="X24" s="2">
        <f>'(6) SMB_R23p2-5km_Gl'!AK23-'(5) year_D_R23p2-5.5km'!AK22</f>
        <v>0.22432503176000029</v>
      </c>
      <c r="Y24" s="2">
        <f>'(6) SMB_R23p2-5km_Gl'!AL23-'(5) year_D_R23p2-5.5km'!AL22</f>
        <v>-1.3810480199999642E-2</v>
      </c>
      <c r="Z24" s="2">
        <f>'(6) SMB_R23p2-5km_Gl'!AM23-'(5) year_D_R23p2-5.5km'!AM22</f>
        <v>-0.91194599215999994</v>
      </c>
      <c r="AA24" s="2">
        <f>'(6) SMB_R23p2-5km_Gl'!AN23-'(5) year_D_R23p2-5.5km'!AN22</f>
        <v>0.35318682616000041</v>
      </c>
      <c r="AB24" s="2">
        <f>'(6) SMB_R23p2-5km_Gl'!AO23-'(5) year_D_R23p2-5.5km'!AO22</f>
        <v>0.49322548000000044</v>
      </c>
      <c r="AC24" s="2">
        <f>'(6) SMB_R23p2-5km_Gl'!AP23-'(5) year_D_R23p2-5.5km'!AP22</f>
        <v>0.58561484000000008</v>
      </c>
      <c r="AD24" s="2">
        <f>'(6) SMB_R23p2-5km_Gl'!AQ23-'(5) year_D_R23p2-5.5km'!AQ22</f>
        <v>-0.15100740895999998</v>
      </c>
      <c r="AE24" s="2">
        <f>'(6) SMB_R23p2-5km_Gl'!AR23-'(5) year_D_R23p2-5.5km'!AR22</f>
        <v>8.3209023520000258E-2</v>
      </c>
      <c r="AF24" s="2">
        <f>'(6) SMB_R23p2-5km_Gl'!AS23-'(5) year_D_R23p2-5.5km'!AS22</f>
        <v>0.59458200536000017</v>
      </c>
      <c r="AG24" s="2">
        <f>'(6) SMB_R23p2-5km_Gl'!AT23-'(5) year_D_R23p2-5.5km'!AT22</f>
        <v>-0.32597042175999968</v>
      </c>
      <c r="AH24" s="2">
        <f>'(6) SMB_R23p2-5km_Gl'!AU23-'(5) year_D_R23p2-5.5km'!AU22</f>
        <v>-1.0312076925600002</v>
      </c>
      <c r="AI24" s="2">
        <f>'(6) SMB_R23p2-5km_Gl'!AV23-'(5) year_D_R23p2-5.5km'!AV22</f>
        <v>7.9338952000000074E-2</v>
      </c>
      <c r="AJ24" s="2">
        <f>'(6) SMB_R23p2-5km_Gl'!AW23-'(5) year_D_R23p2-5.5km'!AW22</f>
        <v>-0.27018718843999956</v>
      </c>
      <c r="AK24" s="2">
        <f>'(6) SMB_R23p2-5km_Gl'!AX23-'(5) year_D_R23p2-5.5km'!AX22</f>
        <v>-0.97539992399999975</v>
      </c>
      <c r="AL24" s="2">
        <f>'(6) SMB_R23p2-5km_Gl'!AY23-'(5) year_D_R23p2-5.5km'!AY22</f>
        <v>-2.4352872396799996</v>
      </c>
      <c r="AM24" s="2">
        <f>'(6) SMB_R23p2-5km_Gl'!AZ23-'(5) year_D_R23p2-5.5km'!AZ22</f>
        <v>-2.3037774558399997</v>
      </c>
      <c r="AN24" s="2">
        <f>'(6) SMB_R23p2-5km_Gl'!BA23-'(5) year_D_R23p2-5.5km'!BA22</f>
        <v>-0.1758174694400001</v>
      </c>
      <c r="AO24" s="2">
        <f>'(6) SMB_R23p2-5km_Gl'!BB23-'(5) year_D_R23p2-5.5km'!BB22</f>
        <v>-2.5274297782399997</v>
      </c>
      <c r="AP24" s="2">
        <f>'(6) SMB_R23p2-5km_Gl'!BC23-'(5) year_D_R23p2-5.5km'!BC22</f>
        <v>-3.8845401447999999</v>
      </c>
      <c r="AQ24" s="2">
        <f>'(6) SMB_R23p2-5km_Gl'!BD23-'(5) year_D_R23p2-5.5km'!BD22</f>
        <v>-4.3309446518399985</v>
      </c>
      <c r="AR24" s="2">
        <f>'(6) SMB_R23p2-5km_Gl'!BE23-'(5) year_D_R23p2-5.5km'!BE22</f>
        <v>-2.9481410307999996</v>
      </c>
      <c r="AS24" s="2">
        <f>'(6) SMB_R23p2-5km_Gl'!BF23-'(5) year_D_R23p2-5.5km'!BF22</f>
        <v>-2.6111233503999993</v>
      </c>
      <c r="AT24" s="2">
        <f>'(6) SMB_R23p2-5km_Gl'!BG23-'(5) year_D_R23p2-5.5km'!BG22</f>
        <v>-3.1013909145599996</v>
      </c>
      <c r="AU24" s="2">
        <f>'(6) SMB_R23p2-5km_Gl'!BH23-'(5) year_D_R23p2-5.5km'!BH22</f>
        <v>-3.1937893759999998</v>
      </c>
      <c r="AV24" s="2">
        <f>'(6) SMB_R23p2-5km_Gl'!BI23-'(5) year_D_R23p2-5.5km'!BI22</f>
        <v>-4.991082379519999</v>
      </c>
      <c r="AW24" s="2">
        <f>'(6) SMB_R23p2-5km_Gl'!BJ23-'(5) year_D_R23p2-5.5km'!BJ22</f>
        <v>-1.8285139731199993</v>
      </c>
      <c r="AX24" s="23">
        <f t="shared" si="4"/>
        <v>-0.61555431416347783</v>
      </c>
      <c r="AY24" s="23">
        <f t="shared" si="8"/>
        <v>0.25300456386315828</v>
      </c>
      <c r="AZ24" s="23">
        <f t="shared" si="9"/>
        <v>-1.9082755020555551</v>
      </c>
      <c r="BD24" s="2">
        <f>SQRT('(5) year_D_R23p2-5.5km'!BN22^2+'(5) year_D_R23p2-5.5km'!$M22^2)</f>
        <v>2.3998064348618655</v>
      </c>
      <c r="BE24" s="2">
        <f>SQRT('(5) year_D_R23p2-5.5km'!BO22^2+'(5) year_D_R23p2-5.5km'!$M22^2)</f>
        <v>2.3998064348618655</v>
      </c>
      <c r="BF24" s="2">
        <f>SQRT('(5) year_D_R23p2-5.5km'!BP22^2+'(5) year_D_R23p2-5.5km'!$M22^2)</f>
        <v>2.3998064348618655</v>
      </c>
      <c r="BG24" s="2">
        <f>SQRT('(5) year_D_R23p2-5.5km'!BQ22^2+'(5) year_D_R23p2-5.5km'!$M22^2)</f>
        <v>2.3998064348618655</v>
      </c>
      <c r="BH24" s="2">
        <f>SQRT('(5) year_D_R23p2-5.5km'!BR22^2+'(5) year_D_R23p2-5.5km'!$M22^2)</f>
        <v>2.3998064348618655</v>
      </c>
      <c r="BI24" s="2">
        <f>SQRT('(5) year_D_R23p2-5.5km'!BS22^2+'(5) year_D_R23p2-5.5km'!$M22^2)</f>
        <v>2.3998064348618655</v>
      </c>
      <c r="BJ24" s="2">
        <f>SQRT('(5) year_D_R23p2-5.5km'!BT22^2+'(5) year_D_R23p2-5.5km'!$M22^2)</f>
        <v>2.3998064348618655</v>
      </c>
      <c r="BK24" s="2">
        <f>SQRT('(5) year_D_R23p2-5.5km'!BU22^2+'(5) year_D_R23p2-5.5km'!$M22^2)</f>
        <v>2.3998064348618655</v>
      </c>
      <c r="BL24" s="2">
        <f>SQRT('(5) year_D_R23p2-5.5km'!BV22^2+'(5) year_D_R23p2-5.5km'!$M22^2)</f>
        <v>2.3998064348618655</v>
      </c>
      <c r="BM24" s="2">
        <f>SQRT('(5) year_D_R23p2-5.5km'!BW22^2+'(5) year_D_R23p2-5.5km'!$M22^2)</f>
        <v>2.3659978368291075</v>
      </c>
      <c r="BN24" s="2">
        <f>SQRT('(5) year_D_R23p2-5.5km'!BX22^2+'(5) year_D_R23p2-5.5km'!$M22^2)</f>
        <v>2.1563909780840032</v>
      </c>
      <c r="BO24" s="2">
        <f>SQRT('(5) year_D_R23p2-5.5km'!BY22^2+'(5) year_D_R23p2-5.5km'!$M22^2)</f>
        <v>1.9535586251914359</v>
      </c>
      <c r="BP24" s="2">
        <f>SQRT('(5) year_D_R23p2-5.5km'!BZ22^2+'(5) year_D_R23p2-5.5km'!$M22^2)</f>
        <v>1.76426390026723</v>
      </c>
      <c r="BQ24" s="2">
        <f>SQRT('(5) year_D_R23p2-5.5km'!CA22^2+'(5) year_D_R23p2-5.5km'!$M22^2)</f>
        <v>1.5817489975123113</v>
      </c>
      <c r="BR24" s="2">
        <f>SQRT('(5) year_D_R23p2-5.5km'!CB22^2+'(5) year_D_R23p2-5.5km'!$M22^2)</f>
        <v>1.4105243212445628</v>
      </c>
      <c r="BS24" s="2">
        <f>SQRT('(5) year_D_R23p2-5.5km'!CC22^2+'(5) year_D_R23p2-5.5km'!$M22^2)</f>
        <v>1.246089351518213</v>
      </c>
      <c r="BT24" s="2">
        <f>SQRT('(5) year_D_R23p2-5.5km'!CD22^2+'(5) year_D_R23p2-5.5km'!$M22^2)</f>
        <v>1.0929564301315291</v>
      </c>
      <c r="BU24" s="2">
        <f>SQRT('(5) year_D_R23p2-5.5km'!CE22^2+'(5) year_D_R23p2-5.5km'!$M22^2)</f>
        <v>0.9466323479970038</v>
      </c>
      <c r="BV24" s="2">
        <f>SQRT('(5) year_D_R23p2-5.5km'!CF22^2+'(5) year_D_R23p2-5.5km'!$M22^2)</f>
        <v>0.81163464937643437</v>
      </c>
      <c r="BW24" s="2">
        <f>SQRT('(5) year_D_R23p2-5.5km'!CG22^2+'(5) year_D_R23p2-5.5km'!$M22^2)</f>
        <v>0.6834875996299713</v>
      </c>
      <c r="BX24" s="2">
        <f>SQRT('(5) year_D_R23p2-5.5km'!CH22^2+'(5) year_D_R23p2-5.5km'!$M22^2)</f>
        <v>0.57121237425881932</v>
      </c>
      <c r="BY24" s="2">
        <f>SQRT('(5) year_D_R23p2-5.5km'!CI22^2+'(5) year_D_R23p2-5.5km'!$M22^2)</f>
        <v>0.47482848418142232</v>
      </c>
      <c r="BZ24" s="2">
        <f>SQRT('(5) year_D_R23p2-5.5km'!CJ22^2+'(5) year_D_R23p2-5.5km'!$M22^2)</f>
        <v>0.40551092510172115</v>
      </c>
      <c r="CA24" s="2">
        <f>SQRT('(5) year_D_R23p2-5.5km'!CK22^2+'(5) year_D_R23p2-5.5km'!$M22^2)</f>
        <v>0.37873602775292919</v>
      </c>
      <c r="CB24" s="2">
        <f>SQRT('(5) year_D_R23p2-5.5km'!CL22^2+'(5) year_D_R23p2-5.5km'!$M22^2)</f>
        <v>0.40051348524135327</v>
      </c>
      <c r="CC24" s="2">
        <f>SQRT('(5) year_D_R23p2-5.5km'!CM22^2+'(5) year_D_R23p2-5.5km'!$M22^2)</f>
        <v>0.43107883886659115</v>
      </c>
      <c r="CD24" s="2">
        <f>SQRT('(5) year_D_R23p2-5.5km'!CN22^2+'(5) year_D_R23p2-5.5km'!$M22^2)</f>
        <v>0.27446049850199733</v>
      </c>
      <c r="CE24" s="2">
        <f>SQRT('(5) year_D_R23p2-5.5km'!CO22^2+'(5) year_D_R23p2-5.5km'!$M22^2)</f>
        <v>0.29929125998314093</v>
      </c>
      <c r="CF24" s="2">
        <f>SQRT('(5) year_D_R23p2-5.5km'!CP22^2+'(5) year_D_R23p2-5.5km'!$M22^2)</f>
        <v>0.33975047986802009</v>
      </c>
      <c r="CG24" s="2">
        <f>SQRT('(5) year_D_R23p2-5.5km'!CQ22^2+'(5) year_D_R23p2-5.5km'!$M22^2)</f>
        <v>0.32168626334288936</v>
      </c>
      <c r="CH24" s="2">
        <f>SQRT('(5) year_D_R23p2-5.5km'!CR22^2+'(5) year_D_R23p2-5.5km'!$M22^2)</f>
        <v>0.39133703731835018</v>
      </c>
      <c r="CI24" s="2">
        <f>SQRT('(5) year_D_R23p2-5.5km'!CS22^2+'(5) year_D_R23p2-5.5km'!$M22^2)</f>
        <v>0.36721541561826521</v>
      </c>
      <c r="CJ24" s="2">
        <f>SQRT('(5) year_D_R23p2-5.5km'!CT22^2+'(5) year_D_R23p2-5.5km'!$M22^2)</f>
        <v>0.39585311119992861</v>
      </c>
      <c r="CK24" s="2">
        <f>SQRT('(5) year_D_R23p2-5.5km'!CU22^2+'(5) year_D_R23p2-5.5km'!$M22^2)</f>
        <v>0.52090128670264579</v>
      </c>
      <c r="CL24" s="2">
        <f>SQRT('(5) year_D_R23p2-5.5km'!CV22^2+'(5) year_D_R23p2-5.5km'!$M22^2)</f>
        <v>0.4210555748752759</v>
      </c>
      <c r="CM24" s="2">
        <f>SQRT('(5) year_D_R23p2-5.5km'!CW22^2+'(5) year_D_R23p2-5.5km'!$M22^2)</f>
        <v>0.48096879649692104</v>
      </c>
      <c r="CN24" s="2">
        <f>SQRT('(5) year_D_R23p2-5.5km'!CX22^2+'(5) year_D_R23p2-5.5km'!$M22^2)</f>
        <v>0.42083302285153662</v>
      </c>
      <c r="CO24" s="2">
        <f>SQRT('(5) year_D_R23p2-5.5km'!CY22^2+'(5) year_D_R23p2-5.5km'!$M22^2)</f>
        <v>0.39016435613831657</v>
      </c>
      <c r="CP24" s="2">
        <f>SQRT('(5) year_D_R23p2-5.5km'!CZ22^2+'(5) year_D_R23p2-5.5km'!$M22^2)</f>
        <v>0.39409268112082418</v>
      </c>
      <c r="CQ24" s="2">
        <f>SQRT('(5) year_D_R23p2-5.5km'!DA22^2+'(5) year_D_R23p2-5.5km'!$M22^2)</f>
        <v>0.55021016871687112</v>
      </c>
      <c r="CR24" s="2">
        <f>SQRT('(5) year_D_R23p2-5.5km'!DB22^2+'(5) year_D_R23p2-5.5km'!$M22^2)</f>
        <v>0.65776947407333419</v>
      </c>
      <c r="CS24" s="2">
        <f>SQRT('(5) year_D_R23p2-5.5km'!DC22^2+'(5) year_D_R23p2-5.5km'!$M22^2)</f>
        <v>0.49665829784969528</v>
      </c>
      <c r="CT24" s="2">
        <f>SQRT('(5) year_D_R23p2-5.5km'!DD22^2+'(5) year_D_R23p2-5.5km'!$M22^2)</f>
        <v>0.57212663308582012</v>
      </c>
      <c r="CU24" s="2">
        <f>SQRT('(5) year_D_R23p2-5.5km'!DE22^2+'(5) year_D_R23p2-5.5km'!$M22^2)</f>
        <v>0.57736365767650166</v>
      </c>
      <c r="CV24" s="2">
        <f>SQRT('(5) year_D_R23p2-5.5km'!DF22^2+'(5) year_D_R23p2-5.5km'!$M22^2)</f>
        <v>0.62015798431166269</v>
      </c>
      <c r="CW24" s="2">
        <f>SQRT('(5) year_D_R23p2-5.5km'!DG22^2+'(5) year_D_R23p2-5.5km'!$M22^2)</f>
        <v>0.79659118250408734</v>
      </c>
      <c r="CX24" s="2">
        <f>SQRT('(5) year_D_R23p2-5.5km'!DH22^2+'(5) year_D_R23p2-5.5km'!$M22^2)</f>
        <v>0.56991044015003867</v>
      </c>
      <c r="CY24" s="2">
        <f t="shared" si="10"/>
        <v>0.16061420356032735</v>
      </c>
      <c r="CZ24" s="2">
        <f t="shared" si="13"/>
        <v>0.45810663781345218</v>
      </c>
      <c r="DA24" s="2">
        <f t="shared" si="14"/>
        <v>0.1141157132292762</v>
      </c>
    </row>
    <row r="25" spans="1:105" x14ac:dyDescent="0.2">
      <c r="A25" s="170" t="s">
        <v>184</v>
      </c>
      <c r="B25" s="3" t="s">
        <v>182</v>
      </c>
      <c r="C25" s="2">
        <f>'(6) SMB_R23p2-5km_Gl'!P24-'(5) year_D_R23p2-5.5km'!P23</f>
        <v>0.42</v>
      </c>
      <c r="D25" s="2">
        <f>'(6) SMB_R23p2-5km_Gl'!Q24-'(5) year_D_R23p2-5.5km'!Q23</f>
        <v>1.66</v>
      </c>
      <c r="E25" s="2">
        <f>'(6) SMB_R23p2-5km_Gl'!R24-'(5) year_D_R23p2-5.5km'!R23</f>
        <v>0.21</v>
      </c>
      <c r="F25" s="2">
        <f>'(6) SMB_R23p2-5km_Gl'!S24-'(5) year_D_R23p2-5.5km'!S23</f>
        <v>-0.11</v>
      </c>
      <c r="G25" s="2">
        <f>'(6) SMB_R23p2-5km_Gl'!T24-'(5) year_D_R23p2-5.5km'!T23</f>
        <v>0.36</v>
      </c>
      <c r="H25" s="2">
        <f>'(6) SMB_R23p2-5km_Gl'!U24-'(5) year_D_R23p2-5.5km'!U23</f>
        <v>0.9</v>
      </c>
      <c r="I25" s="2">
        <f>'(6) SMB_R23p2-5km_Gl'!V24-'(5) year_D_R23p2-5.5km'!V23</f>
        <v>0.83</v>
      </c>
      <c r="J25" s="2">
        <f>'(6) SMB_R23p2-5km_Gl'!W24-'(5) year_D_R23p2-5.5km'!W23</f>
        <v>1.1399999999999999</v>
      </c>
      <c r="K25" s="2">
        <f>'(6) SMB_R23p2-5km_Gl'!X24-'(5) year_D_R23p2-5.5km'!X23</f>
        <v>0.43</v>
      </c>
      <c r="L25" s="2">
        <f>'(6) SMB_R23p2-5km_Gl'!Y24-'(5) year_D_R23p2-5.5km'!Y23</f>
        <v>0.09</v>
      </c>
      <c r="M25" s="2">
        <f>'(6) SMB_R23p2-5km_Gl'!Z24-'(5) year_D_R23p2-5.5km'!Z23</f>
        <v>-0.3</v>
      </c>
      <c r="N25" s="2">
        <f>'(6) SMB_R23p2-5km_Gl'!AA24-'(5) year_D_R23p2-5.5km'!AA23</f>
        <v>1.03</v>
      </c>
      <c r="O25" s="2">
        <f>'(6) SMB_R23p2-5km_Gl'!AB24-'(5) year_D_R23p2-5.5km'!AB23</f>
        <v>1.61</v>
      </c>
      <c r="P25" s="2">
        <f>'(6) SMB_R23p2-5km_Gl'!AC24-'(5) year_D_R23p2-5.5km'!AC23</f>
        <v>-0.26</v>
      </c>
      <c r="Q25" s="2">
        <f>'(6) SMB_R23p2-5km_Gl'!AD24-'(5) year_D_R23p2-5.5km'!AD23</f>
        <v>-0.06</v>
      </c>
      <c r="R25" s="2">
        <f>'(6) SMB_R23p2-5km_Gl'!AE24-'(5) year_D_R23p2-5.5km'!AE23</f>
        <v>-0.12</v>
      </c>
      <c r="S25" s="2">
        <f>'(6) SMB_R23p2-5km_Gl'!AF24-'(5) year_D_R23p2-5.5km'!AF23</f>
        <v>0.15</v>
      </c>
      <c r="T25" s="2">
        <f>'(6) SMB_R23p2-5km_Gl'!AG24-'(5) year_D_R23p2-5.5km'!AG23</f>
        <v>-0.32</v>
      </c>
      <c r="U25" s="2">
        <f>'(6) SMB_R23p2-5km_Gl'!AH24-'(5) year_D_R23p2-5.5km'!AH23</f>
        <v>-0.04</v>
      </c>
      <c r="V25" s="2">
        <f>'(6) SMB_R23p2-5km_Gl'!AI24-'(5) year_D_R23p2-5.5km'!AI23</f>
        <v>-0.15</v>
      </c>
      <c r="W25" s="2">
        <f>'(6) SMB_R23p2-5km_Gl'!AJ24-'(5) year_D_R23p2-5.5km'!AJ23</f>
        <v>0.69</v>
      </c>
      <c r="X25" s="2">
        <f>'(6) SMB_R23p2-5km_Gl'!AK24-'(5) year_D_R23p2-5.5km'!AK23</f>
        <v>0.81</v>
      </c>
      <c r="Y25" s="2">
        <f>'(6) SMB_R23p2-5km_Gl'!AL24-'(5) year_D_R23p2-5.5km'!AL23</f>
        <v>0.24</v>
      </c>
      <c r="Z25" s="2">
        <f>'(6) SMB_R23p2-5km_Gl'!AM24-'(5) year_D_R23p2-5.5km'!AM23</f>
        <v>-0.38</v>
      </c>
      <c r="AA25" s="2">
        <f>'(6) SMB_R23p2-5km_Gl'!AN24-'(5) year_D_R23p2-5.5km'!AN23</f>
        <v>0.39</v>
      </c>
      <c r="AB25" s="2">
        <f>'(6) SMB_R23p2-5km_Gl'!AO24-'(5) year_D_R23p2-5.5km'!AO23</f>
        <v>1.1499999999999999</v>
      </c>
      <c r="AC25" s="2">
        <f>'(6) SMB_R23p2-5km_Gl'!AP24-'(5) year_D_R23p2-5.5km'!AP23</f>
        <v>0.09</v>
      </c>
      <c r="AD25" s="2">
        <f>'(6) SMB_R23p2-5km_Gl'!AQ24-'(5) year_D_R23p2-5.5km'!AQ23</f>
        <v>-0.18</v>
      </c>
      <c r="AE25" s="2">
        <f>'(6) SMB_R23p2-5km_Gl'!AR24-'(5) year_D_R23p2-5.5km'!AR23</f>
        <v>0.13</v>
      </c>
      <c r="AF25" s="2">
        <f>'(6) SMB_R23p2-5km_Gl'!AS24-'(5) year_D_R23p2-5.5km'!AS23</f>
        <v>0</v>
      </c>
      <c r="AG25" s="2">
        <f>'(6) SMB_R23p2-5km_Gl'!AT24-'(5) year_D_R23p2-5.5km'!AT23</f>
        <v>-0.04</v>
      </c>
      <c r="AH25" s="2">
        <f>'(6) SMB_R23p2-5km_Gl'!AU24-'(5) year_D_R23p2-5.5km'!AU23</f>
        <v>-0.65</v>
      </c>
      <c r="AI25" s="2">
        <f>'(6) SMB_R23p2-5km_Gl'!AV24-'(5) year_D_R23p2-5.5km'!AV23</f>
        <v>-0.47</v>
      </c>
      <c r="AJ25" s="2">
        <f>'(6) SMB_R23p2-5km_Gl'!AW24-'(5) year_D_R23p2-5.5km'!AW23</f>
        <v>0.75</v>
      </c>
      <c r="AK25" s="2">
        <f>'(6) SMB_R23p2-5km_Gl'!AX24-'(5) year_D_R23p2-5.5km'!AX23</f>
        <v>0.23</v>
      </c>
      <c r="AL25" s="2">
        <f>'(6) SMB_R23p2-5km_Gl'!AY24-'(5) year_D_R23p2-5.5km'!AY23</f>
        <v>-1.27</v>
      </c>
      <c r="AM25" s="2">
        <f>'(6) SMB_R23p2-5km_Gl'!AZ24-'(5) year_D_R23p2-5.5km'!AZ23</f>
        <v>-1.32</v>
      </c>
      <c r="AN25" s="2">
        <f>'(6) SMB_R23p2-5km_Gl'!BA24-'(5) year_D_R23p2-5.5km'!BA23</f>
        <v>0.66</v>
      </c>
      <c r="AO25" s="2">
        <f>'(6) SMB_R23p2-5km_Gl'!BB24-'(5) year_D_R23p2-5.5km'!BB23</f>
        <v>-1.0900000000000001</v>
      </c>
      <c r="AP25" s="2">
        <f>'(6) SMB_R23p2-5km_Gl'!BC24-'(5) year_D_R23p2-5.5km'!BC23</f>
        <v>-2.2599999999999998</v>
      </c>
      <c r="AQ25" s="2">
        <f>'(6) SMB_R23p2-5km_Gl'!BD24-'(5) year_D_R23p2-5.5km'!BD23</f>
        <v>-1.91</v>
      </c>
      <c r="AR25" s="2">
        <f>'(6) SMB_R23p2-5km_Gl'!BE24-'(5) year_D_R23p2-5.5km'!BE23</f>
        <v>-1.41</v>
      </c>
      <c r="AS25" s="2">
        <f>'(6) SMB_R23p2-5km_Gl'!BF24-'(5) year_D_R23p2-5.5km'!BF23</f>
        <v>0.03</v>
      </c>
      <c r="AT25" s="2">
        <f>'(6) SMB_R23p2-5km_Gl'!BG24-'(5) year_D_R23p2-5.5km'!BG23</f>
        <v>-0.71</v>
      </c>
      <c r="AU25" s="2">
        <f>'(6) SMB_R23p2-5km_Gl'!BH24-'(5) year_D_R23p2-5.5km'!BH23</f>
        <v>-0.63</v>
      </c>
      <c r="AV25" s="2">
        <f>'(6) SMB_R23p2-5km_Gl'!BI24-'(5) year_D_R23p2-5.5km'!BI23</f>
        <v>-1.51</v>
      </c>
      <c r="AW25" s="2">
        <f>'(6) SMB_R23p2-5km_Gl'!BJ24-'(5) year_D_R23p2-5.5km'!BJ23</f>
        <v>0.25</v>
      </c>
      <c r="AX25" s="23">
        <f t="shared" si="4"/>
        <v>-2.5869565217391245E-2</v>
      </c>
      <c r="AY25" s="23">
        <f t="shared" si="8"/>
        <v>0.40105263157894738</v>
      </c>
      <c r="AZ25" s="23">
        <f t="shared" si="9"/>
        <v>-0.63722222222222236</v>
      </c>
      <c r="BD25" s="2">
        <f>SQRT('(5) year_D_R23p2-5.5km'!BN23^2+'(5) year_D_R23p2-5.5km'!$M23^2)</f>
        <v>2.842121396443157E-2</v>
      </c>
      <c r="BE25" s="2">
        <f>SQRT('(5) year_D_R23p2-5.5km'!BO23^2+'(5) year_D_R23p2-5.5km'!$M23^2)</f>
        <v>2.842121396443157E-2</v>
      </c>
      <c r="BF25" s="2">
        <f>SQRT('(5) year_D_R23p2-5.5km'!BP23^2+'(5) year_D_R23p2-5.5km'!$M23^2)</f>
        <v>2.842121396443157E-2</v>
      </c>
      <c r="BG25" s="2">
        <f>SQRT('(5) year_D_R23p2-5.5km'!BQ23^2+'(5) year_D_R23p2-5.5km'!$M23^2)</f>
        <v>2.842121396443157E-2</v>
      </c>
      <c r="BH25" s="2">
        <f>SQRT('(5) year_D_R23p2-5.5km'!BR23^2+'(5) year_D_R23p2-5.5km'!$M23^2)</f>
        <v>2.842121396443157E-2</v>
      </c>
      <c r="BI25" s="2">
        <f>SQRT('(5) year_D_R23p2-5.5km'!BS23^2+'(5) year_D_R23p2-5.5km'!$M23^2)</f>
        <v>2.842121396443157E-2</v>
      </c>
      <c r="BJ25" s="2">
        <f>SQRT('(5) year_D_R23p2-5.5km'!BT23^2+'(5) year_D_R23p2-5.5km'!$M23^2)</f>
        <v>2.842121396443157E-2</v>
      </c>
      <c r="BK25" s="2">
        <f>SQRT('(5) year_D_R23p2-5.5km'!BU23^2+'(5) year_D_R23p2-5.5km'!$M23^2)</f>
        <v>2.842121396443157E-2</v>
      </c>
      <c r="BL25" s="2">
        <f>SQRT('(5) year_D_R23p2-5.5km'!BV23^2+'(5) year_D_R23p2-5.5km'!$M23^2)</f>
        <v>2.842121396443157E-2</v>
      </c>
      <c r="BM25" s="2">
        <f>SQRT('(5) year_D_R23p2-5.5km'!BW23^2+'(5) year_D_R23p2-5.5km'!$M23^2)</f>
        <v>2.842121396443157E-2</v>
      </c>
      <c r="BN25" s="2">
        <f>SQRT('(5) year_D_R23p2-5.5km'!BX23^2+'(5) year_D_R23p2-5.5km'!$M23^2)</f>
        <v>2.842121396443157E-2</v>
      </c>
      <c r="BO25" s="2">
        <f>SQRT('(5) year_D_R23p2-5.5km'!BY23^2+'(5) year_D_R23p2-5.5km'!$M23^2)</f>
        <v>2.842121396443157E-2</v>
      </c>
      <c r="BP25" s="2">
        <f>SQRT('(5) year_D_R23p2-5.5km'!BZ23^2+'(5) year_D_R23p2-5.5km'!$M23^2)</f>
        <v>2.842121396443157E-2</v>
      </c>
      <c r="BQ25" s="2">
        <f>SQRT('(5) year_D_R23p2-5.5km'!CA23^2+'(5) year_D_R23p2-5.5km'!$M23^2)</f>
        <v>2.842121396443157E-2</v>
      </c>
      <c r="BR25" s="2">
        <f>SQRT('(5) year_D_R23p2-5.5km'!CB23^2+'(5) year_D_R23p2-5.5km'!$M23^2)</f>
        <v>2.842121396443157E-2</v>
      </c>
      <c r="BS25" s="2">
        <f>SQRT('(5) year_D_R23p2-5.5km'!CC23^2+'(5) year_D_R23p2-5.5km'!$M23^2)</f>
        <v>2.842121396443157E-2</v>
      </c>
      <c r="BT25" s="2">
        <f>SQRT('(5) year_D_R23p2-5.5km'!CD23^2+'(5) year_D_R23p2-5.5km'!$M23^2)</f>
        <v>2.842121396443157E-2</v>
      </c>
      <c r="BU25" s="2">
        <f>SQRT('(5) year_D_R23p2-5.5km'!CE23^2+'(5) year_D_R23p2-5.5km'!$M23^2)</f>
        <v>2.842121396443157E-2</v>
      </c>
      <c r="BV25" s="2">
        <f>SQRT('(5) year_D_R23p2-5.5km'!CF23^2+'(5) year_D_R23p2-5.5km'!$M23^2)</f>
        <v>2.842121396443157E-2</v>
      </c>
      <c r="BW25" s="2">
        <f>SQRT('(5) year_D_R23p2-5.5km'!CG23^2+'(5) year_D_R23p2-5.5km'!$M23^2)</f>
        <v>2.842121396443157E-2</v>
      </c>
      <c r="BX25" s="2">
        <f>SQRT('(5) year_D_R23p2-5.5km'!CH23^2+'(5) year_D_R23p2-5.5km'!$M23^2)</f>
        <v>2.842121396443157E-2</v>
      </c>
      <c r="BY25" s="2">
        <f>SQRT('(5) year_D_R23p2-5.5km'!CI23^2+'(5) year_D_R23p2-5.5km'!$M23^2)</f>
        <v>2.842121396443157E-2</v>
      </c>
      <c r="BZ25" s="2">
        <f>SQRT('(5) year_D_R23p2-5.5km'!CJ23^2+'(5) year_D_R23p2-5.5km'!$M23^2)</f>
        <v>2.842121396443157E-2</v>
      </c>
      <c r="CA25" s="2">
        <f>SQRT('(5) year_D_R23p2-5.5km'!CK23^2+'(5) year_D_R23p2-5.5km'!$M23^2)</f>
        <v>2.842121396443157E-2</v>
      </c>
      <c r="CB25" s="2">
        <f>SQRT('(5) year_D_R23p2-5.5km'!CL23^2+'(5) year_D_R23p2-5.5km'!$M23^2)</f>
        <v>2.842121396443157E-2</v>
      </c>
      <c r="CC25" s="2">
        <f>SQRT('(5) year_D_R23p2-5.5km'!CM23^2+'(5) year_D_R23p2-5.5km'!$M23^2)</f>
        <v>2.842121396443157E-2</v>
      </c>
      <c r="CD25" s="2">
        <f>SQRT('(5) year_D_R23p2-5.5km'!CN23^2+'(5) year_D_R23p2-5.5km'!$M23^2)</f>
        <v>2.842121396443157E-2</v>
      </c>
      <c r="CE25" s="2">
        <f>SQRT('(5) year_D_R23p2-5.5km'!CO23^2+'(5) year_D_R23p2-5.5km'!$M23^2)</f>
        <v>2.842121396443157E-2</v>
      </c>
      <c r="CF25" s="2">
        <f>SQRT('(5) year_D_R23p2-5.5km'!CP23^2+'(5) year_D_R23p2-5.5km'!$M23^2)</f>
        <v>2.842121396443157E-2</v>
      </c>
      <c r="CG25" s="2">
        <f>SQRT('(5) year_D_R23p2-5.5km'!CQ23^2+'(5) year_D_R23p2-5.5km'!$M23^2)</f>
        <v>2.842121396443157E-2</v>
      </c>
      <c r="CH25" s="2">
        <f>SQRT('(5) year_D_R23p2-5.5km'!CR23^2+'(5) year_D_R23p2-5.5km'!$M23^2)</f>
        <v>2.842121396443157E-2</v>
      </c>
      <c r="CI25" s="2">
        <f>SQRT('(5) year_D_R23p2-5.5km'!CS23^2+'(5) year_D_R23p2-5.5km'!$M23^2)</f>
        <v>2.842121396443157E-2</v>
      </c>
      <c r="CJ25" s="2">
        <f>SQRT('(5) year_D_R23p2-5.5km'!CT23^2+'(5) year_D_R23p2-5.5km'!$M23^2)</f>
        <v>2.842121396443157E-2</v>
      </c>
      <c r="CK25" s="2">
        <f>SQRT('(5) year_D_R23p2-5.5km'!CU23^2+'(5) year_D_R23p2-5.5km'!$M23^2)</f>
        <v>2.842121396443157E-2</v>
      </c>
      <c r="CL25" s="2">
        <f>SQRT('(5) year_D_R23p2-5.5km'!CV23^2+'(5) year_D_R23p2-5.5km'!$M23^2)</f>
        <v>2.842121396443157E-2</v>
      </c>
      <c r="CM25" s="2">
        <f>SQRT('(5) year_D_R23p2-5.5km'!CW23^2+'(5) year_D_R23p2-5.5km'!$M23^2)</f>
        <v>2.842121396443157E-2</v>
      </c>
      <c r="CN25" s="2">
        <f>SQRT('(5) year_D_R23p2-5.5km'!CX23^2+'(5) year_D_R23p2-5.5km'!$M23^2)</f>
        <v>2.842121396443157E-2</v>
      </c>
      <c r="CO25" s="2">
        <f>SQRT('(5) year_D_R23p2-5.5km'!CY23^2+'(5) year_D_R23p2-5.5km'!$M23^2)</f>
        <v>2.842121396443157E-2</v>
      </c>
      <c r="CP25" s="2">
        <f>SQRT('(5) year_D_R23p2-5.5km'!CZ23^2+'(5) year_D_R23p2-5.5km'!$M23^2)</f>
        <v>2.842121396443157E-2</v>
      </c>
      <c r="CQ25" s="2">
        <f>SQRT('(5) year_D_R23p2-5.5km'!DA23^2+'(5) year_D_R23p2-5.5km'!$M23^2)</f>
        <v>2.842121396443157E-2</v>
      </c>
      <c r="CR25" s="2">
        <f>SQRT('(5) year_D_R23p2-5.5km'!DB23^2+'(5) year_D_R23p2-5.5km'!$M23^2)</f>
        <v>2.842121396443157E-2</v>
      </c>
      <c r="CS25" s="2">
        <f>SQRT('(5) year_D_R23p2-5.5km'!DC23^2+'(5) year_D_R23p2-5.5km'!$M23^2)</f>
        <v>2.842121396443157E-2</v>
      </c>
      <c r="CT25" s="2">
        <f>SQRT('(5) year_D_R23p2-5.5km'!DD23^2+'(5) year_D_R23p2-5.5km'!$M23^2)</f>
        <v>2.842121396443157E-2</v>
      </c>
      <c r="CU25" s="2">
        <f>SQRT('(5) year_D_R23p2-5.5km'!DE23^2+'(5) year_D_R23p2-5.5km'!$M23^2)</f>
        <v>2.842121396443157E-2</v>
      </c>
      <c r="CV25" s="2">
        <f>SQRT('(5) year_D_R23p2-5.5km'!DF23^2+'(5) year_D_R23p2-5.5km'!$M23^2)</f>
        <v>2.842121396443157E-2</v>
      </c>
      <c r="CW25" s="2">
        <f>SQRT('(5) year_D_R23p2-5.5km'!DG23^2+'(5) year_D_R23p2-5.5km'!$M23^2)</f>
        <v>2.842121396443157E-2</v>
      </c>
      <c r="CX25" s="2">
        <f>SQRT('(5) year_D_R23p2-5.5km'!DH23^2+'(5) year_D_R23p2-5.5km'!$M23^2)</f>
        <v>2.842121396443157E-2</v>
      </c>
      <c r="CY25" s="2">
        <f t="shared" si="10"/>
        <v>4.2367844285023494E-3</v>
      </c>
      <c r="CZ25" s="2">
        <f t="shared" si="13"/>
        <v>6.6989443746011236E-3</v>
      </c>
      <c r="DA25" s="2">
        <f t="shared" si="14"/>
        <v>6.6989443746011236E-3</v>
      </c>
    </row>
    <row r="26" spans="1:105" x14ac:dyDescent="0.2">
      <c r="A26" s="170" t="s">
        <v>31</v>
      </c>
      <c r="B26" s="3" t="s">
        <v>182</v>
      </c>
      <c r="C26" s="2">
        <f>'(6) SMB_R23p2-5km_Gl'!P25-'(5) year_D_R23p2-5.5km'!P24</f>
        <v>7.34</v>
      </c>
      <c r="D26" s="2">
        <f>'(6) SMB_R23p2-5km_Gl'!Q25-'(5) year_D_R23p2-5.5km'!Q24</f>
        <v>22.9</v>
      </c>
      <c r="E26" s="2">
        <f>'(6) SMB_R23p2-5km_Gl'!R25-'(5) year_D_R23p2-5.5km'!R24</f>
        <v>6.93</v>
      </c>
      <c r="F26" s="2">
        <f>'(6) SMB_R23p2-5km_Gl'!S25-'(5) year_D_R23p2-5.5km'!S24</f>
        <v>2.17</v>
      </c>
      <c r="G26" s="2">
        <f>'(6) SMB_R23p2-5km_Gl'!T25-'(5) year_D_R23p2-5.5km'!T24</f>
        <v>10.29</v>
      </c>
      <c r="H26" s="2">
        <f>'(6) SMB_R23p2-5km_Gl'!U25-'(5) year_D_R23p2-5.5km'!U24</f>
        <v>16.34</v>
      </c>
      <c r="I26" s="2">
        <f>'(6) SMB_R23p2-5km_Gl'!V25-'(5) year_D_R23p2-5.5km'!V24</f>
        <v>11.04</v>
      </c>
      <c r="J26" s="2">
        <f>'(6) SMB_R23p2-5km_Gl'!W25-'(5) year_D_R23p2-5.5km'!W24</f>
        <v>17.79</v>
      </c>
      <c r="K26" s="2">
        <f>'(6) SMB_R23p2-5km_Gl'!X25-'(5) year_D_R23p2-5.5km'!X24</f>
        <v>5.47</v>
      </c>
      <c r="L26" s="2">
        <f>'(6) SMB_R23p2-5km_Gl'!Y25-'(5) year_D_R23p2-5.5km'!Y24</f>
        <v>1.03</v>
      </c>
      <c r="M26" s="2">
        <f>'(6) SMB_R23p2-5km_Gl'!Z25-'(5) year_D_R23p2-5.5km'!Z24</f>
        <v>3.12</v>
      </c>
      <c r="N26" s="2">
        <f>'(6) SMB_R23p2-5km_Gl'!AA25-'(5) year_D_R23p2-5.5km'!AA24</f>
        <v>18.75</v>
      </c>
      <c r="O26" s="2">
        <f>'(6) SMB_R23p2-5km_Gl'!AB25-'(5) year_D_R23p2-5.5km'!AB24</f>
        <v>25.75</v>
      </c>
      <c r="P26" s="2">
        <f>'(6) SMB_R23p2-5km_Gl'!AC25-'(5) year_D_R23p2-5.5km'!AC24</f>
        <v>5.05</v>
      </c>
      <c r="Q26" s="2">
        <f>'(6) SMB_R23p2-5km_Gl'!AD25-'(5) year_D_R23p2-5.5km'!AD24</f>
        <v>3.47</v>
      </c>
      <c r="R26" s="2">
        <f>'(6) SMB_R23p2-5km_Gl'!AE25-'(5) year_D_R23p2-5.5km'!AE24</f>
        <v>9.6999999999999993</v>
      </c>
      <c r="S26" s="2">
        <f>'(6) SMB_R23p2-5km_Gl'!AF25-'(5) year_D_R23p2-5.5km'!AF24</f>
        <v>7.25</v>
      </c>
      <c r="T26" s="2">
        <f>'(6) SMB_R23p2-5km_Gl'!AG25-'(5) year_D_R23p2-5.5km'!AG24</f>
        <v>-2.34</v>
      </c>
      <c r="U26" s="2">
        <f>'(6) SMB_R23p2-5km_Gl'!AH25-'(5) year_D_R23p2-5.5km'!AH24</f>
        <v>4.55</v>
      </c>
      <c r="V26" s="2">
        <f>'(6) SMB_R23p2-5km_Gl'!AI25-'(5) year_D_R23p2-5.5km'!AI24</f>
        <v>5.01</v>
      </c>
      <c r="W26" s="2">
        <f>'(6) SMB_R23p2-5km_Gl'!AJ25-'(5) year_D_R23p2-5.5km'!AJ24</f>
        <v>12.03</v>
      </c>
      <c r="X26" s="2">
        <f>'(6) SMB_R23p2-5km_Gl'!AK25-'(5) year_D_R23p2-5.5km'!AK24</f>
        <v>10.5</v>
      </c>
      <c r="Y26" s="2">
        <f>'(6) SMB_R23p2-5km_Gl'!AL25-'(5) year_D_R23p2-5.5km'!AL24</f>
        <v>4.92</v>
      </c>
      <c r="Z26" s="2">
        <f>'(6) SMB_R23p2-5km_Gl'!AM25-'(5) year_D_R23p2-5.5km'!AM24</f>
        <v>-2.65</v>
      </c>
      <c r="AA26" s="2">
        <f>'(6) SMB_R23p2-5km_Gl'!AN25-'(5) year_D_R23p2-5.5km'!AN24</f>
        <v>6.98</v>
      </c>
      <c r="AB26" s="2">
        <f>'(6) SMB_R23p2-5km_Gl'!AO25-'(5) year_D_R23p2-5.5km'!AO24</f>
        <v>14.3</v>
      </c>
      <c r="AC26" s="2">
        <f>'(6) SMB_R23p2-5km_Gl'!AP25-'(5) year_D_R23p2-5.5km'!AP24</f>
        <v>6.59</v>
      </c>
      <c r="AD26" s="2">
        <f>'(6) SMB_R23p2-5km_Gl'!AQ25-'(5) year_D_R23p2-5.5km'!AQ24</f>
        <v>6.71</v>
      </c>
      <c r="AE26" s="2">
        <f>'(6) SMB_R23p2-5km_Gl'!AR25-'(5) year_D_R23p2-5.5km'!AR24</f>
        <v>4.43</v>
      </c>
      <c r="AF26" s="2">
        <f>'(6) SMB_R23p2-5km_Gl'!AS25-'(5) year_D_R23p2-5.5km'!AS24</f>
        <v>11.35</v>
      </c>
      <c r="AG26" s="2">
        <f>'(6) SMB_R23p2-5km_Gl'!AT25-'(5) year_D_R23p2-5.5km'!AT24</f>
        <v>1.89</v>
      </c>
      <c r="AH26" s="2">
        <f>'(6) SMB_R23p2-5km_Gl'!AU25-'(5) year_D_R23p2-5.5km'!AU24</f>
        <v>-2.97</v>
      </c>
      <c r="AI26" s="2">
        <f>'(6) SMB_R23p2-5km_Gl'!AV25-'(5) year_D_R23p2-5.5km'!AV24</f>
        <v>5.67</v>
      </c>
      <c r="AJ26" s="2">
        <f>'(6) SMB_R23p2-5km_Gl'!AW25-'(5) year_D_R23p2-5.5km'!AW24</f>
        <v>9.85</v>
      </c>
      <c r="AK26" s="2">
        <f>'(6) SMB_R23p2-5km_Gl'!AX25-'(5) year_D_R23p2-5.5km'!AX24</f>
        <v>10.31</v>
      </c>
      <c r="AL26" s="2">
        <f>'(6) SMB_R23p2-5km_Gl'!AY25-'(5) year_D_R23p2-5.5km'!AY24</f>
        <v>-9.23</v>
      </c>
      <c r="AM26" s="2">
        <f>'(6) SMB_R23p2-5km_Gl'!AZ25-'(5) year_D_R23p2-5.5km'!AZ24</f>
        <v>-8.2899999999999991</v>
      </c>
      <c r="AN26" s="2">
        <f>'(6) SMB_R23p2-5km_Gl'!BA25-'(5) year_D_R23p2-5.5km'!BA24</f>
        <v>9.7899999999999991</v>
      </c>
      <c r="AO26" s="2">
        <f>'(6) SMB_R23p2-5km_Gl'!BB25-'(5) year_D_R23p2-5.5km'!BB24</f>
        <v>-10.32</v>
      </c>
      <c r="AP26" s="2">
        <f>'(6) SMB_R23p2-5km_Gl'!BC25-'(5) year_D_R23p2-5.5km'!BC24</f>
        <v>-22.11</v>
      </c>
      <c r="AQ26" s="2">
        <f>'(6) SMB_R23p2-5km_Gl'!BD25-'(5) year_D_R23p2-5.5km'!BD24</f>
        <v>-16.29</v>
      </c>
      <c r="AR26" s="2">
        <f>'(6) SMB_R23p2-5km_Gl'!BE25-'(5) year_D_R23p2-5.5km'!BE24</f>
        <v>-7.92</v>
      </c>
      <c r="AS26" s="2">
        <f>'(6) SMB_R23p2-5km_Gl'!BF25-'(5) year_D_R23p2-5.5km'!BF24</f>
        <v>4.54</v>
      </c>
      <c r="AT26" s="2">
        <f>'(6) SMB_R23p2-5km_Gl'!BG25-'(5) year_D_R23p2-5.5km'!BG24</f>
        <v>-4.0999999999999996</v>
      </c>
      <c r="AU26" s="2">
        <f>'(6) SMB_R23p2-5km_Gl'!BH25-'(5) year_D_R23p2-5.5km'!BH24</f>
        <v>-0.57999999999999996</v>
      </c>
      <c r="AV26" s="2">
        <f>'(6) SMB_R23p2-5km_Gl'!BI25-'(5) year_D_R23p2-5.5km'!BI24</f>
        <v>-11.89</v>
      </c>
      <c r="AW26" s="2">
        <f>'(6) SMB_R23p2-5km_Gl'!BJ25-'(5) year_D_R23p2-5.5km'!BJ24</f>
        <v>7.96</v>
      </c>
      <c r="AX26" s="23">
        <f t="shared" si="4"/>
        <v>4.4591304347826073</v>
      </c>
      <c r="AY26" s="23">
        <f t="shared" si="8"/>
        <v>9.2947368421052623</v>
      </c>
      <c r="AZ26" s="23">
        <f t="shared" si="9"/>
        <v>-1.992777777777778</v>
      </c>
      <c r="BD26" s="2">
        <f>SQRT('(5) year_D_R23p2-5.5km'!BN24^2+'(5) year_D_R23p2-5.5km'!$M24^2)</f>
        <v>0.5675076561451543</v>
      </c>
      <c r="BE26" s="2">
        <f>SQRT('(5) year_D_R23p2-5.5km'!BO24^2+'(5) year_D_R23p2-5.5km'!$M24^2)</f>
        <v>0.5675076561451543</v>
      </c>
      <c r="BF26" s="2">
        <f>SQRT('(5) year_D_R23p2-5.5km'!BP24^2+'(5) year_D_R23p2-5.5km'!$M24^2)</f>
        <v>0.5675076561451543</v>
      </c>
      <c r="BG26" s="2">
        <f>SQRT('(5) year_D_R23p2-5.5km'!BQ24^2+'(5) year_D_R23p2-5.5km'!$M24^2)</f>
        <v>0.5675076561451543</v>
      </c>
      <c r="BH26" s="2">
        <f>SQRT('(5) year_D_R23p2-5.5km'!BR24^2+'(5) year_D_R23p2-5.5km'!$M24^2)</f>
        <v>0.5675076561451543</v>
      </c>
      <c r="BI26" s="2">
        <f>SQRT('(5) year_D_R23p2-5.5km'!BS24^2+'(5) year_D_R23p2-5.5km'!$M24^2)</f>
        <v>0.5675076561451543</v>
      </c>
      <c r="BJ26" s="2">
        <f>SQRT('(5) year_D_R23p2-5.5km'!BT24^2+'(5) year_D_R23p2-5.5km'!$M24^2)</f>
        <v>0.5675076561451543</v>
      </c>
      <c r="BK26" s="2">
        <f>SQRT('(5) year_D_R23p2-5.5km'!BU24^2+'(5) year_D_R23p2-5.5km'!$M24^2)</f>
        <v>0.5675076561451543</v>
      </c>
      <c r="BL26" s="2">
        <f>SQRT('(5) year_D_R23p2-5.5km'!BV24^2+'(5) year_D_R23p2-5.5km'!$M24^2)</f>
        <v>0.5675076561451543</v>
      </c>
      <c r="BM26" s="2">
        <f>SQRT('(5) year_D_R23p2-5.5km'!BW24^2+'(5) year_D_R23p2-5.5km'!$M24^2)</f>
        <v>0.5675076561451543</v>
      </c>
      <c r="BN26" s="2">
        <f>SQRT('(5) year_D_R23p2-5.5km'!BX24^2+'(5) year_D_R23p2-5.5km'!$M24^2)</f>
        <v>0.5675076561451543</v>
      </c>
      <c r="BO26" s="2">
        <f>SQRT('(5) year_D_R23p2-5.5km'!BY24^2+'(5) year_D_R23p2-5.5km'!$M24^2)</f>
        <v>0.5675076561451543</v>
      </c>
      <c r="BP26" s="2">
        <f>SQRT('(5) year_D_R23p2-5.5km'!BZ24^2+'(5) year_D_R23p2-5.5km'!$M24^2)</f>
        <v>0.5675076561451543</v>
      </c>
      <c r="BQ26" s="2">
        <f>SQRT('(5) year_D_R23p2-5.5km'!CA24^2+'(5) year_D_R23p2-5.5km'!$M24^2)</f>
        <v>0.5675076561451543</v>
      </c>
      <c r="BR26" s="2">
        <f>SQRT('(5) year_D_R23p2-5.5km'!CB24^2+'(5) year_D_R23p2-5.5km'!$M24^2)</f>
        <v>0.5675076561451543</v>
      </c>
      <c r="BS26" s="2">
        <f>SQRT('(5) year_D_R23p2-5.5km'!CC24^2+'(5) year_D_R23p2-5.5km'!$M24^2)</f>
        <v>0.5675076561451543</v>
      </c>
      <c r="BT26" s="2">
        <f>SQRT('(5) year_D_R23p2-5.5km'!CD24^2+'(5) year_D_R23p2-5.5km'!$M24^2)</f>
        <v>0.5675076561451543</v>
      </c>
      <c r="BU26" s="2">
        <f>SQRT('(5) year_D_R23p2-5.5km'!CE24^2+'(5) year_D_R23p2-5.5km'!$M24^2)</f>
        <v>0.5675076561451543</v>
      </c>
      <c r="BV26" s="2">
        <f>SQRT('(5) year_D_R23p2-5.5km'!CF24^2+'(5) year_D_R23p2-5.5km'!$M24^2)</f>
        <v>0.5675076561451543</v>
      </c>
      <c r="BW26" s="2">
        <f>SQRT('(5) year_D_R23p2-5.5km'!CG24^2+'(5) year_D_R23p2-5.5km'!$M24^2)</f>
        <v>0.5675076561451543</v>
      </c>
      <c r="BX26" s="2">
        <f>SQRT('(5) year_D_R23p2-5.5km'!CH24^2+'(5) year_D_R23p2-5.5km'!$M24^2)</f>
        <v>0.5675076561451543</v>
      </c>
      <c r="BY26" s="2">
        <f>SQRT('(5) year_D_R23p2-5.5km'!CI24^2+'(5) year_D_R23p2-5.5km'!$M24^2)</f>
        <v>0.5675076561451543</v>
      </c>
      <c r="BZ26" s="2">
        <f>SQRT('(5) year_D_R23p2-5.5km'!CJ24^2+'(5) year_D_R23p2-5.5km'!$M24^2)</f>
        <v>0.5675076561451543</v>
      </c>
      <c r="CA26" s="2">
        <f>SQRT('(5) year_D_R23p2-5.5km'!CK24^2+'(5) year_D_R23p2-5.5km'!$M24^2)</f>
        <v>0.5675076561451543</v>
      </c>
      <c r="CB26" s="2">
        <f>SQRT('(5) year_D_R23p2-5.5km'!CL24^2+'(5) year_D_R23p2-5.5km'!$M24^2)</f>
        <v>0.5675076561451543</v>
      </c>
      <c r="CC26" s="2">
        <f>SQRT('(5) year_D_R23p2-5.5km'!CM24^2+'(5) year_D_R23p2-5.5km'!$M24^2)</f>
        <v>0.5675076561451543</v>
      </c>
      <c r="CD26" s="2">
        <f>SQRT('(5) year_D_R23p2-5.5km'!CN24^2+'(5) year_D_R23p2-5.5km'!$M24^2)</f>
        <v>0.5675076561451543</v>
      </c>
      <c r="CE26" s="2">
        <f>SQRT('(5) year_D_R23p2-5.5km'!CO24^2+'(5) year_D_R23p2-5.5km'!$M24^2)</f>
        <v>0.5675076561451543</v>
      </c>
      <c r="CF26" s="2">
        <f>SQRT('(5) year_D_R23p2-5.5km'!CP24^2+'(5) year_D_R23p2-5.5km'!$M24^2)</f>
        <v>0.5675076561451543</v>
      </c>
      <c r="CG26" s="2">
        <f>SQRT('(5) year_D_R23p2-5.5km'!CQ24^2+'(5) year_D_R23p2-5.5km'!$M24^2)</f>
        <v>0.5675076561451543</v>
      </c>
      <c r="CH26" s="2">
        <f>SQRT('(5) year_D_R23p2-5.5km'!CR24^2+'(5) year_D_R23p2-5.5km'!$M24^2)</f>
        <v>0.5675076561451543</v>
      </c>
      <c r="CI26" s="2">
        <f>SQRT('(5) year_D_R23p2-5.5km'!CS24^2+'(5) year_D_R23p2-5.5km'!$M24^2)</f>
        <v>0.5675076561451543</v>
      </c>
      <c r="CJ26" s="2">
        <f>SQRT('(5) year_D_R23p2-5.5km'!CT24^2+'(5) year_D_R23p2-5.5km'!$M24^2)</f>
        <v>0.5675076561451543</v>
      </c>
      <c r="CK26" s="2">
        <f>SQRT('(5) year_D_R23p2-5.5km'!CU24^2+'(5) year_D_R23p2-5.5km'!$M24^2)</f>
        <v>0.5675076561451543</v>
      </c>
      <c r="CL26" s="2">
        <f>SQRT('(5) year_D_R23p2-5.5km'!CV24^2+'(5) year_D_R23p2-5.5km'!$M24^2)</f>
        <v>0.5675076561451543</v>
      </c>
      <c r="CM26" s="2">
        <f>SQRT('(5) year_D_R23p2-5.5km'!CW24^2+'(5) year_D_R23p2-5.5km'!$M24^2)</f>
        <v>0.5675076561451543</v>
      </c>
      <c r="CN26" s="2">
        <f>SQRT('(5) year_D_R23p2-5.5km'!CX24^2+'(5) year_D_R23p2-5.5km'!$M24^2)</f>
        <v>0.5675076561451543</v>
      </c>
      <c r="CO26" s="2">
        <f>SQRT('(5) year_D_R23p2-5.5km'!CY24^2+'(5) year_D_R23p2-5.5km'!$M24^2)</f>
        <v>0.5675076561451543</v>
      </c>
      <c r="CP26" s="2">
        <f>SQRT('(5) year_D_R23p2-5.5km'!CZ24^2+'(5) year_D_R23p2-5.5km'!$M24^2)</f>
        <v>0.5675076561451543</v>
      </c>
      <c r="CQ26" s="2">
        <f>SQRT('(5) year_D_R23p2-5.5km'!DA24^2+'(5) year_D_R23p2-5.5km'!$M24^2)</f>
        <v>0.5675076561451543</v>
      </c>
      <c r="CR26" s="2">
        <f>SQRT('(5) year_D_R23p2-5.5km'!DB24^2+'(5) year_D_R23p2-5.5km'!$M24^2)</f>
        <v>0.5675076561451543</v>
      </c>
      <c r="CS26" s="2">
        <f>SQRT('(5) year_D_R23p2-5.5km'!DC24^2+'(5) year_D_R23p2-5.5km'!$M24^2)</f>
        <v>0.5675076561451543</v>
      </c>
      <c r="CT26" s="2">
        <f>SQRT('(5) year_D_R23p2-5.5km'!DD24^2+'(5) year_D_R23p2-5.5km'!$M24^2)</f>
        <v>0.5675076561451543</v>
      </c>
      <c r="CU26" s="2">
        <f>SQRT('(5) year_D_R23p2-5.5km'!DE24^2+'(5) year_D_R23p2-5.5km'!$M24^2)</f>
        <v>0.5675076561451543</v>
      </c>
      <c r="CV26" s="2">
        <f>SQRT('(5) year_D_R23p2-5.5km'!DF24^2+'(5) year_D_R23p2-5.5km'!$M24^2)</f>
        <v>0.5675076561451543</v>
      </c>
      <c r="CW26" s="2">
        <f>SQRT('(5) year_D_R23p2-5.5km'!DG24^2+'(5) year_D_R23p2-5.5km'!$M24^2)</f>
        <v>0.5675076561451543</v>
      </c>
      <c r="CX26" s="2">
        <f>SQRT('(5) year_D_R23p2-5.5km'!DH24^2+'(5) year_D_R23p2-5.5km'!$M24^2)</f>
        <v>0.5675076561451543</v>
      </c>
      <c r="CY26" s="2">
        <f t="shared" si="10"/>
        <v>8.4599046459476065E-2</v>
      </c>
      <c r="CZ26" s="2">
        <f t="shared" si="13"/>
        <v>0.13376283734517405</v>
      </c>
      <c r="DA26" s="2">
        <f t="shared" si="14"/>
        <v>0.13376283734517405</v>
      </c>
    </row>
    <row r="27" spans="1:105" x14ac:dyDescent="0.2">
      <c r="A27" s="170" t="s">
        <v>201</v>
      </c>
      <c r="B27" s="3" t="s">
        <v>182</v>
      </c>
      <c r="C27" s="2">
        <f>'(6) SMB_R23p2-5km_Gl'!P26-'(5) year_D_R23p2-5.5km'!P25</f>
        <v>0.93</v>
      </c>
      <c r="D27" s="2">
        <f>'(6) SMB_R23p2-5km_Gl'!Q26-'(5) year_D_R23p2-5.5km'!Q25</f>
        <v>4.26</v>
      </c>
      <c r="E27" s="2">
        <f>'(6) SMB_R23p2-5km_Gl'!R26-'(5) year_D_R23p2-5.5km'!R25</f>
        <v>0.71</v>
      </c>
      <c r="F27" s="2">
        <f>'(6) SMB_R23p2-5km_Gl'!S26-'(5) year_D_R23p2-5.5km'!S25</f>
        <v>-0.57999999999999996</v>
      </c>
      <c r="G27" s="2">
        <f>'(6) SMB_R23p2-5km_Gl'!T26-'(5) year_D_R23p2-5.5km'!T25</f>
        <v>1.49</v>
      </c>
      <c r="H27" s="2">
        <f>'(6) SMB_R23p2-5km_Gl'!U26-'(5) year_D_R23p2-5.5km'!U25</f>
        <v>2.58</v>
      </c>
      <c r="I27" s="2">
        <f>'(6) SMB_R23p2-5km_Gl'!V26-'(5) year_D_R23p2-5.5km'!V25</f>
        <v>2.04</v>
      </c>
      <c r="J27" s="2">
        <f>'(6) SMB_R23p2-5km_Gl'!W26-'(5) year_D_R23p2-5.5km'!W25</f>
        <v>2.77</v>
      </c>
      <c r="K27" s="2">
        <f>'(6) SMB_R23p2-5km_Gl'!X26-'(5) year_D_R23p2-5.5km'!X25</f>
        <v>-1</v>
      </c>
      <c r="L27" s="2">
        <f>'(6) SMB_R23p2-5km_Gl'!Y26-'(5) year_D_R23p2-5.5km'!Y25</f>
        <v>-1.1000000000000001</v>
      </c>
      <c r="M27" s="2">
        <f>'(6) SMB_R23p2-5km_Gl'!Z26-'(5) year_D_R23p2-5.5km'!Z25</f>
        <v>-0.22</v>
      </c>
      <c r="N27" s="2">
        <f>'(6) SMB_R23p2-5km_Gl'!AA26-'(5) year_D_R23p2-5.5km'!AA25</f>
        <v>3.32</v>
      </c>
      <c r="O27" s="2">
        <f>'(6) SMB_R23p2-5km_Gl'!AB26-'(5) year_D_R23p2-5.5km'!AB25</f>
        <v>5.29</v>
      </c>
      <c r="P27" s="2">
        <f>'(6) SMB_R23p2-5km_Gl'!AC26-'(5) year_D_R23p2-5.5km'!AC25</f>
        <v>-0.59</v>
      </c>
      <c r="Q27" s="2">
        <f>'(6) SMB_R23p2-5km_Gl'!AD26-'(5) year_D_R23p2-5.5km'!AD25</f>
        <v>-0.21</v>
      </c>
      <c r="R27" s="2">
        <f>'(6) SMB_R23p2-5km_Gl'!AE26-'(5) year_D_R23p2-5.5km'!AE25</f>
        <v>1.94</v>
      </c>
      <c r="S27" s="2">
        <f>'(6) SMB_R23p2-5km_Gl'!AF26-'(5) year_D_R23p2-5.5km'!AF25</f>
        <v>0.53</v>
      </c>
      <c r="T27" s="2">
        <f>'(6) SMB_R23p2-5km_Gl'!AG26-'(5) year_D_R23p2-5.5km'!AG25</f>
        <v>-2.4500000000000002</v>
      </c>
      <c r="U27" s="2">
        <f>'(6) SMB_R23p2-5km_Gl'!AH26-'(5) year_D_R23p2-5.5km'!AH25</f>
        <v>-0.2</v>
      </c>
      <c r="V27" s="2">
        <f>'(6) SMB_R23p2-5km_Gl'!AI26-'(5) year_D_R23p2-5.5km'!AI25</f>
        <v>-0.15</v>
      </c>
      <c r="W27" s="2">
        <f>'(6) SMB_R23p2-5km_Gl'!AJ26-'(5) year_D_R23p2-5.5km'!AJ25</f>
        <v>2.2799999999999998</v>
      </c>
      <c r="X27" s="2">
        <f>'(6) SMB_R23p2-5km_Gl'!AK26-'(5) year_D_R23p2-5.5km'!AK25</f>
        <v>1.07</v>
      </c>
      <c r="Y27" s="2">
        <f>'(6) SMB_R23p2-5km_Gl'!AL26-'(5) year_D_R23p2-5.5km'!AL25</f>
        <v>-0.75</v>
      </c>
      <c r="Z27" s="2">
        <f>'(6) SMB_R23p2-5km_Gl'!AM26-'(5) year_D_R23p2-5.5km'!AM25</f>
        <v>-2.71</v>
      </c>
      <c r="AA27" s="2">
        <f>'(6) SMB_R23p2-5km_Gl'!AN26-'(5) year_D_R23p2-5.5km'!AN25</f>
        <v>0.54</v>
      </c>
      <c r="AB27" s="2">
        <f>'(6) SMB_R23p2-5km_Gl'!AO26-'(5) year_D_R23p2-5.5km'!AO25</f>
        <v>1.59</v>
      </c>
      <c r="AC27" s="2">
        <f>'(6) SMB_R23p2-5km_Gl'!AP26-'(5) year_D_R23p2-5.5km'!AP25</f>
        <v>0.56000000000000005</v>
      </c>
      <c r="AD27" s="2">
        <f>'(6) SMB_R23p2-5km_Gl'!AQ26-'(5) year_D_R23p2-5.5km'!AQ25</f>
        <v>0.9</v>
      </c>
      <c r="AE27" s="2">
        <f>'(6) SMB_R23p2-5km_Gl'!AR26-'(5) year_D_R23p2-5.5km'!AR25</f>
        <v>-0.14000000000000001</v>
      </c>
      <c r="AF27" s="2">
        <f>'(6) SMB_R23p2-5km_Gl'!AS26-'(5) year_D_R23p2-5.5km'!AS25</f>
        <v>1.58</v>
      </c>
      <c r="AG27" s="2">
        <f>'(6) SMB_R23p2-5km_Gl'!AT26-'(5) year_D_R23p2-5.5km'!AT25</f>
        <v>-1.96</v>
      </c>
      <c r="AH27" s="2">
        <f>'(6) SMB_R23p2-5km_Gl'!AU26-'(5) year_D_R23p2-5.5km'!AU25</f>
        <v>-2.27</v>
      </c>
      <c r="AI27" s="2">
        <f>'(6) SMB_R23p2-5km_Gl'!AV26-'(5) year_D_R23p2-5.5km'!AV25</f>
        <v>0.05</v>
      </c>
      <c r="AJ27" s="2">
        <f>'(6) SMB_R23p2-5km_Gl'!AW26-'(5) year_D_R23p2-5.5km'!AW25</f>
        <v>0.53</v>
      </c>
      <c r="AK27" s="2">
        <f>'(6) SMB_R23p2-5km_Gl'!AX26-'(5) year_D_R23p2-5.5km'!AX25</f>
        <v>0.71</v>
      </c>
      <c r="AL27" s="2">
        <f>'(6) SMB_R23p2-5km_Gl'!AY26-'(5) year_D_R23p2-5.5km'!AY25</f>
        <v>-3.24</v>
      </c>
      <c r="AM27" s="2">
        <f>'(6) SMB_R23p2-5km_Gl'!AZ26-'(5) year_D_R23p2-5.5km'!AZ25</f>
        <v>-2.92</v>
      </c>
      <c r="AN27" s="2">
        <f>'(6) SMB_R23p2-5km_Gl'!BA26-'(5) year_D_R23p2-5.5km'!BA25</f>
        <v>1.1299999999999999</v>
      </c>
      <c r="AO27" s="2">
        <f>'(6) SMB_R23p2-5km_Gl'!BB26-'(5) year_D_R23p2-5.5km'!BB25</f>
        <v>-4.41</v>
      </c>
      <c r="AP27" s="2">
        <f>'(6) SMB_R23p2-5km_Gl'!BC26-'(5) year_D_R23p2-5.5km'!BC25</f>
        <v>-7.08</v>
      </c>
      <c r="AQ27" s="2">
        <f>'(6) SMB_R23p2-5km_Gl'!BD26-'(5) year_D_R23p2-5.5km'!BD25</f>
        <v>-5.62</v>
      </c>
      <c r="AR27" s="2">
        <f>'(6) SMB_R23p2-5km_Gl'!BE26-'(5) year_D_R23p2-5.5km'!BE25</f>
        <v>-3.77</v>
      </c>
      <c r="AS27" s="2">
        <f>'(6) SMB_R23p2-5km_Gl'!BF26-'(5) year_D_R23p2-5.5km'!BF25</f>
        <v>-0.55000000000000004</v>
      </c>
      <c r="AT27" s="2">
        <f>'(6) SMB_R23p2-5km_Gl'!BG26-'(5) year_D_R23p2-5.5km'!BG25</f>
        <v>-2.12</v>
      </c>
      <c r="AU27" s="2">
        <f>'(6) SMB_R23p2-5km_Gl'!BH26-'(5) year_D_R23p2-5.5km'!BH25</f>
        <v>-1.85</v>
      </c>
      <c r="AV27" s="2">
        <f>'(6) SMB_R23p2-5km_Gl'!BI26-'(5) year_D_R23p2-5.5km'!BI25</f>
        <v>-3.95</v>
      </c>
      <c r="AW27" s="2">
        <f>'(6) SMB_R23p2-5km_Gl'!BJ26-'(5) year_D_R23p2-5.5km'!BJ25</f>
        <v>0.64</v>
      </c>
      <c r="AX27" s="23">
        <f t="shared" si="4"/>
        <v>-0.28347826086956518</v>
      </c>
      <c r="AY27" s="23">
        <f t="shared" si="8"/>
        <v>1.026842105263158</v>
      </c>
      <c r="AZ27" s="23">
        <f t="shared" si="9"/>
        <v>-1.9933333333333338</v>
      </c>
      <c r="BD27" s="2">
        <f>SQRT('(5) year_D_R23p2-5.5km'!BN25^2+'(5) year_D_R23p2-5.5km'!$M25^2)</f>
        <v>0.22589249264567024</v>
      </c>
      <c r="BE27" s="2">
        <f>SQRT('(5) year_D_R23p2-5.5km'!BO25^2+'(5) year_D_R23p2-5.5km'!$M25^2)</f>
        <v>0.22589249264567024</v>
      </c>
      <c r="BF27" s="2">
        <f>SQRT('(5) year_D_R23p2-5.5km'!BP25^2+'(5) year_D_R23p2-5.5km'!$M25^2)</f>
        <v>0.22589249264567024</v>
      </c>
      <c r="BG27" s="2">
        <f>SQRT('(5) year_D_R23p2-5.5km'!BQ25^2+'(5) year_D_R23p2-5.5km'!$M25^2)</f>
        <v>0.22589249264567024</v>
      </c>
      <c r="BH27" s="2">
        <f>SQRT('(5) year_D_R23p2-5.5km'!BR25^2+'(5) year_D_R23p2-5.5km'!$M25^2)</f>
        <v>0.22589249264567024</v>
      </c>
      <c r="BI27" s="2">
        <f>SQRT('(5) year_D_R23p2-5.5km'!BS25^2+'(5) year_D_R23p2-5.5km'!$M25^2)</f>
        <v>0.22589249264567024</v>
      </c>
      <c r="BJ27" s="2">
        <f>SQRT('(5) year_D_R23p2-5.5km'!BT25^2+'(5) year_D_R23p2-5.5km'!$M25^2)</f>
        <v>0.22589249264567024</v>
      </c>
      <c r="BK27" s="2">
        <f>SQRT('(5) year_D_R23p2-5.5km'!BU25^2+'(5) year_D_R23p2-5.5km'!$M25^2)</f>
        <v>0.22589249264567024</v>
      </c>
      <c r="BL27" s="2">
        <f>SQRT('(5) year_D_R23p2-5.5km'!BV25^2+'(5) year_D_R23p2-5.5km'!$M25^2)</f>
        <v>0.22589249264567024</v>
      </c>
      <c r="BM27" s="2">
        <f>SQRT('(5) year_D_R23p2-5.5km'!BW25^2+'(5) year_D_R23p2-5.5km'!$M25^2)</f>
        <v>0.22589249264567024</v>
      </c>
      <c r="BN27" s="2">
        <f>SQRT('(5) year_D_R23p2-5.5km'!BX25^2+'(5) year_D_R23p2-5.5km'!$M25^2)</f>
        <v>0.22589249264567024</v>
      </c>
      <c r="BO27" s="2">
        <f>SQRT('(5) year_D_R23p2-5.5km'!BY25^2+'(5) year_D_R23p2-5.5km'!$M25^2)</f>
        <v>0.22589249264567024</v>
      </c>
      <c r="BP27" s="2">
        <f>SQRT('(5) year_D_R23p2-5.5km'!BZ25^2+'(5) year_D_R23p2-5.5km'!$M25^2)</f>
        <v>0.22589249264567024</v>
      </c>
      <c r="BQ27" s="2">
        <f>SQRT('(5) year_D_R23p2-5.5km'!CA25^2+'(5) year_D_R23p2-5.5km'!$M25^2)</f>
        <v>0.22589249264567024</v>
      </c>
      <c r="BR27" s="2">
        <f>SQRT('(5) year_D_R23p2-5.5km'!CB25^2+'(5) year_D_R23p2-5.5km'!$M25^2)</f>
        <v>0.22589249264567024</v>
      </c>
      <c r="BS27" s="2">
        <f>SQRT('(5) year_D_R23p2-5.5km'!CC25^2+'(5) year_D_R23p2-5.5km'!$M25^2)</f>
        <v>0.22589249264567024</v>
      </c>
      <c r="BT27" s="2">
        <f>SQRT('(5) year_D_R23p2-5.5km'!CD25^2+'(5) year_D_R23p2-5.5km'!$M25^2)</f>
        <v>0.22589249264567024</v>
      </c>
      <c r="BU27" s="2">
        <f>SQRT('(5) year_D_R23p2-5.5km'!CE25^2+'(5) year_D_R23p2-5.5km'!$M25^2)</f>
        <v>0.22589249264567024</v>
      </c>
      <c r="BV27" s="2">
        <f>SQRT('(5) year_D_R23p2-5.5km'!CF25^2+'(5) year_D_R23p2-5.5km'!$M25^2)</f>
        <v>0.22589249264567024</v>
      </c>
      <c r="BW27" s="2">
        <f>SQRT('(5) year_D_R23p2-5.5km'!CG25^2+'(5) year_D_R23p2-5.5km'!$M25^2)</f>
        <v>0.22589249264567024</v>
      </c>
      <c r="BX27" s="2">
        <f>SQRT('(5) year_D_R23p2-5.5km'!CH25^2+'(5) year_D_R23p2-5.5km'!$M25^2)</f>
        <v>0.22589249264567024</v>
      </c>
      <c r="BY27" s="2">
        <f>SQRT('(5) year_D_R23p2-5.5km'!CI25^2+'(5) year_D_R23p2-5.5km'!$M25^2)</f>
        <v>0.22589249264567024</v>
      </c>
      <c r="BZ27" s="2">
        <f>SQRT('(5) year_D_R23p2-5.5km'!CJ25^2+'(5) year_D_R23p2-5.5km'!$M25^2)</f>
        <v>0.22589249264567024</v>
      </c>
      <c r="CA27" s="2">
        <f>SQRT('(5) year_D_R23p2-5.5km'!CK25^2+'(5) year_D_R23p2-5.5km'!$M25^2)</f>
        <v>0.22589249264567024</v>
      </c>
      <c r="CB27" s="2">
        <f>SQRT('(5) year_D_R23p2-5.5km'!CL25^2+'(5) year_D_R23p2-5.5km'!$M25^2)</f>
        <v>0.22589249264567024</v>
      </c>
      <c r="CC27" s="2">
        <f>SQRT('(5) year_D_R23p2-5.5km'!CM25^2+'(5) year_D_R23p2-5.5km'!$M25^2)</f>
        <v>0.22589249264567024</v>
      </c>
      <c r="CD27" s="2">
        <f>SQRT('(5) year_D_R23p2-5.5km'!CN25^2+'(5) year_D_R23p2-5.5km'!$M25^2)</f>
        <v>0.22589249264567024</v>
      </c>
      <c r="CE27" s="2">
        <f>SQRT('(5) year_D_R23p2-5.5km'!CO25^2+'(5) year_D_R23p2-5.5km'!$M25^2)</f>
        <v>0.22589249264567024</v>
      </c>
      <c r="CF27" s="2">
        <f>SQRT('(5) year_D_R23p2-5.5km'!CP25^2+'(5) year_D_R23p2-5.5km'!$M25^2)</f>
        <v>0.22589249264567024</v>
      </c>
      <c r="CG27" s="2">
        <f>SQRT('(5) year_D_R23p2-5.5km'!CQ25^2+'(5) year_D_R23p2-5.5km'!$M25^2)</f>
        <v>0.22589249264567024</v>
      </c>
      <c r="CH27" s="2">
        <f>SQRT('(5) year_D_R23p2-5.5km'!CR25^2+'(5) year_D_R23p2-5.5km'!$M25^2)</f>
        <v>0.22589249264567024</v>
      </c>
      <c r="CI27" s="2">
        <f>SQRT('(5) year_D_R23p2-5.5km'!CS25^2+'(5) year_D_R23p2-5.5km'!$M25^2)</f>
        <v>0.22589249264567024</v>
      </c>
      <c r="CJ27" s="2">
        <f>SQRT('(5) year_D_R23p2-5.5km'!CT25^2+'(5) year_D_R23p2-5.5km'!$M25^2)</f>
        <v>0.22589249264567024</v>
      </c>
      <c r="CK27" s="2">
        <f>SQRT('(5) year_D_R23p2-5.5km'!CU25^2+'(5) year_D_R23p2-5.5km'!$M25^2)</f>
        <v>0.22589249264567024</v>
      </c>
      <c r="CL27" s="2">
        <f>SQRT('(5) year_D_R23p2-5.5km'!CV25^2+'(5) year_D_R23p2-5.5km'!$M25^2)</f>
        <v>0.22589249264567024</v>
      </c>
      <c r="CM27" s="2">
        <f>SQRT('(5) year_D_R23p2-5.5km'!CW25^2+'(5) year_D_R23p2-5.5km'!$M25^2)</f>
        <v>0.22589249264567024</v>
      </c>
      <c r="CN27" s="2">
        <f>SQRT('(5) year_D_R23p2-5.5km'!CX25^2+'(5) year_D_R23p2-5.5km'!$M25^2)</f>
        <v>0.22589249264567024</v>
      </c>
      <c r="CO27" s="2">
        <f>SQRT('(5) year_D_R23p2-5.5km'!CY25^2+'(5) year_D_R23p2-5.5km'!$M25^2)</f>
        <v>0.22589249264567024</v>
      </c>
      <c r="CP27" s="2">
        <f>SQRT('(5) year_D_R23p2-5.5km'!CZ25^2+'(5) year_D_R23p2-5.5km'!$M25^2)</f>
        <v>0.22589249264567024</v>
      </c>
      <c r="CQ27" s="2">
        <f>SQRT('(5) year_D_R23p2-5.5km'!DA25^2+'(5) year_D_R23p2-5.5km'!$M25^2)</f>
        <v>0.22589249264567024</v>
      </c>
      <c r="CR27" s="2">
        <f>SQRT('(5) year_D_R23p2-5.5km'!DB25^2+'(5) year_D_R23p2-5.5km'!$M25^2)</f>
        <v>0.22589249264567024</v>
      </c>
      <c r="CS27" s="2">
        <f>SQRT('(5) year_D_R23p2-5.5km'!DC25^2+'(5) year_D_R23p2-5.5km'!$M25^2)</f>
        <v>0.22589249264567024</v>
      </c>
      <c r="CT27" s="2">
        <f>SQRT('(5) year_D_R23p2-5.5km'!DD25^2+'(5) year_D_R23p2-5.5km'!$M25^2)</f>
        <v>0.22589249264567024</v>
      </c>
      <c r="CU27" s="2">
        <f>SQRT('(5) year_D_R23p2-5.5km'!DE25^2+'(5) year_D_R23p2-5.5km'!$M25^2)</f>
        <v>0.22589249264567024</v>
      </c>
      <c r="CV27" s="2">
        <f>SQRT('(5) year_D_R23p2-5.5km'!DF25^2+'(5) year_D_R23p2-5.5km'!$M25^2)</f>
        <v>0.22589249264567024</v>
      </c>
      <c r="CW27" s="2">
        <f>SQRT('(5) year_D_R23p2-5.5km'!DG25^2+'(5) year_D_R23p2-5.5km'!$M25^2)</f>
        <v>0.22589249264567024</v>
      </c>
      <c r="CX27" s="2">
        <f>SQRT('(5) year_D_R23p2-5.5km'!DH25^2+'(5) year_D_R23p2-5.5km'!$M25^2)</f>
        <v>0.22589249264567024</v>
      </c>
      <c r="CY27" s="2">
        <f t="shared" si="10"/>
        <v>3.3674064610839299E-2</v>
      </c>
      <c r="CZ27" s="2">
        <f t="shared" si="13"/>
        <v>5.3243371122961888E-2</v>
      </c>
      <c r="DA27" s="2">
        <f t="shared" si="14"/>
        <v>5.3243371122961895E-2</v>
      </c>
    </row>
    <row r="28" spans="1:105" x14ac:dyDescent="0.2">
      <c r="A28" s="170" t="s">
        <v>183</v>
      </c>
      <c r="B28" s="3" t="s">
        <v>182</v>
      </c>
      <c r="C28" s="2">
        <f>'(6) SMB_R23p2-5km_Gl'!P27-'(5) year_D_R23p2-5.5km'!P26</f>
        <v>7.0000000000000007E-2</v>
      </c>
      <c r="D28" s="2">
        <f>'(6) SMB_R23p2-5km_Gl'!Q27-'(5) year_D_R23p2-5.5km'!Q26</f>
        <v>2.2799999999999998</v>
      </c>
      <c r="E28" s="2">
        <f>'(6) SMB_R23p2-5km_Gl'!R27-'(5) year_D_R23p2-5.5km'!R26</f>
        <v>0.32</v>
      </c>
      <c r="F28" s="2">
        <f>'(6) SMB_R23p2-5km_Gl'!S27-'(5) year_D_R23p2-5.5km'!S26</f>
        <v>-0.69</v>
      </c>
      <c r="G28" s="2">
        <f>'(6) SMB_R23p2-5km_Gl'!T27-'(5) year_D_R23p2-5.5km'!T26</f>
        <v>0.28000000000000003</v>
      </c>
      <c r="H28" s="2">
        <f>'(6) SMB_R23p2-5km_Gl'!U27-'(5) year_D_R23p2-5.5km'!U26</f>
        <v>0.99</v>
      </c>
      <c r="I28" s="2">
        <f>'(6) SMB_R23p2-5km_Gl'!V27-'(5) year_D_R23p2-5.5km'!V26</f>
        <v>0.6</v>
      </c>
      <c r="J28" s="2">
        <f>'(6) SMB_R23p2-5km_Gl'!W27-'(5) year_D_R23p2-5.5km'!W26</f>
        <v>1.1000000000000001</v>
      </c>
      <c r="K28" s="2">
        <f>'(6) SMB_R23p2-5km_Gl'!X27-'(5) year_D_R23p2-5.5km'!X26</f>
        <v>-0.87</v>
      </c>
      <c r="L28" s="2">
        <f>'(6) SMB_R23p2-5km_Gl'!Y27-'(5) year_D_R23p2-5.5km'!Y26</f>
        <v>-1.05</v>
      </c>
      <c r="M28" s="2">
        <f>'(6) SMB_R23p2-5km_Gl'!Z27-'(5) year_D_R23p2-5.5km'!Z26</f>
        <v>-0.43</v>
      </c>
      <c r="N28" s="2">
        <f>'(6) SMB_R23p2-5km_Gl'!AA27-'(5) year_D_R23p2-5.5km'!AA26</f>
        <v>1.27</v>
      </c>
      <c r="O28" s="2">
        <f>'(6) SMB_R23p2-5km_Gl'!AB27-'(5) year_D_R23p2-5.5km'!AB26</f>
        <v>2.71</v>
      </c>
      <c r="P28" s="2">
        <f>'(6) SMB_R23p2-5km_Gl'!AC27-'(5) year_D_R23p2-5.5km'!AC26</f>
        <v>-0.76</v>
      </c>
      <c r="Q28" s="2">
        <f>'(6) SMB_R23p2-5km_Gl'!AD27-'(5) year_D_R23p2-5.5km'!AD26</f>
        <v>-0.28999999999999998</v>
      </c>
      <c r="R28" s="2">
        <f>'(6) SMB_R23p2-5km_Gl'!AE27-'(5) year_D_R23p2-5.5km'!AE26</f>
        <v>0.82</v>
      </c>
      <c r="S28" s="2">
        <f>'(6) SMB_R23p2-5km_Gl'!AF27-'(5) year_D_R23p2-5.5km'!AF26</f>
        <v>-0.26</v>
      </c>
      <c r="T28" s="2">
        <f>'(6) SMB_R23p2-5km_Gl'!AG27-'(5) year_D_R23p2-5.5km'!AG26</f>
        <v>-1.91</v>
      </c>
      <c r="U28" s="2">
        <f>'(6) SMB_R23p2-5km_Gl'!AH27-'(5) year_D_R23p2-5.5km'!AH26</f>
        <v>-0.43</v>
      </c>
      <c r="V28" s="2">
        <f>'(6) SMB_R23p2-5km_Gl'!AI27-'(5) year_D_R23p2-5.5km'!AI26</f>
        <v>-0.73</v>
      </c>
      <c r="W28" s="2">
        <f>'(6) SMB_R23p2-5km_Gl'!AJ27-'(5) year_D_R23p2-5.5km'!AJ26</f>
        <v>0.68</v>
      </c>
      <c r="X28" s="2">
        <f>'(6) SMB_R23p2-5km_Gl'!AK27-'(5) year_D_R23p2-5.5km'!AK26</f>
        <v>0.1</v>
      </c>
      <c r="Y28" s="2">
        <f>'(6) SMB_R23p2-5km_Gl'!AL27-'(5) year_D_R23p2-5.5km'!AL26</f>
        <v>-1.06</v>
      </c>
      <c r="Z28" s="2">
        <f>'(6) SMB_R23p2-5km_Gl'!AM27-'(5) year_D_R23p2-5.5km'!AM26</f>
        <v>-1.99</v>
      </c>
      <c r="AA28" s="2">
        <f>'(6) SMB_R23p2-5km_Gl'!AN27-'(5) year_D_R23p2-5.5km'!AN26</f>
        <v>-0.3</v>
      </c>
      <c r="AB28" s="2">
        <f>'(6) SMB_R23p2-5km_Gl'!AO27-'(5) year_D_R23p2-5.5km'!AO26</f>
        <v>0.28999999999999998</v>
      </c>
      <c r="AC28" s="2">
        <f>'(6) SMB_R23p2-5km_Gl'!AP27-'(5) year_D_R23p2-5.5km'!AP26</f>
        <v>-0.37</v>
      </c>
      <c r="AD28" s="2">
        <f>'(6) SMB_R23p2-5km_Gl'!AQ27-'(5) year_D_R23p2-5.5km'!AQ26</f>
        <v>-0.06</v>
      </c>
      <c r="AE28" s="2">
        <f>'(6) SMB_R23p2-5km_Gl'!AR27-'(5) year_D_R23p2-5.5km'!AR26</f>
        <v>-0.69</v>
      </c>
      <c r="AF28" s="2">
        <f>'(6) SMB_R23p2-5km_Gl'!AS27-'(5) year_D_R23p2-5.5km'!AS26</f>
        <v>0.47</v>
      </c>
      <c r="AG28" s="2">
        <f>'(6) SMB_R23p2-5km_Gl'!AT27-'(5) year_D_R23p2-5.5km'!AT26</f>
        <v>-2.06</v>
      </c>
      <c r="AH28" s="2">
        <f>'(6) SMB_R23p2-5km_Gl'!AU27-'(5) year_D_R23p2-5.5km'!AU26</f>
        <v>-2.02</v>
      </c>
      <c r="AI28" s="2">
        <f>'(6) SMB_R23p2-5km_Gl'!AV27-'(5) year_D_R23p2-5.5km'!AV26</f>
        <v>-0.93</v>
      </c>
      <c r="AJ28" s="2">
        <f>'(6) SMB_R23p2-5km_Gl'!AW27-'(5) year_D_R23p2-5.5km'!AW26</f>
        <v>-0.47</v>
      </c>
      <c r="AK28" s="2">
        <f>'(6) SMB_R23p2-5km_Gl'!AX27-'(5) year_D_R23p2-5.5km'!AX26</f>
        <v>-0.11</v>
      </c>
      <c r="AL28" s="2">
        <f>'(6) SMB_R23p2-5km_Gl'!AY27-'(5) year_D_R23p2-5.5km'!AY26</f>
        <v>-2.2400000000000002</v>
      </c>
      <c r="AM28" s="2">
        <f>'(6) SMB_R23p2-5km_Gl'!AZ27-'(5) year_D_R23p2-5.5km'!AZ26</f>
        <v>-2.41</v>
      </c>
      <c r="AN28" s="2">
        <f>'(6) SMB_R23p2-5km_Gl'!BA27-'(5) year_D_R23p2-5.5km'!BA26</f>
        <v>-0.04</v>
      </c>
      <c r="AO28" s="2">
        <f>'(6) SMB_R23p2-5km_Gl'!BB27-'(5) year_D_R23p2-5.5km'!BB26</f>
        <v>-3</v>
      </c>
      <c r="AP28" s="2">
        <f>'(6) SMB_R23p2-5km_Gl'!BC27-'(5) year_D_R23p2-5.5km'!BC26</f>
        <v>-4.76</v>
      </c>
      <c r="AQ28" s="2">
        <f>'(6) SMB_R23p2-5km_Gl'!BD27-'(5) year_D_R23p2-5.5km'!BD26</f>
        <v>-4.09</v>
      </c>
      <c r="AR28" s="2">
        <f>'(6) SMB_R23p2-5km_Gl'!BE27-'(5) year_D_R23p2-5.5km'!BE26</f>
        <v>-3.03</v>
      </c>
      <c r="AS28" s="2">
        <f>'(6) SMB_R23p2-5km_Gl'!BF27-'(5) year_D_R23p2-5.5km'!BF26</f>
        <v>-0.95</v>
      </c>
      <c r="AT28" s="2">
        <f>'(6) SMB_R23p2-5km_Gl'!BG27-'(5) year_D_R23p2-5.5km'!BG26</f>
        <v>-1.87</v>
      </c>
      <c r="AU28" s="2">
        <f>'(6) SMB_R23p2-5km_Gl'!BH27-'(5) year_D_R23p2-5.5km'!BH26</f>
        <v>-1.46</v>
      </c>
      <c r="AV28" s="2">
        <f>'(6) SMB_R23p2-5km_Gl'!BI27-'(5) year_D_R23p2-5.5km'!BI26</f>
        <v>-2.92</v>
      </c>
      <c r="AW28" s="2">
        <f>'(6) SMB_R23p2-5km_Gl'!BJ27-'(5) year_D_R23p2-5.5km'!BJ26</f>
        <v>-0.28999999999999998</v>
      </c>
      <c r="AX28" s="23">
        <f t="shared" si="4"/>
        <v>-0.7015217391304347</v>
      </c>
      <c r="AY28" s="23">
        <f t="shared" si="8"/>
        <v>0.19736842105263161</v>
      </c>
      <c r="AZ28" s="23">
        <f t="shared" si="9"/>
        <v>-1.8099999999999998</v>
      </c>
      <c r="BD28" s="2">
        <f>SQRT('(5) year_D_R23p2-5.5km'!BN26^2+'(5) year_D_R23p2-5.5km'!$M26^2)</f>
        <v>0.1219900976512764</v>
      </c>
      <c r="BE28" s="2">
        <f>SQRT('(5) year_D_R23p2-5.5km'!BO26^2+'(5) year_D_R23p2-5.5km'!$M26^2)</f>
        <v>0.1219900976512764</v>
      </c>
      <c r="BF28" s="2">
        <f>SQRT('(5) year_D_R23p2-5.5km'!BP26^2+'(5) year_D_R23p2-5.5km'!$M26^2)</f>
        <v>0.1219900976512764</v>
      </c>
      <c r="BG28" s="2">
        <f>SQRT('(5) year_D_R23p2-5.5km'!BQ26^2+'(5) year_D_R23p2-5.5km'!$M26^2)</f>
        <v>0.1219900976512764</v>
      </c>
      <c r="BH28" s="2">
        <f>SQRT('(5) year_D_R23p2-5.5km'!BR26^2+'(5) year_D_R23p2-5.5km'!$M26^2)</f>
        <v>0.1219900976512764</v>
      </c>
      <c r="BI28" s="2">
        <f>SQRT('(5) year_D_R23p2-5.5km'!BS26^2+'(5) year_D_R23p2-5.5km'!$M26^2)</f>
        <v>0.1219900976512764</v>
      </c>
      <c r="BJ28" s="2">
        <f>SQRT('(5) year_D_R23p2-5.5km'!BT26^2+'(5) year_D_R23p2-5.5km'!$M26^2)</f>
        <v>0.1219900976512764</v>
      </c>
      <c r="BK28" s="2">
        <f>SQRT('(5) year_D_R23p2-5.5km'!BU26^2+'(5) year_D_R23p2-5.5km'!$M26^2)</f>
        <v>0.1219900976512764</v>
      </c>
      <c r="BL28" s="2">
        <f>SQRT('(5) year_D_R23p2-5.5km'!BV26^2+'(5) year_D_R23p2-5.5km'!$M26^2)</f>
        <v>0.1219900976512764</v>
      </c>
      <c r="BM28" s="2">
        <f>SQRT('(5) year_D_R23p2-5.5km'!BW26^2+'(5) year_D_R23p2-5.5km'!$M26^2)</f>
        <v>0.1219900976512764</v>
      </c>
      <c r="BN28" s="2">
        <f>SQRT('(5) year_D_R23p2-5.5km'!BX26^2+'(5) year_D_R23p2-5.5km'!$M26^2)</f>
        <v>0.1219900976512764</v>
      </c>
      <c r="BO28" s="2">
        <f>SQRT('(5) year_D_R23p2-5.5km'!BY26^2+'(5) year_D_R23p2-5.5km'!$M26^2)</f>
        <v>0.1219900976512764</v>
      </c>
      <c r="BP28" s="2">
        <f>SQRT('(5) year_D_R23p2-5.5km'!BZ26^2+'(5) year_D_R23p2-5.5km'!$M26^2)</f>
        <v>0.1219900976512764</v>
      </c>
      <c r="BQ28" s="2">
        <f>SQRT('(5) year_D_R23p2-5.5km'!CA26^2+'(5) year_D_R23p2-5.5km'!$M26^2)</f>
        <v>0.1219900976512764</v>
      </c>
      <c r="BR28" s="2">
        <f>SQRT('(5) year_D_R23p2-5.5km'!CB26^2+'(5) year_D_R23p2-5.5km'!$M26^2)</f>
        <v>0.1219900976512764</v>
      </c>
      <c r="BS28" s="2">
        <f>SQRT('(5) year_D_R23p2-5.5km'!CC26^2+'(5) year_D_R23p2-5.5km'!$M26^2)</f>
        <v>0.1219900976512764</v>
      </c>
      <c r="BT28" s="2">
        <f>SQRT('(5) year_D_R23p2-5.5km'!CD26^2+'(5) year_D_R23p2-5.5km'!$M26^2)</f>
        <v>0.1219900976512764</v>
      </c>
      <c r="BU28" s="2">
        <f>SQRT('(5) year_D_R23p2-5.5km'!CE26^2+'(5) year_D_R23p2-5.5km'!$M26^2)</f>
        <v>0.1219900976512764</v>
      </c>
      <c r="BV28" s="2">
        <f>SQRT('(5) year_D_R23p2-5.5km'!CF26^2+'(5) year_D_R23p2-5.5km'!$M26^2)</f>
        <v>0.1219900976512764</v>
      </c>
      <c r="BW28" s="2">
        <f>SQRT('(5) year_D_R23p2-5.5km'!CG26^2+'(5) year_D_R23p2-5.5km'!$M26^2)</f>
        <v>0.1219900976512764</v>
      </c>
      <c r="BX28" s="2">
        <f>SQRT('(5) year_D_R23p2-5.5km'!CH26^2+'(5) year_D_R23p2-5.5km'!$M26^2)</f>
        <v>0.1219900976512764</v>
      </c>
      <c r="BY28" s="2">
        <f>SQRT('(5) year_D_R23p2-5.5km'!CI26^2+'(5) year_D_R23p2-5.5km'!$M26^2)</f>
        <v>0.1219900976512764</v>
      </c>
      <c r="BZ28" s="2">
        <f>SQRT('(5) year_D_R23p2-5.5km'!CJ26^2+'(5) year_D_R23p2-5.5km'!$M26^2)</f>
        <v>0.1219900976512764</v>
      </c>
      <c r="CA28" s="2">
        <f>SQRT('(5) year_D_R23p2-5.5km'!CK26^2+'(5) year_D_R23p2-5.5km'!$M26^2)</f>
        <v>0.1219900976512764</v>
      </c>
      <c r="CB28" s="2">
        <f>SQRT('(5) year_D_R23p2-5.5km'!CL26^2+'(5) year_D_R23p2-5.5km'!$M26^2)</f>
        <v>0.1219900976512764</v>
      </c>
      <c r="CC28" s="2">
        <f>SQRT('(5) year_D_R23p2-5.5km'!CM26^2+'(5) year_D_R23p2-5.5km'!$M26^2)</f>
        <v>0.1219900976512764</v>
      </c>
      <c r="CD28" s="2">
        <f>SQRT('(5) year_D_R23p2-5.5km'!CN26^2+'(5) year_D_R23p2-5.5km'!$M26^2)</f>
        <v>0.1219900976512764</v>
      </c>
      <c r="CE28" s="2">
        <f>SQRT('(5) year_D_R23p2-5.5km'!CO26^2+'(5) year_D_R23p2-5.5km'!$M26^2)</f>
        <v>0.1219900976512764</v>
      </c>
      <c r="CF28" s="2">
        <f>SQRT('(5) year_D_R23p2-5.5km'!CP26^2+'(5) year_D_R23p2-5.5km'!$M26^2)</f>
        <v>0.1219900976512764</v>
      </c>
      <c r="CG28" s="2">
        <f>SQRT('(5) year_D_R23p2-5.5km'!CQ26^2+'(5) year_D_R23p2-5.5km'!$M26^2)</f>
        <v>0.1219900976512764</v>
      </c>
      <c r="CH28" s="2">
        <f>SQRT('(5) year_D_R23p2-5.5km'!CR26^2+'(5) year_D_R23p2-5.5km'!$M26^2)</f>
        <v>0.1219900976512764</v>
      </c>
      <c r="CI28" s="2">
        <f>SQRT('(5) year_D_R23p2-5.5km'!CS26^2+'(5) year_D_R23p2-5.5km'!$M26^2)</f>
        <v>0.1219900976512764</v>
      </c>
      <c r="CJ28" s="2">
        <f>SQRT('(5) year_D_R23p2-5.5km'!CT26^2+'(5) year_D_R23p2-5.5km'!$M26^2)</f>
        <v>0.1219900976512764</v>
      </c>
      <c r="CK28" s="2">
        <f>SQRT('(5) year_D_R23p2-5.5km'!CU26^2+'(5) year_D_R23p2-5.5km'!$M26^2)</f>
        <v>0.1219900976512764</v>
      </c>
      <c r="CL28" s="2">
        <f>SQRT('(5) year_D_R23p2-5.5km'!CV26^2+'(5) year_D_R23p2-5.5km'!$M26^2)</f>
        <v>0.1219900976512764</v>
      </c>
      <c r="CM28" s="2">
        <f>SQRT('(5) year_D_R23p2-5.5km'!CW26^2+'(5) year_D_R23p2-5.5km'!$M26^2)</f>
        <v>0.1219900976512764</v>
      </c>
      <c r="CN28" s="2">
        <f>SQRT('(5) year_D_R23p2-5.5km'!CX26^2+'(5) year_D_R23p2-5.5km'!$M26^2)</f>
        <v>0.1219900976512764</v>
      </c>
      <c r="CO28" s="2">
        <f>SQRT('(5) year_D_R23p2-5.5km'!CY26^2+'(5) year_D_R23p2-5.5km'!$M26^2)</f>
        <v>0.1219900976512764</v>
      </c>
      <c r="CP28" s="2">
        <f>SQRT('(5) year_D_R23p2-5.5km'!CZ26^2+'(5) year_D_R23p2-5.5km'!$M26^2)</f>
        <v>0.1219900976512764</v>
      </c>
      <c r="CQ28" s="2">
        <f>SQRT('(5) year_D_R23p2-5.5km'!DA26^2+'(5) year_D_R23p2-5.5km'!$M26^2)</f>
        <v>0.1219900976512764</v>
      </c>
      <c r="CR28" s="2">
        <f>SQRT('(5) year_D_R23p2-5.5km'!DB26^2+'(5) year_D_R23p2-5.5km'!$M26^2)</f>
        <v>0.1219900976512764</v>
      </c>
      <c r="CS28" s="2">
        <f>SQRT('(5) year_D_R23p2-5.5km'!DC26^2+'(5) year_D_R23p2-5.5km'!$M26^2)</f>
        <v>0.1219900976512764</v>
      </c>
      <c r="CT28" s="2">
        <f>SQRT('(5) year_D_R23p2-5.5km'!DD26^2+'(5) year_D_R23p2-5.5km'!$M26^2)</f>
        <v>0.1219900976512764</v>
      </c>
      <c r="CU28" s="2">
        <f>SQRT('(5) year_D_R23p2-5.5km'!DE26^2+'(5) year_D_R23p2-5.5km'!$M26^2)</f>
        <v>0.1219900976512764</v>
      </c>
      <c r="CV28" s="2">
        <f>SQRT('(5) year_D_R23p2-5.5km'!DF26^2+'(5) year_D_R23p2-5.5km'!$M26^2)</f>
        <v>0.1219900976512764</v>
      </c>
      <c r="CW28" s="2">
        <f>SQRT('(5) year_D_R23p2-5.5km'!DG26^2+'(5) year_D_R23p2-5.5km'!$M26^2)</f>
        <v>0.1219900976512764</v>
      </c>
      <c r="CX28" s="2">
        <f>SQRT('(5) year_D_R23p2-5.5km'!DH26^2+'(5) year_D_R23p2-5.5km'!$M26^2)</f>
        <v>0.1219900976512764</v>
      </c>
      <c r="CY28" s="2">
        <f t="shared" si="10"/>
        <v>1.8185210062006102E-2</v>
      </c>
      <c r="CZ28" s="2">
        <f t="shared" si="13"/>
        <v>2.8753341762275557E-2</v>
      </c>
      <c r="DA28" s="2">
        <f t="shared" si="14"/>
        <v>2.875334176227556E-2</v>
      </c>
    </row>
    <row r="29" spans="1:105" x14ac:dyDescent="0.2">
      <c r="A29" s="170" t="s">
        <v>181</v>
      </c>
      <c r="B29" s="3" t="s">
        <v>182</v>
      </c>
      <c r="C29" s="2">
        <f>'(6) SMB_R23p2-5km_Gl'!P28-'(5) year_D_R23p2-5.5km'!P27</f>
        <v>2.4900000000000002</v>
      </c>
      <c r="D29" s="2">
        <f>'(6) SMB_R23p2-5km_Gl'!Q28-'(5) year_D_R23p2-5.5km'!Q27</f>
        <v>7.13</v>
      </c>
      <c r="E29" s="2">
        <f>'(6) SMB_R23p2-5km_Gl'!R28-'(5) year_D_R23p2-5.5km'!R27</f>
        <v>2.3199999999999998</v>
      </c>
      <c r="F29" s="2">
        <f>'(6) SMB_R23p2-5km_Gl'!S28-'(5) year_D_R23p2-5.5km'!S27</f>
        <v>1.1499999999999999</v>
      </c>
      <c r="G29" s="2">
        <f>'(6) SMB_R23p2-5km_Gl'!T28-'(5) year_D_R23p2-5.5km'!T27</f>
        <v>3.36</v>
      </c>
      <c r="H29" s="2">
        <f>'(6) SMB_R23p2-5km_Gl'!U28-'(5) year_D_R23p2-5.5km'!U27</f>
        <v>5.28</v>
      </c>
      <c r="I29" s="2">
        <f>'(6) SMB_R23p2-5km_Gl'!V28-'(5) year_D_R23p2-5.5km'!V27</f>
        <v>4.1500000000000004</v>
      </c>
      <c r="J29" s="2">
        <f>'(6) SMB_R23p2-5km_Gl'!W28-'(5) year_D_R23p2-5.5km'!W27</f>
        <v>4.97</v>
      </c>
      <c r="K29" s="2">
        <f>'(6) SMB_R23p2-5km_Gl'!X28-'(5) year_D_R23p2-5.5km'!X27</f>
        <v>-0.64</v>
      </c>
      <c r="L29" s="2">
        <f>'(6) SMB_R23p2-5km_Gl'!Y28-'(5) year_D_R23p2-5.5km'!Y27</f>
        <v>-0.15</v>
      </c>
      <c r="M29" s="2">
        <f>'(6) SMB_R23p2-5km_Gl'!Z28-'(5) year_D_R23p2-5.5km'!Z27</f>
        <v>1.73</v>
      </c>
      <c r="N29" s="2">
        <f>'(6) SMB_R23p2-5km_Gl'!AA28-'(5) year_D_R23p2-5.5km'!AA27</f>
        <v>5.46</v>
      </c>
      <c r="O29" s="2">
        <f>'(6) SMB_R23p2-5km_Gl'!AB28-'(5) year_D_R23p2-5.5km'!AB27</f>
        <v>8.5500000000000007</v>
      </c>
      <c r="P29" s="2">
        <f>'(6) SMB_R23p2-5km_Gl'!AC28-'(5) year_D_R23p2-5.5km'!AC27</f>
        <v>0.96</v>
      </c>
      <c r="Q29" s="2">
        <f>'(6) SMB_R23p2-5km_Gl'!AD28-'(5) year_D_R23p2-5.5km'!AD27</f>
        <v>1.98</v>
      </c>
      <c r="R29" s="2">
        <f>'(6) SMB_R23p2-5km_Gl'!AE28-'(5) year_D_R23p2-5.5km'!AE27</f>
        <v>5.64</v>
      </c>
      <c r="S29" s="2">
        <f>'(6) SMB_R23p2-5km_Gl'!AF28-'(5) year_D_R23p2-5.5km'!AF27</f>
        <v>2.5299999999999998</v>
      </c>
      <c r="T29" s="2">
        <f>'(6) SMB_R23p2-5km_Gl'!AG28-'(5) year_D_R23p2-5.5km'!AG27</f>
        <v>-1.21</v>
      </c>
      <c r="U29" s="2">
        <f>'(6) SMB_R23p2-5km_Gl'!AH28-'(5) year_D_R23p2-5.5km'!AH27</f>
        <v>1.36</v>
      </c>
      <c r="V29" s="2">
        <f>'(6) SMB_R23p2-5km_Gl'!AI28-'(5) year_D_R23p2-5.5km'!AI27</f>
        <v>1.89</v>
      </c>
      <c r="W29" s="2">
        <f>'(6) SMB_R23p2-5km_Gl'!AJ28-'(5) year_D_R23p2-5.5km'!AJ27</f>
        <v>4.68</v>
      </c>
      <c r="X29" s="2">
        <f>'(6) SMB_R23p2-5km_Gl'!AK28-'(5) year_D_R23p2-5.5km'!AK27</f>
        <v>2.66</v>
      </c>
      <c r="Y29" s="2">
        <f>'(6) SMB_R23p2-5km_Gl'!AL28-'(5) year_D_R23p2-5.5km'!AL27</f>
        <v>0.04</v>
      </c>
      <c r="Z29" s="2">
        <f>'(6) SMB_R23p2-5km_Gl'!AM28-'(5) year_D_R23p2-5.5km'!AM27</f>
        <v>-2.0299999999999998</v>
      </c>
      <c r="AA29" s="2">
        <f>'(6) SMB_R23p2-5km_Gl'!AN28-'(5) year_D_R23p2-5.5km'!AN27</f>
        <v>2.5099999999999998</v>
      </c>
      <c r="AB29" s="2">
        <f>'(6) SMB_R23p2-5km_Gl'!AO28-'(5) year_D_R23p2-5.5km'!AO27</f>
        <v>3.54</v>
      </c>
      <c r="AC29" s="2">
        <f>'(6) SMB_R23p2-5km_Gl'!AP28-'(5) year_D_R23p2-5.5km'!AP27</f>
        <v>2.56</v>
      </c>
      <c r="AD29" s="2">
        <f>'(6) SMB_R23p2-5km_Gl'!AQ28-'(5) year_D_R23p2-5.5km'!AQ27</f>
        <v>2.5099999999999998</v>
      </c>
      <c r="AE29" s="2">
        <f>'(6) SMB_R23p2-5km_Gl'!AR28-'(5) year_D_R23p2-5.5km'!AR27</f>
        <v>1.76</v>
      </c>
      <c r="AF29" s="2">
        <f>'(6) SMB_R23p2-5km_Gl'!AS28-'(5) year_D_R23p2-5.5km'!AS27</f>
        <v>4.72</v>
      </c>
      <c r="AG29" s="2">
        <f>'(6) SMB_R23p2-5km_Gl'!AT28-'(5) year_D_R23p2-5.5km'!AT27</f>
        <v>-1.83</v>
      </c>
      <c r="AH29" s="2">
        <f>'(6) SMB_R23p2-5km_Gl'!AU28-'(5) year_D_R23p2-5.5km'!AU27</f>
        <v>-1.62</v>
      </c>
      <c r="AI29" s="2">
        <f>'(6) SMB_R23p2-5km_Gl'!AV28-'(5) year_D_R23p2-5.5km'!AV27</f>
        <v>1.67</v>
      </c>
      <c r="AJ29" s="2">
        <f>'(6) SMB_R23p2-5km_Gl'!AW28-'(5) year_D_R23p2-5.5km'!AW27</f>
        <v>2.2999999999999998</v>
      </c>
      <c r="AK29" s="2">
        <f>'(6) SMB_R23p2-5km_Gl'!AX28-'(5) year_D_R23p2-5.5km'!AX27</f>
        <v>2.37</v>
      </c>
      <c r="AL29" s="2">
        <f>'(6) SMB_R23p2-5km_Gl'!AY28-'(5) year_D_R23p2-5.5km'!AY27</f>
        <v>-2.1800000000000002</v>
      </c>
      <c r="AM29" s="2">
        <f>'(6) SMB_R23p2-5km_Gl'!AZ28-'(5) year_D_R23p2-5.5km'!AZ27</f>
        <v>-1.83</v>
      </c>
      <c r="AN29" s="2">
        <f>'(6) SMB_R23p2-5km_Gl'!BA28-'(5) year_D_R23p2-5.5km'!BA27</f>
        <v>2.58</v>
      </c>
      <c r="AO29" s="2">
        <f>'(6) SMB_R23p2-5km_Gl'!BB28-'(5) year_D_R23p2-5.5km'!BB27</f>
        <v>-3.47</v>
      </c>
      <c r="AP29" s="2">
        <f>'(6) SMB_R23p2-5km_Gl'!BC28-'(5) year_D_R23p2-5.5km'!BC27</f>
        <v>-5.94</v>
      </c>
      <c r="AQ29" s="2">
        <f>'(6) SMB_R23p2-5km_Gl'!BD28-'(5) year_D_R23p2-5.5km'!BD27</f>
        <v>-5.15</v>
      </c>
      <c r="AR29" s="2">
        <f>'(6) SMB_R23p2-5km_Gl'!BE28-'(5) year_D_R23p2-5.5km'!BE27</f>
        <v>-2.56</v>
      </c>
      <c r="AS29" s="2">
        <f>'(6) SMB_R23p2-5km_Gl'!BF28-'(5) year_D_R23p2-5.5km'!BF27</f>
        <v>0.96</v>
      </c>
      <c r="AT29" s="2">
        <f>'(6) SMB_R23p2-5km_Gl'!BG28-'(5) year_D_R23p2-5.5km'!BG27</f>
        <v>-1.02</v>
      </c>
      <c r="AU29" s="2">
        <f>'(6) SMB_R23p2-5km_Gl'!BH28-'(5) year_D_R23p2-5.5km'!BH27</f>
        <v>-0.38</v>
      </c>
      <c r="AV29" s="2">
        <f>'(6) SMB_R23p2-5km_Gl'!BI28-'(5) year_D_R23p2-5.5km'!BI27</f>
        <v>-3.23</v>
      </c>
      <c r="AW29" s="2">
        <f>'(6) SMB_R23p2-5km_Gl'!BJ28-'(5) year_D_R23p2-5.5km'!BJ27</f>
        <v>2.1800000000000002</v>
      </c>
      <c r="AX29" s="23">
        <f t="shared" si="4"/>
        <v>1.360217391304348</v>
      </c>
      <c r="AY29" s="23">
        <f t="shared" si="8"/>
        <v>3.0031578947368418</v>
      </c>
      <c r="AZ29" s="23">
        <f t="shared" si="9"/>
        <v>-0.71388888888888902</v>
      </c>
      <c r="BD29" s="2">
        <f>SQRT('(5) year_D_R23p2-5.5km'!BN27^2+'(5) year_D_R23p2-5.5km'!$M27^2)</f>
        <v>0.27692223570869312</v>
      </c>
      <c r="BE29" s="2">
        <f>SQRT('(5) year_D_R23p2-5.5km'!BO27^2+'(5) year_D_R23p2-5.5km'!$M27^2)</f>
        <v>0.27692223570869312</v>
      </c>
      <c r="BF29" s="2">
        <f>SQRT('(5) year_D_R23p2-5.5km'!BP27^2+'(5) year_D_R23p2-5.5km'!$M27^2)</f>
        <v>0.27692223570869312</v>
      </c>
      <c r="BG29" s="2">
        <f>SQRT('(5) year_D_R23p2-5.5km'!BQ27^2+'(5) year_D_R23p2-5.5km'!$M27^2)</f>
        <v>0.27692223570869312</v>
      </c>
      <c r="BH29" s="2">
        <f>SQRT('(5) year_D_R23p2-5.5km'!BR27^2+'(5) year_D_R23p2-5.5km'!$M27^2)</f>
        <v>0.27692223570869312</v>
      </c>
      <c r="BI29" s="2">
        <f>SQRT('(5) year_D_R23p2-5.5km'!BS27^2+'(5) year_D_R23p2-5.5km'!$M27^2)</f>
        <v>0.27692223570869312</v>
      </c>
      <c r="BJ29" s="2">
        <f>SQRT('(5) year_D_R23p2-5.5km'!BT27^2+'(5) year_D_R23p2-5.5km'!$M27^2)</f>
        <v>0.27692223570869312</v>
      </c>
      <c r="BK29" s="2">
        <f>SQRT('(5) year_D_R23p2-5.5km'!BU27^2+'(5) year_D_R23p2-5.5km'!$M27^2)</f>
        <v>0.27692223570869312</v>
      </c>
      <c r="BL29" s="2">
        <f>SQRT('(5) year_D_R23p2-5.5km'!BV27^2+'(5) year_D_R23p2-5.5km'!$M27^2)</f>
        <v>0.27692223570869312</v>
      </c>
      <c r="BM29" s="2">
        <f>SQRT('(5) year_D_R23p2-5.5km'!BW27^2+'(5) year_D_R23p2-5.5km'!$M27^2)</f>
        <v>0.27692223570869312</v>
      </c>
      <c r="BN29" s="2">
        <f>SQRT('(5) year_D_R23p2-5.5km'!BX27^2+'(5) year_D_R23p2-5.5km'!$M27^2)</f>
        <v>0.27692223570869312</v>
      </c>
      <c r="BO29" s="2">
        <f>SQRT('(5) year_D_R23p2-5.5km'!BY27^2+'(5) year_D_R23p2-5.5km'!$M27^2)</f>
        <v>0.27692223570869312</v>
      </c>
      <c r="BP29" s="2">
        <f>SQRT('(5) year_D_R23p2-5.5km'!BZ27^2+'(5) year_D_R23p2-5.5km'!$M27^2)</f>
        <v>0.27692223570869312</v>
      </c>
      <c r="BQ29" s="2">
        <f>SQRT('(5) year_D_R23p2-5.5km'!CA27^2+'(5) year_D_R23p2-5.5km'!$M27^2)</f>
        <v>0.27692223570869312</v>
      </c>
      <c r="BR29" s="2">
        <f>SQRT('(5) year_D_R23p2-5.5km'!CB27^2+'(5) year_D_R23p2-5.5km'!$M27^2)</f>
        <v>0.27692223570869312</v>
      </c>
      <c r="BS29" s="2">
        <f>SQRT('(5) year_D_R23p2-5.5km'!CC27^2+'(5) year_D_R23p2-5.5km'!$M27^2)</f>
        <v>0.27692223570869312</v>
      </c>
      <c r="BT29" s="2">
        <f>SQRT('(5) year_D_R23p2-5.5km'!CD27^2+'(5) year_D_R23p2-5.5km'!$M27^2)</f>
        <v>0.27692223570869312</v>
      </c>
      <c r="BU29" s="2">
        <f>SQRT('(5) year_D_R23p2-5.5km'!CE27^2+'(5) year_D_R23p2-5.5km'!$M27^2)</f>
        <v>0.27692223570869312</v>
      </c>
      <c r="BV29" s="2">
        <f>SQRT('(5) year_D_R23p2-5.5km'!CF27^2+'(5) year_D_R23p2-5.5km'!$M27^2)</f>
        <v>0.27692223570869312</v>
      </c>
      <c r="BW29" s="2">
        <f>SQRT('(5) year_D_R23p2-5.5km'!CG27^2+'(5) year_D_R23p2-5.5km'!$M27^2)</f>
        <v>0.27692223570869312</v>
      </c>
      <c r="BX29" s="2">
        <f>SQRT('(5) year_D_R23p2-5.5km'!CH27^2+'(5) year_D_R23p2-5.5km'!$M27^2)</f>
        <v>0.27692223570869312</v>
      </c>
      <c r="BY29" s="2">
        <f>SQRT('(5) year_D_R23p2-5.5km'!CI27^2+'(5) year_D_R23p2-5.5km'!$M27^2)</f>
        <v>0.27692223570869312</v>
      </c>
      <c r="BZ29" s="2">
        <f>SQRT('(5) year_D_R23p2-5.5km'!CJ27^2+'(5) year_D_R23p2-5.5km'!$M27^2)</f>
        <v>0.27692223570869312</v>
      </c>
      <c r="CA29" s="2">
        <f>SQRT('(5) year_D_R23p2-5.5km'!CK27^2+'(5) year_D_R23p2-5.5km'!$M27^2)</f>
        <v>0.27692223570869312</v>
      </c>
      <c r="CB29" s="2">
        <f>SQRT('(5) year_D_R23p2-5.5km'!CL27^2+'(5) year_D_R23p2-5.5km'!$M27^2)</f>
        <v>0.27692223570869312</v>
      </c>
      <c r="CC29" s="2">
        <f>SQRT('(5) year_D_R23p2-5.5km'!CM27^2+'(5) year_D_R23p2-5.5km'!$M27^2)</f>
        <v>0.27692223570869312</v>
      </c>
      <c r="CD29" s="2">
        <f>SQRT('(5) year_D_R23p2-5.5km'!CN27^2+'(5) year_D_R23p2-5.5km'!$M27^2)</f>
        <v>0.27692223570869312</v>
      </c>
      <c r="CE29" s="2">
        <f>SQRT('(5) year_D_R23p2-5.5km'!CO27^2+'(5) year_D_R23p2-5.5km'!$M27^2)</f>
        <v>0.27692223570869312</v>
      </c>
      <c r="CF29" s="2">
        <f>SQRT('(5) year_D_R23p2-5.5km'!CP27^2+'(5) year_D_R23p2-5.5km'!$M27^2)</f>
        <v>0.27692223570869312</v>
      </c>
      <c r="CG29" s="2">
        <f>SQRT('(5) year_D_R23p2-5.5km'!CQ27^2+'(5) year_D_R23p2-5.5km'!$M27^2)</f>
        <v>0.27692223570869312</v>
      </c>
      <c r="CH29" s="2">
        <f>SQRT('(5) year_D_R23p2-5.5km'!CR27^2+'(5) year_D_R23p2-5.5km'!$M27^2)</f>
        <v>0.27692223570869312</v>
      </c>
      <c r="CI29" s="2">
        <f>SQRT('(5) year_D_R23p2-5.5km'!CS27^2+'(5) year_D_R23p2-5.5km'!$M27^2)</f>
        <v>0.27692223570869312</v>
      </c>
      <c r="CJ29" s="2">
        <f>SQRT('(5) year_D_R23p2-5.5km'!CT27^2+'(5) year_D_R23p2-5.5km'!$M27^2)</f>
        <v>0.27692223570869312</v>
      </c>
      <c r="CK29" s="2">
        <f>SQRT('(5) year_D_R23p2-5.5km'!CU27^2+'(5) year_D_R23p2-5.5km'!$M27^2)</f>
        <v>0.27692223570869312</v>
      </c>
      <c r="CL29" s="2">
        <f>SQRT('(5) year_D_R23p2-5.5km'!CV27^2+'(5) year_D_R23p2-5.5km'!$M27^2)</f>
        <v>0.27692223570869312</v>
      </c>
      <c r="CM29" s="2">
        <f>SQRT('(5) year_D_R23p2-5.5km'!CW27^2+'(5) year_D_R23p2-5.5km'!$M27^2)</f>
        <v>0.27692223570869312</v>
      </c>
      <c r="CN29" s="2">
        <f>SQRT('(5) year_D_R23p2-5.5km'!CX27^2+'(5) year_D_R23p2-5.5km'!$M27^2)</f>
        <v>0.27692223570869312</v>
      </c>
      <c r="CO29" s="2">
        <f>SQRT('(5) year_D_R23p2-5.5km'!CY27^2+'(5) year_D_R23p2-5.5km'!$M27^2)</f>
        <v>0.27692223570869312</v>
      </c>
      <c r="CP29" s="2">
        <f>SQRT('(5) year_D_R23p2-5.5km'!CZ27^2+'(5) year_D_R23p2-5.5km'!$M27^2)</f>
        <v>0.27692223570869312</v>
      </c>
      <c r="CQ29" s="2">
        <f>SQRT('(5) year_D_R23p2-5.5km'!DA27^2+'(5) year_D_R23p2-5.5km'!$M27^2)</f>
        <v>0.27692223570869312</v>
      </c>
      <c r="CR29" s="2">
        <f>SQRT('(5) year_D_R23p2-5.5km'!DB27^2+'(5) year_D_R23p2-5.5km'!$M27^2)</f>
        <v>0.27692223570869312</v>
      </c>
      <c r="CS29" s="2">
        <f>SQRT('(5) year_D_R23p2-5.5km'!DC27^2+'(5) year_D_R23p2-5.5km'!$M27^2)</f>
        <v>0.27692223570869312</v>
      </c>
      <c r="CT29" s="2">
        <f>SQRT('(5) year_D_R23p2-5.5km'!DD27^2+'(5) year_D_R23p2-5.5km'!$M27^2)</f>
        <v>0.27692223570869312</v>
      </c>
      <c r="CU29" s="2">
        <f>SQRT('(5) year_D_R23p2-5.5km'!DE27^2+'(5) year_D_R23p2-5.5km'!$M27^2)</f>
        <v>0.27692223570869312</v>
      </c>
      <c r="CV29" s="2">
        <f>SQRT('(5) year_D_R23p2-5.5km'!DF27^2+'(5) year_D_R23p2-5.5km'!$M27^2)</f>
        <v>0.27692223570869312</v>
      </c>
      <c r="CW29" s="2">
        <f>SQRT('(5) year_D_R23p2-5.5km'!DG27^2+'(5) year_D_R23p2-5.5km'!$M27^2)</f>
        <v>0.27692223570869312</v>
      </c>
      <c r="CX29" s="2">
        <f>SQRT('(5) year_D_R23p2-5.5km'!DH27^2+'(5) year_D_R23p2-5.5km'!$M27^2)</f>
        <v>0.27692223570869312</v>
      </c>
      <c r="CY29" s="2">
        <f t="shared" si="10"/>
        <v>4.1281129568390473E-2</v>
      </c>
      <c r="CZ29" s="2">
        <f t="shared" si="13"/>
        <v>6.5271196910318838E-2</v>
      </c>
      <c r="DA29" s="2">
        <f t="shared" si="14"/>
        <v>6.5271196910318838E-2</v>
      </c>
    </row>
    <row r="30" spans="1:105" ht="17" thickBot="1" x14ac:dyDescent="0.25">
      <c r="A30" s="173" t="s">
        <v>251</v>
      </c>
      <c r="B30" s="73" t="s">
        <v>182</v>
      </c>
      <c r="C30" s="76">
        <f>'(6) SMB_R23p2-5km_Gl'!P29-'(5) year_D_R23p2-5.5km'!P28</f>
        <v>-4.9999999999999822E-2</v>
      </c>
      <c r="D30" s="76">
        <f>'(6) SMB_R23p2-5km_Gl'!Q29-'(5) year_D_R23p2-5.5km'!Q28</f>
        <v>4.1199999999999992</v>
      </c>
      <c r="E30" s="76">
        <f>'(6) SMB_R23p2-5km_Gl'!R29-'(5) year_D_R23p2-5.5km'!R28</f>
        <v>-2.25</v>
      </c>
      <c r="F30" s="76">
        <f>'(6) SMB_R23p2-5km_Gl'!S29-'(5) year_D_R23p2-5.5km'!S28</f>
        <v>-1.9</v>
      </c>
      <c r="G30" s="76">
        <f>'(6) SMB_R23p2-5km_Gl'!T29-'(5) year_D_R23p2-5.5km'!T28</f>
        <v>-0.65999999999999992</v>
      </c>
      <c r="H30" s="76">
        <f>'(6) SMB_R23p2-5km_Gl'!U29-'(5) year_D_R23p2-5.5km'!U28</f>
        <v>2.6300000000000003</v>
      </c>
      <c r="I30" s="76">
        <f>'(6) SMB_R23p2-5km_Gl'!V29-'(5) year_D_R23p2-5.5km'!V28</f>
        <v>0.2200000000000002</v>
      </c>
      <c r="J30" s="76">
        <f>'(6) SMB_R23p2-5km_Gl'!W29-'(5) year_D_R23p2-5.5km'!W28</f>
        <v>3.0400000000000005</v>
      </c>
      <c r="K30" s="76">
        <f>'(6) SMB_R23p2-5km_Gl'!X29-'(5) year_D_R23p2-5.5km'!X28</f>
        <v>-0.22999999999999998</v>
      </c>
      <c r="L30" s="76">
        <f>'(6) SMB_R23p2-5km_Gl'!Y29-'(5) year_D_R23p2-5.5km'!Y28</f>
        <v>-1.51</v>
      </c>
      <c r="M30" s="76">
        <f>'(6) SMB_R23p2-5km_Gl'!Z29-'(5) year_D_R23p2-5.5km'!Z28</f>
        <v>-0.89999999999999991</v>
      </c>
      <c r="N30" s="76">
        <f>'(6) SMB_R23p2-5km_Gl'!AA29-'(5) year_D_R23p2-5.5km'!AA28</f>
        <v>5.0000000000000044E-2</v>
      </c>
      <c r="O30" s="76">
        <f>'(6) SMB_R23p2-5km_Gl'!AB29-'(5) year_D_R23p2-5.5km'!AB28</f>
        <v>2.3200000000000003</v>
      </c>
      <c r="P30" s="76">
        <f>'(6) SMB_R23p2-5km_Gl'!AC29-'(5) year_D_R23p2-5.5km'!AC28</f>
        <v>-2.3499999999999996</v>
      </c>
      <c r="Q30" s="76">
        <f>'(6) SMB_R23p2-5km_Gl'!AD29-'(5) year_D_R23p2-5.5km'!AD28</f>
        <v>-1.0799999999999998</v>
      </c>
      <c r="R30" s="76">
        <f>'(6) SMB_R23p2-5km_Gl'!AE29-'(5) year_D_R23p2-5.5km'!AE28</f>
        <v>5.0000000000000044E-2</v>
      </c>
      <c r="S30" s="76">
        <f>'(6) SMB_R23p2-5km_Gl'!AF29-'(5) year_D_R23p2-5.5km'!AF28</f>
        <v>-0.97</v>
      </c>
      <c r="T30" s="76">
        <f>'(6) SMB_R23p2-5km_Gl'!AG29-'(5) year_D_R23p2-5.5km'!AG28</f>
        <v>-2.13</v>
      </c>
      <c r="U30" s="76">
        <f>'(6) SMB_R23p2-5km_Gl'!AH29-'(5) year_D_R23p2-5.5km'!AH28</f>
        <v>-1.17</v>
      </c>
      <c r="V30" s="76">
        <f>'(6) SMB_R23p2-5km_Gl'!AI29-'(5) year_D_R23p2-5.5km'!AI28</f>
        <v>-1.41</v>
      </c>
      <c r="W30" s="76">
        <f>'(6) SMB_R23p2-5km_Gl'!AJ29-'(5) year_D_R23p2-5.5km'!AJ28</f>
        <v>0.17000000000000015</v>
      </c>
      <c r="X30" s="76">
        <f>'(6) SMB_R23p2-5km_Gl'!AK29-'(5) year_D_R23p2-5.5km'!AK28</f>
        <v>-0.85999999999999988</v>
      </c>
      <c r="Y30" s="76">
        <f>'(6) SMB_R23p2-5km_Gl'!AL29-'(5) year_D_R23p2-5.5km'!AL28</f>
        <v>-1.54</v>
      </c>
      <c r="Z30" s="76">
        <f>'(6) SMB_R23p2-5km_Gl'!AM29-'(5) year_D_R23p2-5.5km'!AM28</f>
        <v>-2.3899999999999997</v>
      </c>
      <c r="AA30" s="76">
        <f>'(6) SMB_R23p2-5km_Gl'!AN29-'(5) year_D_R23p2-5.5km'!AN28</f>
        <v>2.31</v>
      </c>
      <c r="AB30" s="76">
        <f>'(6) SMB_R23p2-5km_Gl'!AO29-'(5) year_D_R23p2-5.5km'!AO28</f>
        <v>1.75</v>
      </c>
      <c r="AC30" s="76">
        <f>'(6) SMB_R23p2-5km_Gl'!AP29-'(5) year_D_R23p2-5.5km'!AP28</f>
        <v>-1.0599999999999998</v>
      </c>
      <c r="AD30" s="76">
        <f>'(6) SMB_R23p2-5km_Gl'!AQ29-'(5) year_D_R23p2-5.5km'!AQ28</f>
        <v>-2.1799999999999997</v>
      </c>
      <c r="AE30" s="76">
        <f>'(6) SMB_R23p2-5km_Gl'!AR29-'(5) year_D_R23p2-5.5km'!AR28</f>
        <v>5.0000000000000044E-2</v>
      </c>
      <c r="AF30" s="76">
        <f>'(6) SMB_R23p2-5km_Gl'!AS29-'(5) year_D_R23p2-5.5km'!AS28</f>
        <v>-1.38</v>
      </c>
      <c r="AG30" s="76">
        <f>'(6) SMB_R23p2-5km_Gl'!AT29-'(5) year_D_R23p2-5.5km'!AT28</f>
        <v>-2.88</v>
      </c>
      <c r="AH30" s="76">
        <f>'(6) SMB_R23p2-5km_Gl'!AU29-'(5) year_D_R23p2-5.5km'!AU28</f>
        <v>-4.0600000000000005</v>
      </c>
      <c r="AI30" s="76">
        <f>'(6) SMB_R23p2-5km_Gl'!AV29-'(5) year_D_R23p2-5.5km'!AV28</f>
        <v>-1.89</v>
      </c>
      <c r="AJ30" s="76">
        <f>'(6) SMB_R23p2-5km_Gl'!AW29-'(5) year_D_R23p2-5.5km'!AW28</f>
        <v>1.27</v>
      </c>
      <c r="AK30" s="76">
        <f>'(6) SMB_R23p2-5km_Gl'!AX29-'(5) year_D_R23p2-5.5km'!AX28</f>
        <v>-0.47999999999999987</v>
      </c>
      <c r="AL30" s="76">
        <f>'(6) SMB_R23p2-5km_Gl'!AY29-'(5) year_D_R23p2-5.5km'!AY28</f>
        <v>-3.32</v>
      </c>
      <c r="AM30" s="76">
        <f>'(6) SMB_R23p2-5km_Gl'!AZ29-'(5) year_D_R23p2-5.5km'!AZ28</f>
        <v>-4.6899999999999995</v>
      </c>
      <c r="AN30" s="76">
        <f>'(6) SMB_R23p2-5km_Gl'!BA29-'(5) year_D_R23p2-5.5km'!BA28</f>
        <v>-1.0299999999999998</v>
      </c>
      <c r="AO30" s="76">
        <f>'(6) SMB_R23p2-5km_Gl'!BB29-'(5) year_D_R23p2-5.5km'!BB28</f>
        <v>-3.89</v>
      </c>
      <c r="AP30" s="76">
        <f>'(6) SMB_R23p2-5km_Gl'!BC29-'(5) year_D_R23p2-5.5km'!BC28</f>
        <v>-5.6899999999999995</v>
      </c>
      <c r="AQ30" s="76">
        <f>'(6) SMB_R23p2-5km_Gl'!BD29-'(5) year_D_R23p2-5.5km'!BD28</f>
        <v>-5.9599999999999991</v>
      </c>
      <c r="AR30" s="76">
        <f>'(6) SMB_R23p2-5km_Gl'!BE29-'(5) year_D_R23p2-5.5km'!BE28</f>
        <v>-5.1999999999999993</v>
      </c>
      <c r="AS30" s="76">
        <f>'(6) SMB_R23p2-5km_Gl'!BF29-'(5) year_D_R23p2-5.5km'!BF28</f>
        <v>-2.19</v>
      </c>
      <c r="AT30" s="76">
        <f>'(6) SMB_R23p2-5km_Gl'!BG29-'(5) year_D_R23p2-5.5km'!BG28</f>
        <v>-3.89</v>
      </c>
      <c r="AU30" s="76">
        <f>'(6) SMB_R23p2-5km_Gl'!BH29-'(5) year_D_R23p2-5.5km'!BH28</f>
        <v>-2.86</v>
      </c>
      <c r="AV30" s="76">
        <f>'(6) SMB_R23p2-5km_Gl'!BI29-'(5) year_D_R23p2-5.5km'!BI28</f>
        <v>-5.5500000000000007</v>
      </c>
      <c r="AW30" s="76">
        <f>'(6) SMB_R23p2-5km_Gl'!BJ29-'(5) year_D_R23p2-5.5km'!BJ28</f>
        <v>-1.2599999999999998</v>
      </c>
      <c r="AX30" s="109">
        <f t="shared" si="4"/>
        <v>-1.3395652173913042</v>
      </c>
      <c r="AY30" s="109">
        <f t="shared" si="8"/>
        <v>-0.14578947368421047</v>
      </c>
      <c r="AZ30" s="109">
        <f t="shared" si="9"/>
        <v>-2.98</v>
      </c>
      <c r="BA30" s="77"/>
      <c r="BB30" s="41"/>
      <c r="BC30" s="41"/>
      <c r="BD30" s="76">
        <f>SQRT('(5) year_D_R23p2-5.5km'!BN28^2+'(5) year_D_R23p2-5.5km'!$M28^2)</f>
        <v>0.52353970775872771</v>
      </c>
      <c r="BE30" s="76">
        <f>SQRT('(5) year_D_R23p2-5.5km'!BO28^2+'(5) year_D_R23p2-5.5km'!$M28^2)</f>
        <v>0.52353970775872771</v>
      </c>
      <c r="BF30" s="76">
        <f>SQRT('(5) year_D_R23p2-5.5km'!BP28^2+'(5) year_D_R23p2-5.5km'!$M28^2)</f>
        <v>0.52353970775872771</v>
      </c>
      <c r="BG30" s="76">
        <f>SQRT('(5) year_D_R23p2-5.5km'!BQ28^2+'(5) year_D_R23p2-5.5km'!$M28^2)</f>
        <v>0.52353970775872771</v>
      </c>
      <c r="BH30" s="76">
        <f>SQRT('(5) year_D_R23p2-5.5km'!BR28^2+'(5) year_D_R23p2-5.5km'!$M28^2)</f>
        <v>0.52353970775872771</v>
      </c>
      <c r="BI30" s="76">
        <f>SQRT('(5) year_D_R23p2-5.5km'!BS28^2+'(5) year_D_R23p2-5.5km'!$M28^2)</f>
        <v>0.52353970775872771</v>
      </c>
      <c r="BJ30" s="76">
        <f>SQRT('(5) year_D_R23p2-5.5km'!BT28^2+'(5) year_D_R23p2-5.5km'!$M28^2)</f>
        <v>0.52353970775872771</v>
      </c>
      <c r="BK30" s="76">
        <f>SQRT('(5) year_D_R23p2-5.5km'!BU28^2+'(5) year_D_R23p2-5.5km'!$M28^2)</f>
        <v>0.52353970775872771</v>
      </c>
      <c r="BL30" s="76">
        <f>SQRT('(5) year_D_R23p2-5.5km'!BV28^2+'(5) year_D_R23p2-5.5km'!$M28^2)</f>
        <v>0.52353970775872771</v>
      </c>
      <c r="BM30" s="76">
        <f>SQRT('(5) year_D_R23p2-5.5km'!BW28^2+'(5) year_D_R23p2-5.5km'!$M28^2)</f>
        <v>0.52353970775872771</v>
      </c>
      <c r="BN30" s="76">
        <f>SQRT('(5) year_D_R23p2-5.5km'!BX28^2+'(5) year_D_R23p2-5.5km'!$M28^2)</f>
        <v>0.52353970775872771</v>
      </c>
      <c r="BO30" s="76">
        <f>SQRT('(5) year_D_R23p2-5.5km'!BY28^2+'(5) year_D_R23p2-5.5km'!$M28^2)</f>
        <v>0.52353970775872771</v>
      </c>
      <c r="BP30" s="76">
        <f>SQRT('(5) year_D_R23p2-5.5km'!BZ28^2+'(5) year_D_R23p2-5.5km'!$M28^2)</f>
        <v>0.52353970775872771</v>
      </c>
      <c r="BQ30" s="76">
        <f>SQRT('(5) year_D_R23p2-5.5km'!CA28^2+'(5) year_D_R23p2-5.5km'!$M28^2)</f>
        <v>0.52353970775872771</v>
      </c>
      <c r="BR30" s="76">
        <f>SQRT('(5) year_D_R23p2-5.5km'!CB28^2+'(5) year_D_R23p2-5.5km'!$M28^2)</f>
        <v>0.52353970775872771</v>
      </c>
      <c r="BS30" s="76">
        <f>SQRT('(5) year_D_R23p2-5.5km'!CC28^2+'(5) year_D_R23p2-5.5km'!$M28^2)</f>
        <v>0.52353970775872771</v>
      </c>
      <c r="BT30" s="76">
        <f>SQRT('(5) year_D_R23p2-5.5km'!CD28^2+'(5) year_D_R23p2-5.5km'!$M28^2)</f>
        <v>0.52353970775872771</v>
      </c>
      <c r="BU30" s="76">
        <f>SQRT('(5) year_D_R23p2-5.5km'!CE28^2+'(5) year_D_R23p2-5.5km'!$M28^2)</f>
        <v>0.52353970775872771</v>
      </c>
      <c r="BV30" s="76">
        <f>SQRT('(5) year_D_R23p2-5.5km'!CF28^2+'(5) year_D_R23p2-5.5km'!$M28^2)</f>
        <v>0.52353970775872771</v>
      </c>
      <c r="BW30" s="76">
        <f>SQRT('(5) year_D_R23p2-5.5km'!CG28^2+'(5) year_D_R23p2-5.5km'!$M28^2)</f>
        <v>0.52353970775872771</v>
      </c>
      <c r="BX30" s="76">
        <f>SQRT('(5) year_D_R23p2-5.5km'!CH28^2+'(5) year_D_R23p2-5.5km'!$M28^2)</f>
        <v>0.52353970775872771</v>
      </c>
      <c r="BY30" s="76">
        <f>SQRT('(5) year_D_R23p2-5.5km'!CI28^2+'(5) year_D_R23p2-5.5km'!$M28^2)</f>
        <v>0.52353970775872771</v>
      </c>
      <c r="BZ30" s="76">
        <f>SQRT('(5) year_D_R23p2-5.5km'!CJ28^2+'(5) year_D_R23p2-5.5km'!$M28^2)</f>
        <v>0.52353970775872771</v>
      </c>
      <c r="CA30" s="76">
        <f>SQRT('(5) year_D_R23p2-5.5km'!CK28^2+'(5) year_D_R23p2-5.5km'!$M28^2)</f>
        <v>0.52353970775872771</v>
      </c>
      <c r="CB30" s="76">
        <f>SQRT('(5) year_D_R23p2-5.5km'!CL28^2+'(5) year_D_R23p2-5.5km'!$M28^2)</f>
        <v>0.52353970775872771</v>
      </c>
      <c r="CC30" s="76">
        <f>SQRT('(5) year_D_R23p2-5.5km'!CM28^2+'(5) year_D_R23p2-5.5km'!$M28^2)</f>
        <v>0.52353970775872771</v>
      </c>
      <c r="CD30" s="76">
        <f>SQRT('(5) year_D_R23p2-5.5km'!CN28^2+'(5) year_D_R23p2-5.5km'!$M28^2)</f>
        <v>0.52353970775872771</v>
      </c>
      <c r="CE30" s="76">
        <f>SQRT('(5) year_D_R23p2-5.5km'!CO28^2+'(5) year_D_R23p2-5.5km'!$M28^2)</f>
        <v>0.52353970775872771</v>
      </c>
      <c r="CF30" s="76">
        <f>SQRT('(5) year_D_R23p2-5.5km'!CP28^2+'(5) year_D_R23p2-5.5km'!$M28^2)</f>
        <v>0.52353970775872771</v>
      </c>
      <c r="CG30" s="76">
        <f>SQRT('(5) year_D_R23p2-5.5km'!CQ28^2+'(5) year_D_R23p2-5.5km'!$M28^2)</f>
        <v>0.52353970775872771</v>
      </c>
      <c r="CH30" s="76">
        <f>SQRT('(5) year_D_R23p2-5.5km'!CR28^2+'(5) year_D_R23p2-5.5km'!$M28^2)</f>
        <v>0.52353970775872771</v>
      </c>
      <c r="CI30" s="76">
        <f>SQRT('(5) year_D_R23p2-5.5km'!CS28^2+'(5) year_D_R23p2-5.5km'!$M28^2)</f>
        <v>0.52353970775872771</v>
      </c>
      <c r="CJ30" s="76">
        <f>SQRT('(5) year_D_R23p2-5.5km'!CT28^2+'(5) year_D_R23p2-5.5km'!$M28^2)</f>
        <v>0.52353970775872771</v>
      </c>
      <c r="CK30" s="76">
        <f>SQRT('(5) year_D_R23p2-5.5km'!CU28^2+'(5) year_D_R23p2-5.5km'!$M28^2)</f>
        <v>0.52353970775872771</v>
      </c>
      <c r="CL30" s="76">
        <f>SQRT('(5) year_D_R23p2-5.5km'!CV28^2+'(5) year_D_R23p2-5.5km'!$M28^2)</f>
        <v>0.52353970775872771</v>
      </c>
      <c r="CM30" s="76">
        <f>SQRT('(5) year_D_R23p2-5.5km'!CW28^2+'(5) year_D_R23p2-5.5km'!$M28^2)</f>
        <v>0.52353970775872771</v>
      </c>
      <c r="CN30" s="76">
        <f>SQRT('(5) year_D_R23p2-5.5km'!CX28^2+'(5) year_D_R23p2-5.5km'!$M28^2)</f>
        <v>0.52353970775872771</v>
      </c>
      <c r="CO30" s="76">
        <f>SQRT('(5) year_D_R23p2-5.5km'!CY28^2+'(5) year_D_R23p2-5.5km'!$M28^2)</f>
        <v>0.52353970775872771</v>
      </c>
      <c r="CP30" s="76">
        <f>SQRT('(5) year_D_R23p2-5.5km'!CZ28^2+'(5) year_D_R23p2-5.5km'!$M28^2)</f>
        <v>0.52353970775872771</v>
      </c>
      <c r="CQ30" s="76">
        <f>SQRT('(5) year_D_R23p2-5.5km'!DA28^2+'(5) year_D_R23p2-5.5km'!$M28^2)</f>
        <v>0.52353970775872771</v>
      </c>
      <c r="CR30" s="76">
        <f>SQRT('(5) year_D_R23p2-5.5km'!DB28^2+'(5) year_D_R23p2-5.5km'!$M28^2)</f>
        <v>0.52353970775872771</v>
      </c>
      <c r="CS30" s="76">
        <f>SQRT('(5) year_D_R23p2-5.5km'!DC28^2+'(5) year_D_R23p2-5.5km'!$M28^2)</f>
        <v>0.52353970775872771</v>
      </c>
      <c r="CT30" s="76">
        <f>SQRT('(5) year_D_R23p2-5.5km'!DD28^2+'(5) year_D_R23p2-5.5km'!$M28^2)</f>
        <v>0.52353970775872771</v>
      </c>
      <c r="CU30" s="76">
        <f>SQRT('(5) year_D_R23p2-5.5km'!DE28^2+'(5) year_D_R23p2-5.5km'!$M28^2)</f>
        <v>0.52353970775872771</v>
      </c>
      <c r="CV30" s="76">
        <f>SQRT('(5) year_D_R23p2-5.5km'!DF28^2+'(5) year_D_R23p2-5.5km'!$M28^2)</f>
        <v>0.52353970775872771</v>
      </c>
      <c r="CW30" s="76">
        <f>SQRT('(5) year_D_R23p2-5.5km'!DG28^2+'(5) year_D_R23p2-5.5km'!$M28^2)</f>
        <v>0.52353970775872771</v>
      </c>
      <c r="CX30" s="76">
        <f>SQRT('(5) year_D_R23p2-5.5km'!DH28^2+'(5) year_D_R23p2-5.5km'!$M28^2)</f>
        <v>0.52353970775872771</v>
      </c>
      <c r="CY30" s="76">
        <f t="shared" si="10"/>
        <v>7.8044691697926022E-2</v>
      </c>
      <c r="CZ30" s="76">
        <f t="shared" si="13"/>
        <v>0.12339949252553992</v>
      </c>
      <c r="DA30" s="76">
        <f t="shared" si="14"/>
        <v>0.12339949252553992</v>
      </c>
    </row>
    <row r="31" spans="1:105" x14ac:dyDescent="0.2">
      <c r="A31" s="170" t="s">
        <v>180</v>
      </c>
      <c r="B31" s="3" t="s">
        <v>178</v>
      </c>
      <c r="C31" s="2">
        <f>'(6) SMB_R23p2-5km_Gl'!P30-'(5) year_D_R23p2-5.5km'!P29</f>
        <v>-0.14000000000000001</v>
      </c>
      <c r="D31" s="2">
        <f>'(6) SMB_R23p2-5km_Gl'!Q30-'(5) year_D_R23p2-5.5km'!Q29</f>
        <v>4.0999999999999996</v>
      </c>
      <c r="E31" s="2">
        <f>'(6) SMB_R23p2-5km_Gl'!R30-'(5) year_D_R23p2-5.5km'!R29</f>
        <v>-0.08</v>
      </c>
      <c r="F31" s="2">
        <f>'(6) SMB_R23p2-5km_Gl'!S30-'(5) year_D_R23p2-5.5km'!S29</f>
        <v>-1.0900000000000001</v>
      </c>
      <c r="G31" s="2">
        <f>'(6) SMB_R23p2-5km_Gl'!T30-'(5) year_D_R23p2-5.5km'!T29</f>
        <v>0.52</v>
      </c>
      <c r="H31" s="2">
        <f>'(6) SMB_R23p2-5km_Gl'!U30-'(5) year_D_R23p2-5.5km'!U29</f>
        <v>2.2000000000000002</v>
      </c>
      <c r="I31" s="2">
        <f>'(6) SMB_R23p2-5km_Gl'!V30-'(5) year_D_R23p2-5.5km'!V29</f>
        <v>1.58</v>
      </c>
      <c r="J31" s="2">
        <f>'(6) SMB_R23p2-5km_Gl'!W30-'(5) year_D_R23p2-5.5km'!W29</f>
        <v>1.42</v>
      </c>
      <c r="K31" s="2">
        <f>'(6) SMB_R23p2-5km_Gl'!X30-'(5) year_D_R23p2-5.5km'!X29</f>
        <v>-3.43</v>
      </c>
      <c r="L31" s="2">
        <f>'(6) SMB_R23p2-5km_Gl'!Y30-'(5) year_D_R23p2-5.5km'!Y29</f>
        <v>-2.48</v>
      </c>
      <c r="M31" s="2">
        <f>'(6) SMB_R23p2-5km_Gl'!Z30-'(5) year_D_R23p2-5.5km'!Z29</f>
        <v>-0.78</v>
      </c>
      <c r="N31" s="2">
        <f>'(6) SMB_R23p2-5km_Gl'!AA30-'(5) year_D_R23p2-5.5km'!AA29</f>
        <v>2.6</v>
      </c>
      <c r="O31" s="2">
        <f>'(6) SMB_R23p2-5km_Gl'!AB30-'(5) year_D_R23p2-5.5km'!AB29</f>
        <v>5.56</v>
      </c>
      <c r="P31" s="2">
        <f>'(6) SMB_R23p2-5km_Gl'!AC30-'(5) year_D_R23p2-5.5km'!AC29</f>
        <v>-1.77</v>
      </c>
      <c r="Q31" s="2">
        <f>'(6) SMB_R23p2-5km_Gl'!AD30-'(5) year_D_R23p2-5.5km'!AD29</f>
        <v>-0.16</v>
      </c>
      <c r="R31" s="2">
        <f>'(6) SMB_R23p2-5km_Gl'!AE30-'(5) year_D_R23p2-5.5km'!AE29</f>
        <v>1.98</v>
      </c>
      <c r="S31" s="2">
        <f>'(6) SMB_R23p2-5km_Gl'!AF30-'(5) year_D_R23p2-5.5km'!AF29</f>
        <v>-0.39</v>
      </c>
      <c r="T31" s="2">
        <f>'(6) SMB_R23p2-5km_Gl'!AG30-'(5) year_D_R23p2-5.5km'!AG29</f>
        <v>-3.29</v>
      </c>
      <c r="U31" s="2">
        <f>'(6) SMB_R23p2-5km_Gl'!AH30-'(5) year_D_R23p2-5.5km'!AH29</f>
        <v>-0.89</v>
      </c>
      <c r="V31" s="2">
        <f>'(6) SMB_R23p2-5km_Gl'!AI30-'(5) year_D_R23p2-5.5km'!AI29</f>
        <v>-0.39</v>
      </c>
      <c r="W31" s="2">
        <f>'(6) SMB_R23p2-5km_Gl'!AJ30-'(5) year_D_R23p2-5.5km'!AJ29</f>
        <v>2.5499999999999998</v>
      </c>
      <c r="X31" s="2">
        <f>'(6) SMB_R23p2-5km_Gl'!AK30-'(5) year_D_R23p2-5.5km'!AK29</f>
        <v>0.01</v>
      </c>
      <c r="Y31" s="2">
        <f>'(6) SMB_R23p2-5km_Gl'!AL30-'(5) year_D_R23p2-5.5km'!AL29</f>
        <v>-1.9</v>
      </c>
      <c r="Z31" s="2">
        <f>'(6) SMB_R23p2-5km_Gl'!AM30-'(5) year_D_R23p2-5.5km'!AM29</f>
        <v>-4.26</v>
      </c>
      <c r="AA31" s="2">
        <f>'(6) SMB_R23p2-5km_Gl'!AN30-'(5) year_D_R23p2-5.5km'!AN29</f>
        <v>-0.4</v>
      </c>
      <c r="AB31" s="2">
        <f>'(6) SMB_R23p2-5km_Gl'!AO30-'(5) year_D_R23p2-5.5km'!AO29</f>
        <v>0.57999999999999996</v>
      </c>
      <c r="AC31" s="2">
        <f>'(6) SMB_R23p2-5km_Gl'!AP30-'(5) year_D_R23p2-5.5km'!AP29</f>
        <v>0.22</v>
      </c>
      <c r="AD31" s="2">
        <f>'(6) SMB_R23p2-5km_Gl'!AQ30-'(5) year_D_R23p2-5.5km'!AQ29</f>
        <v>0.39</v>
      </c>
      <c r="AE31" s="2">
        <f>'(6) SMB_R23p2-5km_Gl'!AR30-'(5) year_D_R23p2-5.5km'!AR29</f>
        <v>-1.2</v>
      </c>
      <c r="AF31" s="2">
        <f>'(6) SMB_R23p2-5km_Gl'!AS30-'(5) year_D_R23p2-5.5km'!AS29</f>
        <v>1.93</v>
      </c>
      <c r="AG31" s="2">
        <f>'(6) SMB_R23p2-5km_Gl'!AT30-'(5) year_D_R23p2-5.5km'!AT29</f>
        <v>-4.95</v>
      </c>
      <c r="AH31" s="2">
        <f>'(6) SMB_R23p2-5km_Gl'!AU30-'(5) year_D_R23p2-5.5km'!AU29</f>
        <v>-3.58</v>
      </c>
      <c r="AI31" s="2">
        <f>'(6) SMB_R23p2-5km_Gl'!AV30-'(5) year_D_R23p2-5.5km'!AV29</f>
        <v>-1.96</v>
      </c>
      <c r="AJ31" s="2">
        <f>'(6) SMB_R23p2-5km_Gl'!AW30-'(5) year_D_R23p2-5.5km'!AW29</f>
        <v>-0.65</v>
      </c>
      <c r="AK31" s="2">
        <f>'(6) SMB_R23p2-5km_Gl'!AX30-'(5) year_D_R23p2-5.5km'!AX29</f>
        <v>-1.1399999999999999</v>
      </c>
      <c r="AL31" s="2">
        <f>'(6) SMB_R23p2-5km_Gl'!AY30-'(5) year_D_R23p2-5.5km'!AY29</f>
        <v>-4.97</v>
      </c>
      <c r="AM31" s="2">
        <f>'(6) SMB_R23p2-5km_Gl'!AZ30-'(5) year_D_R23p2-5.5km'!AZ29</f>
        <v>-4.24</v>
      </c>
      <c r="AN31" s="2">
        <f>'(6) SMB_R23p2-5km_Gl'!BA30-'(5) year_D_R23p2-5.5km'!BA29</f>
        <v>-0.61</v>
      </c>
      <c r="AO31" s="2">
        <f>'(6) SMB_R23p2-5km_Gl'!BB30-'(5) year_D_R23p2-5.5km'!BB29</f>
        <v>-5.42</v>
      </c>
      <c r="AP31" s="2">
        <f>'(6) SMB_R23p2-5km_Gl'!BC30-'(5) year_D_R23p2-5.5km'!BC29</f>
        <v>-6.88</v>
      </c>
      <c r="AQ31" s="2">
        <f>'(6) SMB_R23p2-5km_Gl'!BD30-'(5) year_D_R23p2-5.5km'!BD29</f>
        <v>-6.66</v>
      </c>
      <c r="AR31" s="2">
        <f>'(6) SMB_R23p2-5km_Gl'!BE30-'(5) year_D_R23p2-5.5km'!BE29</f>
        <v>-4.37</v>
      </c>
      <c r="AS31" s="2">
        <f>'(6) SMB_R23p2-5km_Gl'!BF30-'(5) year_D_R23p2-5.5km'!BF29</f>
        <v>-1.42</v>
      </c>
      <c r="AT31" s="2">
        <f>'(6) SMB_R23p2-5km_Gl'!BG30-'(5) year_D_R23p2-5.5km'!BG29</f>
        <v>-3.11</v>
      </c>
      <c r="AU31" s="2">
        <f>'(6) SMB_R23p2-5km_Gl'!BH30-'(5) year_D_R23p2-5.5km'!BH29</f>
        <v>-2</v>
      </c>
      <c r="AV31" s="2">
        <f>'(6) SMB_R23p2-5km_Gl'!BI30-'(5) year_D_R23p2-5.5km'!BI29</f>
        <v>-4.3499999999999996</v>
      </c>
      <c r="AW31" s="2">
        <f>'(6) SMB_R23p2-5km_Gl'!BJ30-'(5) year_D_R23p2-5.5km'!BJ29</f>
        <v>-0.37</v>
      </c>
      <c r="AX31" s="23">
        <f t="shared" si="4"/>
        <v>-1.1591304347826088</v>
      </c>
      <c r="AY31" s="23">
        <f t="shared" si="8"/>
        <v>0.28736842105263161</v>
      </c>
      <c r="AZ31" s="23">
        <f t="shared" si="9"/>
        <v>-3.0877777777777786</v>
      </c>
      <c r="BD31" s="2">
        <f>SQRT('(5) year_D_R23p2-5.5km'!BN29^2+'(5) year_D_R23p2-5.5km'!$M29^2)</f>
        <v>0.28706617079559726</v>
      </c>
      <c r="BE31" s="2">
        <f>SQRT('(5) year_D_R23p2-5.5km'!BO29^2+'(5) year_D_R23p2-5.5km'!$M29^2)</f>
        <v>0.28706617079559726</v>
      </c>
      <c r="BF31" s="2">
        <f>SQRT('(5) year_D_R23p2-5.5km'!BP29^2+'(5) year_D_R23p2-5.5km'!$M29^2)</f>
        <v>0.28706617079559726</v>
      </c>
      <c r="BG31" s="2">
        <f>SQRT('(5) year_D_R23p2-5.5km'!BQ29^2+'(5) year_D_R23p2-5.5km'!$M29^2)</f>
        <v>0.28706617079559726</v>
      </c>
      <c r="BH31" s="2">
        <f>SQRT('(5) year_D_R23p2-5.5km'!BR29^2+'(5) year_D_R23p2-5.5km'!$M29^2)</f>
        <v>0.28706617079559726</v>
      </c>
      <c r="BI31" s="2">
        <f>SQRT('(5) year_D_R23p2-5.5km'!BS29^2+'(5) year_D_R23p2-5.5km'!$M29^2)</f>
        <v>0.28706617079559726</v>
      </c>
      <c r="BJ31" s="2">
        <f>SQRT('(5) year_D_R23p2-5.5km'!BT29^2+'(5) year_D_R23p2-5.5km'!$M29^2)</f>
        <v>0.28706617079559726</v>
      </c>
      <c r="BK31" s="2">
        <f>SQRT('(5) year_D_R23p2-5.5km'!BU29^2+'(5) year_D_R23p2-5.5km'!$M29^2)</f>
        <v>0.28706617079559726</v>
      </c>
      <c r="BL31" s="2">
        <f>SQRT('(5) year_D_R23p2-5.5km'!BV29^2+'(5) year_D_R23p2-5.5km'!$M29^2)</f>
        <v>0.28706617079559726</v>
      </c>
      <c r="BM31" s="2">
        <f>SQRT('(5) year_D_R23p2-5.5km'!BW29^2+'(5) year_D_R23p2-5.5km'!$M29^2)</f>
        <v>0.28706617079559726</v>
      </c>
      <c r="BN31" s="2">
        <f>SQRT('(5) year_D_R23p2-5.5km'!BX29^2+'(5) year_D_R23p2-5.5km'!$M29^2)</f>
        <v>0.28706617079559726</v>
      </c>
      <c r="BO31" s="2">
        <f>SQRT('(5) year_D_R23p2-5.5km'!BY29^2+'(5) year_D_R23p2-5.5km'!$M29^2)</f>
        <v>0.28706617079559726</v>
      </c>
      <c r="BP31" s="2">
        <f>SQRT('(5) year_D_R23p2-5.5km'!BZ29^2+'(5) year_D_R23p2-5.5km'!$M29^2)</f>
        <v>0.28706617079559726</v>
      </c>
      <c r="BQ31" s="2">
        <f>SQRT('(5) year_D_R23p2-5.5km'!CA29^2+'(5) year_D_R23p2-5.5km'!$M29^2)</f>
        <v>0.28706617079559726</v>
      </c>
      <c r="BR31" s="2">
        <f>SQRT('(5) year_D_R23p2-5.5km'!CB29^2+'(5) year_D_R23p2-5.5km'!$M29^2)</f>
        <v>0.28706617079559726</v>
      </c>
      <c r="BS31" s="2">
        <f>SQRT('(5) year_D_R23p2-5.5km'!CC29^2+'(5) year_D_R23p2-5.5km'!$M29^2)</f>
        <v>0.28706617079559726</v>
      </c>
      <c r="BT31" s="2">
        <f>SQRT('(5) year_D_R23p2-5.5km'!CD29^2+'(5) year_D_R23p2-5.5km'!$M29^2)</f>
        <v>0.28706617079559726</v>
      </c>
      <c r="BU31" s="2">
        <f>SQRT('(5) year_D_R23p2-5.5km'!CE29^2+'(5) year_D_R23p2-5.5km'!$M29^2)</f>
        <v>0.28706617079559726</v>
      </c>
      <c r="BV31" s="2">
        <f>SQRT('(5) year_D_R23p2-5.5km'!CF29^2+'(5) year_D_R23p2-5.5km'!$M29^2)</f>
        <v>0.28706617079559726</v>
      </c>
      <c r="BW31" s="2">
        <f>SQRT('(5) year_D_R23p2-5.5km'!CG29^2+'(5) year_D_R23p2-5.5km'!$M29^2)</f>
        <v>0.28706617079559726</v>
      </c>
      <c r="BX31" s="2">
        <f>SQRT('(5) year_D_R23p2-5.5km'!CH29^2+'(5) year_D_R23p2-5.5km'!$M29^2)</f>
        <v>0.28706617079559726</v>
      </c>
      <c r="BY31" s="2">
        <f>SQRT('(5) year_D_R23p2-5.5km'!CI29^2+'(5) year_D_R23p2-5.5km'!$M29^2)</f>
        <v>0.28706617079559726</v>
      </c>
      <c r="BZ31" s="2">
        <f>SQRT('(5) year_D_R23p2-5.5km'!CJ29^2+'(5) year_D_R23p2-5.5km'!$M29^2)</f>
        <v>0.28706617079559726</v>
      </c>
      <c r="CA31" s="2">
        <f>SQRT('(5) year_D_R23p2-5.5km'!CK29^2+'(5) year_D_R23p2-5.5km'!$M29^2)</f>
        <v>0.28706617079559726</v>
      </c>
      <c r="CB31" s="2">
        <f>SQRT('(5) year_D_R23p2-5.5km'!CL29^2+'(5) year_D_R23p2-5.5km'!$M29^2)</f>
        <v>0.28706617079559726</v>
      </c>
      <c r="CC31" s="2">
        <f>SQRT('(5) year_D_R23p2-5.5km'!CM29^2+'(5) year_D_R23p2-5.5km'!$M29^2)</f>
        <v>0.28706617079559726</v>
      </c>
      <c r="CD31" s="2">
        <f>SQRT('(5) year_D_R23p2-5.5km'!CN29^2+'(5) year_D_R23p2-5.5km'!$M29^2)</f>
        <v>0.28706617079559726</v>
      </c>
      <c r="CE31" s="2">
        <f>SQRT('(5) year_D_R23p2-5.5km'!CO29^2+'(5) year_D_R23p2-5.5km'!$M29^2)</f>
        <v>0.28706617079559726</v>
      </c>
      <c r="CF31" s="2">
        <f>SQRT('(5) year_D_R23p2-5.5km'!CP29^2+'(5) year_D_R23p2-5.5km'!$M29^2)</f>
        <v>0.28706617079559726</v>
      </c>
      <c r="CG31" s="2">
        <f>SQRT('(5) year_D_R23p2-5.5km'!CQ29^2+'(5) year_D_R23p2-5.5km'!$M29^2)</f>
        <v>0.28706617079559726</v>
      </c>
      <c r="CH31" s="2">
        <f>SQRT('(5) year_D_R23p2-5.5km'!CR29^2+'(5) year_D_R23p2-5.5km'!$M29^2)</f>
        <v>0.28706617079559726</v>
      </c>
      <c r="CI31" s="2">
        <f>SQRT('(5) year_D_R23p2-5.5km'!CS29^2+'(5) year_D_R23p2-5.5km'!$M29^2)</f>
        <v>0.28706617079559726</v>
      </c>
      <c r="CJ31" s="2">
        <f>SQRT('(5) year_D_R23p2-5.5km'!CT29^2+'(5) year_D_R23p2-5.5km'!$M29^2)</f>
        <v>0.28706617079559726</v>
      </c>
      <c r="CK31" s="2">
        <f>SQRT('(5) year_D_R23p2-5.5km'!CU29^2+'(5) year_D_R23p2-5.5km'!$M29^2)</f>
        <v>0.28706617079559726</v>
      </c>
      <c r="CL31" s="2">
        <f>SQRT('(5) year_D_R23p2-5.5km'!CV29^2+'(5) year_D_R23p2-5.5km'!$M29^2)</f>
        <v>0.28706617079559726</v>
      </c>
      <c r="CM31" s="2">
        <f>SQRT('(5) year_D_R23p2-5.5km'!CW29^2+'(5) year_D_R23p2-5.5km'!$M29^2)</f>
        <v>0.28706617079559726</v>
      </c>
      <c r="CN31" s="2">
        <f>SQRT('(5) year_D_R23p2-5.5km'!CX29^2+'(5) year_D_R23p2-5.5km'!$M29^2)</f>
        <v>0.28706617079559726</v>
      </c>
      <c r="CO31" s="2">
        <f>SQRT('(5) year_D_R23p2-5.5km'!CY29^2+'(5) year_D_R23p2-5.5km'!$M29^2)</f>
        <v>0.28706617079559726</v>
      </c>
      <c r="CP31" s="2">
        <f>SQRT('(5) year_D_R23p2-5.5km'!CZ29^2+'(5) year_D_R23p2-5.5km'!$M29^2)</f>
        <v>0.28706617079559726</v>
      </c>
      <c r="CQ31" s="2">
        <f>SQRT('(5) year_D_R23p2-5.5km'!DA29^2+'(5) year_D_R23p2-5.5km'!$M29^2)</f>
        <v>0.28706617079559726</v>
      </c>
      <c r="CR31" s="2">
        <f>SQRT('(5) year_D_R23p2-5.5km'!DB29^2+'(5) year_D_R23p2-5.5km'!$M29^2)</f>
        <v>0.28706617079559726</v>
      </c>
      <c r="CS31" s="2">
        <f>SQRT('(5) year_D_R23p2-5.5km'!DC29^2+'(5) year_D_R23p2-5.5km'!$M29^2)</f>
        <v>0.28706617079559726</v>
      </c>
      <c r="CT31" s="2">
        <f>SQRT('(5) year_D_R23p2-5.5km'!DD29^2+'(5) year_D_R23p2-5.5km'!$M29^2)</f>
        <v>0.28706617079559726</v>
      </c>
      <c r="CU31" s="2">
        <f>SQRT('(5) year_D_R23p2-5.5km'!DE29^2+'(5) year_D_R23p2-5.5km'!$M29^2)</f>
        <v>0.28706617079559726</v>
      </c>
      <c r="CV31" s="2">
        <f>SQRT('(5) year_D_R23p2-5.5km'!DF29^2+'(5) year_D_R23p2-5.5km'!$M29^2)</f>
        <v>0.28706617079559726</v>
      </c>
      <c r="CW31" s="2">
        <f>SQRT('(5) year_D_R23p2-5.5km'!DG29^2+'(5) year_D_R23p2-5.5km'!$M29^2)</f>
        <v>0.28706617079559726</v>
      </c>
      <c r="CX31" s="2">
        <f>SQRT('(5) year_D_R23p2-5.5km'!DH29^2+'(5) year_D_R23p2-5.5km'!$M29^2)</f>
        <v>0.28706617079559726</v>
      </c>
      <c r="CY31" s="2">
        <f t="shared" si="10"/>
        <v>4.2793298129301383E-2</v>
      </c>
      <c r="CZ31" s="2">
        <f t="shared" si="13"/>
        <v>6.766214533960753E-2</v>
      </c>
      <c r="DA31" s="2">
        <f t="shared" si="14"/>
        <v>6.766214533960753E-2</v>
      </c>
    </row>
    <row r="32" spans="1:105" x14ac:dyDescent="0.2">
      <c r="A32" s="170" t="s">
        <v>73</v>
      </c>
      <c r="B32" s="3" t="s">
        <v>178</v>
      </c>
      <c r="C32" s="2">
        <f>'(6) SMB_R23p2-5km_Gl'!P31-'(5) year_D_R23p2-5.5km'!P30</f>
        <v>-0.56298199999999998</v>
      </c>
      <c r="D32" s="2">
        <f>'(6) SMB_R23p2-5km_Gl'!Q31-'(5) year_D_R23p2-5.5km'!Q30</f>
        <v>1.547018</v>
      </c>
      <c r="E32" s="2">
        <f>'(6) SMB_R23p2-5km_Gl'!R31-'(5) year_D_R23p2-5.5km'!R30</f>
        <v>-0.47298200000000001</v>
      </c>
      <c r="F32" s="2">
        <f>'(6) SMB_R23p2-5km_Gl'!S31-'(5) year_D_R23p2-5.5km'!S30</f>
        <v>-0.94298199999999999</v>
      </c>
      <c r="G32" s="2">
        <f>'(6) SMB_R23p2-5km_Gl'!T31-'(5) year_D_R23p2-5.5km'!T30</f>
        <v>-0.242982</v>
      </c>
      <c r="H32" s="2">
        <f>'(6) SMB_R23p2-5km_Gl'!U31-'(5) year_D_R23p2-5.5km'!U30</f>
        <v>0.44701799999999992</v>
      </c>
      <c r="I32" s="2">
        <f>'(6) SMB_R23p2-5km_Gl'!V31-'(5) year_D_R23p2-5.5km'!V30</f>
        <v>0.197018</v>
      </c>
      <c r="J32" s="2">
        <f>'(6) SMB_R23p2-5km_Gl'!W31-'(5) year_D_R23p2-5.5km'!W30</f>
        <v>4.7017999999999976E-2</v>
      </c>
      <c r="K32" s="2">
        <f>'(6) SMB_R23p2-5km_Gl'!X31-'(5) year_D_R23p2-5.5km'!X30</f>
        <v>-2.012982</v>
      </c>
      <c r="L32" s="2">
        <f>'(6) SMB_R23p2-5km_Gl'!Y31-'(5) year_D_R23p2-5.5km'!Y30</f>
        <v>-1.682982</v>
      </c>
      <c r="M32" s="2">
        <f>'(6) SMB_R23p2-5km_Gl'!Z31-'(5) year_D_R23p2-5.5km'!Z30</f>
        <v>-0.93298199999999998</v>
      </c>
      <c r="N32" s="2">
        <f>'(6) SMB_R23p2-5km_Gl'!AA31-'(5) year_D_R23p2-5.5km'!AA30</f>
        <v>0.75701799999999997</v>
      </c>
      <c r="O32" s="2">
        <f>'(6) SMB_R23p2-5km_Gl'!AB31-'(5) year_D_R23p2-5.5km'!AB30</f>
        <v>2.2070180000000001</v>
      </c>
      <c r="P32" s="2">
        <f>'(6) SMB_R23p2-5km_Gl'!AC31-'(5) year_D_R23p2-5.5km'!AC30</f>
        <v>-1.3829819999999999</v>
      </c>
      <c r="Q32" s="2">
        <f>'(6) SMB_R23p2-5km_Gl'!AD31-'(5) year_D_R23p2-5.5km'!AD30</f>
        <v>-0.454142618</v>
      </c>
      <c r="R32" s="2">
        <f>'(6) SMB_R23p2-5km_Gl'!AE31-'(5) year_D_R23p2-5.5km'!AE30</f>
        <v>0.48970735600000004</v>
      </c>
      <c r="S32" s="2">
        <f>'(6) SMB_R23p2-5km_Gl'!AF31-'(5) year_D_R23p2-5.5km'!AF30</f>
        <v>-0.79414908711199994</v>
      </c>
      <c r="T32" s="2">
        <f>'(6) SMB_R23p2-5km_Gl'!AG31-'(5) year_D_R23p2-5.5km'!AG30</f>
        <v>-1.9586592588180001</v>
      </c>
      <c r="U32" s="2">
        <f>'(6) SMB_R23p2-5km_Gl'!AH31-'(5) year_D_R23p2-5.5km'!AH30</f>
        <v>-0.82400834035600001</v>
      </c>
      <c r="V32" s="2">
        <f>'(6) SMB_R23p2-5km_Gl'!AI31-'(5) year_D_R23p2-5.5km'!AI30</f>
        <v>-0.67938244904</v>
      </c>
      <c r="W32" s="2">
        <f>'(6) SMB_R23p2-5km_Gl'!AJ31-'(5) year_D_R23p2-5.5km'!AJ30</f>
        <v>0.68528280535999997</v>
      </c>
      <c r="X32" s="2">
        <f>'(6) SMB_R23p2-5km_Gl'!AK31-'(5) year_D_R23p2-5.5km'!AK30</f>
        <v>-0.41909614045400001</v>
      </c>
      <c r="Y32" s="2">
        <f>'(6) SMB_R23p2-5km_Gl'!AL31-'(5) year_D_R23p2-5.5km'!AL30</f>
        <v>-1.407354505656</v>
      </c>
      <c r="Z32" s="2">
        <f>'(6) SMB_R23p2-5km_Gl'!AM31-'(5) year_D_R23p2-5.5km'!AM30</f>
        <v>-2.4973629498479997</v>
      </c>
      <c r="AA32" s="2">
        <f>'(6) SMB_R23p2-5km_Gl'!AN31-'(5) year_D_R23p2-5.5km'!AN30</f>
        <v>-0.79762774005000003</v>
      </c>
      <c r="AB32" s="2">
        <f>'(6) SMB_R23p2-5km_Gl'!AO31-'(5) year_D_R23p2-5.5km'!AO30</f>
        <v>-0.21021731957999998</v>
      </c>
      <c r="AC32" s="2">
        <f>'(6) SMB_R23p2-5km_Gl'!AP31-'(5) year_D_R23p2-5.5km'!AP30</f>
        <v>-0.25777390820000001</v>
      </c>
      <c r="AD32" s="2">
        <f>'(6) SMB_R23p2-5km_Gl'!AQ31-'(5) year_D_R23p2-5.5km'!AQ30</f>
        <v>-0.27097366236800002</v>
      </c>
      <c r="AE32" s="2">
        <f>'(6) SMB_R23p2-5km_Gl'!AR31-'(5) year_D_R23p2-5.5km'!AR30</f>
        <v>-1.1050850693880001</v>
      </c>
      <c r="AF32" s="2">
        <f>'(6) SMB_R23p2-5km_Gl'!AS31-'(5) year_D_R23p2-5.5km'!AS30</f>
        <v>0.54099159165999999</v>
      </c>
      <c r="AG32" s="2">
        <f>'(6) SMB_R23p2-5km_Gl'!AT31-'(5) year_D_R23p2-5.5km'!AT30</f>
        <v>-3.0742454751760002</v>
      </c>
      <c r="AH32" s="2">
        <f>'(6) SMB_R23p2-5km_Gl'!AU31-'(5) year_D_R23p2-5.5km'!AU30</f>
        <v>-1.8999228253959999</v>
      </c>
      <c r="AI32" s="2">
        <f>'(6) SMB_R23p2-5km_Gl'!AV31-'(5) year_D_R23p2-5.5km'!AV30</f>
        <v>-1.5659593030119998</v>
      </c>
      <c r="AJ32" s="2">
        <f>'(6) SMB_R23p2-5km_Gl'!AW31-'(5) year_D_R23p2-5.5km'!AW30</f>
        <v>-0.93164491461999999</v>
      </c>
      <c r="AK32" s="2">
        <f>'(6) SMB_R23p2-5km_Gl'!AX31-'(5) year_D_R23p2-5.5km'!AX30</f>
        <v>-1.1878403024640001</v>
      </c>
      <c r="AL32" s="2">
        <f>'(6) SMB_R23p2-5km_Gl'!AY31-'(5) year_D_R23p2-5.5km'!AY30</f>
        <v>-2.7961996879999997</v>
      </c>
      <c r="AM32" s="2">
        <f>'(6) SMB_R23p2-5km_Gl'!AZ31-'(5) year_D_R23p2-5.5km'!AZ30</f>
        <v>-2.5840053175579998</v>
      </c>
      <c r="AN32" s="2">
        <f>'(6) SMB_R23p2-5km_Gl'!BA31-'(5) year_D_R23p2-5.5km'!BA30</f>
        <v>-0.84814728013200003</v>
      </c>
      <c r="AO32" s="2">
        <f>'(6) SMB_R23p2-5km_Gl'!BB31-'(5) year_D_R23p2-5.5km'!BB30</f>
        <v>-2.9298599844600002</v>
      </c>
      <c r="AP32" s="2">
        <f>'(6) SMB_R23p2-5km_Gl'!BC31-'(5) year_D_R23p2-5.5km'!BC30</f>
        <v>-3.5985340472980001</v>
      </c>
      <c r="AQ32" s="2">
        <f>'(6) SMB_R23p2-5km_Gl'!BD31-'(5) year_D_R23p2-5.5km'!BD30</f>
        <v>-3.6376114602560001</v>
      </c>
      <c r="AR32" s="2">
        <f>'(6) SMB_R23p2-5km_Gl'!BE31-'(5) year_D_R23p2-5.5km'!BE30</f>
        <v>-2.4355293631099997</v>
      </c>
      <c r="AS32" s="2">
        <f>'(6) SMB_R23p2-5km_Gl'!BF31-'(5) year_D_R23p2-5.5km'!BF30</f>
        <v>-1.175602652272</v>
      </c>
      <c r="AT32" s="2">
        <f>'(6) SMB_R23p2-5km_Gl'!BG31-'(5) year_D_R23p2-5.5km'!BG30</f>
        <v>-2.0064392994759999</v>
      </c>
      <c r="AU32" s="2">
        <f>'(6) SMB_R23p2-5km_Gl'!BH31-'(5) year_D_R23p2-5.5km'!BH30</f>
        <v>-1.1269124612200001</v>
      </c>
      <c r="AV32" s="2">
        <f>'(6) SMB_R23p2-5km_Gl'!BI31-'(5) year_D_R23p2-5.5km'!BI30</f>
        <v>-2.2836700781879999</v>
      </c>
      <c r="AW32" s="2">
        <f>'(6) SMB_R23p2-5km_Gl'!BJ31-'(5) year_D_R23p2-5.5km'!BJ30</f>
        <v>-0.71252763927199991</v>
      </c>
      <c r="AX32" s="23">
        <f t="shared" si="4"/>
        <v>-1.0233418206193046</v>
      </c>
      <c r="AY32" s="23">
        <f t="shared" si="8"/>
        <v>-0.34594736569926321</v>
      </c>
      <c r="AZ32" s="23">
        <f t="shared" si="9"/>
        <v>-1.9247898850203333</v>
      </c>
      <c r="BD32" s="2">
        <f>SQRT('(5) year_D_R23p2-5.5km'!BN30^2+'(5) year_D_R23p2-5.5km'!$M30^2)</f>
        <v>0.47989598810208672</v>
      </c>
      <c r="BE32" s="2">
        <f>SQRT('(5) year_D_R23p2-5.5km'!BO30^2+'(5) year_D_R23p2-5.5km'!$M30^2)</f>
        <v>0.45928203564847936</v>
      </c>
      <c r="BF32" s="2">
        <f>SQRT('(5) year_D_R23p2-5.5km'!BP30^2+'(5) year_D_R23p2-5.5km'!$M30^2)</f>
        <v>0.43968529121823696</v>
      </c>
      <c r="BG32" s="2">
        <f>SQRT('(5) year_D_R23p2-5.5km'!BQ30^2+'(5) year_D_R23p2-5.5km'!$M30^2)</f>
        <v>0.42110476287905546</v>
      </c>
      <c r="BH32" s="2">
        <f>SQRT('(5) year_D_R23p2-5.5km'!BR30^2+'(5) year_D_R23p2-5.5km'!$M30^2)</f>
        <v>0.40353861785578421</v>
      </c>
      <c r="BI32" s="2">
        <f>SQRT('(5) year_D_R23p2-5.5km'!BS30^2+'(5) year_D_R23p2-5.5km'!$M30^2)</f>
        <v>0.38698402955404132</v>
      </c>
      <c r="BJ32" s="2">
        <f>SQRT('(5) year_D_R23p2-5.5km'!BT30^2+'(5) year_D_R23p2-5.5km'!$M30^2)</f>
        <v>0.37143702108348026</v>
      </c>
      <c r="BK32" s="2">
        <f>SQRT('(5) year_D_R23p2-5.5km'!BU30^2+'(5) year_D_R23p2-5.5km'!$M30^2)</f>
        <v>0.35689231371897512</v>
      </c>
      <c r="BL32" s="2">
        <f>SQRT('(5) year_D_R23p2-5.5km'!BV30^2+'(5) year_D_R23p2-5.5km'!$M30^2)</f>
        <v>0.34334319230384436</v>
      </c>
      <c r="BM32" s="2">
        <f>SQRT('(5) year_D_R23p2-5.5km'!BW30^2+'(5) year_D_R23p2-5.5km'!$M30^2)</f>
        <v>0.33078140489545832</v>
      </c>
      <c r="BN32" s="2">
        <f>SQRT('(5) year_D_R23p2-5.5km'!BX30^2+'(5) year_D_R23p2-5.5km'!$M30^2)</f>
        <v>0.31919712479971241</v>
      </c>
      <c r="BO32" s="2">
        <f>SQRT('(5) year_D_R23p2-5.5km'!BY30^2+'(5) year_D_R23p2-5.5km'!$M30^2)</f>
        <v>0.30944226543063086</v>
      </c>
      <c r="BP32" s="2">
        <f>SQRT('(5) year_D_R23p2-5.5km'!BZ30^2+'(5) year_D_R23p2-5.5km'!$M30^2)</f>
        <v>0.30212629075813024</v>
      </c>
      <c r="BQ32" s="2">
        <f>SQRT('(5) year_D_R23p2-5.5km'!CA30^2+'(5) year_D_R23p2-5.5km'!$M30^2)</f>
        <v>0.2991285584492247</v>
      </c>
      <c r="BR32" s="2">
        <f>SQRT('(5) year_D_R23p2-5.5km'!CB30^2+'(5) year_D_R23p2-5.5km'!$M30^2)</f>
        <v>0.25548820538493</v>
      </c>
      <c r="BS32" s="2">
        <f>SQRT('(5) year_D_R23p2-5.5km'!CC30^2+'(5) year_D_R23p2-5.5km'!$M30^2)</f>
        <v>0.25029411475430752</v>
      </c>
      <c r="BT32" s="2">
        <f>SQRT('(5) year_D_R23p2-5.5km'!CD30^2+'(5) year_D_R23p2-5.5km'!$M30^2)</f>
        <v>0.23723315843695691</v>
      </c>
      <c r="BU32" s="2">
        <f>SQRT('(5) year_D_R23p2-5.5km'!CE30^2+'(5) year_D_R23p2-5.5km'!$M30^2)</f>
        <v>0.27678725135741972</v>
      </c>
      <c r="BV32" s="2">
        <f>SQRT('(5) year_D_R23p2-5.5km'!CF30^2+'(5) year_D_R23p2-5.5km'!$M30^2)</f>
        <v>0.2734576733815407</v>
      </c>
      <c r="BW32" s="2">
        <f>SQRT('(5) year_D_R23p2-5.5km'!CG30^2+'(5) year_D_R23p2-5.5km'!$M30^2)</f>
        <v>0.269526478011338</v>
      </c>
      <c r="BX32" s="2">
        <f>SQRT('(5) year_D_R23p2-5.5km'!CH30^2+'(5) year_D_R23p2-5.5km'!$M30^2)</f>
        <v>0.26580719792838242</v>
      </c>
      <c r="BY32" s="2">
        <f>SQRT('(5) year_D_R23p2-5.5km'!CI30^2+'(5) year_D_R23p2-5.5km'!$M30^2)</f>
        <v>0.28013039716695204</v>
      </c>
      <c r="BZ32" s="2">
        <f>SQRT('(5) year_D_R23p2-5.5km'!CJ30^2+'(5) year_D_R23p2-5.5km'!$M30^2)</f>
        <v>0.24737412835717817</v>
      </c>
      <c r="CA32" s="2">
        <f>SQRT('(5) year_D_R23p2-5.5km'!CK30^2+'(5) year_D_R23p2-5.5km'!$M30^2)</f>
        <v>0.28139534219004536</v>
      </c>
      <c r="CB32" s="2">
        <f>SQRT('(5) year_D_R23p2-5.5km'!CL30^2+'(5) year_D_R23p2-5.5km'!$M30^2)</f>
        <v>0.31063084976896072</v>
      </c>
      <c r="CC32" s="2">
        <f>SQRT('(5) year_D_R23p2-5.5km'!CM30^2+'(5) year_D_R23p2-5.5km'!$M30^2)</f>
        <v>0.24913578165281439</v>
      </c>
      <c r="CD32" s="2">
        <f>SQRT('(5) year_D_R23p2-5.5km'!CN30^2+'(5) year_D_R23p2-5.5km'!$M30^2)</f>
        <v>0.27511055380007071</v>
      </c>
      <c r="CE32" s="2">
        <f>SQRT('(5) year_D_R23p2-5.5km'!CO30^2+'(5) year_D_R23p2-5.5km'!$M30^2)</f>
        <v>0.28922752816280156</v>
      </c>
      <c r="CF32" s="2">
        <f>SQRT('(5) year_D_R23p2-5.5km'!CP30^2+'(5) year_D_R23p2-5.5km'!$M30^2)</f>
        <v>0.27595560271806119</v>
      </c>
      <c r="CG32" s="2">
        <f>SQRT('(5) year_D_R23p2-5.5km'!CQ30^2+'(5) year_D_R23p2-5.5km'!$M30^2)</f>
        <v>0.26005894151914327</v>
      </c>
      <c r="CH32" s="2">
        <f>SQRT('(5) year_D_R23p2-5.5km'!CR30^2+'(5) year_D_R23p2-5.5km'!$M30^2)</f>
        <v>0.25645027004192517</v>
      </c>
      <c r="CI32" s="2">
        <f>SQRT('(5) year_D_R23p2-5.5km'!CS30^2+'(5) year_D_R23p2-5.5km'!$M30^2)</f>
        <v>0.25446196392501941</v>
      </c>
      <c r="CJ32" s="2">
        <f>SQRT('(5) year_D_R23p2-5.5km'!CT30^2+'(5) year_D_R23p2-5.5km'!$M30^2)</f>
        <v>0.25121836796530433</v>
      </c>
      <c r="CK32" s="2">
        <f>SQRT('(5) year_D_R23p2-5.5km'!CU30^2+'(5) year_D_R23p2-5.5km'!$M30^2)</f>
        <v>0.24606169312442117</v>
      </c>
      <c r="CL32" s="2">
        <f>SQRT('(5) year_D_R23p2-5.5km'!CV30^2+'(5) year_D_R23p2-5.5km'!$M30^2)</f>
        <v>0.23110633945696282</v>
      </c>
      <c r="CM32" s="2">
        <f>SQRT('(5) year_D_R23p2-5.5km'!CW30^2+'(5) year_D_R23p2-5.5km'!$M30^2)</f>
        <v>0.23322486999430175</v>
      </c>
      <c r="CN32" s="2">
        <f>SQRT('(5) year_D_R23p2-5.5km'!CX30^2+'(5) year_D_R23p2-5.5km'!$M30^2)</f>
        <v>0.23298046972272643</v>
      </c>
      <c r="CO32" s="2">
        <f>SQRT('(5) year_D_R23p2-5.5km'!CY30^2+'(5) year_D_R23p2-5.5km'!$M30^2)</f>
        <v>0.25204078261370089</v>
      </c>
      <c r="CP32" s="2">
        <f>SQRT('(5) year_D_R23p2-5.5km'!CZ30^2+'(5) year_D_R23p2-5.5km'!$M30^2)</f>
        <v>0.26516804335523964</v>
      </c>
      <c r="CQ32" s="2">
        <f>SQRT('(5) year_D_R23p2-5.5km'!DA30^2+'(5) year_D_R23p2-5.5km'!$M30^2)</f>
        <v>0.29030291163041022</v>
      </c>
      <c r="CR32" s="2">
        <f>SQRT('(5) year_D_R23p2-5.5km'!DB30^2+'(5) year_D_R23p2-5.5km'!$M30^2)</f>
        <v>0.31590712050108538</v>
      </c>
      <c r="CS32" s="2">
        <f>SQRT('(5) year_D_R23p2-5.5km'!DC30^2+'(5) year_D_R23p2-5.5km'!$M30^2)</f>
        <v>0.34635387229716563</v>
      </c>
      <c r="CT32" s="2">
        <f>SQRT('(5) year_D_R23p2-5.5km'!DD30^2+'(5) year_D_R23p2-5.5km'!$M30^2)</f>
        <v>0.32677132191394148</v>
      </c>
      <c r="CU32" s="2">
        <f>SQRT('(5) year_D_R23p2-5.5km'!DE30^2+'(5) year_D_R23p2-5.5km'!$M30^2)</f>
        <v>0.28998903383583918</v>
      </c>
      <c r="CV32" s="2">
        <f>SQRT('(5) year_D_R23p2-5.5km'!DF30^2+'(5) year_D_R23p2-5.5km'!$M30^2)</f>
        <v>0.28069284436806802</v>
      </c>
      <c r="CW32" s="2">
        <f>SQRT('(5) year_D_R23p2-5.5km'!DG30^2+'(5) year_D_R23p2-5.5km'!$M30^2)</f>
        <v>0.22496807651591683</v>
      </c>
      <c r="CX32" s="2">
        <f>SQRT('(5) year_D_R23p2-5.5km'!DH30^2+'(5) year_D_R23p2-5.5km'!$M30^2)</f>
        <v>0.33326893984411288</v>
      </c>
      <c r="CY32" s="2">
        <f t="shared" si="10"/>
        <v>4.4780178127356934E-2</v>
      </c>
      <c r="CZ32" s="2">
        <f t="shared" si="13"/>
        <v>8.0834701788133512E-2</v>
      </c>
      <c r="DA32" s="2">
        <f t="shared" si="14"/>
        <v>6.3295387131238154E-2</v>
      </c>
    </row>
    <row r="33" spans="1:105" x14ac:dyDescent="0.2">
      <c r="A33" s="170" t="s">
        <v>72</v>
      </c>
      <c r="B33" s="3" t="s">
        <v>178</v>
      </c>
      <c r="C33" s="2">
        <f>'(6) SMB_R23p2-5km_Gl'!P32-'(5) year_D_R23p2-5.5km'!P31</f>
        <v>-6.7654529999999937</v>
      </c>
      <c r="D33" s="2">
        <f>'(6) SMB_R23p2-5km_Gl'!Q32-'(5) year_D_R23p2-5.5km'!Q31</f>
        <v>5.2145470000000067</v>
      </c>
      <c r="E33" s="2">
        <f>'(6) SMB_R23p2-5km_Gl'!R32-'(5) year_D_R23p2-5.5km'!R31</f>
        <v>-7.3554529999999936</v>
      </c>
      <c r="F33" s="2">
        <f>'(6) SMB_R23p2-5km_Gl'!S32-'(5) year_D_R23p2-5.5km'!S31</f>
        <v>-4.1454529999999963</v>
      </c>
      <c r="G33" s="2">
        <f>'(6) SMB_R23p2-5km_Gl'!T32-'(5) year_D_R23p2-5.5km'!T31</f>
        <v>-3.205452999999995</v>
      </c>
      <c r="H33" s="2">
        <f>'(6) SMB_R23p2-5km_Gl'!U32-'(5) year_D_R23p2-5.5km'!U31</f>
        <v>6.1743170000000021</v>
      </c>
      <c r="I33" s="2">
        <f>'(6) SMB_R23p2-5km_Gl'!V32-'(5) year_D_R23p2-5.5km'!V31</f>
        <v>-0.6659129999999962</v>
      </c>
      <c r="J33" s="2">
        <f>'(6) SMB_R23p2-5km_Gl'!W32-'(5) year_D_R23p2-5.5km'!W31</f>
        <v>2.2383685000000035</v>
      </c>
      <c r="K33" s="2">
        <f>'(6) SMB_R23p2-5km_Gl'!X32-'(5) year_D_R23p2-5.5km'!X31</f>
        <v>-7.8918614999999974</v>
      </c>
      <c r="L33" s="2">
        <f>'(6) SMB_R23p2-5km_Gl'!Y32-'(5) year_D_R23p2-5.5km'!Y31</f>
        <v>-5.6420914999999994</v>
      </c>
      <c r="M33" s="2">
        <f>'(6) SMB_R23p2-5km_Gl'!Z32-'(5) year_D_R23p2-5.5km'!Z31</f>
        <v>-4.8523214999999951</v>
      </c>
      <c r="N33" s="2">
        <f>'(6) SMB_R23p2-5km_Gl'!AA32-'(5) year_D_R23p2-5.5km'!AA31</f>
        <v>2.5919600000000038</v>
      </c>
      <c r="O33" s="2">
        <f>'(6) SMB_R23p2-5km_Gl'!AB32-'(5) year_D_R23p2-5.5km'!AB31</f>
        <v>10.431730000000002</v>
      </c>
      <c r="P33" s="2">
        <f>'(6) SMB_R23p2-5km_Gl'!AC32-'(5) year_D_R23p2-5.5km'!AC31</f>
        <v>-0.50849999999999795</v>
      </c>
      <c r="Q33" s="2">
        <f>'(6) SMB_R23p2-5km_Gl'!AD32-'(5) year_D_R23p2-5.5km'!AD31</f>
        <v>-3.0276664999999952</v>
      </c>
      <c r="R33" s="2">
        <f>'(6) SMB_R23p2-5km_Gl'!AE32-'(5) year_D_R23p2-5.5km'!AE31</f>
        <v>10.619259</v>
      </c>
      <c r="S33" s="2">
        <f>'(6) SMB_R23p2-5km_Gl'!AF32-'(5) year_D_R23p2-5.5km'!AF31</f>
        <v>-1.8842682699999962</v>
      </c>
      <c r="T33" s="2">
        <f>'(6) SMB_R23p2-5km_Gl'!AG32-'(5) year_D_R23p2-5.5km'!AG31</f>
        <v>-6.6394005344999982</v>
      </c>
      <c r="U33" s="2">
        <f>'(6) SMB_R23p2-5km_Gl'!AH32-'(5) year_D_R23p2-5.5km'!AH31</f>
        <v>-1.0886449200000001</v>
      </c>
      <c r="V33" s="2">
        <f>'(6) SMB_R23p2-5km_Gl'!AI32-'(5) year_D_R23p2-5.5km'!AI31</f>
        <v>7.4930792575000034</v>
      </c>
      <c r="W33" s="2">
        <f>'(6) SMB_R23p2-5km_Gl'!AJ32-'(5) year_D_R23p2-5.5km'!AJ31</f>
        <v>4.8917618310000073</v>
      </c>
      <c r="X33" s="2">
        <f>'(6) SMB_R23p2-5km_Gl'!AK32-'(5) year_D_R23p2-5.5km'!AK31</f>
        <v>-2.5191789359999959</v>
      </c>
      <c r="Y33" s="2">
        <f>'(6) SMB_R23p2-5km_Gl'!AL32-'(5) year_D_R23p2-5.5km'!AL31</f>
        <v>-4.8749743629999962</v>
      </c>
      <c r="Z33" s="2">
        <f>'(6) SMB_R23p2-5km_Gl'!AM32-'(5) year_D_R23p2-5.5km'!AM31</f>
        <v>-6.0243067039999971</v>
      </c>
      <c r="AA33" s="2">
        <f>'(6) SMB_R23p2-5km_Gl'!AN32-'(5) year_D_R23p2-5.5km'!AN31</f>
        <v>6.1803112940000027</v>
      </c>
      <c r="AB33" s="2">
        <f>'(6) SMB_R23p2-5km_Gl'!AO32-'(5) year_D_R23p2-5.5km'!AO31</f>
        <v>6.3954329560000041</v>
      </c>
      <c r="AC33" s="2">
        <f>'(6) SMB_R23p2-5km_Gl'!AP32-'(5) year_D_R23p2-5.5km'!AP31</f>
        <v>6.2011096260000045</v>
      </c>
      <c r="AD33" s="2">
        <f>'(6) SMB_R23p2-5km_Gl'!AQ32-'(5) year_D_R23p2-5.5km'!AQ31</f>
        <v>-3.1170198919999983</v>
      </c>
      <c r="AE33" s="2">
        <f>'(6) SMB_R23p2-5km_Gl'!AR32-'(5) year_D_R23p2-5.5km'!AR31</f>
        <v>-0.83504404799999676</v>
      </c>
      <c r="AF33" s="2">
        <f>'(6) SMB_R23p2-5km_Gl'!AS32-'(5) year_D_R23p2-5.5km'!AS31</f>
        <v>1.8329786645000041</v>
      </c>
      <c r="AG33" s="2">
        <f>'(6) SMB_R23p2-5km_Gl'!AT32-'(5) year_D_R23p2-5.5km'!AT31</f>
        <v>-15.135889238999997</v>
      </c>
      <c r="AH33" s="2">
        <f>'(6) SMB_R23p2-5km_Gl'!AU32-'(5) year_D_R23p2-5.5km'!AU31</f>
        <v>-14.752725931499988</v>
      </c>
      <c r="AI33" s="2">
        <f>'(6) SMB_R23p2-5km_Gl'!AV32-'(5) year_D_R23p2-5.5km'!AV31</f>
        <v>-8.1254520294999963</v>
      </c>
      <c r="AJ33" s="2">
        <f>'(6) SMB_R23p2-5km_Gl'!AW32-'(5) year_D_R23p2-5.5km'!AW31</f>
        <v>-8.7127044069999968</v>
      </c>
      <c r="AK33" s="2">
        <f>'(6) SMB_R23p2-5km_Gl'!AX32-'(5) year_D_R23p2-5.5km'!AX31</f>
        <v>-18.562218528000002</v>
      </c>
      <c r="AL33" s="2">
        <f>'(6) SMB_R23p2-5km_Gl'!AY32-'(5) year_D_R23p2-5.5km'!AY31</f>
        <v>-23.392499149999999</v>
      </c>
      <c r="AM33" s="2">
        <f>'(6) SMB_R23p2-5km_Gl'!AZ32-'(5) year_D_R23p2-5.5km'!AZ31</f>
        <v>-20.565896847499996</v>
      </c>
      <c r="AN33" s="2">
        <f>'(6) SMB_R23p2-5km_Gl'!BA32-'(5) year_D_R23p2-5.5km'!BA31</f>
        <v>-16.830238577999999</v>
      </c>
      <c r="AO33" s="2">
        <f>'(6) SMB_R23p2-5km_Gl'!BB32-'(5) year_D_R23p2-5.5km'!BB31</f>
        <v>-25.844312335999998</v>
      </c>
      <c r="AP33" s="2">
        <f>'(6) SMB_R23p2-5km_Gl'!BC32-'(5) year_D_R23p2-5.5km'!BC31</f>
        <v>-26.647332959999993</v>
      </c>
      <c r="AQ33" s="2">
        <f>'(6) SMB_R23p2-5km_Gl'!BD32-'(5) year_D_R23p2-5.5km'!BD31</f>
        <v>-28.922120253999992</v>
      </c>
      <c r="AR33" s="2">
        <f>'(6) SMB_R23p2-5km_Gl'!BE32-'(5) year_D_R23p2-5.5km'!BE31</f>
        <v>-29.138114476999998</v>
      </c>
      <c r="AS33" s="2">
        <f>'(6) SMB_R23p2-5km_Gl'!BF32-'(5) year_D_R23p2-5.5km'!BF31</f>
        <v>-25.212799189999991</v>
      </c>
      <c r="AT33" s="2">
        <f>'(6) SMB_R23p2-5km_Gl'!BG32-'(5) year_D_R23p2-5.5km'!BG31</f>
        <v>-23.143737199999993</v>
      </c>
      <c r="AU33" s="2">
        <f>'(6) SMB_R23p2-5km_Gl'!BH32-'(5) year_D_R23p2-5.5km'!BH31</f>
        <v>-21.701671815000001</v>
      </c>
      <c r="AV33" s="2">
        <f>'(6) SMB_R23p2-5km_Gl'!BI32-'(5) year_D_R23p2-5.5km'!BI31</f>
        <v>-19.303226803000001</v>
      </c>
      <c r="AW33" s="2">
        <f>'(6) SMB_R23p2-5km_Gl'!BJ32-'(5) year_D_R23p2-5.5km'!BJ31</f>
        <v>-7.7707584300000008</v>
      </c>
      <c r="AX33" s="23">
        <f t="shared" si="4"/>
        <v>-7.1036758322608664</v>
      </c>
      <c r="AY33" s="23">
        <f t="shared" si="8"/>
        <v>-0.86327885392104931</v>
      </c>
      <c r="AZ33" s="23">
        <f t="shared" si="9"/>
        <v>-18.055166951611106</v>
      </c>
      <c r="BD33" s="2">
        <f>SQRT('(5) year_D_R23p2-5.5km'!BN31^2+'(5) year_D_R23p2-5.5km'!$M31^2)</f>
        <v>9.2804834400694105</v>
      </c>
      <c r="BE33" s="2">
        <f>SQRT('(5) year_D_R23p2-5.5km'!BO31^2+'(5) year_D_R23p2-5.5km'!$M31^2)</f>
        <v>7.9819533643906126</v>
      </c>
      <c r="BF33" s="2">
        <f>SQRT('(5) year_D_R23p2-5.5km'!BP31^2+'(5) year_D_R23p2-5.5km'!$M31^2)</f>
        <v>6.862100505638618</v>
      </c>
      <c r="BG33" s="2">
        <f>SQRT('(5) year_D_R23p2-5.5km'!BQ31^2+'(5) year_D_R23p2-5.5km'!$M31^2)</f>
        <v>6.0480819703144499</v>
      </c>
      <c r="BH33" s="2">
        <f>SQRT('(5) year_D_R23p2-5.5km'!BR31^2+'(5) year_D_R23p2-5.5km'!$M31^2)</f>
        <v>5.7429594977689327</v>
      </c>
      <c r="BI33" s="2">
        <f>SQRT('(5) year_D_R23p2-5.5km'!BS31^2+'(5) year_D_R23p2-5.5km'!$M31^2)</f>
        <v>5.7644598889235574</v>
      </c>
      <c r="BJ33" s="2">
        <f>SQRT('(5) year_D_R23p2-5.5km'!BT31^2+'(5) year_D_R23p2-5.5km'!$M31^2)</f>
        <v>5.9639568937491312</v>
      </c>
      <c r="BK33" s="2">
        <f>SQRT('(5) year_D_R23p2-5.5km'!BU31^2+'(5) year_D_R23p2-5.5km'!$M31^2)</f>
        <v>6.2679776405375369</v>
      </c>
      <c r="BL33" s="2">
        <f>SQRT('(5) year_D_R23p2-5.5km'!BV31^2+'(5) year_D_R23p2-5.5km'!$M31^2)</f>
        <v>6.6711034914183749</v>
      </c>
      <c r="BM33" s="2">
        <f>SQRT('(5) year_D_R23p2-5.5km'!BW31^2+'(5) year_D_R23p2-5.5km'!$M31^2)</f>
        <v>6.6163125258193238</v>
      </c>
      <c r="BN33" s="2">
        <f>SQRT('(5) year_D_R23p2-5.5km'!BX31^2+'(5) year_D_R23p2-5.5km'!$M31^2)</f>
        <v>6.1036387812416422</v>
      </c>
      <c r="BO33" s="2">
        <f>SQRT('(5) year_D_R23p2-5.5km'!BY31^2+'(5) year_D_R23p2-5.5km'!$M31^2)</f>
        <v>5.6955887614258875</v>
      </c>
      <c r="BP33" s="2">
        <f>SQRT('(5) year_D_R23p2-5.5km'!BZ31^2+'(5) year_D_R23p2-5.5km'!$M31^2)</f>
        <v>5.3866142899143421</v>
      </c>
      <c r="BQ33" s="2">
        <f>SQRT('(5) year_D_R23p2-5.5km'!CA31^2+'(5) year_D_R23p2-5.5km'!$M31^2)</f>
        <v>4.4174711454791895</v>
      </c>
      <c r="BR33" s="2">
        <f>SQRT('(5) year_D_R23p2-5.5km'!CB31^2+'(5) year_D_R23p2-5.5km'!$M31^2)</f>
        <v>4.3699002458482186</v>
      </c>
      <c r="BS33" s="2">
        <f>SQRT('(5) year_D_R23p2-5.5km'!CC31^2+'(5) year_D_R23p2-5.5km'!$M31^2)</f>
        <v>4.6233788619855929</v>
      </c>
      <c r="BT33" s="2">
        <f>SQRT('(5) year_D_R23p2-5.5km'!CD31^2+'(5) year_D_R23p2-5.5km'!$M31^2)</f>
        <v>4.3749962428969642</v>
      </c>
      <c r="BU33" s="2">
        <f>SQRT('(5) year_D_R23p2-5.5km'!CE31^2+'(5) year_D_R23p2-5.5km'!$M31^2)</f>
        <v>4.4533314376055628</v>
      </c>
      <c r="BV33" s="2">
        <f>SQRT('(5) year_D_R23p2-5.5km'!CF31^2+'(5) year_D_R23p2-5.5km'!$M31^2)</f>
        <v>4.5075023606120652</v>
      </c>
      <c r="BW33" s="2">
        <f>SQRT('(5) year_D_R23p2-5.5km'!CG31^2+'(5) year_D_R23p2-5.5km'!$M31^2)</f>
        <v>4.4597360564061601</v>
      </c>
      <c r="BX33" s="2">
        <f>SQRT('(5) year_D_R23p2-5.5km'!CH31^2+'(5) year_D_R23p2-5.5km'!$M31^2)</f>
        <v>4.1351622507125265</v>
      </c>
      <c r="BY33" s="2">
        <f>SQRT('(5) year_D_R23p2-5.5km'!CI31^2+'(5) year_D_R23p2-5.5km'!$M31^2)</f>
        <v>4.2947742779480267</v>
      </c>
      <c r="BZ33" s="2">
        <f>SQRT('(5) year_D_R23p2-5.5km'!CJ31^2+'(5) year_D_R23p2-5.5km'!$M31^2)</f>
        <v>4.1768510475902749</v>
      </c>
      <c r="CA33" s="2">
        <f>SQRT('(5) year_D_R23p2-5.5km'!CK31^2+'(5) year_D_R23p2-5.5km'!$M31^2)</f>
        <v>3.9615820160676485</v>
      </c>
      <c r="CB33" s="2">
        <f>SQRT('(5) year_D_R23p2-5.5km'!CL31^2+'(5) year_D_R23p2-5.5km'!$M31^2)</f>
        <v>4.3277477491050984</v>
      </c>
      <c r="CC33" s="2">
        <f>SQRT('(5) year_D_R23p2-5.5km'!CM31^2+'(5) year_D_R23p2-5.5km'!$M31^2)</f>
        <v>4.0128776703291793</v>
      </c>
      <c r="CD33" s="2">
        <f>SQRT('(5) year_D_R23p2-5.5km'!CN31^2+'(5) year_D_R23p2-5.5km'!$M31^2)</f>
        <v>4.2568844804978658</v>
      </c>
      <c r="CE33" s="2">
        <f>SQRT('(5) year_D_R23p2-5.5km'!CO31^2+'(5) year_D_R23p2-5.5km'!$M31^2)</f>
        <v>4.0960053764401012</v>
      </c>
      <c r="CF33" s="2">
        <f>SQRT('(5) year_D_R23p2-5.5km'!CP31^2+'(5) year_D_R23p2-5.5km'!$M31^2)</f>
        <v>5.5072555109074051</v>
      </c>
      <c r="CG33" s="2">
        <f>SQRT('(5) year_D_R23p2-5.5km'!CQ31^2+'(5) year_D_R23p2-5.5km'!$M31^2)</f>
        <v>5.8283684435777436</v>
      </c>
      <c r="CH33" s="2">
        <f>SQRT('(5) year_D_R23p2-5.5km'!CR31^2+'(5) year_D_R23p2-5.5km'!$M31^2)</f>
        <v>3.8349349854544861</v>
      </c>
      <c r="CI33" s="2">
        <f>SQRT('(5) year_D_R23p2-5.5km'!CS31^2+'(5) year_D_R23p2-5.5km'!$M31^2)</f>
        <v>6.4415261275977054</v>
      </c>
      <c r="CJ33" s="2">
        <f>SQRT('(5) year_D_R23p2-5.5km'!CT31^2+'(5) year_D_R23p2-5.5km'!$M31^2)</f>
        <v>6.6495765485751166</v>
      </c>
      <c r="CK33" s="2">
        <f>SQRT('(5) year_D_R23p2-5.5km'!CU31^2+'(5) year_D_R23p2-5.5km'!$M31^2)</f>
        <v>6.5231769260481922</v>
      </c>
      <c r="CL33" s="2">
        <f>SQRT('(5) year_D_R23p2-5.5km'!CV31^2+'(5) year_D_R23p2-5.5km'!$M31^2)</f>
        <v>6.4715190471625039</v>
      </c>
      <c r="CM33" s="2">
        <f>SQRT('(5) year_D_R23p2-5.5km'!CW31^2+'(5) year_D_R23p2-5.5km'!$M31^2)</f>
        <v>6.3928577441882375</v>
      </c>
      <c r="CN33" s="2">
        <f>SQRT('(5) year_D_R23p2-5.5km'!CX31^2+'(5) year_D_R23p2-5.5km'!$M31^2)</f>
        <v>6.6347412307531108</v>
      </c>
      <c r="CO33" s="2">
        <f>SQRT('(5) year_D_R23p2-5.5km'!CY31^2+'(5) year_D_R23p2-5.5km'!$M31^2)</f>
        <v>6.3146495852752595</v>
      </c>
      <c r="CP33" s="2">
        <f>SQRT('(5) year_D_R23p2-5.5km'!CZ31^2+'(5) year_D_R23p2-5.5km'!$M31^2)</f>
        <v>7.0366554895745264</v>
      </c>
      <c r="CQ33" s="2">
        <f>SQRT('(5) year_D_R23p2-5.5km'!DA31^2+'(5) year_D_R23p2-5.5km'!$M31^2)</f>
        <v>6.292099735898085</v>
      </c>
      <c r="CR33" s="2">
        <f>SQRT('(5) year_D_R23p2-5.5km'!DB31^2+'(5) year_D_R23p2-5.5km'!$M31^2)</f>
        <v>6.7899072675182577</v>
      </c>
      <c r="CS33" s="2">
        <f>SQRT('(5) year_D_R23p2-5.5km'!DC31^2+'(5) year_D_R23p2-5.5km'!$M31^2)</f>
        <v>6.990457245291557</v>
      </c>
      <c r="CT33" s="2">
        <f>SQRT('(5) year_D_R23p2-5.5km'!DD31^2+'(5) year_D_R23p2-5.5km'!$M31^2)</f>
        <v>7.1582976485557523</v>
      </c>
      <c r="CU33" s="2">
        <f>SQRT('(5) year_D_R23p2-5.5km'!DE31^2+'(5) year_D_R23p2-5.5km'!$M31^2)</f>
        <v>6.8320825882180607</v>
      </c>
      <c r="CV33" s="2">
        <f>SQRT('(5) year_D_R23p2-5.5km'!DF31^2+'(5) year_D_R23p2-5.5km'!$M31^2)</f>
        <v>6.867999727356862</v>
      </c>
      <c r="CW33" s="2">
        <f>SQRT('(5) year_D_R23p2-5.5km'!DG31^2+'(5) year_D_R23p2-5.5km'!$M31^2)</f>
        <v>5.7418454831664549</v>
      </c>
      <c r="CX33" s="2">
        <f>SQRT('(5) year_D_R23p2-5.5km'!DH31^2+'(5) year_D_R23p2-5.5km'!$M31^2)</f>
        <v>5.3483762324950526</v>
      </c>
      <c r="CY33" s="2">
        <f t="shared" si="10"/>
        <v>0.85282136637042283</v>
      </c>
      <c r="CZ33" s="2">
        <f t="shared" si="13"/>
        <v>1.3786325861060655</v>
      </c>
      <c r="DA33" s="2">
        <f t="shared" si="14"/>
        <v>1.4968134728260138</v>
      </c>
    </row>
    <row r="34" spans="1:105" x14ac:dyDescent="0.2">
      <c r="A34" s="170" t="s">
        <v>63</v>
      </c>
      <c r="B34" s="3" t="s">
        <v>178</v>
      </c>
      <c r="C34" s="2">
        <f>'(6) SMB_R23p2-5km_Gl'!P33-'(5) year_D_R23p2-5.5km'!P32</f>
        <v>-0.13441799999999998</v>
      </c>
      <c r="D34" s="2">
        <f>'(6) SMB_R23p2-5km_Gl'!Q33-'(5) year_D_R23p2-5.5km'!Q32</f>
        <v>0.79558200000000001</v>
      </c>
      <c r="E34" s="2">
        <f>'(6) SMB_R23p2-5km_Gl'!R33-'(5) year_D_R23p2-5.5km'!R32</f>
        <v>-9.4417999999999974E-2</v>
      </c>
      <c r="F34" s="2">
        <f>'(6) SMB_R23p2-5km_Gl'!S33-'(5) year_D_R23p2-5.5km'!S32</f>
        <v>-0.14441799999999999</v>
      </c>
      <c r="G34" s="2">
        <f>'(6) SMB_R23p2-5km_Gl'!T33-'(5) year_D_R23p2-5.5km'!T32</f>
        <v>-5.4417999999999994E-2</v>
      </c>
      <c r="H34" s="2">
        <f>'(6) SMB_R23p2-5km_Gl'!U33-'(5) year_D_R23p2-5.5km'!U32</f>
        <v>0.58558200000000005</v>
      </c>
      <c r="I34" s="2">
        <f>'(6) SMB_R23p2-5km_Gl'!V33-'(5) year_D_R23p2-5.5km'!V32</f>
        <v>0.12558200000000003</v>
      </c>
      <c r="J34" s="2">
        <f>'(6) SMB_R23p2-5km_Gl'!W33-'(5) year_D_R23p2-5.5km'!W32</f>
        <v>0.33558199999999999</v>
      </c>
      <c r="K34" s="2">
        <f>'(6) SMB_R23p2-5km_Gl'!X33-'(5) year_D_R23p2-5.5km'!X32</f>
        <v>-0.39441799999999999</v>
      </c>
      <c r="L34" s="2">
        <f>'(6) SMB_R23p2-5km_Gl'!Y33-'(5) year_D_R23p2-5.5km'!Y32</f>
        <v>-0.37441799999999997</v>
      </c>
      <c r="M34" s="2">
        <f>'(6) SMB_R23p2-5km_Gl'!Z33-'(5) year_D_R23p2-5.5km'!Z32</f>
        <v>-0.23441799999999999</v>
      </c>
      <c r="N34" s="2">
        <f>'(6) SMB_R23p2-5km_Gl'!AA33-'(5) year_D_R23p2-5.5km'!AA32</f>
        <v>0.11558200000000002</v>
      </c>
      <c r="O34" s="2">
        <f>'(6) SMB_R23p2-5km_Gl'!AB33-'(5) year_D_R23p2-5.5km'!AB32</f>
        <v>0.75558199999999998</v>
      </c>
      <c r="P34" s="2">
        <f>'(6) SMB_R23p2-5km_Gl'!AC33-'(5) year_D_R23p2-5.5km'!AC32</f>
        <v>-0.404418</v>
      </c>
      <c r="Q34" s="2">
        <f>'(6) SMB_R23p2-5km_Gl'!AD33-'(5) year_D_R23p2-5.5km'!AD32</f>
        <v>-4.3168791999999984E-2</v>
      </c>
      <c r="R34" s="2">
        <f>'(6) SMB_R23p2-5km_Gl'!AE33-'(5) year_D_R23p2-5.5km'!AE32</f>
        <v>0.41288993599999996</v>
      </c>
      <c r="S34" s="2">
        <f>'(6) SMB_R23p2-5km_Gl'!AF33-'(5) year_D_R23p2-5.5km'!AF32</f>
        <v>-0.31708717799999997</v>
      </c>
      <c r="T34" s="2">
        <f>'(6) SMB_R23p2-5km_Gl'!AG33-'(5) year_D_R23p2-5.5km'!AG32</f>
        <v>-0.47727871399999999</v>
      </c>
      <c r="U34" s="2">
        <f>'(6) SMB_R23p2-5km_Gl'!AH33-'(5) year_D_R23p2-5.5km'!AH32</f>
        <v>-0.217495248</v>
      </c>
      <c r="V34" s="2">
        <f>'(6) SMB_R23p2-5km_Gl'!AI33-'(5) year_D_R23p2-5.5km'!AI32</f>
        <v>0.17202379999999998</v>
      </c>
      <c r="W34" s="2">
        <f>'(6) SMB_R23p2-5km_Gl'!AJ33-'(5) year_D_R23p2-5.5km'!AJ32</f>
        <v>0.28180726600000006</v>
      </c>
      <c r="X34" s="2">
        <f>'(6) SMB_R23p2-5km_Gl'!AK33-'(5) year_D_R23p2-5.5km'!AK32</f>
        <v>-0.14304802599999999</v>
      </c>
      <c r="Y34" s="2">
        <f>'(6) SMB_R23p2-5km_Gl'!AL33-'(5) year_D_R23p2-5.5km'!AL32</f>
        <v>-0.43552355600000003</v>
      </c>
      <c r="Z34" s="2">
        <f>'(6) SMB_R23p2-5km_Gl'!AM33-'(5) year_D_R23p2-5.5km'!AM32</f>
        <v>-0.651803866284</v>
      </c>
      <c r="AA34" s="2">
        <f>'(6) SMB_R23p2-5km_Gl'!AN33-'(5) year_D_R23p2-5.5km'!AN32</f>
        <v>0.23693065351000001</v>
      </c>
      <c r="AB34" s="2">
        <f>'(6) SMB_R23p2-5km_Gl'!AO33-'(5) year_D_R23p2-5.5km'!AO32</f>
        <v>0.32540049088600004</v>
      </c>
      <c r="AC34" s="2">
        <f>'(6) SMB_R23p2-5km_Gl'!AP33-'(5) year_D_R23p2-5.5km'!AP32</f>
        <v>0.32466437551600003</v>
      </c>
      <c r="AD34" s="2">
        <f>'(6) SMB_R23p2-5km_Gl'!AQ33-'(5) year_D_R23p2-5.5km'!AQ32</f>
        <v>-0.13739515194399998</v>
      </c>
      <c r="AE34" s="2">
        <f>'(6) SMB_R23p2-5km_Gl'!AR33-'(5) year_D_R23p2-5.5km'!AR32</f>
        <v>-5.3662411722000009E-2</v>
      </c>
      <c r="AF34" s="2">
        <f>'(6) SMB_R23p2-5km_Gl'!AS33-'(5) year_D_R23p2-5.5km'!AS32</f>
        <v>0.48991643722399997</v>
      </c>
      <c r="AG34" s="2">
        <f>'(6) SMB_R23p2-5km_Gl'!AT33-'(5) year_D_R23p2-5.5km'!AT32</f>
        <v>-0.84866909687000003</v>
      </c>
      <c r="AH34" s="2">
        <f>'(6) SMB_R23p2-5km_Gl'!AU33-'(5) year_D_R23p2-5.5km'!AU32</f>
        <v>-0.727116604768</v>
      </c>
      <c r="AI34" s="2">
        <f>'(6) SMB_R23p2-5km_Gl'!AV33-'(5) year_D_R23p2-5.5km'!AV32</f>
        <v>-0.44542608646999998</v>
      </c>
      <c r="AJ34" s="2">
        <f>'(6) SMB_R23p2-5km_Gl'!AW33-'(5) year_D_R23p2-5.5km'!AW32</f>
        <v>-9.1611233959999927E-2</v>
      </c>
      <c r="AK34" s="2">
        <f>'(6) SMB_R23p2-5km_Gl'!AX33-'(5) year_D_R23p2-5.5km'!AX32</f>
        <v>-0.47936861087799992</v>
      </c>
      <c r="AL34" s="2">
        <f>'(6) SMB_R23p2-5km_Gl'!AY33-'(5) year_D_R23p2-5.5km'!AY32</f>
        <v>-1.080243716092</v>
      </c>
      <c r="AM34" s="2">
        <f>'(6) SMB_R23p2-5km_Gl'!AZ33-'(5) year_D_R23p2-5.5km'!AZ32</f>
        <v>-1.1313249489799999</v>
      </c>
      <c r="AN34" s="2">
        <f>'(6) SMB_R23p2-5km_Gl'!BA33-'(5) year_D_R23p2-5.5km'!BA32</f>
        <v>-0.60338697456800006</v>
      </c>
      <c r="AO34" s="2">
        <f>'(6) SMB_R23p2-5km_Gl'!BB33-'(5) year_D_R23p2-5.5km'!BB32</f>
        <v>-1.0440914781439998</v>
      </c>
      <c r="AP34" s="2">
        <f>'(6) SMB_R23p2-5km_Gl'!BC33-'(5) year_D_R23p2-5.5km'!BC32</f>
        <v>-1.2282319509219999</v>
      </c>
      <c r="AQ34" s="2">
        <f>'(6) SMB_R23p2-5km_Gl'!BD33-'(5) year_D_R23p2-5.5km'!BD32</f>
        <v>-1.4014882099079999</v>
      </c>
      <c r="AR34" s="2">
        <f>'(6) SMB_R23p2-5km_Gl'!BE33-'(5) year_D_R23p2-5.5km'!BE32</f>
        <v>-0.98343745071999988</v>
      </c>
      <c r="AS34" s="2">
        <f>'(6) SMB_R23p2-5km_Gl'!BF33-'(5) year_D_R23p2-5.5km'!BF32</f>
        <v>-0.64707209186399994</v>
      </c>
      <c r="AT34" s="2">
        <f>'(6) SMB_R23p2-5km_Gl'!BG33-'(5) year_D_R23p2-5.5km'!BG32</f>
        <v>-0.72635989247999999</v>
      </c>
      <c r="AU34" s="2">
        <f>'(6) SMB_R23p2-5km_Gl'!BH33-'(5) year_D_R23p2-5.5km'!BH32</f>
        <v>-0.53284678624799997</v>
      </c>
      <c r="AV34" s="2">
        <f>'(6) SMB_R23p2-5km_Gl'!BI33-'(5) year_D_R23p2-5.5km'!BI32</f>
        <v>-0.91864874002800001</v>
      </c>
      <c r="AW34" s="2">
        <f>'(6) SMB_R23p2-5km_Gl'!BJ33-'(5) year_D_R23p2-5.5km'!BJ32</f>
        <v>-0.22375501339399992</v>
      </c>
      <c r="AX34" s="23">
        <f t="shared" si="4"/>
        <v>-0.26617404038508696</v>
      </c>
      <c r="AY34" s="23">
        <f t="shared" si="8"/>
        <v>1.2421473894736858E-2</v>
      </c>
      <c r="AZ34" s="23">
        <f t="shared" si="9"/>
        <v>-0.69183721374433338</v>
      </c>
      <c r="BD34" s="2">
        <f>SQRT('(5) year_D_R23p2-5.5km'!BN32^2+'(5) year_D_R23p2-5.5km'!$M32^2)</f>
        <v>0.39450042910981215</v>
      </c>
      <c r="BE34" s="2">
        <f>SQRT('(5) year_D_R23p2-5.5km'!BO32^2+'(5) year_D_R23p2-5.5km'!$M32^2)</f>
        <v>0.37083939592365645</v>
      </c>
      <c r="BF34" s="2">
        <f>SQRT('(5) year_D_R23p2-5.5km'!BP32^2+'(5) year_D_R23p2-5.5km'!$M32^2)</f>
        <v>0.34850996067422357</v>
      </c>
      <c r="BG34" s="2">
        <f>SQRT('(5) year_D_R23p2-5.5km'!BQ32^2+'(5) year_D_R23p2-5.5km'!$M32^2)</f>
        <v>0.32724995863468764</v>
      </c>
      <c r="BH34" s="2">
        <f>SQRT('(5) year_D_R23p2-5.5km'!BR32^2+'(5) year_D_R23p2-5.5km'!$M32^2)</f>
        <v>0.307060207728028</v>
      </c>
      <c r="BI34" s="2">
        <f>SQRT('(5) year_D_R23p2-5.5km'!BS32^2+'(5) year_D_R23p2-5.5km'!$M32^2)</f>
        <v>0.28794148540340464</v>
      </c>
      <c r="BJ34" s="2">
        <f>SQRT('(5) year_D_R23p2-5.5km'!BT32^2+'(5) year_D_R23p2-5.5km'!$M32^2)</f>
        <v>0.26989448458147802</v>
      </c>
      <c r="BK34" s="2">
        <f>SQRT('(5) year_D_R23p2-5.5km'!BU32^2+'(5) year_D_R23p2-5.5km'!$M32^2)</f>
        <v>0.25265883187091975</v>
      </c>
      <c r="BL34" s="2">
        <f>SQRT('(5) year_D_R23p2-5.5km'!BV32^2+'(5) year_D_R23p2-5.5km'!$M32^2)</f>
        <v>0.23649678206482885</v>
      </c>
      <c r="BM34" s="2">
        <f>SQRT('(5) year_D_R23p2-5.5km'!BW32^2+'(5) year_D_R23p2-5.5km'!$M32^2)</f>
        <v>0.22114875617350413</v>
      </c>
      <c r="BN34" s="2">
        <f>SQRT('(5) year_D_R23p2-5.5km'!BX32^2+'(5) year_D_R23p2-5.5km'!$M32^2)</f>
        <v>0.2073942085658865</v>
      </c>
      <c r="BO34" s="2">
        <f>SQRT('(5) year_D_R23p2-5.5km'!BY32^2+'(5) year_D_R23p2-5.5km'!$M32^2)</f>
        <v>0.19497018558468418</v>
      </c>
      <c r="BP34" s="2">
        <f>SQRT('(5) year_D_R23p2-5.5km'!BZ32^2+'(5) year_D_R23p2-5.5km'!$M32^2)</f>
        <v>0.1851621476605623</v>
      </c>
      <c r="BQ34" s="2">
        <f>SQRT('(5) year_D_R23p2-5.5km'!CA32^2+'(5) year_D_R23p2-5.5km'!$M32^2)</f>
        <v>0.18129888538558264</v>
      </c>
      <c r="BR34" s="2">
        <f>SQRT('(5) year_D_R23p2-5.5km'!CB32^2+'(5) year_D_R23p2-5.5km'!$M32^2)</f>
        <v>0.15824974410859166</v>
      </c>
      <c r="BS34" s="2">
        <f>SQRT('(5) year_D_R23p2-5.5km'!CC32^2+'(5) year_D_R23p2-5.5km'!$M32^2)</f>
        <v>0.19279320518645038</v>
      </c>
      <c r="BT34" s="2">
        <f>SQRT('(5) year_D_R23p2-5.5km'!CD32^2+'(5) year_D_R23p2-5.5km'!$M32^2)</f>
        <v>0.15348289400223392</v>
      </c>
      <c r="BU34" s="2">
        <f>SQRT('(5) year_D_R23p2-5.5km'!CE32^2+'(5) year_D_R23p2-5.5km'!$M32^2)</f>
        <v>0.17793404867383916</v>
      </c>
      <c r="BV34" s="2">
        <f>SQRT('(5) year_D_R23p2-5.5km'!CF32^2+'(5) year_D_R23p2-5.5km'!$M32^2)</f>
        <v>0.17330047289402981</v>
      </c>
      <c r="BW34" s="2">
        <f>SQRT('(5) year_D_R23p2-5.5km'!CG32^2+'(5) year_D_R23p2-5.5km'!$M32^2)</f>
        <v>0.16780168974667078</v>
      </c>
      <c r="BX34" s="2">
        <f>SQRT('(5) year_D_R23p2-5.5km'!CH32^2+'(5) year_D_R23p2-5.5km'!$M32^2)</f>
        <v>0.16139502646697615</v>
      </c>
      <c r="BY34" s="2">
        <f>SQRT('(5) year_D_R23p2-5.5km'!CI32^2+'(5) year_D_R23p2-5.5km'!$M32^2)</f>
        <v>0.17394384466965382</v>
      </c>
      <c r="BZ34" s="2">
        <f>SQRT('(5) year_D_R23p2-5.5km'!CJ32^2+'(5) year_D_R23p2-5.5km'!$M32^2)</f>
        <v>0.18671179956529704</v>
      </c>
      <c r="CA34" s="2">
        <f>SQRT('(5) year_D_R23p2-5.5km'!CK32^2+'(5) year_D_R23p2-5.5km'!$M32^2)</f>
        <v>0.15238294614572193</v>
      </c>
      <c r="CB34" s="2">
        <f>SQRT('(5) year_D_R23p2-5.5km'!CL32^2+'(5) year_D_R23p2-5.5km'!$M32^2)</f>
        <v>0.14865341094300186</v>
      </c>
      <c r="CC34" s="2">
        <f>SQRT('(5) year_D_R23p2-5.5km'!CM32^2+'(5) year_D_R23p2-5.5km'!$M32^2)</f>
        <v>0.14660647070681163</v>
      </c>
      <c r="CD34" s="2">
        <f>SQRT('(5) year_D_R23p2-5.5km'!CN32^2+'(5) year_D_R23p2-5.5km'!$M32^2)</f>
        <v>0.13500607893260747</v>
      </c>
      <c r="CE34" s="2">
        <f>SQRT('(5) year_D_R23p2-5.5km'!CO32^2+'(5) year_D_R23p2-5.5km'!$M32^2)</f>
        <v>0.1398387436005428</v>
      </c>
      <c r="CF34" s="2">
        <f>SQRT('(5) year_D_R23p2-5.5km'!CP32^2+'(5) year_D_R23p2-5.5km'!$M32^2)</f>
        <v>0.15009474631224995</v>
      </c>
      <c r="CG34" s="2">
        <f>SQRT('(5) year_D_R23p2-5.5km'!CQ32^2+'(5) year_D_R23p2-5.5km'!$M32^2)</f>
        <v>0.14932551503892152</v>
      </c>
      <c r="CH34" s="2">
        <f>SQRT('(5) year_D_R23p2-5.5km'!CR32^2+'(5) year_D_R23p2-5.5km'!$M32^2)</f>
        <v>0.1904406737404665</v>
      </c>
      <c r="CI34" s="2">
        <f>SQRT('(5) year_D_R23p2-5.5km'!CS32^2+'(5) year_D_R23p2-5.5km'!$M32^2)</f>
        <v>0.23451623580153708</v>
      </c>
      <c r="CJ34" s="2">
        <f>SQRT('(5) year_D_R23p2-5.5km'!CT32^2+'(5) year_D_R23p2-5.5km'!$M32^2)</f>
        <v>0.27461919471310364</v>
      </c>
      <c r="CK34" s="2">
        <f>SQRT('(5) year_D_R23p2-5.5km'!CU32^2+'(5) year_D_R23p2-5.5km'!$M32^2)</f>
        <v>0.30940180514383847</v>
      </c>
      <c r="CL34" s="2">
        <f>SQRT('(5) year_D_R23p2-5.5km'!CV32^2+'(5) year_D_R23p2-5.5km'!$M32^2)</f>
        <v>0.36857185254933189</v>
      </c>
      <c r="CM34" s="2">
        <f>SQRT('(5) year_D_R23p2-5.5km'!CW32^2+'(5) year_D_R23p2-5.5km'!$M32^2)</f>
        <v>0.40630648930913893</v>
      </c>
      <c r="CN34" s="2">
        <f>SQRT('(5) year_D_R23p2-5.5km'!CX32^2+'(5) year_D_R23p2-5.5km'!$M32^2)</f>
        <v>0.47842692749258164</v>
      </c>
      <c r="CO34" s="2">
        <f>SQRT('(5) year_D_R23p2-5.5km'!CY32^2+'(5) year_D_R23p2-5.5km'!$M32^2)</f>
        <v>0.43889517743074052</v>
      </c>
      <c r="CP34" s="2">
        <f>SQRT('(5) year_D_R23p2-5.5km'!CZ32^2+'(5) year_D_R23p2-5.5km'!$M32^2)</f>
        <v>0.39440733605532685</v>
      </c>
      <c r="CQ34" s="2">
        <f>SQRT('(5) year_D_R23p2-5.5km'!DA32^2+'(5) year_D_R23p2-5.5km'!$M32^2)</f>
        <v>0.38550116098392162</v>
      </c>
      <c r="CR34" s="2">
        <f>SQRT('(5) year_D_R23p2-5.5km'!DB32^2+'(5) year_D_R23p2-5.5km'!$M32^2)</f>
        <v>0.37549355586820449</v>
      </c>
      <c r="CS34" s="2">
        <f>SQRT('(5) year_D_R23p2-5.5km'!DC32^2+'(5) year_D_R23p2-5.5km'!$M32^2)</f>
        <v>0.35931191703740406</v>
      </c>
      <c r="CT34" s="2">
        <f>SQRT('(5) year_D_R23p2-5.5km'!DD32^2+'(5) year_D_R23p2-5.5km'!$M32^2)</f>
        <v>0.34974932104867634</v>
      </c>
      <c r="CU34" s="2">
        <f>SQRT('(5) year_D_R23p2-5.5km'!DE32^2+'(5) year_D_R23p2-5.5km'!$M32^2)</f>
        <v>0.32093969062551753</v>
      </c>
      <c r="CV34" s="2">
        <f>SQRT('(5) year_D_R23p2-5.5km'!DF32^2+'(5) year_D_R23p2-5.5km'!$M32^2)</f>
        <v>0.30719775773199931</v>
      </c>
      <c r="CW34" s="2">
        <f>SQRT('(5) year_D_R23p2-5.5km'!DG32^2+'(5) year_D_R23p2-5.5km'!$M32^2)</f>
        <v>0.2597008063219155</v>
      </c>
      <c r="CX34" s="2">
        <f>SQRT('(5) year_D_R23p2-5.5km'!DH32^2+'(5) year_D_R23p2-5.5km'!$M32^2)</f>
        <v>0.29635013293371859</v>
      </c>
      <c r="CY34" s="2">
        <f t="shared" si="10"/>
        <v>3.825985632507186E-2</v>
      </c>
      <c r="CZ34" s="2">
        <f t="shared" si="13"/>
        <v>5.7571965278434611E-2</v>
      </c>
      <c r="DA34" s="2">
        <f t="shared" si="14"/>
        <v>7.5331754016506741E-2</v>
      </c>
    </row>
    <row r="35" spans="1:105" x14ac:dyDescent="0.2">
      <c r="A35" s="170" t="s">
        <v>203</v>
      </c>
      <c r="B35" s="3" t="s">
        <v>178</v>
      </c>
      <c r="C35" s="2">
        <f>'(6) SMB_R23p2-5km_Gl'!P34-'(5) year_D_R23p2-5.5km'!P33</f>
        <v>-0.75</v>
      </c>
      <c r="D35" s="2">
        <f>'(6) SMB_R23p2-5km_Gl'!Q34-'(5) year_D_R23p2-5.5km'!Q33</f>
        <v>-0.22</v>
      </c>
      <c r="E35" s="2">
        <f>'(6) SMB_R23p2-5km_Gl'!R34-'(5) year_D_R23p2-5.5km'!R33</f>
        <v>-0.71</v>
      </c>
      <c r="F35" s="2">
        <f>'(6) SMB_R23p2-5km_Gl'!S34-'(5) year_D_R23p2-5.5km'!S33</f>
        <v>-1.07</v>
      </c>
      <c r="G35" s="2">
        <f>'(6) SMB_R23p2-5km_Gl'!T34-'(5) year_D_R23p2-5.5km'!T33</f>
        <v>-0.93</v>
      </c>
      <c r="H35" s="2">
        <f>'(6) SMB_R23p2-5km_Gl'!U34-'(5) year_D_R23p2-5.5km'!U33</f>
        <v>-0.59</v>
      </c>
      <c r="I35" s="2">
        <f>'(6) SMB_R23p2-5km_Gl'!V34-'(5) year_D_R23p2-5.5km'!V33</f>
        <v>-0.76</v>
      </c>
      <c r="J35" s="2">
        <f>'(6) SMB_R23p2-5km_Gl'!W34-'(5) year_D_R23p2-5.5km'!W33</f>
        <v>-0.64</v>
      </c>
      <c r="K35" s="2">
        <f>'(6) SMB_R23p2-5km_Gl'!X34-'(5) year_D_R23p2-5.5km'!X33</f>
        <v>-1.1399999999999999</v>
      </c>
      <c r="L35" s="2">
        <f>'(6) SMB_R23p2-5km_Gl'!Y34-'(5) year_D_R23p2-5.5km'!Y33</f>
        <v>-1.1000000000000001</v>
      </c>
      <c r="M35" s="2">
        <f>'(6) SMB_R23p2-5km_Gl'!Z34-'(5) year_D_R23p2-5.5km'!Z33</f>
        <v>-1</v>
      </c>
      <c r="N35" s="2">
        <f>'(6) SMB_R23p2-5km_Gl'!AA34-'(5) year_D_R23p2-5.5km'!AA33</f>
        <v>-0.59</v>
      </c>
      <c r="O35" s="2">
        <f>'(6) SMB_R23p2-5km_Gl'!AB34-'(5) year_D_R23p2-5.5km'!AB33</f>
        <v>-0.25</v>
      </c>
      <c r="P35" s="2">
        <f>'(6) SMB_R23p2-5km_Gl'!AC34-'(5) year_D_R23p2-5.5km'!AC33</f>
        <v>-1.27</v>
      </c>
      <c r="Q35" s="2">
        <f>'(6) SMB_R23p2-5km_Gl'!AD34-'(5) year_D_R23p2-5.5km'!AD33</f>
        <v>-0.81</v>
      </c>
      <c r="R35" s="2">
        <f>'(6) SMB_R23p2-5km_Gl'!AE34-'(5) year_D_R23p2-5.5km'!AE33</f>
        <v>-0.85</v>
      </c>
      <c r="S35" s="2">
        <f>'(6) SMB_R23p2-5km_Gl'!AF34-'(5) year_D_R23p2-5.5km'!AF33</f>
        <v>-1.17</v>
      </c>
      <c r="T35" s="2">
        <f>'(6) SMB_R23p2-5km_Gl'!AG34-'(5) year_D_R23p2-5.5km'!AG33</f>
        <v>-1.2</v>
      </c>
      <c r="U35" s="2">
        <f>'(6) SMB_R23p2-5km_Gl'!AH34-'(5) year_D_R23p2-5.5km'!AH33</f>
        <v>-1.06</v>
      </c>
      <c r="V35" s="2">
        <f>'(6) SMB_R23p2-5km_Gl'!AI34-'(5) year_D_R23p2-5.5km'!AI33</f>
        <v>-1.07</v>
      </c>
      <c r="W35" s="2">
        <f>'(6) SMB_R23p2-5km_Gl'!AJ34-'(5) year_D_R23p2-5.5km'!AJ33</f>
        <v>-0.63</v>
      </c>
      <c r="X35" s="2">
        <f>'(6) SMB_R23p2-5km_Gl'!AK34-'(5) year_D_R23p2-5.5km'!AK33</f>
        <v>-0.83</v>
      </c>
      <c r="Y35" s="2">
        <f>'(6) SMB_R23p2-5km_Gl'!AL34-'(5) year_D_R23p2-5.5km'!AL33</f>
        <v>-1</v>
      </c>
      <c r="Z35" s="2">
        <f>'(6) SMB_R23p2-5km_Gl'!AM34-'(5) year_D_R23p2-5.5km'!AM33</f>
        <v>-1.31</v>
      </c>
      <c r="AA35" s="2">
        <f>'(6) SMB_R23p2-5km_Gl'!AN34-'(5) year_D_R23p2-5.5km'!AN33</f>
        <v>-0.96</v>
      </c>
      <c r="AB35" s="2">
        <f>'(6) SMB_R23p2-5km_Gl'!AO34-'(5) year_D_R23p2-5.5km'!AO33</f>
        <v>-0.82</v>
      </c>
      <c r="AC35" s="2">
        <f>'(6) SMB_R23p2-5km_Gl'!AP34-'(5) year_D_R23p2-5.5km'!AP33</f>
        <v>-0.84</v>
      </c>
      <c r="AD35" s="2">
        <f>'(6) SMB_R23p2-5km_Gl'!AQ34-'(5) year_D_R23p2-5.5km'!AQ33</f>
        <v>-0.89</v>
      </c>
      <c r="AE35" s="2">
        <f>'(6) SMB_R23p2-5km_Gl'!AR34-'(5) year_D_R23p2-5.5km'!AR33</f>
        <v>-1.17</v>
      </c>
      <c r="AF35" s="2">
        <f>'(6) SMB_R23p2-5km_Gl'!AS34-'(5) year_D_R23p2-5.5km'!AS33</f>
        <v>-0.72</v>
      </c>
      <c r="AG35" s="2">
        <f>'(6) SMB_R23p2-5km_Gl'!AT34-'(5) year_D_R23p2-5.5km'!AT33</f>
        <v>-1.66</v>
      </c>
      <c r="AH35" s="2">
        <f>'(6) SMB_R23p2-5km_Gl'!AU34-'(5) year_D_R23p2-5.5km'!AU33</f>
        <v>-1.43</v>
      </c>
      <c r="AI35" s="2">
        <f>'(6) SMB_R23p2-5km_Gl'!AV34-'(5) year_D_R23p2-5.5km'!AV33</f>
        <v>-1.37</v>
      </c>
      <c r="AJ35" s="2">
        <f>'(6) SMB_R23p2-5km_Gl'!AW34-'(5) year_D_R23p2-5.5km'!AW33</f>
        <v>-1.07</v>
      </c>
      <c r="AK35" s="2">
        <f>'(6) SMB_R23p2-5km_Gl'!AX34-'(5) year_D_R23p2-5.5km'!AX33</f>
        <v>-0.98</v>
      </c>
      <c r="AL35" s="2">
        <f>'(6) SMB_R23p2-5km_Gl'!AY34-'(5) year_D_R23p2-5.5km'!AY33</f>
        <v>-1.53</v>
      </c>
      <c r="AM35" s="2">
        <f>'(6) SMB_R23p2-5km_Gl'!AZ34-'(5) year_D_R23p2-5.5km'!AZ33</f>
        <v>-1.54</v>
      </c>
      <c r="AN35" s="2">
        <f>'(6) SMB_R23p2-5km_Gl'!BA34-'(5) year_D_R23p2-5.5km'!BA33</f>
        <v>-1.0900000000000001</v>
      </c>
      <c r="AO35" s="2">
        <f>'(6) SMB_R23p2-5km_Gl'!BB34-'(5) year_D_R23p2-5.5km'!BB33</f>
        <v>-1.65</v>
      </c>
      <c r="AP35" s="2">
        <f>'(6) SMB_R23p2-5km_Gl'!BC34-'(5) year_D_R23p2-5.5km'!BC33</f>
        <v>-1.71</v>
      </c>
      <c r="AQ35" s="2">
        <f>'(6) SMB_R23p2-5km_Gl'!BD34-'(5) year_D_R23p2-5.5km'!BD33</f>
        <v>-1.93</v>
      </c>
      <c r="AR35" s="2">
        <f>'(6) SMB_R23p2-5km_Gl'!BE34-'(5) year_D_R23p2-5.5km'!BE33</f>
        <v>-1.55</v>
      </c>
      <c r="AS35" s="2">
        <f>'(6) SMB_R23p2-5km_Gl'!BF34-'(5) year_D_R23p2-5.5km'!BF33</f>
        <v>-1.08</v>
      </c>
      <c r="AT35" s="2">
        <f>'(6) SMB_R23p2-5km_Gl'!BG34-'(5) year_D_R23p2-5.5km'!BG33</f>
        <v>-1.28</v>
      </c>
      <c r="AU35" s="2">
        <f>'(6) SMB_R23p2-5km_Gl'!BH34-'(5) year_D_R23p2-5.5km'!BH33</f>
        <v>-1.19</v>
      </c>
      <c r="AV35" s="2">
        <f>'(6) SMB_R23p2-5km_Gl'!BI34-'(5) year_D_R23p2-5.5km'!BI33</f>
        <v>-1.44</v>
      </c>
      <c r="AW35" s="2">
        <f>'(6) SMB_R23p2-5km_Gl'!BJ34-'(5) year_D_R23p2-5.5km'!BJ33</f>
        <v>-0.85</v>
      </c>
      <c r="AX35" s="23">
        <f>AVERAGE(C35:AV35)</f>
        <v>-1.0619565217391302</v>
      </c>
      <c r="AY35" s="23">
        <f t="shared" si="8"/>
        <v>-0.84789473684210526</v>
      </c>
      <c r="AZ35" s="23">
        <f t="shared" si="9"/>
        <v>-1.355</v>
      </c>
      <c r="BD35" s="2">
        <f>SQRT('(5) year_D_R23p2-5.5km'!BN33^2+'(5) year_D_R23p2-5.5km'!$M33^2)</f>
        <v>3.4247318032930817E-2</v>
      </c>
      <c r="BE35" s="2">
        <f>SQRT('(5) year_D_R23p2-5.5km'!BO33^2+'(5) year_D_R23p2-5.5km'!$M33^2)</f>
        <v>3.4247318032930817E-2</v>
      </c>
      <c r="BF35" s="2">
        <f>SQRT('(5) year_D_R23p2-5.5km'!BP33^2+'(5) year_D_R23p2-5.5km'!$M33^2)</f>
        <v>3.4247318032930817E-2</v>
      </c>
      <c r="BG35" s="2">
        <f>SQRT('(5) year_D_R23p2-5.5km'!BQ33^2+'(5) year_D_R23p2-5.5km'!$M33^2)</f>
        <v>3.4247318032930817E-2</v>
      </c>
      <c r="BH35" s="2">
        <f>SQRT('(5) year_D_R23p2-5.5km'!BR33^2+'(5) year_D_R23p2-5.5km'!$M33^2)</f>
        <v>3.4247318032930817E-2</v>
      </c>
      <c r="BI35" s="2">
        <f>SQRT('(5) year_D_R23p2-5.5km'!BS33^2+'(5) year_D_R23p2-5.5km'!$M33^2)</f>
        <v>3.4247318032930817E-2</v>
      </c>
      <c r="BJ35" s="2">
        <f>SQRT('(5) year_D_R23p2-5.5km'!BT33^2+'(5) year_D_R23p2-5.5km'!$M33^2)</f>
        <v>3.4247318032930817E-2</v>
      </c>
      <c r="BK35" s="2">
        <f>SQRT('(5) year_D_R23p2-5.5km'!BU33^2+'(5) year_D_R23p2-5.5km'!$M33^2)</f>
        <v>3.4247318032930817E-2</v>
      </c>
      <c r="BL35" s="2">
        <f>SQRT('(5) year_D_R23p2-5.5km'!BV33^2+'(5) year_D_R23p2-5.5km'!$M33^2)</f>
        <v>3.4247318032930817E-2</v>
      </c>
      <c r="BM35" s="2">
        <f>SQRT('(5) year_D_R23p2-5.5km'!BW33^2+'(5) year_D_R23p2-5.5km'!$M33^2)</f>
        <v>3.4247318032930817E-2</v>
      </c>
      <c r="BN35" s="2">
        <f>SQRT('(5) year_D_R23p2-5.5km'!BX33^2+'(5) year_D_R23p2-5.5km'!$M33^2)</f>
        <v>3.4247318032930817E-2</v>
      </c>
      <c r="BO35" s="2">
        <f>SQRT('(5) year_D_R23p2-5.5km'!BY33^2+'(5) year_D_R23p2-5.5km'!$M33^2)</f>
        <v>3.4247318032930817E-2</v>
      </c>
      <c r="BP35" s="2">
        <f>SQRT('(5) year_D_R23p2-5.5km'!BZ33^2+'(5) year_D_R23p2-5.5km'!$M33^2)</f>
        <v>3.4247318032930817E-2</v>
      </c>
      <c r="BQ35" s="2">
        <f>SQRT('(5) year_D_R23p2-5.5km'!CA33^2+'(5) year_D_R23p2-5.5km'!$M33^2)</f>
        <v>3.4247318032930817E-2</v>
      </c>
      <c r="BR35" s="2">
        <f>SQRT('(5) year_D_R23p2-5.5km'!CB33^2+'(5) year_D_R23p2-5.5km'!$M33^2)</f>
        <v>3.4247318032930817E-2</v>
      </c>
      <c r="BS35" s="2">
        <f>SQRT('(5) year_D_R23p2-5.5km'!CC33^2+'(5) year_D_R23p2-5.5km'!$M33^2)</f>
        <v>3.4247318032930817E-2</v>
      </c>
      <c r="BT35" s="2">
        <f>SQRT('(5) year_D_R23p2-5.5km'!CD33^2+'(5) year_D_R23p2-5.5km'!$M33^2)</f>
        <v>3.4247318032930817E-2</v>
      </c>
      <c r="BU35" s="2">
        <f>SQRT('(5) year_D_R23p2-5.5km'!CE33^2+'(5) year_D_R23p2-5.5km'!$M33^2)</f>
        <v>3.4247318032930817E-2</v>
      </c>
      <c r="BV35" s="2">
        <f>SQRT('(5) year_D_R23p2-5.5km'!CF33^2+'(5) year_D_R23p2-5.5km'!$M33^2)</f>
        <v>3.4247318032930817E-2</v>
      </c>
      <c r="BW35" s="2">
        <f>SQRT('(5) year_D_R23p2-5.5km'!CG33^2+'(5) year_D_R23p2-5.5km'!$M33^2)</f>
        <v>3.4247318032930817E-2</v>
      </c>
      <c r="BX35" s="2">
        <f>SQRT('(5) year_D_R23p2-5.5km'!CH33^2+'(5) year_D_R23p2-5.5km'!$M33^2)</f>
        <v>3.4247318032930817E-2</v>
      </c>
      <c r="BY35" s="2">
        <f>SQRT('(5) year_D_R23p2-5.5km'!CI33^2+'(5) year_D_R23p2-5.5km'!$M33^2)</f>
        <v>3.4247318032930817E-2</v>
      </c>
      <c r="BZ35" s="2">
        <f>SQRT('(5) year_D_R23p2-5.5km'!CJ33^2+'(5) year_D_R23p2-5.5km'!$M33^2)</f>
        <v>3.4247318032930817E-2</v>
      </c>
      <c r="CA35" s="2">
        <f>SQRT('(5) year_D_R23p2-5.5km'!CK33^2+'(5) year_D_R23p2-5.5km'!$M33^2)</f>
        <v>3.4247318032930817E-2</v>
      </c>
      <c r="CB35" s="2">
        <f>SQRT('(5) year_D_R23p2-5.5km'!CL33^2+'(5) year_D_R23p2-5.5km'!$M33^2)</f>
        <v>3.4247318032930817E-2</v>
      </c>
      <c r="CC35" s="2">
        <f>SQRT('(5) year_D_R23p2-5.5km'!CM33^2+'(5) year_D_R23p2-5.5km'!$M33^2)</f>
        <v>3.4247318032930817E-2</v>
      </c>
      <c r="CD35" s="2">
        <f>SQRT('(5) year_D_R23p2-5.5km'!CN33^2+'(5) year_D_R23p2-5.5km'!$M33^2)</f>
        <v>3.4247318032930817E-2</v>
      </c>
      <c r="CE35" s="2">
        <f>SQRT('(5) year_D_R23p2-5.5km'!CO33^2+'(5) year_D_R23p2-5.5km'!$M33^2)</f>
        <v>3.4247318032930817E-2</v>
      </c>
      <c r="CF35" s="2">
        <f>SQRT('(5) year_D_R23p2-5.5km'!CP33^2+'(5) year_D_R23p2-5.5km'!$M33^2)</f>
        <v>3.4247318032930817E-2</v>
      </c>
      <c r="CG35" s="2">
        <f>SQRT('(5) year_D_R23p2-5.5km'!CQ33^2+'(5) year_D_R23p2-5.5km'!$M33^2)</f>
        <v>3.4247318032930817E-2</v>
      </c>
      <c r="CH35" s="2">
        <f>SQRT('(5) year_D_R23p2-5.5km'!CR33^2+'(5) year_D_R23p2-5.5km'!$M33^2)</f>
        <v>3.4247318032930817E-2</v>
      </c>
      <c r="CI35" s="2">
        <f>SQRT('(5) year_D_R23p2-5.5km'!CS33^2+'(5) year_D_R23p2-5.5km'!$M33^2)</f>
        <v>3.4247318032930817E-2</v>
      </c>
      <c r="CJ35" s="2">
        <f>SQRT('(5) year_D_R23p2-5.5km'!CT33^2+'(5) year_D_R23p2-5.5km'!$M33^2)</f>
        <v>3.4247318032930817E-2</v>
      </c>
      <c r="CK35" s="2">
        <f>SQRT('(5) year_D_R23p2-5.5km'!CU33^2+'(5) year_D_R23p2-5.5km'!$M33^2)</f>
        <v>3.4247318032930817E-2</v>
      </c>
      <c r="CL35" s="2">
        <f>SQRT('(5) year_D_R23p2-5.5km'!CV33^2+'(5) year_D_R23p2-5.5km'!$M33^2)</f>
        <v>3.4247318032930817E-2</v>
      </c>
      <c r="CM35" s="2">
        <f>SQRT('(5) year_D_R23p2-5.5km'!CW33^2+'(5) year_D_R23p2-5.5km'!$M33^2)</f>
        <v>3.4247318032930817E-2</v>
      </c>
      <c r="CN35" s="2">
        <f>SQRT('(5) year_D_R23p2-5.5km'!CX33^2+'(5) year_D_R23p2-5.5km'!$M33^2)</f>
        <v>3.4247318032930817E-2</v>
      </c>
      <c r="CO35" s="2">
        <f>SQRT('(5) year_D_R23p2-5.5km'!CY33^2+'(5) year_D_R23p2-5.5km'!$M33^2)</f>
        <v>3.4247318032930817E-2</v>
      </c>
      <c r="CP35" s="2">
        <f>SQRT('(5) year_D_R23p2-5.5km'!CZ33^2+'(5) year_D_R23p2-5.5km'!$M33^2)</f>
        <v>3.4247318032930817E-2</v>
      </c>
      <c r="CQ35" s="2">
        <f>SQRT('(5) year_D_R23p2-5.5km'!DA33^2+'(5) year_D_R23p2-5.5km'!$M33^2)</f>
        <v>3.4247318032930817E-2</v>
      </c>
      <c r="CR35" s="2">
        <f>SQRT('(5) year_D_R23p2-5.5km'!DB33^2+'(5) year_D_R23p2-5.5km'!$M33^2)</f>
        <v>3.4247318032930817E-2</v>
      </c>
      <c r="CS35" s="2">
        <f>SQRT('(5) year_D_R23p2-5.5km'!DC33^2+'(5) year_D_R23p2-5.5km'!$M33^2)</f>
        <v>3.4247318032930817E-2</v>
      </c>
      <c r="CT35" s="2">
        <f>SQRT('(5) year_D_R23p2-5.5km'!DD33^2+'(5) year_D_R23p2-5.5km'!$M33^2)</f>
        <v>3.4247318032930817E-2</v>
      </c>
      <c r="CU35" s="2">
        <f>SQRT('(5) year_D_R23p2-5.5km'!DE33^2+'(5) year_D_R23p2-5.5km'!$M33^2)</f>
        <v>3.4247318032930817E-2</v>
      </c>
      <c r="CV35" s="2">
        <f>SQRT('(5) year_D_R23p2-5.5km'!DF33^2+'(5) year_D_R23p2-5.5km'!$M33^2)</f>
        <v>3.4247318032930817E-2</v>
      </c>
      <c r="CW35" s="2">
        <f>SQRT('(5) year_D_R23p2-5.5km'!DG33^2+'(5) year_D_R23p2-5.5km'!$M33^2)</f>
        <v>3.4247318032930817E-2</v>
      </c>
      <c r="CX35" s="2">
        <f>SQRT('(5) year_D_R23p2-5.5km'!DH33^2+'(5) year_D_R23p2-5.5km'!$M33^2)</f>
        <v>3.4247318032930817E-2</v>
      </c>
      <c r="CY35" s="2">
        <f t="shared" si="10"/>
        <v>5.1052887445791765E-3</v>
      </c>
      <c r="CZ35" s="2">
        <f t="shared" si="13"/>
        <v>8.0721702728459039E-3</v>
      </c>
      <c r="DA35" s="2">
        <f t="shared" si="14"/>
        <v>8.0721702728459039E-3</v>
      </c>
    </row>
    <row r="36" spans="1:105" x14ac:dyDescent="0.2">
      <c r="A36" s="170" t="s">
        <v>55</v>
      </c>
      <c r="B36" s="3" t="s">
        <v>178</v>
      </c>
      <c r="C36" s="2">
        <f>'(6) SMB_R23p2-5km_Gl'!P35-'(5) year_D_R23p2-5.5km'!P34</f>
        <v>-0.69030000000000002</v>
      </c>
      <c r="D36" s="2">
        <f>'(6) SMB_R23p2-5km_Gl'!Q35-'(5) year_D_R23p2-5.5km'!Q34</f>
        <v>-0.15029999999999999</v>
      </c>
      <c r="E36" s="2">
        <f>'(6) SMB_R23p2-5km_Gl'!R35-'(5) year_D_R23p2-5.5km'!R34</f>
        <v>-0.62030000000000007</v>
      </c>
      <c r="F36" s="2">
        <f>'(6) SMB_R23p2-5km_Gl'!S35-'(5) year_D_R23p2-5.5km'!S34</f>
        <v>-0.77029999999999998</v>
      </c>
      <c r="G36" s="2">
        <f>'(6) SMB_R23p2-5km_Gl'!T35-'(5) year_D_R23p2-5.5km'!T34</f>
        <v>-0.70030000000000003</v>
      </c>
      <c r="H36" s="2">
        <f>'(6) SMB_R23p2-5km_Gl'!U35-'(5) year_D_R23p2-5.5km'!U34</f>
        <v>-0.33030000000000004</v>
      </c>
      <c r="I36" s="2">
        <f>'(6) SMB_R23p2-5km_Gl'!V35-'(5) year_D_R23p2-5.5km'!V34</f>
        <v>-0.58030000000000004</v>
      </c>
      <c r="J36" s="2">
        <f>'(6) SMB_R23p2-5km_Gl'!W35-'(5) year_D_R23p2-5.5km'!W34</f>
        <v>-0.55030000000000001</v>
      </c>
      <c r="K36" s="2">
        <f>'(6) SMB_R23p2-5km_Gl'!X35-'(5) year_D_R23p2-5.5km'!X34</f>
        <v>-0.97030000000000005</v>
      </c>
      <c r="L36" s="2">
        <f>'(6) SMB_R23p2-5km_Gl'!Y35-'(5) year_D_R23p2-5.5km'!Y34</f>
        <v>-0.90029999999999999</v>
      </c>
      <c r="M36" s="2">
        <f>'(6) SMB_R23p2-5km_Gl'!Z35-'(5) year_D_R23p2-5.5km'!Z34</f>
        <v>-0.80030000000000001</v>
      </c>
      <c r="N36" s="2">
        <f>'(6) SMB_R23p2-5km_Gl'!AA35-'(5) year_D_R23p2-5.5km'!AA34</f>
        <v>-0.49030000000000001</v>
      </c>
      <c r="O36" s="2">
        <f>'(6) SMB_R23p2-5km_Gl'!AB35-'(5) year_D_R23p2-5.5km'!AB34</f>
        <v>-0.20030000000000001</v>
      </c>
      <c r="P36" s="2">
        <f>'(6) SMB_R23p2-5km_Gl'!AC35-'(5) year_D_R23p2-5.5km'!AC34</f>
        <v>-0.98030000000000006</v>
      </c>
      <c r="Q36" s="2">
        <f>'(6) SMB_R23p2-5km_Gl'!AD35-'(5) year_D_R23p2-5.5km'!AD34</f>
        <v>-0.66121209999999997</v>
      </c>
      <c r="R36" s="2">
        <f>'(6) SMB_R23p2-5km_Gl'!AE35-'(5) year_D_R23p2-5.5km'!AE34</f>
        <v>-0.48189399999999999</v>
      </c>
      <c r="S36" s="2">
        <f>'(6) SMB_R23p2-5km_Gl'!AF35-'(5) year_D_R23p2-5.5km'!AF34</f>
        <v>-0.8598961651999999</v>
      </c>
      <c r="T36" s="2">
        <f>'(6) SMB_R23p2-5km_Gl'!AG35-'(5) year_D_R23p2-5.5km'!AG34</f>
        <v>-0.90908122800000002</v>
      </c>
      <c r="U36" s="2">
        <f>'(6) SMB_R23p2-5km_Gl'!AH35-'(5) year_D_R23p2-5.5km'!AH34</f>
        <v>-0.7980092406</v>
      </c>
      <c r="V36" s="2">
        <f>'(6) SMB_R23p2-5km_Gl'!AI35-'(5) year_D_R23p2-5.5km'!AI34</f>
        <v>-0.67731552319999999</v>
      </c>
      <c r="W36" s="2">
        <f>'(6) SMB_R23p2-5km_Gl'!AJ35-'(5) year_D_R23p2-5.5km'!AJ34</f>
        <v>-0.44653522400000001</v>
      </c>
      <c r="X36" s="2">
        <f>'(6) SMB_R23p2-5km_Gl'!AK35-'(5) year_D_R23p2-5.5km'!AK34</f>
        <v>-0.69826579700000002</v>
      </c>
      <c r="Y36" s="2">
        <f>'(6) SMB_R23p2-5km_Gl'!AL35-'(5) year_D_R23p2-5.5km'!AL34</f>
        <v>-0.82040470369999996</v>
      </c>
      <c r="Z36" s="2">
        <f>'(6) SMB_R23p2-5km_Gl'!AM35-'(5) year_D_R23p2-5.5km'!AM34</f>
        <v>-1.0015462875000001</v>
      </c>
      <c r="AA36" s="2">
        <f>'(6) SMB_R23p2-5km_Gl'!AN35-'(5) year_D_R23p2-5.5km'!AN34</f>
        <v>-0.70818878409999997</v>
      </c>
      <c r="AB36" s="2">
        <f>'(6) SMB_R23p2-5km_Gl'!AO35-'(5) year_D_R23p2-5.5km'!AO34</f>
        <v>-0.58201195540000006</v>
      </c>
      <c r="AC36" s="2">
        <f>'(6) SMB_R23p2-5km_Gl'!AP35-'(5) year_D_R23p2-5.5km'!AP34</f>
        <v>-0.47839359269999998</v>
      </c>
      <c r="AD36" s="2">
        <f>'(6) SMB_R23p2-5km_Gl'!AQ35-'(5) year_D_R23p2-5.5km'!AQ34</f>
        <v>-0.59539000450000001</v>
      </c>
      <c r="AE36" s="2">
        <f>'(6) SMB_R23p2-5km_Gl'!AR35-'(5) year_D_R23p2-5.5km'!AR34</f>
        <v>-0.95395067680000001</v>
      </c>
      <c r="AF36" s="2">
        <f>'(6) SMB_R23p2-5km_Gl'!AS35-'(5) year_D_R23p2-5.5km'!AS34</f>
        <v>-0.42200350040000001</v>
      </c>
      <c r="AG36" s="2">
        <f>'(6) SMB_R23p2-5km_Gl'!AT35-'(5) year_D_R23p2-5.5km'!AT34</f>
        <v>-1.2770927152</v>
      </c>
      <c r="AH36" s="2">
        <f>'(6) SMB_R23p2-5km_Gl'!AU35-'(5) year_D_R23p2-5.5km'!AU34</f>
        <v>-1.181121662</v>
      </c>
      <c r="AI36" s="2">
        <f>'(6) SMB_R23p2-5km_Gl'!AV35-'(5) year_D_R23p2-5.5km'!AV34</f>
        <v>-1.2013892215999999</v>
      </c>
      <c r="AJ36" s="2">
        <f>'(6) SMB_R23p2-5km_Gl'!AW35-'(5) year_D_R23p2-5.5km'!AW34</f>
        <v>-0.87411392659999998</v>
      </c>
      <c r="AK36" s="2">
        <f>'(6) SMB_R23p2-5km_Gl'!AX35-'(5) year_D_R23p2-5.5km'!AX34</f>
        <v>-0.92147023960000007</v>
      </c>
      <c r="AL36" s="2">
        <f>'(6) SMB_R23p2-5km_Gl'!AY35-'(5) year_D_R23p2-5.5km'!AY34</f>
        <v>-1.3201544782000001</v>
      </c>
      <c r="AM36" s="2">
        <f>'(6) SMB_R23p2-5km_Gl'!AZ35-'(5) year_D_R23p2-5.5km'!AZ34</f>
        <v>-1.306847162</v>
      </c>
      <c r="AN36" s="2">
        <f>'(6) SMB_R23p2-5km_Gl'!BA35-'(5) year_D_R23p2-5.5km'!BA34</f>
        <v>-0.91834975899999993</v>
      </c>
      <c r="AO36" s="2">
        <f>'(6) SMB_R23p2-5km_Gl'!BB35-'(5) year_D_R23p2-5.5km'!BB34</f>
        <v>-1.3248347656000001</v>
      </c>
      <c r="AP36" s="2">
        <f>'(6) SMB_R23p2-5km_Gl'!BC35-'(5) year_D_R23p2-5.5km'!BC34</f>
        <v>-1.6084528079</v>
      </c>
      <c r="AQ36" s="2">
        <f>'(6) SMB_R23p2-5km_Gl'!BD35-'(5) year_D_R23p2-5.5km'!BD34</f>
        <v>-1.7718434189000001</v>
      </c>
      <c r="AR36" s="2">
        <f>'(6) SMB_R23p2-5km_Gl'!BE35-'(5) year_D_R23p2-5.5km'!BE34</f>
        <v>-1.5621702144</v>
      </c>
      <c r="AS36" s="2">
        <f>'(6) SMB_R23p2-5km_Gl'!BF35-'(5) year_D_R23p2-5.5km'!BF34</f>
        <v>-1.2479789338</v>
      </c>
      <c r="AT36" s="2">
        <f>'(6) SMB_R23p2-5km_Gl'!BG35-'(5) year_D_R23p2-5.5km'!BG34</f>
        <v>-1.4235991119</v>
      </c>
      <c r="AU36" s="2">
        <f>'(6) SMB_R23p2-5km_Gl'!BH35-'(5) year_D_R23p2-5.5km'!BH34</f>
        <v>-1.280513912</v>
      </c>
      <c r="AV36" s="2">
        <f>'(6) SMB_R23p2-5km_Gl'!BI35-'(5) year_D_R23p2-5.5km'!BI34</f>
        <v>-1.5216494382000001</v>
      </c>
      <c r="AW36" s="2">
        <f>'(6) SMB_R23p2-5km_Gl'!BJ35-'(5) year_D_R23p2-5.5km'!BJ34</f>
        <v>-1.0787390096</v>
      </c>
      <c r="AX36" s="23">
        <f t="shared" ref="AX36:AX99" si="15">AVERAGE(C36:AV36)</f>
        <v>-0.88195392500000014</v>
      </c>
      <c r="AY36" s="23">
        <f t="shared" si="8"/>
        <v>-0.65496277546315806</v>
      </c>
      <c r="AZ36" s="23">
        <f t="shared" si="9"/>
        <v>-1.2287519968944443</v>
      </c>
      <c r="BD36" s="2">
        <f>SQRT('(5) year_D_R23p2-5.5km'!BN34^2+'(5) year_D_R23p2-5.5km'!$M34^2)</f>
        <v>0.40599801224821702</v>
      </c>
      <c r="BE36" s="2">
        <f>SQRT('(5) year_D_R23p2-5.5km'!BO34^2+'(5) year_D_R23p2-5.5km'!$M34^2)</f>
        <v>0.36829496044346216</v>
      </c>
      <c r="BF36" s="2">
        <f>SQRT('(5) year_D_R23p2-5.5km'!BP34^2+'(5) year_D_R23p2-5.5km'!$M34^2)</f>
        <v>0.33271245209293226</v>
      </c>
      <c r="BG36" s="2">
        <f>SQRT('(5) year_D_R23p2-5.5km'!BQ34^2+'(5) year_D_R23p2-5.5km'!$M34^2)</f>
        <v>0.29883629635981324</v>
      </c>
      <c r="BH36" s="2">
        <f>SQRT('(5) year_D_R23p2-5.5km'!BR34^2+'(5) year_D_R23p2-5.5km'!$M34^2)</f>
        <v>0.26625554957149716</v>
      </c>
      <c r="BI36" s="2">
        <f>SQRT('(5) year_D_R23p2-5.5km'!BS34^2+'(5) year_D_R23p2-5.5km'!$M34^2)</f>
        <v>0.23581449327220572</v>
      </c>
      <c r="BJ36" s="2">
        <f>SQRT('(5) year_D_R23p2-5.5km'!BT34^2+'(5) year_D_R23p2-5.5km'!$M34^2)</f>
        <v>0.20669180296963208</v>
      </c>
      <c r="BK36" s="2">
        <f>SQRT('(5) year_D_R23p2-5.5km'!BU34^2+'(5) year_D_R23p2-5.5km'!$M34^2)</f>
        <v>0.17890946704657004</v>
      </c>
      <c r="BL36" s="2">
        <f>SQRT('(5) year_D_R23p2-5.5km'!BV34^2+'(5) year_D_R23p2-5.5km'!$M34^2)</f>
        <v>0.15291331041618267</v>
      </c>
      <c r="BM36" s="2">
        <f>SQRT('(5) year_D_R23p2-5.5km'!BW34^2+'(5) year_D_R23p2-5.5km'!$M34^2)</f>
        <v>0.12874896466212341</v>
      </c>
      <c r="BN36" s="2">
        <f>SQRT('(5) year_D_R23p2-5.5km'!BX34^2+'(5) year_D_R23p2-5.5km'!$M34^2)</f>
        <v>0.10568914892112893</v>
      </c>
      <c r="BO36" s="2">
        <f>SQRT('(5) year_D_R23p2-5.5km'!BY34^2+'(5) year_D_R23p2-5.5km'!$M34^2)</f>
        <v>8.5492215593634555E-2</v>
      </c>
      <c r="BP36" s="2">
        <f>SQRT('(5) year_D_R23p2-5.5km'!BZ34^2+'(5) year_D_R23p2-5.5km'!$M34^2)</f>
        <v>6.8721529282201599E-2</v>
      </c>
      <c r="BQ36" s="2">
        <f>SQRT('(5) year_D_R23p2-5.5km'!CA34^2+'(5) year_D_R23p2-5.5km'!$M34^2)</f>
        <v>6.077673267512268E-2</v>
      </c>
      <c r="BR36" s="2">
        <f>SQRT('(5) year_D_R23p2-5.5km'!CB34^2+'(5) year_D_R23p2-5.5km'!$M34^2)</f>
        <v>5.6411339963810758E-2</v>
      </c>
      <c r="BS36" s="2">
        <f>SQRT('(5) year_D_R23p2-5.5km'!CC34^2+'(5) year_D_R23p2-5.5km'!$M34^2)</f>
        <v>5.9853903888963521E-2</v>
      </c>
      <c r="BT36" s="2">
        <f>SQRT('(5) year_D_R23p2-5.5km'!CD34^2+'(5) year_D_R23p2-5.5km'!$M34^2)</f>
        <v>5.430552047905484E-2</v>
      </c>
      <c r="BU36" s="2">
        <f>SQRT('(5) year_D_R23p2-5.5km'!CE34^2+'(5) year_D_R23p2-5.5km'!$M34^2)</f>
        <v>5.2929713216349282E-2</v>
      </c>
      <c r="BV36" s="2">
        <f>SQRT('(5) year_D_R23p2-5.5km'!CF34^2+'(5) year_D_R23p2-5.5km'!$M34^2)</f>
        <v>5.58323679545892E-2</v>
      </c>
      <c r="BW36" s="2">
        <f>SQRT('(5) year_D_R23p2-5.5km'!CG34^2+'(5) year_D_R23p2-5.5km'!$M34^2)</f>
        <v>5.6415570971279791E-2</v>
      </c>
      <c r="BX36" s="2">
        <f>SQRT('(5) year_D_R23p2-5.5km'!CH34^2+'(5) year_D_R23p2-5.5km'!$M34^2)</f>
        <v>5.4653647131046375E-2</v>
      </c>
      <c r="BY36" s="2">
        <f>SQRT('(5) year_D_R23p2-5.5km'!CI34^2+'(5) year_D_R23p2-5.5km'!$M34^2)</f>
        <v>5.5070516336777453E-2</v>
      </c>
      <c r="BZ36" s="2">
        <f>SQRT('(5) year_D_R23p2-5.5km'!CJ34^2+'(5) year_D_R23p2-5.5km'!$M34^2)</f>
        <v>5.4858571477094269E-2</v>
      </c>
      <c r="CA36" s="2">
        <f>SQRT('(5) year_D_R23p2-5.5km'!CK34^2+'(5) year_D_R23p2-5.5km'!$M34^2)</f>
        <v>5.0710196635067407E-2</v>
      </c>
      <c r="CB36" s="2">
        <f>SQRT('(5) year_D_R23p2-5.5km'!CL34^2+'(5) year_D_R23p2-5.5km'!$M34^2)</f>
        <v>6.2443599769482265E-2</v>
      </c>
      <c r="CC36" s="2">
        <f>SQRT('(5) year_D_R23p2-5.5km'!CM34^2+'(5) year_D_R23p2-5.5km'!$M34^2)</f>
        <v>5.1983788897934723E-2</v>
      </c>
      <c r="CD36" s="2">
        <f>SQRT('(5) year_D_R23p2-5.5km'!CN34^2+'(5) year_D_R23p2-5.5km'!$M34^2)</f>
        <v>5.0493538841477024E-2</v>
      </c>
      <c r="CE36" s="2">
        <f>SQRT('(5) year_D_R23p2-5.5km'!CO34^2+'(5) year_D_R23p2-5.5km'!$M34^2)</f>
        <v>4.4266806874169125E-2</v>
      </c>
      <c r="CF36" s="2">
        <f>SQRT('(5) year_D_R23p2-5.5km'!CP34^2+'(5) year_D_R23p2-5.5km'!$M34^2)</f>
        <v>5.9090296454593627E-2</v>
      </c>
      <c r="CG36" s="2">
        <f>SQRT('(5) year_D_R23p2-5.5km'!CQ34^2+'(5) year_D_R23p2-5.5km'!$M34^2)</f>
        <v>5.913462834707927E-2</v>
      </c>
      <c r="CH36" s="2">
        <f>SQRT('(5) year_D_R23p2-5.5km'!CR34^2+'(5) year_D_R23p2-5.5km'!$M34^2)</f>
        <v>5.8435792629606062E-2</v>
      </c>
      <c r="CI36" s="2">
        <f>SQRT('(5) year_D_R23p2-5.5km'!CS34^2+'(5) year_D_R23p2-5.5km'!$M34^2)</f>
        <v>6.3118749237204091E-2</v>
      </c>
      <c r="CJ36" s="2">
        <f>SQRT('(5) year_D_R23p2-5.5km'!CT34^2+'(5) year_D_R23p2-5.5km'!$M34^2)</f>
        <v>7.7681956593257898E-2</v>
      </c>
      <c r="CK36" s="2">
        <f>SQRT('(5) year_D_R23p2-5.5km'!CU34^2+'(5) year_D_R23p2-5.5km'!$M34^2)</f>
        <v>6.5061617835293795E-2</v>
      </c>
      <c r="CL36" s="2">
        <f>SQRT('(5) year_D_R23p2-5.5km'!CV34^2+'(5) year_D_R23p2-5.5km'!$M34^2)</f>
        <v>6.317444507141376E-2</v>
      </c>
      <c r="CM36" s="2">
        <f>SQRT('(5) year_D_R23p2-5.5km'!CW34^2+'(5) year_D_R23p2-5.5km'!$M34^2)</f>
        <v>6.3107007585546188E-2</v>
      </c>
      <c r="CN36" s="2">
        <f>SQRT('(5) year_D_R23p2-5.5km'!CX34^2+'(5) year_D_R23p2-5.5km'!$M34^2)</f>
        <v>6.1067123136777854E-2</v>
      </c>
      <c r="CO36" s="2">
        <f>SQRT('(5) year_D_R23p2-5.5km'!CY34^2+'(5) year_D_R23p2-5.5km'!$M34^2)</f>
        <v>5.8731088315963298E-2</v>
      </c>
      <c r="CP36" s="2">
        <f>SQRT('(5) year_D_R23p2-5.5km'!CZ34^2+'(5) year_D_R23p2-5.5km'!$M34^2)</f>
        <v>6.0104145687995117E-2</v>
      </c>
      <c r="CQ36" s="2">
        <f>SQRT('(5) year_D_R23p2-5.5km'!DA34^2+'(5) year_D_R23p2-5.5km'!$M34^2)</f>
        <v>6.8594289490194707E-2</v>
      </c>
      <c r="CR36" s="2">
        <f>SQRT('(5) year_D_R23p2-5.5km'!DB34^2+'(5) year_D_R23p2-5.5km'!$M34^2)</f>
        <v>8.4785609643181367E-2</v>
      </c>
      <c r="CS36" s="2">
        <f>SQRT('(5) year_D_R23p2-5.5km'!DC34^2+'(5) year_D_R23p2-5.5km'!$M34^2)</f>
        <v>8.3448681577359296E-2</v>
      </c>
      <c r="CT36" s="2">
        <f>SQRT('(5) year_D_R23p2-5.5km'!DD34^2+'(5) year_D_R23p2-5.5km'!$M34^2)</f>
        <v>8.4657628228061887E-2</v>
      </c>
      <c r="CU36" s="2">
        <f>SQRT('(5) year_D_R23p2-5.5km'!DE34^2+'(5) year_D_R23p2-5.5km'!$M34^2)</f>
        <v>8.9740887582539453E-2</v>
      </c>
      <c r="CV36" s="2">
        <f>SQRT('(5) year_D_R23p2-5.5km'!DF34^2+'(5) year_D_R23p2-5.5km'!$M34^2)</f>
        <v>8.8360671493695225E-2</v>
      </c>
      <c r="CW36" s="2">
        <f>SQRT('(5) year_D_R23p2-5.5km'!DG34^2+'(5) year_D_R23p2-5.5km'!$M34^2)</f>
        <v>8.2947218090407171E-2</v>
      </c>
      <c r="CX36" s="2">
        <f>SQRT('(5) year_D_R23p2-5.5km'!DH34^2+'(5) year_D_R23p2-5.5km'!$M34^2)</f>
        <v>8.6596869280685621E-2</v>
      </c>
      <c r="CY36" s="2">
        <f t="shared" si="10"/>
        <v>1.5967877621817908E-2</v>
      </c>
      <c r="CZ36" s="2">
        <f t="shared" si="13"/>
        <v>3.9389417746077522E-2</v>
      </c>
      <c r="DA36" s="2">
        <f t="shared" si="14"/>
        <v>1.6646365249460449E-2</v>
      </c>
    </row>
    <row r="37" spans="1:105" x14ac:dyDescent="0.2">
      <c r="A37" s="170" t="s">
        <v>65</v>
      </c>
      <c r="B37" s="3" t="s">
        <v>178</v>
      </c>
      <c r="C37" s="2">
        <f>'(6) SMB_R23p2-5km_Gl'!P36-'(5) year_D_R23p2-5.5km'!P35</f>
        <v>-0.2408344</v>
      </c>
      <c r="D37" s="2">
        <f>'(6) SMB_R23p2-5km_Gl'!Q36-'(5) year_D_R23p2-5.5km'!Q35</f>
        <v>0.93916559999999993</v>
      </c>
      <c r="E37" s="2">
        <f>'(6) SMB_R23p2-5km_Gl'!R36-'(5) year_D_R23p2-5.5km'!R35</f>
        <v>-0.25083440000000001</v>
      </c>
      <c r="F37" s="2">
        <f>'(6) SMB_R23p2-5km_Gl'!S36-'(5) year_D_R23p2-5.5km'!S35</f>
        <v>-6.0834400000000066E-2</v>
      </c>
      <c r="G37" s="2">
        <f>'(6) SMB_R23p2-5km_Gl'!T36-'(5) year_D_R23p2-5.5km'!T35</f>
        <v>-4.0834400000000048E-2</v>
      </c>
      <c r="H37" s="2">
        <f>'(6) SMB_R23p2-5km_Gl'!U36-'(5) year_D_R23p2-5.5km'!U35</f>
        <v>1.0085084000000004</v>
      </c>
      <c r="I37" s="2">
        <f>'(6) SMB_R23p2-5km_Gl'!V36-'(5) year_D_R23p2-5.5km'!V35</f>
        <v>7.7851200000000231E-2</v>
      </c>
      <c r="J37" s="2">
        <f>'(6) SMB_R23p2-5km_Gl'!W36-'(5) year_D_R23p2-5.5km'!W35</f>
        <v>0.4082686000000002</v>
      </c>
      <c r="K37" s="2">
        <f>'(6) SMB_R23p2-5km_Gl'!X36-'(5) year_D_R23p2-5.5km'!X35</f>
        <v>-0.56238859999999991</v>
      </c>
      <c r="L37" s="2">
        <f>'(6) SMB_R23p2-5km_Gl'!Y36-'(5) year_D_R23p2-5.5km'!Y35</f>
        <v>-0.41304579999999991</v>
      </c>
      <c r="M37" s="2">
        <f>'(6) SMB_R23p2-5km_Gl'!Z36-'(5) year_D_R23p2-5.5km'!Z35</f>
        <v>-0.20370299999999986</v>
      </c>
      <c r="N37" s="2">
        <f>'(6) SMB_R23p2-5km_Gl'!AA36-'(5) year_D_R23p2-5.5km'!AA35</f>
        <v>0.26671439999999991</v>
      </c>
      <c r="O37" s="2">
        <f>'(6) SMB_R23p2-5km_Gl'!AB36-'(5) year_D_R23p2-5.5km'!AB35</f>
        <v>0.99605719999999986</v>
      </c>
      <c r="P37" s="2">
        <f>'(6) SMB_R23p2-5km_Gl'!AC36-'(5) year_D_R23p2-5.5km'!AC35</f>
        <v>-0.26459999999999995</v>
      </c>
      <c r="Q37" s="2">
        <f>'(6) SMB_R23p2-5km_Gl'!AD36-'(5) year_D_R23p2-5.5km'!AD35</f>
        <v>0.1760216</v>
      </c>
      <c r="R37" s="2">
        <f>'(6) SMB_R23p2-5km_Gl'!AE36-'(5) year_D_R23p2-5.5km'!AE35</f>
        <v>1.0275492000000002</v>
      </c>
      <c r="S37" s="2">
        <f>'(6) SMB_R23p2-5km_Gl'!AF36-'(5) year_D_R23p2-5.5km'!AF35</f>
        <v>-4.5443243999999994E-2</v>
      </c>
      <c r="T37" s="2">
        <f>'(6) SMB_R23p2-5km_Gl'!AG36-'(5) year_D_R23p2-5.5km'!AG35</f>
        <v>-0.4500250360000001</v>
      </c>
      <c r="U37" s="2">
        <f>'(6) SMB_R23p2-5km_Gl'!AH36-'(5) year_D_R23p2-5.5km'!AH35</f>
        <v>-0.21224125299999985</v>
      </c>
      <c r="V37" s="2">
        <f>'(6) SMB_R23p2-5km_Gl'!AI36-'(5) year_D_R23p2-5.5km'!AI35</f>
        <v>0.70531686400000004</v>
      </c>
      <c r="W37" s="2">
        <f>'(6) SMB_R23p2-5km_Gl'!AJ36-'(5) year_D_R23p2-5.5km'!AJ35</f>
        <v>0.49265468800000001</v>
      </c>
      <c r="X37" s="2">
        <f>'(6) SMB_R23p2-5km_Gl'!AK36-'(5) year_D_R23p2-5.5km'!AK35</f>
        <v>-0.42142989259999997</v>
      </c>
      <c r="Y37" s="2">
        <f>'(6) SMB_R23p2-5km_Gl'!AL36-'(5) year_D_R23p2-5.5km'!AL35</f>
        <v>8.3113430000000155E-2</v>
      </c>
      <c r="Z37" s="2">
        <f>'(6) SMB_R23p2-5km_Gl'!AM36-'(5) year_D_R23p2-5.5km'!AM35</f>
        <v>-2.7533908399999973E-2</v>
      </c>
      <c r="AA37" s="2">
        <f>'(6) SMB_R23p2-5km_Gl'!AN36-'(5) year_D_R23p2-5.5km'!AN35</f>
        <v>0.31867340720000015</v>
      </c>
      <c r="AB37" s="2">
        <f>'(6) SMB_R23p2-5km_Gl'!AO36-'(5) year_D_R23p2-5.5km'!AO35</f>
        <v>0.33016816440000007</v>
      </c>
      <c r="AC37" s="2">
        <f>'(6) SMB_R23p2-5km_Gl'!AP36-'(5) year_D_R23p2-5.5km'!AP35</f>
        <v>0.83324040840000002</v>
      </c>
      <c r="AD37" s="2">
        <f>'(6) SMB_R23p2-5km_Gl'!AQ36-'(5) year_D_R23p2-5.5km'!AQ35</f>
        <v>0.19868276480000013</v>
      </c>
      <c r="AE37" s="2">
        <f>'(6) SMB_R23p2-5km_Gl'!AR36-'(5) year_D_R23p2-5.5km'!AR35</f>
        <v>-5.6101406400000275E-2</v>
      </c>
      <c r="AF37" s="2">
        <f>'(6) SMB_R23p2-5km_Gl'!AS36-'(5) year_D_R23p2-5.5km'!AS35</f>
        <v>1.0625623357999998</v>
      </c>
      <c r="AG37" s="2">
        <f>'(6) SMB_R23p2-5km_Gl'!AT36-'(5) year_D_R23p2-5.5km'!AT35</f>
        <v>-0.65358877540000015</v>
      </c>
      <c r="AH37" s="2">
        <f>'(6) SMB_R23p2-5km_Gl'!AU36-'(5) year_D_R23p2-5.5km'!AU35</f>
        <v>-0.56446776080000016</v>
      </c>
      <c r="AI37" s="2">
        <f>'(6) SMB_R23p2-5km_Gl'!AV36-'(5) year_D_R23p2-5.5km'!AV35</f>
        <v>-1.6467490599999968E-2</v>
      </c>
      <c r="AJ37" s="2">
        <f>'(6) SMB_R23p2-5km_Gl'!AW36-'(5) year_D_R23p2-5.5km'!AW35</f>
        <v>0.67796832000000007</v>
      </c>
      <c r="AK37" s="2">
        <f>'(6) SMB_R23p2-5km_Gl'!AX36-'(5) year_D_R23p2-5.5km'!AX35</f>
        <v>0.63226012279999999</v>
      </c>
      <c r="AL37" s="2">
        <f>'(6) SMB_R23p2-5km_Gl'!AY36-'(5) year_D_R23p2-5.5km'!AY35</f>
        <v>-1.3646725948</v>
      </c>
      <c r="AM37" s="2">
        <f>'(6) SMB_R23p2-5km_Gl'!AZ36-'(5) year_D_R23p2-5.5km'!AZ35</f>
        <v>-1.2490234225999999</v>
      </c>
      <c r="AN37" s="2">
        <f>'(6) SMB_R23p2-5km_Gl'!BA36-'(5) year_D_R23p2-5.5km'!BA35</f>
        <v>-1.1126555591999998</v>
      </c>
      <c r="AO37" s="2">
        <f>'(6) SMB_R23p2-5km_Gl'!BB36-'(5) year_D_R23p2-5.5km'!BB35</f>
        <v>-1.8195645429999996</v>
      </c>
      <c r="AP37" s="2">
        <f>'(6) SMB_R23p2-5km_Gl'!BC36-'(5) year_D_R23p2-5.5km'!BC35</f>
        <v>-2.1134968327999997</v>
      </c>
      <c r="AQ37" s="2">
        <f>'(6) SMB_R23p2-5km_Gl'!BD36-'(5) year_D_R23p2-5.5km'!BD35</f>
        <v>-1.6940101111999999</v>
      </c>
      <c r="AR37" s="2">
        <f>'(6) SMB_R23p2-5km_Gl'!BE36-'(5) year_D_R23p2-5.5km'!BE35</f>
        <v>-1.2366468626</v>
      </c>
      <c r="AS37" s="2">
        <f>'(6) SMB_R23p2-5km_Gl'!BF36-'(5) year_D_R23p2-5.5km'!BF35</f>
        <v>-1.3884599923999996</v>
      </c>
      <c r="AT37" s="2">
        <f>'(6) SMB_R23p2-5km_Gl'!BG36-'(5) year_D_R23p2-5.5km'!BG35</f>
        <v>-1.0875201839999999</v>
      </c>
      <c r="AU37" s="2">
        <f>'(6) SMB_R23p2-5km_Gl'!BH36-'(5) year_D_R23p2-5.5km'!BH35</f>
        <v>-0.84044218559999984</v>
      </c>
      <c r="AV37" s="2">
        <f>'(6) SMB_R23p2-5km_Gl'!BI36-'(5) year_D_R23p2-5.5km'!BI35</f>
        <v>-1.376927434</v>
      </c>
      <c r="AW37" s="2">
        <f>'(6) SMB_R23p2-5km_Gl'!BJ36-'(5) year_D_R23p2-5.5km'!BJ35</f>
        <v>-0.36501461999999996</v>
      </c>
      <c r="AX37" s="23">
        <f t="shared" si="15"/>
        <v>-0.20723949530434779</v>
      </c>
      <c r="AY37" s="23">
        <f t="shared" si="8"/>
        <v>0.11343956142105271</v>
      </c>
      <c r="AZ37" s="23">
        <f t="shared" si="9"/>
        <v>-0.78895857648888912</v>
      </c>
      <c r="BD37" s="2">
        <f>SQRT('(5) year_D_R23p2-5.5km'!BN35^2+'(5) year_D_R23p2-5.5km'!$M35^2)</f>
        <v>0.28743675294821991</v>
      </c>
      <c r="BE37" s="2">
        <f>SQRT('(5) year_D_R23p2-5.5km'!BO35^2+'(5) year_D_R23p2-5.5km'!$M35^2)</f>
        <v>0.22982197430941356</v>
      </c>
      <c r="BF37" s="2">
        <f>SQRT('(5) year_D_R23p2-5.5km'!BP35^2+'(5) year_D_R23p2-5.5km'!$M35^2)</f>
        <v>0.18033717953024408</v>
      </c>
      <c r="BG37" s="2">
        <f>SQRT('(5) year_D_R23p2-5.5km'!BQ35^2+'(5) year_D_R23p2-5.5km'!$M35^2)</f>
        <v>0.14224030657499481</v>
      </c>
      <c r="BH37" s="2">
        <f>SQRT('(5) year_D_R23p2-5.5km'!BR35^2+'(5) year_D_R23p2-5.5km'!$M35^2)</f>
        <v>0.1267240614340383</v>
      </c>
      <c r="BI37" s="2">
        <f>SQRT('(5) year_D_R23p2-5.5km'!BS35^2+'(5) year_D_R23p2-5.5km'!$M35^2)</f>
        <v>0.13002125327737843</v>
      </c>
      <c r="BJ37" s="2">
        <f>SQRT('(5) year_D_R23p2-5.5km'!BT35^2+'(5) year_D_R23p2-5.5km'!$M35^2)</f>
        <v>0.1411430075832967</v>
      </c>
      <c r="BK37" s="2">
        <f>SQRT('(5) year_D_R23p2-5.5km'!BU35^2+'(5) year_D_R23p2-5.5km'!$M35^2)</f>
        <v>0.15841326716557333</v>
      </c>
      <c r="BL37" s="2">
        <f>SQRT('(5) year_D_R23p2-5.5km'!BV35^2+'(5) year_D_R23p2-5.5km'!$M35^2)</f>
        <v>0.1790698411192462</v>
      </c>
      <c r="BM37" s="2">
        <f>SQRT('(5) year_D_R23p2-5.5km'!BW35^2+'(5) year_D_R23p2-5.5km'!$M35^2)</f>
        <v>0.17850695858840185</v>
      </c>
      <c r="BN37" s="2">
        <f>SQRT('(5) year_D_R23p2-5.5km'!BX35^2+'(5) year_D_R23p2-5.5km'!$M35^2)</f>
        <v>0.15674646502048797</v>
      </c>
      <c r="BO37" s="2">
        <f>SQRT('(5) year_D_R23p2-5.5km'!BY35^2+'(5) year_D_R23p2-5.5km'!$M35^2)</f>
        <v>0.13834975674228936</v>
      </c>
      <c r="BP37" s="2">
        <f>SQRT('(5) year_D_R23p2-5.5km'!BZ35^2+'(5) year_D_R23p2-5.5km'!$M35^2)</f>
        <v>0.12619385412861073</v>
      </c>
      <c r="BQ37" s="2">
        <f>SQRT('(5) year_D_R23p2-5.5km'!CA35^2+'(5) year_D_R23p2-5.5km'!$M35^2)</f>
        <v>9.8117936852086085E-2</v>
      </c>
      <c r="BR37" s="2">
        <f>SQRT('(5) year_D_R23p2-5.5km'!CB35^2+'(5) year_D_R23p2-5.5km'!$M35^2)</f>
        <v>8.8626019953385052E-2</v>
      </c>
      <c r="BS37" s="2">
        <f>SQRT('(5) year_D_R23p2-5.5km'!CC35^2+'(5) year_D_R23p2-5.5km'!$M35^2)</f>
        <v>0.10068608292986592</v>
      </c>
      <c r="BT37" s="2">
        <f>SQRT('(5) year_D_R23p2-5.5km'!CD35^2+'(5) year_D_R23p2-5.5km'!$M35^2)</f>
        <v>8.9175251454794713E-2</v>
      </c>
      <c r="BU37" s="2">
        <f>SQRT('(5) year_D_R23p2-5.5km'!CE35^2+'(5) year_D_R23p2-5.5km'!$M35^2)</f>
        <v>0.10899211553568325</v>
      </c>
      <c r="BV37" s="2">
        <f>SQRT('(5) year_D_R23p2-5.5km'!CF35^2+'(5) year_D_R23p2-5.5km'!$M35^2)</f>
        <v>0.11251451998401035</v>
      </c>
      <c r="BW37" s="2">
        <f>SQRT('(5) year_D_R23p2-5.5km'!CG35^2+'(5) year_D_R23p2-5.5km'!$M35^2)</f>
        <v>0.11149637339124513</v>
      </c>
      <c r="BX37" s="2">
        <f>SQRT('(5) year_D_R23p2-5.5km'!CH35^2+'(5) year_D_R23p2-5.5km'!$M35^2)</f>
        <v>0.10964751448347469</v>
      </c>
      <c r="BY37" s="2">
        <f>SQRT('(5) year_D_R23p2-5.5km'!CI35^2+'(5) year_D_R23p2-5.5km'!$M35^2)</f>
        <v>0.13209878842727057</v>
      </c>
      <c r="BZ37" s="2">
        <f>SQRT('(5) year_D_R23p2-5.5km'!CJ35^2+'(5) year_D_R23p2-5.5km'!$M35^2)</f>
        <v>8.2859171149253438E-2</v>
      </c>
      <c r="CA37" s="2">
        <f>SQRT('(5) year_D_R23p2-5.5km'!CK35^2+'(5) year_D_R23p2-5.5km'!$M35^2)</f>
        <v>6.9610681955073292E-2</v>
      </c>
      <c r="CB37" s="2">
        <f>SQRT('(5) year_D_R23p2-5.5km'!CL35^2+'(5) year_D_R23p2-5.5km'!$M35^2)</f>
        <v>0.1402626015101186</v>
      </c>
      <c r="CC37" s="2">
        <f>SQRT('(5) year_D_R23p2-5.5km'!CM35^2+'(5) year_D_R23p2-5.5km'!$M35^2)</f>
        <v>0.12141213737946242</v>
      </c>
      <c r="CD37" s="2">
        <f>SQRT('(5) year_D_R23p2-5.5km'!CN35^2+'(5) year_D_R23p2-5.5km'!$M35^2)</f>
        <v>0.11188056233286497</v>
      </c>
      <c r="CE37" s="2">
        <f>SQRT('(5) year_D_R23p2-5.5km'!CO35^2+'(5) year_D_R23p2-5.5km'!$M35^2)</f>
        <v>9.8133657384388423E-2</v>
      </c>
      <c r="CF37" s="2">
        <f>SQRT('(5) year_D_R23p2-5.5km'!CP35^2+'(5) year_D_R23p2-5.5km'!$M35^2)</f>
        <v>0.11571338887550622</v>
      </c>
      <c r="CG37" s="2">
        <f>SQRT('(5) year_D_R23p2-5.5km'!CQ35^2+'(5) year_D_R23p2-5.5km'!$M35^2)</f>
        <v>9.4448338782653088E-2</v>
      </c>
      <c r="CH37" s="2">
        <f>SQRT('(5) year_D_R23p2-5.5km'!CR35^2+'(5) year_D_R23p2-5.5km'!$M35^2)</f>
        <v>0.11107514948097282</v>
      </c>
      <c r="CI37" s="2">
        <f>SQRT('(5) year_D_R23p2-5.5km'!CS35^2+'(5) year_D_R23p2-5.5km'!$M35^2)</f>
        <v>0.10116429362628222</v>
      </c>
      <c r="CJ37" s="2">
        <f>SQRT('(5) year_D_R23p2-5.5km'!CT35^2+'(5) year_D_R23p2-5.5km'!$M35^2)</f>
        <v>0.10416992517220607</v>
      </c>
      <c r="CK37" s="2">
        <f>SQRT('(5) year_D_R23p2-5.5km'!CU35^2+'(5) year_D_R23p2-5.5km'!$M35^2)</f>
        <v>8.9317951820826316E-2</v>
      </c>
      <c r="CL37" s="2">
        <f>SQRT('(5) year_D_R23p2-5.5km'!CV35^2+'(5) year_D_R23p2-5.5km'!$M35^2)</f>
        <v>6.529545919989059E-2</v>
      </c>
      <c r="CM37" s="2">
        <f>SQRT('(5) year_D_R23p2-5.5km'!CW35^2+'(5) year_D_R23p2-5.5km'!$M35^2)</f>
        <v>0.13780317108771406</v>
      </c>
      <c r="CN37" s="2">
        <f>SQRT('(5) year_D_R23p2-5.5km'!CX35^2+'(5) year_D_R23p2-5.5km'!$M35^2)</f>
        <v>0.14687253703015582</v>
      </c>
      <c r="CO37" s="2">
        <f>SQRT('(5) year_D_R23p2-5.5km'!CY35^2+'(5) year_D_R23p2-5.5km'!$M35^2)</f>
        <v>0.1373312672590683</v>
      </c>
      <c r="CP37" s="2">
        <f>SQRT('(5) year_D_R23p2-5.5km'!CZ35^2+'(5) year_D_R23p2-5.5km'!$M35^2)</f>
        <v>0.15555078628512586</v>
      </c>
      <c r="CQ37" s="2">
        <f>SQRT('(5) year_D_R23p2-5.5km'!DA35^2+'(5) year_D_R23p2-5.5km'!$M35^2)</f>
        <v>0.14038981118872454</v>
      </c>
      <c r="CR37" s="2">
        <f>SQRT('(5) year_D_R23p2-5.5km'!DB35^2+'(5) year_D_R23p2-5.5km'!$M35^2)</f>
        <v>0.12468015148688227</v>
      </c>
      <c r="CS37" s="2">
        <f>SQRT('(5) year_D_R23p2-5.5km'!DC35^2+'(5) year_D_R23p2-5.5km'!$M35^2)</f>
        <v>0.11879108433724142</v>
      </c>
      <c r="CT37" s="2">
        <f>SQRT('(5) year_D_R23p2-5.5km'!DD35^2+'(5) year_D_R23p2-5.5km'!$M35^2)</f>
        <v>0.14199138485752699</v>
      </c>
      <c r="CU37" s="2">
        <f>SQRT('(5) year_D_R23p2-5.5km'!DE35^2+'(5) year_D_R23p2-5.5km'!$M35^2)</f>
        <v>0.13326042850929679</v>
      </c>
      <c r="CV37" s="2">
        <f>SQRT('(5) year_D_R23p2-5.5km'!DF35^2+'(5) year_D_R23p2-5.5km'!$M35^2)</f>
        <v>0.13753922202359245</v>
      </c>
      <c r="CW37" s="2">
        <f>SQRT('(5) year_D_R23p2-5.5km'!DG35^2+'(5) year_D_R23p2-5.5km'!$M35^2)</f>
        <v>0.12401421141122679</v>
      </c>
      <c r="CX37" s="2">
        <f>SQRT('(5) year_D_R23p2-5.5km'!DH35^2+'(5) year_D_R23p2-5.5km'!$M35^2)</f>
        <v>0.1180602436320116</v>
      </c>
      <c r="CY37" s="2">
        <f t="shared" si="10"/>
        <v>1.9216984207920298E-2</v>
      </c>
      <c r="CZ37" s="2">
        <f t="shared" si="13"/>
        <v>3.4401571166839819E-2</v>
      </c>
      <c r="DA37" s="2">
        <f t="shared" si="14"/>
        <v>2.8538418027291439E-2</v>
      </c>
    </row>
    <row r="38" spans="1:105" x14ac:dyDescent="0.2">
      <c r="A38" s="170" t="s">
        <v>64</v>
      </c>
      <c r="B38" s="3" t="s">
        <v>178</v>
      </c>
      <c r="C38" s="2">
        <f>'(6) SMB_R23p2-5km_Gl'!P37-'(5) year_D_R23p2-5.5km'!P36</f>
        <v>-0.51425000000000054</v>
      </c>
      <c r="D38" s="2">
        <f>'(6) SMB_R23p2-5km_Gl'!Q37-'(5) year_D_R23p2-5.5km'!Q36</f>
        <v>2.2357500000000003</v>
      </c>
      <c r="E38" s="2">
        <f>'(6) SMB_R23p2-5km_Gl'!R37-'(5) year_D_R23p2-5.5km'!R36</f>
        <v>-0.71424999999999983</v>
      </c>
      <c r="F38" s="2">
        <f>'(6) SMB_R23p2-5km_Gl'!S37-'(5) year_D_R23p2-5.5km'!S36</f>
        <v>0.35574999999999957</v>
      </c>
      <c r="G38" s="2">
        <f>'(6) SMB_R23p2-5km_Gl'!T37-'(5) year_D_R23p2-5.5km'!T36</f>
        <v>4.5749999999999957E-2</v>
      </c>
      <c r="H38" s="2">
        <f>'(6) SMB_R23p2-5km_Gl'!U37-'(5) year_D_R23p2-5.5km'!U36</f>
        <v>3.0157499999999997</v>
      </c>
      <c r="I38" s="2">
        <f>'(6) SMB_R23p2-5km_Gl'!V37-'(5) year_D_R23p2-5.5km'!V36</f>
        <v>-1.425000000000054E-2</v>
      </c>
      <c r="J38" s="2">
        <f>'(6) SMB_R23p2-5km_Gl'!W37-'(5) year_D_R23p2-5.5km'!W36</f>
        <v>1.29575</v>
      </c>
      <c r="K38" s="2">
        <f>'(6) SMB_R23p2-5km_Gl'!X37-'(5) year_D_R23p2-5.5km'!X36</f>
        <v>-1.0742500000000001</v>
      </c>
      <c r="L38" s="2">
        <f>'(6) SMB_R23p2-5km_Gl'!Y37-'(5) year_D_R23p2-5.5km'!Y36</f>
        <v>-0.7942499999999999</v>
      </c>
      <c r="M38" s="2">
        <f>'(6) SMB_R23p2-5km_Gl'!Z37-'(5) year_D_R23p2-5.5km'!Z36</f>
        <v>-0.63424999999999976</v>
      </c>
      <c r="N38" s="2">
        <f>'(6) SMB_R23p2-5km_Gl'!AA37-'(5) year_D_R23p2-5.5km'!AA36</f>
        <v>0.17574999999999985</v>
      </c>
      <c r="O38" s="2">
        <f>'(6) SMB_R23p2-5km_Gl'!AB37-'(5) year_D_R23p2-5.5km'!AB36</f>
        <v>1.6357499999999998</v>
      </c>
      <c r="P38" s="2">
        <f>'(6) SMB_R23p2-5km_Gl'!AC37-'(5) year_D_R23p2-5.5km'!AC36</f>
        <v>-0.50424999999999986</v>
      </c>
      <c r="Q38" s="2">
        <f>'(6) SMB_R23p2-5km_Gl'!AD37-'(5) year_D_R23p2-5.5km'!AD36</f>
        <v>-1.0701900000000011</v>
      </c>
      <c r="R38" s="2">
        <f>'(6) SMB_R23p2-5km_Gl'!AE37-'(5) year_D_R23p2-5.5km'!AE36</f>
        <v>2.5910224999999993</v>
      </c>
      <c r="S38" s="2">
        <f>'(6) SMB_R23p2-5km_Gl'!AF37-'(5) year_D_R23p2-5.5km'!AF36</f>
        <v>-1.0902299510000004</v>
      </c>
      <c r="T38" s="2">
        <f>'(6) SMB_R23p2-5km_Gl'!AG37-'(5) year_D_R23p2-5.5km'!AG36</f>
        <v>-1.0403129372500004</v>
      </c>
      <c r="U38" s="2">
        <f>'(6) SMB_R23p2-5km_Gl'!AH37-'(5) year_D_R23p2-5.5km'!AH36</f>
        <v>-0.41127488749999941</v>
      </c>
      <c r="V38" s="2">
        <f>'(6) SMB_R23p2-5km_Gl'!AI37-'(5) year_D_R23p2-5.5km'!AI36</f>
        <v>1.8029014672500008</v>
      </c>
      <c r="W38" s="2">
        <f>'(6) SMB_R23p2-5km_Gl'!AJ37-'(5) year_D_R23p2-5.5km'!AJ36</f>
        <v>3.7683544000000069E-2</v>
      </c>
      <c r="X38" s="2">
        <f>'(6) SMB_R23p2-5km_Gl'!AK37-'(5) year_D_R23p2-5.5km'!AK36</f>
        <v>-0.68013085499999981</v>
      </c>
      <c r="Y38" s="2">
        <f>'(6) SMB_R23p2-5km_Gl'!AL37-'(5) year_D_R23p2-5.5km'!AL36</f>
        <v>-0.8966410499999995</v>
      </c>
      <c r="Z38" s="2">
        <f>'(6) SMB_R23p2-5km_Gl'!AM37-'(5) year_D_R23p2-5.5km'!AM36</f>
        <v>-1.3211080124999999</v>
      </c>
      <c r="AA38" s="2">
        <f>'(6) SMB_R23p2-5km_Gl'!AN37-'(5) year_D_R23p2-5.5km'!AN36</f>
        <v>2.1845875224999993</v>
      </c>
      <c r="AB38" s="2">
        <f>'(6) SMB_R23p2-5km_Gl'!AO37-'(5) year_D_R23p2-5.5km'!AO36</f>
        <v>0.98369509574999991</v>
      </c>
      <c r="AC38" s="2">
        <f>'(6) SMB_R23p2-5km_Gl'!AP37-'(5) year_D_R23p2-5.5km'!AP36</f>
        <v>1.0150810765000005</v>
      </c>
      <c r="AD38" s="2">
        <f>'(6) SMB_R23p2-5km_Gl'!AQ37-'(5) year_D_R23p2-5.5km'!AQ36</f>
        <v>-1.2884045649999996</v>
      </c>
      <c r="AE38" s="2">
        <f>'(6) SMB_R23p2-5km_Gl'!AR37-'(5) year_D_R23p2-5.5km'!AR36</f>
        <v>-0.13218057700000063</v>
      </c>
      <c r="AF38" s="2">
        <f>'(6) SMB_R23p2-5km_Gl'!AS37-'(5) year_D_R23p2-5.5km'!AS36</f>
        <v>1.0320024439999997</v>
      </c>
      <c r="AG38" s="2">
        <f>'(6) SMB_R23p2-5km_Gl'!AT37-'(5) year_D_R23p2-5.5km'!AT36</f>
        <v>-2.5680850499999996</v>
      </c>
      <c r="AH38" s="2">
        <f>'(6) SMB_R23p2-5km_Gl'!AU37-'(5) year_D_R23p2-5.5km'!AU36</f>
        <v>-2.2287194187500008</v>
      </c>
      <c r="AI38" s="2">
        <f>'(6) SMB_R23p2-5km_Gl'!AV37-'(5) year_D_R23p2-5.5km'!AV36</f>
        <v>0.20649718800000016</v>
      </c>
      <c r="AJ38" s="2">
        <f>'(6) SMB_R23p2-5km_Gl'!AW37-'(5) year_D_R23p2-5.5km'!AW36</f>
        <v>1.2159785925</v>
      </c>
      <c r="AK38" s="2">
        <f>'(6) SMB_R23p2-5km_Gl'!AX37-'(5) year_D_R23p2-5.5km'!AX36</f>
        <v>-0.68762817200000104</v>
      </c>
      <c r="AL38" s="2">
        <f>'(6) SMB_R23p2-5km_Gl'!AY37-'(5) year_D_R23p2-5.5km'!AY36</f>
        <v>-2.3284455719999997</v>
      </c>
      <c r="AM38" s="2">
        <f>'(6) SMB_R23p2-5km_Gl'!AZ37-'(5) year_D_R23p2-5.5km'!AZ36</f>
        <v>-1.4875061000000009</v>
      </c>
      <c r="AN38" s="2">
        <f>'(6) SMB_R23p2-5km_Gl'!BA37-'(5) year_D_R23p2-5.5km'!BA36</f>
        <v>-0.58809601000000011</v>
      </c>
      <c r="AO38" s="2">
        <f>'(6) SMB_R23p2-5km_Gl'!BB37-'(5) year_D_R23p2-5.5km'!BB36</f>
        <v>-1.3113189554999991</v>
      </c>
      <c r="AP38" s="2">
        <f>'(6) SMB_R23p2-5km_Gl'!BC37-'(5) year_D_R23p2-5.5km'!BC36</f>
        <v>-2.1201396100000007</v>
      </c>
      <c r="AQ38" s="2">
        <f>'(6) SMB_R23p2-5km_Gl'!BD37-'(5) year_D_R23p2-5.5km'!BD36</f>
        <v>-1.8715551400000008</v>
      </c>
      <c r="AR38" s="2">
        <f>'(6) SMB_R23p2-5km_Gl'!BE37-'(5) year_D_R23p2-5.5km'!BE36</f>
        <v>-1.6771948050000001</v>
      </c>
      <c r="AS38" s="2">
        <f>'(6) SMB_R23p2-5km_Gl'!BF37-'(5) year_D_R23p2-5.5km'!BF36</f>
        <v>-1.4866057137500004</v>
      </c>
      <c r="AT38" s="2">
        <f>'(6) SMB_R23p2-5km_Gl'!BG37-'(5) year_D_R23p2-5.5km'!BG36</f>
        <v>-0.70550982900000037</v>
      </c>
      <c r="AU38" s="2">
        <f>'(6) SMB_R23p2-5km_Gl'!BH37-'(5) year_D_R23p2-5.5km'!BH36</f>
        <v>-0.38232014500000044</v>
      </c>
      <c r="AV38" s="2">
        <f>'(6) SMB_R23p2-5km_Gl'!BI37-'(5) year_D_R23p2-5.5km'!BI36</f>
        <v>-1.9519986250000003</v>
      </c>
      <c r="AW38" s="2">
        <f>'(6) SMB_R23p2-5km_Gl'!BJ37-'(5) year_D_R23p2-5.5km'!BJ36</f>
        <v>-0.18639082124999895</v>
      </c>
      <c r="AX38" s="23">
        <f t="shared" si="15"/>
        <v>-0.29881840327717402</v>
      </c>
      <c r="AY38" s="23">
        <f t="shared" si="8"/>
        <v>0.18365866969736824</v>
      </c>
      <c r="AZ38" s="23">
        <f t="shared" si="9"/>
        <v>-1.0596014165833338</v>
      </c>
      <c r="BD38" s="2">
        <f>SQRT('(5) year_D_R23p2-5.5km'!BN36^2+'(5) year_D_R23p2-5.5km'!$M36^2)</f>
        <v>5.4658817144384777</v>
      </c>
      <c r="BE38" s="2">
        <f>SQRT('(5) year_D_R23p2-5.5km'!BO36^2+'(5) year_D_R23p2-5.5km'!$M36^2)</f>
        <v>4.9417758913328207</v>
      </c>
      <c r="BF38" s="2">
        <f>SQRT('(5) year_D_R23p2-5.5km'!BP36^2+'(5) year_D_R23p2-5.5km'!$M36^2)</f>
        <v>4.4468037434135992</v>
      </c>
      <c r="BG38" s="2">
        <f>SQRT('(5) year_D_R23p2-5.5km'!BQ36^2+'(5) year_D_R23p2-5.5km'!$M36^2)</f>
        <v>3.9693223892827501</v>
      </c>
      <c r="BH38" s="2">
        <f>SQRT('(5) year_D_R23p2-5.5km'!BR36^2+'(5) year_D_R23p2-5.5km'!$M36^2)</f>
        <v>3.5209823961606626</v>
      </c>
      <c r="BI38" s="2">
        <f>SQRT('(5) year_D_R23p2-5.5km'!BS36^2+'(5) year_D_R23p2-5.5km'!$M36^2)</f>
        <v>3.090145282871922</v>
      </c>
      <c r="BJ38" s="2">
        <f>SQRT('(5) year_D_R23p2-5.5km'!BT36^2+'(5) year_D_R23p2-5.5km'!$M36^2)</f>
        <v>2.6768226423403854</v>
      </c>
      <c r="BK38" s="2">
        <f>SQRT('(5) year_D_R23p2-5.5km'!BU36^2+'(5) year_D_R23p2-5.5km'!$M36^2)</f>
        <v>2.2868526094362438</v>
      </c>
      <c r="BL38" s="2">
        <f>SQRT('(5) year_D_R23p2-5.5km'!BV36^2+'(5) year_D_R23p2-5.5km'!$M36^2)</f>
        <v>1.9202602402701592</v>
      </c>
      <c r="BM38" s="2">
        <f>SQRT('(5) year_D_R23p2-5.5km'!BW36^2+'(5) year_D_R23p2-5.5km'!$M36^2)</f>
        <v>1.5654585940129835</v>
      </c>
      <c r="BN38" s="2">
        <f>SQRT('(5) year_D_R23p2-5.5km'!BX36^2+'(5) year_D_R23p2-5.5km'!$M36^2)</f>
        <v>1.228370093618246</v>
      </c>
      <c r="BO38" s="2">
        <f>SQRT('(5) year_D_R23p2-5.5km'!BY36^2+'(5) year_D_R23p2-5.5km'!$M36^2)</f>
        <v>0.91502969340090157</v>
      </c>
      <c r="BP38" s="2">
        <f>SQRT('(5) year_D_R23p2-5.5km'!BZ36^2+'(5) year_D_R23p2-5.5km'!$M36^2)</f>
        <v>0.62031458783154447</v>
      </c>
      <c r="BQ38" s="2">
        <f>SQRT('(5) year_D_R23p2-5.5km'!CA36^2+'(5) year_D_R23p2-5.5km'!$M36^2)</f>
        <v>0.40976969911788014</v>
      </c>
      <c r="BR38" s="2">
        <f>SQRT('(5) year_D_R23p2-5.5km'!CB36^2+'(5) year_D_R23p2-5.5km'!$M36^2)</f>
        <v>0.4563465987239132</v>
      </c>
      <c r="BS38" s="2">
        <f>SQRT('(5) year_D_R23p2-5.5km'!CC36^2+'(5) year_D_R23p2-5.5km'!$M36^2)</f>
        <v>0.44677542794460878</v>
      </c>
      <c r="BT38" s="2">
        <f>SQRT('(5) year_D_R23p2-5.5km'!CD36^2+'(5) year_D_R23p2-5.5km'!$M36^2)</f>
        <v>0.45836611814241573</v>
      </c>
      <c r="BU38" s="2">
        <f>SQRT('(5) year_D_R23p2-5.5km'!CE36^2+'(5) year_D_R23p2-5.5km'!$M36^2)</f>
        <v>0.43026794039984556</v>
      </c>
      <c r="BV38" s="2">
        <f>SQRT('(5) year_D_R23p2-5.5km'!CF36^2+'(5) year_D_R23p2-5.5km'!$M36^2)</f>
        <v>0.46026052915501409</v>
      </c>
      <c r="BW38" s="2">
        <f>SQRT('(5) year_D_R23p2-5.5km'!CG36^2+'(5) year_D_R23p2-5.5km'!$M36^2)</f>
        <v>0.52824580561595946</v>
      </c>
      <c r="BX38" s="2">
        <f>SQRT('(5) year_D_R23p2-5.5km'!CH36^2+'(5) year_D_R23p2-5.5km'!$M36^2)</f>
        <v>0.54543774664002442</v>
      </c>
      <c r="BY38" s="2">
        <f>SQRT('(5) year_D_R23p2-5.5km'!CI36^2+'(5) year_D_R23p2-5.5km'!$M36^2)</f>
        <v>0.50327457400432773</v>
      </c>
      <c r="BZ38" s="2">
        <f>SQRT('(5) year_D_R23p2-5.5km'!CJ36^2+'(5) year_D_R23p2-5.5km'!$M36^2)</f>
        <v>0.4679983251865345</v>
      </c>
      <c r="CA38" s="2">
        <f>SQRT('(5) year_D_R23p2-5.5km'!CK36^2+'(5) year_D_R23p2-5.5km'!$M36^2)</f>
        <v>0.50127690732773456</v>
      </c>
      <c r="CB38" s="2">
        <f>SQRT('(5) year_D_R23p2-5.5km'!CL36^2+'(5) year_D_R23p2-5.5km'!$M36^2)</f>
        <v>0.52586916254150529</v>
      </c>
      <c r="CC38" s="2">
        <f>SQRT('(5) year_D_R23p2-5.5km'!CM36^2+'(5) year_D_R23p2-5.5km'!$M36^2)</f>
        <v>0.5156016734464105</v>
      </c>
      <c r="CD38" s="2">
        <f>SQRT('(5) year_D_R23p2-5.5km'!CN36^2+'(5) year_D_R23p2-5.5km'!$M36^2)</f>
        <v>0.60039018700486735</v>
      </c>
      <c r="CE38" s="2">
        <f>SQRT('(5) year_D_R23p2-5.5km'!CO36^2+'(5) year_D_R23p2-5.5km'!$M36^2)</f>
        <v>0.54866550446745754</v>
      </c>
      <c r="CF38" s="2">
        <f>SQRT('(5) year_D_R23p2-5.5km'!CP36^2+'(5) year_D_R23p2-5.5km'!$M36^2)</f>
        <v>0.56380818546923761</v>
      </c>
      <c r="CG38" s="2">
        <f>SQRT('(5) year_D_R23p2-5.5km'!CQ36^2+'(5) year_D_R23p2-5.5km'!$M36^2)</f>
        <v>0.60289657629874538</v>
      </c>
      <c r="CH38" s="2">
        <f>SQRT('(5) year_D_R23p2-5.5km'!CR36^2+'(5) year_D_R23p2-5.5km'!$M36^2)</f>
        <v>0.57896970908744627</v>
      </c>
      <c r="CI38" s="2">
        <f>SQRT('(5) year_D_R23p2-5.5km'!CS36^2+'(5) year_D_R23p2-5.5km'!$M36^2)</f>
        <v>0.57195505305067962</v>
      </c>
      <c r="CJ38" s="2">
        <f>SQRT('(5) year_D_R23p2-5.5km'!CT36^2+'(5) year_D_R23p2-5.5km'!$M36^2)</f>
        <v>0.53322215581273558</v>
      </c>
      <c r="CK38" s="2">
        <f>SQRT('(5) year_D_R23p2-5.5km'!CU36^2+'(5) year_D_R23p2-5.5km'!$M36^2)</f>
        <v>0.53910907965366106</v>
      </c>
      <c r="CL38" s="2">
        <f>SQRT('(5) year_D_R23p2-5.5km'!CV36^2+'(5) year_D_R23p2-5.5km'!$M36^2)</f>
        <v>0.51295103692608568</v>
      </c>
      <c r="CM38" s="2">
        <f>SQRT('(5) year_D_R23p2-5.5km'!CW36^2+'(5) year_D_R23p2-5.5km'!$M36^2)</f>
        <v>0.53648055256751392</v>
      </c>
      <c r="CN38" s="2">
        <f>SQRT('(5) year_D_R23p2-5.5km'!CX36^2+'(5) year_D_R23p2-5.5km'!$M36^2)</f>
        <v>0.50920779769442803</v>
      </c>
      <c r="CO38" s="2">
        <f>SQRT('(5) year_D_R23p2-5.5km'!CY36^2+'(5) year_D_R23p2-5.5km'!$M36^2)</f>
        <v>0.51360251695746784</v>
      </c>
      <c r="CP38" s="2">
        <f>SQRT('(5) year_D_R23p2-5.5km'!CZ36^2+'(5) year_D_R23p2-5.5km'!$M36^2)</f>
        <v>0.50782683851466115</v>
      </c>
      <c r="CQ38" s="2">
        <f>SQRT('(5) year_D_R23p2-5.5km'!DA36^2+'(5) year_D_R23p2-5.5km'!$M36^2)</f>
        <v>0.47894807166178233</v>
      </c>
      <c r="CR38" s="2">
        <f>SQRT('(5) year_D_R23p2-5.5km'!DB36^2+'(5) year_D_R23p2-5.5km'!$M36^2)</f>
        <v>0.47400363276633145</v>
      </c>
      <c r="CS38" s="2">
        <f>SQRT('(5) year_D_R23p2-5.5km'!DC36^2+'(5) year_D_R23p2-5.5km'!$M36^2)</f>
        <v>0.4695470843951598</v>
      </c>
      <c r="CT38" s="2">
        <f>SQRT('(5) year_D_R23p2-5.5km'!DD36^2+'(5) year_D_R23p2-5.5km'!$M36^2)</f>
        <v>0.48174843785328586</v>
      </c>
      <c r="CU38" s="2">
        <f>SQRT('(5) year_D_R23p2-5.5km'!DE36^2+'(5) year_D_R23p2-5.5km'!$M36^2)</f>
        <v>0.45859343114823176</v>
      </c>
      <c r="CV38" s="2">
        <f>SQRT('(5) year_D_R23p2-5.5km'!DF36^2+'(5) year_D_R23p2-5.5km'!$M36^2)</f>
        <v>0.46419701118350404</v>
      </c>
      <c r="CW38" s="2">
        <f>SQRT('(5) year_D_R23p2-5.5km'!DG36^2+'(5) year_D_R23p2-5.5km'!$M36^2)</f>
        <v>0.45624131507442417</v>
      </c>
      <c r="CX38" s="2">
        <f>SQRT('(5) year_D_R23p2-5.5km'!DH36^2+'(5) year_D_R23p2-5.5km'!$M36^2)</f>
        <v>0.44723668804184302</v>
      </c>
      <c r="CY38" s="2">
        <f t="shared" si="10"/>
        <v>0.17272774306936642</v>
      </c>
      <c r="CZ38" s="2">
        <f t="shared" si="13"/>
        <v>0.48765316711258666</v>
      </c>
      <c r="DA38" s="2">
        <f t="shared" si="14"/>
        <v>0.12116809590635577</v>
      </c>
    </row>
    <row r="39" spans="1:105" x14ac:dyDescent="0.2">
      <c r="A39" s="170" t="s">
        <v>9</v>
      </c>
      <c r="B39" s="3" t="s">
        <v>178</v>
      </c>
      <c r="C39" s="2">
        <f>'(6) SMB_R23p2-5km_Gl'!P38-'(5) year_D_R23p2-5.5km'!P37</f>
        <v>-1.1665000000000001</v>
      </c>
      <c r="D39" s="2">
        <f>'(6) SMB_R23p2-5km_Gl'!Q38-'(5) year_D_R23p2-5.5km'!Q37</f>
        <v>0.66349999999999998</v>
      </c>
      <c r="E39" s="2">
        <f>'(6) SMB_R23p2-5km_Gl'!R38-'(5) year_D_R23p2-5.5km'!R37</f>
        <v>-0.96650000000000014</v>
      </c>
      <c r="F39" s="2">
        <f>'(6) SMB_R23p2-5km_Gl'!S38-'(5) year_D_R23p2-5.5km'!S37</f>
        <v>-0.93650000000000011</v>
      </c>
      <c r="G39" s="2">
        <f>'(6) SMB_R23p2-5km_Gl'!T38-'(5) year_D_R23p2-5.5km'!T37</f>
        <v>-0.96650000000000014</v>
      </c>
      <c r="H39" s="2">
        <f>'(6) SMB_R23p2-5km_Gl'!U38-'(5) year_D_R23p2-5.5km'!U37</f>
        <v>0.63349999999999973</v>
      </c>
      <c r="I39" s="2">
        <f>'(6) SMB_R23p2-5km_Gl'!V38-'(5) year_D_R23p2-5.5km'!V37</f>
        <v>-0.85650000000000026</v>
      </c>
      <c r="J39" s="2">
        <f>'(6) SMB_R23p2-5km_Gl'!W38-'(5) year_D_R23p2-5.5km'!W37</f>
        <v>-0.18650000000000011</v>
      </c>
      <c r="K39" s="2">
        <f>'(6) SMB_R23p2-5km_Gl'!X38-'(5) year_D_R23p2-5.5km'!X37</f>
        <v>-1.3665000000000003</v>
      </c>
      <c r="L39" s="2">
        <f>'(6) SMB_R23p2-5km_Gl'!Y38-'(5) year_D_R23p2-5.5km'!Y37</f>
        <v>-1.4465000000000001</v>
      </c>
      <c r="M39" s="2">
        <f>'(6) SMB_R23p2-5km_Gl'!Z38-'(5) year_D_R23p2-5.5km'!Z37</f>
        <v>-1.2965000000000002</v>
      </c>
      <c r="N39" s="2">
        <f>'(6) SMB_R23p2-5km_Gl'!AA38-'(5) year_D_R23p2-5.5km'!AA37</f>
        <v>-0.81650000000000023</v>
      </c>
      <c r="O39" s="2">
        <f>'(6) SMB_R23p2-5km_Gl'!AB38-'(5) year_D_R23p2-5.5km'!AB37</f>
        <v>0.24349999999999961</v>
      </c>
      <c r="P39" s="2">
        <f>'(6) SMB_R23p2-5km_Gl'!AC38-'(5) year_D_R23p2-5.5km'!AC37</f>
        <v>-1.6165000000000003</v>
      </c>
      <c r="Q39" s="2">
        <f>'(6) SMB_R23p2-5km_Gl'!AD38-'(5) year_D_R23p2-5.5km'!AD37</f>
        <v>-1.0585070000000001</v>
      </c>
      <c r="R39" s="2">
        <f>'(6) SMB_R23p2-5km_Gl'!AE38-'(5) year_D_R23p2-5.5km'!AE37</f>
        <v>0.37032499999999979</v>
      </c>
      <c r="S39" s="2">
        <f>'(6) SMB_R23p2-5km_Gl'!AF38-'(5) year_D_R23p2-5.5km'!AF37</f>
        <v>-1.2346644119999999</v>
      </c>
      <c r="T39" s="2">
        <f>'(6) SMB_R23p2-5km_Gl'!AG38-'(5) year_D_R23p2-5.5km'!AG37</f>
        <v>-1.5763820179999999</v>
      </c>
      <c r="U39" s="2">
        <f>'(6) SMB_R23p2-5km_Gl'!AH38-'(5) year_D_R23p2-5.5km'!AH37</f>
        <v>-1.2875347990000001</v>
      </c>
      <c r="V39" s="2">
        <f>'(6) SMB_R23p2-5km_Gl'!AI38-'(5) year_D_R23p2-5.5km'!AI37</f>
        <v>-0.21499322599999982</v>
      </c>
      <c r="W39" s="2">
        <f>'(6) SMB_R23p2-5km_Gl'!AJ38-'(5) year_D_R23p2-5.5km'!AJ37</f>
        <v>-0.47234511999999973</v>
      </c>
      <c r="X39" s="2">
        <f>'(6) SMB_R23p2-5km_Gl'!AK38-'(5) year_D_R23p2-5.5km'!AK37</f>
        <v>-1.3473593614999995</v>
      </c>
      <c r="Y39" s="2">
        <f>'(6) SMB_R23p2-5km_Gl'!AL38-'(5) year_D_R23p2-5.5km'!AL37</f>
        <v>-1.5340338240000002</v>
      </c>
      <c r="Z39" s="2">
        <f>'(6) SMB_R23p2-5km_Gl'!AM38-'(5) year_D_R23p2-5.5km'!AM37</f>
        <v>-1.7004887280000005</v>
      </c>
      <c r="AA39" s="2">
        <f>'(6) SMB_R23p2-5km_Gl'!AN38-'(5) year_D_R23p2-5.5km'!AN37</f>
        <v>1.2399647499999666E-2</v>
      </c>
      <c r="AB39" s="2">
        <f>'(6) SMB_R23p2-5km_Gl'!AO38-'(5) year_D_R23p2-5.5km'!AO37</f>
        <v>-0.3927153324999999</v>
      </c>
      <c r="AC39" s="2">
        <f>'(6) SMB_R23p2-5km_Gl'!AP38-'(5) year_D_R23p2-5.5km'!AP37</f>
        <v>0.2915218089999998</v>
      </c>
      <c r="AD39" s="2">
        <f>'(6) SMB_R23p2-5km_Gl'!AQ38-'(5) year_D_R23p2-5.5km'!AQ37</f>
        <v>-1.2230986700000006</v>
      </c>
      <c r="AE39" s="2">
        <f>'(6) SMB_R23p2-5km_Gl'!AR38-'(5) year_D_R23p2-5.5km'!AR37</f>
        <v>-0.92018209049999999</v>
      </c>
      <c r="AF39" s="2">
        <f>'(6) SMB_R23p2-5km_Gl'!AS38-'(5) year_D_R23p2-5.5km'!AS37</f>
        <v>0.21557748650000041</v>
      </c>
      <c r="AG39" s="2">
        <f>'(6) SMB_R23p2-5km_Gl'!AT38-'(5) year_D_R23p2-5.5km'!AT37</f>
        <v>-1.9561684399999999</v>
      </c>
      <c r="AH39" s="2">
        <f>'(6) SMB_R23p2-5km_Gl'!AU38-'(5) year_D_R23p2-5.5km'!AU37</f>
        <v>-2.2555826015</v>
      </c>
      <c r="AI39" s="2">
        <f>'(6) SMB_R23p2-5km_Gl'!AV38-'(5) year_D_R23p2-5.5km'!AV37</f>
        <v>-1.1434979009999999</v>
      </c>
      <c r="AJ39" s="2">
        <f>'(6) SMB_R23p2-5km_Gl'!AW38-'(5) year_D_R23p2-5.5km'!AW37</f>
        <v>-2.7425055000000143E-2</v>
      </c>
      <c r="AK39" s="2">
        <f>'(6) SMB_R23p2-5km_Gl'!AX38-'(5) year_D_R23p2-5.5km'!AX37</f>
        <v>-0.64668267500000032</v>
      </c>
      <c r="AL39" s="2">
        <f>'(6) SMB_R23p2-5km_Gl'!AY38-'(5) year_D_R23p2-5.5km'!AY37</f>
        <v>-2.0161697665</v>
      </c>
      <c r="AM39" s="2">
        <f>'(6) SMB_R23p2-5km_Gl'!AZ38-'(5) year_D_R23p2-5.5km'!AZ37</f>
        <v>-1.8138396539999997</v>
      </c>
      <c r="AN39" s="2">
        <f>'(6) SMB_R23p2-5km_Gl'!BA38-'(5) year_D_R23p2-5.5km'!BA37</f>
        <v>-0.78189730000000024</v>
      </c>
      <c r="AO39" s="2">
        <f>'(6) SMB_R23p2-5km_Gl'!BB38-'(5) year_D_R23p2-5.5km'!BB37</f>
        <v>-1.7298192780000003</v>
      </c>
      <c r="AP39" s="2">
        <f>'(6) SMB_R23p2-5km_Gl'!BC38-'(5) year_D_R23p2-5.5km'!BC37</f>
        <v>-2.0420396464999997</v>
      </c>
      <c r="AQ39" s="2">
        <f>'(6) SMB_R23p2-5km_Gl'!BD38-'(5) year_D_R23p2-5.5km'!BD37</f>
        <v>-2.3437754269999997</v>
      </c>
      <c r="AR39" s="2">
        <f>'(6) SMB_R23p2-5km_Gl'!BE38-'(5) year_D_R23p2-5.5km'!BE37</f>
        <v>-1.6218683050000002</v>
      </c>
      <c r="AS39" s="2">
        <f>'(6) SMB_R23p2-5km_Gl'!BF38-'(5) year_D_R23p2-5.5km'!BF37</f>
        <v>-1.3705096250000004</v>
      </c>
      <c r="AT39" s="2">
        <f>'(6) SMB_R23p2-5km_Gl'!BG38-'(5) year_D_R23p2-5.5km'!BG37</f>
        <v>-1.4962124914999997</v>
      </c>
      <c r="AU39" s="2">
        <f>'(6) SMB_R23p2-5km_Gl'!BH38-'(5) year_D_R23p2-5.5km'!BH37</f>
        <v>-1.047415607</v>
      </c>
      <c r="AV39" s="2">
        <f>'(6) SMB_R23p2-5km_Gl'!BI38-'(5) year_D_R23p2-5.5km'!BI37</f>
        <v>-1.8993405080000001</v>
      </c>
      <c r="AW39" s="2">
        <f>'(6) SMB_R23p2-5km_Gl'!BJ38-'(5) year_D_R23p2-5.5km'!BJ37</f>
        <v>-0.6221579545</v>
      </c>
      <c r="AX39" s="23">
        <f t="shared" si="15"/>
        <v>-1.0075157591195651</v>
      </c>
      <c r="AY39" s="23">
        <f t="shared" si="8"/>
        <v>-0.78251385415789498</v>
      </c>
      <c r="AZ39" s="23">
        <f t="shared" si="9"/>
        <v>-1.383158271388889</v>
      </c>
      <c r="BD39" s="2">
        <f>SQRT('(5) year_D_R23p2-5.5km'!BN37^2+'(5) year_D_R23p2-5.5km'!$M37^2)</f>
        <v>2.3935351614978626</v>
      </c>
      <c r="BE39" s="2">
        <f>SQRT('(5) year_D_R23p2-5.5km'!BO37^2+'(5) year_D_R23p2-5.5km'!$M37^2)</f>
        <v>2.1653331544997423</v>
      </c>
      <c r="BF39" s="2">
        <f>SQRT('(5) year_D_R23p2-5.5km'!BP37^2+'(5) year_D_R23p2-5.5km'!$M37^2)</f>
        <v>1.9498270610724506</v>
      </c>
      <c r="BG39" s="2">
        <f>SQRT('(5) year_D_R23p2-5.5km'!BQ37^2+'(5) year_D_R23p2-5.5km'!$M37^2)</f>
        <v>1.7419499423520508</v>
      </c>
      <c r="BH39" s="2">
        <f>SQRT('(5) year_D_R23p2-5.5km'!BR37^2+'(5) year_D_R23p2-5.5km'!$M37^2)</f>
        <v>1.546777008721625</v>
      </c>
      <c r="BI39" s="2">
        <f>SQRT('(5) year_D_R23p2-5.5km'!BS37^2+'(5) year_D_R23p2-5.5km'!$M37^2)</f>
        <v>1.3592460531007291</v>
      </c>
      <c r="BJ39" s="2">
        <f>SQRT('(5) year_D_R23p2-5.5km'!BT37^2+'(5) year_D_R23p2-5.5km'!$M37^2)</f>
        <v>1.1819025489996546</v>
      </c>
      <c r="BK39" s="2">
        <f>SQRT('(5) year_D_R23p2-5.5km'!BU37^2+'(5) year_D_R23p2-5.5km'!$M37^2)</f>
        <v>1.0122305796118445</v>
      </c>
      <c r="BL39" s="2">
        <f>SQRT('(5) year_D_R23p2-5.5km'!BV37^2+'(5) year_D_R23p2-5.5km'!$M37^2)</f>
        <v>0.85026097739011774</v>
      </c>
      <c r="BM39" s="2">
        <f>SQRT('(5) year_D_R23p2-5.5km'!BW37^2+'(5) year_D_R23p2-5.5km'!$M37^2)</f>
        <v>0.69857522983343179</v>
      </c>
      <c r="BN39" s="2">
        <f>SQRT('(5) year_D_R23p2-5.5km'!BX37^2+'(5) year_D_R23p2-5.5km'!$M37^2)</f>
        <v>0.55222509636475281</v>
      </c>
      <c r="BO39" s="2">
        <f>SQRT('(5) year_D_R23p2-5.5km'!BY37^2+'(5) year_D_R23p2-5.5km'!$M37^2)</f>
        <v>0.41650222854964786</v>
      </c>
      <c r="BP39" s="2">
        <f>SQRT('(5) year_D_R23p2-5.5km'!BZ37^2+'(5) year_D_R23p2-5.5km'!$M37^2)</f>
        <v>0.2921052323148815</v>
      </c>
      <c r="BQ39" s="2">
        <f>SQRT('(5) year_D_R23p2-5.5km'!CA37^2+'(5) year_D_R23p2-5.5km'!$M37^2)</f>
        <v>0.21274000654916664</v>
      </c>
      <c r="BR39" s="2">
        <f>SQRT('(5) year_D_R23p2-5.5km'!CB37^2+'(5) year_D_R23p2-5.5km'!$M37^2)</f>
        <v>0.19616867936001375</v>
      </c>
      <c r="BS39" s="2">
        <f>SQRT('(5) year_D_R23p2-5.5km'!CC37^2+'(5) year_D_R23p2-5.5km'!$M37^2)</f>
        <v>0.22177971234519678</v>
      </c>
      <c r="BT39" s="2">
        <f>SQRT('(5) year_D_R23p2-5.5km'!CD37^2+'(5) year_D_R23p2-5.5km'!$M37^2)</f>
        <v>0.20823924352688045</v>
      </c>
      <c r="BU39" s="2">
        <f>SQRT('(5) year_D_R23p2-5.5km'!CE37^2+'(5) year_D_R23p2-5.5km'!$M37^2)</f>
        <v>0.19838791228886082</v>
      </c>
      <c r="BV39" s="2">
        <f>SQRT('(5) year_D_R23p2-5.5km'!CF37^2+'(5) year_D_R23p2-5.5km'!$M37^2)</f>
        <v>0.20768671178169001</v>
      </c>
      <c r="BW39" s="2">
        <f>SQRT('(5) year_D_R23p2-5.5km'!CG37^2+'(5) year_D_R23p2-5.5km'!$M37^2)</f>
        <v>0.23588145947354189</v>
      </c>
      <c r="BX39" s="2">
        <f>SQRT('(5) year_D_R23p2-5.5km'!CH37^2+'(5) year_D_R23p2-5.5km'!$M37^2)</f>
        <v>0.20743169835226788</v>
      </c>
      <c r="BY39" s="2">
        <f>SQRT('(5) year_D_R23p2-5.5km'!CI37^2+'(5) year_D_R23p2-5.5km'!$M37^2)</f>
        <v>0.22277159021722362</v>
      </c>
      <c r="BZ39" s="2">
        <f>SQRT('(5) year_D_R23p2-5.5km'!CJ37^2+'(5) year_D_R23p2-5.5km'!$M37^2)</f>
        <v>0.21225696535811672</v>
      </c>
      <c r="CA39" s="2">
        <f>SQRT('(5) year_D_R23p2-5.5km'!CK37^2+'(5) year_D_R23p2-5.5km'!$M37^2)</f>
        <v>0.21542446851835279</v>
      </c>
      <c r="CB39" s="2">
        <f>SQRT('(5) year_D_R23p2-5.5km'!CL37^2+'(5) year_D_R23p2-5.5km'!$M37^2)</f>
        <v>0.20849817264909315</v>
      </c>
      <c r="CC39" s="2">
        <f>SQRT('(5) year_D_R23p2-5.5km'!CM37^2+'(5) year_D_R23p2-5.5km'!$M37^2)</f>
        <v>0.22610982235091898</v>
      </c>
      <c r="CD39" s="2">
        <f>SQRT('(5) year_D_R23p2-5.5km'!CN37^2+'(5) year_D_R23p2-5.5km'!$M37^2)</f>
        <v>0.2045958922467816</v>
      </c>
      <c r="CE39" s="2">
        <f>SQRT('(5) year_D_R23p2-5.5km'!CO37^2+'(5) year_D_R23p2-5.5km'!$M37^2)</f>
        <v>0.23691207315996918</v>
      </c>
      <c r="CF39" s="2">
        <f>SQRT('(5) year_D_R23p2-5.5km'!CP37^2+'(5) year_D_R23p2-5.5km'!$M37^2)</f>
        <v>0.2407056995518394</v>
      </c>
      <c r="CG39" s="2">
        <f>SQRT('(5) year_D_R23p2-5.5km'!CQ37^2+'(5) year_D_R23p2-5.5km'!$M37^2)</f>
        <v>0.21238995677617584</v>
      </c>
      <c r="CH39" s="2">
        <f>SQRT('(5) year_D_R23p2-5.5km'!CR37^2+'(5) year_D_R23p2-5.5km'!$M37^2)</f>
        <v>0.20383084036406887</v>
      </c>
      <c r="CI39" s="2">
        <f>SQRT('(5) year_D_R23p2-5.5km'!CS37^2+'(5) year_D_R23p2-5.5km'!$M37^2)</f>
        <v>0.21367409139640819</v>
      </c>
      <c r="CJ39" s="2">
        <f>SQRT('(5) year_D_R23p2-5.5km'!CT37^2+'(5) year_D_R23p2-5.5km'!$M37^2)</f>
        <v>0.2193973839294327</v>
      </c>
      <c r="CK39" s="2">
        <f>SQRT('(5) year_D_R23p2-5.5km'!CU37^2+'(5) year_D_R23p2-5.5km'!$M37^2)</f>
        <v>0.18630719577932192</v>
      </c>
      <c r="CL39" s="2">
        <f>SQRT('(5) year_D_R23p2-5.5km'!CV37^2+'(5) year_D_R23p2-5.5km'!$M37^2)</f>
        <v>0.17760490104814478</v>
      </c>
      <c r="CM39" s="2">
        <f>SQRT('(5) year_D_R23p2-5.5km'!CW37^2+'(5) year_D_R23p2-5.5km'!$M37^2)</f>
        <v>0.20168275759073018</v>
      </c>
      <c r="CN39" s="2">
        <f>SQRT('(5) year_D_R23p2-5.5km'!CX37^2+'(5) year_D_R23p2-5.5km'!$M37^2)</f>
        <v>0.18144290016934841</v>
      </c>
      <c r="CO39" s="2">
        <f>SQRT('(5) year_D_R23p2-5.5km'!CY37^2+'(5) year_D_R23p2-5.5km'!$M37^2)</f>
        <v>0.21194618479654112</v>
      </c>
      <c r="CP39" s="2">
        <f>SQRT('(5) year_D_R23p2-5.5km'!CZ37^2+'(5) year_D_R23p2-5.5km'!$M37^2)</f>
        <v>0.21901226752147315</v>
      </c>
      <c r="CQ39" s="2">
        <f>SQRT('(5) year_D_R23p2-5.5km'!DA37^2+'(5) year_D_R23p2-5.5km'!$M37^2)</f>
        <v>0.18943867912938611</v>
      </c>
      <c r="CR39" s="2">
        <f>SQRT('(5) year_D_R23p2-5.5km'!DB37^2+'(5) year_D_R23p2-5.5km'!$M37^2)</f>
        <v>0.18782585539733049</v>
      </c>
      <c r="CS39" s="2">
        <f>SQRT('(5) year_D_R23p2-5.5km'!DC37^2+'(5) year_D_R23p2-5.5km'!$M37^2)</f>
        <v>0.17472199335254243</v>
      </c>
      <c r="CT39" s="2">
        <f>SQRT('(5) year_D_R23p2-5.5km'!DD37^2+'(5) year_D_R23p2-5.5km'!$M37^2)</f>
        <v>0.19691413657382256</v>
      </c>
      <c r="CU39" s="2">
        <f>SQRT('(5) year_D_R23p2-5.5km'!DE37^2+'(5) year_D_R23p2-5.5km'!$M37^2)</f>
        <v>0.18866140662281697</v>
      </c>
      <c r="CV39" s="2">
        <f>SQRT('(5) year_D_R23p2-5.5km'!DF37^2+'(5) year_D_R23p2-5.5km'!$M37^2)</f>
        <v>0.18705343436939531</v>
      </c>
      <c r="CW39" s="2">
        <f>SQRT('(5) year_D_R23p2-5.5km'!DG37^2+'(5) year_D_R23p2-5.5km'!$M37^2)</f>
        <v>0.14825027417922212</v>
      </c>
      <c r="CX39" s="2">
        <f>SQRT('(5) year_D_R23p2-5.5km'!DH37^2+'(5) year_D_R23p2-5.5km'!$M37^2)</f>
        <v>0.18127702275360524</v>
      </c>
      <c r="CY39" s="2">
        <f t="shared" si="10"/>
        <v>7.4264077861347699E-2</v>
      </c>
      <c r="CZ39" s="2">
        <f t="shared" si="13"/>
        <v>0.21592153794568078</v>
      </c>
      <c r="DA39" s="2">
        <f t="shared" si="14"/>
        <v>4.6366038665207568E-2</v>
      </c>
    </row>
    <row r="40" spans="1:105" x14ac:dyDescent="0.2">
      <c r="A40" s="170" t="s">
        <v>8</v>
      </c>
      <c r="B40" s="3" t="s">
        <v>178</v>
      </c>
      <c r="C40" s="2">
        <f>'(6) SMB_R23p2-5km_Gl'!P39-'(5) year_D_R23p2-5.5km'!P38</f>
        <v>0.16616279999999861</v>
      </c>
      <c r="D40" s="2">
        <f>'(6) SMB_R23p2-5km_Gl'!Q39-'(5) year_D_R23p2-5.5km'!Q38</f>
        <v>4.6061627999999981</v>
      </c>
      <c r="E40" s="2">
        <f>'(6) SMB_R23p2-5km_Gl'!R39-'(5) year_D_R23p2-5.5km'!R38</f>
        <v>9.6162799999998327E-2</v>
      </c>
      <c r="F40" s="2">
        <f>'(6) SMB_R23p2-5km_Gl'!S39-'(5) year_D_R23p2-5.5km'!S38</f>
        <v>2.1561627999999988</v>
      </c>
      <c r="G40" s="2">
        <f>'(6) SMB_R23p2-5km_Gl'!T39-'(5) year_D_R23p2-5.5km'!T38</f>
        <v>1.1661627999999986</v>
      </c>
      <c r="H40" s="2">
        <f>'(6) SMB_R23p2-5km_Gl'!U39-'(5) year_D_R23p2-5.5km'!U38</f>
        <v>6.253473399999999</v>
      </c>
      <c r="I40" s="2">
        <f>'(6) SMB_R23p2-5km_Gl'!V39-'(5) year_D_R23p2-5.5km'!V38</f>
        <v>0.48062579999999855</v>
      </c>
      <c r="J40" s="2">
        <f>'(6) SMB_R23p2-5km_Gl'!W39-'(5) year_D_R23p2-5.5km'!W38</f>
        <v>2.6679363999999985</v>
      </c>
      <c r="K40" s="2">
        <f>'(6) SMB_R23p2-5km_Gl'!X39-'(5) year_D_R23p2-5.5km'!X38</f>
        <v>-0.91475300000000104</v>
      </c>
      <c r="L40" s="2">
        <f>'(6) SMB_R23p2-5km_Gl'!Y39-'(5) year_D_R23p2-5.5km'!Y38</f>
        <v>-1.0474424000000013</v>
      </c>
      <c r="M40" s="2">
        <f>'(6) SMB_R23p2-5km_Gl'!Z39-'(5) year_D_R23p2-5.5km'!Z38</f>
        <v>-1.0301318000000013</v>
      </c>
      <c r="N40" s="2">
        <f>'(6) SMB_R23p2-5km_Gl'!AA39-'(5) year_D_R23p2-5.5km'!AA38</f>
        <v>3.7178799999999512E-2</v>
      </c>
      <c r="O40" s="2">
        <f>'(6) SMB_R23p2-5km_Gl'!AB39-'(5) year_D_R23p2-5.5km'!AB38</f>
        <v>1.4644893999999979</v>
      </c>
      <c r="P40" s="2">
        <f>'(6) SMB_R23p2-5km_Gl'!AC39-'(5) year_D_R23p2-5.5km'!AC38</f>
        <v>-0.7782</v>
      </c>
      <c r="Q40" s="2">
        <f>'(6) SMB_R23p2-5km_Gl'!AD39-'(5) year_D_R23p2-5.5km'!AD38</f>
        <v>-1.9838952000000027</v>
      </c>
      <c r="R40" s="2">
        <f>'(6) SMB_R23p2-5km_Gl'!AE39-'(5) year_D_R23p2-5.5km'!AE38</f>
        <v>4.6301845999999998</v>
      </c>
      <c r="S40" s="2">
        <f>'(6) SMB_R23p2-5km_Gl'!AF39-'(5) year_D_R23p2-5.5km'!AF38</f>
        <v>-1.2736122000000005</v>
      </c>
      <c r="T40" s="2">
        <f>'(6) SMB_R23p2-5km_Gl'!AG39-'(5) year_D_R23p2-5.5km'!AG38</f>
        <v>-1.6302900000000005</v>
      </c>
      <c r="U40" s="2">
        <f>'(6) SMB_R23p2-5km_Gl'!AH39-'(5) year_D_R23p2-5.5km'!AH38</f>
        <v>-1.1336122</v>
      </c>
      <c r="V40" s="2">
        <f>'(6) SMB_R23p2-5km_Gl'!AI39-'(5) year_D_R23p2-5.5km'!AI38</f>
        <v>3.2766955375999984</v>
      </c>
      <c r="W40" s="2">
        <f>'(6) SMB_R23p2-5km_Gl'!AJ39-'(5) year_D_R23p2-5.5km'!AJ38</f>
        <v>0.16728770479999788</v>
      </c>
      <c r="X40" s="2">
        <f>'(6) SMB_R23p2-5km_Gl'!AK39-'(5) year_D_R23p2-5.5km'!AK38</f>
        <v>-2.5622681698000003</v>
      </c>
      <c r="Y40" s="2">
        <f>'(6) SMB_R23p2-5km_Gl'!AL39-'(5) year_D_R23p2-5.5km'!AL38</f>
        <v>-1.8250809640000014</v>
      </c>
      <c r="Z40" s="2">
        <f>'(6) SMB_R23p2-5km_Gl'!AM39-'(5) year_D_R23p2-5.5km'!AM38</f>
        <v>-2.1774496328000019</v>
      </c>
      <c r="AA40" s="2">
        <f>'(6) SMB_R23p2-5km_Gl'!AN39-'(5) year_D_R23p2-5.5km'!AN38</f>
        <v>3.3501816983999984</v>
      </c>
      <c r="AB40" s="2">
        <f>'(6) SMB_R23p2-5km_Gl'!AO39-'(5) year_D_R23p2-5.5km'!AO38</f>
        <v>0.27542560640000069</v>
      </c>
      <c r="AC40" s="2">
        <f>'(6) SMB_R23p2-5km_Gl'!AP39-'(5) year_D_R23p2-5.5km'!AP38</f>
        <v>3.4147361883999992</v>
      </c>
      <c r="AD40" s="2">
        <f>'(6) SMB_R23p2-5km_Gl'!AQ39-'(5) year_D_R23p2-5.5km'!AQ38</f>
        <v>-1.1699518540000007</v>
      </c>
      <c r="AE40" s="2">
        <f>'(6) SMB_R23p2-5km_Gl'!AR39-'(5) year_D_R23p2-5.5km'!AR38</f>
        <v>0.93639079159999916</v>
      </c>
      <c r="AF40" s="2">
        <f>'(6) SMB_R23p2-5km_Gl'!AS39-'(5) year_D_R23p2-5.5km'!AS38</f>
        <v>3.9125955535999992</v>
      </c>
      <c r="AG40" s="2">
        <f>'(6) SMB_R23p2-5km_Gl'!AT39-'(5) year_D_R23p2-5.5km'!AT38</f>
        <v>-2.4689866688000013</v>
      </c>
      <c r="AH40" s="2">
        <f>'(6) SMB_R23p2-5km_Gl'!AU39-'(5) year_D_R23p2-5.5km'!AU38</f>
        <v>-2.2590026540000006</v>
      </c>
      <c r="AI40" s="2">
        <f>'(6) SMB_R23p2-5km_Gl'!AV39-'(5) year_D_R23p2-5.5km'!AV38</f>
        <v>1.3649568333999991</v>
      </c>
      <c r="AJ40" s="2">
        <f>'(6) SMB_R23p2-5km_Gl'!AW39-'(5) year_D_R23p2-5.5km'!AW38</f>
        <v>3.3138976113999981</v>
      </c>
      <c r="AK40" s="2">
        <f>'(6) SMB_R23p2-5km_Gl'!AX39-'(5) year_D_R23p2-5.5km'!AX38</f>
        <v>9.7283595999998695E-2</v>
      </c>
      <c r="AL40" s="2">
        <f>'(6) SMB_R23p2-5km_Gl'!AY39-'(5) year_D_R23p2-5.5km'!AY38</f>
        <v>-1.518921166000001</v>
      </c>
      <c r="AM40" s="2">
        <f>'(6) SMB_R23p2-5km_Gl'!AZ39-'(5) year_D_R23p2-5.5km'!AZ38</f>
        <v>-1.3487832824000012</v>
      </c>
      <c r="AN40" s="2">
        <f>'(6) SMB_R23p2-5km_Gl'!BA39-'(5) year_D_R23p2-5.5km'!BA38</f>
        <v>-0.74552508940000095</v>
      </c>
      <c r="AO40" s="2">
        <f>'(6) SMB_R23p2-5km_Gl'!BB39-'(5) year_D_R23p2-5.5km'!BB38</f>
        <v>-1.2856731312000012</v>
      </c>
      <c r="AP40" s="2">
        <f>'(6) SMB_R23p2-5km_Gl'!BC39-'(5) year_D_R23p2-5.5km'!BC38</f>
        <v>-1.4878269158000021</v>
      </c>
      <c r="AQ40" s="2">
        <f>'(6) SMB_R23p2-5km_Gl'!BD39-'(5) year_D_R23p2-5.5km'!BD38</f>
        <v>-0.98520831080000093</v>
      </c>
      <c r="AR40" s="2">
        <f>'(6) SMB_R23p2-5km_Gl'!BE39-'(5) year_D_R23p2-5.5km'!BE38</f>
        <v>-1.0860504142000007</v>
      </c>
      <c r="AS40" s="2">
        <f>'(6) SMB_R23p2-5km_Gl'!BF39-'(5) year_D_R23p2-5.5km'!BF38</f>
        <v>-1.5290590496000016</v>
      </c>
      <c r="AT40" s="2">
        <f>'(6) SMB_R23p2-5km_Gl'!BG39-'(5) year_D_R23p2-5.5km'!BG38</f>
        <v>-0.80693866500000233</v>
      </c>
      <c r="AU40" s="2">
        <f>'(6) SMB_R23p2-5km_Gl'!BH39-'(5) year_D_R23p2-5.5km'!BH38</f>
        <v>0.48907719999999877</v>
      </c>
      <c r="AV40" s="2">
        <f>'(6) SMB_R23p2-5km_Gl'!BI39-'(5) year_D_R23p2-5.5km'!BI38</f>
        <v>-1.4651983087999998</v>
      </c>
      <c r="AW40" s="2">
        <f>'(6) SMB_R23p2-5km_Gl'!BJ39-'(5) year_D_R23p2-5.5km'!BJ38</f>
        <v>-0.51246818599999955</v>
      </c>
      <c r="AX40" s="23">
        <f t="shared" si="15"/>
        <v>0.2132471661956509</v>
      </c>
      <c r="AY40" s="23">
        <f t="shared" si="8"/>
        <v>0.73330345263157748</v>
      </c>
      <c r="AZ40" s="23">
        <f t="shared" si="9"/>
        <v>-0.38183178166666781</v>
      </c>
      <c r="BD40" s="2">
        <f>SQRT('(5) year_D_R23p2-5.5km'!BN38^2+'(5) year_D_R23p2-5.5km'!$M38^2)</f>
        <v>2.5029520320509415</v>
      </c>
      <c r="BE40" s="2">
        <f>SQRT('(5) year_D_R23p2-5.5km'!BO38^2+'(5) year_D_R23p2-5.5km'!$M38^2)</f>
        <v>1.9251559513141061</v>
      </c>
      <c r="BF40" s="2">
        <f>SQRT('(5) year_D_R23p2-5.5km'!BP38^2+'(5) year_D_R23p2-5.5km'!$M38^2)</f>
        <v>1.3686159679547376</v>
      </c>
      <c r="BG40" s="2">
        <f>SQRT('(5) year_D_R23p2-5.5km'!BQ38^2+'(5) year_D_R23p2-5.5km'!$M38^2)</f>
        <v>0.85509435569759262</v>
      </c>
      <c r="BH40" s="2">
        <f>SQRT('(5) year_D_R23p2-5.5km'!BR38^2+'(5) year_D_R23p2-5.5km'!$M38^2)</f>
        <v>0.51795465589601164</v>
      </c>
      <c r="BI40" s="2">
        <f>SQRT('(5) year_D_R23p2-5.5km'!BS38^2+'(5) year_D_R23p2-5.5km'!$M38^2)</f>
        <v>0.64188157780553923</v>
      </c>
      <c r="BJ40" s="2">
        <f>SQRT('(5) year_D_R23p2-5.5km'!BT38^2+'(5) year_D_R23p2-5.5km'!$M38^2)</f>
        <v>0.87756458524021286</v>
      </c>
      <c r="BK40" s="2">
        <f>SQRT('(5) year_D_R23p2-5.5km'!BU38^2+'(5) year_D_R23p2-5.5km'!$M38^2)</f>
        <v>1.1349575374379886</v>
      </c>
      <c r="BL40" s="2">
        <f>SQRT('(5) year_D_R23p2-5.5km'!BV38^2+'(5) year_D_R23p2-5.5km'!$M38^2)</f>
        <v>1.4034589578835668</v>
      </c>
      <c r="BM40" s="2">
        <f>SQRT('(5) year_D_R23p2-5.5km'!BW38^2+'(5) year_D_R23p2-5.5km'!$M38^2)</f>
        <v>1.4095551365514043</v>
      </c>
      <c r="BN40" s="2">
        <f>SQRT('(5) year_D_R23p2-5.5km'!BX38^2+'(5) year_D_R23p2-5.5km'!$M38^2)</f>
        <v>1.1532019465625254</v>
      </c>
      <c r="BO40" s="2">
        <f>SQRT('(5) year_D_R23p2-5.5km'!BY38^2+'(5) year_D_R23p2-5.5km'!$M38^2)</f>
        <v>0.90783134379059172</v>
      </c>
      <c r="BP40" s="2">
        <f>SQRT('(5) year_D_R23p2-5.5km'!BZ38^2+'(5) year_D_R23p2-5.5km'!$M38^2)</f>
        <v>0.68419839071175659</v>
      </c>
      <c r="BQ40" s="2">
        <f>SQRT('(5) year_D_R23p2-5.5km'!CA38^2+'(5) year_D_R23p2-5.5km'!$M38^2)</f>
        <v>0.54235303593682427</v>
      </c>
      <c r="BR40" s="2">
        <f>SQRT('(5) year_D_R23p2-5.5km'!CB38^2+'(5) year_D_R23p2-5.5km'!$M38^2)</f>
        <v>0.58432294610168656</v>
      </c>
      <c r="BS40" s="2">
        <f>SQRT('(5) year_D_R23p2-5.5km'!CC38^2+'(5) year_D_R23p2-5.5km'!$M38^2)</f>
        <v>0.58258888713510848</v>
      </c>
      <c r="BT40" s="2">
        <f>SQRT('(5) year_D_R23p2-5.5km'!CD38^2+'(5) year_D_R23p2-5.5km'!$M38^2)</f>
        <v>0.51278063332681389</v>
      </c>
      <c r="BU40" s="2">
        <f>SQRT('(5) year_D_R23p2-5.5km'!CE38^2+'(5) year_D_R23p2-5.5km'!$M38^2)</f>
        <v>0.534659739623084</v>
      </c>
      <c r="BV40" s="2">
        <f>SQRT('(5) year_D_R23p2-5.5km'!CF38^2+'(5) year_D_R23p2-5.5km'!$M38^2)</f>
        <v>0.5713545654613218</v>
      </c>
      <c r="BW40" s="2">
        <f>SQRT('(5) year_D_R23p2-5.5km'!CG38^2+'(5) year_D_R23p2-5.5km'!$M38^2)</f>
        <v>0.68816832756280233</v>
      </c>
      <c r="BX40" s="2">
        <f>SQRT('(5) year_D_R23p2-5.5km'!CH38^2+'(5) year_D_R23p2-5.5km'!$M38^2)</f>
        <v>0.68675674598048553</v>
      </c>
      <c r="BY40" s="2">
        <f>SQRT('(5) year_D_R23p2-5.5km'!CI38^2+'(5) year_D_R23p2-5.5km'!$M38^2)</f>
        <v>0.81512774874555949</v>
      </c>
      <c r="BZ40" s="2">
        <f>SQRT('(5) year_D_R23p2-5.5km'!CJ38^2+'(5) year_D_R23p2-5.5km'!$M38^2)</f>
        <v>0.78194489165629733</v>
      </c>
      <c r="CA40" s="2">
        <f>SQRT('(5) year_D_R23p2-5.5km'!CK38^2+'(5) year_D_R23p2-5.5km'!$M38^2)</f>
        <v>0.85754645415581898</v>
      </c>
      <c r="CB40" s="2">
        <f>SQRT('(5) year_D_R23p2-5.5km'!CL38^2+'(5) year_D_R23p2-5.5km'!$M38^2)</f>
        <v>0.68386322585644066</v>
      </c>
      <c r="CC40" s="2">
        <f>SQRT('(5) year_D_R23p2-5.5km'!CM38^2+'(5) year_D_R23p2-5.5km'!$M38^2)</f>
        <v>0.70024396092928354</v>
      </c>
      <c r="CD40" s="2">
        <f>SQRT('(5) year_D_R23p2-5.5km'!CN38^2+'(5) year_D_R23p2-5.5km'!$M38^2)</f>
        <v>0.76162663241973194</v>
      </c>
      <c r="CE40" s="2">
        <f>SQRT('(5) year_D_R23p2-5.5km'!CO38^2+'(5) year_D_R23p2-5.5km'!$M38^2)</f>
        <v>0.70408858890253623</v>
      </c>
      <c r="CF40" s="2">
        <f>SQRT('(5) year_D_R23p2-5.5km'!CP38^2+'(5) year_D_R23p2-5.5km'!$M38^2)</f>
        <v>0.7673345739153592</v>
      </c>
      <c r="CG40" s="2">
        <f>SQRT('(5) year_D_R23p2-5.5km'!CQ38^2+'(5) year_D_R23p2-5.5km'!$M38^2)</f>
        <v>0.50521628917040506</v>
      </c>
      <c r="CH40" s="2">
        <f>SQRT('(5) year_D_R23p2-5.5km'!CR38^2+'(5) year_D_R23p2-5.5km'!$M38^2)</f>
        <v>0.55388239651050497</v>
      </c>
      <c r="CI40" s="2">
        <f>SQRT('(5) year_D_R23p2-5.5km'!CS38^2+'(5) year_D_R23p2-5.5km'!$M38^2)</f>
        <v>0.5443242708320104</v>
      </c>
      <c r="CJ40" s="2">
        <f>SQRT('(5) year_D_R23p2-5.5km'!CT38^2+'(5) year_D_R23p2-5.5km'!$M38^2)</f>
        <v>0.53353430415325931</v>
      </c>
      <c r="CK40" s="2">
        <f>SQRT('(5) year_D_R23p2-5.5km'!CU38^2+'(5) year_D_R23p2-5.5km'!$M38^2)</f>
        <v>0.53838674217794713</v>
      </c>
      <c r="CL40" s="2">
        <f>SQRT('(5) year_D_R23p2-5.5km'!CV38^2+'(5) year_D_R23p2-5.5km'!$M38^2)</f>
        <v>0.53227861169719637</v>
      </c>
      <c r="CM40" s="2">
        <f>SQRT('(5) year_D_R23p2-5.5km'!CW38^2+'(5) year_D_R23p2-5.5km'!$M38^2)</f>
        <v>0.56749978249142163</v>
      </c>
      <c r="CN40" s="2">
        <f>SQRT('(5) year_D_R23p2-5.5km'!CX38^2+'(5) year_D_R23p2-5.5km'!$M38^2)</f>
        <v>0.54759516319830726</v>
      </c>
      <c r="CO40" s="2">
        <f>SQRT('(5) year_D_R23p2-5.5km'!CY38^2+'(5) year_D_R23p2-5.5km'!$M38^2)</f>
        <v>0.56522033482743461</v>
      </c>
      <c r="CP40" s="2">
        <f>SQRT('(5) year_D_R23p2-5.5km'!CZ38^2+'(5) year_D_R23p2-5.5km'!$M38^2)</f>
        <v>0.61469137059080481</v>
      </c>
      <c r="CQ40" s="2">
        <f>SQRT('(5) year_D_R23p2-5.5km'!DA38^2+'(5) year_D_R23p2-5.5km'!$M38^2)</f>
        <v>0.58626255137676042</v>
      </c>
      <c r="CR40" s="2">
        <f>SQRT('(5) year_D_R23p2-5.5km'!DB38^2+'(5) year_D_R23p2-5.5km'!$M38^2)</f>
        <v>0.56524047351587059</v>
      </c>
      <c r="CS40" s="2">
        <f>SQRT('(5) year_D_R23p2-5.5km'!DC38^2+'(5) year_D_R23p2-5.5km'!$M38^2)</f>
        <v>0.69071879212158949</v>
      </c>
      <c r="CT40" s="2">
        <f>SQRT('(5) year_D_R23p2-5.5km'!DD38^2+'(5) year_D_R23p2-5.5km'!$M38^2)</f>
        <v>0.53853666069117356</v>
      </c>
      <c r="CU40" s="2">
        <f>SQRT('(5) year_D_R23p2-5.5km'!DE38^2+'(5) year_D_R23p2-5.5km'!$M38^2)</f>
        <v>0.57434269141778982</v>
      </c>
      <c r="CV40" s="2">
        <f>SQRT('(5) year_D_R23p2-5.5km'!DF38^2+'(5) year_D_R23p2-5.5km'!$M38^2)</f>
        <v>0.54582164150345314</v>
      </c>
      <c r="CW40" s="2">
        <f>SQRT('(5) year_D_R23p2-5.5km'!DG38^2+'(5) year_D_R23p2-5.5km'!$M38^2)</f>
        <v>0.54830070552062182</v>
      </c>
      <c r="CX40" s="2">
        <f>SQRT('(5) year_D_R23p2-5.5km'!DH38^2+'(5) year_D_R23p2-5.5km'!$M38^2)</f>
        <v>0.58229440716166136</v>
      </c>
      <c r="CY40" s="2">
        <f t="shared" si="10"/>
        <v>0.11572149609551842</v>
      </c>
      <c r="CZ40" s="2">
        <f t="shared" si="13"/>
        <v>0.23211068203083862</v>
      </c>
      <c r="DA40" s="2">
        <f t="shared" si="14"/>
        <v>0.13512532139922909</v>
      </c>
    </row>
    <row r="41" spans="1:105" x14ac:dyDescent="0.2">
      <c r="A41" s="170" t="s">
        <v>179</v>
      </c>
      <c r="B41" s="3" t="s">
        <v>178</v>
      </c>
      <c r="C41" s="2">
        <f>'(6) SMB_R23p2-5km_Gl'!P40-'(5) year_D_R23p2-5.5km'!P39</f>
        <v>-0.02</v>
      </c>
      <c r="D41" s="2">
        <f>'(6) SMB_R23p2-5km_Gl'!Q40-'(5) year_D_R23p2-5.5km'!Q39</f>
        <v>0.15</v>
      </c>
      <c r="E41" s="2">
        <f>'(6) SMB_R23p2-5km_Gl'!R40-'(5) year_D_R23p2-5.5km'!R39</f>
        <v>0.04</v>
      </c>
      <c r="F41" s="2">
        <f>'(6) SMB_R23p2-5km_Gl'!S40-'(5) year_D_R23p2-5.5km'!S39</f>
        <v>0.03</v>
      </c>
      <c r="G41" s="2">
        <f>'(6) SMB_R23p2-5km_Gl'!T40-'(5) year_D_R23p2-5.5km'!T39</f>
        <v>0</v>
      </c>
      <c r="H41" s="2">
        <f>'(6) SMB_R23p2-5km_Gl'!U40-'(5) year_D_R23p2-5.5km'!U39</f>
        <v>0.1</v>
      </c>
      <c r="I41" s="2">
        <f>'(6) SMB_R23p2-5km_Gl'!V40-'(5) year_D_R23p2-5.5km'!V39</f>
        <v>0.06</v>
      </c>
      <c r="J41" s="2">
        <f>'(6) SMB_R23p2-5km_Gl'!W40-'(5) year_D_R23p2-5.5km'!W39</f>
        <v>0.08</v>
      </c>
      <c r="K41" s="2">
        <f>'(6) SMB_R23p2-5km_Gl'!X40-'(5) year_D_R23p2-5.5km'!X39</f>
        <v>0.08</v>
      </c>
      <c r="L41" s="2">
        <f>'(6) SMB_R23p2-5km_Gl'!Y40-'(5) year_D_R23p2-5.5km'!Y39</f>
        <v>-0.01</v>
      </c>
      <c r="M41" s="2">
        <f>'(6) SMB_R23p2-5km_Gl'!Z40-'(5) year_D_R23p2-5.5km'!Z39</f>
        <v>-0.03</v>
      </c>
      <c r="N41" s="2">
        <f>'(6) SMB_R23p2-5km_Gl'!AA40-'(5) year_D_R23p2-5.5km'!AA39</f>
        <v>0</v>
      </c>
      <c r="O41" s="2">
        <f>'(6) SMB_R23p2-5km_Gl'!AB40-'(5) year_D_R23p2-5.5km'!AB39</f>
        <v>0.1</v>
      </c>
      <c r="P41" s="2">
        <f>'(6) SMB_R23p2-5km_Gl'!AC40-'(5) year_D_R23p2-5.5km'!AC39</f>
        <v>-0.02</v>
      </c>
      <c r="Q41" s="2">
        <f>'(6) SMB_R23p2-5km_Gl'!AD40-'(5) year_D_R23p2-5.5km'!AD39</f>
        <v>-7.0000000000000007E-2</v>
      </c>
      <c r="R41" s="2">
        <f>'(6) SMB_R23p2-5km_Gl'!AE40-'(5) year_D_R23p2-5.5km'!AE39</f>
        <v>7.0000000000000007E-2</v>
      </c>
      <c r="S41" s="2">
        <f>'(6) SMB_R23p2-5km_Gl'!AF40-'(5) year_D_R23p2-5.5km'!AF39</f>
        <v>-0.08</v>
      </c>
      <c r="T41" s="2">
        <f>'(6) SMB_R23p2-5km_Gl'!AG40-'(5) year_D_R23p2-5.5km'!AG39</f>
        <v>-7.0000000000000007E-2</v>
      </c>
      <c r="U41" s="2">
        <f>'(6) SMB_R23p2-5km_Gl'!AH40-'(5) year_D_R23p2-5.5km'!AH39</f>
        <v>-7.0000000000000007E-2</v>
      </c>
      <c r="V41" s="2">
        <f>'(6) SMB_R23p2-5km_Gl'!AI40-'(5) year_D_R23p2-5.5km'!AI39</f>
        <v>-0.01</v>
      </c>
      <c r="W41" s="2">
        <f>'(6) SMB_R23p2-5km_Gl'!AJ40-'(5) year_D_R23p2-5.5km'!AJ39</f>
        <v>0</v>
      </c>
      <c r="X41" s="2">
        <f>'(6) SMB_R23p2-5km_Gl'!AK40-'(5) year_D_R23p2-5.5km'!AK39</f>
        <v>-0.01</v>
      </c>
      <c r="Y41" s="2">
        <f>'(6) SMB_R23p2-5km_Gl'!AL40-'(5) year_D_R23p2-5.5km'!AL39</f>
        <v>-0.08</v>
      </c>
      <c r="Z41" s="2">
        <f>'(6) SMB_R23p2-5km_Gl'!AM40-'(5) year_D_R23p2-5.5km'!AM39</f>
        <v>-0.08</v>
      </c>
      <c r="AA41" s="2">
        <f>'(6) SMB_R23p2-5km_Gl'!AN40-'(5) year_D_R23p2-5.5km'!AN39</f>
        <v>0.02</v>
      </c>
      <c r="AB41" s="2">
        <f>'(6) SMB_R23p2-5km_Gl'!AO40-'(5) year_D_R23p2-5.5km'!AO39</f>
        <v>0.04</v>
      </c>
      <c r="AC41" s="2">
        <f>'(6) SMB_R23p2-5km_Gl'!AP40-'(5) year_D_R23p2-5.5km'!AP39</f>
        <v>0.08</v>
      </c>
      <c r="AD41" s="2">
        <f>'(6) SMB_R23p2-5km_Gl'!AQ40-'(5) year_D_R23p2-5.5km'!AQ39</f>
        <v>-7.0000000000000007E-2</v>
      </c>
      <c r="AE41" s="2">
        <f>'(6) SMB_R23p2-5km_Gl'!AR40-'(5) year_D_R23p2-5.5km'!AR39</f>
        <v>-0.03</v>
      </c>
      <c r="AF41" s="2">
        <f>'(6) SMB_R23p2-5km_Gl'!AS40-'(5) year_D_R23p2-5.5km'!AS39</f>
        <v>0.04</v>
      </c>
      <c r="AG41" s="2">
        <f>'(6) SMB_R23p2-5km_Gl'!AT40-'(5) year_D_R23p2-5.5km'!AT39</f>
        <v>-0.15</v>
      </c>
      <c r="AH41" s="2">
        <f>'(6) SMB_R23p2-5km_Gl'!AU40-'(5) year_D_R23p2-5.5km'!AU39</f>
        <v>-0.19</v>
      </c>
      <c r="AI41" s="2">
        <f>'(6) SMB_R23p2-5km_Gl'!AV40-'(5) year_D_R23p2-5.5km'!AV39</f>
        <v>-0.08</v>
      </c>
      <c r="AJ41" s="2">
        <f>'(6) SMB_R23p2-5km_Gl'!AW40-'(5) year_D_R23p2-5.5km'!AW39</f>
        <v>-0.03</v>
      </c>
      <c r="AK41" s="2">
        <f>'(6) SMB_R23p2-5km_Gl'!AX40-'(5) year_D_R23p2-5.5km'!AX39</f>
        <v>-0.1</v>
      </c>
      <c r="AL41" s="2">
        <f>'(6) SMB_R23p2-5km_Gl'!AY40-'(5) year_D_R23p2-5.5km'!AY39</f>
        <v>-0.12</v>
      </c>
      <c r="AM41" s="2">
        <f>'(6) SMB_R23p2-5km_Gl'!AZ40-'(5) year_D_R23p2-5.5km'!AZ39</f>
        <v>-0.19</v>
      </c>
      <c r="AN41" s="2">
        <f>'(6) SMB_R23p2-5km_Gl'!BA40-'(5) year_D_R23p2-5.5km'!BA39</f>
        <v>-0.08</v>
      </c>
      <c r="AO41" s="2">
        <f>'(6) SMB_R23p2-5km_Gl'!BB40-'(5) year_D_R23p2-5.5km'!BB39</f>
        <v>-0.15</v>
      </c>
      <c r="AP41" s="2">
        <f>'(6) SMB_R23p2-5km_Gl'!BC40-'(5) year_D_R23p2-5.5km'!BC39</f>
        <v>-0.24</v>
      </c>
      <c r="AQ41" s="2">
        <f>'(6) SMB_R23p2-5km_Gl'!BD40-'(5) year_D_R23p2-5.5km'!BD39</f>
        <v>-0.31</v>
      </c>
      <c r="AR41" s="2">
        <f>'(6) SMB_R23p2-5km_Gl'!BE40-'(5) year_D_R23p2-5.5km'!BE39</f>
        <v>-0.2</v>
      </c>
      <c r="AS41" s="2">
        <f>'(6) SMB_R23p2-5km_Gl'!BF40-'(5) year_D_R23p2-5.5km'!BF39</f>
        <v>-0.13</v>
      </c>
      <c r="AT41" s="2">
        <f>'(6) SMB_R23p2-5km_Gl'!BG40-'(5) year_D_R23p2-5.5km'!BG39</f>
        <v>-0.17</v>
      </c>
      <c r="AU41" s="2">
        <f>'(6) SMB_R23p2-5km_Gl'!BH40-'(5) year_D_R23p2-5.5km'!BH39</f>
        <v>-0.11</v>
      </c>
      <c r="AV41" s="2">
        <f>'(6) SMB_R23p2-5km_Gl'!BI40-'(5) year_D_R23p2-5.5km'!BI39</f>
        <v>-0.15</v>
      </c>
      <c r="AW41" s="2">
        <f>'(6) SMB_R23p2-5km_Gl'!BJ40-'(5) year_D_R23p2-5.5km'!BJ39</f>
        <v>-0.05</v>
      </c>
      <c r="AX41" s="23">
        <f t="shared" si="15"/>
        <v>-4.6956521739130432E-2</v>
      </c>
      <c r="AY41" s="23">
        <f t="shared" si="8"/>
        <v>1.7894736842105258E-2</v>
      </c>
      <c r="AZ41" s="23">
        <f t="shared" si="9"/>
        <v>-0.13277777777777777</v>
      </c>
      <c r="BD41" s="2">
        <f>SQRT('(5) year_D_R23p2-5.5km'!BN39^2+'(5) year_D_R23p2-5.5km'!$M39^2)</f>
        <v>1.8923736925166052E-3</v>
      </c>
      <c r="BE41" s="2">
        <f>SQRT('(5) year_D_R23p2-5.5km'!BO39^2+'(5) year_D_R23p2-5.5km'!$M39^2)</f>
        <v>1.8923736925166052E-3</v>
      </c>
      <c r="BF41" s="2">
        <f>SQRT('(5) year_D_R23p2-5.5km'!BP39^2+'(5) year_D_R23p2-5.5km'!$M39^2)</f>
        <v>1.8923736925166052E-3</v>
      </c>
      <c r="BG41" s="2">
        <f>SQRT('(5) year_D_R23p2-5.5km'!BQ39^2+'(5) year_D_R23p2-5.5km'!$M39^2)</f>
        <v>1.8923736925166052E-3</v>
      </c>
      <c r="BH41" s="2">
        <f>SQRT('(5) year_D_R23p2-5.5km'!BR39^2+'(5) year_D_R23p2-5.5km'!$M39^2)</f>
        <v>1.8923736925166052E-3</v>
      </c>
      <c r="BI41" s="2">
        <f>SQRT('(5) year_D_R23p2-5.5km'!BS39^2+'(5) year_D_R23p2-5.5km'!$M39^2)</f>
        <v>1.8923736925166052E-3</v>
      </c>
      <c r="BJ41" s="2">
        <f>SQRT('(5) year_D_R23p2-5.5km'!BT39^2+'(5) year_D_R23p2-5.5km'!$M39^2)</f>
        <v>1.8923736925166052E-3</v>
      </c>
      <c r="BK41" s="2">
        <f>SQRT('(5) year_D_R23p2-5.5km'!BU39^2+'(5) year_D_R23p2-5.5km'!$M39^2)</f>
        <v>1.8923736925166052E-3</v>
      </c>
      <c r="BL41" s="2">
        <f>SQRT('(5) year_D_R23p2-5.5km'!BV39^2+'(5) year_D_R23p2-5.5km'!$M39^2)</f>
        <v>1.8923736925166052E-3</v>
      </c>
      <c r="BM41" s="2">
        <f>SQRT('(5) year_D_R23p2-5.5km'!BW39^2+'(5) year_D_R23p2-5.5km'!$M39^2)</f>
        <v>1.8923736925166052E-3</v>
      </c>
      <c r="BN41" s="2">
        <f>SQRT('(5) year_D_R23p2-5.5km'!BX39^2+'(5) year_D_R23p2-5.5km'!$M39^2)</f>
        <v>1.8923736925166052E-3</v>
      </c>
      <c r="BO41" s="2">
        <f>SQRT('(5) year_D_R23p2-5.5km'!BY39^2+'(5) year_D_R23p2-5.5km'!$M39^2)</f>
        <v>1.8923736925166052E-3</v>
      </c>
      <c r="BP41" s="2">
        <f>SQRT('(5) year_D_R23p2-5.5km'!BZ39^2+'(5) year_D_R23p2-5.5km'!$M39^2)</f>
        <v>1.8923736925166052E-3</v>
      </c>
      <c r="BQ41" s="2">
        <f>SQRT('(5) year_D_R23p2-5.5km'!CA39^2+'(5) year_D_R23p2-5.5km'!$M39^2)</f>
        <v>1.8923736925166052E-3</v>
      </c>
      <c r="BR41" s="2">
        <f>SQRT('(5) year_D_R23p2-5.5km'!CB39^2+'(5) year_D_R23p2-5.5km'!$M39^2)</f>
        <v>1.8923736925166052E-3</v>
      </c>
      <c r="BS41" s="2">
        <f>SQRT('(5) year_D_R23p2-5.5km'!CC39^2+'(5) year_D_R23p2-5.5km'!$M39^2)</f>
        <v>1.8923736925166052E-3</v>
      </c>
      <c r="BT41" s="2">
        <f>SQRT('(5) year_D_R23p2-5.5km'!CD39^2+'(5) year_D_R23p2-5.5km'!$M39^2)</f>
        <v>1.8923736925166052E-3</v>
      </c>
      <c r="BU41" s="2">
        <f>SQRT('(5) year_D_R23p2-5.5km'!CE39^2+'(5) year_D_R23p2-5.5km'!$M39^2)</f>
        <v>1.8923736925166052E-3</v>
      </c>
      <c r="BV41" s="2">
        <f>SQRT('(5) year_D_R23p2-5.5km'!CF39^2+'(5) year_D_R23p2-5.5km'!$M39^2)</f>
        <v>1.8923736925166052E-3</v>
      </c>
      <c r="BW41" s="2">
        <f>SQRT('(5) year_D_R23p2-5.5km'!CG39^2+'(5) year_D_R23p2-5.5km'!$M39^2)</f>
        <v>1.8923736925166052E-3</v>
      </c>
      <c r="BX41" s="2">
        <f>SQRT('(5) year_D_R23p2-5.5km'!CH39^2+'(5) year_D_R23p2-5.5km'!$M39^2)</f>
        <v>1.8923736925166052E-3</v>
      </c>
      <c r="BY41" s="2">
        <f>SQRT('(5) year_D_R23p2-5.5km'!CI39^2+'(5) year_D_R23p2-5.5km'!$M39^2)</f>
        <v>1.8923736925166052E-3</v>
      </c>
      <c r="BZ41" s="2">
        <f>SQRT('(5) year_D_R23p2-5.5km'!CJ39^2+'(5) year_D_R23p2-5.5km'!$M39^2)</f>
        <v>1.8923736925166052E-3</v>
      </c>
      <c r="CA41" s="2">
        <f>SQRT('(5) year_D_R23p2-5.5km'!CK39^2+'(5) year_D_R23p2-5.5km'!$M39^2)</f>
        <v>1.8923736925166052E-3</v>
      </c>
      <c r="CB41" s="2">
        <f>SQRT('(5) year_D_R23p2-5.5km'!CL39^2+'(5) year_D_R23p2-5.5km'!$M39^2)</f>
        <v>1.8923736925166052E-3</v>
      </c>
      <c r="CC41" s="2">
        <f>SQRT('(5) year_D_R23p2-5.5km'!CM39^2+'(5) year_D_R23p2-5.5km'!$M39^2)</f>
        <v>1.8923736925166052E-3</v>
      </c>
      <c r="CD41" s="2">
        <f>SQRT('(5) year_D_R23p2-5.5km'!CN39^2+'(5) year_D_R23p2-5.5km'!$M39^2)</f>
        <v>1.8923736925166052E-3</v>
      </c>
      <c r="CE41" s="2">
        <f>SQRT('(5) year_D_R23p2-5.5km'!CO39^2+'(5) year_D_R23p2-5.5km'!$M39^2)</f>
        <v>1.8923736925166052E-3</v>
      </c>
      <c r="CF41" s="2">
        <f>SQRT('(5) year_D_R23p2-5.5km'!CP39^2+'(5) year_D_R23p2-5.5km'!$M39^2)</f>
        <v>1.8923736925166052E-3</v>
      </c>
      <c r="CG41" s="2">
        <f>SQRT('(5) year_D_R23p2-5.5km'!CQ39^2+'(5) year_D_R23p2-5.5km'!$M39^2)</f>
        <v>1.8923736925166052E-3</v>
      </c>
      <c r="CH41" s="2">
        <f>SQRT('(5) year_D_R23p2-5.5km'!CR39^2+'(5) year_D_R23p2-5.5km'!$M39^2)</f>
        <v>1.8923736925166052E-3</v>
      </c>
      <c r="CI41" s="2">
        <f>SQRT('(5) year_D_R23p2-5.5km'!CS39^2+'(5) year_D_R23p2-5.5km'!$M39^2)</f>
        <v>1.8923736925166052E-3</v>
      </c>
      <c r="CJ41" s="2">
        <f>SQRT('(5) year_D_R23p2-5.5km'!CT39^2+'(5) year_D_R23p2-5.5km'!$M39^2)</f>
        <v>1.8923736925166052E-3</v>
      </c>
      <c r="CK41" s="2">
        <f>SQRT('(5) year_D_R23p2-5.5km'!CU39^2+'(5) year_D_R23p2-5.5km'!$M39^2)</f>
        <v>1.8923736925166052E-3</v>
      </c>
      <c r="CL41" s="2">
        <f>SQRT('(5) year_D_R23p2-5.5km'!CV39^2+'(5) year_D_R23p2-5.5km'!$M39^2)</f>
        <v>1.8923736925166052E-3</v>
      </c>
      <c r="CM41" s="2">
        <f>SQRT('(5) year_D_R23p2-5.5km'!CW39^2+'(5) year_D_R23p2-5.5km'!$M39^2)</f>
        <v>1.8923736925166052E-3</v>
      </c>
      <c r="CN41" s="2">
        <f>SQRT('(5) year_D_R23p2-5.5km'!CX39^2+'(5) year_D_R23p2-5.5km'!$M39^2)</f>
        <v>1.8923736925166052E-3</v>
      </c>
      <c r="CO41" s="2">
        <f>SQRT('(5) year_D_R23p2-5.5km'!CY39^2+'(5) year_D_R23p2-5.5km'!$M39^2)</f>
        <v>1.8923736925166052E-3</v>
      </c>
      <c r="CP41" s="2">
        <f>SQRT('(5) year_D_R23p2-5.5km'!CZ39^2+'(5) year_D_R23p2-5.5km'!$M39^2)</f>
        <v>1.8923736925166052E-3</v>
      </c>
      <c r="CQ41" s="2">
        <f>SQRT('(5) year_D_R23p2-5.5km'!DA39^2+'(5) year_D_R23p2-5.5km'!$M39^2)</f>
        <v>1.8923736925166052E-3</v>
      </c>
      <c r="CR41" s="2">
        <f>SQRT('(5) year_D_R23p2-5.5km'!DB39^2+'(5) year_D_R23p2-5.5km'!$M39^2)</f>
        <v>1.8923736925166052E-3</v>
      </c>
      <c r="CS41" s="2">
        <f>SQRT('(5) year_D_R23p2-5.5km'!DC39^2+'(5) year_D_R23p2-5.5km'!$M39^2)</f>
        <v>1.8923736925166052E-3</v>
      </c>
      <c r="CT41" s="2">
        <f>SQRT('(5) year_D_R23p2-5.5km'!DD39^2+'(5) year_D_R23p2-5.5km'!$M39^2)</f>
        <v>1.8923736925166052E-3</v>
      </c>
      <c r="CU41" s="2">
        <f>SQRT('(5) year_D_R23p2-5.5km'!DE39^2+'(5) year_D_R23p2-5.5km'!$M39^2)</f>
        <v>1.8923736925166052E-3</v>
      </c>
      <c r="CV41" s="2">
        <f>SQRT('(5) year_D_R23p2-5.5km'!DF39^2+'(5) year_D_R23p2-5.5km'!$M39^2)</f>
        <v>1.8923736925166052E-3</v>
      </c>
      <c r="CW41" s="2">
        <f>SQRT('(5) year_D_R23p2-5.5km'!DG39^2+'(5) year_D_R23p2-5.5km'!$M39^2)</f>
        <v>1.8923736925166052E-3</v>
      </c>
      <c r="CX41" s="2">
        <f>SQRT('(5) year_D_R23p2-5.5km'!DH39^2+'(5) year_D_R23p2-5.5km'!$M39^2)</f>
        <v>1.8923736925166052E-3</v>
      </c>
      <c r="CY41" s="2">
        <f t="shared" si="10"/>
        <v>2.8209841435329402E-4</v>
      </c>
      <c r="CZ41" s="2">
        <f t="shared" si="13"/>
        <v>4.4603675683917274E-4</v>
      </c>
      <c r="DA41" s="2">
        <f t="shared" si="14"/>
        <v>4.4603675683917279E-4</v>
      </c>
    </row>
    <row r="42" spans="1:105" x14ac:dyDescent="0.2">
      <c r="A42" s="170" t="s">
        <v>68</v>
      </c>
      <c r="B42" s="3" t="s">
        <v>178</v>
      </c>
      <c r="C42" s="2">
        <f>'(6) SMB_R23p2-5km_Gl'!P41-'(5) year_D_R23p2-5.5km'!P40</f>
        <v>-7.6700000000000004E-2</v>
      </c>
      <c r="D42" s="2">
        <f>'(6) SMB_R23p2-5km_Gl'!Q41-'(5) year_D_R23p2-5.5km'!Q40</f>
        <v>0.21329999999999999</v>
      </c>
      <c r="E42" s="2">
        <f>'(6) SMB_R23p2-5km_Gl'!R41-'(5) year_D_R23p2-5.5km'!R40</f>
        <v>3.3300000000000003E-2</v>
      </c>
      <c r="F42" s="2">
        <f>'(6) SMB_R23p2-5km_Gl'!S41-'(5) year_D_R23p2-5.5km'!S40</f>
        <v>-1.67E-2</v>
      </c>
      <c r="G42" s="2">
        <f>'(6) SMB_R23p2-5km_Gl'!T41-'(5) year_D_R23p2-5.5km'!T40</f>
        <v>1.3299999999999999E-2</v>
      </c>
      <c r="H42" s="2">
        <f>'(6) SMB_R23p2-5km_Gl'!U41-'(5) year_D_R23p2-5.5km'!U40</f>
        <v>0.14329999999999998</v>
      </c>
      <c r="I42" s="2">
        <f>'(6) SMB_R23p2-5km_Gl'!V41-'(5) year_D_R23p2-5.5km'!V40</f>
        <v>6.3300000000000009E-2</v>
      </c>
      <c r="J42" s="2">
        <f>'(6) SMB_R23p2-5km_Gl'!W41-'(5) year_D_R23p2-5.5km'!W40</f>
        <v>8.3299999999999999E-2</v>
      </c>
      <c r="K42" s="2">
        <f>'(6) SMB_R23p2-5km_Gl'!X41-'(5) year_D_R23p2-5.5km'!X40</f>
        <v>4.3300000000000005E-2</v>
      </c>
      <c r="L42" s="2">
        <f>'(6) SMB_R23p2-5km_Gl'!Y41-'(5) year_D_R23p2-5.5km'!Y40</f>
        <v>-5.67E-2</v>
      </c>
      <c r="M42" s="2">
        <f>'(6) SMB_R23p2-5km_Gl'!Z41-'(5) year_D_R23p2-5.5km'!Z40</f>
        <v>-5.67E-2</v>
      </c>
      <c r="N42" s="2">
        <f>'(6) SMB_R23p2-5km_Gl'!AA41-'(5) year_D_R23p2-5.5km'!AA40</f>
        <v>-6.7000000000000002E-3</v>
      </c>
      <c r="O42" s="2">
        <f>'(6) SMB_R23p2-5km_Gl'!AB41-'(5) year_D_R23p2-5.5km'!AB40</f>
        <v>0.15329999999999999</v>
      </c>
      <c r="P42" s="2">
        <f>'(6) SMB_R23p2-5km_Gl'!AC41-'(5) year_D_R23p2-5.5km'!AC40</f>
        <v>-0.1167</v>
      </c>
      <c r="Q42" s="2">
        <f>'(6) SMB_R23p2-5km_Gl'!AD41-'(5) year_D_R23p2-5.5km'!AD40</f>
        <v>-8.6699999999999999E-2</v>
      </c>
      <c r="R42" s="2">
        <f>'(6) SMB_R23p2-5km_Gl'!AE41-'(5) year_D_R23p2-5.5km'!AE40</f>
        <v>8.3139199999999996E-2</v>
      </c>
      <c r="S42" s="2">
        <f>'(6) SMB_R23p2-5km_Gl'!AF41-'(5) year_D_R23p2-5.5km'!AF40</f>
        <v>-0.1470216</v>
      </c>
      <c r="T42" s="2">
        <f>'(6) SMB_R23p2-5km_Gl'!AG41-'(5) year_D_R23p2-5.5km'!AG40</f>
        <v>-0.15678709999999998</v>
      </c>
      <c r="U42" s="2">
        <f>'(6) SMB_R23p2-5km_Gl'!AH41-'(5) year_D_R23p2-5.5km'!AH40</f>
        <v>-0.15690769999999998</v>
      </c>
      <c r="V42" s="2">
        <f>'(6) SMB_R23p2-5km_Gl'!AI41-'(5) year_D_R23p2-5.5km'!AI40</f>
        <v>-1.7135499999999998E-2</v>
      </c>
      <c r="W42" s="2">
        <f>'(6) SMB_R23p2-5km_Gl'!AJ41-'(5) year_D_R23p2-5.5km'!AJ40</f>
        <v>2.6367000000000005E-3</v>
      </c>
      <c r="X42" s="2">
        <f>'(6) SMB_R23p2-5km_Gl'!AK41-'(5) year_D_R23p2-5.5km'!AK40</f>
        <v>-2.7597799999999999E-2</v>
      </c>
      <c r="Y42" s="2">
        <f>'(6) SMB_R23p2-5km_Gl'!AL41-'(5) year_D_R23p2-5.5km'!AL40</f>
        <v>-0.1267335</v>
      </c>
      <c r="Z42" s="2">
        <f>'(6) SMB_R23p2-5km_Gl'!AM41-'(5) year_D_R23p2-5.5km'!AM40</f>
        <v>-0.1458759</v>
      </c>
      <c r="AA42" s="2">
        <f>'(6) SMB_R23p2-5km_Gl'!AN41-'(5) year_D_R23p2-5.5km'!AN40</f>
        <v>-1.6559299999999999E-2</v>
      </c>
      <c r="AB42" s="2">
        <f>'(6) SMB_R23p2-5km_Gl'!AO41-'(5) year_D_R23p2-5.5km'!AO40</f>
        <v>2.2857799999999998E-2</v>
      </c>
      <c r="AC42" s="2">
        <f>'(6) SMB_R23p2-5km_Gl'!AP41-'(5) year_D_R23p2-5.5km'!AP40</f>
        <v>0.1138695</v>
      </c>
      <c r="AD42" s="2">
        <f>'(6) SMB_R23p2-5km_Gl'!AQ41-'(5) year_D_R23p2-5.5km'!AQ40</f>
        <v>-0.1357553</v>
      </c>
      <c r="AE42" s="2">
        <f>'(6) SMB_R23p2-5km_Gl'!AR41-'(5) year_D_R23p2-5.5km'!AR40</f>
        <v>-0.12538679999999999</v>
      </c>
      <c r="AF42" s="2">
        <f>'(6) SMB_R23p2-5km_Gl'!AS41-'(5) year_D_R23p2-5.5km'!AS40</f>
        <v>6.4988400000000002E-2</v>
      </c>
      <c r="AG42" s="2">
        <f>'(6) SMB_R23p2-5km_Gl'!AT41-'(5) year_D_R23p2-5.5km'!AT40</f>
        <v>-0.26535999999999998</v>
      </c>
      <c r="AH42" s="2">
        <f>'(6) SMB_R23p2-5km_Gl'!AU41-'(5) year_D_R23p2-5.5km'!AU40</f>
        <v>-0.34570840000000003</v>
      </c>
      <c r="AI42" s="2">
        <f>'(6) SMB_R23p2-5km_Gl'!AV41-'(5) year_D_R23p2-5.5km'!AV40</f>
        <v>-0.1960568</v>
      </c>
      <c r="AJ42" s="2">
        <f>'(6) SMB_R23p2-5km_Gl'!AW41-'(5) year_D_R23p2-5.5km'!AW40</f>
        <v>-9.6411899999999995E-2</v>
      </c>
      <c r="AK42" s="2">
        <f>'(6) SMB_R23p2-5km_Gl'!AX41-'(5) year_D_R23p2-5.5km'!AX40</f>
        <v>-0.1967603</v>
      </c>
      <c r="AL42" s="2">
        <f>'(6) SMB_R23p2-5km_Gl'!AY41-'(5) year_D_R23p2-5.5km'!AY40</f>
        <v>-0.24548729999999999</v>
      </c>
      <c r="AM42" s="2">
        <f>'(6) SMB_R23p2-5km_Gl'!AZ41-'(5) year_D_R23p2-5.5km'!AZ40</f>
        <v>-0.3657687</v>
      </c>
      <c r="AN42" s="2">
        <f>'(6) SMB_R23p2-5km_Gl'!BA41-'(5) year_D_R23p2-5.5km'!BA40</f>
        <v>-0.1160635</v>
      </c>
      <c r="AO42" s="2">
        <f>'(6) SMB_R23p2-5km_Gl'!BB41-'(5) year_D_R23p2-5.5km'!BB40</f>
        <v>-0.24554759999999998</v>
      </c>
      <c r="AP42" s="2">
        <f>'(6) SMB_R23p2-5km_Gl'!BC41-'(5) year_D_R23p2-5.5km'!BC40</f>
        <v>-0.40643200000000002</v>
      </c>
      <c r="AQ42" s="2">
        <f>'(6) SMB_R23p2-5km_Gl'!BD41-'(5) year_D_R23p2-5.5km'!BD40</f>
        <v>-0.56537340000000003</v>
      </c>
      <c r="AR42" s="2">
        <f>'(6) SMB_R23p2-5km_Gl'!BE41-'(5) year_D_R23p2-5.5km'!BE40</f>
        <v>-0.4457218</v>
      </c>
      <c r="AS42" s="2">
        <f>'(6) SMB_R23p2-5km_Gl'!BF41-'(5) year_D_R23p2-5.5km'!BF40</f>
        <v>-0.25610369999999999</v>
      </c>
      <c r="AT42" s="2">
        <f>'(6) SMB_R23p2-5km_Gl'!BG41-'(5) year_D_R23p2-5.5km'!BG40</f>
        <v>-0.29530639999999997</v>
      </c>
      <c r="AU42" s="2">
        <f>'(6) SMB_R23p2-5km_Gl'!BH41-'(5) year_D_R23p2-5.5km'!BH40</f>
        <v>-0.2452327</v>
      </c>
      <c r="AV42" s="2">
        <f>'(6) SMB_R23p2-5km_Gl'!BI41-'(5) year_D_R23p2-5.5km'!BI40</f>
        <v>-0.33550070000000004</v>
      </c>
      <c r="AW42" s="2">
        <f>'(6) SMB_R23p2-5km_Gl'!BJ41-'(5) year_D_R23p2-5.5km'!BJ40</f>
        <v>-8.5755300000000007E-2</v>
      </c>
      <c r="AX42" s="23">
        <f t="shared" si="15"/>
        <v>-0.11003487173913044</v>
      </c>
      <c r="AY42" s="23">
        <f t="shared" si="8"/>
        <v>-2.5303789473684248E-3</v>
      </c>
      <c r="AZ42" s="23">
        <f t="shared" si="9"/>
        <v>-0.26017964444444447</v>
      </c>
      <c r="BD42" s="2">
        <f>SQRT('(5) year_D_R23p2-5.5km'!BN40^2+'(5) year_D_R23p2-5.5km'!$M40^2)</f>
        <v>1.0820980072790226E-2</v>
      </c>
      <c r="BE42" s="2">
        <f>SQRT('(5) year_D_R23p2-5.5km'!BO40^2+'(5) year_D_R23p2-5.5km'!$M40^2)</f>
        <v>1.0291993243046657E-2</v>
      </c>
      <c r="BF42" s="2">
        <f>SQRT('(5) year_D_R23p2-5.5km'!BP40^2+'(5) year_D_R23p2-5.5km'!$M40^2)</f>
        <v>9.8025853086183209E-3</v>
      </c>
      <c r="BG42" s="2">
        <f>SQRT('(5) year_D_R23p2-5.5km'!BQ40^2+'(5) year_D_R23p2-5.5km'!$M40^2)</f>
        <v>9.3473573199077866E-3</v>
      </c>
      <c r="BH42" s="2">
        <f>SQRT('(5) year_D_R23p2-5.5km'!BR40^2+'(5) year_D_R23p2-5.5km'!$M40^2)</f>
        <v>8.9265384634793967E-3</v>
      </c>
      <c r="BI42" s="2">
        <f>SQRT('(5) year_D_R23p2-5.5km'!BS40^2+'(5) year_D_R23p2-5.5km'!$M40^2)</f>
        <v>8.5402894418806427E-3</v>
      </c>
      <c r="BJ42" s="2">
        <f>SQRT('(5) year_D_R23p2-5.5km'!BT40^2+'(5) year_D_R23p2-5.5km'!$M40^2)</f>
        <v>8.1887007701377974E-3</v>
      </c>
      <c r="BK42" s="2">
        <f>SQRT('(5) year_D_R23p2-5.5km'!BU40^2+'(5) year_D_R23p2-5.5km'!$M40^2)</f>
        <v>7.867338914212766E-3</v>
      </c>
      <c r="BL42" s="2">
        <f>SQRT('(5) year_D_R23p2-5.5km'!BV40^2+'(5) year_D_R23p2-5.5km'!$M40^2)</f>
        <v>7.5854335459130968E-3</v>
      </c>
      <c r="BM42" s="2">
        <f>SQRT('(5) year_D_R23p2-5.5km'!BW40^2+'(5) year_D_R23p2-5.5km'!$M40^2)</f>
        <v>7.3345007834534617E-3</v>
      </c>
      <c r="BN42" s="2">
        <f>SQRT('(5) year_D_R23p2-5.5km'!BX40^2+'(5) year_D_R23p2-5.5km'!$M40^2)</f>
        <v>7.1195047373069044E-3</v>
      </c>
      <c r="BO42" s="2">
        <f>SQRT('(5) year_D_R23p2-5.5km'!BY40^2+'(5) year_D_R23p2-5.5km'!$M40^2)</f>
        <v>6.9414727669296359E-3</v>
      </c>
      <c r="BP42" s="2">
        <f>SQRT('(5) year_D_R23p2-5.5km'!BZ40^2+'(5) year_D_R23p2-5.5km'!$M40^2)</f>
        <v>6.8096879278757034E-3</v>
      </c>
      <c r="BQ42" s="2">
        <f>SQRT('(5) year_D_R23p2-5.5km'!CA40^2+'(5) year_D_R23p2-5.5km'!$M40^2)</f>
        <v>6.7282021773983685E-3</v>
      </c>
      <c r="BR42" s="2">
        <f>SQRT('(5) year_D_R23p2-5.5km'!CB40^2+'(5) year_D_R23p2-5.5km'!$M40^2)</f>
        <v>6.7004302817911905E-3</v>
      </c>
      <c r="BS42" s="2">
        <f>SQRT('(5) year_D_R23p2-5.5km'!CC40^2+'(5) year_D_R23p2-5.5km'!$M40^2)</f>
        <v>6.7552342588412103E-3</v>
      </c>
      <c r="BT42" s="2">
        <f>SQRT('(5) year_D_R23p2-5.5km'!CD40^2+'(5) year_D_R23p2-5.5km'!$M40^2)</f>
        <v>6.8002818523728425E-3</v>
      </c>
      <c r="BU42" s="2">
        <f>SQRT('(5) year_D_R23p2-5.5km'!CE40^2+'(5) year_D_R23p2-5.5km'!$M40^2)</f>
        <v>6.7350284262222672E-3</v>
      </c>
      <c r="BV42" s="2">
        <f>SQRT('(5) year_D_R23p2-5.5km'!CF40^2+'(5) year_D_R23p2-5.5km'!$M40^2)</f>
        <v>6.7556585348663156E-3</v>
      </c>
      <c r="BW42" s="2">
        <f>SQRT('(5) year_D_R23p2-5.5km'!CG40^2+'(5) year_D_R23p2-5.5km'!$M40^2)</f>
        <v>6.8334252985086377E-3</v>
      </c>
      <c r="BX42" s="2">
        <f>SQRT('(5) year_D_R23p2-5.5km'!CH40^2+'(5) year_D_R23p2-5.5km'!$M40^2)</f>
        <v>6.9042941809159585E-3</v>
      </c>
      <c r="BY42" s="2">
        <f>SQRT('(5) year_D_R23p2-5.5km'!CI40^2+'(5) year_D_R23p2-5.5km'!$M40^2)</f>
        <v>6.9874723920847846E-3</v>
      </c>
      <c r="BZ42" s="2">
        <f>SQRT('(5) year_D_R23p2-5.5km'!CJ40^2+'(5) year_D_R23p2-5.5km'!$M40^2)</f>
        <v>6.7265018664197382E-3</v>
      </c>
      <c r="CA42" s="2">
        <f>SQRT('(5) year_D_R23p2-5.5km'!CK40^2+'(5) year_D_R23p2-5.5km'!$M40^2)</f>
        <v>6.4646994287674503E-3</v>
      </c>
      <c r="CB42" s="2">
        <f>SQRT('(5) year_D_R23p2-5.5km'!CL40^2+'(5) year_D_R23p2-5.5km'!$M40^2)</f>
        <v>6.6445118655179174E-3</v>
      </c>
      <c r="CC42" s="2">
        <f>SQRT('(5) year_D_R23p2-5.5km'!CM40^2+'(5) year_D_R23p2-5.5km'!$M40^2)</f>
        <v>6.8304233844877649E-3</v>
      </c>
      <c r="CD42" s="2">
        <f>SQRT('(5) year_D_R23p2-5.5km'!CN40^2+'(5) year_D_R23p2-5.5km'!$M40^2)</f>
        <v>6.5258687754369783E-3</v>
      </c>
      <c r="CE42" s="2">
        <f>SQRT('(5) year_D_R23p2-5.5km'!CO40^2+'(5) year_D_R23p2-5.5km'!$M40^2)</f>
        <v>6.4308800061152385E-3</v>
      </c>
      <c r="CF42" s="2">
        <f>SQRT('(5) year_D_R23p2-5.5km'!CP40^2+'(5) year_D_R23p2-5.5km'!$M40^2)</f>
        <v>6.3358525795124999E-3</v>
      </c>
      <c r="CG42" s="2">
        <f>SQRT('(5) year_D_R23p2-5.5km'!CQ40^2+'(5) year_D_R23p2-5.5km'!$M40^2)</f>
        <v>6.2236349838583113E-3</v>
      </c>
      <c r="CH42" s="2">
        <f>SQRT('(5) year_D_R23p2-5.5km'!CR40^2+'(5) year_D_R23p2-5.5km'!$M40^2)</f>
        <v>6.3161731300519133E-3</v>
      </c>
      <c r="CI42" s="2">
        <f>SQRT('(5) year_D_R23p2-5.5km'!CS40^2+'(5) year_D_R23p2-5.5km'!$M40^2)</f>
        <v>6.4289825077167581E-3</v>
      </c>
      <c r="CJ42" s="2">
        <f>SQRT('(5) year_D_R23p2-5.5km'!CT40^2+'(5) year_D_R23p2-5.5km'!$M40^2)</f>
        <v>6.5225332790809108E-3</v>
      </c>
      <c r="CK42" s="2">
        <f>SQRT('(5) year_D_R23p2-5.5km'!CU40^2+'(5) year_D_R23p2-5.5km'!$M40^2)</f>
        <v>6.5989024963128791E-3</v>
      </c>
      <c r="CL42" s="2">
        <f>SQRT('(5) year_D_R23p2-5.5km'!CV40^2+'(5) year_D_R23p2-5.5km'!$M40^2)</f>
        <v>6.7099350464936165E-3</v>
      </c>
      <c r="CM42" s="2">
        <f>SQRT('(5) year_D_R23p2-5.5km'!CW40^2+'(5) year_D_R23p2-5.5km'!$M40^2)</f>
        <v>6.3423395542151952E-3</v>
      </c>
      <c r="CN42" s="2">
        <f>SQRT('(5) year_D_R23p2-5.5km'!CX40^2+'(5) year_D_R23p2-5.5km'!$M40^2)</f>
        <v>6.4262187249714987E-3</v>
      </c>
      <c r="CO42" s="2">
        <f>SQRT('(5) year_D_R23p2-5.5km'!CY40^2+'(5) year_D_R23p2-5.5km'!$M40^2)</f>
        <v>6.5491189319131608E-3</v>
      </c>
      <c r="CP42" s="2">
        <f>SQRT('(5) year_D_R23p2-5.5km'!CZ40^2+'(5) year_D_R23p2-5.5km'!$M40^2)</f>
        <v>6.3767316852730328E-3</v>
      </c>
      <c r="CQ42" s="2">
        <f>SQRT('(5) year_D_R23p2-5.5km'!DA40^2+'(5) year_D_R23p2-5.5km'!$M40^2)</f>
        <v>6.6754516856181289E-3</v>
      </c>
      <c r="CR42" s="2">
        <f>SQRT('(5) year_D_R23p2-5.5km'!DB40^2+'(5) year_D_R23p2-5.5km'!$M40^2)</f>
        <v>6.3908158272815395E-3</v>
      </c>
      <c r="CS42" s="2">
        <f>SQRT('(5) year_D_R23p2-5.5km'!DC40^2+'(5) year_D_R23p2-5.5km'!$M40^2)</f>
        <v>6.4307163777328679E-3</v>
      </c>
      <c r="CT42" s="2">
        <f>SQRT('(5) year_D_R23p2-5.5km'!DD40^2+'(5) year_D_R23p2-5.5km'!$M40^2)</f>
        <v>6.5483976923144394E-3</v>
      </c>
      <c r="CU42" s="2">
        <f>SQRT('(5) year_D_R23p2-5.5km'!DE40^2+'(5) year_D_R23p2-5.5km'!$M40^2)</f>
        <v>6.309130870531191E-3</v>
      </c>
      <c r="CV42" s="2">
        <f>SQRT('(5) year_D_R23p2-5.5km'!DF40^2+'(5) year_D_R23p2-5.5km'!$M40^2)</f>
        <v>6.2941951310824936E-3</v>
      </c>
      <c r="CW42" s="2">
        <f>SQRT('(5) year_D_R23p2-5.5km'!DG40^2+'(5) year_D_R23p2-5.5km'!$M40^2)</f>
        <v>6.3024495279781021E-3</v>
      </c>
      <c r="CX42" s="2">
        <f>SQRT('(5) year_D_R23p2-5.5km'!DH40^2+'(5) year_D_R23p2-5.5km'!$M40^2)</f>
        <v>6.4210878378847354E-3</v>
      </c>
      <c r="CY42" s="2">
        <f t="shared" si="10"/>
        <v>1.0570472635136477E-3</v>
      </c>
      <c r="CZ42" s="2">
        <f t="shared" si="13"/>
        <v>1.8614427080335047E-3</v>
      </c>
      <c r="DA42" s="2">
        <f t="shared" si="14"/>
        <v>1.5161100069829021E-3</v>
      </c>
    </row>
    <row r="43" spans="1:105" x14ac:dyDescent="0.2">
      <c r="A43" s="170" t="s">
        <v>7</v>
      </c>
      <c r="B43" s="3" t="s">
        <v>178</v>
      </c>
      <c r="C43" s="2">
        <f>'(6) SMB_R23p2-5km_Gl'!P42-'(5) year_D_R23p2-5.5km'!P41</f>
        <v>-0.14565726999999989</v>
      </c>
      <c r="D43" s="2">
        <f>'(6) SMB_R23p2-5km_Gl'!Q42-'(5) year_D_R23p2-5.5km'!Q41</f>
        <v>0.49434273000000017</v>
      </c>
      <c r="E43" s="2">
        <f>'(6) SMB_R23p2-5km_Gl'!R42-'(5) year_D_R23p2-5.5km'!R41</f>
        <v>-5.565726999999987E-2</v>
      </c>
      <c r="F43" s="2">
        <f>'(6) SMB_R23p2-5km_Gl'!S42-'(5) year_D_R23p2-5.5km'!S41</f>
        <v>-4.5657269999999861E-2</v>
      </c>
      <c r="G43" s="2">
        <f>'(6) SMB_R23p2-5km_Gl'!T42-'(5) year_D_R23p2-5.5km'!T41</f>
        <v>-8.5657269999999897E-2</v>
      </c>
      <c r="H43" s="2">
        <f>'(6) SMB_R23p2-5km_Gl'!U42-'(5) year_D_R23p2-5.5km'!U41</f>
        <v>0.47046157000000011</v>
      </c>
      <c r="I43" s="2">
        <f>'(6) SMB_R23p2-5km_Gl'!V42-'(5) year_D_R23p2-5.5km'!V41</f>
        <v>-0.104113648</v>
      </c>
      <c r="J43" s="2">
        <f>'(6) SMB_R23p2-5km_Gl'!W42-'(5) year_D_R23p2-5.5km'!W41</f>
        <v>0.15200519200000007</v>
      </c>
      <c r="K43" s="2">
        <f>'(6) SMB_R23p2-5km_Gl'!X42-'(5) year_D_R23p2-5.5km'!X41</f>
        <v>-0.22257002599999998</v>
      </c>
      <c r="L43" s="2">
        <f>'(6) SMB_R23p2-5km_Gl'!Y42-'(5) year_D_R23p2-5.5km'!Y41</f>
        <v>-0.37714524399999994</v>
      </c>
      <c r="M43" s="2">
        <f>'(6) SMB_R23p2-5km_Gl'!Z42-'(5) year_D_R23p2-5.5km'!Z41</f>
        <v>-0.31102640399999987</v>
      </c>
      <c r="N43" s="2">
        <f>'(6) SMB_R23p2-5km_Gl'!AA42-'(5) year_D_R23p2-5.5km'!AA41</f>
        <v>-0.1056016219999999</v>
      </c>
      <c r="O43" s="2">
        <f>'(6) SMB_R23p2-5km_Gl'!AB42-'(5) year_D_R23p2-5.5km'!AB41</f>
        <v>0.15051721800000006</v>
      </c>
      <c r="P43" s="2">
        <f>'(6) SMB_R23p2-5km_Gl'!AC42-'(5) year_D_R23p2-5.5km'!AC41</f>
        <v>-0.43405799999999994</v>
      </c>
      <c r="Q43" s="2">
        <f>'(6) SMB_R23p2-5km_Gl'!AD42-'(5) year_D_R23p2-5.5km'!AD41</f>
        <v>-0.37336394199999995</v>
      </c>
      <c r="R43" s="2">
        <f>'(6) SMB_R23p2-5km_Gl'!AE42-'(5) year_D_R23p2-5.5km'!AE41</f>
        <v>0.18509243600000003</v>
      </c>
      <c r="S43" s="2">
        <f>'(6) SMB_R23p2-5km_Gl'!AF42-'(5) year_D_R23p2-5.5km'!AF41</f>
        <v>-0.41184122809199997</v>
      </c>
      <c r="T43" s="2">
        <f>'(6) SMB_R23p2-5km_Gl'!AG42-'(5) year_D_R23p2-5.5km'!AG41</f>
        <v>-0.4881856122699999</v>
      </c>
      <c r="U43" s="2">
        <f>'(6) SMB_R23p2-5km_Gl'!AH42-'(5) year_D_R23p2-5.5km'!AH41</f>
        <v>-0.45406218901999995</v>
      </c>
      <c r="V43" s="2">
        <f>'(6) SMB_R23p2-5km_Gl'!AI42-'(5) year_D_R23p2-5.5km'!AI41</f>
        <v>8.1552764872000028E-2</v>
      </c>
      <c r="W43" s="2">
        <f>'(6) SMB_R23p2-5km_Gl'!AJ42-'(5) year_D_R23p2-5.5km'!AJ41</f>
        <v>-0.14409130244799995</v>
      </c>
      <c r="X43" s="2">
        <f>'(6) SMB_R23p2-5km_Gl'!AK42-'(5) year_D_R23p2-5.5km'!AK41</f>
        <v>-0.47894691987999982</v>
      </c>
      <c r="Y43" s="2">
        <f>'(6) SMB_R23p2-5km_Gl'!AL42-'(5) year_D_R23p2-5.5km'!AL41</f>
        <v>-0.4429808219839998</v>
      </c>
      <c r="Z43" s="2">
        <f>'(6) SMB_R23p2-5km_Gl'!AM42-'(5) year_D_R23p2-5.5km'!AM41</f>
        <v>-0.52383802062199991</v>
      </c>
      <c r="AA43" s="2">
        <f>'(6) SMB_R23p2-5km_Gl'!AN42-'(5) year_D_R23p2-5.5km'!AN41</f>
        <v>3.3282443760000002E-2</v>
      </c>
      <c r="AB43" s="2">
        <f>'(6) SMB_R23p2-5km_Gl'!AO42-'(5) year_D_R23p2-5.5km'!AO41</f>
        <v>-0.10331256937199995</v>
      </c>
      <c r="AC43" s="2">
        <f>'(6) SMB_R23p2-5km_Gl'!AP42-'(5) year_D_R23p2-5.5km'!AP41</f>
        <v>0.25761187887600012</v>
      </c>
      <c r="AD43" s="2">
        <f>'(6) SMB_R23p2-5km_Gl'!AQ42-'(5) year_D_R23p2-5.5km'!AQ41</f>
        <v>-0.27763037820599989</v>
      </c>
      <c r="AE43" s="2">
        <f>'(6) SMB_R23p2-5km_Gl'!AR42-'(5) year_D_R23p2-5.5km'!AR41</f>
        <v>-0.21944391475199992</v>
      </c>
      <c r="AF43" s="2">
        <f>'(6) SMB_R23p2-5km_Gl'!AS42-'(5) year_D_R23p2-5.5km'!AS41</f>
        <v>0.17731829234200003</v>
      </c>
      <c r="AG43" s="2">
        <f>'(6) SMB_R23p2-5km_Gl'!AT42-'(5) year_D_R23p2-5.5km'!AT41</f>
        <v>-0.63656497450399996</v>
      </c>
      <c r="AH43" s="2">
        <f>'(6) SMB_R23p2-5km_Gl'!AU42-'(5) year_D_R23p2-5.5km'!AU41</f>
        <v>-0.7590538664919998</v>
      </c>
      <c r="AI43" s="2">
        <f>'(6) SMB_R23p2-5km_Gl'!AV42-'(5) year_D_R23p2-5.5km'!AV41</f>
        <v>-0.12551628987399988</v>
      </c>
      <c r="AJ43" s="2">
        <f>'(6) SMB_R23p2-5km_Gl'!AW42-'(5) year_D_R23p2-5.5km'!AW41</f>
        <v>-5.6058312163999924E-2</v>
      </c>
      <c r="AK43" s="2">
        <f>'(6) SMB_R23p2-5km_Gl'!AX42-'(5) year_D_R23p2-5.5km'!AX41</f>
        <v>-0.31982291976399996</v>
      </c>
      <c r="AL43" s="2">
        <f>'(6) SMB_R23p2-5km_Gl'!AY42-'(5) year_D_R23p2-5.5km'!AY41</f>
        <v>-0.55150948070400008</v>
      </c>
      <c r="AM43" s="2">
        <f>'(6) SMB_R23p2-5km_Gl'!AZ42-'(5) year_D_R23p2-5.5km'!AZ41</f>
        <v>-0.64322522908800006</v>
      </c>
      <c r="AN43" s="2">
        <f>'(6) SMB_R23p2-5km_Gl'!BA42-'(5) year_D_R23p2-5.5km'!BA41</f>
        <v>-0.38257415333999989</v>
      </c>
      <c r="AO43" s="2">
        <f>'(6) SMB_R23p2-5km_Gl'!BB42-'(5) year_D_R23p2-5.5km'!BB41</f>
        <v>-0.502050127214</v>
      </c>
      <c r="AP43" s="2">
        <f>'(6) SMB_R23p2-5km_Gl'!BC42-'(5) year_D_R23p2-5.5km'!BC41</f>
        <v>-0.64933774854999993</v>
      </c>
      <c r="AQ43" s="2">
        <f>'(6) SMB_R23p2-5km_Gl'!BD42-'(5) year_D_R23p2-5.5km'!BD41</f>
        <v>-0.78866803192399992</v>
      </c>
      <c r="AR43" s="2">
        <f>'(6) SMB_R23p2-5km_Gl'!BE42-'(5) year_D_R23p2-5.5km'!BE41</f>
        <v>-0.49261869641200001</v>
      </c>
      <c r="AS43" s="2">
        <f>'(6) SMB_R23p2-5km_Gl'!BF42-'(5) year_D_R23p2-5.5km'!BF41</f>
        <v>-0.40226954823</v>
      </c>
      <c r="AT43" s="2">
        <f>'(6) SMB_R23p2-5km_Gl'!BG42-'(5) year_D_R23p2-5.5km'!BG41</f>
        <v>-0.41649150304399996</v>
      </c>
      <c r="AU43" s="2">
        <f>'(6) SMB_R23p2-5km_Gl'!BH42-'(5) year_D_R23p2-5.5km'!BH41</f>
        <v>-0.22823915342400003</v>
      </c>
      <c r="AV43" s="2">
        <f>'(6) SMB_R23p2-5km_Gl'!BI42-'(5) year_D_R23p2-5.5km'!BI41</f>
        <v>-0.48521720022000003</v>
      </c>
      <c r="AW43" s="2">
        <f>'(6) SMB_R23p2-5km_Gl'!BJ42-'(5) year_D_R23p2-5.5km'!BJ41</f>
        <v>-0.27941340087200006</v>
      </c>
      <c r="AX43" s="23">
        <f t="shared" si="15"/>
        <v>-0.24438855721182606</v>
      </c>
      <c r="AY43" s="23">
        <f t="shared" si="8"/>
        <v>-0.11379883417799991</v>
      </c>
      <c r="AZ43" s="23">
        <f t="shared" si="9"/>
        <v>-0.41563015874211107</v>
      </c>
      <c r="BD43" s="2">
        <f>SQRT('(5) year_D_R23p2-5.5km'!BN41^2+'(5) year_D_R23p2-5.5km'!$M41^2)</f>
        <v>0.2454142158488764</v>
      </c>
      <c r="BE43" s="2">
        <f>SQRT('(5) year_D_R23p2-5.5km'!BO41^2+'(5) year_D_R23p2-5.5km'!$M41^2)</f>
        <v>0.20810563302415269</v>
      </c>
      <c r="BF43" s="2">
        <f>SQRT('(5) year_D_R23p2-5.5km'!BP41^2+'(5) year_D_R23p2-5.5km'!$M41^2)</f>
        <v>0.17500455744476678</v>
      </c>
      <c r="BG43" s="2">
        <f>SQRT('(5) year_D_R23p2-5.5km'!BQ41^2+'(5) year_D_R23p2-5.5km'!$M41^2)</f>
        <v>0.14955568881873649</v>
      </c>
      <c r="BH43" s="2">
        <f>SQRT('(5) year_D_R23p2-5.5km'!BR41^2+'(5) year_D_R23p2-5.5km'!$M41^2)</f>
        <v>0.13926387034208515</v>
      </c>
      <c r="BI43" s="2">
        <f>SQRT('(5) year_D_R23p2-5.5km'!BS41^2+'(5) year_D_R23p2-5.5km'!$M41^2)</f>
        <v>0.1441000317832796</v>
      </c>
      <c r="BJ43" s="2">
        <f>SQRT('(5) year_D_R23p2-5.5km'!BT41^2+'(5) year_D_R23p2-5.5km'!$M41^2)</f>
        <v>0.15453955078821768</v>
      </c>
      <c r="BK43" s="2">
        <f>SQRT('(5) year_D_R23p2-5.5km'!BU41^2+'(5) year_D_R23p2-5.5km'!$M41^2)</f>
        <v>0.16832912243521911</v>
      </c>
      <c r="BL43" s="2">
        <f>SQRT('(5) year_D_R23p2-5.5km'!BV41^2+'(5) year_D_R23p2-5.5km'!$M41^2)</f>
        <v>0.18500002466780222</v>
      </c>
      <c r="BM43" s="2">
        <f>SQRT('(5) year_D_R23p2-5.5km'!BW41^2+'(5) year_D_R23p2-5.5km'!$M41^2)</f>
        <v>0.18720799959013035</v>
      </c>
      <c r="BN43" s="2">
        <f>SQRT('(5) year_D_R23p2-5.5km'!BX41^2+'(5) year_D_R23p2-5.5km'!$M41^2)</f>
        <v>0.1748406850157613</v>
      </c>
      <c r="BO43" s="2">
        <f>SQRT('(5) year_D_R23p2-5.5km'!BY41^2+'(5) year_D_R23p2-5.5km'!$M41^2)</f>
        <v>0.16534512715866406</v>
      </c>
      <c r="BP43" s="2">
        <f>SQRT('(5) year_D_R23p2-5.5km'!BZ41^2+'(5) year_D_R23p2-5.5km'!$M41^2)</f>
        <v>0.15919243672933353</v>
      </c>
      <c r="BQ43" s="2">
        <f>SQRT('(5) year_D_R23p2-5.5km'!CA41^2+'(5) year_D_R23p2-5.5km'!$M41^2)</f>
        <v>0.14697502413151736</v>
      </c>
      <c r="BR43" s="2">
        <f>SQRT('(5) year_D_R23p2-5.5km'!CB41^2+'(5) year_D_R23p2-5.5km'!$M41^2)</f>
        <v>0.14687024931409673</v>
      </c>
      <c r="BS43" s="2">
        <f>SQRT('(5) year_D_R23p2-5.5km'!CC41^2+'(5) year_D_R23p2-5.5km'!$M41^2)</f>
        <v>0.13846542652649421</v>
      </c>
      <c r="BT43" s="2">
        <f>SQRT('(5) year_D_R23p2-5.5km'!CD41^2+'(5) year_D_R23p2-5.5km'!$M41^2)</f>
        <v>0.1391222402977251</v>
      </c>
      <c r="BU43" s="2">
        <f>SQRT('(5) year_D_R23p2-5.5km'!CE41^2+'(5) year_D_R23p2-5.5km'!$M41^2)</f>
        <v>0.14878030736776121</v>
      </c>
      <c r="BV43" s="2">
        <f>SQRT('(5) year_D_R23p2-5.5km'!CF41^2+'(5) year_D_R23p2-5.5km'!$M41^2)</f>
        <v>0.15375694380003477</v>
      </c>
      <c r="BW43" s="2">
        <f>SQRT('(5) year_D_R23p2-5.5km'!CG41^2+'(5) year_D_R23p2-5.5km'!$M41^2)</f>
        <v>0.16454356802618664</v>
      </c>
      <c r="BX43" s="2">
        <f>SQRT('(5) year_D_R23p2-5.5km'!CH41^2+'(5) year_D_R23p2-5.5km'!$M41^2)</f>
        <v>0.15794915855046465</v>
      </c>
      <c r="BY43" s="2">
        <f>SQRT('(5) year_D_R23p2-5.5km'!CI41^2+'(5) year_D_R23p2-5.5km'!$M41^2)</f>
        <v>0.17015587407424404</v>
      </c>
      <c r="BZ43" s="2">
        <f>SQRT('(5) year_D_R23p2-5.5km'!CJ41^2+'(5) year_D_R23p2-5.5km'!$M41^2)</f>
        <v>0.14855426658532933</v>
      </c>
      <c r="CA43" s="2">
        <f>SQRT('(5) year_D_R23p2-5.5km'!CK41^2+'(5) year_D_R23p2-5.5km'!$M41^2)</f>
        <v>0.15939462048781147</v>
      </c>
      <c r="CB43" s="2">
        <f>SQRT('(5) year_D_R23p2-5.5km'!CL41^2+'(5) year_D_R23p2-5.5km'!$M41^2)</f>
        <v>0.16659948013928438</v>
      </c>
      <c r="CC43" s="2">
        <f>SQRT('(5) year_D_R23p2-5.5km'!CM41^2+'(5) year_D_R23p2-5.5km'!$M41^2)</f>
        <v>0.16628876408169851</v>
      </c>
      <c r="CD43" s="2">
        <f>SQRT('(5) year_D_R23p2-5.5km'!CN41^2+'(5) year_D_R23p2-5.5km'!$M41^2)</f>
        <v>0.16739559880386848</v>
      </c>
      <c r="CE43" s="2">
        <f>SQRT('(5) year_D_R23p2-5.5km'!CO41^2+'(5) year_D_R23p2-5.5km'!$M41^2)</f>
        <v>0.1699880408503778</v>
      </c>
      <c r="CF43" s="2">
        <f>SQRT('(5) year_D_R23p2-5.5km'!CP41^2+'(5) year_D_R23p2-5.5km'!$M41^2)</f>
        <v>0.15486128030376134</v>
      </c>
      <c r="CG43" s="2">
        <f>SQRT('(5) year_D_R23p2-5.5km'!CQ41^2+'(5) year_D_R23p2-5.5km'!$M41^2)</f>
        <v>0.15368530466790015</v>
      </c>
      <c r="CH43" s="2">
        <f>SQRT('(5) year_D_R23p2-5.5km'!CR41^2+'(5) year_D_R23p2-5.5km'!$M41^2)</f>
        <v>0.15385898355140895</v>
      </c>
      <c r="CI43" s="2">
        <f>SQRT('(5) year_D_R23p2-5.5km'!CS41^2+'(5) year_D_R23p2-5.5km'!$M41^2)</f>
        <v>0.15407661444546528</v>
      </c>
      <c r="CJ43" s="2">
        <f>SQRT('(5) year_D_R23p2-5.5km'!CT41^2+'(5) year_D_R23p2-5.5km'!$M41^2)</f>
        <v>0.14950032026755927</v>
      </c>
      <c r="CK43" s="2">
        <f>SQRT('(5) year_D_R23p2-5.5km'!CU41^2+'(5) year_D_R23p2-5.5km'!$M41^2)</f>
        <v>0.15260969905903812</v>
      </c>
      <c r="CL43" s="2">
        <f>SQRT('(5) year_D_R23p2-5.5km'!CV41^2+'(5) year_D_R23p2-5.5km'!$M41^2)</f>
        <v>0.14902832171028221</v>
      </c>
      <c r="CM43" s="2">
        <f>SQRT('(5) year_D_R23p2-5.5km'!CW41^2+'(5) year_D_R23p2-5.5km'!$M41^2)</f>
        <v>0.1476926828028923</v>
      </c>
      <c r="CN43" s="2">
        <f>SQRT('(5) year_D_R23p2-5.5km'!CX41^2+'(5) year_D_R23p2-5.5km'!$M41^2)</f>
        <v>0.14299062633322823</v>
      </c>
      <c r="CO43" s="2">
        <f>SQRT('(5) year_D_R23p2-5.5km'!CY41^2+'(5) year_D_R23p2-5.5km'!$M41^2)</f>
        <v>0.1475514377736418</v>
      </c>
      <c r="CP43" s="2">
        <f>SQRT('(5) year_D_R23p2-5.5km'!CZ41^2+'(5) year_D_R23p2-5.5km'!$M41^2)</f>
        <v>0.15328865772537512</v>
      </c>
      <c r="CQ43" s="2">
        <f>SQRT('(5) year_D_R23p2-5.5km'!DA41^2+'(5) year_D_R23p2-5.5km'!$M41^2)</f>
        <v>0.14515356518318495</v>
      </c>
      <c r="CR43" s="2">
        <f>SQRT('(5) year_D_R23p2-5.5km'!DB41^2+'(5) year_D_R23p2-5.5km'!$M41^2)</f>
        <v>0.14625072209038048</v>
      </c>
      <c r="CS43" s="2">
        <f>SQRT('(5) year_D_R23p2-5.5km'!DC41^2+'(5) year_D_R23p2-5.5km'!$M41^2)</f>
        <v>0.1352884911690905</v>
      </c>
      <c r="CT43" s="2">
        <f>SQRT('(5) year_D_R23p2-5.5km'!DD41^2+'(5) year_D_R23p2-5.5km'!$M41^2)</f>
        <v>0.1400568193597041</v>
      </c>
      <c r="CU43" s="2">
        <f>SQRT('(5) year_D_R23p2-5.5km'!DE41^2+'(5) year_D_R23p2-5.5km'!$M41^2)</f>
        <v>0.14031485878831179</v>
      </c>
      <c r="CV43" s="2">
        <f>SQRT('(5) year_D_R23p2-5.5km'!DF41^2+'(5) year_D_R23p2-5.5km'!$M41^2)</f>
        <v>0.13813510229081799</v>
      </c>
      <c r="CW43" s="2">
        <f>SQRT('(5) year_D_R23p2-5.5km'!DG41^2+'(5) year_D_R23p2-5.5km'!$M41^2)</f>
        <v>0.14039948283108486</v>
      </c>
      <c r="CX43" s="2">
        <f>SQRT('(5) year_D_R23p2-5.5km'!DH41^2+'(5) year_D_R23p2-5.5km'!$M41^2)</f>
        <v>0.14208133509250859</v>
      </c>
      <c r="CY43" s="2">
        <f t="shared" si="10"/>
        <v>2.3480274075899154E-2</v>
      </c>
      <c r="CZ43" s="2">
        <f t="shared" si="13"/>
        <v>3.8827222625347969E-2</v>
      </c>
      <c r="DA43" s="2">
        <f t="shared" si="14"/>
        <v>3.4631772015410164E-2</v>
      </c>
    </row>
    <row r="44" spans="1:105" x14ac:dyDescent="0.2">
      <c r="A44" s="170" t="s">
        <v>5</v>
      </c>
      <c r="B44" s="3" t="s">
        <v>178</v>
      </c>
      <c r="C44" s="2">
        <f>'(6) SMB_R23p2-5km_Gl'!P43-'(5) year_D_R23p2-5.5km'!P42</f>
        <v>-0.6747232099999998</v>
      </c>
      <c r="D44" s="2">
        <f>'(6) SMB_R23p2-5km_Gl'!Q43-'(5) year_D_R23p2-5.5km'!Q42</f>
        <v>1.1552767900000003</v>
      </c>
      <c r="E44" s="2">
        <f>'(6) SMB_R23p2-5km_Gl'!R43-'(5) year_D_R23p2-5.5km'!R42</f>
        <v>-0.66472320999999956</v>
      </c>
      <c r="F44" s="2">
        <f>'(6) SMB_R23p2-5km_Gl'!S43-'(5) year_D_R23p2-5.5km'!S42</f>
        <v>0.1352767900000007</v>
      </c>
      <c r="G44" s="2">
        <f>'(6) SMB_R23p2-5km_Gl'!T43-'(5) year_D_R23p2-5.5km'!T42</f>
        <v>-0.2047232099999996</v>
      </c>
      <c r="H44" s="2">
        <f>'(6) SMB_R23p2-5km_Gl'!U43-'(5) year_D_R23p2-5.5km'!U42</f>
        <v>1.9054454599999993</v>
      </c>
      <c r="I44" s="2">
        <f>'(6) SMB_R23p2-5km_Gl'!V43-'(5) year_D_R23p2-5.5km'!V42</f>
        <v>-0.51438586999999991</v>
      </c>
      <c r="J44" s="2">
        <f>'(6) SMB_R23p2-5km_Gl'!W43-'(5) year_D_R23p2-5.5km'!W42</f>
        <v>0.80118038999999985</v>
      </c>
      <c r="K44" s="2">
        <f>'(6) SMB_R23p2-5km_Gl'!X43-'(5) year_D_R23p2-5.5km'!X42</f>
        <v>-0.87865093999999999</v>
      </c>
      <c r="L44" s="2">
        <f>'(6) SMB_R23p2-5km_Gl'!Y43-'(5) year_D_R23p2-5.5km'!Y42</f>
        <v>-1.2284822699999998</v>
      </c>
      <c r="M44" s="2">
        <f>'(6) SMB_R23p2-5km_Gl'!Z43-'(5) year_D_R23p2-5.5km'!Z42</f>
        <v>-1.1383135999999996</v>
      </c>
      <c r="N44" s="2">
        <f>'(6) SMB_R23p2-5km_Gl'!AA43-'(5) year_D_R23p2-5.5km'!AA42</f>
        <v>-0.65274733999999945</v>
      </c>
      <c r="O44" s="2">
        <f>'(6) SMB_R23p2-5km_Gl'!AB43-'(5) year_D_R23p2-5.5km'!AB42</f>
        <v>-0.1425786699999998</v>
      </c>
      <c r="P44" s="2">
        <f>'(6) SMB_R23p2-5km_Gl'!AC43-'(5) year_D_R23p2-5.5km'!AC42</f>
        <v>-1.1124099999999997</v>
      </c>
      <c r="Q44" s="2">
        <f>'(6) SMB_R23p2-5km_Gl'!AD43-'(5) year_D_R23p2-5.5km'!AD42</f>
        <v>-1.5322413299999997</v>
      </c>
      <c r="R44" s="2">
        <f>'(6) SMB_R23p2-5km_Gl'!AE43-'(5) year_D_R23p2-5.5km'!AE42</f>
        <v>0.88298759000000082</v>
      </c>
      <c r="S44" s="2">
        <f>'(6) SMB_R23p2-5km_Gl'!AF43-'(5) year_D_R23p2-5.5km'!AF42</f>
        <v>-1.3289923556799996</v>
      </c>
      <c r="T44" s="2">
        <f>'(6) SMB_R23p2-5km_Gl'!AG43-'(5) year_D_R23p2-5.5km'!AG42</f>
        <v>-1.649730487999999</v>
      </c>
      <c r="U44" s="2">
        <f>'(6) SMB_R23p2-5km_Gl'!AH43-'(5) year_D_R23p2-5.5km'!AH42</f>
        <v>-1.4044399899500006</v>
      </c>
      <c r="V44" s="2">
        <f>'(6) SMB_R23p2-5km_Gl'!AI43-'(5) year_D_R23p2-5.5km'!AI42</f>
        <v>0.89940347709000079</v>
      </c>
      <c r="W44" s="2">
        <f>'(6) SMB_R23p2-5km_Gl'!AJ43-'(5) year_D_R23p2-5.5km'!AJ42</f>
        <v>-0.78081698389999987</v>
      </c>
      <c r="X44" s="2">
        <f>'(6) SMB_R23p2-5km_Gl'!AK43-'(5) year_D_R23p2-5.5km'!AK42</f>
        <v>-1.8760714445</v>
      </c>
      <c r="Y44" s="2">
        <f>'(6) SMB_R23p2-5km_Gl'!AL43-'(5) year_D_R23p2-5.5km'!AL42</f>
        <v>-1.4485393731899996</v>
      </c>
      <c r="Z44" s="2">
        <f>'(6) SMB_R23p2-5km_Gl'!AM43-'(5) year_D_R23p2-5.5km'!AM42</f>
        <v>-1.5807495669199993</v>
      </c>
      <c r="AA44" s="2">
        <f>'(6) SMB_R23p2-5km_Gl'!AN43-'(5) year_D_R23p2-5.5km'!AN42</f>
        <v>1.1601916536800001</v>
      </c>
      <c r="AB44" s="2">
        <f>'(6) SMB_R23p2-5km_Gl'!AO43-'(5) year_D_R23p2-5.5km'!AO42</f>
        <v>-0.45897136197999933</v>
      </c>
      <c r="AC44" s="2">
        <f>'(6) SMB_R23p2-5km_Gl'!AP43-'(5) year_D_R23p2-5.5km'!AP42</f>
        <v>1.3871335075400006</v>
      </c>
      <c r="AD44" s="2">
        <f>'(6) SMB_R23p2-5km_Gl'!AQ43-'(5) year_D_R23p2-5.5km'!AQ42</f>
        <v>-1.3058822910000001</v>
      </c>
      <c r="AE44" s="2">
        <f>'(6) SMB_R23p2-5km_Gl'!AR43-'(5) year_D_R23p2-5.5km'!AR42</f>
        <v>-1.0088704750799984</v>
      </c>
      <c r="AF44" s="2">
        <f>'(6) SMB_R23p2-5km_Gl'!AS43-'(5) year_D_R23p2-5.5km'!AS42</f>
        <v>0.62000198998000045</v>
      </c>
      <c r="AG44" s="2">
        <f>'(6) SMB_R23p2-5km_Gl'!AT43-'(5) year_D_R23p2-5.5km'!AT42</f>
        <v>-2.1175773974599998</v>
      </c>
      <c r="AH44" s="2">
        <f>'(6) SMB_R23p2-5km_Gl'!AU43-'(5) year_D_R23p2-5.5km'!AU42</f>
        <v>-2.3080391300800005</v>
      </c>
      <c r="AI44" s="2">
        <f>'(6) SMB_R23p2-5km_Gl'!AV43-'(5) year_D_R23p2-5.5km'!AV42</f>
        <v>-0.4026385568399995</v>
      </c>
      <c r="AJ44" s="2">
        <f>'(6) SMB_R23p2-5km_Gl'!AW43-'(5) year_D_R23p2-5.5km'!AW42</f>
        <v>-0.17016064149999988</v>
      </c>
      <c r="AK44" s="2">
        <f>'(6) SMB_R23p2-5km_Gl'!AX43-'(5) year_D_R23p2-5.5km'!AX42</f>
        <v>-1.8501658261500005</v>
      </c>
      <c r="AL44" s="2">
        <f>'(6) SMB_R23p2-5km_Gl'!AY43-'(5) year_D_R23p2-5.5km'!AY42</f>
        <v>-1.9879859029800007</v>
      </c>
      <c r="AM44" s="2">
        <f>'(6) SMB_R23p2-5km_Gl'!AZ43-'(5) year_D_R23p2-5.5km'!AZ42</f>
        <v>-2.5101564217400001</v>
      </c>
      <c r="AN44" s="2">
        <f>'(6) SMB_R23p2-5km_Gl'!BA43-'(5) year_D_R23p2-5.5km'!BA42</f>
        <v>-2.0786536350800007</v>
      </c>
      <c r="AO44" s="2">
        <f>'(6) SMB_R23p2-5km_Gl'!BB43-'(5) year_D_R23p2-5.5km'!BB42</f>
        <v>-2.2483565522899998</v>
      </c>
      <c r="AP44" s="2">
        <f>'(6) SMB_R23p2-5km_Gl'!BC43-'(5) year_D_R23p2-5.5km'!BC42</f>
        <v>-3.9480113384799984</v>
      </c>
      <c r="AQ44" s="2">
        <f>'(6) SMB_R23p2-5km_Gl'!BD43-'(5) year_D_R23p2-5.5km'!BD42</f>
        <v>-4.7767183718800013</v>
      </c>
      <c r="AR44" s="2">
        <f>'(6) SMB_R23p2-5km_Gl'!BE43-'(5) year_D_R23p2-5.5km'!BE42</f>
        <v>-4.4001993575</v>
      </c>
      <c r="AS44" s="2">
        <f>'(6) SMB_R23p2-5km_Gl'!BF43-'(5) year_D_R23p2-5.5km'!BF42</f>
        <v>-3.8654424839099999</v>
      </c>
      <c r="AT44" s="2">
        <f>'(6) SMB_R23p2-5km_Gl'!BG43-'(5) year_D_R23p2-5.5km'!BG42</f>
        <v>-5.2232548144799988</v>
      </c>
      <c r="AU44" s="2">
        <f>'(6) SMB_R23p2-5km_Gl'!BH43-'(5) year_D_R23p2-5.5km'!BH42</f>
        <v>-3.3596648956999999</v>
      </c>
      <c r="AV44" s="2">
        <f>'(6) SMB_R23p2-5km_Gl'!BI43-'(5) year_D_R23p2-5.5km'!BI42</f>
        <v>-4.2686806897499991</v>
      </c>
      <c r="AW44" s="2">
        <f>'(6) SMB_R23p2-5km_Gl'!BJ43-'(5) year_D_R23p2-5.5km'!BJ42</f>
        <v>-4.0368528786999995</v>
      </c>
      <c r="AX44" s="23">
        <f t="shared" si="15"/>
        <v>-1.2642576597332609</v>
      </c>
      <c r="AY44" s="23">
        <f t="shared" si="8"/>
        <v>-0.4340513401910524</v>
      </c>
      <c r="AZ44" s="23">
        <f t="shared" si="9"/>
        <v>-2.5502541389399997</v>
      </c>
      <c r="BD44" s="2">
        <f>SQRT('(5) year_D_R23p2-5.5km'!BN42^2+'(5) year_D_R23p2-5.5km'!$M42^2)</f>
        <v>2.2134831679914906</v>
      </c>
      <c r="BE44" s="2">
        <f>SQRT('(5) year_D_R23p2-5.5km'!BO42^2+'(5) year_D_R23p2-5.5km'!$M42^2)</f>
        <v>1.9513032300183391</v>
      </c>
      <c r="BF44" s="2">
        <f>SQRT('(5) year_D_R23p2-5.5km'!BP42^2+'(5) year_D_R23p2-5.5km'!$M42^2)</f>
        <v>1.7029960549929248</v>
      </c>
      <c r="BG44" s="2">
        <f>SQRT('(5) year_D_R23p2-5.5km'!BQ42^2+'(5) year_D_R23p2-5.5km'!$M42^2)</f>
        <v>1.4732619424671574</v>
      </c>
      <c r="BH44" s="2">
        <f>SQRT('(5) year_D_R23p2-5.5km'!BR42^2+'(5) year_D_R23p2-5.5km'!$M42^2)</f>
        <v>1.3312773822873778</v>
      </c>
      <c r="BI44" s="2">
        <f>SQRT('(5) year_D_R23p2-5.5km'!BS42^2+'(5) year_D_R23p2-5.5km'!$M42^2)</f>
        <v>1.3948836371404594</v>
      </c>
      <c r="BJ44" s="2">
        <f>SQRT('(5) year_D_R23p2-5.5km'!BT42^2+'(5) year_D_R23p2-5.5km'!$M42^2)</f>
        <v>1.5090788080963511</v>
      </c>
      <c r="BK44" s="2">
        <f>SQRT('(5) year_D_R23p2-5.5km'!BU42^2+'(5) year_D_R23p2-5.5km'!$M42^2)</f>
        <v>1.6431876186441201</v>
      </c>
      <c r="BL44" s="2">
        <f>SQRT('(5) year_D_R23p2-5.5km'!BV42^2+'(5) year_D_R23p2-5.5km'!$M42^2)</f>
        <v>1.7805959222871552</v>
      </c>
      <c r="BM44" s="2">
        <f>SQRT('(5) year_D_R23p2-5.5km'!BW42^2+'(5) year_D_R23p2-5.5km'!$M42^2)</f>
        <v>1.9226448344130718</v>
      </c>
      <c r="BN44" s="2">
        <f>SQRT('(5) year_D_R23p2-5.5km'!BX42^2+'(5) year_D_R23p2-5.5km'!$M42^2)</f>
        <v>1.8164105368182362</v>
      </c>
      <c r="BO44" s="2">
        <f>SQRT('(5) year_D_R23p2-5.5km'!BY42^2+'(5) year_D_R23p2-5.5km'!$M42^2)</f>
        <v>1.7161977008267235</v>
      </c>
      <c r="BP44" s="2">
        <f>SQRT('(5) year_D_R23p2-5.5km'!BZ42^2+'(5) year_D_R23p2-5.5km'!$M42^2)</f>
        <v>1.6192979809045098</v>
      </c>
      <c r="BQ44" s="2">
        <f>SQRT('(5) year_D_R23p2-5.5km'!CA42^2+'(5) year_D_R23p2-5.5km'!$M42^2)</f>
        <v>1.540977086462894</v>
      </c>
      <c r="BR44" s="2">
        <f>SQRT('(5) year_D_R23p2-5.5km'!CB42^2+'(5) year_D_R23p2-5.5km'!$M42^2)</f>
        <v>1.5497566074086833</v>
      </c>
      <c r="BS44" s="2">
        <f>SQRT('(5) year_D_R23p2-5.5km'!CC42^2+'(5) year_D_R23p2-5.5km'!$M42^2)</f>
        <v>1.5698138914329911</v>
      </c>
      <c r="BT44" s="2">
        <f>SQRT('(5) year_D_R23p2-5.5km'!CD42^2+'(5) year_D_R23p2-5.5km'!$M42^2)</f>
        <v>1.5046989265683592</v>
      </c>
      <c r="BU44" s="2">
        <f>SQRT('(5) year_D_R23p2-5.5km'!CE42^2+'(5) year_D_R23p2-5.5km'!$M42^2)</f>
        <v>1.5628710610745102</v>
      </c>
      <c r="BV44" s="2">
        <f>SQRT('(5) year_D_R23p2-5.5km'!CF42^2+'(5) year_D_R23p2-5.5km'!$M42^2)</f>
        <v>1.487061230739408</v>
      </c>
      <c r="BW44" s="2">
        <f>SQRT('(5) year_D_R23p2-5.5km'!CG42^2+'(5) year_D_R23p2-5.5km'!$M42^2)</f>
        <v>1.5377765799600489</v>
      </c>
      <c r="BX44" s="2">
        <f>SQRT('(5) year_D_R23p2-5.5km'!CH42^2+'(5) year_D_R23p2-5.5km'!$M42^2)</f>
        <v>1.549076818327263</v>
      </c>
      <c r="BY44" s="2">
        <f>SQRT('(5) year_D_R23p2-5.5km'!CI42^2+'(5) year_D_R23p2-5.5km'!$M42^2)</f>
        <v>1.5054319202954547</v>
      </c>
      <c r="BZ44" s="2">
        <f>SQRT('(5) year_D_R23p2-5.5km'!CJ42^2+'(5) year_D_R23p2-5.5km'!$M42^2)</f>
        <v>1.548551858579321</v>
      </c>
      <c r="CA44" s="2">
        <f>SQRT('(5) year_D_R23p2-5.5km'!CK42^2+'(5) year_D_R23p2-5.5km'!$M42^2)</f>
        <v>1.5206038065486178</v>
      </c>
      <c r="CB44" s="2">
        <f>SQRT('(5) year_D_R23p2-5.5km'!CL42^2+'(5) year_D_R23p2-5.5km'!$M42^2)</f>
        <v>1.4290541822570058</v>
      </c>
      <c r="CC44" s="2">
        <f>SQRT('(5) year_D_R23p2-5.5km'!CM42^2+'(5) year_D_R23p2-5.5km'!$M42^2)</f>
        <v>1.3591816964878507</v>
      </c>
      <c r="CD44" s="2">
        <f>SQRT('(5) year_D_R23p2-5.5km'!CN42^2+'(5) year_D_R23p2-5.5km'!$M42^2)</f>
        <v>1.3552413275876896</v>
      </c>
      <c r="CE44" s="2">
        <f>SQRT('(5) year_D_R23p2-5.5km'!CO42^2+'(5) year_D_R23p2-5.5km'!$M42^2)</f>
        <v>1.548792757096656</v>
      </c>
      <c r="CF44" s="2">
        <f>SQRT('(5) year_D_R23p2-5.5km'!CP42^2+'(5) year_D_R23p2-5.5km'!$M42^2)</f>
        <v>1.6945060283130104</v>
      </c>
      <c r="CG44" s="2">
        <f>SQRT('(5) year_D_R23p2-5.5km'!CQ42^2+'(5) year_D_R23p2-5.5km'!$M42^2)</f>
        <v>1.5614517119339968</v>
      </c>
      <c r="CH44" s="2">
        <f>SQRT('(5) year_D_R23p2-5.5km'!CR42^2+'(5) year_D_R23p2-5.5km'!$M42^2)</f>
        <v>1.6224680930847859</v>
      </c>
      <c r="CI44" s="2">
        <f>SQRT('(5) year_D_R23p2-5.5km'!CS42^2+'(5) year_D_R23p2-5.5km'!$M42^2)</f>
        <v>1.6172452531564352</v>
      </c>
      <c r="CJ44" s="2">
        <f>SQRT('(5) year_D_R23p2-5.5km'!CT42^2+'(5) year_D_R23p2-5.5km'!$M42^2)</f>
        <v>1.6444340615927588</v>
      </c>
      <c r="CK44" s="2">
        <f>SQRT('(5) year_D_R23p2-5.5km'!CU42^2+'(5) year_D_R23p2-5.5km'!$M42^2)</f>
        <v>1.7036198271155405</v>
      </c>
      <c r="CL44" s="2">
        <f>SQRT('(5) year_D_R23p2-5.5km'!CV42^2+'(5) year_D_R23p2-5.5km'!$M42^2)</f>
        <v>1.7220711800494628</v>
      </c>
      <c r="CM44" s="2">
        <f>SQRT('(5) year_D_R23p2-5.5km'!CW42^2+'(5) year_D_R23p2-5.5km'!$M42^2)</f>
        <v>1.7428282368111174</v>
      </c>
      <c r="CN44" s="2">
        <f>SQRT('(5) year_D_R23p2-5.5km'!CX42^2+'(5) year_D_R23p2-5.5km'!$M42^2)</f>
        <v>1.7989885999620077</v>
      </c>
      <c r="CO44" s="2">
        <f>SQRT('(5) year_D_R23p2-5.5km'!CY42^2+'(5) year_D_R23p2-5.5km'!$M42^2)</f>
        <v>1.8346348061921178</v>
      </c>
      <c r="CP44" s="2">
        <f>SQRT('(5) year_D_R23p2-5.5km'!CZ42^2+'(5) year_D_R23p2-5.5km'!$M42^2)</f>
        <v>1.823016933416471</v>
      </c>
      <c r="CQ44" s="2">
        <f>SQRT('(5) year_D_R23p2-5.5km'!DA42^2+'(5) year_D_R23p2-5.5km'!$M42^2)</f>
        <v>2.2970188902287605</v>
      </c>
      <c r="CR44" s="2">
        <f>SQRT('(5) year_D_R23p2-5.5km'!DB42^2+'(5) year_D_R23p2-5.5km'!$M42^2)</f>
        <v>2.4774599860575179</v>
      </c>
      <c r="CS44" s="2">
        <f>SQRT('(5) year_D_R23p2-5.5km'!DC42^2+'(5) year_D_R23p2-5.5km'!$M42^2)</f>
        <v>2.3631546834962944</v>
      </c>
      <c r="CT44" s="2">
        <f>SQRT('(5) year_D_R23p2-5.5km'!DD42^2+'(5) year_D_R23p2-5.5km'!$M42^2)</f>
        <v>2.2258346671809264</v>
      </c>
      <c r="CU44" s="2">
        <f>SQRT('(5) year_D_R23p2-5.5km'!DE42^2+'(5) year_D_R23p2-5.5km'!$M42^2)</f>
        <v>2.721601984319173</v>
      </c>
      <c r="CV44" s="2">
        <f>SQRT('(5) year_D_R23p2-5.5km'!DF42^2+'(5) year_D_R23p2-5.5km'!$M42^2)</f>
        <v>2.3851457776311311</v>
      </c>
      <c r="CW44" s="2">
        <f>SQRT('(5) year_D_R23p2-5.5km'!DG42^2+'(5) year_D_R23p2-5.5km'!$M42^2)</f>
        <v>2.4964031557840811</v>
      </c>
      <c r="CX44" s="2">
        <f>SQRT('(5) year_D_R23p2-5.5km'!DH42^2+'(5) year_D_R23p2-5.5km'!$M42^2)</f>
        <v>2.5594378213088458</v>
      </c>
      <c r="CY44" s="2">
        <f t="shared" si="10"/>
        <v>0.26047078438129995</v>
      </c>
      <c r="CZ44" s="2">
        <f t="shared" si="13"/>
        <v>0.38816189613093177</v>
      </c>
      <c r="DA44" s="2">
        <f t="shared" si="14"/>
        <v>0.46789365543555717</v>
      </c>
    </row>
    <row r="45" spans="1:105" x14ac:dyDescent="0.2">
      <c r="A45" s="170" t="s">
        <v>6</v>
      </c>
      <c r="B45" s="3" t="s">
        <v>178</v>
      </c>
      <c r="C45" s="2">
        <f>'(6) SMB_R23p2-5km_Gl'!P44-'(5) year_D_R23p2-5.5km'!P43</f>
        <v>4.7283929250001577E-3</v>
      </c>
      <c r="D45" s="2">
        <f>'(6) SMB_R23p2-5km_Gl'!Q44-'(5) year_D_R23p2-5.5km'!Q43</f>
        <v>0.45472839292500011</v>
      </c>
      <c r="E45" s="2">
        <f>'(6) SMB_R23p2-5km_Gl'!R44-'(5) year_D_R23p2-5.5km'!R43</f>
        <v>4.4728392925000082E-2</v>
      </c>
      <c r="F45" s="2">
        <f>'(6) SMB_R23p2-5km_Gl'!S44-'(5) year_D_R23p2-5.5km'!S43</f>
        <v>0.14472839292500006</v>
      </c>
      <c r="G45" s="2">
        <f>'(6) SMB_R23p2-5km_Gl'!T44-'(5) year_D_R23p2-5.5km'!T43</f>
        <v>0.10472839292500014</v>
      </c>
      <c r="H45" s="2">
        <f>'(6) SMB_R23p2-5km_Gl'!U44-'(5) year_D_R23p2-5.5km'!U43</f>
        <v>0.53962089776800004</v>
      </c>
      <c r="I45" s="2">
        <f>'(6) SMB_R23p2-5km_Gl'!V44-'(5) year_D_R23p2-5.5km'!V43</f>
        <v>-4.7701178959999035E-3</v>
      </c>
      <c r="J45" s="2">
        <f>'(6) SMB_R23p2-5km_Gl'!W44-'(5) year_D_R23p2-5.5km'!W43</f>
        <v>0.20083886644000004</v>
      </c>
      <c r="K45" s="2">
        <f>'(6) SMB_R23p2-5km_Gl'!X44-'(5) year_D_R23p2-5.5km'!X43</f>
        <v>-0.17426862871699988</v>
      </c>
      <c r="L45" s="2">
        <f>'(6) SMB_R23p2-5km_Gl'!Y44-'(5) year_D_R23p2-5.5km'!Y43</f>
        <v>-0.26865964438099982</v>
      </c>
      <c r="M45" s="2">
        <f>'(6) SMB_R23p2-5km_Gl'!Z44-'(5) year_D_R23p2-5.5km'!Z43</f>
        <v>-0.2537671395379999</v>
      </c>
      <c r="N45" s="2">
        <f>'(6) SMB_R23p2-5km_Gl'!AA44-'(5) year_D_R23p2-5.5km'!AA43</f>
        <v>-0.12815815520199991</v>
      </c>
      <c r="O45" s="2">
        <f>'(6) SMB_R23p2-5km_Gl'!AB44-'(5) year_D_R23p2-5.5km'!AB43</f>
        <v>6.7343496410000592E-3</v>
      </c>
      <c r="P45" s="2">
        <f>'(6) SMB_R23p2-5km_Gl'!AC44-'(5) year_D_R23p2-5.5km'!AC43</f>
        <v>-0.36765666602299996</v>
      </c>
      <c r="Q45" s="2">
        <f>'(6) SMB_R23p2-5km_Gl'!AD44-'(5) year_D_R23p2-5.5km'!AD43</f>
        <v>-0.40204768168699978</v>
      </c>
      <c r="R45" s="2">
        <f>'(6) SMB_R23p2-5km_Gl'!AE44-'(5) year_D_R23p2-5.5km'!AE43</f>
        <v>0.11882236231600007</v>
      </c>
      <c r="S45" s="2">
        <f>'(6) SMB_R23p2-5km_Gl'!AF44-'(5) year_D_R23p2-5.5km'!AF43</f>
        <v>-0.31871810491499986</v>
      </c>
      <c r="T45" s="2">
        <f>'(6) SMB_R23p2-5km_Gl'!AG44-'(5) year_D_R23p2-5.5km'!AG43</f>
        <v>-0.38926038559799986</v>
      </c>
      <c r="U45" s="2">
        <f>'(6) SMB_R23p2-5km_Gl'!AH44-'(5) year_D_R23p2-5.5km'!AH43</f>
        <v>-0.272921998</v>
      </c>
      <c r="V45" s="2">
        <f>'(6) SMB_R23p2-5km_Gl'!AI44-'(5) year_D_R23p2-5.5km'!AI43</f>
        <v>0.19000202600000005</v>
      </c>
      <c r="W45" s="2">
        <f>'(6) SMB_R23p2-5km_Gl'!AJ44-'(5) year_D_R23p2-5.5km'!AJ43</f>
        <v>-7.6999954103999957E-2</v>
      </c>
      <c r="X45" s="2">
        <f>'(6) SMB_R23p2-5km_Gl'!AK44-'(5) year_D_R23p2-5.5km'!AK43</f>
        <v>-0.36469493423400001</v>
      </c>
      <c r="Y45" s="2">
        <f>'(6) SMB_R23p2-5km_Gl'!AL44-'(5) year_D_R23p2-5.5km'!AL43</f>
        <v>-0.27395770282499998</v>
      </c>
      <c r="Z45" s="2">
        <f>'(6) SMB_R23p2-5km_Gl'!AM44-'(5) year_D_R23p2-5.5km'!AM43</f>
        <v>-0.31325746936399995</v>
      </c>
      <c r="AA45" s="2">
        <f>'(6) SMB_R23p2-5km_Gl'!AN44-'(5) year_D_R23p2-5.5km'!AN43</f>
        <v>0.11939749039800007</v>
      </c>
      <c r="AB45" s="2">
        <f>'(6) SMB_R23p2-5km_Gl'!AO44-'(5) year_D_R23p2-5.5km'!AO43</f>
        <v>-6.4245386139999971E-2</v>
      </c>
      <c r="AC45" s="2">
        <f>'(6) SMB_R23p2-5km_Gl'!AP44-'(5) year_D_R23p2-5.5km'!AP43</f>
        <v>0.2090103156680001</v>
      </c>
      <c r="AD45" s="2">
        <f>'(6) SMB_R23p2-5km_Gl'!AQ44-'(5) year_D_R23p2-5.5km'!AQ43</f>
        <v>-0.27711331850599996</v>
      </c>
      <c r="AE45" s="2">
        <f>'(6) SMB_R23p2-5km_Gl'!AR44-'(5) year_D_R23p2-5.5km'!AR43</f>
        <v>-0.22463149071999988</v>
      </c>
      <c r="AF45" s="2">
        <f>'(6) SMB_R23p2-5km_Gl'!AS44-'(5) year_D_R23p2-5.5km'!AS43</f>
        <v>0.14029907807599995</v>
      </c>
      <c r="AG45" s="2">
        <f>'(6) SMB_R23p2-5km_Gl'!AT44-'(5) year_D_R23p2-5.5km'!AT43</f>
        <v>-0.56318679158600005</v>
      </c>
      <c r="AH45" s="2">
        <f>'(6) SMB_R23p2-5km_Gl'!AU44-'(5) year_D_R23p2-5.5km'!AU43</f>
        <v>-0.55676575082999991</v>
      </c>
      <c r="AI45" s="2">
        <f>'(6) SMB_R23p2-5km_Gl'!AV44-'(5) year_D_R23p2-5.5km'!AV43</f>
        <v>-5.7596783319999956E-2</v>
      </c>
      <c r="AJ45" s="2">
        <f>'(6) SMB_R23p2-5km_Gl'!AW44-'(5) year_D_R23p2-5.5km'!AW43</f>
        <v>1.9190443359999976E-2</v>
      </c>
      <c r="AK45" s="2">
        <f>'(6) SMB_R23p2-5km_Gl'!AX44-'(5) year_D_R23p2-5.5km'!AX43</f>
        <v>-0.30180103008199999</v>
      </c>
      <c r="AL45" s="2">
        <f>'(6) SMB_R23p2-5km_Gl'!AY44-'(5) year_D_R23p2-5.5km'!AY43</f>
        <v>-0.38290195675400007</v>
      </c>
      <c r="AM45" s="2">
        <f>'(6) SMB_R23p2-5km_Gl'!AZ44-'(5) year_D_R23p2-5.5km'!AZ43</f>
        <v>-0.46941169799499999</v>
      </c>
      <c r="AN45" s="2">
        <f>'(6) SMB_R23p2-5km_Gl'!BA44-'(5) year_D_R23p2-5.5km'!BA43</f>
        <v>-0.33970412325499999</v>
      </c>
      <c r="AO45" s="2">
        <f>'(6) SMB_R23p2-5km_Gl'!BB44-'(5) year_D_R23p2-5.5km'!BB43</f>
        <v>-0.39621232388199995</v>
      </c>
      <c r="AP45" s="2">
        <f>'(6) SMB_R23p2-5km_Gl'!BC44-'(5) year_D_R23p2-5.5km'!BC43</f>
        <v>-0.39635225312399985</v>
      </c>
      <c r="AQ45" s="2">
        <f>'(6) SMB_R23p2-5km_Gl'!BD44-'(5) year_D_R23p2-5.5km'!BD43</f>
        <v>-0.53561181872599994</v>
      </c>
      <c r="AR45" s="2">
        <f>'(6) SMB_R23p2-5km_Gl'!BE44-'(5) year_D_R23p2-5.5km'!BE43</f>
        <v>-0.4121255929</v>
      </c>
      <c r="AS45" s="2">
        <f>'(6) SMB_R23p2-5km_Gl'!BF44-'(5) year_D_R23p2-5.5km'!BF43</f>
        <v>-0.28392710919699987</v>
      </c>
      <c r="AT45" s="2">
        <f>'(6) SMB_R23p2-5km_Gl'!BG44-'(5) year_D_R23p2-5.5km'!BG43</f>
        <v>-0.21503301636199995</v>
      </c>
      <c r="AU45" s="2">
        <f>'(6) SMB_R23p2-5km_Gl'!BH44-'(5) year_D_R23p2-5.5km'!BH43</f>
        <v>-5.1877636741999966E-2</v>
      </c>
      <c r="AV45" s="2">
        <f>'(6) SMB_R23p2-5km_Gl'!BI44-'(5) year_D_R23p2-5.5km'!BI43</f>
        <v>-0.26187763674199993</v>
      </c>
      <c r="AW45" s="2">
        <f>'(6) SMB_R23p2-5km_Gl'!BJ44-'(5) year_D_R23p2-5.5km'!BJ43</f>
        <v>-0.11763662809299991</v>
      </c>
      <c r="AX45" s="23">
        <f t="shared" si="15"/>
        <v>-0.15439035880554339</v>
      </c>
      <c r="AY45" s="23">
        <f t="shared" si="8"/>
        <v>-5.0556320061420953E-2</v>
      </c>
      <c r="AZ45" s="23">
        <f t="shared" si="9"/>
        <v>-0.29386263837672222</v>
      </c>
      <c r="BD45" s="2">
        <f>SQRT('(5) year_D_R23p2-5.5km'!BN43^2+'(5) year_D_R23p2-5.5km'!$M43^2)</f>
        <v>0.22784888774455123</v>
      </c>
      <c r="BE45" s="2">
        <f>SQRT('(5) year_D_R23p2-5.5km'!BO43^2+'(5) year_D_R23p2-5.5km'!$M43^2)</f>
        <v>0.18716359556101103</v>
      </c>
      <c r="BF45" s="2">
        <f>SQRT('(5) year_D_R23p2-5.5km'!BP43^2+'(5) year_D_R23p2-5.5km'!$M43^2)</f>
        <v>0.14870306054615517</v>
      </c>
      <c r="BG45" s="2">
        <f>SQRT('(5) year_D_R23p2-5.5km'!BQ43^2+'(5) year_D_R23p2-5.5km'!$M43^2)</f>
        <v>0.11325511016481063</v>
      </c>
      <c r="BH45" s="2">
        <f>SQRT('(5) year_D_R23p2-5.5km'!BR43^2+'(5) year_D_R23p2-5.5km'!$M43^2)</f>
        <v>9.1516317117629642E-2</v>
      </c>
      <c r="BI45" s="2">
        <f>SQRT('(5) year_D_R23p2-5.5km'!BS43^2+'(5) year_D_R23p2-5.5km'!$M43^2)</f>
        <v>0.10367591559232753</v>
      </c>
      <c r="BJ45" s="2">
        <f>SQRT('(5) year_D_R23p2-5.5km'!BT43^2+'(5) year_D_R23p2-5.5km'!$M43^2)</f>
        <v>0.12287017601540094</v>
      </c>
      <c r="BK45" s="2">
        <f>SQRT('(5) year_D_R23p2-5.5km'!BU43^2+'(5) year_D_R23p2-5.5km'!$M43^2)</f>
        <v>0.14429022633424363</v>
      </c>
      <c r="BL45" s="2">
        <f>SQRT('(5) year_D_R23p2-5.5km'!BV43^2+'(5) year_D_R23p2-5.5km'!$M43^2)</f>
        <v>0.16728877419597926</v>
      </c>
      <c r="BM45" s="2">
        <f>SQRT('(5) year_D_R23p2-5.5km'!BW43^2+'(5) year_D_R23p2-5.5km'!$M43^2)</f>
        <v>0.19095054431038513</v>
      </c>
      <c r="BN45" s="2">
        <f>SQRT('(5) year_D_R23p2-5.5km'!BX43^2+'(5) year_D_R23p2-5.5km'!$M43^2)</f>
        <v>0.1762373395332559</v>
      </c>
      <c r="BO45" s="2">
        <f>SQRT('(5) year_D_R23p2-5.5km'!BY43^2+'(5) year_D_R23p2-5.5km'!$M43^2)</f>
        <v>0.16217729341330883</v>
      </c>
      <c r="BP45" s="2">
        <f>SQRT('(5) year_D_R23p2-5.5km'!BZ43^2+'(5) year_D_R23p2-5.5km'!$M43^2)</f>
        <v>0.14968902132517706</v>
      </c>
      <c r="BQ45" s="2">
        <f>SQRT('(5) year_D_R23p2-5.5km'!CA43^2+'(5) year_D_R23p2-5.5km'!$M43^2)</f>
        <v>0.13935272552571148</v>
      </c>
      <c r="BR45" s="2">
        <f>SQRT('(5) year_D_R23p2-5.5km'!CB43^2+'(5) year_D_R23p2-5.5km'!$M43^2)</f>
        <v>0.13687500513139181</v>
      </c>
      <c r="BS45" s="2">
        <f>SQRT('(5) year_D_R23p2-5.5km'!CC43^2+'(5) year_D_R23p2-5.5km'!$M43^2)</f>
        <v>0.13722436922550793</v>
      </c>
      <c r="BT45" s="2">
        <f>SQRT('(5) year_D_R23p2-5.5km'!CD43^2+'(5) year_D_R23p2-5.5km'!$M43^2)</f>
        <v>0.12970878183600917</v>
      </c>
      <c r="BU45" s="2">
        <f>SQRT('(5) year_D_R23p2-5.5km'!CE43^2+'(5) year_D_R23p2-5.5km'!$M43^2)</f>
        <v>0.12617488105885483</v>
      </c>
      <c r="BV45" s="2">
        <f>SQRT('(5) year_D_R23p2-5.5km'!CF43^2+'(5) year_D_R23p2-5.5km'!$M43^2)</f>
        <v>0.11098031590178158</v>
      </c>
      <c r="BW45" s="2">
        <f>SQRT('(5) year_D_R23p2-5.5km'!CG43^2+'(5) year_D_R23p2-5.5km'!$M43^2)</f>
        <v>0.12073611444056299</v>
      </c>
      <c r="BX45" s="2">
        <f>SQRT('(5) year_D_R23p2-5.5km'!CH43^2+'(5) year_D_R23p2-5.5km'!$M43^2)</f>
        <v>0.12287817229878226</v>
      </c>
      <c r="BY45" s="2">
        <f>SQRT('(5) year_D_R23p2-5.5km'!CI43^2+'(5) year_D_R23p2-5.5km'!$M43^2)</f>
        <v>0.12031225665411174</v>
      </c>
      <c r="BZ45" s="2">
        <f>SQRT('(5) year_D_R23p2-5.5km'!CJ43^2+'(5) year_D_R23p2-5.5km'!$M43^2)</f>
        <v>0.12508594574770274</v>
      </c>
      <c r="CA45" s="2">
        <f>SQRT('(5) year_D_R23p2-5.5km'!CK43^2+'(5) year_D_R23p2-5.5km'!$M43^2)</f>
        <v>0.12988978450453298</v>
      </c>
      <c r="CB45" s="2">
        <f>SQRT('(5) year_D_R23p2-5.5km'!CL43^2+'(5) year_D_R23p2-5.5km'!$M43^2)</f>
        <v>0.14177376515232229</v>
      </c>
      <c r="CC45" s="2">
        <f>SQRT('(5) year_D_R23p2-5.5km'!CM43^2+'(5) year_D_R23p2-5.5km'!$M43^2)</f>
        <v>0.12467842153772396</v>
      </c>
      <c r="CD45" s="2">
        <f>SQRT('(5) year_D_R23p2-5.5km'!CN43^2+'(5) year_D_R23p2-5.5km'!$M43^2)</f>
        <v>0.13390097058144351</v>
      </c>
      <c r="CE45" s="2">
        <f>SQRT('(5) year_D_R23p2-5.5km'!CO43^2+'(5) year_D_R23p2-5.5km'!$M43^2)</f>
        <v>0.14461188188696475</v>
      </c>
      <c r="CF45" s="2">
        <f>SQRT('(5) year_D_R23p2-5.5km'!CP43^2+'(5) year_D_R23p2-5.5km'!$M43^2)</f>
        <v>0.15415696987619892</v>
      </c>
      <c r="CG45" s="2">
        <f>SQRT('(5) year_D_R23p2-5.5km'!CQ43^2+'(5) year_D_R23p2-5.5km'!$M43^2)</f>
        <v>0.14079764155659941</v>
      </c>
      <c r="CH45" s="2">
        <f>SQRT('(5) year_D_R23p2-5.5km'!CR43^2+'(5) year_D_R23p2-5.5km'!$M43^2)</f>
        <v>0.15424994872918879</v>
      </c>
      <c r="CI45" s="2">
        <f>SQRT('(5) year_D_R23p2-5.5km'!CS43^2+'(5) year_D_R23p2-5.5km'!$M43^2)</f>
        <v>0.14750136920975526</v>
      </c>
      <c r="CJ45" s="2">
        <f>SQRT('(5) year_D_R23p2-5.5km'!CT43^2+'(5) year_D_R23p2-5.5km'!$M43^2)</f>
        <v>0.11446058274261485</v>
      </c>
      <c r="CK45" s="2">
        <f>SQRT('(5) year_D_R23p2-5.5km'!CU43^2+'(5) year_D_R23p2-5.5km'!$M43^2)</f>
        <v>0.12071862557554434</v>
      </c>
      <c r="CL45" s="2">
        <f>SQRT('(5) year_D_R23p2-5.5km'!CV43^2+'(5) year_D_R23p2-5.5km'!$M43^2)</f>
        <v>0.12203167866812209</v>
      </c>
      <c r="CM45" s="2">
        <f>SQRT('(5) year_D_R23p2-5.5km'!CW43^2+'(5) year_D_R23p2-5.5km'!$M43^2)</f>
        <v>0.12165041872735276</v>
      </c>
      <c r="CN45" s="2">
        <f>SQRT('(5) year_D_R23p2-5.5km'!CX43^2+'(5) year_D_R23p2-5.5km'!$M43^2)</f>
        <v>0.12632647834231098</v>
      </c>
      <c r="CO45" s="2">
        <f>SQRT('(5) year_D_R23p2-5.5km'!CY43^2+'(5) year_D_R23p2-5.5km'!$M43^2)</f>
        <v>0.13407279061553865</v>
      </c>
      <c r="CP45" s="2">
        <f>SQRT('(5) year_D_R23p2-5.5km'!CZ43^2+'(5) year_D_R23p2-5.5km'!$M43^2)</f>
        <v>0.12843041925143306</v>
      </c>
      <c r="CQ45" s="2">
        <f>SQRT('(5) year_D_R23p2-5.5km'!DA43^2+'(5) year_D_R23p2-5.5km'!$M43^2)</f>
        <v>0.11608951161633072</v>
      </c>
      <c r="CR45" s="2">
        <f>SQRT('(5) year_D_R23p2-5.5km'!DB43^2+'(5) year_D_R23p2-5.5km'!$M43^2)</f>
        <v>0.12892972525325661</v>
      </c>
      <c r="CS45" s="2">
        <f>SQRT('(5) year_D_R23p2-5.5km'!DC43^2+'(5) year_D_R23p2-5.5km'!$M43^2)</f>
        <v>0.12200523650205529</v>
      </c>
      <c r="CT45" s="2">
        <f>SQRT('(5) year_D_R23p2-5.5km'!DD43^2+'(5) year_D_R23p2-5.5km'!$M43^2)</f>
        <v>0.11049453408379262</v>
      </c>
      <c r="CU45" s="2">
        <f>SQRT('(5) year_D_R23p2-5.5km'!DE43^2+'(5) year_D_R23p2-5.5km'!$M43^2)</f>
        <v>0.10223830280279853</v>
      </c>
      <c r="CV45" s="2">
        <f>SQRT('(5) year_D_R23p2-5.5km'!DF43^2+'(5) year_D_R23p2-5.5km'!$M43^2)</f>
        <v>0.10380466286904158</v>
      </c>
      <c r="CW45" s="2">
        <f>SQRT('(5) year_D_R23p2-5.5km'!DG43^2+'(5) year_D_R23p2-5.5km'!$M43^2)</f>
        <v>0.10446238657642697</v>
      </c>
      <c r="CX45" s="2">
        <f>SQRT('(5) year_D_R23p2-5.5km'!DH43^2+'(5) year_D_R23p2-5.5km'!$M43^2)</f>
        <v>0.10517786613279867</v>
      </c>
      <c r="CY45" s="2">
        <f t="shared" si="10"/>
        <v>2.0034750824592135E-2</v>
      </c>
      <c r="CZ45" s="2">
        <f t="shared" si="13"/>
        <v>3.4313067888306514E-2</v>
      </c>
      <c r="DA45" s="2">
        <f t="shared" si="14"/>
        <v>2.9494488209204538E-2</v>
      </c>
    </row>
    <row r="46" spans="1:105" x14ac:dyDescent="0.2">
      <c r="A46" s="170" t="s">
        <v>4</v>
      </c>
      <c r="B46" s="3" t="s">
        <v>178</v>
      </c>
      <c r="C46" s="2">
        <f>'(6) SMB_R23p2-5km_Gl'!P45-'(5) year_D_R23p2-5.5km'!P44</f>
        <v>-0.66991999999999985</v>
      </c>
      <c r="D46" s="2">
        <f>'(6) SMB_R23p2-5km_Gl'!Q45-'(5) year_D_R23p2-5.5km'!Q44</f>
        <v>0.69008000000000003</v>
      </c>
      <c r="E46" s="2">
        <f>'(6) SMB_R23p2-5km_Gl'!R45-'(5) year_D_R23p2-5.5km'!R44</f>
        <v>-0.52991999999999995</v>
      </c>
      <c r="F46" s="2">
        <f>'(6) SMB_R23p2-5km_Gl'!S45-'(5) year_D_R23p2-5.5km'!S44</f>
        <v>-0.30991999999999997</v>
      </c>
      <c r="G46" s="2">
        <f>'(6) SMB_R23p2-5km_Gl'!T45-'(5) year_D_R23p2-5.5km'!T44</f>
        <v>-0.38992000000000004</v>
      </c>
      <c r="H46" s="2">
        <f>'(6) SMB_R23p2-5km_Gl'!U45-'(5) year_D_R23p2-5.5km'!U44</f>
        <v>1.4500800000000003</v>
      </c>
      <c r="I46" s="2">
        <f>'(6) SMB_R23p2-5km_Gl'!V45-'(5) year_D_R23p2-5.5km'!V44</f>
        <v>-0.2299199999999999</v>
      </c>
      <c r="J46" s="2">
        <f>'(6) SMB_R23p2-5km_Gl'!W45-'(5) year_D_R23p2-5.5km'!W44</f>
        <v>0.49007999999999985</v>
      </c>
      <c r="K46" s="2">
        <f>'(6) SMB_R23p2-5km_Gl'!X45-'(5) year_D_R23p2-5.5km'!X44</f>
        <v>-0.55991999999999997</v>
      </c>
      <c r="L46" s="2">
        <f>'(6) SMB_R23p2-5km_Gl'!Y45-'(5) year_D_R23p2-5.5km'!Y44</f>
        <v>-0.93991999999999987</v>
      </c>
      <c r="M46" s="2">
        <f>'(6) SMB_R23p2-5km_Gl'!Z45-'(5) year_D_R23p2-5.5km'!Z44</f>
        <v>-0.80991999999999997</v>
      </c>
      <c r="N46" s="2">
        <f>'(6) SMB_R23p2-5km_Gl'!AA45-'(5) year_D_R23p2-5.5km'!AA44</f>
        <v>-0.25992000000000015</v>
      </c>
      <c r="O46" s="2">
        <f>'(6) SMB_R23p2-5km_Gl'!AB45-'(5) year_D_R23p2-5.5km'!AB44</f>
        <v>0.17008000000000001</v>
      </c>
      <c r="P46" s="2">
        <f>'(6) SMB_R23p2-5km_Gl'!AC45-'(5) year_D_R23p2-5.5km'!AC44</f>
        <v>-0.87992000000000004</v>
      </c>
      <c r="Q46" s="2">
        <f>'(6) SMB_R23p2-5km_Gl'!AD45-'(5) year_D_R23p2-5.5km'!AD44</f>
        <v>-0.80156343999999957</v>
      </c>
      <c r="R46" s="2">
        <f>'(6) SMB_R23p2-5km_Gl'!AE45-'(5) year_D_R23p2-5.5km'!AE44</f>
        <v>0.57676328000000021</v>
      </c>
      <c r="S46" s="2">
        <f>'(6) SMB_R23p2-5km_Gl'!AF45-'(5) year_D_R23p2-5.5km'!AF44</f>
        <v>-0.66038099247999993</v>
      </c>
      <c r="T46" s="2">
        <f>'(6) SMB_R23p2-5km_Gl'!AG45-'(5) year_D_R23p2-5.5km'!AG44</f>
        <v>-0.82972893823999971</v>
      </c>
      <c r="U46" s="2">
        <f>'(6) SMB_R23p2-5km_Gl'!AH45-'(5) year_D_R23p2-5.5km'!AH44</f>
        <v>-0.90152120639999977</v>
      </c>
      <c r="V46" s="2">
        <f>'(6) SMB_R23p2-5km_Gl'!AI45-'(5) year_D_R23p2-5.5km'!AI44</f>
        <v>0.67900485184000026</v>
      </c>
      <c r="W46" s="2">
        <f>'(6) SMB_R23p2-5km_Gl'!AJ45-'(5) year_D_R23p2-5.5km'!AJ44</f>
        <v>-0.28032041463999979</v>
      </c>
      <c r="X46" s="2">
        <f>'(6) SMB_R23p2-5km_Gl'!AK45-'(5) year_D_R23p2-5.5km'!AK44</f>
        <v>-0.92990523287999949</v>
      </c>
      <c r="Y46" s="2">
        <f>'(6) SMB_R23p2-5km_Gl'!AL45-'(5) year_D_R23p2-5.5km'!AL44</f>
        <v>-0.75567453983999999</v>
      </c>
      <c r="Z46" s="2">
        <f>'(6) SMB_R23p2-5km_Gl'!AM45-'(5) year_D_R23p2-5.5km'!AM44</f>
        <v>-0.91672907648000002</v>
      </c>
      <c r="AA46" s="2">
        <f>'(6) SMB_R23p2-5km_Gl'!AN45-'(5) year_D_R23p2-5.5km'!AN44</f>
        <v>0.66434188952000062</v>
      </c>
      <c r="AB46" s="2">
        <f>'(6) SMB_R23p2-5km_Gl'!AO45-'(5) year_D_R23p2-5.5km'!AO44</f>
        <v>-0.53530809424000037</v>
      </c>
      <c r="AC46" s="2">
        <f>'(6) SMB_R23p2-5km_Gl'!AP45-'(5) year_D_R23p2-5.5km'!AP44</f>
        <v>0.86374935592000046</v>
      </c>
      <c r="AD46" s="2">
        <f>'(6) SMB_R23p2-5km_Gl'!AQ45-'(5) year_D_R23p2-5.5km'!AQ44</f>
        <v>-0.9599424797599998</v>
      </c>
      <c r="AE46" s="2">
        <f>'(6) SMB_R23p2-5km_Gl'!AR45-'(5) year_D_R23p2-5.5km'!AR44</f>
        <v>-0.72446840896000042</v>
      </c>
      <c r="AF46" s="2">
        <f>'(6) SMB_R23p2-5km_Gl'!AS45-'(5) year_D_R23p2-5.5km'!AS44</f>
        <v>0.50496345208000015</v>
      </c>
      <c r="AG46" s="2">
        <f>'(6) SMB_R23p2-5km_Gl'!AT45-'(5) year_D_R23p2-5.5km'!AT44</f>
        <v>-1.5219004575999999</v>
      </c>
      <c r="AH46" s="2">
        <f>'(6) SMB_R23p2-5km_Gl'!AU45-'(5) year_D_R23p2-5.5km'!AU44</f>
        <v>-1.72114397632</v>
      </c>
      <c r="AI46" s="2">
        <f>'(6) SMB_R23p2-5km_Gl'!AV45-'(5) year_D_R23p2-5.5km'!AV44</f>
        <v>-0.43442768471999971</v>
      </c>
      <c r="AJ46" s="2">
        <f>'(6) SMB_R23p2-5km_Gl'!AW45-'(5) year_D_R23p2-5.5km'!AW44</f>
        <v>0.10515970655999984</v>
      </c>
      <c r="AK46" s="2">
        <f>'(6) SMB_R23p2-5km_Gl'!AX45-'(5) year_D_R23p2-5.5km'!AX44</f>
        <v>-1.2537604112</v>
      </c>
      <c r="AL46" s="2">
        <f>'(6) SMB_R23p2-5km_Gl'!AY45-'(5) year_D_R23p2-5.5km'!AY44</f>
        <v>-1.2063854099200002</v>
      </c>
      <c r="AM46" s="2">
        <f>'(6) SMB_R23p2-5km_Gl'!AZ45-'(5) year_D_R23p2-5.5km'!AZ44</f>
        <v>-1.50548640352</v>
      </c>
      <c r="AN46" s="2">
        <f>'(6) SMB_R23p2-5km_Gl'!BA45-'(5) year_D_R23p2-5.5km'!BA44</f>
        <v>-1.3062935358399999</v>
      </c>
      <c r="AO46" s="2">
        <f>'(6) SMB_R23p2-5km_Gl'!BB45-'(5) year_D_R23p2-5.5km'!BB44</f>
        <v>-1.6283493384000003</v>
      </c>
      <c r="AP46" s="2">
        <f>'(6) SMB_R23p2-5km_Gl'!BC45-'(5) year_D_R23p2-5.5km'!BC44</f>
        <v>-1.6533774831200003</v>
      </c>
      <c r="AQ46" s="2">
        <f>'(6) SMB_R23p2-5km_Gl'!BD45-'(5) year_D_R23p2-5.5km'!BD44</f>
        <v>-1.7378551283199997</v>
      </c>
      <c r="AR46" s="2">
        <f>'(6) SMB_R23p2-5km_Gl'!BE45-'(5) year_D_R23p2-5.5km'!BE44</f>
        <v>-1.4704599676799994</v>
      </c>
      <c r="AS46" s="2">
        <f>'(6) SMB_R23p2-5km_Gl'!BF45-'(5) year_D_R23p2-5.5km'!BF44</f>
        <v>-1.3707206297600001</v>
      </c>
      <c r="AT46" s="2">
        <f>'(6) SMB_R23p2-5km_Gl'!BG45-'(5) year_D_R23p2-5.5km'!BG44</f>
        <v>-1.2167960039999997</v>
      </c>
      <c r="AU46" s="2">
        <f>'(6) SMB_R23p2-5km_Gl'!BH45-'(5) year_D_R23p2-5.5km'!BH44</f>
        <v>-0.93169815919999976</v>
      </c>
      <c r="AV46" s="2">
        <f>'(6) SMB_R23p2-5km_Gl'!BI45-'(5) year_D_R23p2-5.5km'!BI44</f>
        <v>-1.5261417356</v>
      </c>
      <c r="AW46" s="2">
        <f>'(6) SMB_R23p2-5km_Gl'!BJ45-'(5) year_D_R23p2-5.5km'!BJ44</f>
        <v>-1.0328252682399999</v>
      </c>
      <c r="AX46" s="23">
        <f t="shared" si="15"/>
        <v>-0.61228775246086931</v>
      </c>
      <c r="AY46" s="23">
        <f t="shared" si="8"/>
        <v>-0.28396375247999989</v>
      </c>
      <c r="AZ46" s="23">
        <f t="shared" si="9"/>
        <v>-1.1443967541955553</v>
      </c>
      <c r="BD46" s="2">
        <f>SQRT('(5) year_D_R23p2-5.5km'!BN44^2+'(5) year_D_R23p2-5.5km'!$M44^2)</f>
        <v>2.3797147639880469</v>
      </c>
      <c r="BE46" s="2">
        <f>SQRT('(5) year_D_R23p2-5.5km'!BO44^2+'(5) year_D_R23p2-5.5km'!$M44^2)</f>
        <v>2.1529693631193294</v>
      </c>
      <c r="BF46" s="2">
        <f>SQRT('(5) year_D_R23p2-5.5km'!BP44^2+'(5) year_D_R23p2-5.5km'!$M44^2)</f>
        <v>1.9388311231530435</v>
      </c>
      <c r="BG46" s="2">
        <f>SQRT('(5) year_D_R23p2-5.5km'!BQ44^2+'(5) year_D_R23p2-5.5km'!$M44^2)</f>
        <v>1.7322636015143582</v>
      </c>
      <c r="BH46" s="2">
        <f>SQRT('(5) year_D_R23p2-5.5km'!BR44^2+'(5) year_D_R23p2-5.5km'!$M44^2)</f>
        <v>1.5383078081002923</v>
      </c>
      <c r="BI46" s="2">
        <f>SQRT('(5) year_D_R23p2-5.5km'!BS44^2+'(5) year_D_R23p2-5.5km'!$M44^2)</f>
        <v>1.35192988377449</v>
      </c>
      <c r="BJ46" s="2">
        <f>SQRT('(5) year_D_R23p2-5.5km'!BT44^2+'(5) year_D_R23p2-5.5km'!$M44^2)</f>
        <v>1.1756545783781684</v>
      </c>
      <c r="BK46" s="2">
        <f>SQRT('(5) year_D_R23p2-5.5km'!BU44^2+'(5) year_D_R23p2-5.5km'!$M44^2)</f>
        <v>1.0069731156124766</v>
      </c>
      <c r="BL46" s="2">
        <f>SQRT('(5) year_D_R23p2-5.5km'!BV44^2+'(5) year_D_R23p2-5.5km'!$M44^2)</f>
        <v>0.84590185324241318</v>
      </c>
      <c r="BM46" s="2">
        <f>SQRT('(5) year_D_R23p2-5.5km'!BW44^2+'(5) year_D_R23p2-5.5km'!$M44^2)</f>
        <v>0.69498377481764484</v>
      </c>
      <c r="BN46" s="2">
        <f>SQRT('(5) year_D_R23p2-5.5km'!BX44^2+'(5) year_D_R23p2-5.5km'!$M44^2)</f>
        <v>0.54924234320113396</v>
      </c>
      <c r="BO46" s="2">
        <f>SQRT('(5) year_D_R23p2-5.5km'!BY44^2+'(5) year_D_R23p2-5.5km'!$M44^2)</f>
        <v>0.41381808990067637</v>
      </c>
      <c r="BP46" s="2">
        <f>SQRT('(5) year_D_R23p2-5.5km'!BZ44^2+'(5) year_D_R23p2-5.5km'!$M44^2)</f>
        <v>0.2889884610758417</v>
      </c>
      <c r="BQ46" s="2">
        <f>SQRT('(5) year_D_R23p2-5.5km'!CA44^2+'(5) year_D_R23p2-5.5km'!$M44^2)</f>
        <v>0.20746482399557231</v>
      </c>
      <c r="BR46" s="2">
        <f>SQRT('(5) year_D_R23p2-5.5km'!CB44^2+'(5) year_D_R23p2-5.5km'!$M44^2)</f>
        <v>0.19155187851373448</v>
      </c>
      <c r="BS46" s="2">
        <f>SQRT('(5) year_D_R23p2-5.5km'!CC44^2+'(5) year_D_R23p2-5.5km'!$M44^2)</f>
        <v>0.20602120958606646</v>
      </c>
      <c r="BT46" s="2">
        <f>SQRT('(5) year_D_R23p2-5.5km'!CD44^2+'(5) year_D_R23p2-5.5km'!$M44^2)</f>
        <v>0.18089663723404939</v>
      </c>
      <c r="BU46" s="2">
        <f>SQRT('(5) year_D_R23p2-5.5km'!CE44^2+'(5) year_D_R23p2-5.5km'!$M44^2)</f>
        <v>0.21927076470689744</v>
      </c>
      <c r="BV46" s="2">
        <f>SQRT('(5) year_D_R23p2-5.5km'!CF44^2+'(5) year_D_R23p2-5.5km'!$M44^2)</f>
        <v>0.28156486322277485</v>
      </c>
      <c r="BW46" s="2">
        <f>SQRT('(5) year_D_R23p2-5.5km'!CG44^2+'(5) year_D_R23p2-5.5km'!$M44^2)</f>
        <v>0.28347338315889647</v>
      </c>
      <c r="BX46" s="2">
        <f>SQRT('(5) year_D_R23p2-5.5km'!CH44^2+'(5) year_D_R23p2-5.5km'!$M44^2)</f>
        <v>0.22414806260603662</v>
      </c>
      <c r="BY46" s="2">
        <f>SQRT('(5) year_D_R23p2-5.5km'!CI44^2+'(5) year_D_R23p2-5.5km'!$M44^2)</f>
        <v>0.20021911185581004</v>
      </c>
      <c r="BZ46" s="2">
        <f>SQRT('(5) year_D_R23p2-5.5km'!CJ44^2+'(5) year_D_R23p2-5.5km'!$M44^2)</f>
        <v>0.23395997895933235</v>
      </c>
      <c r="CA46" s="2">
        <f>SQRT('(5) year_D_R23p2-5.5km'!CK44^2+'(5) year_D_R23p2-5.5km'!$M44^2)</f>
        <v>0.22122260018369075</v>
      </c>
      <c r="CB46" s="2">
        <f>SQRT('(5) year_D_R23p2-5.5km'!CL44^2+'(5) year_D_R23p2-5.5km'!$M44^2)</f>
        <v>0.21109407944843561</v>
      </c>
      <c r="CC46" s="2">
        <f>SQRT('(5) year_D_R23p2-5.5km'!CM44^2+'(5) year_D_R23p2-5.5km'!$M44^2)</f>
        <v>0.21417897358755711</v>
      </c>
      <c r="CD46" s="2">
        <f>SQRT('(5) year_D_R23p2-5.5km'!CN44^2+'(5) year_D_R23p2-5.5km'!$M44^2)</f>
        <v>0.20731722777108599</v>
      </c>
      <c r="CE46" s="2">
        <f>SQRT('(5) year_D_R23p2-5.5km'!CO44^2+'(5) year_D_R23p2-5.5km'!$M44^2)</f>
        <v>0.24676671606895537</v>
      </c>
      <c r="CF46" s="2">
        <f>SQRT('(5) year_D_R23p2-5.5km'!CP44^2+'(5) year_D_R23p2-5.5km'!$M44^2)</f>
        <v>0.24423787100853978</v>
      </c>
      <c r="CG46" s="2">
        <f>SQRT('(5) year_D_R23p2-5.5km'!CQ44^2+'(5) year_D_R23p2-5.5km'!$M44^2)</f>
        <v>0.22689481987400423</v>
      </c>
      <c r="CH46" s="2">
        <f>SQRT('(5) year_D_R23p2-5.5km'!CR44^2+'(5) year_D_R23p2-5.5km'!$M44^2)</f>
        <v>0.22663505328661532</v>
      </c>
      <c r="CI46" s="2">
        <f>SQRT('(5) year_D_R23p2-5.5km'!CS44^2+'(5) year_D_R23p2-5.5km'!$M44^2)</f>
        <v>0.20250901591810835</v>
      </c>
      <c r="CJ46" s="2">
        <f>SQRT('(5) year_D_R23p2-5.5km'!CT44^2+'(5) year_D_R23p2-5.5km'!$M44^2)</f>
        <v>0.20842609554855851</v>
      </c>
      <c r="CK46" s="2">
        <f>SQRT('(5) year_D_R23p2-5.5km'!CU44^2+'(5) year_D_R23p2-5.5km'!$M44^2)</f>
        <v>0.19290625116598314</v>
      </c>
      <c r="CL46" s="2">
        <f>SQRT('(5) year_D_R23p2-5.5km'!CV44^2+'(5) year_D_R23p2-5.5km'!$M44^2)</f>
        <v>0.21994860160266372</v>
      </c>
      <c r="CM46" s="2">
        <f>SQRT('(5) year_D_R23p2-5.5km'!CW44^2+'(5) year_D_R23p2-5.5km'!$M44^2)</f>
        <v>0.20906405846388781</v>
      </c>
      <c r="CN46" s="2">
        <f>SQRT('(5) year_D_R23p2-5.5km'!CX44^2+'(5) year_D_R23p2-5.5km'!$M44^2)</f>
        <v>0.21047455073037596</v>
      </c>
      <c r="CO46" s="2">
        <f>SQRT('(5) year_D_R23p2-5.5km'!CY44^2+'(5) year_D_R23p2-5.5km'!$M44^2)</f>
        <v>0.21925809607429328</v>
      </c>
      <c r="CP46" s="2">
        <f>SQRT('(5) year_D_R23p2-5.5km'!CZ44^2+'(5) year_D_R23p2-5.5km'!$M44^2)</f>
        <v>0.22584327123201894</v>
      </c>
      <c r="CQ46" s="2">
        <f>SQRT('(5) year_D_R23p2-5.5km'!DA44^2+'(5) year_D_R23p2-5.5km'!$M44^2)</f>
        <v>0.20545774340590262</v>
      </c>
      <c r="CR46" s="2">
        <f>SQRT('(5) year_D_R23p2-5.5km'!DB44^2+'(5) year_D_R23p2-5.5km'!$M44^2)</f>
        <v>0.19752483089466649</v>
      </c>
      <c r="CS46" s="2">
        <f>SQRT('(5) year_D_R23p2-5.5km'!DC44^2+'(5) year_D_R23p2-5.5km'!$M44^2)</f>
        <v>0.1864681227891638</v>
      </c>
      <c r="CT46" s="2">
        <f>SQRT('(5) year_D_R23p2-5.5km'!DD44^2+'(5) year_D_R23p2-5.5km'!$M44^2)</f>
        <v>0.19621825162155349</v>
      </c>
      <c r="CU46" s="2">
        <f>SQRT('(5) year_D_R23p2-5.5km'!DE44^2+'(5) year_D_R23p2-5.5km'!$M44^2)</f>
        <v>0.18653984076779168</v>
      </c>
      <c r="CV46" s="2">
        <f>SQRT('(5) year_D_R23p2-5.5km'!DF44^2+'(5) year_D_R23p2-5.5km'!$M44^2)</f>
        <v>0.21424071280060208</v>
      </c>
      <c r="CW46" s="2">
        <f>SQRT('(5) year_D_R23p2-5.5km'!DG44^2+'(5) year_D_R23p2-5.5km'!$M44^2)</f>
        <v>0.20805989430408828</v>
      </c>
      <c r="CX46" s="2">
        <f>SQRT('(5) year_D_R23p2-5.5km'!DH44^2+'(5) year_D_R23p2-5.5km'!$M44^2)</f>
        <v>0.19880812296617015</v>
      </c>
      <c r="CY46" s="2">
        <f t="shared" si="10"/>
        <v>7.5117094082003039E-2</v>
      </c>
      <c r="CZ46" s="2">
        <f t="shared" si="13"/>
        <v>0.21531214087876335</v>
      </c>
      <c r="DA46" s="2">
        <f t="shared" si="14"/>
        <v>4.9506733611124891E-2</v>
      </c>
    </row>
    <row r="47" spans="1:105" x14ac:dyDescent="0.2">
      <c r="A47" s="170" t="s">
        <v>3</v>
      </c>
      <c r="B47" s="3" t="s">
        <v>178</v>
      </c>
      <c r="C47" s="2">
        <f>'(6) SMB_R23p2-5km_Gl'!P46-'(5) year_D_R23p2-5.5km'!P45</f>
        <v>-0.48512219999999928</v>
      </c>
      <c r="D47" s="2">
        <f>'(6) SMB_R23p2-5km_Gl'!Q46-'(5) year_D_R23p2-5.5km'!Q45</f>
        <v>3.2148778</v>
      </c>
      <c r="E47" s="2">
        <f>'(6) SMB_R23p2-5km_Gl'!R46-'(5) year_D_R23p2-5.5km'!R45</f>
        <v>-0.77512220000000021</v>
      </c>
      <c r="F47" s="2">
        <f>'(6) SMB_R23p2-5km_Gl'!S46-'(5) year_D_R23p2-5.5km'!S45</f>
        <v>1.0548777999999999</v>
      </c>
      <c r="G47" s="2">
        <f>'(6) SMB_R23p2-5km_Gl'!T46-'(5) year_D_R23p2-5.5km'!T45</f>
        <v>0.16487780000000107</v>
      </c>
      <c r="H47" s="2">
        <f>'(6) SMB_R23p2-5km_Gl'!U46-'(5) year_D_R23p2-5.5km'!U45</f>
        <v>7.6448778000000015</v>
      </c>
      <c r="I47" s="2">
        <f>'(6) SMB_R23p2-5km_Gl'!V46-'(5) year_D_R23p2-5.5km'!V45</f>
        <v>0.63487779999999994</v>
      </c>
      <c r="J47" s="2">
        <f>'(6) SMB_R23p2-5km_Gl'!W46-'(5) year_D_R23p2-5.5km'!W45</f>
        <v>3.0748777999999994</v>
      </c>
      <c r="K47" s="2">
        <f>'(6) SMB_R23p2-5km_Gl'!X46-'(5) year_D_R23p2-5.5km'!X45</f>
        <v>0.54487780000000008</v>
      </c>
      <c r="L47" s="2">
        <f>'(6) SMB_R23p2-5km_Gl'!Y46-'(5) year_D_R23p2-5.5km'!Y45</f>
        <v>-1.0851221999999989</v>
      </c>
      <c r="M47" s="2">
        <f>'(6) SMB_R23p2-5km_Gl'!Z46-'(5) year_D_R23p2-5.5km'!Z45</f>
        <v>-0.81512219999999935</v>
      </c>
      <c r="N47" s="2">
        <f>'(6) SMB_R23p2-5km_Gl'!AA46-'(5) year_D_R23p2-5.5km'!AA45</f>
        <v>-0.20512219999999992</v>
      </c>
      <c r="O47" s="2">
        <f>'(6) SMB_R23p2-5km_Gl'!AB46-'(5) year_D_R23p2-5.5km'!AB45</f>
        <v>0.68487780000000065</v>
      </c>
      <c r="P47" s="2">
        <f>'(6) SMB_R23p2-5km_Gl'!AC46-'(5) year_D_R23p2-5.5km'!AC45</f>
        <v>0.584877800000001</v>
      </c>
      <c r="Q47" s="2">
        <f>'(6) SMB_R23p2-5km_Gl'!AD46-'(5) year_D_R23p2-5.5km'!AD45</f>
        <v>-1.6105999999999998</v>
      </c>
      <c r="R47" s="2">
        <f>'(6) SMB_R23p2-5km_Gl'!AE46-'(5) year_D_R23p2-5.5km'!AE45</f>
        <v>4.6217811999999991</v>
      </c>
      <c r="S47" s="2">
        <f>'(6) SMB_R23p2-5km_Gl'!AF46-'(5) year_D_R23p2-5.5km'!AF45</f>
        <v>-1.1513153999999979</v>
      </c>
      <c r="T47" s="2">
        <f>'(6) SMB_R23p2-5km_Gl'!AG46-'(5) year_D_R23p2-5.5km'!AG45</f>
        <v>-1.0359211315999985</v>
      </c>
      <c r="U47" s="2">
        <f>'(6) SMB_R23p2-5km_Gl'!AH46-'(5) year_D_R23p2-5.5km'!AH45</f>
        <v>-1.3117682187999993</v>
      </c>
      <c r="V47" s="2">
        <f>'(6) SMB_R23p2-5km_Gl'!AI46-'(5) year_D_R23p2-5.5km'!AI45</f>
        <v>4.6846316068</v>
      </c>
      <c r="W47" s="2">
        <f>'(6) SMB_R23p2-5km_Gl'!AJ46-'(5) year_D_R23p2-5.5km'!AJ45</f>
        <v>-0.41018154879999891</v>
      </c>
      <c r="X47" s="2">
        <f>'(6) SMB_R23p2-5km_Gl'!AK46-'(5) year_D_R23p2-5.5km'!AK45</f>
        <v>-2.1861629231999995</v>
      </c>
      <c r="Y47" s="2">
        <f>'(6) SMB_R23p2-5km_Gl'!AL46-'(5) year_D_R23p2-5.5km'!AL45</f>
        <v>0.11503806900000058</v>
      </c>
      <c r="Z47" s="2">
        <f>'(6) SMB_R23p2-5km_Gl'!AM46-'(5) year_D_R23p2-5.5km'!AM45</f>
        <v>-0.29454867719999811</v>
      </c>
      <c r="AA47" s="2">
        <f>'(6) SMB_R23p2-5km_Gl'!AN46-'(5) year_D_R23p2-5.5km'!AN45</f>
        <v>5.7435373232</v>
      </c>
      <c r="AB47" s="2">
        <f>'(6) SMB_R23p2-5km_Gl'!AO46-'(5) year_D_R23p2-5.5km'!AO45</f>
        <v>-0.51667089920000109</v>
      </c>
      <c r="AC47" s="2">
        <f>'(6) SMB_R23p2-5km_Gl'!AP46-'(5) year_D_R23p2-5.5km'!AP45</f>
        <v>5.1555648230000024</v>
      </c>
      <c r="AD47" s="2">
        <f>'(6) SMB_R23p2-5km_Gl'!AQ46-'(5) year_D_R23p2-5.5km'!AQ45</f>
        <v>-1.2984745869999976</v>
      </c>
      <c r="AE47" s="2">
        <f>'(6) SMB_R23p2-5km_Gl'!AR46-'(5) year_D_R23p2-5.5km'!AR45</f>
        <v>0.4674860030000012</v>
      </c>
      <c r="AF47" s="2">
        <f>'(6) SMB_R23p2-5km_Gl'!AS46-'(5) year_D_R23p2-5.5km'!AS45</f>
        <v>3.1123954775999998</v>
      </c>
      <c r="AG47" s="2">
        <f>'(6) SMB_R23p2-5km_Gl'!AT46-'(5) year_D_R23p2-5.5km'!AT45</f>
        <v>-2.0099625427999985</v>
      </c>
      <c r="AH47" s="2">
        <f>'(6) SMB_R23p2-5km_Gl'!AU46-'(5) year_D_R23p2-5.5km'!AU45</f>
        <v>-2.2845734691999997</v>
      </c>
      <c r="AI47" s="2">
        <f>'(6) SMB_R23p2-5km_Gl'!AV46-'(5) year_D_R23p2-5.5km'!AV45</f>
        <v>1.7298859862000011</v>
      </c>
      <c r="AJ47" s="2">
        <f>'(6) SMB_R23p2-5km_Gl'!AW46-'(5) year_D_R23p2-5.5km'!AW45</f>
        <v>3.2398755940000008</v>
      </c>
      <c r="AK47" s="2">
        <f>'(6) SMB_R23p2-5km_Gl'!AX46-'(5) year_D_R23p2-5.5km'!AX45</f>
        <v>-2.2836558399999998</v>
      </c>
      <c r="AL47" s="2">
        <f>'(6) SMB_R23p2-5km_Gl'!AY46-'(5) year_D_R23p2-5.5km'!AY45</f>
        <v>-1.4313633664000012</v>
      </c>
      <c r="AM47" s="2">
        <f>'(6) SMB_R23p2-5km_Gl'!AZ46-'(5) year_D_R23p2-5.5km'!AZ45</f>
        <v>-1.6909181376000006</v>
      </c>
      <c r="AN47" s="2">
        <f>'(6) SMB_R23p2-5km_Gl'!BA46-'(5) year_D_R23p2-5.5km'!BA45</f>
        <v>-2.4921427137999999</v>
      </c>
      <c r="AO47" s="2">
        <f>'(6) SMB_R23p2-5km_Gl'!BB46-'(5) year_D_R23p2-5.5km'!BB45</f>
        <v>-1.7338225040000008</v>
      </c>
      <c r="AP47" s="2">
        <f>'(6) SMB_R23p2-5km_Gl'!BC46-'(5) year_D_R23p2-5.5km'!BC45</f>
        <v>-1.7357137128000009</v>
      </c>
      <c r="AQ47" s="2">
        <f>'(6) SMB_R23p2-5km_Gl'!BD46-'(5) year_D_R23p2-5.5km'!BD45</f>
        <v>-2.1625112025999993</v>
      </c>
      <c r="AR47" s="2">
        <f>'(6) SMB_R23p2-5km_Gl'!BE46-'(5) year_D_R23p2-5.5km'!BE45</f>
        <v>-1.7486352552</v>
      </c>
      <c r="AS47" s="2">
        <f>'(6) SMB_R23p2-5km_Gl'!BF46-'(5) year_D_R23p2-5.5km'!BF45</f>
        <v>-2.1179722101999978</v>
      </c>
      <c r="AT47" s="2">
        <f>'(6) SMB_R23p2-5km_Gl'!BG46-'(5) year_D_R23p2-5.5km'!BG45</f>
        <v>-2.0192191649999991</v>
      </c>
      <c r="AU47" s="2">
        <f>'(6) SMB_R23p2-5km_Gl'!BH46-'(5) year_D_R23p2-5.5km'!BH45</f>
        <v>0.37359487039999983</v>
      </c>
      <c r="AV47" s="2">
        <f>'(6) SMB_R23p2-5km_Gl'!BI46-'(5) year_D_R23p2-5.5km'!BI45</f>
        <v>-2.016982649600001</v>
      </c>
      <c r="AW47" s="2">
        <f>'(6) SMB_R23p2-5km_Gl'!BJ46-'(5) year_D_R23p2-5.5km'!BJ45</f>
        <v>-0.99068273319999811</v>
      </c>
      <c r="AX47" s="23">
        <f t="shared" si="15"/>
        <v>0.17258617387391381</v>
      </c>
      <c r="AY47" s="23">
        <f t="shared" si="8"/>
        <v>0.72370871840000062</v>
      </c>
      <c r="AZ47" s="23">
        <f t="shared" si="9"/>
        <v>-0.93356860211111092</v>
      </c>
      <c r="BD47" s="2">
        <f>SQRT('(5) year_D_R23p2-5.5km'!BN45^2+'(5) year_D_R23p2-5.5km'!$M45^2)</f>
        <v>10.262353861617981</v>
      </c>
      <c r="BE47" s="2">
        <f>SQRT('(5) year_D_R23p2-5.5km'!BO45^2+'(5) year_D_R23p2-5.5km'!$M45^2)</f>
        <v>9.2552950431895056</v>
      </c>
      <c r="BF47" s="2">
        <f>SQRT('(5) year_D_R23p2-5.5km'!BP45^2+'(5) year_D_R23p2-5.5km'!$M45^2)</f>
        <v>8.3042051450772814</v>
      </c>
      <c r="BG47" s="2">
        <f>SQRT('(5) year_D_R23p2-5.5km'!BQ45^2+'(5) year_D_R23p2-5.5km'!$M45^2)</f>
        <v>7.3867102550711348</v>
      </c>
      <c r="BH47" s="2">
        <f>SQRT('(5) year_D_R23p2-5.5km'!BR45^2+'(5) year_D_R23p2-5.5km'!$M45^2)</f>
        <v>6.5251945846549235</v>
      </c>
      <c r="BI47" s="2">
        <f>SQRT('(5) year_D_R23p2-5.5km'!BS45^2+'(5) year_D_R23p2-5.5km'!$M45^2)</f>
        <v>5.6972902452383796</v>
      </c>
      <c r="BJ47" s="2">
        <f>SQRT('(5) year_D_R23p2-5.5km'!BT45^2+'(5) year_D_R23p2-5.5km'!$M45^2)</f>
        <v>4.9030131669066463</v>
      </c>
      <c r="BK47" s="2">
        <f>SQRT('(5) year_D_R23p2-5.5km'!BU45^2+'(5) year_D_R23p2-5.5km'!$M45^2)</f>
        <v>4.1535738227897214</v>
      </c>
      <c r="BL47" s="2">
        <f>SQRT('(5) year_D_R23p2-5.5km'!BV45^2+'(5) year_D_R23p2-5.5km'!$M45^2)</f>
        <v>3.4490084917287036</v>
      </c>
      <c r="BM47" s="2">
        <f>SQRT('(5) year_D_R23p2-5.5km'!BW45^2+'(5) year_D_R23p2-5.5km'!$M45^2)</f>
        <v>2.7670254729834705</v>
      </c>
      <c r="BN47" s="2">
        <f>SQRT('(5) year_D_R23p2-5.5km'!BX45^2+'(5) year_D_R23p2-5.5km'!$M45^2)</f>
        <v>2.1189679736341103</v>
      </c>
      <c r="BO47" s="2">
        <f>SQRT('(5) year_D_R23p2-5.5km'!BY45^2+'(5) year_D_R23p2-5.5km'!$M45^2)</f>
        <v>1.5163742457843008</v>
      </c>
      <c r="BP47" s="2">
        <f>SQRT('(5) year_D_R23p2-5.5km'!BZ45^2+'(5) year_D_R23p2-5.5km'!$M45^2)</f>
        <v>0.93818526418319403</v>
      </c>
      <c r="BQ47" s="2">
        <f>SQRT('(5) year_D_R23p2-5.5km'!CA45^2+'(5) year_D_R23p2-5.5km'!$M45^2)</f>
        <v>0.54276756541818139</v>
      </c>
      <c r="BR47" s="2">
        <f>SQRT('(5) year_D_R23p2-5.5km'!CB45^2+'(5) year_D_R23p2-5.5km'!$M45^2)</f>
        <v>0.54720689551475687</v>
      </c>
      <c r="BS47" s="2">
        <f>SQRT('(5) year_D_R23p2-5.5km'!CC45^2+'(5) year_D_R23p2-5.5km'!$M45^2)</f>
        <v>0.53571044405214074</v>
      </c>
      <c r="BT47" s="2">
        <f>SQRT('(5) year_D_R23p2-5.5km'!CD45^2+'(5) year_D_R23p2-5.5km'!$M45^2)</f>
        <v>0.61550399703015257</v>
      </c>
      <c r="BU47" s="2">
        <f>SQRT('(5) year_D_R23p2-5.5km'!CE45^2+'(5) year_D_R23p2-5.5km'!$M45^2)</f>
        <v>0.50836149473128245</v>
      </c>
      <c r="BV47" s="2">
        <f>SQRT('(5) year_D_R23p2-5.5km'!CF45^2+'(5) year_D_R23p2-5.5km'!$M45^2)</f>
        <v>0.53657233510878632</v>
      </c>
      <c r="BW47" s="2">
        <f>SQRT('(5) year_D_R23p2-5.5km'!CG45^2+'(5) year_D_R23p2-5.5km'!$M45^2)</f>
        <v>0.68387975317185501</v>
      </c>
      <c r="BX47" s="2">
        <f>SQRT('(5) year_D_R23p2-5.5km'!CH45^2+'(5) year_D_R23p2-5.5km'!$M45^2)</f>
        <v>0.67940453464997419</v>
      </c>
      <c r="BY47" s="2">
        <f>SQRT('(5) year_D_R23p2-5.5km'!CI45^2+'(5) year_D_R23p2-5.5km'!$M45^2)</f>
        <v>0.62068277663403282</v>
      </c>
      <c r="BZ47" s="2">
        <f>SQRT('(5) year_D_R23p2-5.5km'!CJ45^2+'(5) year_D_R23p2-5.5km'!$M45^2)</f>
        <v>0.72625440696685817</v>
      </c>
      <c r="CA47" s="2">
        <f>SQRT('(5) year_D_R23p2-5.5km'!CK45^2+'(5) year_D_R23p2-5.5km'!$M45^2)</f>
        <v>0.53807670560862475</v>
      </c>
      <c r="CB47" s="2">
        <f>SQRT('(5) year_D_R23p2-5.5km'!CL45^2+'(5) year_D_R23p2-5.5km'!$M45^2)</f>
        <v>0.5836977092023895</v>
      </c>
      <c r="CC47" s="2">
        <f>SQRT('(5) year_D_R23p2-5.5km'!CM45^2+'(5) year_D_R23p2-5.5km'!$M45^2)</f>
        <v>0.56401242057242462</v>
      </c>
      <c r="CD47" s="2">
        <f>SQRT('(5) year_D_R23p2-5.5km'!CN45^2+'(5) year_D_R23p2-5.5km'!$M45^2)</f>
        <v>0.6172762857351568</v>
      </c>
      <c r="CE47" s="2">
        <f>SQRT('(5) year_D_R23p2-5.5km'!CO45^2+'(5) year_D_R23p2-5.5km'!$M45^2)</f>
        <v>0.74755872483544827</v>
      </c>
      <c r="CF47" s="2">
        <f>SQRT('(5) year_D_R23p2-5.5km'!CP45^2+'(5) year_D_R23p2-5.5km'!$M45^2)</f>
        <v>0.64868248592637812</v>
      </c>
      <c r="CG47" s="2">
        <f>SQRT('(5) year_D_R23p2-5.5km'!CQ45^2+'(5) year_D_R23p2-5.5km'!$M45^2)</f>
        <v>0.69675720651242867</v>
      </c>
      <c r="CH47" s="2">
        <f>SQRT('(5) year_D_R23p2-5.5km'!CR45^2+'(5) year_D_R23p2-5.5km'!$M45^2)</f>
        <v>0.54877684057998966</v>
      </c>
      <c r="CI47" s="2">
        <f>SQRT('(5) year_D_R23p2-5.5km'!CS45^2+'(5) year_D_R23p2-5.5km'!$M45^2)</f>
        <v>0.54724029328299539</v>
      </c>
      <c r="CJ47" s="2">
        <f>SQRT('(5) year_D_R23p2-5.5km'!CT45^2+'(5) year_D_R23p2-5.5km'!$M45^2)</f>
        <v>0.52141842186532106</v>
      </c>
      <c r="CK47" s="2">
        <f>SQRT('(5) year_D_R23p2-5.5km'!CU45^2+'(5) year_D_R23p2-5.5km'!$M45^2)</f>
        <v>0.54588269423327263</v>
      </c>
      <c r="CL47" s="2">
        <f>SQRT('(5) year_D_R23p2-5.5km'!CV45^2+'(5) year_D_R23p2-5.5km'!$M45^2)</f>
        <v>0.54706228355102116</v>
      </c>
      <c r="CM47" s="2">
        <f>SQRT('(5) year_D_R23p2-5.5km'!CW45^2+'(5) year_D_R23p2-5.5km'!$M45^2)</f>
        <v>0.54943621818512489</v>
      </c>
      <c r="CN47" s="2">
        <f>SQRT('(5) year_D_R23p2-5.5km'!CX45^2+'(5) year_D_R23p2-5.5km'!$M45^2)</f>
        <v>0.5615535092485312</v>
      </c>
      <c r="CO47" s="2">
        <f>SQRT('(5) year_D_R23p2-5.5km'!CY45^2+'(5) year_D_R23p2-5.5km'!$M45^2)</f>
        <v>0.58826684839587495</v>
      </c>
      <c r="CP47" s="2">
        <f>SQRT('(5) year_D_R23p2-5.5km'!CZ45^2+'(5) year_D_R23p2-5.5km'!$M45^2)</f>
        <v>0.61366875411859212</v>
      </c>
      <c r="CQ47" s="2">
        <f>SQRT('(5) year_D_R23p2-5.5km'!DA45^2+'(5) year_D_R23p2-5.5km'!$M45^2)</f>
        <v>0.56195881428294825</v>
      </c>
      <c r="CR47" s="2">
        <f>SQRT('(5) year_D_R23p2-5.5km'!DB45^2+'(5) year_D_R23p2-5.5km'!$M45^2)</f>
        <v>0.57166058537768638</v>
      </c>
      <c r="CS47" s="2">
        <f>SQRT('(5) year_D_R23p2-5.5km'!DC45^2+'(5) year_D_R23p2-5.5km'!$M45^2)</f>
        <v>0.55027056626394888</v>
      </c>
      <c r="CT47" s="2">
        <f>SQRT('(5) year_D_R23p2-5.5km'!DD45^2+'(5) year_D_R23p2-5.5km'!$M45^2)</f>
        <v>0.62951302444527779</v>
      </c>
      <c r="CU47" s="2">
        <f>SQRT('(5) year_D_R23p2-5.5km'!DE45^2+'(5) year_D_R23p2-5.5km'!$M45^2)</f>
        <v>0.54007614136834659</v>
      </c>
      <c r="CV47" s="2">
        <f>SQRT('(5) year_D_R23p2-5.5km'!DF45^2+'(5) year_D_R23p2-5.5km'!$M45^2)</f>
        <v>0.54258768713386218</v>
      </c>
      <c r="CW47" s="2">
        <f>SQRT('(5) year_D_R23p2-5.5km'!DG45^2+'(5) year_D_R23p2-5.5km'!$M45^2)</f>
        <v>0.57006745419687022</v>
      </c>
      <c r="CX47" s="2">
        <f>SQRT('(5) year_D_R23p2-5.5km'!DH45^2+'(5) year_D_R23p2-5.5km'!$M45^2)</f>
        <v>0.53114122907886663</v>
      </c>
      <c r="CY47" s="2">
        <f t="shared" si="10"/>
        <v>0.28083407539373595</v>
      </c>
      <c r="CZ47" s="2">
        <f t="shared" si="13"/>
        <v>0.87536495246494994</v>
      </c>
      <c r="DA47" s="2">
        <f t="shared" si="14"/>
        <v>0.13533080758910507</v>
      </c>
    </row>
    <row r="48" spans="1:105" ht="17" thickBot="1" x14ac:dyDescent="0.25">
      <c r="A48" s="173" t="s">
        <v>246</v>
      </c>
      <c r="B48" s="73" t="s">
        <v>178</v>
      </c>
      <c r="C48" s="76">
        <f>'(6) SMB_R23p2-5km_Gl'!P47-'(5) year_D_R23p2-5.5km'!P46</f>
        <v>-0.32333333333333342</v>
      </c>
      <c r="D48" s="76">
        <f>'(6) SMB_R23p2-5km_Gl'!Q47-'(5) year_D_R23p2-5.5km'!Q46</f>
        <v>1.5366666666666666</v>
      </c>
      <c r="E48" s="76">
        <f>'(6) SMB_R23p2-5km_Gl'!R47-'(5) year_D_R23p2-5.5km'!R46</f>
        <v>6.6666666666665986E-3</v>
      </c>
      <c r="F48" s="76">
        <f>'(6) SMB_R23p2-5km_Gl'!S47-'(5) year_D_R23p2-5.5km'!S46</f>
        <v>3.6666666666666625E-2</v>
      </c>
      <c r="G48" s="76">
        <f>'(6) SMB_R23p2-5km_Gl'!T47-'(5) year_D_R23p2-5.5km'!T46</f>
        <v>-0.26333333333333342</v>
      </c>
      <c r="H48" s="76">
        <f>'(6) SMB_R23p2-5km_Gl'!U47-'(5) year_D_R23p2-5.5km'!U46</f>
        <v>1.1866666666666665</v>
      </c>
      <c r="I48" s="76">
        <f>'(6) SMB_R23p2-5km_Gl'!V47-'(5) year_D_R23p2-5.5km'!V46</f>
        <v>0.46666666666666667</v>
      </c>
      <c r="J48" s="76">
        <f>'(6) SMB_R23p2-5km_Gl'!W47-'(5) year_D_R23p2-5.5km'!W46</f>
        <v>0.85666666666666658</v>
      </c>
      <c r="K48" s="76">
        <f>'(6) SMB_R23p2-5km_Gl'!X47-'(5) year_D_R23p2-5.5km'!X46</f>
        <v>0.31666666666666665</v>
      </c>
      <c r="L48" s="76">
        <f>'(6) SMB_R23p2-5km_Gl'!Y47-'(5) year_D_R23p2-5.5km'!Y46</f>
        <v>-0.54333333333333345</v>
      </c>
      <c r="M48" s="76">
        <f>'(6) SMB_R23p2-5km_Gl'!Z47-'(5) year_D_R23p2-5.5km'!Z46</f>
        <v>-0.10333333333333339</v>
      </c>
      <c r="N48" s="76">
        <f>'(6) SMB_R23p2-5km_Gl'!AA47-'(5) year_D_R23p2-5.5km'!AA46</f>
        <v>-0.2433333333333334</v>
      </c>
      <c r="O48" s="76">
        <f>'(6) SMB_R23p2-5km_Gl'!AB47-'(5) year_D_R23p2-5.5km'!AB46</f>
        <v>0.66666666666666663</v>
      </c>
      <c r="P48" s="76">
        <f>'(6) SMB_R23p2-5km_Gl'!AC47-'(5) year_D_R23p2-5.5km'!AC46</f>
        <v>-0.66333333333333344</v>
      </c>
      <c r="Q48" s="76">
        <f>'(6) SMB_R23p2-5km_Gl'!AD47-'(5) year_D_R23p2-5.5km'!AD46</f>
        <v>-0.8633333333333334</v>
      </c>
      <c r="R48" s="76">
        <f>'(6) SMB_R23p2-5km_Gl'!AE47-'(5) year_D_R23p2-5.5km'!AE46</f>
        <v>0.59666666666666657</v>
      </c>
      <c r="S48" s="76">
        <f>'(6) SMB_R23p2-5km_Gl'!AF47-'(5) year_D_R23p2-5.5km'!AF46</f>
        <v>-0.72333333333333338</v>
      </c>
      <c r="T48" s="76">
        <f>'(6) SMB_R23p2-5km_Gl'!AG47-'(5) year_D_R23p2-5.5km'!AG46</f>
        <v>-0.62333333333333341</v>
      </c>
      <c r="U48" s="76">
        <f>'(6) SMB_R23p2-5km_Gl'!AH47-'(5) year_D_R23p2-5.5km'!AH46</f>
        <v>-0.64333333333333342</v>
      </c>
      <c r="V48" s="76">
        <f>'(6) SMB_R23p2-5km_Gl'!AI47-'(5) year_D_R23p2-5.5km'!AI46</f>
        <v>-0.37333333333333341</v>
      </c>
      <c r="W48" s="76">
        <f>'(6) SMB_R23p2-5km_Gl'!AJ47-'(5) year_D_R23p2-5.5km'!AJ46</f>
        <v>-0.1133333333333334</v>
      </c>
      <c r="X48" s="76">
        <f>'(6) SMB_R23p2-5km_Gl'!AK47-'(5) year_D_R23p2-5.5km'!AK46</f>
        <v>-0.26333333333333342</v>
      </c>
      <c r="Y48" s="76">
        <f>'(6) SMB_R23p2-5km_Gl'!AL47-'(5) year_D_R23p2-5.5km'!AL46</f>
        <v>-0.7433333333333334</v>
      </c>
      <c r="Z48" s="76">
        <f>'(6) SMB_R23p2-5km_Gl'!AM47-'(5) year_D_R23p2-5.5km'!AM46</f>
        <v>-0.55333333333333345</v>
      </c>
      <c r="AA48" s="76">
        <f>'(6) SMB_R23p2-5km_Gl'!AN47-'(5) year_D_R23p2-5.5km'!AN46</f>
        <v>8.6666666666666559E-2</v>
      </c>
      <c r="AB48" s="76">
        <f>'(6) SMB_R23p2-5km_Gl'!AO47-'(5) year_D_R23p2-5.5km'!AO46</f>
        <v>0.14666666666666661</v>
      </c>
      <c r="AC48" s="76">
        <f>'(6) SMB_R23p2-5km_Gl'!AP47-'(5) year_D_R23p2-5.5km'!AP46</f>
        <v>0.65666666666666662</v>
      </c>
      <c r="AD48" s="76">
        <f>'(6) SMB_R23p2-5km_Gl'!AQ47-'(5) year_D_R23p2-5.5km'!AQ46</f>
        <v>-0.73333333333333339</v>
      </c>
      <c r="AE48" s="76">
        <f>'(6) SMB_R23p2-5km_Gl'!AR47-'(5) year_D_R23p2-5.5km'!AR46</f>
        <v>-0.63333333333333341</v>
      </c>
      <c r="AF48" s="76">
        <f>'(6) SMB_R23p2-5km_Gl'!AS47-'(5) year_D_R23p2-5.5km'!AS46</f>
        <v>7.666666666666655E-2</v>
      </c>
      <c r="AG48" s="76">
        <f>'(6) SMB_R23p2-5km_Gl'!AT47-'(5) year_D_R23p2-5.5km'!AT46</f>
        <v>-1.8233333333333333</v>
      </c>
      <c r="AH48" s="76">
        <f>'(6) SMB_R23p2-5km_Gl'!AU47-'(5) year_D_R23p2-5.5km'!AU46</f>
        <v>-1.7433333333333332</v>
      </c>
      <c r="AI48" s="76">
        <f>'(6) SMB_R23p2-5km_Gl'!AV47-'(5) year_D_R23p2-5.5km'!AV46</f>
        <v>-0.95333333333333337</v>
      </c>
      <c r="AJ48" s="76">
        <f>'(6) SMB_R23p2-5km_Gl'!AW47-'(5) year_D_R23p2-5.5km'!AW46</f>
        <v>-0.15333333333333338</v>
      </c>
      <c r="AK48" s="76">
        <f>'(6) SMB_R23p2-5km_Gl'!AX47-'(5) year_D_R23p2-5.5km'!AX46</f>
        <v>-0.92333333333333334</v>
      </c>
      <c r="AL48" s="76">
        <f>'(6) SMB_R23p2-5km_Gl'!AY47-'(5) year_D_R23p2-5.5km'!AY46</f>
        <v>-0.93333333333333335</v>
      </c>
      <c r="AM48" s="76">
        <f>'(6) SMB_R23p2-5km_Gl'!AZ47-'(5) year_D_R23p2-5.5km'!AZ46</f>
        <v>-2.0733333333333333</v>
      </c>
      <c r="AN48" s="76">
        <f>'(6) SMB_R23p2-5km_Gl'!BA47-'(5) year_D_R23p2-5.5km'!BA46</f>
        <v>-1.2333333333333334</v>
      </c>
      <c r="AO48" s="76">
        <f>'(6) SMB_R23p2-5km_Gl'!BB47-'(5) year_D_R23p2-5.5km'!BB46</f>
        <v>-1.3033333333333332</v>
      </c>
      <c r="AP48" s="76">
        <f>'(6) SMB_R23p2-5km_Gl'!BC47-'(5) year_D_R23p2-5.5km'!BC46</f>
        <v>-2.1633333333333336</v>
      </c>
      <c r="AQ48" s="76">
        <f>'(6) SMB_R23p2-5km_Gl'!BD47-'(5) year_D_R23p2-5.5km'!BD46</f>
        <v>-2.5733333333333333</v>
      </c>
      <c r="AR48" s="76">
        <f>'(6) SMB_R23p2-5km_Gl'!BE47-'(5) year_D_R23p2-5.5km'!BE46</f>
        <v>-2.0533333333333332</v>
      </c>
      <c r="AS48" s="76">
        <f>'(6) SMB_R23p2-5km_Gl'!BF47-'(5) year_D_R23p2-5.5km'!BF46</f>
        <v>-1.4833333333333334</v>
      </c>
      <c r="AT48" s="76">
        <f>'(6) SMB_R23p2-5km_Gl'!BG47-'(5) year_D_R23p2-5.5km'!BG46</f>
        <v>-1.6333333333333333</v>
      </c>
      <c r="AU48" s="76">
        <f>'(6) SMB_R23p2-5km_Gl'!BH47-'(5) year_D_R23p2-5.5km'!BH46</f>
        <v>-1.2633333333333334</v>
      </c>
      <c r="AV48" s="76">
        <f>'(6) SMB_R23p2-5km_Gl'!BI47-'(5) year_D_R23p2-5.5km'!BI46</f>
        <v>-1.9133333333333336</v>
      </c>
      <c r="AW48" s="76">
        <f>'(6) SMB_R23p2-5km_Gl'!BJ47-'(5) year_D_R23p2-5.5km'!BJ46</f>
        <v>-0.44333333333333336</v>
      </c>
      <c r="AX48" s="109">
        <f t="shared" si="15"/>
        <v>-0.56507246376811604</v>
      </c>
      <c r="AY48" s="109">
        <f t="shared" si="8"/>
        <v>3.5614035087719216E-2</v>
      </c>
      <c r="AZ48" s="109">
        <f t="shared" si="9"/>
        <v>-1.3766666666666667</v>
      </c>
      <c r="BA48" s="77"/>
      <c r="BB48" s="41"/>
      <c r="BC48" s="41"/>
      <c r="BD48" s="76">
        <f>SQRT('(5) year_D_R23p2-5.5km'!BN46^2+'(5) year_D_R23p2-5.5km'!$M46^2)</f>
        <v>0.11853789279842013</v>
      </c>
      <c r="BE48" s="76">
        <f>SQRT('(5) year_D_R23p2-5.5km'!BO46^2+'(5) year_D_R23p2-5.5km'!$M46^2)</f>
        <v>0.11853789279842013</v>
      </c>
      <c r="BF48" s="76">
        <f>SQRT('(5) year_D_R23p2-5.5km'!BP46^2+'(5) year_D_R23p2-5.5km'!$M46^2)</f>
        <v>0.11853789279842013</v>
      </c>
      <c r="BG48" s="76">
        <f>SQRT('(5) year_D_R23p2-5.5km'!BQ46^2+'(5) year_D_R23p2-5.5km'!$M46^2)</f>
        <v>0.11853789279842013</v>
      </c>
      <c r="BH48" s="76">
        <f>SQRT('(5) year_D_R23p2-5.5km'!BR46^2+'(5) year_D_R23p2-5.5km'!$M46^2)</f>
        <v>0.11853789279842013</v>
      </c>
      <c r="BI48" s="76">
        <f>SQRT('(5) year_D_R23p2-5.5km'!BS46^2+'(5) year_D_R23p2-5.5km'!$M46^2)</f>
        <v>0.11853789279842013</v>
      </c>
      <c r="BJ48" s="76">
        <f>SQRT('(5) year_D_R23p2-5.5km'!BT46^2+'(5) year_D_R23p2-5.5km'!$M46^2)</f>
        <v>0.11853789279842013</v>
      </c>
      <c r="BK48" s="76">
        <f>SQRT('(5) year_D_R23p2-5.5km'!BU46^2+'(5) year_D_R23p2-5.5km'!$M46^2)</f>
        <v>0.11853789279842013</v>
      </c>
      <c r="BL48" s="76">
        <f>SQRT('(5) year_D_R23p2-5.5km'!BV46^2+'(5) year_D_R23p2-5.5km'!$M46^2)</f>
        <v>0.11853789279842013</v>
      </c>
      <c r="BM48" s="76">
        <f>SQRT('(5) year_D_R23p2-5.5km'!BW46^2+'(5) year_D_R23p2-5.5km'!$M46^2)</f>
        <v>0.11853789279842013</v>
      </c>
      <c r="BN48" s="76">
        <f>SQRT('(5) year_D_R23p2-5.5km'!BX46^2+'(5) year_D_R23p2-5.5km'!$M46^2)</f>
        <v>0.11853789279842013</v>
      </c>
      <c r="BO48" s="76">
        <f>SQRT('(5) year_D_R23p2-5.5km'!BY46^2+'(5) year_D_R23p2-5.5km'!$M46^2)</f>
        <v>0.11853789279842013</v>
      </c>
      <c r="BP48" s="76">
        <f>SQRT('(5) year_D_R23p2-5.5km'!BZ46^2+'(5) year_D_R23p2-5.5km'!$M46^2)</f>
        <v>0.11853789279842013</v>
      </c>
      <c r="BQ48" s="76">
        <f>SQRT('(5) year_D_R23p2-5.5km'!CA46^2+'(5) year_D_R23p2-5.5km'!$M46^2)</f>
        <v>0.11853789279842013</v>
      </c>
      <c r="BR48" s="76">
        <f>SQRT('(5) year_D_R23p2-5.5km'!CB46^2+'(5) year_D_R23p2-5.5km'!$M46^2)</f>
        <v>0.11853789279842013</v>
      </c>
      <c r="BS48" s="76">
        <f>SQRT('(5) year_D_R23p2-5.5km'!CC46^2+'(5) year_D_R23p2-5.5km'!$M46^2)</f>
        <v>0.11853789279842013</v>
      </c>
      <c r="BT48" s="76">
        <f>SQRT('(5) year_D_R23p2-5.5km'!CD46^2+'(5) year_D_R23p2-5.5km'!$M46^2)</f>
        <v>0.11853789279842013</v>
      </c>
      <c r="BU48" s="76">
        <f>SQRT('(5) year_D_R23p2-5.5km'!CE46^2+'(5) year_D_R23p2-5.5km'!$M46^2)</f>
        <v>0.11853789279842013</v>
      </c>
      <c r="BV48" s="76">
        <f>SQRT('(5) year_D_R23p2-5.5km'!CF46^2+'(5) year_D_R23p2-5.5km'!$M46^2)</f>
        <v>0.11853789279842013</v>
      </c>
      <c r="BW48" s="76">
        <f>SQRT('(5) year_D_R23p2-5.5km'!CG46^2+'(5) year_D_R23p2-5.5km'!$M46^2)</f>
        <v>0.11853789279842013</v>
      </c>
      <c r="BX48" s="76">
        <f>SQRT('(5) year_D_R23p2-5.5km'!CH46^2+'(5) year_D_R23p2-5.5km'!$M46^2)</f>
        <v>0.11853789279842013</v>
      </c>
      <c r="BY48" s="76">
        <f>SQRT('(5) year_D_R23p2-5.5km'!CI46^2+'(5) year_D_R23p2-5.5km'!$M46^2)</f>
        <v>0.11853789279842013</v>
      </c>
      <c r="BZ48" s="76">
        <f>SQRT('(5) year_D_R23p2-5.5km'!CJ46^2+'(5) year_D_R23p2-5.5km'!$M46^2)</f>
        <v>0.11853789279842013</v>
      </c>
      <c r="CA48" s="76">
        <f>SQRT('(5) year_D_R23p2-5.5km'!CK46^2+'(5) year_D_R23p2-5.5km'!$M46^2)</f>
        <v>0.11853789279842013</v>
      </c>
      <c r="CB48" s="76">
        <f>SQRT('(5) year_D_R23p2-5.5km'!CL46^2+'(5) year_D_R23p2-5.5km'!$M46^2)</f>
        <v>0.11853789279842013</v>
      </c>
      <c r="CC48" s="76">
        <f>SQRT('(5) year_D_R23p2-5.5km'!CM46^2+'(5) year_D_R23p2-5.5km'!$M46^2)</f>
        <v>0.11853789279842013</v>
      </c>
      <c r="CD48" s="76">
        <f>SQRT('(5) year_D_R23p2-5.5km'!CN46^2+'(5) year_D_R23p2-5.5km'!$M46^2)</f>
        <v>0.11853789279842013</v>
      </c>
      <c r="CE48" s="76">
        <f>SQRT('(5) year_D_R23p2-5.5km'!CO46^2+'(5) year_D_R23p2-5.5km'!$M46^2)</f>
        <v>0.11853789279842013</v>
      </c>
      <c r="CF48" s="76">
        <f>SQRT('(5) year_D_R23p2-5.5km'!CP46^2+'(5) year_D_R23p2-5.5km'!$M46^2)</f>
        <v>0.11853789279842013</v>
      </c>
      <c r="CG48" s="76">
        <f>SQRT('(5) year_D_R23p2-5.5km'!CQ46^2+'(5) year_D_R23p2-5.5km'!$M46^2)</f>
        <v>0.11853789279842013</v>
      </c>
      <c r="CH48" s="76">
        <f>SQRT('(5) year_D_R23p2-5.5km'!CR46^2+'(5) year_D_R23p2-5.5km'!$M46^2)</f>
        <v>0.11853789279842013</v>
      </c>
      <c r="CI48" s="76">
        <f>SQRT('(5) year_D_R23p2-5.5km'!CS46^2+'(5) year_D_R23p2-5.5km'!$M46^2)</f>
        <v>0.11853789279842013</v>
      </c>
      <c r="CJ48" s="76">
        <f>SQRT('(5) year_D_R23p2-5.5km'!CT46^2+'(5) year_D_R23p2-5.5km'!$M46^2)</f>
        <v>0.11853789279842013</v>
      </c>
      <c r="CK48" s="76">
        <f>SQRT('(5) year_D_R23p2-5.5km'!CU46^2+'(5) year_D_R23p2-5.5km'!$M46^2)</f>
        <v>0.11853789279842013</v>
      </c>
      <c r="CL48" s="76">
        <f>SQRT('(5) year_D_R23p2-5.5km'!CV46^2+'(5) year_D_R23p2-5.5km'!$M46^2)</f>
        <v>0.11853789279842013</v>
      </c>
      <c r="CM48" s="76">
        <f>SQRT('(5) year_D_R23p2-5.5km'!CW46^2+'(5) year_D_R23p2-5.5km'!$M46^2)</f>
        <v>0.11853789279842013</v>
      </c>
      <c r="CN48" s="76">
        <f>SQRT('(5) year_D_R23p2-5.5km'!CX46^2+'(5) year_D_R23p2-5.5km'!$M46^2)</f>
        <v>0.11853789279842013</v>
      </c>
      <c r="CO48" s="76">
        <f>SQRT('(5) year_D_R23p2-5.5km'!CY46^2+'(5) year_D_R23p2-5.5km'!$M46^2)</f>
        <v>0.11853789279842013</v>
      </c>
      <c r="CP48" s="76">
        <f>SQRT('(5) year_D_R23p2-5.5km'!CZ46^2+'(5) year_D_R23p2-5.5km'!$M46^2)</f>
        <v>0.11853789279842013</v>
      </c>
      <c r="CQ48" s="76">
        <f>SQRT('(5) year_D_R23p2-5.5km'!DA46^2+'(5) year_D_R23p2-5.5km'!$M46^2)</f>
        <v>0.11853789279842013</v>
      </c>
      <c r="CR48" s="76">
        <f>SQRT('(5) year_D_R23p2-5.5km'!DB46^2+'(5) year_D_R23p2-5.5km'!$M46^2)</f>
        <v>0.11853789279842013</v>
      </c>
      <c r="CS48" s="76">
        <f>SQRT('(5) year_D_R23p2-5.5km'!DC46^2+'(5) year_D_R23p2-5.5km'!$M46^2)</f>
        <v>0.11853789279842013</v>
      </c>
      <c r="CT48" s="76">
        <f>SQRT('(5) year_D_R23p2-5.5km'!DD46^2+'(5) year_D_R23p2-5.5km'!$M46^2)</f>
        <v>0.11853789279842013</v>
      </c>
      <c r="CU48" s="76">
        <f>SQRT('(5) year_D_R23p2-5.5km'!DE46^2+'(5) year_D_R23p2-5.5km'!$M46^2)</f>
        <v>0.11853789279842013</v>
      </c>
      <c r="CV48" s="76">
        <f>SQRT('(5) year_D_R23p2-5.5km'!DF46^2+'(5) year_D_R23p2-5.5km'!$M46^2)</f>
        <v>0.11853789279842013</v>
      </c>
      <c r="CW48" s="76">
        <f>SQRT('(5) year_D_R23p2-5.5km'!DG46^2+'(5) year_D_R23p2-5.5km'!$M46^2)</f>
        <v>0.11853789279842013</v>
      </c>
      <c r="CX48" s="76">
        <f>SQRT('(5) year_D_R23p2-5.5km'!DH46^2+'(5) year_D_R23p2-5.5km'!$M46^2)</f>
        <v>0.11853789279842013</v>
      </c>
      <c r="CY48" s="76">
        <f t="shared" si="10"/>
        <v>1.7670585747123334E-2</v>
      </c>
      <c r="CZ48" s="76">
        <f t="shared" si="13"/>
        <v>2.7939649275108967E-2</v>
      </c>
      <c r="DA48" s="76">
        <f t="shared" si="14"/>
        <v>2.7939649275108967E-2</v>
      </c>
    </row>
    <row r="49" spans="1:105" x14ac:dyDescent="0.2">
      <c r="A49" s="170" t="s">
        <v>1</v>
      </c>
      <c r="B49" s="3" t="s">
        <v>176</v>
      </c>
      <c r="C49" s="2">
        <f>'(6) SMB_R23p2-5km_Gl'!P48-'(5) year_D_R23p2-5.5km'!P47</f>
        <v>-0.3388000000000001</v>
      </c>
      <c r="D49" s="2">
        <f>'(6) SMB_R23p2-5km_Gl'!Q48-'(5) year_D_R23p2-5.5km'!Q47</f>
        <v>4.1199999999999903E-2</v>
      </c>
      <c r="E49" s="2">
        <f>'(6) SMB_R23p2-5km_Gl'!R48-'(5) year_D_R23p2-5.5km'!R47</f>
        <v>-0.52880000000000005</v>
      </c>
      <c r="F49" s="2">
        <f>'(6) SMB_R23p2-5km_Gl'!S48-'(5) year_D_R23p2-5.5km'!S47</f>
        <v>-0.40880000000000005</v>
      </c>
      <c r="G49" s="2">
        <f>'(6) SMB_R23p2-5km_Gl'!T48-'(5) year_D_R23p2-5.5km'!T47</f>
        <v>-0.36880000000000002</v>
      </c>
      <c r="H49" s="2">
        <f>'(6) SMB_R23p2-5km_Gl'!U48-'(5) year_D_R23p2-5.5km'!U47</f>
        <v>0.39119999999999999</v>
      </c>
      <c r="I49" s="2">
        <f>'(6) SMB_R23p2-5km_Gl'!V48-'(5) year_D_R23p2-5.5km'!V47</f>
        <v>-0.10880000000000001</v>
      </c>
      <c r="J49" s="2">
        <f>'(6) SMB_R23p2-5km_Gl'!W48-'(5) year_D_R23p2-5.5km'!W47</f>
        <v>3.1199999999999894E-2</v>
      </c>
      <c r="K49" s="2">
        <f>'(6) SMB_R23p2-5km_Gl'!X48-'(5) year_D_R23p2-5.5km'!X47</f>
        <v>-0.26880000000000004</v>
      </c>
      <c r="L49" s="2">
        <f>'(6) SMB_R23p2-5km_Gl'!Y48-'(5) year_D_R23p2-5.5km'!Y47</f>
        <v>-0.43880000000000008</v>
      </c>
      <c r="M49" s="2">
        <f>'(6) SMB_R23p2-5km_Gl'!Z48-'(5) year_D_R23p2-5.5km'!Z47</f>
        <v>-0.3488</v>
      </c>
      <c r="N49" s="2">
        <f>'(6) SMB_R23p2-5km_Gl'!AA48-'(5) year_D_R23p2-5.5km'!AA47</f>
        <v>-0.46880000000000011</v>
      </c>
      <c r="O49" s="2">
        <f>'(6) SMB_R23p2-5km_Gl'!AB48-'(5) year_D_R23p2-5.5km'!AB47</f>
        <v>-0.17880000000000007</v>
      </c>
      <c r="P49" s="2">
        <f>'(6) SMB_R23p2-5km_Gl'!AC48-'(5) year_D_R23p2-5.5km'!AC47</f>
        <v>-0.40880000000000005</v>
      </c>
      <c r="Q49" s="2">
        <f>'(6) SMB_R23p2-5km_Gl'!AD48-'(5) year_D_R23p2-5.5km'!AD47</f>
        <v>-0.51691159999999992</v>
      </c>
      <c r="R49" s="2">
        <f>'(6) SMB_R23p2-5km_Gl'!AE48-'(5) year_D_R23p2-5.5km'!AE47</f>
        <v>0.15171519999999994</v>
      </c>
      <c r="S49" s="2">
        <f>'(6) SMB_R23p2-5km_Gl'!AF48-'(5) year_D_R23p2-5.5km'!AF47</f>
        <v>-0.50712375799999998</v>
      </c>
      <c r="T49" s="2">
        <f>'(6) SMB_R23p2-5km_Gl'!AG48-'(5) year_D_R23p2-5.5km'!AG47</f>
        <v>-0.51554734600000007</v>
      </c>
      <c r="U49" s="2">
        <f>'(6) SMB_R23p2-5km_Gl'!AH48-'(5) year_D_R23p2-5.5km'!AH47</f>
        <v>-0.54212772720000002</v>
      </c>
      <c r="V49" s="2">
        <f>'(6) SMB_R23p2-5km_Gl'!AI48-'(5) year_D_R23p2-5.5km'!AI47</f>
        <v>-0.10743325520000013</v>
      </c>
      <c r="W49" s="2">
        <f>'(6) SMB_R23p2-5km_Gl'!AJ48-'(5) year_D_R23p2-5.5km'!AJ47</f>
        <v>-0.26170397480000007</v>
      </c>
      <c r="X49" s="2">
        <f>'(6) SMB_R23p2-5km_Gl'!AK48-'(5) year_D_R23p2-5.5km'!AK47</f>
        <v>-0.53907224240000007</v>
      </c>
      <c r="Y49" s="2">
        <f>'(6) SMB_R23p2-5km_Gl'!AL48-'(5) year_D_R23p2-5.5km'!AL47</f>
        <v>-0.45570644799999993</v>
      </c>
      <c r="Z49" s="2">
        <f>'(6) SMB_R23p2-5km_Gl'!AM48-'(5) year_D_R23p2-5.5km'!AM47</f>
        <v>-0.82101150999999994</v>
      </c>
      <c r="AA49" s="2">
        <f>'(6) SMB_R23p2-5km_Gl'!AN48-'(5) year_D_R23p2-5.5km'!AN47</f>
        <v>0.53032195400000004</v>
      </c>
      <c r="AB49" s="2">
        <f>'(6) SMB_R23p2-5km_Gl'!AO48-'(5) year_D_R23p2-5.5km'!AO47</f>
        <v>-0.21598120319999992</v>
      </c>
      <c r="AC49" s="2">
        <f>'(6) SMB_R23p2-5km_Gl'!AP48-'(5) year_D_R23p2-5.5km'!AP47</f>
        <v>0.26558924160000008</v>
      </c>
      <c r="AD49" s="2">
        <f>'(6) SMB_R23p2-5km_Gl'!AQ48-'(5) year_D_R23p2-5.5km'!AQ47</f>
        <v>-0.40066061080000004</v>
      </c>
      <c r="AE49" s="2">
        <f>'(6) SMB_R23p2-5km_Gl'!AR48-'(5) year_D_R23p2-5.5km'!AR47</f>
        <v>-0.3179209368</v>
      </c>
      <c r="AF49" s="2">
        <f>'(6) SMB_R23p2-5km_Gl'!AS48-'(5) year_D_R23p2-5.5km'!AS47</f>
        <v>-3.435217920000011E-2</v>
      </c>
      <c r="AG49" s="2">
        <f>'(6) SMB_R23p2-5km_Gl'!AT48-'(5) year_D_R23p2-5.5km'!AT47</f>
        <v>-0.69584747520000012</v>
      </c>
      <c r="AH49" s="2">
        <f>'(6) SMB_R23p2-5km_Gl'!AU48-'(5) year_D_R23p2-5.5km'!AU47</f>
        <v>-0.53243596800000004</v>
      </c>
      <c r="AI49" s="2">
        <f>'(6) SMB_R23p2-5km_Gl'!AV48-'(5) year_D_R23p2-5.5km'!AV47</f>
        <v>-0.27790195200000012</v>
      </c>
      <c r="AJ49" s="2">
        <f>'(6) SMB_R23p2-5km_Gl'!AW48-'(5) year_D_R23p2-5.5km'!AW47</f>
        <v>-6.5049928000000312E-2</v>
      </c>
      <c r="AK49" s="2">
        <f>'(6) SMB_R23p2-5km_Gl'!AX48-'(5) year_D_R23p2-5.5km'!AX47</f>
        <v>-1.0012432480000002</v>
      </c>
      <c r="AL49" s="2">
        <f>'(6) SMB_R23p2-5km_Gl'!AY48-'(5) year_D_R23p2-5.5km'!AY47</f>
        <v>-0.94282765200000018</v>
      </c>
      <c r="AM49" s="2">
        <f>'(6) SMB_R23p2-5km_Gl'!AZ48-'(5) year_D_R23p2-5.5km'!AZ47</f>
        <v>-1.3201681840000004</v>
      </c>
      <c r="AN49" s="2">
        <f>'(6) SMB_R23p2-5km_Gl'!BA48-'(5) year_D_R23p2-5.5km'!BA47</f>
        <v>-1.6079459080000003</v>
      </c>
      <c r="AO49" s="2">
        <f>'(6) SMB_R23p2-5km_Gl'!BB48-'(5) year_D_R23p2-5.5km'!BB47</f>
        <v>-1.6372773560000002</v>
      </c>
      <c r="AP49" s="2">
        <f>'(6) SMB_R23p2-5km_Gl'!BC48-'(5) year_D_R23p2-5.5km'!BC47</f>
        <v>-1.6058864716000001</v>
      </c>
      <c r="AQ49" s="2">
        <f>'(6) SMB_R23p2-5km_Gl'!BD48-'(5) year_D_R23p2-5.5km'!BD47</f>
        <v>-1.7083250528</v>
      </c>
      <c r="AR49" s="2">
        <f>'(6) SMB_R23p2-5km_Gl'!BE48-'(5) year_D_R23p2-5.5km'!BE47</f>
        <v>-1.2950161592000002</v>
      </c>
      <c r="AS49" s="2">
        <f>'(6) SMB_R23p2-5km_Gl'!BF48-'(5) year_D_R23p2-5.5km'!BF47</f>
        <v>-1.5338139420000001</v>
      </c>
      <c r="AT49" s="2">
        <f>'(6) SMB_R23p2-5km_Gl'!BG48-'(5) year_D_R23p2-5.5km'!BG47</f>
        <v>-1.3664294511999999</v>
      </c>
      <c r="AU49" s="2">
        <f>'(6) SMB_R23p2-5km_Gl'!BH48-'(5) year_D_R23p2-5.5km'!BH47</f>
        <v>-1.3253949135999998</v>
      </c>
      <c r="AV49" s="2">
        <f>'(6) SMB_R23p2-5km_Gl'!BI48-'(5) year_D_R23p2-5.5km'!BI47</f>
        <v>-1.4311621855999999</v>
      </c>
      <c r="AW49" s="2">
        <f>'(6) SMB_R23p2-5km_Gl'!BJ48-'(5) year_D_R23p2-5.5km'!BJ47</f>
        <v>-1.1743158976000001</v>
      </c>
      <c r="AX49" s="23">
        <f t="shared" si="15"/>
        <v>-0.5660402661565217</v>
      </c>
      <c r="AY49" s="23">
        <f t="shared" si="8"/>
        <v>-0.28069448585263163</v>
      </c>
      <c r="AZ49" s="23">
        <f t="shared" si="9"/>
        <v>-1.0388332757333336</v>
      </c>
      <c r="BD49" s="2">
        <f>SQRT('(5) year_D_R23p2-5.5km'!BN47^2+'(5) year_D_R23p2-5.5km'!$M47^2)</f>
        <v>1.1176038755066602</v>
      </c>
      <c r="BE49" s="2">
        <f>SQRT('(5) year_D_R23p2-5.5km'!BO47^2+'(5) year_D_R23p2-5.5km'!$M47^2)</f>
        <v>1.0144840639003045</v>
      </c>
      <c r="BF49" s="2">
        <f>SQRT('(5) year_D_R23p2-5.5km'!BP47^2+'(5) year_D_R23p2-5.5km'!$M47^2)</f>
        <v>0.91484307553812561</v>
      </c>
      <c r="BG49" s="2">
        <f>SQRT('(5) year_D_R23p2-5.5km'!BQ47^2+'(5) year_D_R23p2-5.5km'!$M47^2)</f>
        <v>0.82099868779146445</v>
      </c>
      <c r="BH49" s="2">
        <f>SQRT('(5) year_D_R23p2-5.5km'!BR47^2+'(5) year_D_R23p2-5.5km'!$M47^2)</f>
        <v>0.73179298385516334</v>
      </c>
      <c r="BI49" s="2">
        <f>SQRT('(5) year_D_R23p2-5.5km'!BS47^2+'(5) year_D_R23p2-5.5km'!$M47^2)</f>
        <v>0.64606854745244402</v>
      </c>
      <c r="BJ49" s="2">
        <f>SQRT('(5) year_D_R23p2-5.5km'!BT47^2+'(5) year_D_R23p2-5.5km'!$M47^2)</f>
        <v>0.56614364011784468</v>
      </c>
      <c r="BK49" s="2">
        <f>SQRT('(5) year_D_R23p2-5.5km'!BU47^2+'(5) year_D_R23p2-5.5km'!$M47^2)</f>
        <v>0.48854556889629158</v>
      </c>
      <c r="BL49" s="2">
        <f>SQRT('(5) year_D_R23p2-5.5km'!BV47^2+'(5) year_D_R23p2-5.5km'!$M47^2)</f>
        <v>0.41559447573849095</v>
      </c>
      <c r="BM49" s="2">
        <f>SQRT('(5) year_D_R23p2-5.5km'!BW47^2+'(5) year_D_R23p2-5.5km'!$M47^2)</f>
        <v>0.34729572013692933</v>
      </c>
      <c r="BN49" s="2">
        <f>SQRT('(5) year_D_R23p2-5.5km'!BX47^2+'(5) year_D_R23p2-5.5km'!$M47^2)</f>
        <v>0.28365841210903525</v>
      </c>
      <c r="BO49" s="2">
        <f>SQRT('(5) year_D_R23p2-5.5km'!BY47^2+'(5) year_D_R23p2-5.5km'!$M47^2)</f>
        <v>0.22469945249601983</v>
      </c>
      <c r="BP49" s="2">
        <f>SQRT('(5) year_D_R23p2-5.5km'!BZ47^2+'(5) year_D_R23p2-5.5km'!$M47^2)</f>
        <v>0.17621868983810354</v>
      </c>
      <c r="BQ49" s="2">
        <f>SQRT('(5) year_D_R23p2-5.5km'!CA47^2+'(5) year_D_R23p2-5.5km'!$M47^2)</f>
        <v>0.15317845430924965</v>
      </c>
      <c r="BR49" s="2">
        <f>SQRT('(5) year_D_R23p2-5.5km'!CB47^2+'(5) year_D_R23p2-5.5km'!$M47^2)</f>
        <v>0.1595586986446457</v>
      </c>
      <c r="BS49" s="2">
        <f>SQRT('(5) year_D_R23p2-5.5km'!CC47^2+'(5) year_D_R23p2-5.5km'!$M47^2)</f>
        <v>0.16693788930867576</v>
      </c>
      <c r="BT49" s="2">
        <f>SQRT('(5) year_D_R23p2-5.5km'!CD47^2+'(5) year_D_R23p2-5.5km'!$M47^2)</f>
        <v>0.14646279342221755</v>
      </c>
      <c r="BU49" s="2">
        <f>SQRT('(5) year_D_R23p2-5.5km'!CE47^2+'(5) year_D_R23p2-5.5km'!$M47^2)</f>
        <v>0.13065214880439652</v>
      </c>
      <c r="BV49" s="2">
        <f>SQRT('(5) year_D_R23p2-5.5km'!CF47^2+'(5) year_D_R23p2-5.5km'!$M47^2)</f>
        <v>0.13492862049117044</v>
      </c>
      <c r="BW49" s="2">
        <f>SQRT('(5) year_D_R23p2-5.5km'!CG47^2+'(5) year_D_R23p2-5.5km'!$M47^2)</f>
        <v>0.14028950589733441</v>
      </c>
      <c r="BX49" s="2">
        <f>SQRT('(5) year_D_R23p2-5.5km'!CH47^2+'(5) year_D_R23p2-5.5km'!$M47^2)</f>
        <v>0.12489764034841579</v>
      </c>
      <c r="BY49" s="2">
        <f>SQRT('(5) year_D_R23p2-5.5km'!CI47^2+'(5) year_D_R23p2-5.5km'!$M47^2)</f>
        <v>0.12624557074935289</v>
      </c>
      <c r="BZ49" s="2">
        <f>SQRT('(5) year_D_R23p2-5.5km'!CJ47^2+'(5) year_D_R23p2-5.5km'!$M47^2)</f>
        <v>0.14200662551356066</v>
      </c>
      <c r="CA49" s="2">
        <f>SQRT('(5) year_D_R23p2-5.5km'!CK47^2+'(5) year_D_R23p2-5.5km'!$M47^2)</f>
        <v>0.28290864138865623</v>
      </c>
      <c r="CB49" s="2">
        <f>SQRT('(5) year_D_R23p2-5.5km'!CL47^2+'(5) year_D_R23p2-5.5km'!$M47^2)</f>
        <v>0.12690064958948605</v>
      </c>
      <c r="CC49" s="2">
        <f>SQRT('(5) year_D_R23p2-5.5km'!CM47^2+'(5) year_D_R23p2-5.5km'!$M47^2)</f>
        <v>0.13494970459558797</v>
      </c>
      <c r="CD49" s="2">
        <f>SQRT('(5) year_D_R23p2-5.5km'!CN47^2+'(5) year_D_R23p2-5.5km'!$M47^2)</f>
        <v>0.15580423276938024</v>
      </c>
      <c r="CE49" s="2">
        <f>SQRT('(5) year_D_R23p2-5.5km'!CO47^2+'(5) year_D_R23p2-5.5km'!$M47^2)</f>
        <v>0.13755592875622208</v>
      </c>
      <c r="CF49" s="2">
        <f>SQRT('(5) year_D_R23p2-5.5km'!CP47^2+'(5) year_D_R23p2-5.5km'!$M47^2)</f>
        <v>0.13089746925935222</v>
      </c>
      <c r="CG49" s="2">
        <f>SQRT('(5) year_D_R23p2-5.5km'!CQ47^2+'(5) year_D_R23p2-5.5km'!$M47^2)</f>
        <v>0.14202090499597084</v>
      </c>
      <c r="CH49" s="2">
        <f>SQRT('(5) year_D_R23p2-5.5km'!CR47^2+'(5) year_D_R23p2-5.5km'!$M47^2)</f>
        <v>0.14290451439141896</v>
      </c>
      <c r="CI49" s="2">
        <f>SQRT('(5) year_D_R23p2-5.5km'!CS47^2+'(5) year_D_R23p2-5.5km'!$M47^2)</f>
        <v>0.14600465329473203</v>
      </c>
      <c r="CJ49" s="2">
        <f>SQRT('(5) year_D_R23p2-5.5km'!CT47^2+'(5) year_D_R23p2-5.5km'!$M47^2)</f>
        <v>0.12316664814392497</v>
      </c>
      <c r="CK49" s="2">
        <f>SQRT('(5) year_D_R23p2-5.5km'!CU47^2+'(5) year_D_R23p2-5.5km'!$M47^2)</f>
        <v>0.13379680799667099</v>
      </c>
      <c r="CL49" s="2">
        <f>SQRT('(5) year_D_R23p2-5.5km'!CV47^2+'(5) year_D_R23p2-5.5km'!$M47^2)</f>
        <v>0.15942700651009331</v>
      </c>
      <c r="CM49" s="2">
        <f>SQRT('(5) year_D_R23p2-5.5km'!CW47^2+'(5) year_D_R23p2-5.5km'!$M47^2)</f>
        <v>0.19243946968064821</v>
      </c>
      <c r="CN49" s="2">
        <f>SQRT('(5) year_D_R23p2-5.5km'!CX47^2+'(5) year_D_R23p2-5.5km'!$M47^2)</f>
        <v>0.22397060425140691</v>
      </c>
      <c r="CO49" s="2">
        <f>SQRT('(5) year_D_R23p2-5.5km'!CY47^2+'(5) year_D_R23p2-5.5km'!$M47^2)</f>
        <v>0.29084244919900121</v>
      </c>
      <c r="CP49" s="2">
        <f>SQRT('(5) year_D_R23p2-5.5km'!CZ47^2+'(5) year_D_R23p2-5.5km'!$M47^2)</f>
        <v>0.28425944988646734</v>
      </c>
      <c r="CQ49" s="2">
        <f>SQRT('(5) year_D_R23p2-5.5km'!DA47^2+'(5) year_D_R23p2-5.5km'!$M47^2)</f>
        <v>0.24890081857733296</v>
      </c>
      <c r="CR49" s="2">
        <f>SQRT('(5) year_D_R23p2-5.5km'!DB47^2+'(5) year_D_R23p2-5.5km'!$M47^2)</f>
        <v>0.22260715098308678</v>
      </c>
      <c r="CS49" s="2">
        <f>SQRT('(5) year_D_R23p2-5.5km'!DC47^2+'(5) year_D_R23p2-5.5km'!$M47^2)</f>
        <v>0.20848652001901005</v>
      </c>
      <c r="CT49" s="2">
        <f>SQRT('(5) year_D_R23p2-5.5km'!DD47^2+'(5) year_D_R23p2-5.5km'!$M47^2)</f>
        <v>0.22155785141014742</v>
      </c>
      <c r="CU49" s="2">
        <f>SQRT('(5) year_D_R23p2-5.5km'!DE47^2+'(5) year_D_R23p2-5.5km'!$M47^2)</f>
        <v>0.20743817014886423</v>
      </c>
      <c r="CV49" s="2">
        <f>SQRT('(5) year_D_R23p2-5.5km'!DF47^2+'(5) year_D_R23p2-5.5km'!$M47^2)</f>
        <v>0.20106648060216675</v>
      </c>
      <c r="CW49" s="2">
        <f>SQRT('(5) year_D_R23p2-5.5km'!DG47^2+'(5) year_D_R23p2-5.5km'!$M47^2)</f>
        <v>0.19283666246399098</v>
      </c>
      <c r="CX49" s="2">
        <f>SQRT('(5) year_D_R23p2-5.5km'!DH47^2+'(5) year_D_R23p2-5.5km'!$M47^2)</f>
        <v>0.19605979804126225</v>
      </c>
      <c r="CY49" s="2">
        <f t="shared" si="10"/>
        <v>4.3696812419212749E-2</v>
      </c>
      <c r="CZ49" s="2">
        <f t="shared" si="13"/>
        <v>0.10717835567024359</v>
      </c>
      <c r="DA49" s="2">
        <f t="shared" si="14"/>
        <v>4.5472513306750721E-2</v>
      </c>
    </row>
    <row r="50" spans="1:105" x14ac:dyDescent="0.2">
      <c r="A50" s="170" t="s">
        <v>17</v>
      </c>
      <c r="B50" s="3" t="s">
        <v>176</v>
      </c>
      <c r="C50" s="2">
        <f>'(6) SMB_R23p2-5km_Gl'!P49-'(5) year_D_R23p2-5.5km'!P48</f>
        <v>-0.47149999999999997</v>
      </c>
      <c r="D50" s="2">
        <f>'(6) SMB_R23p2-5km_Gl'!Q49-'(5) year_D_R23p2-5.5km'!Q48</f>
        <v>-8.1500000000000017E-2</v>
      </c>
      <c r="E50" s="2">
        <f>'(6) SMB_R23p2-5km_Gl'!R49-'(5) year_D_R23p2-5.5km'!R48</f>
        <v>-0.29149999999999998</v>
      </c>
      <c r="F50" s="2">
        <f>'(6) SMB_R23p2-5km_Gl'!S49-'(5) year_D_R23p2-5.5km'!S48</f>
        <v>-0.41149999999999998</v>
      </c>
      <c r="G50" s="2">
        <f>'(6) SMB_R23p2-5km_Gl'!T49-'(5) year_D_R23p2-5.5km'!T48</f>
        <v>-0.35149999999999998</v>
      </c>
      <c r="H50" s="2">
        <f>'(6) SMB_R23p2-5km_Gl'!U49-'(5) year_D_R23p2-5.5km'!U48</f>
        <v>0.15849999999999997</v>
      </c>
      <c r="I50" s="2">
        <f>'(6) SMB_R23p2-5km_Gl'!V49-'(5) year_D_R23p2-5.5km'!V48</f>
        <v>-0.20150000000000001</v>
      </c>
      <c r="J50" s="2">
        <f>'(6) SMB_R23p2-5km_Gl'!W49-'(5) year_D_R23p2-5.5km'!W48</f>
        <v>-0.17149999999999999</v>
      </c>
      <c r="K50" s="2">
        <f>'(6) SMB_R23p2-5km_Gl'!X49-'(5) year_D_R23p2-5.5km'!X48</f>
        <v>-0.29149999999999998</v>
      </c>
      <c r="L50" s="2">
        <f>'(6) SMB_R23p2-5km_Gl'!Y49-'(5) year_D_R23p2-5.5km'!Y48</f>
        <v>-0.41149999999999998</v>
      </c>
      <c r="M50" s="2">
        <f>'(6) SMB_R23p2-5km_Gl'!Z49-'(5) year_D_R23p2-5.5km'!Z48</f>
        <v>-0.36149999999999999</v>
      </c>
      <c r="N50" s="2">
        <f>'(6) SMB_R23p2-5km_Gl'!AA49-'(5) year_D_R23p2-5.5km'!AA48</f>
        <v>-0.34150000000000003</v>
      </c>
      <c r="O50" s="2">
        <f>'(6) SMB_R23p2-5km_Gl'!AB49-'(5) year_D_R23p2-5.5km'!AB48</f>
        <v>-0.15149999999999997</v>
      </c>
      <c r="P50" s="2">
        <f>'(6) SMB_R23p2-5km_Gl'!AC49-'(5) year_D_R23p2-5.5km'!AC48</f>
        <v>-0.54149999999999998</v>
      </c>
      <c r="Q50" s="2">
        <f>'(6) SMB_R23p2-5km_Gl'!AD49-'(5) year_D_R23p2-5.5km'!AD48</f>
        <v>-0.46341399999999999</v>
      </c>
      <c r="R50" s="2">
        <f>'(6) SMB_R23p2-5km_Gl'!AE49-'(5) year_D_R23p2-5.5km'!AE48</f>
        <v>-0.17466300000000001</v>
      </c>
      <c r="S50" s="2">
        <f>'(6) SMB_R23p2-5km_Gl'!AF49-'(5) year_D_R23p2-5.5km'!AF48</f>
        <v>-0.46850079549999996</v>
      </c>
      <c r="T50" s="2">
        <f>'(6) SMB_R23p2-5km_Gl'!AG49-'(5) year_D_R23p2-5.5km'!AG48</f>
        <v>-0.60687412699999999</v>
      </c>
      <c r="U50" s="2">
        <f>'(6) SMB_R23p2-5km_Gl'!AH49-'(5) year_D_R23p2-5.5km'!AH48</f>
        <v>-0.64475395899999999</v>
      </c>
      <c r="V50" s="2">
        <f>'(6) SMB_R23p2-5km_Gl'!AI49-'(5) year_D_R23p2-5.5km'!AI48</f>
        <v>-0.24731683399999996</v>
      </c>
      <c r="W50" s="2">
        <f>'(6) SMB_R23p2-5km_Gl'!AJ49-'(5) year_D_R23p2-5.5km'!AJ48</f>
        <v>-0.19977988749999992</v>
      </c>
      <c r="X50" s="2">
        <f>'(6) SMB_R23p2-5km_Gl'!AK49-'(5) year_D_R23p2-5.5km'!AK48</f>
        <v>-0.42050319899999994</v>
      </c>
      <c r="Y50" s="2">
        <f>'(6) SMB_R23p2-5km_Gl'!AL49-'(5) year_D_R23p2-5.5km'!AL48</f>
        <v>-0.39526159550000006</v>
      </c>
      <c r="Z50" s="2">
        <f>'(6) SMB_R23p2-5km_Gl'!AM49-'(5) year_D_R23p2-5.5km'!AM48</f>
        <v>-0.45092886400000004</v>
      </c>
      <c r="AA50" s="2">
        <f>'(6) SMB_R23p2-5km_Gl'!AN49-'(5) year_D_R23p2-5.5km'!AN48</f>
        <v>0.13301671450000002</v>
      </c>
      <c r="AB50" s="2">
        <f>'(6) SMB_R23p2-5km_Gl'!AO49-'(5) year_D_R23p2-5.5km'!AO48</f>
        <v>-0.25851811000000002</v>
      </c>
      <c r="AC50" s="2">
        <f>'(6) SMB_R23p2-5km_Gl'!AP49-'(5) year_D_R23p2-5.5km'!AP48</f>
        <v>0.21005626250000003</v>
      </c>
      <c r="AD50" s="2">
        <f>'(6) SMB_R23p2-5km_Gl'!AQ49-'(5) year_D_R23p2-5.5km'!AQ48</f>
        <v>-0.27175210599999994</v>
      </c>
      <c r="AE50" s="2">
        <f>'(6) SMB_R23p2-5km_Gl'!AR49-'(5) year_D_R23p2-5.5km'!AR48</f>
        <v>-0.38295437599999993</v>
      </c>
      <c r="AF50" s="2">
        <f>'(6) SMB_R23p2-5km_Gl'!AS49-'(5) year_D_R23p2-5.5km'!AS48</f>
        <v>3.547054000000005E-2</v>
      </c>
      <c r="AG50" s="2">
        <f>'(6) SMB_R23p2-5km_Gl'!AT49-'(5) year_D_R23p2-5.5km'!AT48</f>
        <v>-0.67455593200000008</v>
      </c>
      <c r="AH50" s="2">
        <f>'(6) SMB_R23p2-5km_Gl'!AU49-'(5) year_D_R23p2-5.5km'!AU48</f>
        <v>-0.63355606249999996</v>
      </c>
      <c r="AI50" s="2">
        <f>'(6) SMB_R23p2-5km_Gl'!AV49-'(5) year_D_R23p2-5.5km'!AV48</f>
        <v>-0.38295437599999993</v>
      </c>
      <c r="AJ50" s="2">
        <f>'(6) SMB_R23p2-5km_Gl'!AW49-'(5) year_D_R23p2-5.5km'!AW48</f>
        <v>-0.17227327349999999</v>
      </c>
      <c r="AK50" s="2">
        <f>'(6) SMB_R23p2-5km_Gl'!AX49-'(5) year_D_R23p2-5.5km'!AX48</f>
        <v>-0.71052115799999993</v>
      </c>
      <c r="AL50" s="2">
        <f>'(6) SMB_R23p2-5km_Gl'!AY49-'(5) year_D_R23p2-5.5km'!AY48</f>
        <v>-0.65282837749999989</v>
      </c>
      <c r="AM50" s="2">
        <f>'(6) SMB_R23p2-5km_Gl'!AZ49-'(5) year_D_R23p2-5.5km'!AZ48</f>
        <v>-0.86139743700000004</v>
      </c>
      <c r="AN50" s="2">
        <f>'(6) SMB_R23p2-5km_Gl'!BA49-'(5) year_D_R23p2-5.5km'!BA48</f>
        <v>-0.80264101500000007</v>
      </c>
      <c r="AO50" s="2">
        <f>'(6) SMB_R23p2-5km_Gl'!BB49-'(5) year_D_R23p2-5.5km'!BB48</f>
        <v>-0.93327509249999996</v>
      </c>
      <c r="AP50" s="2">
        <f>'(6) SMB_R23p2-5km_Gl'!BC49-'(5) year_D_R23p2-5.5km'!BC48</f>
        <v>-0.84284746200000005</v>
      </c>
      <c r="AQ50" s="2">
        <f>'(6) SMB_R23p2-5km_Gl'!BD49-'(5) year_D_R23p2-5.5km'!BD48</f>
        <v>-1.2750033139999999</v>
      </c>
      <c r="AR50" s="2">
        <f>'(6) SMB_R23p2-5km_Gl'!BE49-'(5) year_D_R23p2-5.5km'!BE48</f>
        <v>-1.058243633</v>
      </c>
      <c r="AS50" s="2">
        <f>'(6) SMB_R23p2-5km_Gl'!BF49-'(5) year_D_R23p2-5.5km'!BF48</f>
        <v>-0.81515186949999996</v>
      </c>
      <c r="AT50" s="2">
        <f>'(6) SMB_R23p2-5km_Gl'!BG49-'(5) year_D_R23p2-5.5km'!BG48</f>
        <v>-0.8415236599999999</v>
      </c>
      <c r="AU50" s="2">
        <f>'(6) SMB_R23p2-5km_Gl'!BH49-'(5) year_D_R23p2-5.5km'!BH48</f>
        <v>-0.95669171200000003</v>
      </c>
      <c r="AV50" s="2">
        <f>'(6) SMB_R23p2-5km_Gl'!BI49-'(5) year_D_R23p2-5.5km'!BI48</f>
        <v>-1.0055136695</v>
      </c>
      <c r="AW50" s="2">
        <f>'(6) SMB_R23p2-5km_Gl'!BJ49-'(5) year_D_R23p2-5.5km'!BJ48</f>
        <v>-0.68076744450000004</v>
      </c>
      <c r="AX50" s="23">
        <f t="shared" si="15"/>
        <v>-0.45970989957608704</v>
      </c>
      <c r="AY50" s="23">
        <f t="shared" si="8"/>
        <v>-0.33048452007894735</v>
      </c>
      <c r="AZ50" s="23">
        <f t="shared" si="9"/>
        <v>-0.7203589933333332</v>
      </c>
      <c r="BD50" s="2">
        <f>SQRT('(5) year_D_R23p2-5.5km'!BN48^2+'(5) year_D_R23p2-5.5km'!$M48^2)</f>
        <v>0.55168163823403582</v>
      </c>
      <c r="BE50" s="2">
        <f>SQRT('(5) year_D_R23p2-5.5km'!BO48^2+'(5) year_D_R23p2-5.5km'!$M48^2)</f>
        <v>0.50265581279250482</v>
      </c>
      <c r="BF50" s="2">
        <f>SQRT('(5) year_D_R23p2-5.5km'!BP48^2+'(5) year_D_R23p2-5.5km'!$M48^2)</f>
        <v>0.45639582111511062</v>
      </c>
      <c r="BG50" s="2">
        <f>SQRT('(5) year_D_R23p2-5.5km'!BQ48^2+'(5) year_D_R23p2-5.5km'!$M48^2)</f>
        <v>0.41180231372040582</v>
      </c>
      <c r="BH50" s="2">
        <f>SQRT('(5) year_D_R23p2-5.5km'!BR48^2+'(5) year_D_R23p2-5.5km'!$M48^2)</f>
        <v>0.36997900966048958</v>
      </c>
      <c r="BI50" s="2">
        <f>SQRT('(5) year_D_R23p2-5.5km'!BS48^2+'(5) year_D_R23p2-5.5km'!$M48^2)</f>
        <v>0.33037873388079037</v>
      </c>
      <c r="BJ50" s="2">
        <f>SQRT('(5) year_D_R23p2-5.5km'!BT48^2+'(5) year_D_R23p2-5.5km'!$M48^2)</f>
        <v>0.29300615566259763</v>
      </c>
      <c r="BK50" s="2">
        <f>SQRT('(5) year_D_R23p2-5.5km'!BU48^2+'(5) year_D_R23p2-5.5km'!$M48^2)</f>
        <v>0.25731905112076814</v>
      </c>
      <c r="BL50" s="2">
        <f>SQRT('(5) year_D_R23p2-5.5km'!BV48^2+'(5) year_D_R23p2-5.5km'!$M48^2)</f>
        <v>0.22442491381744306</v>
      </c>
      <c r="BM50" s="2">
        <f>SQRT('(5) year_D_R23p2-5.5km'!BW48^2+'(5) year_D_R23p2-5.5km'!$M48^2)</f>
        <v>0.19433449557081633</v>
      </c>
      <c r="BN50" s="2">
        <f>SQRT('(5) year_D_R23p2-5.5km'!BX48^2+'(5) year_D_R23p2-5.5km'!$M48^2)</f>
        <v>0.16706293332290875</v>
      </c>
      <c r="BO50" s="2">
        <f>SQRT('(5) year_D_R23p2-5.5km'!BY48^2+'(5) year_D_R23p2-5.5km'!$M48^2)</f>
        <v>0.14425640273224583</v>
      </c>
      <c r="BP50" s="2">
        <f>SQRT('(5) year_D_R23p2-5.5km'!BZ48^2+'(5) year_D_R23p2-5.5km'!$M48^2)</f>
        <v>0.12859817391854725</v>
      </c>
      <c r="BQ50" s="2">
        <f>SQRT('(5) year_D_R23p2-5.5km'!CA48^2+'(5) year_D_R23p2-5.5km'!$M48^2)</f>
        <v>0.12268720595626655</v>
      </c>
      <c r="BR50" s="2">
        <f>SQRT('(5) year_D_R23p2-5.5km'!CB48^2+'(5) year_D_R23p2-5.5km'!$M48^2)</f>
        <v>0.13255009863883271</v>
      </c>
      <c r="BS50" s="2">
        <f>SQRT('(5) year_D_R23p2-5.5km'!CC48^2+'(5) year_D_R23p2-5.5km'!$M48^2)</f>
        <v>0.12892646125514926</v>
      </c>
      <c r="BT50" s="2">
        <f>SQRT('(5) year_D_R23p2-5.5km'!CD48^2+'(5) year_D_R23p2-5.5km'!$M48^2)</f>
        <v>0.11970609223756803</v>
      </c>
      <c r="BU50" s="2">
        <f>SQRT('(5) year_D_R23p2-5.5km'!CE48^2+'(5) year_D_R23p2-5.5km'!$M48^2)</f>
        <v>0.11106442449540067</v>
      </c>
      <c r="BV50" s="2">
        <f>SQRT('(5) year_D_R23p2-5.5km'!CF48^2+'(5) year_D_R23p2-5.5km'!$M48^2)</f>
        <v>0.11349711010435498</v>
      </c>
      <c r="BW50" s="2">
        <f>SQRT('(5) year_D_R23p2-5.5km'!CG48^2+'(5) year_D_R23p2-5.5km'!$M48^2)</f>
        <v>0.11161395301920374</v>
      </c>
      <c r="BX50" s="2">
        <f>SQRT('(5) year_D_R23p2-5.5km'!CH48^2+'(5) year_D_R23p2-5.5km'!$M48^2)</f>
        <v>9.547103135446304E-2</v>
      </c>
      <c r="BY50" s="2">
        <f>SQRT('(5) year_D_R23p2-5.5km'!CI48^2+'(5) year_D_R23p2-5.5km'!$M48^2)</f>
        <v>0.10340739581704991</v>
      </c>
      <c r="BZ50" s="2">
        <f>SQRT('(5) year_D_R23p2-5.5km'!CJ48^2+'(5) year_D_R23p2-5.5km'!$M48^2)</f>
        <v>0.1022771828689012</v>
      </c>
      <c r="CA50" s="2">
        <f>SQRT('(5) year_D_R23p2-5.5km'!CK48^2+'(5) year_D_R23p2-5.5km'!$M48^2)</f>
        <v>9.923908187208863E-2</v>
      </c>
      <c r="CB50" s="2">
        <f>SQRT('(5) year_D_R23p2-5.5km'!CL48^2+'(5) year_D_R23p2-5.5km'!$M48^2)</f>
        <v>7.469385054511056E-2</v>
      </c>
      <c r="CC50" s="2">
        <f>SQRT('(5) year_D_R23p2-5.5km'!CM48^2+'(5) year_D_R23p2-5.5km'!$M48^2)</f>
        <v>7.7415958421099884E-2</v>
      </c>
      <c r="CD50" s="2">
        <f>SQRT('(5) year_D_R23p2-5.5km'!CN48^2+'(5) year_D_R23p2-5.5km'!$M48^2)</f>
        <v>8.4292662949754724E-2</v>
      </c>
      <c r="CE50" s="2">
        <f>SQRT('(5) year_D_R23p2-5.5km'!CO48^2+'(5) year_D_R23p2-5.5km'!$M48^2)</f>
        <v>8.4152532035683306E-2</v>
      </c>
      <c r="CF50" s="2">
        <f>SQRT('(5) year_D_R23p2-5.5km'!CP48^2+'(5) year_D_R23p2-5.5km'!$M48^2)</f>
        <v>7.7122870155517428E-2</v>
      </c>
      <c r="CG50" s="2">
        <f>SQRT('(5) year_D_R23p2-5.5km'!CQ48^2+'(5) year_D_R23p2-5.5km'!$M48^2)</f>
        <v>8.8801674060052377E-2</v>
      </c>
      <c r="CH50" s="2">
        <f>SQRT('(5) year_D_R23p2-5.5km'!CR48^2+'(5) year_D_R23p2-5.5km'!$M48^2)</f>
        <v>8.982386640301146E-2</v>
      </c>
      <c r="CI50" s="2">
        <f>SQRT('(5) year_D_R23p2-5.5km'!CS48^2+'(5) year_D_R23p2-5.5km'!$M48^2)</f>
        <v>9.427694502213213E-2</v>
      </c>
      <c r="CJ50" s="2">
        <f>SQRT('(5) year_D_R23p2-5.5km'!CT48^2+'(5) year_D_R23p2-5.5km'!$M48^2)</f>
        <v>9.3758131305600165E-2</v>
      </c>
      <c r="CK50" s="2">
        <f>SQRT('(5) year_D_R23p2-5.5km'!CU48^2+'(5) year_D_R23p2-5.5km'!$M48^2)</f>
        <v>8.8385903069546093E-2</v>
      </c>
      <c r="CL50" s="2">
        <f>SQRT('(5) year_D_R23p2-5.5km'!CV48^2+'(5) year_D_R23p2-5.5km'!$M48^2)</f>
        <v>8.5125453846300242E-2</v>
      </c>
      <c r="CM50" s="2">
        <f>SQRT('(5) year_D_R23p2-5.5km'!CW48^2+'(5) year_D_R23p2-5.5km'!$M48^2)</f>
        <v>8.6222274618715872E-2</v>
      </c>
      <c r="CN50" s="2">
        <f>SQRT('(5) year_D_R23p2-5.5km'!CX48^2+'(5) year_D_R23p2-5.5km'!$M48^2)</f>
        <v>8.2124355980818603E-2</v>
      </c>
      <c r="CO50" s="2">
        <f>SQRT('(5) year_D_R23p2-5.5km'!CY48^2+'(5) year_D_R23p2-5.5km'!$M48^2)</f>
        <v>8.7966595683455356E-2</v>
      </c>
      <c r="CP50" s="2">
        <f>SQRT('(5) year_D_R23p2-5.5km'!CZ48^2+'(5) year_D_R23p2-5.5km'!$M48^2)</f>
        <v>9.2849609305107134E-2</v>
      </c>
      <c r="CQ50" s="2">
        <f>SQRT('(5) year_D_R23p2-5.5km'!DA48^2+'(5) year_D_R23p2-5.5km'!$M48^2)</f>
        <v>0.10889701941394617</v>
      </c>
      <c r="CR50" s="2">
        <f>SQRT('(5) year_D_R23p2-5.5km'!DB48^2+'(5) year_D_R23p2-5.5km'!$M48^2)</f>
        <v>0.11935572359273582</v>
      </c>
      <c r="CS50" s="2">
        <f>SQRT('(5) year_D_R23p2-5.5km'!DC48^2+'(5) year_D_R23p2-5.5km'!$M48^2)</f>
        <v>0.10941192370980085</v>
      </c>
      <c r="CT50" s="2">
        <f>SQRT('(5) year_D_R23p2-5.5km'!DD48^2+'(5) year_D_R23p2-5.5km'!$M48^2)</f>
        <v>0.11118847059966985</v>
      </c>
      <c r="CU50" s="2">
        <f>SQRT('(5) year_D_R23p2-5.5km'!DE48^2+'(5) year_D_R23p2-5.5km'!$M48^2)</f>
        <v>0.1114227485659475</v>
      </c>
      <c r="CV50" s="2">
        <f>SQRT('(5) year_D_R23p2-5.5km'!DF48^2+'(5) year_D_R23p2-5.5km'!$M48^2)</f>
        <v>0.11674436916837891</v>
      </c>
      <c r="CW50" s="2">
        <f>SQRT('(5) year_D_R23p2-5.5km'!DG48^2+'(5) year_D_R23p2-5.5km'!$M48^2)</f>
        <v>0.10319727936317614</v>
      </c>
      <c r="CX50" s="2">
        <f>SQRT('(5) year_D_R23p2-5.5km'!DH48^2+'(5) year_D_R23p2-5.5km'!$M48^2)</f>
        <v>0.12110950744031636</v>
      </c>
      <c r="CY50" s="2">
        <f t="shared" si="10"/>
        <v>2.3785170804472004E-2</v>
      </c>
      <c r="CZ50" s="2">
        <f t="shared" si="13"/>
        <v>5.9053673597407486E-2</v>
      </c>
      <c r="DA50" s="2">
        <f t="shared" si="14"/>
        <v>2.2871960893585841E-2</v>
      </c>
    </row>
    <row r="51" spans="1:105" x14ac:dyDescent="0.2">
      <c r="A51" s="170" t="s">
        <v>187</v>
      </c>
      <c r="B51" s="3" t="s">
        <v>176</v>
      </c>
      <c r="C51" s="2">
        <f>'(6) SMB_R23p2-5km_Gl'!P50-'(5) year_D_R23p2-5.5km'!P49</f>
        <v>-0.32</v>
      </c>
      <c r="D51" s="2">
        <f>'(6) SMB_R23p2-5km_Gl'!Q50-'(5) year_D_R23p2-5.5km'!Q49</f>
        <v>0.61</v>
      </c>
      <c r="E51" s="2">
        <f>'(6) SMB_R23p2-5km_Gl'!R50-'(5) year_D_R23p2-5.5km'!R49</f>
        <v>0.44</v>
      </c>
      <c r="F51" s="2">
        <f>'(6) SMB_R23p2-5km_Gl'!S50-'(5) year_D_R23p2-5.5km'!S49</f>
        <v>-0.2</v>
      </c>
      <c r="G51" s="2">
        <f>'(6) SMB_R23p2-5km_Gl'!T50-'(5) year_D_R23p2-5.5km'!T49</f>
        <v>0.22</v>
      </c>
      <c r="H51" s="2">
        <f>'(6) SMB_R23p2-5km_Gl'!U50-'(5) year_D_R23p2-5.5km'!U49</f>
        <v>0.97</v>
      </c>
      <c r="I51" s="2">
        <f>'(6) SMB_R23p2-5km_Gl'!V50-'(5) year_D_R23p2-5.5km'!V49</f>
        <v>0.27</v>
      </c>
      <c r="J51" s="2">
        <f>'(6) SMB_R23p2-5km_Gl'!W50-'(5) year_D_R23p2-5.5km'!W49</f>
        <v>0.42</v>
      </c>
      <c r="K51" s="2">
        <f>'(6) SMB_R23p2-5km_Gl'!X50-'(5) year_D_R23p2-5.5km'!X49</f>
        <v>0.41</v>
      </c>
      <c r="L51" s="2">
        <f>'(6) SMB_R23p2-5km_Gl'!Y50-'(5) year_D_R23p2-5.5km'!Y49</f>
        <v>-0.16</v>
      </c>
      <c r="M51" s="2">
        <f>'(6) SMB_R23p2-5km_Gl'!Z50-'(5) year_D_R23p2-5.5km'!Z49</f>
        <v>-0.19</v>
      </c>
      <c r="N51" s="2">
        <f>'(6) SMB_R23p2-5km_Gl'!AA50-'(5) year_D_R23p2-5.5km'!AA49</f>
        <v>0.09</v>
      </c>
      <c r="O51" s="2">
        <f>'(6) SMB_R23p2-5km_Gl'!AB50-'(5) year_D_R23p2-5.5km'!AB49</f>
        <v>0.37</v>
      </c>
      <c r="P51" s="2">
        <f>'(6) SMB_R23p2-5km_Gl'!AC50-'(5) year_D_R23p2-5.5km'!AC49</f>
        <v>-0.45</v>
      </c>
      <c r="Q51" s="2">
        <f>'(6) SMB_R23p2-5km_Gl'!AD50-'(5) year_D_R23p2-5.5km'!AD49</f>
        <v>-7.0000000000000007E-2</v>
      </c>
      <c r="R51" s="2">
        <f>'(6) SMB_R23p2-5km_Gl'!AE50-'(5) year_D_R23p2-5.5km'!AE49</f>
        <v>0.38</v>
      </c>
      <c r="S51" s="2">
        <f>'(6) SMB_R23p2-5km_Gl'!AF50-'(5) year_D_R23p2-5.5km'!AF49</f>
        <v>-0.2</v>
      </c>
      <c r="T51" s="2">
        <f>'(6) SMB_R23p2-5km_Gl'!AG50-'(5) year_D_R23p2-5.5km'!AG49</f>
        <v>-0.41</v>
      </c>
      <c r="U51" s="2">
        <f>'(6) SMB_R23p2-5km_Gl'!AH50-'(5) year_D_R23p2-5.5km'!AH49</f>
        <v>-0.5</v>
      </c>
      <c r="V51" s="2">
        <f>'(6) SMB_R23p2-5km_Gl'!AI50-'(5) year_D_R23p2-5.5km'!AI49</f>
        <v>-0.09</v>
      </c>
      <c r="W51" s="2">
        <f>'(6) SMB_R23p2-5km_Gl'!AJ50-'(5) year_D_R23p2-5.5km'!AJ49</f>
        <v>0.11</v>
      </c>
      <c r="X51" s="2">
        <f>'(6) SMB_R23p2-5km_Gl'!AK50-'(5) year_D_R23p2-5.5km'!AK49</f>
        <v>7.0000000000000007E-2</v>
      </c>
      <c r="Y51" s="2">
        <f>'(6) SMB_R23p2-5km_Gl'!AL50-'(5) year_D_R23p2-5.5km'!AL49</f>
        <v>-0.11</v>
      </c>
      <c r="Z51" s="2">
        <f>'(6) SMB_R23p2-5km_Gl'!AM50-'(5) year_D_R23p2-5.5km'!AM49</f>
        <v>-7.0000000000000007E-2</v>
      </c>
      <c r="AA51" s="2">
        <f>'(6) SMB_R23p2-5km_Gl'!AN50-'(5) year_D_R23p2-5.5km'!AN49</f>
        <v>0.16</v>
      </c>
      <c r="AB51" s="2">
        <f>'(6) SMB_R23p2-5km_Gl'!AO50-'(5) year_D_R23p2-5.5km'!AO49</f>
        <v>0.2</v>
      </c>
      <c r="AC51" s="2">
        <f>'(6) SMB_R23p2-5km_Gl'!AP50-'(5) year_D_R23p2-5.5km'!AP49</f>
        <v>0.78</v>
      </c>
      <c r="AD51" s="2">
        <f>'(6) SMB_R23p2-5km_Gl'!AQ50-'(5) year_D_R23p2-5.5km'!AQ49</f>
        <v>-0.08</v>
      </c>
      <c r="AE51" s="2">
        <f>'(6) SMB_R23p2-5km_Gl'!AR50-'(5) year_D_R23p2-5.5km'!AR49</f>
        <v>-0.22</v>
      </c>
      <c r="AF51" s="2">
        <f>'(6) SMB_R23p2-5km_Gl'!AS50-'(5) year_D_R23p2-5.5km'!AS49</f>
        <v>0.53</v>
      </c>
      <c r="AG51" s="2">
        <f>'(6) SMB_R23p2-5km_Gl'!AT50-'(5) year_D_R23p2-5.5km'!AT49</f>
        <v>-1.1399999999999999</v>
      </c>
      <c r="AH51" s="2">
        <f>'(6) SMB_R23p2-5km_Gl'!AU50-'(5) year_D_R23p2-5.5km'!AU49</f>
        <v>-1.01</v>
      </c>
      <c r="AI51" s="2">
        <f>'(6) SMB_R23p2-5km_Gl'!AV50-'(5) year_D_R23p2-5.5km'!AV49</f>
        <v>-0.32</v>
      </c>
      <c r="AJ51" s="2">
        <f>'(6) SMB_R23p2-5km_Gl'!AW50-'(5) year_D_R23p2-5.5km'!AW49</f>
        <v>-0.18</v>
      </c>
      <c r="AK51" s="2">
        <f>'(6) SMB_R23p2-5km_Gl'!AX50-'(5) year_D_R23p2-5.5km'!AX49</f>
        <v>-0.81</v>
      </c>
      <c r="AL51" s="2">
        <f>'(6) SMB_R23p2-5km_Gl'!AY50-'(5) year_D_R23p2-5.5km'!AY49</f>
        <v>-0.75</v>
      </c>
      <c r="AM51" s="2">
        <f>'(6) SMB_R23p2-5km_Gl'!AZ50-'(5) year_D_R23p2-5.5km'!AZ49</f>
        <v>-1.46</v>
      </c>
      <c r="AN51" s="2">
        <f>'(6) SMB_R23p2-5km_Gl'!BA50-'(5) year_D_R23p2-5.5km'!BA49</f>
        <v>-0.92</v>
      </c>
      <c r="AO51" s="2">
        <f>'(6) SMB_R23p2-5km_Gl'!BB50-'(5) year_D_R23p2-5.5km'!BB49</f>
        <v>-1.25</v>
      </c>
      <c r="AP51" s="2">
        <f>'(6) SMB_R23p2-5km_Gl'!BC50-'(5) year_D_R23p2-5.5km'!BC49</f>
        <v>-1.07</v>
      </c>
      <c r="AQ51" s="2">
        <f>'(6) SMB_R23p2-5km_Gl'!BD50-'(5) year_D_R23p2-5.5km'!BD49</f>
        <v>-1.86</v>
      </c>
      <c r="AR51" s="2">
        <f>'(6) SMB_R23p2-5km_Gl'!BE50-'(5) year_D_R23p2-5.5km'!BE49</f>
        <v>-1.27</v>
      </c>
      <c r="AS51" s="2">
        <f>'(6) SMB_R23p2-5km_Gl'!BF50-'(5) year_D_R23p2-5.5km'!BF49</f>
        <v>-0.71</v>
      </c>
      <c r="AT51" s="2">
        <f>'(6) SMB_R23p2-5km_Gl'!BG50-'(5) year_D_R23p2-5.5km'!BG49</f>
        <v>-0.94</v>
      </c>
      <c r="AU51" s="2">
        <f>'(6) SMB_R23p2-5km_Gl'!BH50-'(5) year_D_R23p2-5.5km'!BH49</f>
        <v>-0.63</v>
      </c>
      <c r="AV51" s="2">
        <f>'(6) SMB_R23p2-5km_Gl'!BI50-'(5) year_D_R23p2-5.5km'!BI49</f>
        <v>-1.1399999999999999</v>
      </c>
      <c r="AW51" s="2">
        <f>'(6) SMB_R23p2-5km_Gl'!BJ50-'(5) year_D_R23p2-5.5km'!BJ49</f>
        <v>-0.3</v>
      </c>
      <c r="AX51" s="23">
        <f t="shared" si="15"/>
        <v>-0.27173913043478271</v>
      </c>
      <c r="AY51" s="23">
        <f t="shared" si="8"/>
        <v>8.8421052631578928E-2</v>
      </c>
      <c r="AZ51" s="23">
        <f t="shared" si="9"/>
        <v>-0.84166666666666656</v>
      </c>
      <c r="BD51" s="2">
        <f>SQRT('(5) year_D_R23p2-5.5km'!BN49^2+'(5) year_D_R23p2-5.5km'!$M49^2)</f>
        <v>3.5701313666274867E-2</v>
      </c>
      <c r="BE51" s="2">
        <f>SQRT('(5) year_D_R23p2-5.5km'!BO49^2+'(5) year_D_R23p2-5.5km'!$M49^2)</f>
        <v>3.5701313666274867E-2</v>
      </c>
      <c r="BF51" s="2">
        <f>SQRT('(5) year_D_R23p2-5.5km'!BP49^2+'(5) year_D_R23p2-5.5km'!$M49^2)</f>
        <v>3.5701313666274867E-2</v>
      </c>
      <c r="BG51" s="2">
        <f>SQRT('(5) year_D_R23p2-5.5km'!BQ49^2+'(5) year_D_R23p2-5.5km'!$M49^2)</f>
        <v>3.5701313666274867E-2</v>
      </c>
      <c r="BH51" s="2">
        <f>SQRT('(5) year_D_R23p2-5.5km'!BR49^2+'(5) year_D_R23p2-5.5km'!$M49^2)</f>
        <v>3.5701313666274867E-2</v>
      </c>
      <c r="BI51" s="2">
        <f>SQRT('(5) year_D_R23p2-5.5km'!BS49^2+'(5) year_D_R23p2-5.5km'!$M49^2)</f>
        <v>3.5701313666274867E-2</v>
      </c>
      <c r="BJ51" s="2">
        <f>SQRT('(5) year_D_R23p2-5.5km'!BT49^2+'(5) year_D_R23p2-5.5km'!$M49^2)</f>
        <v>3.5701313666274867E-2</v>
      </c>
      <c r="BK51" s="2">
        <f>SQRT('(5) year_D_R23p2-5.5km'!BU49^2+'(5) year_D_R23p2-5.5km'!$M49^2)</f>
        <v>3.5701313666274867E-2</v>
      </c>
      <c r="BL51" s="2">
        <f>SQRT('(5) year_D_R23p2-5.5km'!BV49^2+'(5) year_D_R23p2-5.5km'!$M49^2)</f>
        <v>3.5701313666274867E-2</v>
      </c>
      <c r="BM51" s="2">
        <f>SQRT('(5) year_D_R23p2-5.5km'!BW49^2+'(5) year_D_R23p2-5.5km'!$M49^2)</f>
        <v>3.5701313666274867E-2</v>
      </c>
      <c r="BN51" s="2">
        <f>SQRT('(5) year_D_R23p2-5.5km'!BX49^2+'(5) year_D_R23p2-5.5km'!$M49^2)</f>
        <v>3.5701313666274867E-2</v>
      </c>
      <c r="BO51" s="2">
        <f>SQRT('(5) year_D_R23p2-5.5km'!BY49^2+'(5) year_D_R23p2-5.5km'!$M49^2)</f>
        <v>3.5701313666274867E-2</v>
      </c>
      <c r="BP51" s="2">
        <f>SQRT('(5) year_D_R23p2-5.5km'!BZ49^2+'(5) year_D_R23p2-5.5km'!$M49^2)</f>
        <v>3.5701313666274867E-2</v>
      </c>
      <c r="BQ51" s="2">
        <f>SQRT('(5) year_D_R23p2-5.5km'!CA49^2+'(5) year_D_R23p2-5.5km'!$M49^2)</f>
        <v>3.5701313666274867E-2</v>
      </c>
      <c r="BR51" s="2">
        <f>SQRT('(5) year_D_R23p2-5.5km'!CB49^2+'(5) year_D_R23p2-5.5km'!$M49^2)</f>
        <v>3.5701313666274867E-2</v>
      </c>
      <c r="BS51" s="2">
        <f>SQRT('(5) year_D_R23p2-5.5km'!CC49^2+'(5) year_D_R23p2-5.5km'!$M49^2)</f>
        <v>3.5701313666274867E-2</v>
      </c>
      <c r="BT51" s="2">
        <f>SQRT('(5) year_D_R23p2-5.5km'!CD49^2+'(5) year_D_R23p2-5.5km'!$M49^2)</f>
        <v>3.5701313666274867E-2</v>
      </c>
      <c r="BU51" s="2">
        <f>SQRT('(5) year_D_R23p2-5.5km'!CE49^2+'(5) year_D_R23p2-5.5km'!$M49^2)</f>
        <v>3.5701313666274867E-2</v>
      </c>
      <c r="BV51" s="2">
        <f>SQRT('(5) year_D_R23p2-5.5km'!CF49^2+'(5) year_D_R23p2-5.5km'!$M49^2)</f>
        <v>3.5701313666274867E-2</v>
      </c>
      <c r="BW51" s="2">
        <f>SQRT('(5) year_D_R23p2-5.5km'!CG49^2+'(5) year_D_R23p2-5.5km'!$M49^2)</f>
        <v>3.5701313666274867E-2</v>
      </c>
      <c r="BX51" s="2">
        <f>SQRT('(5) year_D_R23p2-5.5km'!CH49^2+'(5) year_D_R23p2-5.5km'!$M49^2)</f>
        <v>3.5701313666274867E-2</v>
      </c>
      <c r="BY51" s="2">
        <f>SQRT('(5) year_D_R23p2-5.5km'!CI49^2+'(5) year_D_R23p2-5.5km'!$M49^2)</f>
        <v>3.5701313666274867E-2</v>
      </c>
      <c r="BZ51" s="2">
        <f>SQRT('(5) year_D_R23p2-5.5km'!CJ49^2+'(5) year_D_R23p2-5.5km'!$M49^2)</f>
        <v>3.5701313666274867E-2</v>
      </c>
      <c r="CA51" s="2">
        <f>SQRT('(5) year_D_R23p2-5.5km'!CK49^2+'(5) year_D_R23p2-5.5km'!$M49^2)</f>
        <v>3.5701313666274867E-2</v>
      </c>
      <c r="CB51" s="2">
        <f>SQRT('(5) year_D_R23p2-5.5km'!CL49^2+'(5) year_D_R23p2-5.5km'!$M49^2)</f>
        <v>3.5701313666274867E-2</v>
      </c>
      <c r="CC51" s="2">
        <f>SQRT('(5) year_D_R23p2-5.5km'!CM49^2+'(5) year_D_R23p2-5.5km'!$M49^2)</f>
        <v>3.5701313666274867E-2</v>
      </c>
      <c r="CD51" s="2">
        <f>SQRT('(5) year_D_R23p2-5.5km'!CN49^2+'(5) year_D_R23p2-5.5km'!$M49^2)</f>
        <v>3.5701313666274867E-2</v>
      </c>
      <c r="CE51" s="2">
        <f>SQRT('(5) year_D_R23p2-5.5km'!CO49^2+'(5) year_D_R23p2-5.5km'!$M49^2)</f>
        <v>3.5701313666274867E-2</v>
      </c>
      <c r="CF51" s="2">
        <f>SQRT('(5) year_D_R23p2-5.5km'!CP49^2+'(5) year_D_R23p2-5.5km'!$M49^2)</f>
        <v>3.5701313666274867E-2</v>
      </c>
      <c r="CG51" s="2">
        <f>SQRT('(5) year_D_R23p2-5.5km'!CQ49^2+'(5) year_D_R23p2-5.5km'!$M49^2)</f>
        <v>3.5701313666274867E-2</v>
      </c>
      <c r="CH51" s="2">
        <f>SQRT('(5) year_D_R23p2-5.5km'!CR49^2+'(5) year_D_R23p2-5.5km'!$M49^2)</f>
        <v>3.5701313666274867E-2</v>
      </c>
      <c r="CI51" s="2">
        <f>SQRT('(5) year_D_R23p2-5.5km'!CS49^2+'(5) year_D_R23p2-5.5km'!$M49^2)</f>
        <v>3.5701313666274867E-2</v>
      </c>
      <c r="CJ51" s="2">
        <f>SQRT('(5) year_D_R23p2-5.5km'!CT49^2+'(5) year_D_R23p2-5.5km'!$M49^2)</f>
        <v>3.5701313666274867E-2</v>
      </c>
      <c r="CK51" s="2">
        <f>SQRT('(5) year_D_R23p2-5.5km'!CU49^2+'(5) year_D_R23p2-5.5km'!$M49^2)</f>
        <v>3.5701313666274867E-2</v>
      </c>
      <c r="CL51" s="2">
        <f>SQRT('(5) year_D_R23p2-5.5km'!CV49^2+'(5) year_D_R23p2-5.5km'!$M49^2)</f>
        <v>3.5701313666274867E-2</v>
      </c>
      <c r="CM51" s="2">
        <f>SQRT('(5) year_D_R23p2-5.5km'!CW49^2+'(5) year_D_R23p2-5.5km'!$M49^2)</f>
        <v>3.5701313666274867E-2</v>
      </c>
      <c r="CN51" s="2">
        <f>SQRT('(5) year_D_R23p2-5.5km'!CX49^2+'(5) year_D_R23p2-5.5km'!$M49^2)</f>
        <v>3.5701313666274867E-2</v>
      </c>
      <c r="CO51" s="2">
        <f>SQRT('(5) year_D_R23p2-5.5km'!CY49^2+'(5) year_D_R23p2-5.5km'!$M49^2)</f>
        <v>3.5701313666274867E-2</v>
      </c>
      <c r="CP51" s="2">
        <f>SQRT('(5) year_D_R23p2-5.5km'!CZ49^2+'(5) year_D_R23p2-5.5km'!$M49^2)</f>
        <v>3.5701313666274867E-2</v>
      </c>
      <c r="CQ51" s="2">
        <f>SQRT('(5) year_D_R23p2-5.5km'!DA49^2+'(5) year_D_R23p2-5.5km'!$M49^2)</f>
        <v>3.5701313666274867E-2</v>
      </c>
      <c r="CR51" s="2">
        <f>SQRT('(5) year_D_R23p2-5.5km'!DB49^2+'(5) year_D_R23p2-5.5km'!$M49^2)</f>
        <v>3.5701313666274867E-2</v>
      </c>
      <c r="CS51" s="2">
        <f>SQRT('(5) year_D_R23p2-5.5km'!DC49^2+'(5) year_D_R23p2-5.5km'!$M49^2)</f>
        <v>3.5701313666274867E-2</v>
      </c>
      <c r="CT51" s="2">
        <f>SQRT('(5) year_D_R23p2-5.5km'!DD49^2+'(5) year_D_R23p2-5.5km'!$M49^2)</f>
        <v>3.5701313666274867E-2</v>
      </c>
      <c r="CU51" s="2">
        <f>SQRT('(5) year_D_R23p2-5.5km'!DE49^2+'(5) year_D_R23p2-5.5km'!$M49^2)</f>
        <v>3.5701313666274867E-2</v>
      </c>
      <c r="CV51" s="2">
        <f>SQRT('(5) year_D_R23p2-5.5km'!DF49^2+'(5) year_D_R23p2-5.5km'!$M49^2)</f>
        <v>3.5701313666274867E-2</v>
      </c>
      <c r="CW51" s="2">
        <f>SQRT('(5) year_D_R23p2-5.5km'!DG49^2+'(5) year_D_R23p2-5.5km'!$M49^2)</f>
        <v>3.5701313666274867E-2</v>
      </c>
      <c r="CX51" s="2">
        <f>SQRT('(5) year_D_R23p2-5.5km'!DH49^2+'(5) year_D_R23p2-5.5km'!$M49^2)</f>
        <v>3.5701313666274867E-2</v>
      </c>
      <c r="CY51" s="2">
        <f t="shared" si="10"/>
        <v>5.3220376162555249E-3</v>
      </c>
      <c r="CZ51" s="2">
        <f t="shared" si="13"/>
        <v>8.414880330230308E-3</v>
      </c>
      <c r="DA51" s="2">
        <f t="shared" si="14"/>
        <v>8.414880330230308E-3</v>
      </c>
    </row>
    <row r="52" spans="1:105" x14ac:dyDescent="0.2">
      <c r="A52" s="170" t="s">
        <v>188</v>
      </c>
      <c r="B52" s="3" t="s">
        <v>176</v>
      </c>
      <c r="C52" s="2">
        <f>'(6) SMB_R23p2-5km_Gl'!P51-'(5) year_D_R23p2-5.5km'!P50</f>
        <v>-0.69782999999999995</v>
      </c>
      <c r="D52" s="2">
        <f>'(6) SMB_R23p2-5km_Gl'!Q51-'(5) year_D_R23p2-5.5km'!Q50</f>
        <v>-0.33783000000000002</v>
      </c>
      <c r="E52" s="2">
        <f>'(6) SMB_R23p2-5km_Gl'!R51-'(5) year_D_R23p2-5.5km'!R50</f>
        <v>-0.28783000000000003</v>
      </c>
      <c r="F52" s="2">
        <f>'(6) SMB_R23p2-5km_Gl'!S51-'(5) year_D_R23p2-5.5km'!S50</f>
        <v>-0.79783000000000004</v>
      </c>
      <c r="G52" s="2">
        <f>'(6) SMB_R23p2-5km_Gl'!T51-'(5) year_D_R23p2-5.5km'!T50</f>
        <v>-0.47782999999999998</v>
      </c>
      <c r="H52" s="2">
        <f>'(6) SMB_R23p2-5km_Gl'!U51-'(5) year_D_R23p2-5.5km'!U50</f>
        <v>-0.23783000000000001</v>
      </c>
      <c r="I52" s="2">
        <f>'(6) SMB_R23p2-5km_Gl'!V51-'(5) year_D_R23p2-5.5km'!V50</f>
        <v>-0.41782999999999998</v>
      </c>
      <c r="J52" s="2">
        <f>'(6) SMB_R23p2-5km_Gl'!W51-'(5) year_D_R23p2-5.5km'!W50</f>
        <v>-0.34783000000000003</v>
      </c>
      <c r="K52" s="2">
        <f>'(6) SMB_R23p2-5km_Gl'!X51-'(5) year_D_R23p2-5.5km'!X50</f>
        <v>-0.37783</v>
      </c>
      <c r="L52" s="2">
        <f>'(6) SMB_R23p2-5km_Gl'!Y51-'(5) year_D_R23p2-5.5km'!Y50</f>
        <v>-0.76783000000000001</v>
      </c>
      <c r="M52" s="2">
        <f>'(6) SMB_R23p2-5km_Gl'!Z51-'(5) year_D_R23p2-5.5km'!Z50</f>
        <v>-0.74782999999999999</v>
      </c>
      <c r="N52" s="2">
        <f>'(6) SMB_R23p2-5km_Gl'!AA51-'(5) year_D_R23p2-5.5km'!AA50</f>
        <v>-0.46783000000000002</v>
      </c>
      <c r="O52" s="2">
        <f>'(6) SMB_R23p2-5km_Gl'!AB51-'(5) year_D_R23p2-5.5km'!AB50</f>
        <v>-0.36782999999999999</v>
      </c>
      <c r="P52" s="2">
        <f>'(6) SMB_R23p2-5km_Gl'!AC51-'(5) year_D_R23p2-5.5km'!AC50</f>
        <v>-0.89783000000000002</v>
      </c>
      <c r="Q52" s="2">
        <f>'(6) SMB_R23p2-5km_Gl'!AD51-'(5) year_D_R23p2-5.5km'!AD50</f>
        <v>-0.62</v>
      </c>
      <c r="R52" s="2">
        <f>'(6) SMB_R23p2-5km_Gl'!AE51-'(5) year_D_R23p2-5.5km'!AE50</f>
        <v>-0.59051999999999993</v>
      </c>
      <c r="S52" s="2">
        <f>'(6) SMB_R23p2-5km_Gl'!AF51-'(5) year_D_R23p2-5.5km'!AF50</f>
        <v>-0.73904999999999998</v>
      </c>
      <c r="T52" s="2">
        <f>'(6) SMB_R23p2-5km_Gl'!AG51-'(5) year_D_R23p2-5.5km'!AG50</f>
        <v>-0.76838000000000006</v>
      </c>
      <c r="U52" s="2">
        <f>'(6) SMB_R23p2-5km_Gl'!AH51-'(5) year_D_R23p2-5.5km'!AH50</f>
        <v>-0.87661</v>
      </c>
      <c r="V52" s="2">
        <f>'(6) SMB_R23p2-5km_Gl'!AI51-'(5) year_D_R23p2-5.5km'!AI50</f>
        <v>-0.70267999999999997</v>
      </c>
      <c r="W52" s="2">
        <f>'(6) SMB_R23p2-5km_Gl'!AJ51-'(5) year_D_R23p2-5.5km'!AJ50</f>
        <v>-0.46837000000000001</v>
      </c>
      <c r="X52" s="2">
        <f>'(6) SMB_R23p2-5km_Gl'!AK51-'(5) year_D_R23p2-5.5km'!AK50</f>
        <v>-0.48958999999999997</v>
      </c>
      <c r="Y52" s="2">
        <f>'(6) SMB_R23p2-5km_Gl'!AL51-'(5) year_D_R23p2-5.5km'!AL50</f>
        <v>-0.68961000000000006</v>
      </c>
      <c r="Z52" s="2">
        <f>'(6) SMB_R23p2-5km_Gl'!AM51-'(5) year_D_R23p2-5.5km'!AM50</f>
        <v>-0.69882</v>
      </c>
      <c r="AA52" s="2">
        <f>'(6) SMB_R23p2-5km_Gl'!AN51-'(5) year_D_R23p2-5.5km'!AN50</f>
        <v>-0.65812999999999999</v>
      </c>
      <c r="AB52" s="2">
        <f>'(6) SMB_R23p2-5km_Gl'!AO51-'(5) year_D_R23p2-5.5km'!AO50</f>
        <v>-0.38800000000000001</v>
      </c>
      <c r="AC52" s="2">
        <f>'(6) SMB_R23p2-5km_Gl'!AP51-'(5) year_D_R23p2-5.5km'!AP50</f>
        <v>-0.22788</v>
      </c>
      <c r="AD52" s="2">
        <f>'(6) SMB_R23p2-5km_Gl'!AQ51-'(5) year_D_R23p2-5.5km'!AQ50</f>
        <v>-0.61834999999999996</v>
      </c>
      <c r="AE52" s="2">
        <f>'(6) SMB_R23p2-5km_Gl'!AR51-'(5) year_D_R23p2-5.5km'!AR50</f>
        <v>-0.70882000000000001</v>
      </c>
      <c r="AF52" s="2">
        <f>'(6) SMB_R23p2-5km_Gl'!AS51-'(5) year_D_R23p2-5.5km'!AS50</f>
        <v>-0.40982000000000002</v>
      </c>
      <c r="AG52" s="2">
        <f>'(6) SMB_R23p2-5km_Gl'!AT51-'(5) year_D_R23p2-5.5km'!AT50</f>
        <v>-1.2379</v>
      </c>
      <c r="AH52" s="2">
        <f>'(6) SMB_R23p2-5km_Gl'!AU51-'(5) year_D_R23p2-5.5km'!AU50</f>
        <v>-1.05063</v>
      </c>
      <c r="AI52" s="2">
        <f>'(6) SMB_R23p2-5km_Gl'!AV51-'(5) year_D_R23p2-5.5km'!AV50</f>
        <v>-0.86802999999999997</v>
      </c>
      <c r="AJ52" s="2">
        <f>'(6) SMB_R23p2-5km_Gl'!AW51-'(5) year_D_R23p2-5.5km'!AW50</f>
        <v>-0.74937999999999994</v>
      </c>
      <c r="AK52" s="2">
        <f>'(6) SMB_R23p2-5km_Gl'!AX51-'(5) year_D_R23p2-5.5km'!AX50</f>
        <v>-0.95926999999999996</v>
      </c>
      <c r="AL52" s="2">
        <f>'(6) SMB_R23p2-5km_Gl'!AY51-'(5) year_D_R23p2-5.5km'!AY50</f>
        <v>-0.9581599999999999</v>
      </c>
      <c r="AM52" s="2">
        <f>'(6) SMB_R23p2-5km_Gl'!AZ51-'(5) year_D_R23p2-5.5km'!AZ50</f>
        <v>-1.24915</v>
      </c>
      <c r="AN52" s="2">
        <f>'(6) SMB_R23p2-5km_Gl'!BA51-'(5) year_D_R23p2-5.5km'!BA50</f>
        <v>-0.92000999999999999</v>
      </c>
      <c r="AO52" s="2">
        <f>'(6) SMB_R23p2-5km_Gl'!BB51-'(5) year_D_R23p2-5.5km'!BB50</f>
        <v>-1.2194399999999999</v>
      </c>
      <c r="AP52" s="2">
        <f>'(6) SMB_R23p2-5km_Gl'!BC51-'(5) year_D_R23p2-5.5km'!BC50</f>
        <v>-1.02911</v>
      </c>
      <c r="AQ52" s="2">
        <f>'(6) SMB_R23p2-5km_Gl'!BD51-'(5) year_D_R23p2-5.5km'!BD50</f>
        <v>-1.2867999999999999</v>
      </c>
      <c r="AR52" s="2">
        <f>'(6) SMB_R23p2-5km_Gl'!BE51-'(5) year_D_R23p2-5.5km'!BE50</f>
        <v>-1.0681500000000002</v>
      </c>
      <c r="AS52" s="2">
        <f>'(6) SMB_R23p2-5km_Gl'!BF51-'(5) year_D_R23p2-5.5km'!BF50</f>
        <v>-0.86780000000000002</v>
      </c>
      <c r="AT52" s="2">
        <f>'(6) SMB_R23p2-5km_Gl'!BG51-'(5) year_D_R23p2-5.5km'!BG50</f>
        <v>-0.91698000000000002</v>
      </c>
      <c r="AU52" s="2">
        <f>'(6) SMB_R23p2-5km_Gl'!BH51-'(5) year_D_R23p2-5.5km'!BH50</f>
        <v>-0.69614999999999994</v>
      </c>
      <c r="AV52" s="2">
        <f>'(6) SMB_R23p2-5km_Gl'!BI51-'(5) year_D_R23p2-5.5km'!BI50</f>
        <v>-0.96590999999999994</v>
      </c>
      <c r="AW52" s="2">
        <f>'(6) SMB_R23p2-5km_Gl'!BJ51-'(5) year_D_R23p2-5.5km'!BJ50</f>
        <v>-0.72444999999999993</v>
      </c>
      <c r="AX52" s="23">
        <f t="shared" si="15"/>
        <v>-0.71580695652173898</v>
      </c>
      <c r="AY52" s="23">
        <f t="shared" si="8"/>
        <v>-0.56969368421052646</v>
      </c>
      <c r="AZ52" s="23">
        <f t="shared" si="9"/>
        <v>-0.95341722222222225</v>
      </c>
      <c r="BD52" s="2">
        <f>SQRT('(5) year_D_R23p2-5.5km'!BN50^2+'(5) year_D_R23p2-5.5km'!$M50^2)</f>
        <v>2.8228523575204355E-2</v>
      </c>
      <c r="BE52" s="2">
        <f>SQRT('(5) year_D_R23p2-5.5km'!BO50^2+'(5) year_D_R23p2-5.5km'!$M50^2)</f>
        <v>2.7673391664105932E-2</v>
      </c>
      <c r="BF52" s="2">
        <f>SQRT('(5) year_D_R23p2-5.5km'!BP50^2+'(5) year_D_R23p2-5.5km'!$M50^2)</f>
        <v>2.7160501290201002E-2</v>
      </c>
      <c r="BG52" s="2">
        <f>SQRT('(5) year_D_R23p2-5.5km'!BQ50^2+'(5) year_D_R23p2-5.5km'!$M50^2)</f>
        <v>2.6688610585258805E-2</v>
      </c>
      <c r="BH52" s="2">
        <f>SQRT('(5) year_D_R23p2-5.5km'!BR50^2+'(5) year_D_R23p2-5.5km'!$M50^2)</f>
        <v>2.6256430118673256E-2</v>
      </c>
      <c r="BI52" s="2">
        <f>SQRT('(5) year_D_R23p2-5.5km'!BS50^2+'(5) year_D_R23p2-5.5km'!$M50^2)</f>
        <v>2.5862665935254086E-2</v>
      </c>
      <c r="BJ52" s="2">
        <f>SQRT('(5) year_D_R23p2-5.5km'!BT50^2+'(5) year_D_R23p2-5.5km'!$M50^2)</f>
        <v>2.5501035081068813E-2</v>
      </c>
      <c r="BK52" s="2">
        <f>SQRT('(5) year_D_R23p2-5.5km'!BU50^2+'(5) year_D_R23p2-5.5km'!$M50^2)</f>
        <v>2.5176004510073877E-2</v>
      </c>
      <c r="BL52" s="2">
        <f>SQRT('(5) year_D_R23p2-5.5km'!BV50^2+'(5) year_D_R23p2-5.5km'!$M50^2)</f>
        <v>2.4886887004832034E-2</v>
      </c>
      <c r="BM52" s="2">
        <f>SQRT('(5) year_D_R23p2-5.5km'!BW50^2+'(5) year_D_R23p2-5.5km'!$M50^2)</f>
        <v>2.4633644926563125E-2</v>
      </c>
      <c r="BN52" s="2">
        <f>SQRT('(5) year_D_R23p2-5.5km'!BX50^2+'(5) year_D_R23p2-5.5km'!$M50^2)</f>
        <v>2.4413614906871956E-2</v>
      </c>
      <c r="BO52" s="2">
        <f>SQRT('(5) year_D_R23p2-5.5km'!BY50^2+'(5) year_D_R23p2-5.5km'!$M50^2)</f>
        <v>2.4244431705341924E-2</v>
      </c>
      <c r="BP52" s="2">
        <f>SQRT('(5) year_D_R23p2-5.5km'!BZ50^2+'(5) year_D_R23p2-5.5km'!$M50^2)</f>
        <v>2.4133184350990086E-2</v>
      </c>
      <c r="BQ52" s="2">
        <f>SQRT('(5) year_D_R23p2-5.5km'!CA50^2+'(5) year_D_R23p2-5.5km'!$M50^2)</f>
        <v>2.4094692666407947E-2</v>
      </c>
      <c r="BR52" s="2">
        <f>SQRT('(5) year_D_R23p2-5.5km'!CB50^2+'(5) year_D_R23p2-5.5km'!$M50^2)</f>
        <v>2.5509522624608545E-2</v>
      </c>
      <c r="BS52" s="2">
        <f>SQRT('(5) year_D_R23p2-5.5km'!CC50^2+'(5) year_D_R23p2-5.5km'!$M50^2)</f>
        <v>2.5958983997585148E-2</v>
      </c>
      <c r="BT52" s="2">
        <f>SQRT('(5) year_D_R23p2-5.5km'!CD50^2+'(5) year_D_R23p2-5.5km'!$M50^2)</f>
        <v>2.4855109523633536E-2</v>
      </c>
      <c r="BU52" s="2">
        <f>SQRT('(5) year_D_R23p2-5.5km'!CE50^2+'(5) year_D_R23p2-5.5km'!$M50^2)</f>
        <v>2.445225170711238E-2</v>
      </c>
      <c r="BV52" s="2">
        <f>SQRT('(5) year_D_R23p2-5.5km'!CF50^2+'(5) year_D_R23p2-5.5km'!$M50^2)</f>
        <v>2.3499138399802843E-2</v>
      </c>
      <c r="BW52" s="2">
        <f>SQRT('(5) year_D_R23p2-5.5km'!CG50^2+'(5) year_D_R23p2-5.5km'!$M50^2)</f>
        <v>2.754078639134952E-2</v>
      </c>
      <c r="BX52" s="2">
        <f>SQRT('(5) year_D_R23p2-5.5km'!CH50^2+'(5) year_D_R23p2-5.5km'!$M50^2)</f>
        <v>2.4414184042485344E-2</v>
      </c>
      <c r="BY52" s="2">
        <f>SQRT('(5) year_D_R23p2-5.5km'!CI50^2+'(5) year_D_R23p2-5.5km'!$M50^2)</f>
        <v>2.5225469970297221E-2</v>
      </c>
      <c r="BZ52" s="2">
        <f>SQRT('(5) year_D_R23p2-5.5km'!CJ50^2+'(5) year_D_R23p2-5.5km'!$M50^2)</f>
        <v>2.5227610494066761E-2</v>
      </c>
      <c r="CA52" s="2">
        <f>SQRT('(5) year_D_R23p2-5.5km'!CK50^2+'(5) year_D_R23p2-5.5km'!$M50^2)</f>
        <v>2.4742023671808312E-2</v>
      </c>
      <c r="CB52" s="2">
        <f>SQRT('(5) year_D_R23p2-5.5km'!CL50^2+'(5) year_D_R23p2-5.5km'!$M50^2)</f>
        <v>2.4303684998695188E-2</v>
      </c>
      <c r="CC52" s="2">
        <f>SQRT('(5) year_D_R23p2-5.5km'!CM50^2+'(5) year_D_R23p2-5.5km'!$M50^2)</f>
        <v>2.4237027647478367E-2</v>
      </c>
      <c r="CD52" s="2">
        <f>SQRT('(5) year_D_R23p2-5.5km'!CN50^2+'(5) year_D_R23p2-5.5km'!$M50^2)</f>
        <v>2.414859626889718E-2</v>
      </c>
      <c r="CE52" s="2">
        <f>SQRT('(5) year_D_R23p2-5.5km'!CO50^2+'(5) year_D_R23p2-5.5km'!$M50^2)</f>
        <v>2.4426794073942777E-2</v>
      </c>
      <c r="CF52" s="2">
        <f>SQRT('(5) year_D_R23p2-5.5km'!CP50^2+'(5) year_D_R23p2-5.5km'!$M50^2)</f>
        <v>2.467843328943109E-2</v>
      </c>
      <c r="CG52" s="2">
        <f>SQRT('(5) year_D_R23p2-5.5km'!CQ50^2+'(5) year_D_R23p2-5.5km'!$M50^2)</f>
        <v>2.534066166644193E-2</v>
      </c>
      <c r="CH52" s="2">
        <f>SQRT('(5) year_D_R23p2-5.5km'!CR50^2+'(5) year_D_R23p2-5.5km'!$M50^2)</f>
        <v>2.4133989863115823E-2</v>
      </c>
      <c r="CI52" s="2">
        <f>SQRT('(5) year_D_R23p2-5.5km'!CS50^2+'(5) year_D_R23p2-5.5km'!$M50^2)</f>
        <v>2.595915433121699E-2</v>
      </c>
      <c r="CJ52" s="2">
        <f>SQRT('(5) year_D_R23p2-5.5km'!CT50^2+'(5) year_D_R23p2-5.5km'!$M50^2)</f>
        <v>2.4223870649582015E-2</v>
      </c>
      <c r="CK52" s="2">
        <f>SQRT('(5) year_D_R23p2-5.5km'!CU50^2+'(5) year_D_R23p2-5.5km'!$M50^2)</f>
        <v>2.505722687747157E-2</v>
      </c>
      <c r="CL52" s="2">
        <f>SQRT('(5) year_D_R23p2-5.5km'!CV50^2+'(5) year_D_R23p2-5.5km'!$M50^2)</f>
        <v>2.4974396016595089E-2</v>
      </c>
      <c r="CM52" s="2">
        <f>SQRT('(5) year_D_R23p2-5.5km'!CW50^2+'(5) year_D_R23p2-5.5km'!$M50^2)</f>
        <v>2.4273715115006846E-2</v>
      </c>
      <c r="CN52" s="2">
        <f>SQRT('(5) year_D_R23p2-5.5km'!CX50^2+'(5) year_D_R23p2-5.5km'!$M50^2)</f>
        <v>2.4895759999905377E-2</v>
      </c>
      <c r="CO52" s="2">
        <f>SQRT('(5) year_D_R23p2-5.5km'!CY50^2+'(5) year_D_R23p2-5.5km'!$M50^2)</f>
        <v>2.5458576608340902E-2</v>
      </c>
      <c r="CP52" s="2">
        <f>SQRT('(5) year_D_R23p2-5.5km'!CZ50^2+'(5) year_D_R23p2-5.5km'!$M50^2)</f>
        <v>2.5065363037554873E-2</v>
      </c>
      <c r="CQ52" s="2">
        <f>SQRT('(5) year_D_R23p2-5.5km'!DA50^2+'(5) year_D_R23p2-5.5km'!$M50^2)</f>
        <v>2.4861222316051489E-2</v>
      </c>
      <c r="CR52" s="2">
        <f>SQRT('(5) year_D_R23p2-5.5km'!DB50^2+'(5) year_D_R23p2-5.5km'!$M50^2)</f>
        <v>2.3510925973220038E-2</v>
      </c>
      <c r="CS52" s="2">
        <f>SQRT('(5) year_D_R23p2-5.5km'!DC50^2+'(5) year_D_R23p2-5.5km'!$M50^2)</f>
        <v>2.4259649729106013E-2</v>
      </c>
      <c r="CT52" s="2">
        <f>SQRT('(5) year_D_R23p2-5.5km'!DD50^2+'(5) year_D_R23p2-5.5km'!$M50^2)</f>
        <v>2.4053103316382232E-2</v>
      </c>
      <c r="CU52" s="2">
        <f>SQRT('(5) year_D_R23p2-5.5km'!DE50^2+'(5) year_D_R23p2-5.5km'!$M50^2)</f>
        <v>2.3601439197711814E-2</v>
      </c>
      <c r="CV52" s="2">
        <f>SQRT('(5) year_D_R23p2-5.5km'!DF50^2+'(5) year_D_R23p2-5.5km'!$M50^2)</f>
        <v>2.3201038637542224E-2</v>
      </c>
      <c r="CW52" s="2">
        <f>SQRT('(5) year_D_R23p2-5.5km'!DG50^2+'(5) year_D_R23p2-5.5km'!$M50^2)</f>
        <v>2.3092978208278572E-2</v>
      </c>
      <c r="CX52" s="2">
        <f>SQRT('(5) year_D_R23p2-5.5km'!DH50^2+'(5) year_D_R23p2-5.5km'!$M50^2)</f>
        <v>2.2503521267631221E-2</v>
      </c>
      <c r="CY52" s="2">
        <f t="shared" si="10"/>
        <v>3.720740333058796E-3</v>
      </c>
      <c r="CZ52" s="2">
        <f t="shared" si="13"/>
        <v>5.9946357420953261E-3</v>
      </c>
      <c r="DA52" s="2">
        <f t="shared" si="14"/>
        <v>5.7700110396227263E-3</v>
      </c>
    </row>
    <row r="53" spans="1:105" x14ac:dyDescent="0.2">
      <c r="A53" s="170" t="s">
        <v>226</v>
      </c>
      <c r="B53" s="3" t="s">
        <v>176</v>
      </c>
      <c r="C53" s="2">
        <f>'(6) SMB_R23p2-5km_Gl'!P52-'(5) year_D_R23p2-5.5km'!P51</f>
        <v>-2.3388081999999999</v>
      </c>
      <c r="D53" s="2">
        <f>'(6) SMB_R23p2-5km_Gl'!Q52-'(5) year_D_R23p2-5.5km'!Q51</f>
        <v>-1.1288081999999999</v>
      </c>
      <c r="E53" s="2">
        <f>'(6) SMB_R23p2-5km_Gl'!R52-'(5) year_D_R23p2-5.5km'!R51</f>
        <v>-1.3088081999999999</v>
      </c>
      <c r="F53" s="2">
        <f>'(6) SMB_R23p2-5km_Gl'!S52-'(5) year_D_R23p2-5.5km'!S51</f>
        <v>-1.9888081999999998</v>
      </c>
      <c r="G53" s="2">
        <f>'(6) SMB_R23p2-5km_Gl'!T52-'(5) year_D_R23p2-5.5km'!T51</f>
        <v>-1.3688081999999999</v>
      </c>
      <c r="H53" s="2">
        <f>'(6) SMB_R23p2-5km_Gl'!U52-'(5) year_D_R23p2-5.5km'!U51</f>
        <v>-0.43880819999999998</v>
      </c>
      <c r="I53" s="2">
        <f>'(6) SMB_R23p2-5km_Gl'!V52-'(5) year_D_R23p2-5.5km'!V51</f>
        <v>-1.7088082</v>
      </c>
      <c r="J53" s="2">
        <f>'(6) SMB_R23p2-5km_Gl'!W52-'(5) year_D_R23p2-5.5km'!W51</f>
        <v>-1.3888081999999999</v>
      </c>
      <c r="K53" s="2">
        <f>'(6) SMB_R23p2-5km_Gl'!X52-'(5) year_D_R23p2-5.5km'!X51</f>
        <v>-1.3788081999999999</v>
      </c>
      <c r="L53" s="2">
        <f>'(6) SMB_R23p2-5km_Gl'!Y52-'(5) year_D_R23p2-5.5km'!Y51</f>
        <v>-2.0788082000000001</v>
      </c>
      <c r="M53" s="2">
        <f>'(6) SMB_R23p2-5km_Gl'!Z52-'(5) year_D_R23p2-5.5km'!Z51</f>
        <v>-2.2088082</v>
      </c>
      <c r="N53" s="2">
        <f>'(6) SMB_R23p2-5km_Gl'!AA52-'(5) year_D_R23p2-5.5km'!AA51</f>
        <v>-1.9888081999999998</v>
      </c>
      <c r="O53" s="2">
        <f>'(6) SMB_R23p2-5km_Gl'!AB52-'(5) year_D_R23p2-5.5km'!AB51</f>
        <v>-1.6088081999999999</v>
      </c>
      <c r="P53" s="2">
        <f>'(6) SMB_R23p2-5km_Gl'!AC52-'(5) year_D_R23p2-5.5km'!AC51</f>
        <v>-2.2588081999999998</v>
      </c>
      <c r="Q53" s="2">
        <f>'(6) SMB_R23p2-5km_Gl'!AD52-'(5) year_D_R23p2-5.5km'!AD51</f>
        <v>-1.9086000000000001</v>
      </c>
      <c r="R53" s="2">
        <f>'(6) SMB_R23p2-5km_Gl'!AE52-'(5) year_D_R23p2-5.5km'!AE51</f>
        <v>-1.1964716</v>
      </c>
      <c r="S53" s="2">
        <f>'(6) SMB_R23p2-5km_Gl'!AF52-'(5) year_D_R23p2-5.5km'!AF51</f>
        <v>-2.0457844617999994</v>
      </c>
      <c r="T53" s="2">
        <f>'(6) SMB_R23p2-5km_Gl'!AG52-'(5) year_D_R23p2-5.5km'!AG51</f>
        <v>-2.2992513950000002</v>
      </c>
      <c r="U53" s="2">
        <f>'(6) SMB_R23p2-5km_Gl'!AH52-'(5) year_D_R23p2-5.5km'!AH51</f>
        <v>-2.5370525056000002</v>
      </c>
      <c r="V53" s="2">
        <f>'(6) SMB_R23p2-5km_Gl'!AI52-'(5) year_D_R23p2-5.5km'!AI51</f>
        <v>-1.338172302</v>
      </c>
      <c r="W53" s="2">
        <f>'(6) SMB_R23p2-5km_Gl'!AJ52-'(5) year_D_R23p2-5.5km'!AJ51</f>
        <v>-1.6170045335999998</v>
      </c>
      <c r="X53" s="2">
        <f>'(6) SMB_R23p2-5km_Gl'!AK52-'(5) year_D_R23p2-5.5km'!AK51</f>
        <v>-1.6171016070000002</v>
      </c>
      <c r="Y53" s="2">
        <f>'(6) SMB_R23p2-5km_Gl'!AL52-'(5) year_D_R23p2-5.5km'!AL51</f>
        <v>-2.1811588532000004</v>
      </c>
      <c r="Z53" s="2">
        <f>'(6) SMB_R23p2-5km_Gl'!AM52-'(5) year_D_R23p2-5.5km'!AM51</f>
        <v>-1.5389506349999997</v>
      </c>
      <c r="AA53" s="2">
        <f>'(6) SMB_R23p2-5km_Gl'!AN52-'(5) year_D_R23p2-5.5km'!AN51</f>
        <v>-1.2044848737999998</v>
      </c>
      <c r="AB53" s="2">
        <f>'(6) SMB_R23p2-5km_Gl'!AO52-'(5) year_D_R23p2-5.5km'!AO51</f>
        <v>-1.5072026560000003</v>
      </c>
      <c r="AC53" s="2">
        <f>'(6) SMB_R23p2-5km_Gl'!AP52-'(5) year_D_R23p2-5.5km'!AP51</f>
        <v>-0.63285435919999955</v>
      </c>
      <c r="AD53" s="2">
        <f>'(6) SMB_R23p2-5km_Gl'!AQ52-'(5) year_D_R23p2-5.5km'!AQ51</f>
        <v>-1.4557700156000004</v>
      </c>
      <c r="AE53" s="2">
        <f>'(6) SMB_R23p2-5km_Gl'!AR52-'(5) year_D_R23p2-5.5km'!AR51</f>
        <v>-1.8583987542000002</v>
      </c>
      <c r="AF53" s="2">
        <f>'(6) SMB_R23p2-5km_Gl'!AS52-'(5) year_D_R23p2-5.5km'!AS51</f>
        <v>-0.74295547439999954</v>
      </c>
      <c r="AG53" s="2">
        <f>'(6) SMB_R23p2-5km_Gl'!AT52-'(5) year_D_R23p2-5.5km'!AT51</f>
        <v>-2.6852395227999999</v>
      </c>
      <c r="AH53" s="2">
        <f>'(6) SMB_R23p2-5km_Gl'!AU52-'(5) year_D_R23p2-5.5km'!AU51</f>
        <v>-2.7765803520000003</v>
      </c>
      <c r="AI53" s="2">
        <f>'(6) SMB_R23p2-5km_Gl'!AV52-'(5) year_D_R23p2-5.5km'!AV51</f>
        <v>-1.5478683276</v>
      </c>
      <c r="AJ53" s="2">
        <f>'(6) SMB_R23p2-5km_Gl'!AW52-'(5) year_D_R23p2-5.5km'!AW51</f>
        <v>-1.3566218951999998</v>
      </c>
      <c r="AK53" s="2">
        <f>'(6) SMB_R23p2-5km_Gl'!AX52-'(5) year_D_R23p2-5.5km'!AX51</f>
        <v>-2.1321289459999999</v>
      </c>
      <c r="AL53" s="2">
        <f>'(6) SMB_R23p2-5km_Gl'!AY52-'(5) year_D_R23p2-5.5km'!AY51</f>
        <v>-2.2918323850000002</v>
      </c>
      <c r="AM53" s="2">
        <f>'(6) SMB_R23p2-5km_Gl'!AZ52-'(5) year_D_R23p2-5.5km'!AZ51</f>
        <v>-2.8301575720000001</v>
      </c>
      <c r="AN53" s="2">
        <f>'(6) SMB_R23p2-5km_Gl'!BA52-'(5) year_D_R23p2-5.5km'!BA51</f>
        <v>-2.332008503</v>
      </c>
      <c r="AO53" s="2">
        <f>'(6) SMB_R23p2-5km_Gl'!BB52-'(5) year_D_R23p2-5.5km'!BB51</f>
        <v>-2.400853948</v>
      </c>
      <c r="AP53" s="2">
        <f>'(6) SMB_R23p2-5km_Gl'!BC52-'(5) year_D_R23p2-5.5km'!BC51</f>
        <v>-2.2149961960000004</v>
      </c>
      <c r="AQ53" s="2">
        <f>'(6) SMB_R23p2-5km_Gl'!BD52-'(5) year_D_R23p2-5.5km'!BD51</f>
        <v>-2.6487051569999998</v>
      </c>
      <c r="AR53" s="2">
        <f>'(6) SMB_R23p2-5km_Gl'!BE52-'(5) year_D_R23p2-5.5km'!BE51</f>
        <v>-2.55271947</v>
      </c>
      <c r="AS53" s="2">
        <f>'(6) SMB_R23p2-5km_Gl'!BF52-'(5) year_D_R23p2-5.5km'!BF51</f>
        <v>-1.9408748768000001</v>
      </c>
      <c r="AT53" s="2">
        <f>'(6) SMB_R23p2-5km_Gl'!BG52-'(5) year_D_R23p2-5.5km'!BG51</f>
        <v>-2.0568488728000003</v>
      </c>
      <c r="AU53" s="2">
        <f>'(6) SMB_R23p2-5km_Gl'!BH52-'(5) year_D_R23p2-5.5km'!BH51</f>
        <v>-1.5989640594000005</v>
      </c>
      <c r="AV53" s="2">
        <f>'(6) SMB_R23p2-5km_Gl'!BI52-'(5) year_D_R23p2-5.5km'!BI51</f>
        <v>-1.9774739196000006</v>
      </c>
      <c r="AW53" s="2">
        <f>'(6) SMB_R23p2-5km_Gl'!BJ52-'(5) year_D_R23p2-5.5km'!BJ51</f>
        <v>-1.3461975439999998</v>
      </c>
      <c r="AX53" s="23">
        <f t="shared" si="15"/>
        <v>-1.8308348441217392</v>
      </c>
      <c r="AY53" s="23">
        <f t="shared" si="8"/>
        <v>-1.7463407769684209</v>
      </c>
      <c r="AZ53" s="23">
        <f t="shared" si="9"/>
        <v>-2.1080682351000006</v>
      </c>
      <c r="BC53" s="23"/>
      <c r="BD53" s="2">
        <f>SQRT('(5) year_D_R23p2-5.5km'!BN51^2+'(5) year_D_R23p2-5.5km'!$M51^2)</f>
        <v>3.1167360220326437</v>
      </c>
      <c r="BE53" s="2">
        <f>SQRT('(5) year_D_R23p2-5.5km'!BO51^2+'(5) year_D_R23p2-5.5km'!$M51^2)</f>
        <v>2.8486966379557082</v>
      </c>
      <c r="BF53" s="2">
        <f>SQRT('(5) year_D_R23p2-5.5km'!BP51^2+'(5) year_D_R23p2-5.5km'!$M51^2)</f>
        <v>2.595555467059278</v>
      </c>
      <c r="BG53" s="2">
        <f>SQRT('(5) year_D_R23p2-5.5km'!BQ51^2+'(5) year_D_R23p2-5.5km'!$M51^2)</f>
        <v>2.3543355923861946</v>
      </c>
      <c r="BH53" s="2">
        <f>SQRT('(5) year_D_R23p2-5.5km'!BR51^2+'(5) year_D_R23p2-5.5km'!$M51^2)</f>
        <v>2.1220610078979596</v>
      </c>
      <c r="BI53" s="2">
        <f>SQRT('(5) year_D_R23p2-5.5km'!BS51^2+'(5) year_D_R23p2-5.5km'!$M51^2)</f>
        <v>1.9046899749482025</v>
      </c>
      <c r="BJ53" s="2">
        <f>SQRT('(5) year_D_R23p2-5.5km'!BT51^2+'(5) year_D_R23p2-5.5km'!$M51^2)</f>
        <v>1.6962707913675907</v>
      </c>
      <c r="BK53" s="2">
        <f>SQRT('(5) year_D_R23p2-5.5km'!BU51^2+'(5) year_D_R23p2-5.5km'!$M51^2)</f>
        <v>1.4968100194924359</v>
      </c>
      <c r="BL53" s="2">
        <f>SQRT('(5) year_D_R23p2-5.5km'!BV51^2+'(5) year_D_R23p2-5.5km'!$M51^2)</f>
        <v>1.3092946270301971</v>
      </c>
      <c r="BM53" s="2">
        <f>SQRT('(5) year_D_R23p2-5.5km'!BW51^2+'(5) year_D_R23p2-5.5km'!$M51^2)</f>
        <v>1.1307660913767212</v>
      </c>
      <c r="BN53" s="2">
        <f>SQRT('(5) year_D_R23p2-5.5km'!BX51^2+'(5) year_D_R23p2-5.5km'!$M51^2)</f>
        <v>0.96423550248004719</v>
      </c>
      <c r="BO53" s="2">
        <f>SQRT('(5) year_D_R23p2-5.5km'!BY51^2+'(5) year_D_R23p2-5.5km'!$M51^2)</f>
        <v>0.80978557242419758</v>
      </c>
      <c r="BP53" s="2">
        <f>SQRT('(5) year_D_R23p2-5.5km'!BZ51^2+'(5) year_D_R23p2-5.5km'!$M51^2)</f>
        <v>0.67654864964789718</v>
      </c>
      <c r="BQ53" s="2">
        <f>SQRT('(5) year_D_R23p2-5.5km'!CA51^2+'(5) year_D_R23p2-5.5km'!$M51^2)</f>
        <v>0.61188682559221941</v>
      </c>
      <c r="BR53" s="2">
        <f>SQRT('(5) year_D_R23p2-5.5km'!CB51^2+'(5) year_D_R23p2-5.5km'!$M51^2)</f>
        <v>0.53142627861289271</v>
      </c>
      <c r="BS53" s="2">
        <f>SQRT('(5) year_D_R23p2-5.5km'!CC51^2+'(5) year_D_R23p2-5.5km'!$M51^2)</f>
        <v>0.53142002676414046</v>
      </c>
      <c r="BT53" s="2">
        <f>SQRT('(5) year_D_R23p2-5.5km'!CD51^2+'(5) year_D_R23p2-5.5km'!$M51^2)</f>
        <v>0.54329495767055791</v>
      </c>
      <c r="BU53" s="2">
        <f>SQRT('(5) year_D_R23p2-5.5km'!CE51^2+'(5) year_D_R23p2-5.5km'!$M51^2)</f>
        <v>0.52468895354941147</v>
      </c>
      <c r="BV53" s="2">
        <f>SQRT('(5) year_D_R23p2-5.5km'!CF51^2+'(5) year_D_R23p2-5.5km'!$M51^2)</f>
        <v>0.58728475062747809</v>
      </c>
      <c r="BW53" s="2">
        <f>SQRT('(5) year_D_R23p2-5.5km'!CG51^2+'(5) year_D_R23p2-5.5km'!$M51^2)</f>
        <v>0.58575673940028472</v>
      </c>
      <c r="BX53" s="2">
        <f>SQRT('(5) year_D_R23p2-5.5km'!CH51^2+'(5) year_D_R23p2-5.5km'!$M51^2)</f>
        <v>0.5233442652403385</v>
      </c>
      <c r="BY53" s="2">
        <f>SQRT('(5) year_D_R23p2-5.5km'!CI51^2+'(5) year_D_R23p2-5.5km'!$M51^2)</f>
        <v>0.53663271906911347</v>
      </c>
      <c r="BZ53" s="2">
        <f>SQRT('(5) year_D_R23p2-5.5km'!CJ51^2+'(5) year_D_R23p2-5.5km'!$M51^2)</f>
        <v>0.6283249467113271</v>
      </c>
      <c r="CA53" s="2">
        <f>SQRT('(5) year_D_R23p2-5.5km'!CK51^2+'(5) year_D_R23p2-5.5km'!$M51^2)</f>
        <v>0.57381346472416872</v>
      </c>
      <c r="CB53" s="2">
        <f>SQRT('(5) year_D_R23p2-5.5km'!CL51^2+'(5) year_D_R23p2-5.5km'!$M51^2)</f>
        <v>0.57729708626634135</v>
      </c>
      <c r="CC53" s="2">
        <f>SQRT('(5) year_D_R23p2-5.5km'!CM51^2+'(5) year_D_R23p2-5.5km'!$M51^2)</f>
        <v>0.60319788725675072</v>
      </c>
      <c r="CD53" s="2">
        <f>SQRT('(5) year_D_R23p2-5.5km'!CN51^2+'(5) year_D_R23p2-5.5km'!$M51^2)</f>
        <v>0.58708002790881109</v>
      </c>
      <c r="CE53" s="2">
        <f>SQRT('(5) year_D_R23p2-5.5km'!CO51^2+'(5) year_D_R23p2-5.5km'!$M51^2)</f>
        <v>0.52732568204327046</v>
      </c>
      <c r="CF53" s="2">
        <f>SQRT('(5) year_D_R23p2-5.5km'!CP51^2+'(5) year_D_R23p2-5.5km'!$M51^2)</f>
        <v>0.54901312390718293</v>
      </c>
      <c r="CG53" s="2">
        <f>SQRT('(5) year_D_R23p2-5.5km'!CQ51^2+'(5) year_D_R23p2-5.5km'!$M51^2)</f>
        <v>0.53119151107135976</v>
      </c>
      <c r="CH53" s="2">
        <f>SQRT('(5) year_D_R23p2-5.5km'!CR51^2+'(5) year_D_R23p2-5.5km'!$M51^2)</f>
        <v>0.51858626577012412</v>
      </c>
      <c r="CI53" s="2">
        <f>SQRT('(5) year_D_R23p2-5.5km'!CS51^2+'(5) year_D_R23p2-5.5km'!$M51^2)</f>
        <v>0.54263342090946287</v>
      </c>
      <c r="CJ53" s="2">
        <f>SQRT('(5) year_D_R23p2-5.5km'!CT51^2+'(5) year_D_R23p2-5.5km'!$M51^2)</f>
        <v>0.51558080034911524</v>
      </c>
      <c r="CK53" s="2">
        <f>SQRT('(5) year_D_R23p2-5.5km'!CU51^2+'(5) year_D_R23p2-5.5km'!$M51^2)</f>
        <v>0.50124319146478757</v>
      </c>
      <c r="CL53" s="2">
        <f>SQRT('(5) year_D_R23p2-5.5km'!CV51^2+'(5) year_D_R23p2-5.5km'!$M51^2)</f>
        <v>0.51089418786736618</v>
      </c>
      <c r="CM53" s="2">
        <f>SQRT('(5) year_D_R23p2-5.5km'!CW51^2+'(5) year_D_R23p2-5.5km'!$M51^2)</f>
        <v>0.51644387040509221</v>
      </c>
      <c r="CN53" s="2">
        <f>SQRT('(5) year_D_R23p2-5.5km'!CX51^2+'(5) year_D_R23p2-5.5km'!$M51^2)</f>
        <v>0.51757268426519809</v>
      </c>
      <c r="CO53" s="2">
        <f>SQRT('(5) year_D_R23p2-5.5km'!CY51^2+'(5) year_D_R23p2-5.5km'!$M51^2)</f>
        <v>0.50450271231220178</v>
      </c>
      <c r="CP53" s="2">
        <f>SQRT('(5) year_D_R23p2-5.5km'!CZ51^2+'(5) year_D_R23p2-5.5km'!$M51^2)</f>
        <v>0.48011762112779727</v>
      </c>
      <c r="CQ53" s="2">
        <f>SQRT('(5) year_D_R23p2-5.5km'!DA51^2+'(5) year_D_R23p2-5.5km'!$M51^2)</f>
        <v>0.53182607148810224</v>
      </c>
      <c r="CR53" s="2">
        <f>SQRT('(5) year_D_R23p2-5.5km'!DB51^2+'(5) year_D_R23p2-5.5km'!$M51^2)</f>
        <v>0.49025364260316079</v>
      </c>
      <c r="CS53" s="2">
        <f>SQRT('(5) year_D_R23p2-5.5km'!DC51^2+'(5) year_D_R23p2-5.5km'!$M51^2)</f>
        <v>0.51924955524776595</v>
      </c>
      <c r="CT53" s="2">
        <f>SQRT('(5) year_D_R23p2-5.5km'!DD51^2+'(5) year_D_R23p2-5.5km'!$M51^2)</f>
        <v>0.49304568455495501</v>
      </c>
      <c r="CU53" s="2">
        <f>SQRT('(5) year_D_R23p2-5.5km'!DE51^2+'(5) year_D_R23p2-5.5km'!$M51^2)</f>
        <v>0.45423444968009047</v>
      </c>
      <c r="CV53" s="2">
        <f>SQRT('(5) year_D_R23p2-5.5km'!DF51^2+'(5) year_D_R23p2-5.5km'!$M51^2)</f>
        <v>0.44789004722989867</v>
      </c>
      <c r="CW53" s="2">
        <f>SQRT('(5) year_D_R23p2-5.5km'!DG51^2+'(5) year_D_R23p2-5.5km'!$M51^2)</f>
        <v>0.44847316829579609</v>
      </c>
      <c r="CX53" s="2">
        <f>SQRT('(5) year_D_R23p2-5.5km'!DH51^2+'(5) year_D_R23p2-5.5km'!$M51^2)</f>
        <v>0.40632972965005693</v>
      </c>
      <c r="CY53" s="2">
        <f t="shared" si="10"/>
        <v>0.13147856935727478</v>
      </c>
      <c r="CZ53" s="2">
        <f t="shared" si="13"/>
        <v>0.32695361825915231</v>
      </c>
      <c r="DA53" s="2">
        <f t="shared" si="14"/>
        <v>0.11880378646794802</v>
      </c>
    </row>
    <row r="54" spans="1:105" x14ac:dyDescent="0.2">
      <c r="A54" s="170" t="s">
        <v>225</v>
      </c>
      <c r="B54" s="3" t="s">
        <v>176</v>
      </c>
      <c r="C54" s="2">
        <f>'(6) SMB_R23p2-5km_Gl'!P53-'(5) year_D_R23p2-5.5km'!P52</f>
        <v>-2.0302000000000002</v>
      </c>
      <c r="D54" s="2">
        <f>'(6) SMB_R23p2-5km_Gl'!Q53-'(5) year_D_R23p2-5.5km'!Q52</f>
        <v>-0.1402000000000001</v>
      </c>
      <c r="E54" s="2">
        <f>'(6) SMB_R23p2-5km_Gl'!R53-'(5) year_D_R23p2-5.5km'!R52</f>
        <v>-0.7002000000000006</v>
      </c>
      <c r="F54" s="2">
        <f>'(6) SMB_R23p2-5km_Gl'!S53-'(5) year_D_R23p2-5.5km'!S52</f>
        <v>-1.2602000000000002</v>
      </c>
      <c r="G54" s="2">
        <f>'(6) SMB_R23p2-5km_Gl'!T53-'(5) year_D_R23p2-5.5km'!T52</f>
        <v>-0.3902000000000001</v>
      </c>
      <c r="H54" s="2">
        <f>'(6) SMB_R23p2-5km_Gl'!U53-'(5) year_D_R23p2-5.5km'!U52</f>
        <v>1.2497999999999996</v>
      </c>
      <c r="I54" s="2">
        <f>'(6) SMB_R23p2-5km_Gl'!V53-'(5) year_D_R23p2-5.5km'!V52</f>
        <v>-1.4202000000000004</v>
      </c>
      <c r="J54" s="2">
        <f>'(6) SMB_R23p2-5km_Gl'!W53-'(5) year_D_R23p2-5.5km'!W52</f>
        <v>-0.32020000000000071</v>
      </c>
      <c r="K54" s="2">
        <f>'(6) SMB_R23p2-5km_Gl'!X53-'(5) year_D_R23p2-5.5km'!X52</f>
        <v>-0.56020000000000003</v>
      </c>
      <c r="L54" s="2">
        <f>'(6) SMB_R23p2-5km_Gl'!Y53-'(5) year_D_R23p2-5.5km'!Y52</f>
        <v>-1.6902000000000004</v>
      </c>
      <c r="M54" s="2">
        <f>'(6) SMB_R23p2-5km_Gl'!Z53-'(5) year_D_R23p2-5.5km'!Z52</f>
        <v>-1.7602000000000002</v>
      </c>
      <c r="N54" s="2">
        <f>'(6) SMB_R23p2-5km_Gl'!AA53-'(5) year_D_R23p2-5.5km'!AA52</f>
        <v>-1.6902000000000004</v>
      </c>
      <c r="O54" s="2">
        <f>'(6) SMB_R23p2-5km_Gl'!AB53-'(5) year_D_R23p2-5.5km'!AB52</f>
        <v>-1.2502000000000004</v>
      </c>
      <c r="P54" s="2">
        <f>'(6) SMB_R23p2-5km_Gl'!AC53-'(5) year_D_R23p2-5.5km'!AC52</f>
        <v>-1.3602000000000003</v>
      </c>
      <c r="Q54" s="2">
        <f>'(6) SMB_R23p2-5km_Gl'!AD53-'(5) year_D_R23p2-5.5km'!AD52</f>
        <v>-1.6282824000000002</v>
      </c>
      <c r="R54" s="2">
        <f>'(6) SMB_R23p2-5km_Gl'!AE53-'(5) year_D_R23p2-5.5km'!AE52</f>
        <v>-5.5313599999999852E-2</v>
      </c>
      <c r="S54" s="2">
        <f>'(6) SMB_R23p2-5km_Gl'!AF53-'(5) year_D_R23p2-5.5km'!AF52</f>
        <v>-1.330015049</v>
      </c>
      <c r="T54" s="2">
        <f>'(6) SMB_R23p2-5km_Gl'!AG53-'(5) year_D_R23p2-5.5km'!AG52</f>
        <v>-1.9459620399999995</v>
      </c>
      <c r="U54" s="2">
        <f>'(6) SMB_R23p2-5km_Gl'!AH53-'(5) year_D_R23p2-5.5km'!AH52</f>
        <v>-1.9397192096000002</v>
      </c>
      <c r="V54" s="2">
        <f>'(6) SMB_R23p2-5km_Gl'!AI53-'(5) year_D_R23p2-5.5km'!AI52</f>
        <v>0.13766502720000062</v>
      </c>
      <c r="W54" s="2">
        <f>'(6) SMB_R23p2-5km_Gl'!AJ53-'(5) year_D_R23p2-5.5km'!AJ52</f>
        <v>-0.76211834240000043</v>
      </c>
      <c r="X54" s="2">
        <f>'(6) SMB_R23p2-5km_Gl'!AK53-'(5) year_D_R23p2-5.5km'!AK52</f>
        <v>-0.73305807519999977</v>
      </c>
      <c r="Y54" s="2">
        <f>'(6) SMB_R23p2-5km_Gl'!AL53-'(5) year_D_R23p2-5.5km'!AL52</f>
        <v>-1.1830145092000004</v>
      </c>
      <c r="Z54" s="2">
        <f>'(6) SMB_R23p2-5km_Gl'!AM53-'(5) year_D_R23p2-5.5km'!AM52</f>
        <v>0.12860255379999952</v>
      </c>
      <c r="AA54" s="2">
        <f>'(6) SMB_R23p2-5km_Gl'!AN53-'(5) year_D_R23p2-5.5km'!AN52</f>
        <v>0.71628674040000018</v>
      </c>
      <c r="AB54" s="2">
        <f>'(6) SMB_R23p2-5km_Gl'!AO53-'(5) year_D_R23p2-5.5km'!AO52</f>
        <v>-0.39237780480000017</v>
      </c>
      <c r="AC54" s="2">
        <f>'(6) SMB_R23p2-5km_Gl'!AP53-'(5) year_D_R23p2-5.5km'!AP52</f>
        <v>1.4088608460000005</v>
      </c>
      <c r="AD54" s="2">
        <f>'(6) SMB_R23p2-5km_Gl'!AQ53-'(5) year_D_R23p2-5.5km'!AQ52</f>
        <v>-0.5720677384000008</v>
      </c>
      <c r="AE54" s="2">
        <f>'(6) SMB_R23p2-5km_Gl'!AR53-'(5) year_D_R23p2-5.5km'!AR52</f>
        <v>-0.37162860140000031</v>
      </c>
      <c r="AF54" s="2">
        <f>'(6) SMB_R23p2-5km_Gl'!AS53-'(5) year_D_R23p2-5.5km'!AS52</f>
        <v>1.1555291735999988</v>
      </c>
      <c r="AG54" s="2">
        <f>'(6) SMB_R23p2-5km_Gl'!AT53-'(5) year_D_R23p2-5.5km'!AT52</f>
        <v>-1.7297447360000002</v>
      </c>
      <c r="AH54" s="2">
        <f>'(6) SMB_R23p2-5km_Gl'!AU53-'(5) year_D_R23p2-5.5km'!AU52</f>
        <v>-2.0503117734000011</v>
      </c>
      <c r="AI54" s="2">
        <f>'(6) SMB_R23p2-5km_Gl'!AV53-'(5) year_D_R23p2-5.5km'!AV52</f>
        <v>1.4387473599999367E-2</v>
      </c>
      <c r="AJ54" s="2">
        <f>'(6) SMB_R23p2-5km_Gl'!AW53-'(5) year_D_R23p2-5.5km'!AW52</f>
        <v>4.3491889799999406E-2</v>
      </c>
      <c r="AK54" s="2">
        <f>'(6) SMB_R23p2-5km_Gl'!AX53-'(5) year_D_R23p2-5.5km'!AX52</f>
        <v>-0.86738594800000079</v>
      </c>
      <c r="AL54" s="2">
        <f>'(6) SMB_R23p2-5km_Gl'!AY53-'(5) year_D_R23p2-5.5km'!AY52</f>
        <v>-1.2509069712000001</v>
      </c>
      <c r="AM54" s="2">
        <f>'(6) SMB_R23p2-5km_Gl'!AZ53-'(5) year_D_R23p2-5.5km'!AZ52</f>
        <v>-1.7228540528000011</v>
      </c>
      <c r="AN54" s="2">
        <f>'(6) SMB_R23p2-5km_Gl'!BA53-'(5) year_D_R23p2-5.5km'!BA52</f>
        <v>-1.7922317179999996</v>
      </c>
      <c r="AO54" s="2">
        <f>'(6) SMB_R23p2-5km_Gl'!BB53-'(5) year_D_R23p2-5.5km'!BB52</f>
        <v>-1.8182052546</v>
      </c>
      <c r="AP54" s="2">
        <f>'(6) SMB_R23p2-5km_Gl'!BC53-'(5) year_D_R23p2-5.5km'!BC52</f>
        <v>-1.3459755288000004</v>
      </c>
      <c r="AQ54" s="2">
        <f>'(6) SMB_R23p2-5km_Gl'!BD53-'(5) year_D_R23p2-5.5km'!BD52</f>
        <v>-2.4760240734000001</v>
      </c>
      <c r="AR54" s="2">
        <f>'(6) SMB_R23p2-5km_Gl'!BE53-'(5) year_D_R23p2-5.5km'!BE52</f>
        <v>-2.9336655748000005</v>
      </c>
      <c r="AS54" s="2">
        <f>'(6) SMB_R23p2-5km_Gl'!BF53-'(5) year_D_R23p2-5.5km'!BF52</f>
        <v>-2.7179880160000001</v>
      </c>
      <c r="AT54" s="2">
        <f>'(6) SMB_R23p2-5km_Gl'!BG53-'(5) year_D_R23p2-5.5km'!BG52</f>
        <v>-3.4343150340000008</v>
      </c>
      <c r="AU54" s="2">
        <f>'(6) SMB_R23p2-5km_Gl'!BH53-'(5) year_D_R23p2-5.5km'!BH52</f>
        <v>-2.9852871759999999</v>
      </c>
      <c r="AV54" s="2">
        <f>'(6) SMB_R23p2-5km_Gl'!BI53-'(5) year_D_R23p2-5.5km'!BI52</f>
        <v>-3.8901502516000002</v>
      </c>
      <c r="AW54" s="2">
        <f>'(6) SMB_R23p2-5km_Gl'!BJ53-'(5) year_D_R23p2-5.5km'!BJ52</f>
        <v>-3.6285729336000001</v>
      </c>
      <c r="AX54" s="23">
        <f t="shared" si="15"/>
        <v>-1.1227517342217392</v>
      </c>
      <c r="AY54" s="23">
        <f t="shared" si="8"/>
        <v>-1.0643206472947371</v>
      </c>
      <c r="AZ54" s="23">
        <f t="shared" si="9"/>
        <v>-1.6762925651666671</v>
      </c>
      <c r="BD54" s="2">
        <f>SQRT('(5) year_D_R23p2-5.5km'!BN52^2+'(5) year_D_R23p2-5.5km'!$M52^2)</f>
        <v>4.6044834052829291</v>
      </c>
      <c r="BE54" s="2">
        <f>SQRT('(5) year_D_R23p2-5.5km'!BO52^2+'(5) year_D_R23p2-5.5km'!$M52^2)</f>
        <v>4.1689047423933392</v>
      </c>
      <c r="BF54" s="2">
        <f>SQRT('(5) year_D_R23p2-5.5km'!BP52^2+'(5) year_D_R23p2-5.5km'!$M52^2)</f>
        <v>3.7575334038186101</v>
      </c>
      <c r="BG54" s="2">
        <f>SQRT('(5) year_D_R23p2-5.5km'!BQ52^2+'(5) year_D_R23p2-5.5km'!$M52^2)</f>
        <v>3.3606918440117797</v>
      </c>
      <c r="BH54" s="2">
        <f>SQRT('(5) year_D_R23p2-5.5km'!BR52^2+'(5) year_D_R23p2-5.5km'!$M52^2)</f>
        <v>2.9880614868290749</v>
      </c>
      <c r="BI54" s="2">
        <f>SQRT('(5) year_D_R23p2-5.5km'!BS52^2+'(5) year_D_R23p2-5.5km'!$M52^2)</f>
        <v>2.6299670037280629</v>
      </c>
      <c r="BJ54" s="2">
        <f>SQRT('(5) year_D_R23p2-5.5km'!BT52^2+'(5) year_D_R23p2-5.5km'!$M52^2)</f>
        <v>2.2912527879799924</v>
      </c>
      <c r="BK54" s="2">
        <f>SQRT('(5) year_D_R23p2-5.5km'!BU52^2+'(5) year_D_R23p2-5.5km'!$M52^2)</f>
        <v>1.9670882887035033</v>
      </c>
      <c r="BL54" s="2">
        <f>SQRT('(5) year_D_R23p2-5.5km'!BV52^2+'(5) year_D_R23p2-5.5km'!$M52^2)</f>
        <v>1.6623249454855837</v>
      </c>
      <c r="BM54" s="2">
        <f>SQRT('(5) year_D_R23p2-5.5km'!BW52^2+'(5) year_D_R23p2-5.5km'!$M52^2)</f>
        <v>1.3673131524189417</v>
      </c>
      <c r="BN54" s="2">
        <f>SQRT('(5) year_D_R23p2-5.5km'!BX52^2+'(5) year_D_R23p2-5.5km'!$M52^2)</f>
        <v>1.0917747968017988</v>
      </c>
      <c r="BO54" s="2">
        <f>SQRT('(5) year_D_R23p2-5.5km'!BY52^2+'(5) year_D_R23p2-5.5km'!$M52^2)</f>
        <v>0.8309881195006168</v>
      </c>
      <c r="BP54" s="2">
        <f>SQRT('(5) year_D_R23p2-5.5km'!BZ52^2+'(5) year_D_R23p2-5.5km'!$M52^2)</f>
        <v>0.59494197427497908</v>
      </c>
      <c r="BQ54" s="2">
        <f>SQRT('(5) year_D_R23p2-5.5km'!CA52^2+'(5) year_D_R23p2-5.5km'!$M52^2)</f>
        <v>0.44681784578975825</v>
      </c>
      <c r="BR54" s="2">
        <f>SQRT('(5) year_D_R23p2-5.5km'!CB52^2+'(5) year_D_R23p2-5.5km'!$M52^2)</f>
        <v>0.45535808748574264</v>
      </c>
      <c r="BS54" s="2">
        <f>SQRT('(5) year_D_R23p2-5.5km'!CC52^2+'(5) year_D_R23p2-5.5km'!$M52^2)</f>
        <v>0.44139531734089027</v>
      </c>
      <c r="BT54" s="2">
        <f>SQRT('(5) year_D_R23p2-5.5km'!CD52^2+'(5) year_D_R23p2-5.5km'!$M52^2)</f>
        <v>0.42445972853040748</v>
      </c>
      <c r="BU54" s="2">
        <f>SQRT('(5) year_D_R23p2-5.5km'!CE52^2+'(5) year_D_R23p2-5.5km'!$M52^2)</f>
        <v>0.44085239519240521</v>
      </c>
      <c r="BV54" s="2">
        <f>SQRT('(5) year_D_R23p2-5.5km'!CF52^2+'(5) year_D_R23p2-5.5km'!$M52^2)</f>
        <v>0.43535896219409653</v>
      </c>
      <c r="BW54" s="2">
        <f>SQRT('(5) year_D_R23p2-5.5km'!CG52^2+'(5) year_D_R23p2-5.5km'!$M52^2)</f>
        <v>0.41645866584579705</v>
      </c>
      <c r="BX54" s="2">
        <f>SQRT('(5) year_D_R23p2-5.5km'!CH52^2+'(5) year_D_R23p2-5.5km'!$M52^2)</f>
        <v>0.36604469955040081</v>
      </c>
      <c r="BY54" s="2">
        <f>SQRT('(5) year_D_R23p2-5.5km'!CI52^2+'(5) year_D_R23p2-5.5km'!$M52^2)</f>
        <v>0.36238298168344352</v>
      </c>
      <c r="BZ54" s="2">
        <f>SQRT('(5) year_D_R23p2-5.5km'!CJ52^2+'(5) year_D_R23p2-5.5km'!$M52^2)</f>
        <v>0.39716722514342423</v>
      </c>
      <c r="CA54" s="2">
        <f>SQRT('(5) year_D_R23p2-5.5km'!CK52^2+'(5) year_D_R23p2-5.5km'!$M52^2)</f>
        <v>0.36334488143780774</v>
      </c>
      <c r="CB54" s="2">
        <f>SQRT('(5) year_D_R23p2-5.5km'!CL52^2+'(5) year_D_R23p2-5.5km'!$M52^2)</f>
        <v>0.39291559105572177</v>
      </c>
      <c r="CC54" s="2">
        <f>SQRT('(5) year_D_R23p2-5.5km'!CM52^2+'(5) year_D_R23p2-5.5km'!$M52^2)</f>
        <v>0.43544195077153697</v>
      </c>
      <c r="CD54" s="2">
        <f>SQRT('(5) year_D_R23p2-5.5km'!CN52^2+'(5) year_D_R23p2-5.5km'!$M52^2)</f>
        <v>0.37438139592820402</v>
      </c>
      <c r="CE54" s="2">
        <f>SQRT('(5) year_D_R23p2-5.5km'!CO52^2+'(5) year_D_R23p2-5.5km'!$M52^2)</f>
        <v>0.37725567938057353</v>
      </c>
      <c r="CF54" s="2">
        <f>SQRT('(5) year_D_R23p2-5.5km'!CP52^2+'(5) year_D_R23p2-5.5km'!$M52^2)</f>
        <v>0.38846152270955425</v>
      </c>
      <c r="CG54" s="2">
        <f>SQRT('(5) year_D_R23p2-5.5km'!CQ52^2+'(5) year_D_R23p2-5.5km'!$M52^2)</f>
        <v>0.38349312175938072</v>
      </c>
      <c r="CH54" s="2">
        <f>SQRT('(5) year_D_R23p2-5.5km'!CR52^2+'(5) year_D_R23p2-5.5km'!$M52^2)</f>
        <v>0.39627679037199148</v>
      </c>
      <c r="CI54" s="2">
        <f>SQRT('(5) year_D_R23p2-5.5km'!CS52^2+'(5) year_D_R23p2-5.5km'!$M52^2)</f>
        <v>0.43621774222483706</v>
      </c>
      <c r="CJ54" s="2">
        <f>SQRT('(5) year_D_R23p2-5.5km'!CT52^2+'(5) year_D_R23p2-5.5km'!$M52^2)</f>
        <v>0.38892298644592133</v>
      </c>
      <c r="CK54" s="2">
        <f>SQRT('(5) year_D_R23p2-5.5km'!CU52^2+'(5) year_D_R23p2-5.5km'!$M52^2)</f>
        <v>0.37914000159684724</v>
      </c>
      <c r="CL54" s="2">
        <f>SQRT('(5) year_D_R23p2-5.5km'!CV52^2+'(5) year_D_R23p2-5.5km'!$M52^2)</f>
        <v>0.37078873137000967</v>
      </c>
      <c r="CM54" s="2">
        <f>SQRT('(5) year_D_R23p2-5.5km'!CW52^2+'(5) year_D_R23p2-5.5km'!$M52^2)</f>
        <v>0.38652636306186278</v>
      </c>
      <c r="CN54" s="2">
        <f>SQRT('(5) year_D_R23p2-5.5km'!CX52^2+'(5) year_D_R23p2-5.5km'!$M52^2)</f>
        <v>0.37607552741768113</v>
      </c>
      <c r="CO54" s="2">
        <f>SQRT('(5) year_D_R23p2-5.5km'!CY52^2+'(5) year_D_R23p2-5.5km'!$M52^2)</f>
        <v>0.39216547397733492</v>
      </c>
      <c r="CP54" s="2">
        <f>SQRT('(5) year_D_R23p2-5.5km'!CZ52^2+'(5) year_D_R23p2-5.5km'!$M52^2)</f>
        <v>0.42712176720907524</v>
      </c>
      <c r="CQ54" s="2">
        <f>SQRT('(5) year_D_R23p2-5.5km'!DA52^2+'(5) year_D_R23p2-5.5km'!$M52^2)</f>
        <v>0.4875387366292841</v>
      </c>
      <c r="CR54" s="2">
        <f>SQRT('(5) year_D_R23p2-5.5km'!DB52^2+'(5) year_D_R23p2-5.5km'!$M52^2)</f>
        <v>0.51196659529476962</v>
      </c>
      <c r="CS54" s="2">
        <f>SQRT('(5) year_D_R23p2-5.5km'!DC52^2+'(5) year_D_R23p2-5.5km'!$M52^2)</f>
        <v>0.51692217209183067</v>
      </c>
      <c r="CT54" s="2">
        <f>SQRT('(5) year_D_R23p2-5.5km'!DD52^2+'(5) year_D_R23p2-5.5km'!$M52^2)</f>
        <v>0.54998780874074005</v>
      </c>
      <c r="CU54" s="2">
        <f>SQRT('(5) year_D_R23p2-5.5km'!DE52^2+'(5) year_D_R23p2-5.5km'!$M52^2)</f>
        <v>0.58780361574530171</v>
      </c>
      <c r="CV54" s="2">
        <f>SQRT('(5) year_D_R23p2-5.5km'!DF52^2+'(5) year_D_R23p2-5.5km'!$M52^2)</f>
        <v>0.6160046674585552</v>
      </c>
      <c r="CW54" s="2">
        <f>SQRT('(5) year_D_R23p2-5.5km'!DG52^2+'(5) year_D_R23p2-5.5km'!$M52^2)</f>
        <v>0.65496011638524188</v>
      </c>
      <c r="CX54" s="2">
        <f>SQRT('(5) year_D_R23p2-5.5km'!DH52^2+'(5) year_D_R23p2-5.5km'!$M52^2)</f>
        <v>0.66146124372070314</v>
      </c>
      <c r="CY54" s="2">
        <f t="shared" si="10"/>
        <v>0.14808387758856092</v>
      </c>
      <c r="CZ54" s="2">
        <f t="shared" si="13"/>
        <v>0.42128142144639491</v>
      </c>
      <c r="DA54" s="2">
        <f t="shared" si="14"/>
        <v>0.10803509665229732</v>
      </c>
    </row>
    <row r="55" spans="1:105" x14ac:dyDescent="0.2">
      <c r="A55" s="170" t="s">
        <v>69</v>
      </c>
      <c r="B55" s="3" t="s">
        <v>176</v>
      </c>
      <c r="C55" s="2">
        <f>'(6) SMB_R23p2-5km_Gl'!P54-'(5) year_D_R23p2-5.5km'!P53</f>
        <v>-1.7870069000000002</v>
      </c>
      <c r="D55" s="2">
        <f>'(6) SMB_R23p2-5km_Gl'!Q54-'(5) year_D_R23p2-5.5km'!Q53</f>
        <v>0.70299309999999959</v>
      </c>
      <c r="E55" s="2">
        <f>'(6) SMB_R23p2-5km_Gl'!R54-'(5) year_D_R23p2-5.5km'!R53</f>
        <v>0.1329931000000002</v>
      </c>
      <c r="F55" s="2">
        <f>'(6) SMB_R23p2-5km_Gl'!S54-'(5) year_D_R23p2-5.5km'!S53</f>
        <v>-1.0170069000000002</v>
      </c>
      <c r="G55" s="2">
        <f>'(6) SMB_R23p2-5km_Gl'!T54-'(5) year_D_R23p2-5.5km'!T53</f>
        <v>0.11299309999999974</v>
      </c>
      <c r="H55" s="2">
        <f>'(6) SMB_R23p2-5km_Gl'!U54-'(5) year_D_R23p2-5.5km'!U53</f>
        <v>2.6829931</v>
      </c>
      <c r="I55" s="2">
        <f>'(6) SMB_R23p2-5km_Gl'!V54-'(5) year_D_R23p2-5.5km'!V53</f>
        <v>-0.76700690000000016</v>
      </c>
      <c r="J55" s="2">
        <f>'(6) SMB_R23p2-5km_Gl'!W54-'(5) year_D_R23p2-5.5km'!W53</f>
        <v>0.90299309999999977</v>
      </c>
      <c r="K55" s="2">
        <f>'(6) SMB_R23p2-5km_Gl'!X54-'(5) year_D_R23p2-5.5km'!X53</f>
        <v>0.52299309999999988</v>
      </c>
      <c r="L55" s="2">
        <f>'(6) SMB_R23p2-5km_Gl'!Y54-'(5) year_D_R23p2-5.5km'!Y53</f>
        <v>-1.3070069000000002</v>
      </c>
      <c r="M55" s="2">
        <f>'(6) SMB_R23p2-5km_Gl'!Z54-'(5) year_D_R23p2-5.5km'!Z53</f>
        <v>-1.2270069000000001</v>
      </c>
      <c r="N55" s="2">
        <f>'(6) SMB_R23p2-5km_Gl'!AA54-'(5) year_D_R23p2-5.5km'!AA53</f>
        <v>-1.2370068999999999</v>
      </c>
      <c r="O55" s="2">
        <f>'(6) SMB_R23p2-5km_Gl'!AB54-'(5) year_D_R23p2-5.5km'!AB53</f>
        <v>-0.71700690000000034</v>
      </c>
      <c r="P55" s="2">
        <f>'(6) SMB_R23p2-5km_Gl'!AC54-'(5) year_D_R23p2-5.5km'!AC53</f>
        <v>-1.1170068999999998</v>
      </c>
      <c r="Q55" s="2">
        <f>'(6) SMB_R23p2-5km_Gl'!AD54-'(5) year_D_R23p2-5.5km'!AD53</f>
        <v>-2.1942999999999997</v>
      </c>
      <c r="R55" s="2">
        <f>'(6) SMB_R23p2-5km_Gl'!AE54-'(5) year_D_R23p2-5.5km'!AE53</f>
        <v>8.8923400000000541E-2</v>
      </c>
      <c r="S55" s="2">
        <f>'(6) SMB_R23p2-5km_Gl'!AF54-'(5) year_D_R23p2-5.5km'!AF53</f>
        <v>-1.749394208</v>
      </c>
      <c r="T55" s="2">
        <f>'(6) SMB_R23p2-5km_Gl'!AG54-'(5) year_D_R23p2-5.5km'!AG53</f>
        <v>-2.2815933379999995</v>
      </c>
      <c r="U55" s="2">
        <f>'(6) SMB_R23p2-5km_Gl'!AH54-'(5) year_D_R23p2-5.5km'!AH53</f>
        <v>-1.516659715099999</v>
      </c>
      <c r="V55" s="2">
        <f>'(6) SMB_R23p2-5km_Gl'!AI54-'(5) year_D_R23p2-5.5km'!AI53</f>
        <v>0.49363569080000058</v>
      </c>
      <c r="W55" s="2">
        <f>'(6) SMB_R23p2-5km_Gl'!AJ54-'(5) year_D_R23p2-5.5km'!AJ53</f>
        <v>-1.2561669251999996</v>
      </c>
      <c r="X55" s="2">
        <f>'(6) SMB_R23p2-5km_Gl'!AK54-'(5) year_D_R23p2-5.5km'!AK53</f>
        <v>-0.94015154179999971</v>
      </c>
      <c r="Y55" s="2">
        <f>'(6) SMB_R23p2-5km_Gl'!AL54-'(5) year_D_R23p2-5.5km'!AL53</f>
        <v>-1.5214341807999996</v>
      </c>
      <c r="Z55" s="2">
        <f>'(6) SMB_R23p2-5km_Gl'!AM54-'(5) year_D_R23p2-5.5km'!AM53</f>
        <v>9.5607714600000726E-2</v>
      </c>
      <c r="AA55" s="2">
        <f>'(6) SMB_R23p2-5km_Gl'!AN54-'(5) year_D_R23p2-5.5km'!AN53</f>
        <v>1.8748213599999994</v>
      </c>
      <c r="AB55" s="2">
        <f>'(6) SMB_R23p2-5km_Gl'!AO54-'(5) year_D_R23p2-5.5km'!AO53</f>
        <v>0.3779421038000006</v>
      </c>
      <c r="AC55" s="2">
        <f>'(6) SMB_R23p2-5km_Gl'!AP54-'(5) year_D_R23p2-5.5km'!AP53</f>
        <v>2.3718891824999995</v>
      </c>
      <c r="AD55" s="2">
        <f>'(6) SMB_R23p2-5km_Gl'!AQ54-'(5) year_D_R23p2-5.5km'!AQ53</f>
        <v>4.8584494199999995E-2</v>
      </c>
      <c r="AE55" s="2">
        <f>'(6) SMB_R23p2-5km_Gl'!AR54-'(5) year_D_R23p2-5.5km'!AR53</f>
        <v>-0.48641947000000041</v>
      </c>
      <c r="AF55" s="2">
        <f>'(6) SMB_R23p2-5km_Gl'!AS54-'(5) year_D_R23p2-5.5km'!AS53</f>
        <v>1.5344795484000011</v>
      </c>
      <c r="AG55" s="2">
        <f>'(6) SMB_R23p2-5km_Gl'!AT54-'(5) year_D_R23p2-5.5km'!AT53</f>
        <v>-2.7703886555999988</v>
      </c>
      <c r="AH55" s="2">
        <f>'(6) SMB_R23p2-5km_Gl'!AU54-'(5) year_D_R23p2-5.5km'!AU53</f>
        <v>-3.1096526772000002</v>
      </c>
      <c r="AI55" s="2">
        <f>'(6) SMB_R23p2-5km_Gl'!AV54-'(5) year_D_R23p2-5.5km'!AV53</f>
        <v>-0.68440523640000084</v>
      </c>
      <c r="AJ55" s="2">
        <f>'(6) SMB_R23p2-5km_Gl'!AW54-'(5) year_D_R23p2-5.5km'!AW53</f>
        <v>-0.74322908629999951</v>
      </c>
      <c r="AK55" s="2">
        <f>'(6) SMB_R23p2-5km_Gl'!AX54-'(5) year_D_R23p2-5.5km'!AX53</f>
        <v>-2.8343346069999997</v>
      </c>
      <c r="AL55" s="2">
        <f>'(6) SMB_R23p2-5km_Gl'!AY54-'(5) year_D_R23p2-5.5km'!AY53</f>
        <v>-4.6802820037999995</v>
      </c>
      <c r="AM55" s="2">
        <f>'(6) SMB_R23p2-5km_Gl'!AZ54-'(5) year_D_R23p2-5.5km'!AZ53</f>
        <v>-7.5359320031999992</v>
      </c>
      <c r="AN55" s="2">
        <f>'(6) SMB_R23p2-5km_Gl'!BA54-'(5) year_D_R23p2-5.5km'!BA53</f>
        <v>-6.5683981069999993</v>
      </c>
      <c r="AO55" s="2">
        <f>'(6) SMB_R23p2-5km_Gl'!BB54-'(5) year_D_R23p2-5.5km'!BB53</f>
        <v>-6.2738280017999983</v>
      </c>
      <c r="AP55" s="2">
        <f>'(6) SMB_R23p2-5km_Gl'!BC54-'(5) year_D_R23p2-5.5km'!BC53</f>
        <v>-5.9019893583999989</v>
      </c>
      <c r="AQ55" s="2">
        <f>'(6) SMB_R23p2-5km_Gl'!BD54-'(5) year_D_R23p2-5.5km'!BD53</f>
        <v>-7.5121775364000021</v>
      </c>
      <c r="AR55" s="2">
        <f>'(6) SMB_R23p2-5km_Gl'!BE54-'(5) year_D_R23p2-5.5km'!BE53</f>
        <v>-7.5670741600000007</v>
      </c>
      <c r="AS55" s="2">
        <f>'(6) SMB_R23p2-5km_Gl'!BF54-'(5) year_D_R23p2-5.5km'!BF53</f>
        <v>-6.4240759248000012</v>
      </c>
      <c r="AT55" s="2">
        <f>'(6) SMB_R23p2-5km_Gl'!BG54-'(5) year_D_R23p2-5.5km'!BG53</f>
        <v>-7.1298170071999998</v>
      </c>
      <c r="AU55" s="2">
        <f>'(6) SMB_R23p2-5km_Gl'!BH54-'(5) year_D_R23p2-5.5km'!BH53</f>
        <v>-5.6542378124999999</v>
      </c>
      <c r="AV55" s="2">
        <f>'(6) SMB_R23p2-5km_Gl'!BI54-'(5) year_D_R23p2-5.5km'!BI53</f>
        <v>-5.7624006972000004</v>
      </c>
      <c r="AW55" s="2">
        <f>'(6) SMB_R23p2-5km_Gl'!BJ54-'(5) year_D_R23p2-5.5km'!BJ53</f>
        <v>-5.1929388406999992</v>
      </c>
      <c r="AX55" s="23">
        <f t="shared" si="15"/>
        <v>-1.9637077252043478</v>
      </c>
      <c r="AY55" s="23">
        <f t="shared" si="8"/>
        <v>-0.61953265584736839</v>
      </c>
      <c r="AZ55" s="23">
        <f t="shared" si="9"/>
        <v>-4.450231266466667</v>
      </c>
      <c r="BD55" s="2">
        <f>SQRT('(5) year_D_R23p2-5.5km'!BN53^2+'(5) year_D_R23p2-5.5km'!$M53^2)</f>
        <v>5.4917256513770329</v>
      </c>
      <c r="BE55" s="2">
        <f>SQRT('(5) year_D_R23p2-5.5km'!BO53^2+'(5) year_D_R23p2-5.5km'!$M53^2)</f>
        <v>4.9630933958924359</v>
      </c>
      <c r="BF55" s="2">
        <f>SQRT('(5) year_D_R23p2-5.5km'!BP53^2+'(5) year_D_R23p2-5.5km'!$M53^2)</f>
        <v>4.4638415211506626</v>
      </c>
      <c r="BG55" s="2">
        <f>SQRT('(5) year_D_R23p2-5.5km'!BQ53^2+'(5) year_D_R23p2-5.5km'!$M53^2)</f>
        <v>3.9880986986807692</v>
      </c>
      <c r="BH55" s="2">
        <f>SQRT('(5) year_D_R23p2-5.5km'!BR53^2+'(5) year_D_R23p2-5.5km'!$M53^2)</f>
        <v>3.5299952440496409</v>
      </c>
      <c r="BI55" s="2">
        <f>SQRT('(5) year_D_R23p2-5.5km'!BS53^2+'(5) year_D_R23p2-5.5km'!$M53^2)</f>
        <v>3.095409485701087</v>
      </c>
      <c r="BJ55" s="2">
        <f>SQRT('(5) year_D_R23p2-5.5km'!BT53^2+'(5) year_D_R23p2-5.5km'!$M53^2)</f>
        <v>2.6843484453494448</v>
      </c>
      <c r="BK55" s="2">
        <f>SQRT('(5) year_D_R23p2-5.5km'!BU53^2+'(5) year_D_R23p2-5.5km'!$M53^2)</f>
        <v>2.2909515003140535</v>
      </c>
      <c r="BL55" s="2">
        <f>SQRT('(5) year_D_R23p2-5.5km'!BV53^2+'(5) year_D_R23p2-5.5km'!$M53^2)</f>
        <v>1.9211088977814799</v>
      </c>
      <c r="BM55" s="2">
        <f>SQRT('(5) year_D_R23p2-5.5km'!BW53^2+'(5) year_D_R23p2-5.5km'!$M53^2)</f>
        <v>1.5631153767274424</v>
      </c>
      <c r="BN55" s="2">
        <f>SQRT('(5) year_D_R23p2-5.5km'!BX53^2+'(5) year_D_R23p2-5.5km'!$M53^2)</f>
        <v>1.2287766867499215</v>
      </c>
      <c r="BO55" s="2">
        <f>SQRT('(5) year_D_R23p2-5.5km'!BY53^2+'(5) year_D_R23p2-5.5km'!$M53^2)</f>
        <v>0.91822903409129664</v>
      </c>
      <c r="BP55" s="2">
        <f>SQRT('(5) year_D_R23p2-5.5km'!BZ53^2+'(5) year_D_R23p2-5.5km'!$M53^2)</f>
        <v>0.63183012553304319</v>
      </c>
      <c r="BQ55" s="2">
        <f>SQRT('(5) year_D_R23p2-5.5km'!CA53^2+'(5) year_D_R23p2-5.5km'!$M53^2)</f>
        <v>0.46323551797626228</v>
      </c>
      <c r="BR55" s="2">
        <f>SQRT('(5) year_D_R23p2-5.5km'!CB53^2+'(5) year_D_R23p2-5.5km'!$M53^2)</f>
        <v>0.45454906928824862</v>
      </c>
      <c r="BS55" s="2">
        <f>SQRT('(5) year_D_R23p2-5.5km'!CC53^2+'(5) year_D_R23p2-5.5km'!$M53^2)</f>
        <v>0.4423500436148125</v>
      </c>
      <c r="BT55" s="2">
        <f>SQRT('(5) year_D_R23p2-5.5km'!CD53^2+'(5) year_D_R23p2-5.5km'!$M53^2)</f>
        <v>0.42302272794976603</v>
      </c>
      <c r="BU55" s="2">
        <f>SQRT('(5) year_D_R23p2-5.5km'!CE53^2+'(5) year_D_R23p2-5.5km'!$M53^2)</f>
        <v>0.43970293325051935</v>
      </c>
      <c r="BV55" s="2">
        <f>SQRT('(5) year_D_R23p2-5.5km'!CF53^2+'(5) year_D_R23p2-5.5km'!$M53^2)</f>
        <v>0.4849715459288203</v>
      </c>
      <c r="BW55" s="2">
        <f>SQRT('(5) year_D_R23p2-5.5km'!CG53^2+'(5) year_D_R23p2-5.5km'!$M53^2)</f>
        <v>0.42470456847874399</v>
      </c>
      <c r="BX55" s="2">
        <f>SQRT('(5) year_D_R23p2-5.5km'!CH53^2+'(5) year_D_R23p2-5.5km'!$M53^2)</f>
        <v>0.43609292399701693</v>
      </c>
      <c r="BY55" s="2">
        <f>SQRT('(5) year_D_R23p2-5.5km'!CI53^2+'(5) year_D_R23p2-5.5km'!$M53^2)</f>
        <v>0.46457124008762019</v>
      </c>
      <c r="BZ55" s="2">
        <f>SQRT('(5) year_D_R23p2-5.5km'!CJ53^2+'(5) year_D_R23p2-5.5km'!$M53^2)</f>
        <v>0.40588767102322526</v>
      </c>
      <c r="CA55" s="2">
        <f>SQRT('(5) year_D_R23p2-5.5km'!CK53^2+'(5) year_D_R23p2-5.5km'!$M53^2)</f>
        <v>0.402258388670302</v>
      </c>
      <c r="CB55" s="2">
        <f>SQRT('(5) year_D_R23p2-5.5km'!CL53^2+'(5) year_D_R23p2-5.5km'!$M53^2)</f>
        <v>0.58024548669162979</v>
      </c>
      <c r="CC55" s="2">
        <f>SQRT('(5) year_D_R23p2-5.5km'!CM53^2+'(5) year_D_R23p2-5.5km'!$M53^2)</f>
        <v>0.61948921056126582</v>
      </c>
      <c r="CD55" s="2">
        <f>SQRT('(5) year_D_R23p2-5.5km'!CN53^2+'(5) year_D_R23p2-5.5km'!$M53^2)</f>
        <v>0.40270363298533357</v>
      </c>
      <c r="CE55" s="2">
        <f>SQRT('(5) year_D_R23p2-5.5km'!CO53^2+'(5) year_D_R23p2-5.5km'!$M53^2)</f>
        <v>0.38278799084862181</v>
      </c>
      <c r="CF55" s="2">
        <f>SQRT('(5) year_D_R23p2-5.5km'!CP53^2+'(5) year_D_R23p2-5.5km'!$M53^2)</f>
        <v>0.42053937798719143</v>
      </c>
      <c r="CG55" s="2">
        <f>SQRT('(5) year_D_R23p2-5.5km'!CQ53^2+'(5) year_D_R23p2-5.5km'!$M53^2)</f>
        <v>0.40095060194742788</v>
      </c>
      <c r="CH55" s="2">
        <f>SQRT('(5) year_D_R23p2-5.5km'!CR53^2+'(5) year_D_R23p2-5.5km'!$M53^2)</f>
        <v>0.42238121919803773</v>
      </c>
      <c r="CI55" s="2">
        <f>SQRT('(5) year_D_R23p2-5.5km'!CS53^2+'(5) year_D_R23p2-5.5km'!$M53^2)</f>
        <v>0.48585947300580401</v>
      </c>
      <c r="CJ55" s="2">
        <f>SQRT('(5) year_D_R23p2-5.5km'!CT53^2+'(5) year_D_R23p2-5.5km'!$M53^2)</f>
        <v>0.48768370317660259</v>
      </c>
      <c r="CK55" s="2">
        <f>SQRT('(5) year_D_R23p2-5.5km'!CU53^2+'(5) year_D_R23p2-5.5km'!$M53^2)</f>
        <v>0.54793035636812704</v>
      </c>
      <c r="CL55" s="2">
        <f>SQRT('(5) year_D_R23p2-5.5km'!CV53^2+'(5) year_D_R23p2-5.5km'!$M53^2)</f>
        <v>0.58889690034783604</v>
      </c>
      <c r="CM55" s="2">
        <f>SQRT('(5) year_D_R23p2-5.5km'!CW53^2+'(5) year_D_R23p2-5.5km'!$M53^2)</f>
        <v>0.7265939653189013</v>
      </c>
      <c r="CN55" s="2">
        <f>SQRT('(5) year_D_R23p2-5.5km'!CX53^2+'(5) year_D_R23p2-5.5km'!$M53^2)</f>
        <v>0.88797662545750278</v>
      </c>
      <c r="CO55" s="2">
        <f>SQRT('(5) year_D_R23p2-5.5km'!CY53^2+'(5) year_D_R23p2-5.5km'!$M53^2)</f>
        <v>0.85297259290231242</v>
      </c>
      <c r="CP55" s="2">
        <f>SQRT('(5) year_D_R23p2-5.5km'!CZ53^2+'(5) year_D_R23p2-5.5km'!$M53^2)</f>
        <v>0.84802098160940254</v>
      </c>
      <c r="CQ55" s="2">
        <f>SQRT('(5) year_D_R23p2-5.5km'!DA53^2+'(5) year_D_R23p2-5.5km'!$M53^2)</f>
        <v>0.96790470505520387</v>
      </c>
      <c r="CR55" s="2">
        <f>SQRT('(5) year_D_R23p2-5.5km'!DB53^2+'(5) year_D_R23p2-5.5km'!$M53^2)</f>
        <v>0.96318989200739202</v>
      </c>
      <c r="CS55" s="2">
        <f>SQRT('(5) year_D_R23p2-5.5km'!DC53^2+'(5) year_D_R23p2-5.5km'!$M53^2)</f>
        <v>0.89967673535779413</v>
      </c>
      <c r="CT55" s="2">
        <f>SQRT('(5) year_D_R23p2-5.5km'!DD53^2+'(5) year_D_R23p2-5.5km'!$M53^2)</f>
        <v>1.0816815018908092</v>
      </c>
      <c r="CU55" s="2">
        <f>SQRT('(5) year_D_R23p2-5.5km'!DE53^2+'(5) year_D_R23p2-5.5km'!$M53^2)</f>
        <v>0.95637692010654285</v>
      </c>
      <c r="CV55" s="2">
        <f>SQRT('(5) year_D_R23p2-5.5km'!DF53^2+'(5) year_D_R23p2-5.5km'!$M53^2)</f>
        <v>0.91160615995664185</v>
      </c>
      <c r="CW55" s="2">
        <f>SQRT('(5) year_D_R23p2-5.5km'!DG53^2+'(5) year_D_R23p2-5.5km'!$M53^2)</f>
        <v>0.87948533220037006</v>
      </c>
      <c r="CX55" s="2">
        <f>SQRT('(5) year_D_R23p2-5.5km'!DH53^2+'(5) year_D_R23p2-5.5km'!$M53^2)</f>
        <v>0.87839002550692391</v>
      </c>
      <c r="CY55" s="2">
        <f t="shared" si="10"/>
        <v>0.18448151933086862</v>
      </c>
      <c r="CZ55" s="2">
        <f t="shared" si="13"/>
        <v>0.48974409066632762</v>
      </c>
      <c r="DA55" s="2">
        <f t="shared" si="14"/>
        <v>0.1745470441500572</v>
      </c>
    </row>
    <row r="56" spans="1:105" x14ac:dyDescent="0.2">
      <c r="A56" s="170" t="s">
        <v>18</v>
      </c>
      <c r="B56" s="3" t="s">
        <v>176</v>
      </c>
      <c r="C56" s="2">
        <f>'(6) SMB_R23p2-5km_Gl'!P55-'(5) year_D_R23p2-5.5km'!P54</f>
        <v>-1.0303</v>
      </c>
      <c r="D56" s="2">
        <f>'(6) SMB_R23p2-5km_Gl'!Q55-'(5) year_D_R23p2-5.5km'!Q54</f>
        <v>-0.12030000000000007</v>
      </c>
      <c r="E56" s="2">
        <f>'(6) SMB_R23p2-5km_Gl'!R55-'(5) year_D_R23p2-5.5km'!R54</f>
        <v>-9.0300000000000047E-2</v>
      </c>
      <c r="F56" s="2">
        <f>'(6) SMB_R23p2-5km_Gl'!S55-'(5) year_D_R23p2-5.5km'!S54</f>
        <v>-0.81030000000000013</v>
      </c>
      <c r="G56" s="2">
        <f>'(6) SMB_R23p2-5km_Gl'!T55-'(5) year_D_R23p2-5.5km'!T54</f>
        <v>-0.2603000000000002</v>
      </c>
      <c r="H56" s="2">
        <f>'(6) SMB_R23p2-5km_Gl'!U55-'(5) year_D_R23p2-5.5km'!U54</f>
        <v>0.63969999999999994</v>
      </c>
      <c r="I56" s="2">
        <f>'(6) SMB_R23p2-5km_Gl'!V55-'(5) year_D_R23p2-5.5km'!V54</f>
        <v>-0.39030000000000009</v>
      </c>
      <c r="J56" s="2">
        <f>'(6) SMB_R23p2-5km_Gl'!W55-'(5) year_D_R23p2-5.5km'!W54</f>
        <v>-2.0300000000000207E-2</v>
      </c>
      <c r="K56" s="2">
        <f>'(6) SMB_R23p2-5km_Gl'!X55-'(5) year_D_R23p2-5.5km'!X54</f>
        <v>-8.0300000000000038E-2</v>
      </c>
      <c r="L56" s="2">
        <f>'(6) SMB_R23p2-5km_Gl'!Y55-'(5) year_D_R23p2-5.5km'!Y54</f>
        <v>-0.87030000000000007</v>
      </c>
      <c r="M56" s="2">
        <f>'(6) SMB_R23p2-5km_Gl'!Z55-'(5) year_D_R23p2-5.5km'!Z54</f>
        <v>-0.83030000000000015</v>
      </c>
      <c r="N56" s="2">
        <f>'(6) SMB_R23p2-5km_Gl'!AA55-'(5) year_D_R23p2-5.5km'!AA54</f>
        <v>-0.69030000000000014</v>
      </c>
      <c r="O56" s="2">
        <f>'(6) SMB_R23p2-5km_Gl'!AB55-'(5) year_D_R23p2-5.5km'!AB54</f>
        <v>-0.45030000000000014</v>
      </c>
      <c r="P56" s="2">
        <f>'(6) SMB_R23p2-5km_Gl'!AC55-'(5) year_D_R23p2-5.5km'!AC54</f>
        <v>-0.92030000000000012</v>
      </c>
      <c r="Q56" s="2">
        <f>'(6) SMB_R23p2-5km_Gl'!AD55-'(5) year_D_R23p2-5.5km'!AD54</f>
        <v>-0.75048290000000006</v>
      </c>
      <c r="R56" s="2">
        <f>'(6) SMB_R23p2-5km_Gl'!AE55-'(5) year_D_R23p2-5.5km'!AE54</f>
        <v>-0.16909760000000018</v>
      </c>
      <c r="S56" s="2">
        <f>'(6) SMB_R23p2-5km_Gl'!AF55-'(5) year_D_R23p2-5.5km'!AF54</f>
        <v>-0.74666280000000018</v>
      </c>
      <c r="T56" s="2">
        <f>'(6) SMB_R23p2-5km_Gl'!AG55-'(5) year_D_R23p2-5.5km'!AG54</f>
        <v>-0.46817099999999995</v>
      </c>
      <c r="U56" s="2">
        <f>'(6) SMB_R23p2-5km_Gl'!AH55-'(5) year_D_R23p2-5.5km'!AH54</f>
        <v>-0.76582620000000001</v>
      </c>
      <c r="V56" s="2">
        <f>'(6) SMB_R23p2-5km_Gl'!AI55-'(5) year_D_R23p2-5.5km'!AI54</f>
        <v>-4.2006100000000157E-2</v>
      </c>
      <c r="W56" s="2">
        <f>'(6) SMB_R23p2-5km_Gl'!AJ55-'(5) year_D_R23p2-5.5km'!AJ54</f>
        <v>-0.54475801590000006</v>
      </c>
      <c r="X56" s="2">
        <f>'(6) SMB_R23p2-5km_Gl'!AK55-'(5) year_D_R23p2-5.5km'!AK54</f>
        <v>-0.45511840510000001</v>
      </c>
      <c r="Y56" s="2">
        <f>'(6) SMB_R23p2-5km_Gl'!AL55-'(5) year_D_R23p2-5.5km'!AL54</f>
        <v>-0.71201523150000012</v>
      </c>
      <c r="Z56" s="2">
        <f>'(6) SMB_R23p2-5km_Gl'!AM55-'(5) year_D_R23p2-5.5km'!AM54</f>
        <v>-0.32621193060000009</v>
      </c>
      <c r="AA56" s="2">
        <f>'(6) SMB_R23p2-5km_Gl'!AN55-'(5) year_D_R23p2-5.5km'!AN54</f>
        <v>0.24362302439999994</v>
      </c>
      <c r="AB56" s="2">
        <f>'(6) SMB_R23p2-5km_Gl'!AO55-'(5) year_D_R23p2-5.5km'!AO54</f>
        <v>6.9462579999999274E-3</v>
      </c>
      <c r="AC56" s="2">
        <f>'(6) SMB_R23p2-5km_Gl'!AP55-'(5) year_D_R23p2-5.5km'!AP54</f>
        <v>0.44026949160000006</v>
      </c>
      <c r="AD56" s="2">
        <f>'(6) SMB_R23p2-5km_Gl'!AQ55-'(5) year_D_R23p2-5.5km'!AQ54</f>
        <v>-0.34725044110000003</v>
      </c>
      <c r="AE56" s="2">
        <f>'(6) SMB_R23p2-5km_Gl'!AR55-'(5) year_D_R23p2-5.5km'!AR54</f>
        <v>-0.50849444680000011</v>
      </c>
      <c r="AF56" s="2">
        <f>'(6) SMB_R23p2-5km_Gl'!AS55-'(5) year_D_R23p2-5.5km'!AS54</f>
        <v>0.24998302379999982</v>
      </c>
      <c r="AG56" s="2">
        <f>'(6) SMB_R23p2-5km_Gl'!AT55-'(5) year_D_R23p2-5.5km'!AT54</f>
        <v>-1.4918494840000001</v>
      </c>
      <c r="AH56" s="2">
        <f>'(6) SMB_R23p2-5km_Gl'!AU55-'(5) year_D_R23p2-5.5km'!AU54</f>
        <v>-1.284987017</v>
      </c>
      <c r="AI56" s="2">
        <f>'(6) SMB_R23p2-5km_Gl'!AV55-'(5) year_D_R23p2-5.5km'!AV54</f>
        <v>-0.32952204939999996</v>
      </c>
      <c r="AJ56" s="2">
        <f>'(6) SMB_R23p2-5km_Gl'!AW55-'(5) year_D_R23p2-5.5km'!AW54</f>
        <v>-8.9087040999999978E-2</v>
      </c>
      <c r="AK56" s="2">
        <f>'(6) SMB_R23p2-5km_Gl'!AX55-'(5) year_D_R23p2-5.5km'!AX54</f>
        <v>-0.40735220060000005</v>
      </c>
      <c r="AL56" s="2">
        <f>'(6) SMB_R23p2-5km_Gl'!AY55-'(5) year_D_R23p2-5.5km'!AY54</f>
        <v>-0.67178956559999992</v>
      </c>
      <c r="AM56" s="2">
        <f>'(6) SMB_R23p2-5km_Gl'!AZ55-'(5) year_D_R23p2-5.5km'!AZ54</f>
        <v>-1.3112626223000001</v>
      </c>
      <c r="AN56" s="2">
        <f>'(6) SMB_R23p2-5km_Gl'!BA55-'(5) year_D_R23p2-5.5km'!BA54</f>
        <v>-1.0194119105999999</v>
      </c>
      <c r="AO56" s="2">
        <f>'(6) SMB_R23p2-5km_Gl'!BB55-'(5) year_D_R23p2-5.5km'!BB54</f>
        <v>-1.0663278835000001</v>
      </c>
      <c r="AP56" s="2">
        <f>'(6) SMB_R23p2-5km_Gl'!BC55-'(5) year_D_R23p2-5.5km'!BC54</f>
        <v>-0.58759346019999992</v>
      </c>
      <c r="AQ56" s="2">
        <f>'(6) SMB_R23p2-5km_Gl'!BD55-'(5) year_D_R23p2-5.5km'!BD54</f>
        <v>-1.2831455952999999</v>
      </c>
      <c r="AR56" s="2">
        <f>'(6) SMB_R23p2-5km_Gl'!BE55-'(5) year_D_R23p2-5.5km'!BE54</f>
        <v>-0.81739989239999999</v>
      </c>
      <c r="AS56" s="2">
        <f>'(6) SMB_R23p2-5km_Gl'!BF55-'(5) year_D_R23p2-5.5km'!BF54</f>
        <v>-0.53746441500000008</v>
      </c>
      <c r="AT56" s="2">
        <f>'(6) SMB_R23p2-5km_Gl'!BG55-'(5) year_D_R23p2-5.5km'!BG54</f>
        <v>-0.73184775729999996</v>
      </c>
      <c r="AU56" s="2">
        <f>'(6) SMB_R23p2-5km_Gl'!BH55-'(5) year_D_R23p2-5.5km'!BH54</f>
        <v>-0.39168675000000008</v>
      </c>
      <c r="AV56" s="2">
        <f>'(6) SMB_R23p2-5km_Gl'!BI55-'(5) year_D_R23p2-5.5km'!BI54</f>
        <v>-0.53146412949999999</v>
      </c>
      <c r="AW56" s="2">
        <f>'(6) SMB_R23p2-5km_Gl'!BJ55-'(5) year_D_R23p2-5.5km'!BJ54</f>
        <v>-8.8201294500000027E-2</v>
      </c>
      <c r="AX56" s="23">
        <f t="shared" si="15"/>
        <v>-0.50807967493260875</v>
      </c>
      <c r="AY56" s="23">
        <f t="shared" si="8"/>
        <v>-0.46444423684210534</v>
      </c>
      <c r="AZ56" s="23">
        <f t="shared" si="9"/>
        <v>-0.71170573315000007</v>
      </c>
      <c r="BD56" s="2">
        <f>SQRT('(5) year_D_R23p2-5.5km'!BN54^2+'(5) year_D_R23p2-5.5km'!$M54^2)</f>
        <v>1.427821739949837</v>
      </c>
      <c r="BE56" s="2">
        <f>SQRT('(5) year_D_R23p2-5.5km'!BO54^2+'(5) year_D_R23p2-5.5km'!$M54^2)</f>
        <v>1.3032387513110963</v>
      </c>
      <c r="BF56" s="2">
        <f>SQRT('(5) year_D_R23p2-5.5km'!BP54^2+'(5) year_D_R23p2-5.5km'!$M54^2)</f>
        <v>1.1828643578204949</v>
      </c>
      <c r="BG56" s="2">
        <f>SQRT('(5) year_D_R23p2-5.5km'!BQ54^2+'(5) year_D_R23p2-5.5km'!$M54^2)</f>
        <v>1.0694996467800333</v>
      </c>
      <c r="BH56" s="2">
        <f>SQRT('(5) year_D_R23p2-5.5km'!BR54^2+'(5) year_D_R23p2-5.5km'!$M54^2)</f>
        <v>0.96034779362293998</v>
      </c>
      <c r="BI56" s="2">
        <f>SQRT('(5) year_D_R23p2-5.5km'!BS54^2+'(5) year_D_R23p2-5.5km'!$M54^2)</f>
        <v>0.85821062310887364</v>
      </c>
      <c r="BJ56" s="2">
        <f>SQRT('(5) year_D_R23p2-5.5km'!BT54^2+'(5) year_D_R23p2-5.5km'!$M54^2)</f>
        <v>0.75889568591014001</v>
      </c>
      <c r="BK56" s="2">
        <f>SQRT('(5) year_D_R23p2-5.5km'!BU54^2+'(5) year_D_R23p2-5.5km'!$M54^2)</f>
        <v>0.66660655612280595</v>
      </c>
      <c r="BL56" s="2">
        <f>SQRT('(5) year_D_R23p2-5.5km'!BV54^2+'(5) year_D_R23p2-5.5km'!$M54^2)</f>
        <v>0.57716015093712059</v>
      </c>
      <c r="BM56" s="2">
        <f>SQRT('(5) year_D_R23p2-5.5km'!BW54^2+'(5) year_D_R23p2-5.5km'!$M54^2)</f>
        <v>0.49337312939077221</v>
      </c>
      <c r="BN56" s="2">
        <f>SQRT('(5) year_D_R23p2-5.5km'!BX54^2+'(5) year_D_R23p2-5.5km'!$M54^2)</f>
        <v>0.41388945063765148</v>
      </c>
      <c r="BO56" s="2">
        <f>SQRT('(5) year_D_R23p2-5.5km'!BY54^2+'(5) year_D_R23p2-5.5km'!$M54^2)</f>
        <v>0.34019796775300593</v>
      </c>
      <c r="BP56" s="2">
        <f>SQRT('(5) year_D_R23p2-5.5km'!BZ54^2+'(5) year_D_R23p2-5.5km'!$M54^2)</f>
        <v>0.27397803044467112</v>
      </c>
      <c r="BQ56" s="2">
        <f>SQRT('(5) year_D_R23p2-5.5km'!CA54^2+'(5) year_D_R23p2-5.5km'!$M54^2)</f>
        <v>0.23759317434620505</v>
      </c>
      <c r="BR56" s="2">
        <f>SQRT('(5) year_D_R23p2-5.5km'!CB54^2+'(5) year_D_R23p2-5.5km'!$M54^2)</f>
        <v>0.22676668971710054</v>
      </c>
      <c r="BS56" s="2">
        <f>SQRT('(5) year_D_R23p2-5.5km'!CC54^2+'(5) year_D_R23p2-5.5km'!$M54^2)</f>
        <v>0.24670221388222616</v>
      </c>
      <c r="BT56" s="2">
        <f>SQRT('(5) year_D_R23p2-5.5km'!CD54^2+'(5) year_D_R23p2-5.5km'!$M54^2)</f>
        <v>0.21142533424154128</v>
      </c>
      <c r="BU56" s="2">
        <f>SQRT('(5) year_D_R23p2-5.5km'!CE54^2+'(5) year_D_R23p2-5.5km'!$M54^2)</f>
        <v>0.14461391546897628</v>
      </c>
      <c r="BV56" s="2">
        <f>SQRT('(5) year_D_R23p2-5.5km'!CF54^2+'(5) year_D_R23p2-5.5km'!$M54^2)</f>
        <v>0.21544738828803586</v>
      </c>
      <c r="BW56" s="2">
        <f>SQRT('(5) year_D_R23p2-5.5km'!CG54^2+'(5) year_D_R23p2-5.5km'!$M54^2)</f>
        <v>0.17713667693639373</v>
      </c>
      <c r="BX56" s="2">
        <f>SQRT('(5) year_D_R23p2-5.5km'!CH54^2+'(5) year_D_R23p2-5.5km'!$M54^2)</f>
        <v>0.26237473115316912</v>
      </c>
      <c r="BY56" s="2">
        <f>SQRT('(5) year_D_R23p2-5.5km'!CI54^2+'(5) year_D_R23p2-5.5km'!$M54^2)</f>
        <v>0.26505283747885278</v>
      </c>
      <c r="BZ56" s="2">
        <f>SQRT('(5) year_D_R23p2-5.5km'!CJ54^2+'(5) year_D_R23p2-5.5km'!$M54^2)</f>
        <v>0.23219233364266784</v>
      </c>
      <c r="CA56" s="2">
        <f>SQRT('(5) year_D_R23p2-5.5km'!CK54^2+'(5) year_D_R23p2-5.5km'!$M54^2)</f>
        <v>0.25590692741418136</v>
      </c>
      <c r="CB56" s="2">
        <f>SQRT('(5) year_D_R23p2-5.5km'!CL54^2+'(5) year_D_R23p2-5.5km'!$M54^2)</f>
        <v>0.19511424125491991</v>
      </c>
      <c r="CC56" s="2">
        <f>SQRT('(5) year_D_R23p2-5.5km'!CM54^2+'(5) year_D_R23p2-5.5km'!$M54^2)</f>
        <v>0.22695863310157305</v>
      </c>
      <c r="CD56" s="2">
        <f>SQRT('(5) year_D_R23p2-5.5km'!CN54^2+'(5) year_D_R23p2-5.5km'!$M54^2)</f>
        <v>0.25889721569862323</v>
      </c>
      <c r="CE56" s="2">
        <f>SQRT('(5) year_D_R23p2-5.5km'!CO54^2+'(5) year_D_R23p2-5.5km'!$M54^2)</f>
        <v>0.2261691249636516</v>
      </c>
      <c r="CF56" s="2">
        <f>SQRT('(5) year_D_R23p2-5.5km'!CP54^2+'(5) year_D_R23p2-5.5km'!$M54^2)</f>
        <v>0.23974932535260898</v>
      </c>
      <c r="CG56" s="2">
        <f>SQRT('(5) year_D_R23p2-5.5km'!CQ54^2+'(5) year_D_R23p2-5.5km'!$M54^2)</f>
        <v>0.22647949403053869</v>
      </c>
      <c r="CH56" s="2">
        <f>SQRT('(5) year_D_R23p2-5.5km'!CR54^2+'(5) year_D_R23p2-5.5km'!$M54^2)</f>
        <v>0.23080435785788694</v>
      </c>
      <c r="CI56" s="2">
        <f>SQRT('(5) year_D_R23p2-5.5km'!CS54^2+'(5) year_D_R23p2-5.5km'!$M54^2)</f>
        <v>0.22866382130994831</v>
      </c>
      <c r="CJ56" s="2">
        <f>SQRT('(5) year_D_R23p2-5.5km'!CT54^2+'(5) year_D_R23p2-5.5km'!$M54^2)</f>
        <v>0.21583301845477076</v>
      </c>
      <c r="CK56" s="2">
        <f>SQRT('(5) year_D_R23p2-5.5km'!CU54^2+'(5) year_D_R23p2-5.5km'!$M54^2)</f>
        <v>0.21572296098248897</v>
      </c>
      <c r="CL56" s="2">
        <f>SQRT('(5) year_D_R23p2-5.5km'!CV54^2+'(5) year_D_R23p2-5.5km'!$M54^2)</f>
        <v>0.1458936040018689</v>
      </c>
      <c r="CM56" s="2">
        <f>SQRT('(5) year_D_R23p2-5.5km'!CW54^2+'(5) year_D_R23p2-5.5km'!$M54^2)</f>
        <v>0.18774305099234795</v>
      </c>
      <c r="CN56" s="2">
        <f>SQRT('(5) year_D_R23p2-5.5km'!CX54^2+'(5) year_D_R23p2-5.5km'!$M54^2)</f>
        <v>0.19165515156120888</v>
      </c>
      <c r="CO56" s="2">
        <f>SQRT('(5) year_D_R23p2-5.5km'!CY54^2+'(5) year_D_R23p2-5.5km'!$M54^2)</f>
        <v>0.19409282239192643</v>
      </c>
      <c r="CP56" s="2">
        <f>SQRT('(5) year_D_R23p2-5.5km'!CZ54^2+'(5) year_D_R23p2-5.5km'!$M54^2)</f>
        <v>0.17226145313054567</v>
      </c>
      <c r="CQ56" s="2">
        <f>SQRT('(5) year_D_R23p2-5.5km'!DA54^2+'(5) year_D_R23p2-5.5km'!$M54^2)</f>
        <v>0.20461152766244467</v>
      </c>
      <c r="CR56" s="2">
        <f>SQRT('(5) year_D_R23p2-5.5km'!DB54^2+'(5) year_D_R23p2-5.5km'!$M54^2)</f>
        <v>0.19595015619771416</v>
      </c>
      <c r="CS56" s="2">
        <f>SQRT('(5) year_D_R23p2-5.5km'!DC54^2+'(5) year_D_R23p2-5.5km'!$M54^2)</f>
        <v>0.15373527584710353</v>
      </c>
      <c r="CT56" s="2">
        <f>SQRT('(5) year_D_R23p2-5.5km'!DD54^2+'(5) year_D_R23p2-5.5km'!$M54^2)</f>
        <v>0.16572143735628569</v>
      </c>
      <c r="CU56" s="2">
        <f>SQRT('(5) year_D_R23p2-5.5km'!DE54^2+'(5) year_D_R23p2-5.5km'!$M54^2)</f>
        <v>0.14903466856363215</v>
      </c>
      <c r="CV56" s="2">
        <f>SQRT('(5) year_D_R23p2-5.5km'!DF54^2+'(5) year_D_R23p2-5.5km'!$M54^2)</f>
        <v>0.15430338858405512</v>
      </c>
      <c r="CW56" s="2">
        <f>SQRT('(5) year_D_R23p2-5.5km'!DG54^2+'(5) year_D_R23p2-5.5km'!$M54^2)</f>
        <v>0.15975571900612998</v>
      </c>
      <c r="CX56" s="2">
        <f>SQRT('(5) year_D_R23p2-5.5km'!DH54^2+'(5) year_D_R23p2-5.5km'!$M54^2)</f>
        <v>0.13520609290152893</v>
      </c>
      <c r="CY56" s="2">
        <f t="shared" si="10"/>
        <v>5.5546671972353932E-2</v>
      </c>
      <c r="CZ56" s="2">
        <f t="shared" si="13"/>
        <v>0.14400952336096134</v>
      </c>
      <c r="DA56" s="2">
        <f t="shared" si="14"/>
        <v>4.4940711410429136E-2</v>
      </c>
    </row>
    <row r="57" spans="1:105" x14ac:dyDescent="0.2">
      <c r="A57" s="170" t="s">
        <v>19</v>
      </c>
      <c r="B57" s="3" t="s">
        <v>176</v>
      </c>
      <c r="C57" s="2">
        <f>'(6) SMB_R23p2-5km_Gl'!P56-'(5) year_D_R23p2-5.5km'!P55</f>
        <v>-1.8381000000000001</v>
      </c>
      <c r="D57" s="2">
        <f>'(6) SMB_R23p2-5km_Gl'!Q56-'(5) year_D_R23p2-5.5km'!Q55</f>
        <v>-0.10809999999999986</v>
      </c>
      <c r="E57" s="2">
        <f>'(6) SMB_R23p2-5km_Gl'!R56-'(5) year_D_R23p2-5.5km'!R55</f>
        <v>-5.8100000000000041E-2</v>
      </c>
      <c r="F57" s="2">
        <f>'(6) SMB_R23p2-5km_Gl'!S56-'(5) year_D_R23p2-5.5km'!S55</f>
        <v>-1.1581000000000001</v>
      </c>
      <c r="G57" s="2">
        <f>'(6) SMB_R23p2-5km_Gl'!T56-'(5) year_D_R23p2-5.5km'!T55</f>
        <v>-0.22809999999999997</v>
      </c>
      <c r="H57" s="2">
        <f>'(6) SMB_R23p2-5km_Gl'!U56-'(5) year_D_R23p2-5.5km'!U55</f>
        <v>1.6019000000000001</v>
      </c>
      <c r="I57" s="2">
        <f>'(6) SMB_R23p2-5km_Gl'!V56-'(5) year_D_R23p2-5.5km'!V55</f>
        <v>-0.81809999999999983</v>
      </c>
      <c r="J57" s="2">
        <f>'(6) SMB_R23p2-5km_Gl'!W56-'(5) year_D_R23p2-5.5km'!W55</f>
        <v>0.2918999999999996</v>
      </c>
      <c r="K57" s="2">
        <f>'(6) SMB_R23p2-5km_Gl'!X56-'(5) year_D_R23p2-5.5km'!X55</f>
        <v>0.18190000000000017</v>
      </c>
      <c r="L57" s="2">
        <f>'(6) SMB_R23p2-5km_Gl'!Y56-'(5) year_D_R23p2-5.5km'!Y55</f>
        <v>-1.3881000000000001</v>
      </c>
      <c r="M57" s="2">
        <f>'(6) SMB_R23p2-5km_Gl'!Z56-'(5) year_D_R23p2-5.5km'!Z55</f>
        <v>-1.2181000000000002</v>
      </c>
      <c r="N57" s="2">
        <f>'(6) SMB_R23p2-5km_Gl'!AA56-'(5) year_D_R23p2-5.5km'!AA55</f>
        <v>-1.1781000000000001</v>
      </c>
      <c r="O57" s="2">
        <f>'(6) SMB_R23p2-5km_Gl'!AB56-'(5) year_D_R23p2-5.5km'!AB55</f>
        <v>-0.98809999999999976</v>
      </c>
      <c r="P57" s="2">
        <f>'(6) SMB_R23p2-5km_Gl'!AC56-'(5) year_D_R23p2-5.5km'!AC55</f>
        <v>-1.2681</v>
      </c>
      <c r="Q57" s="2">
        <f>'(6) SMB_R23p2-5km_Gl'!AD56-'(5) year_D_R23p2-5.5km'!AD55</f>
        <v>-1.5285834999999994</v>
      </c>
      <c r="R57" s="2">
        <f>'(6) SMB_R23p2-5km_Gl'!AE56-'(5) year_D_R23p2-5.5km'!AE55</f>
        <v>-4.1966999999996091E-3</v>
      </c>
      <c r="S57" s="2">
        <f>'(6) SMB_R23p2-5km_Gl'!AF56-'(5) year_D_R23p2-5.5km'!AF55</f>
        <v>-1.8402873658999992</v>
      </c>
      <c r="T57" s="2">
        <f>'(6) SMB_R23p2-5km_Gl'!AG56-'(5) year_D_R23p2-5.5km'!AG55</f>
        <v>-2.4583490230000002</v>
      </c>
      <c r="U57" s="2">
        <f>'(6) SMB_R23p2-5km_Gl'!AH56-'(5) year_D_R23p2-5.5km'!AH55</f>
        <v>-2.2515872991000005</v>
      </c>
      <c r="V57" s="2">
        <f>'(6) SMB_R23p2-5km_Gl'!AI56-'(5) year_D_R23p2-5.5km'!AI55</f>
        <v>-0.87908191239999978</v>
      </c>
      <c r="W57" s="2">
        <f>'(6) SMB_R23p2-5km_Gl'!AJ56-'(5) year_D_R23p2-5.5km'!AJ55</f>
        <v>-1.2947708894999996</v>
      </c>
      <c r="X57" s="2">
        <f>'(6) SMB_R23p2-5km_Gl'!AK56-'(5) year_D_R23p2-5.5km'!AK55</f>
        <v>-0.73126513619999933</v>
      </c>
      <c r="Y57" s="2">
        <f>'(6) SMB_R23p2-5km_Gl'!AL56-'(5) year_D_R23p2-5.5km'!AL55</f>
        <v>-1.0306733971000002</v>
      </c>
      <c r="Z57" s="2">
        <f>'(6) SMB_R23p2-5km_Gl'!AM56-'(5) year_D_R23p2-5.5km'!AM55</f>
        <v>-9.317542399999823E-3</v>
      </c>
      <c r="AA57" s="2">
        <f>'(6) SMB_R23p2-5km_Gl'!AN56-'(5) year_D_R23p2-5.5km'!AN55</f>
        <v>0.20059874819999912</v>
      </c>
      <c r="AB57" s="2">
        <f>'(6) SMB_R23p2-5km_Gl'!AO56-'(5) year_D_R23p2-5.5km'!AO55</f>
        <v>-0.39109253200000049</v>
      </c>
      <c r="AC57" s="2">
        <f>'(6) SMB_R23p2-5km_Gl'!AP56-'(5) year_D_R23p2-5.5km'!AP55</f>
        <v>1.4984418073999999</v>
      </c>
      <c r="AD57" s="2">
        <f>'(6) SMB_R23p2-5km_Gl'!AQ56-'(5) year_D_R23p2-5.5km'!AQ55</f>
        <v>-0.40341231479999973</v>
      </c>
      <c r="AE57" s="2">
        <f>'(6) SMB_R23p2-5km_Gl'!AR56-'(5) year_D_R23p2-5.5km'!AR55</f>
        <v>-0.65912139590000018</v>
      </c>
      <c r="AF57" s="2">
        <f>'(6) SMB_R23p2-5km_Gl'!AS56-'(5) year_D_R23p2-5.5km'!AS55</f>
        <v>0.44061493780000038</v>
      </c>
      <c r="AG57" s="2">
        <f>'(6) SMB_R23p2-5km_Gl'!AT56-'(5) year_D_R23p2-5.5km'!AT55</f>
        <v>-2.7625936170000003</v>
      </c>
      <c r="AH57" s="2">
        <f>'(6) SMB_R23p2-5km_Gl'!AU56-'(5) year_D_R23p2-5.5km'!AU55</f>
        <v>-2.8291985743999999</v>
      </c>
      <c r="AI57" s="2">
        <f>'(6) SMB_R23p2-5km_Gl'!AV56-'(5) year_D_R23p2-5.5km'!AV55</f>
        <v>-0.71916254989999961</v>
      </c>
      <c r="AJ57" s="2">
        <f>'(6) SMB_R23p2-5km_Gl'!AW56-'(5) year_D_R23p2-5.5km'!AW55</f>
        <v>0.18254766060000049</v>
      </c>
      <c r="AK57" s="2">
        <f>'(6) SMB_R23p2-5km_Gl'!AX56-'(5) year_D_R23p2-5.5km'!AX55</f>
        <v>-1.7211433860999996</v>
      </c>
      <c r="AL57" s="2">
        <f>'(6) SMB_R23p2-5km_Gl'!AY56-'(5) year_D_R23p2-5.5km'!AY55</f>
        <v>-1.4665552479999997</v>
      </c>
      <c r="AM57" s="2">
        <f>'(6) SMB_R23p2-5km_Gl'!AZ56-'(5) year_D_R23p2-5.5km'!AZ55</f>
        <v>-3.0127615471000002</v>
      </c>
      <c r="AN57" s="2">
        <f>'(6) SMB_R23p2-5km_Gl'!BA56-'(5) year_D_R23p2-5.5km'!BA55</f>
        <v>-2.6786394835999996</v>
      </c>
      <c r="AO57" s="2">
        <f>'(6) SMB_R23p2-5km_Gl'!BB56-'(5) year_D_R23p2-5.5km'!BB55</f>
        <v>-2.8342081534000001</v>
      </c>
      <c r="AP57" s="2">
        <f>'(6) SMB_R23p2-5km_Gl'!BC56-'(5) year_D_R23p2-5.5km'!BC55</f>
        <v>-2.4729748767999991</v>
      </c>
      <c r="AQ57" s="2">
        <f>'(6) SMB_R23p2-5km_Gl'!BD56-'(5) year_D_R23p2-5.5km'!BD55</f>
        <v>-5.3173924124000003</v>
      </c>
      <c r="AR57" s="2">
        <f>'(6) SMB_R23p2-5km_Gl'!BE56-'(5) year_D_R23p2-5.5km'!BE55</f>
        <v>-3.3895993999999998</v>
      </c>
      <c r="AS57" s="2">
        <f>'(6) SMB_R23p2-5km_Gl'!BF56-'(5) year_D_R23p2-5.5km'!BF55</f>
        <v>-4.300618309799999</v>
      </c>
      <c r="AT57" s="2">
        <f>'(6) SMB_R23p2-5km_Gl'!BG56-'(5) year_D_R23p2-5.5km'!BG55</f>
        <v>-6.3708939055999991</v>
      </c>
      <c r="AU57" s="2">
        <f>'(6) SMB_R23p2-5km_Gl'!BH56-'(5) year_D_R23p2-5.5km'!BH55</f>
        <v>-5.274815618399999</v>
      </c>
      <c r="AV57" s="2">
        <f>'(6) SMB_R23p2-5km_Gl'!BI56-'(5) year_D_R23p2-5.5km'!BI55</f>
        <v>-4.7501115780000003</v>
      </c>
      <c r="AW57" s="2">
        <f>'(6) SMB_R23p2-5km_Gl'!BJ56-'(5) year_D_R23p2-5.5km'!BJ55</f>
        <v>-3.7556537163999995</v>
      </c>
      <c r="AX57" s="23">
        <f t="shared" si="15"/>
        <v>-1.5050783590173915</v>
      </c>
      <c r="AY57" s="23">
        <f t="shared" si="8"/>
        <v>-0.85560020463157904</v>
      </c>
      <c r="AZ57" s="23">
        <f t="shared" si="9"/>
        <v>-2.774257081</v>
      </c>
      <c r="BD57" s="2">
        <f>SQRT('(5) year_D_R23p2-5.5km'!BN55^2+'(5) year_D_R23p2-5.5km'!$M55^2)</f>
        <v>3.4684881842482005</v>
      </c>
      <c r="BE57" s="2">
        <f>SQRT('(5) year_D_R23p2-5.5km'!BO55^2+'(5) year_D_R23p2-5.5km'!$M55^2)</f>
        <v>3.1330071655200449</v>
      </c>
      <c r="BF57" s="2">
        <f>SQRT('(5) year_D_R23p2-5.5km'!BP55^2+'(5) year_D_R23p2-5.5km'!$M55^2)</f>
        <v>2.8161744787540162</v>
      </c>
      <c r="BG57" s="2">
        <f>SQRT('(5) year_D_R23p2-5.5km'!BQ55^2+'(5) year_D_R23p2-5.5km'!$M55^2)</f>
        <v>2.5142646560110711</v>
      </c>
      <c r="BH57" s="2">
        <f>SQRT('(5) year_D_R23p2-5.5km'!BR55^2+'(5) year_D_R23p2-5.5km'!$M55^2)</f>
        <v>2.2235536912266589</v>
      </c>
      <c r="BI57" s="2">
        <f>SQRT('(5) year_D_R23p2-5.5km'!BS55^2+'(5) year_D_R23p2-5.5km'!$M55^2)</f>
        <v>1.9477732901035105</v>
      </c>
      <c r="BJ57" s="2">
        <f>SQRT('(5) year_D_R23p2-5.5km'!BT55^2+'(5) year_D_R23p2-5.5km'!$M55^2)</f>
        <v>1.6869297356048893</v>
      </c>
      <c r="BK57" s="2">
        <f>SQRT('(5) year_D_R23p2-5.5km'!BU55^2+'(5) year_D_R23p2-5.5km'!$M55^2)</f>
        <v>1.4373071690796582</v>
      </c>
      <c r="BL57" s="2">
        <f>SQRT('(5) year_D_R23p2-5.5km'!BV55^2+'(5) year_D_R23p2-5.5km'!$M55^2)</f>
        <v>1.2026481059262126</v>
      </c>
      <c r="BM57" s="2">
        <f>SQRT('(5) year_D_R23p2-5.5km'!BW55^2+'(5) year_D_R23p2-5.5km'!$M55^2)</f>
        <v>0.97925745617601712</v>
      </c>
      <c r="BN57" s="2">
        <f>SQRT('(5) year_D_R23p2-5.5km'!BX55^2+'(5) year_D_R23p2-5.5km'!$M55^2)</f>
        <v>0.76347759045161256</v>
      </c>
      <c r="BO57" s="2">
        <f>SQRT('(5) year_D_R23p2-5.5km'!BY55^2+'(5) year_D_R23p2-5.5km'!$M55^2)</f>
        <v>0.56659952324808993</v>
      </c>
      <c r="BP57" s="2">
        <f>SQRT('(5) year_D_R23p2-5.5km'!BZ55^2+'(5) year_D_R23p2-5.5km'!$M55^2)</f>
        <v>0.38522880694075007</v>
      </c>
      <c r="BQ57" s="2">
        <f>SQRT('(5) year_D_R23p2-5.5km'!CA55^2+'(5) year_D_R23p2-5.5km'!$M55^2)</f>
        <v>0.28234608700106428</v>
      </c>
      <c r="BR57" s="2">
        <f>SQRT('(5) year_D_R23p2-5.5km'!CB55^2+'(5) year_D_R23p2-5.5km'!$M55^2)</f>
        <v>0.29532650301099311</v>
      </c>
      <c r="BS57" s="2">
        <f>SQRT('(5) year_D_R23p2-5.5km'!CC55^2+'(5) year_D_R23p2-5.5km'!$M55^2)</f>
        <v>0.29079226410771403</v>
      </c>
      <c r="BT57" s="2">
        <f>SQRT('(5) year_D_R23p2-5.5km'!CD55^2+'(5) year_D_R23p2-5.5km'!$M55^2)</f>
        <v>0.29922091696604552</v>
      </c>
      <c r="BU57" s="2">
        <f>SQRT('(5) year_D_R23p2-5.5km'!CE55^2+'(5) year_D_R23p2-5.5km'!$M55^2)</f>
        <v>0.3267132302050581</v>
      </c>
      <c r="BV57" s="2">
        <f>SQRT('(5) year_D_R23p2-5.5km'!CF55^2+'(5) year_D_R23p2-5.5km'!$M55^2)</f>
        <v>0.33932606956773725</v>
      </c>
      <c r="BW57" s="2">
        <f>SQRT('(5) year_D_R23p2-5.5km'!CG55^2+'(5) year_D_R23p2-5.5km'!$M55^2)</f>
        <v>0.29235725629837839</v>
      </c>
      <c r="BX57" s="2">
        <f>SQRT('(5) year_D_R23p2-5.5km'!CH55^2+'(5) year_D_R23p2-5.5km'!$M55^2)</f>
        <v>0.31824229992933667</v>
      </c>
      <c r="BY57" s="2">
        <f>SQRT('(5) year_D_R23p2-5.5km'!CI55^2+'(5) year_D_R23p2-5.5km'!$M55^2)</f>
        <v>0.28279761210079213</v>
      </c>
      <c r="BZ57" s="2">
        <f>SQRT('(5) year_D_R23p2-5.5km'!CJ55^2+'(5) year_D_R23p2-5.5km'!$M55^2)</f>
        <v>0.2689996124360729</v>
      </c>
      <c r="CA57" s="2">
        <f>SQRT('(5) year_D_R23p2-5.5km'!CK55^2+'(5) year_D_R23p2-5.5km'!$M55^2)</f>
        <v>0.27139297579091232</v>
      </c>
      <c r="CB57" s="2">
        <f>SQRT('(5) year_D_R23p2-5.5km'!CL55^2+'(5) year_D_R23p2-5.5km'!$M55^2)</f>
        <v>0.31350528571717518</v>
      </c>
      <c r="CC57" s="2">
        <f>SQRT('(5) year_D_R23p2-5.5km'!CM55^2+'(5) year_D_R23p2-5.5km'!$M55^2)</f>
        <v>0.35020174889264177</v>
      </c>
      <c r="CD57" s="2">
        <f>SQRT('(5) year_D_R23p2-5.5km'!CN55^2+'(5) year_D_R23p2-5.5km'!$M55^2)</f>
        <v>0.24262590563401992</v>
      </c>
      <c r="CE57" s="2">
        <f>SQRT('(5) year_D_R23p2-5.5km'!CO55^2+'(5) year_D_R23p2-5.5km'!$M55^2)</f>
        <v>0.28898100116103326</v>
      </c>
      <c r="CF57" s="2">
        <f>SQRT('(5) year_D_R23p2-5.5km'!CP55^2+'(5) year_D_R23p2-5.5km'!$M55^2)</f>
        <v>0.2751245254881049</v>
      </c>
      <c r="CG57" s="2">
        <f>SQRT('(5) year_D_R23p2-5.5km'!CQ55^2+'(5) year_D_R23p2-5.5km'!$M55^2)</f>
        <v>0.30226933071839923</v>
      </c>
      <c r="CH57" s="2">
        <f>SQRT('(5) year_D_R23p2-5.5km'!CR55^2+'(5) year_D_R23p2-5.5km'!$M55^2)</f>
        <v>0.29244273728541248</v>
      </c>
      <c r="CI57" s="2">
        <f>SQRT('(5) year_D_R23p2-5.5km'!CS55^2+'(5) year_D_R23p2-5.5km'!$M55^2)</f>
        <v>0.32070965605058932</v>
      </c>
      <c r="CJ57" s="2">
        <f>SQRT('(5) year_D_R23p2-5.5km'!CT55^2+'(5) year_D_R23p2-5.5km'!$M55^2)</f>
        <v>0.30023438546377185</v>
      </c>
      <c r="CK57" s="2">
        <f>SQRT('(5) year_D_R23p2-5.5km'!CU55^2+'(5) year_D_R23p2-5.5km'!$M55^2)</f>
        <v>0.26642844738612503</v>
      </c>
      <c r="CL57" s="2">
        <f>SQRT('(5) year_D_R23p2-5.5km'!CV55^2+'(5) year_D_R23p2-5.5km'!$M55^2)</f>
        <v>0.29779062121535044</v>
      </c>
      <c r="CM57" s="2">
        <f>SQRT('(5) year_D_R23p2-5.5km'!CW55^2+'(5) year_D_R23p2-5.5km'!$M55^2)</f>
        <v>0.27780214853242691</v>
      </c>
      <c r="CN57" s="2">
        <f>SQRT('(5) year_D_R23p2-5.5km'!CX55^2+'(5) year_D_R23p2-5.5km'!$M55^2)</f>
        <v>0.30063871654798724</v>
      </c>
      <c r="CO57" s="2">
        <f>SQRT('(5) year_D_R23p2-5.5km'!CY55^2+'(5) year_D_R23p2-5.5km'!$M55^2)</f>
        <v>0.28809176976090783</v>
      </c>
      <c r="CP57" s="2">
        <f>SQRT('(5) year_D_R23p2-5.5km'!CZ55^2+'(5) year_D_R23p2-5.5km'!$M55^2)</f>
        <v>0.2962454508864743</v>
      </c>
      <c r="CQ57" s="2">
        <f>SQRT('(5) year_D_R23p2-5.5km'!DA55^2+'(5) year_D_R23p2-5.5km'!$M55^2)</f>
        <v>0.36892206546140133</v>
      </c>
      <c r="CR57" s="2">
        <f>SQRT('(5) year_D_R23p2-5.5km'!DB55^2+'(5) year_D_R23p2-5.5km'!$M55^2)</f>
        <v>0.49572102783482552</v>
      </c>
      <c r="CS57" s="2">
        <f>SQRT('(5) year_D_R23p2-5.5km'!DC55^2+'(5) year_D_R23p2-5.5km'!$M55^2)</f>
        <v>0.4409799630707894</v>
      </c>
      <c r="CT57" s="2">
        <f>SQRT('(5) year_D_R23p2-5.5km'!DD55^2+'(5) year_D_R23p2-5.5km'!$M55^2)</f>
        <v>0.49035878642797626</v>
      </c>
      <c r="CU57" s="2">
        <f>SQRT('(5) year_D_R23p2-5.5km'!DE55^2+'(5) year_D_R23p2-5.5km'!$M55^2)</f>
        <v>0.5682508281291716</v>
      </c>
      <c r="CV57" s="2">
        <f>SQRT('(5) year_D_R23p2-5.5km'!DF55^2+'(5) year_D_R23p2-5.5km'!$M55^2)</f>
        <v>0.52695936569924573</v>
      </c>
      <c r="CW57" s="2">
        <f>SQRT('(5) year_D_R23p2-5.5km'!DG55^2+'(5) year_D_R23p2-5.5km'!$M55^2)</f>
        <v>0.49162588523194878</v>
      </c>
      <c r="CX57" s="2">
        <f>SQRT('(5) year_D_R23p2-5.5km'!DH55^2+'(5) year_D_R23p2-5.5km'!$M55^2)</f>
        <v>0.51899041240443433</v>
      </c>
      <c r="CY57" s="2">
        <f t="shared" si="10"/>
        <v>0.11079274259877482</v>
      </c>
      <c r="CZ57" s="2">
        <f t="shared" si="13"/>
        <v>0.30961892250296763</v>
      </c>
      <c r="DA57" s="2">
        <f t="shared" si="14"/>
        <v>8.6431962726924702E-2</v>
      </c>
    </row>
    <row r="58" spans="1:105" x14ac:dyDescent="0.2">
      <c r="A58" s="170" t="s">
        <v>20</v>
      </c>
      <c r="B58" s="3" t="s">
        <v>176</v>
      </c>
      <c r="C58" s="2">
        <f>'(6) SMB_R23p2-5km_Gl'!P57-'(5) year_D_R23p2-5.5km'!P56</f>
        <v>-0.16080000000000005</v>
      </c>
      <c r="D58" s="2">
        <f>'(6) SMB_R23p2-5km_Gl'!Q57-'(5) year_D_R23p2-5.5km'!Q56</f>
        <v>0.34919999999999995</v>
      </c>
      <c r="E58" s="2">
        <f>'(6) SMB_R23p2-5km_Gl'!R57-'(5) year_D_R23p2-5.5km'!R56</f>
        <v>0.3992</v>
      </c>
      <c r="F58" s="2">
        <f>'(6) SMB_R23p2-5km_Gl'!S57-'(5) year_D_R23p2-5.5km'!S56</f>
        <v>-5.0800000000000067E-2</v>
      </c>
      <c r="G58" s="2">
        <f>'(6) SMB_R23p2-5km_Gl'!T57-'(5) year_D_R23p2-5.5km'!T56</f>
        <v>0.26919999999999999</v>
      </c>
      <c r="H58" s="2">
        <f>'(6) SMB_R23p2-5km_Gl'!U57-'(5) year_D_R23p2-5.5km'!U56</f>
        <v>0.83920000000000006</v>
      </c>
      <c r="I58" s="2">
        <f>'(6) SMB_R23p2-5km_Gl'!V57-'(5) year_D_R23p2-5.5km'!V56</f>
        <v>0.13919999999999999</v>
      </c>
      <c r="J58" s="2">
        <f>'(6) SMB_R23p2-5km_Gl'!W57-'(5) year_D_R23p2-5.5km'!W56</f>
        <v>0.46919999999999995</v>
      </c>
      <c r="K58" s="2">
        <f>'(6) SMB_R23p2-5km_Gl'!X57-'(5) year_D_R23p2-5.5km'!X56</f>
        <v>0.4091999999999999</v>
      </c>
      <c r="L58" s="2">
        <f>'(6) SMB_R23p2-5km_Gl'!Y57-'(5) year_D_R23p2-5.5km'!Y56</f>
        <v>-0.11080000000000007</v>
      </c>
      <c r="M58" s="2">
        <f>'(6) SMB_R23p2-5km_Gl'!Z57-'(5) year_D_R23p2-5.5km'!Z56</f>
        <v>-2.0800000000000041E-2</v>
      </c>
      <c r="N58" s="2">
        <f>'(6) SMB_R23p2-5km_Gl'!AA57-'(5) year_D_R23p2-5.5km'!AA56</f>
        <v>9.199999999999986E-3</v>
      </c>
      <c r="O58" s="2">
        <f>'(6) SMB_R23p2-5km_Gl'!AB57-'(5) year_D_R23p2-5.5km'!AB56</f>
        <v>7.9199999999999937E-2</v>
      </c>
      <c r="P58" s="2">
        <f>'(6) SMB_R23p2-5km_Gl'!AC57-'(5) year_D_R23p2-5.5km'!AC56</f>
        <v>-0.12080000000000007</v>
      </c>
      <c r="Q58" s="2">
        <f>'(6) SMB_R23p2-5km_Gl'!AD57-'(5) year_D_R23p2-5.5km'!AD56</f>
        <v>-5.4705600000000076E-2</v>
      </c>
      <c r="R58" s="2">
        <f>'(6) SMB_R23p2-5km_Gl'!AE57-'(5) year_D_R23p2-5.5km'!AE56</f>
        <v>0.33140839999999994</v>
      </c>
      <c r="S58" s="2">
        <f>'(6) SMB_R23p2-5km_Gl'!AF57-'(5) year_D_R23p2-5.5km'!AF56</f>
        <v>-2.2482025999999988E-2</v>
      </c>
      <c r="T58" s="2">
        <f>'(6) SMB_R23p2-5km_Gl'!AG57-'(5) year_D_R23p2-5.5km'!AG56</f>
        <v>-0.11131642880000003</v>
      </c>
      <c r="U58" s="2">
        <f>'(6) SMB_R23p2-5km_Gl'!AH57-'(5) year_D_R23p2-5.5km'!AH56</f>
        <v>-0.19185468640000009</v>
      </c>
      <c r="V58" s="2">
        <f>'(6) SMB_R23p2-5km_Gl'!AI57-'(5) year_D_R23p2-5.5km'!AI56</f>
        <v>0.27612677359999999</v>
      </c>
      <c r="W58" s="2">
        <f>'(6) SMB_R23p2-5km_Gl'!AJ57-'(5) year_D_R23p2-5.5km'!AJ56</f>
        <v>0.11431086720000005</v>
      </c>
      <c r="X58" s="2">
        <f>'(6) SMB_R23p2-5km_Gl'!AK57-'(5) year_D_R23p2-5.5km'!AK56</f>
        <v>0.19263615359999997</v>
      </c>
      <c r="Y58" s="2">
        <f>'(6) SMB_R23p2-5km_Gl'!AL57-'(5) year_D_R23p2-5.5km'!AL56</f>
        <v>6.478968839999999E-2</v>
      </c>
      <c r="Z58" s="2">
        <f>'(6) SMB_R23p2-5km_Gl'!AM57-'(5) year_D_R23p2-5.5km'!AM56</f>
        <v>0.31966639359999993</v>
      </c>
      <c r="AA58" s="2">
        <f>'(6) SMB_R23p2-5km_Gl'!AN57-'(5) year_D_R23p2-5.5km'!AN56</f>
        <v>0.53319487999999993</v>
      </c>
      <c r="AB58" s="2">
        <f>'(6) SMB_R23p2-5km_Gl'!AO57-'(5) year_D_R23p2-5.5km'!AO56</f>
        <v>0.47496693600000006</v>
      </c>
      <c r="AC58" s="2">
        <f>'(6) SMB_R23p2-5km_Gl'!AP57-'(5) year_D_R23p2-5.5km'!AP56</f>
        <v>0.74756067039999996</v>
      </c>
      <c r="AD58" s="2">
        <f>'(6) SMB_R23p2-5km_Gl'!AQ57-'(5) year_D_R23p2-5.5km'!AQ56</f>
        <v>0.24958625600000001</v>
      </c>
      <c r="AE58" s="2">
        <f>'(6) SMB_R23p2-5km_Gl'!AR57-'(5) year_D_R23p2-5.5km'!AR56</f>
        <v>0.20880251</v>
      </c>
      <c r="AF58" s="2">
        <f>'(6) SMB_R23p2-5km_Gl'!AS57-'(5) year_D_R23p2-5.5km'!AS56</f>
        <v>0.56827142479999992</v>
      </c>
      <c r="AG58" s="2">
        <f>'(6) SMB_R23p2-5km_Gl'!AT57-'(5) year_D_R23p2-5.5km'!AT56</f>
        <v>-0.55873301200000014</v>
      </c>
      <c r="AH58" s="2">
        <f>'(6) SMB_R23p2-5km_Gl'!AU57-'(5) year_D_R23p2-5.5km'!AU56</f>
        <v>-0.48612971000000016</v>
      </c>
      <c r="AI58" s="2">
        <f>'(6) SMB_R23p2-5km_Gl'!AV57-'(5) year_D_R23p2-5.5km'!AV56</f>
        <v>0.11656913599999996</v>
      </c>
      <c r="AJ58" s="2">
        <f>'(6) SMB_R23p2-5km_Gl'!AW57-'(5) year_D_R23p2-5.5km'!AW56</f>
        <v>0.33985982400000003</v>
      </c>
      <c r="AK58" s="2">
        <f>'(6) SMB_R23p2-5km_Gl'!AX57-'(5) year_D_R23p2-5.5km'!AX56</f>
        <v>-0.12674863600000008</v>
      </c>
      <c r="AL58" s="2">
        <f>'(6) SMB_R23p2-5km_Gl'!AY57-'(5) year_D_R23p2-5.5km'!AY56</f>
        <v>-0.17206461120000011</v>
      </c>
      <c r="AM58" s="2">
        <f>'(6) SMB_R23p2-5km_Gl'!AZ57-'(5) year_D_R23p2-5.5km'!AZ56</f>
        <v>-0.52925056839999995</v>
      </c>
      <c r="AN58" s="2">
        <f>'(6) SMB_R23p2-5km_Gl'!BA57-'(5) year_D_R23p2-5.5km'!BA56</f>
        <v>-0.35037770240000005</v>
      </c>
      <c r="AO58" s="2">
        <f>'(6) SMB_R23p2-5km_Gl'!BB57-'(5) year_D_R23p2-5.5km'!BB56</f>
        <v>-0.56320536640000007</v>
      </c>
      <c r="AP58" s="2">
        <f>'(6) SMB_R23p2-5km_Gl'!BC57-'(5) year_D_R23p2-5.5km'!BC56</f>
        <v>-0.19613627760000008</v>
      </c>
      <c r="AQ58" s="2">
        <f>'(6) SMB_R23p2-5km_Gl'!BD57-'(5) year_D_R23p2-5.5km'!BD56</f>
        <v>-0.63412106239999999</v>
      </c>
      <c r="AR58" s="2">
        <f>'(6) SMB_R23p2-5km_Gl'!BE57-'(5) year_D_R23p2-5.5km'!BE56</f>
        <v>-0.3448388308</v>
      </c>
      <c r="AS58" s="2">
        <f>'(6) SMB_R23p2-5km_Gl'!BF57-'(5) year_D_R23p2-5.5km'!BF56</f>
        <v>-0.1359567088000001</v>
      </c>
      <c r="AT58" s="2">
        <f>'(6) SMB_R23p2-5km_Gl'!BG57-'(5) year_D_R23p2-5.5km'!BG56</f>
        <v>-0.33069648080000008</v>
      </c>
      <c r="AU58" s="2">
        <f>'(6) SMB_R23p2-5km_Gl'!BH57-'(5) year_D_R23p2-5.5km'!BH56</f>
        <v>-0.12963037560000001</v>
      </c>
      <c r="AV58" s="2">
        <f>'(6) SMB_R23p2-5km_Gl'!BI57-'(5) year_D_R23p2-5.5km'!BI56</f>
        <v>-0.11902895280000003</v>
      </c>
      <c r="AW58" s="2">
        <f>'(6) SMB_R23p2-5km_Gl'!BJ57-'(5) year_D_R23p2-5.5km'!BJ56</f>
        <v>9.5807451200000004E-2</v>
      </c>
      <c r="AX58" s="23">
        <f t="shared" si="15"/>
        <v>4.3027671243478186E-2</v>
      </c>
      <c r="AY58" s="23">
        <f t="shared" si="8"/>
        <v>0.12893945572631574</v>
      </c>
      <c r="AZ58" s="23">
        <f t="shared" si="9"/>
        <v>-0.19130085557777782</v>
      </c>
      <c r="BD58" s="2">
        <f>SQRT('(5) year_D_R23p2-5.5km'!BN56^2+'(5) year_D_R23p2-5.5km'!$M56^2)</f>
        <v>0.5154784309330227</v>
      </c>
      <c r="BE58" s="2">
        <f>SQRT('(5) year_D_R23p2-5.5km'!BO56^2+'(5) year_D_R23p2-5.5km'!$M56^2)</f>
        <v>0.46775687446137271</v>
      </c>
      <c r="BF58" s="2">
        <f>SQRT('(5) year_D_R23p2-5.5km'!BP56^2+'(5) year_D_R23p2-5.5km'!$M56^2)</f>
        <v>0.42269708802394229</v>
      </c>
      <c r="BG58" s="2">
        <f>SQRT('(5) year_D_R23p2-5.5km'!BQ56^2+'(5) year_D_R23p2-5.5km'!$M56^2)</f>
        <v>0.37977077828044059</v>
      </c>
      <c r="BH58" s="2">
        <f>SQRT('(5) year_D_R23p2-5.5km'!BR56^2+'(5) year_D_R23p2-5.5km'!$M56^2)</f>
        <v>0.33845099430861131</v>
      </c>
      <c r="BI58" s="2">
        <f>SQRT('(5) year_D_R23p2-5.5km'!BS56^2+'(5) year_D_R23p2-5.5km'!$M56^2)</f>
        <v>0.2998009062388044</v>
      </c>
      <c r="BJ58" s="2">
        <f>SQRT('(5) year_D_R23p2-5.5km'!BT56^2+'(5) year_D_R23p2-5.5km'!$M56^2)</f>
        <v>0.26276691942935926</v>
      </c>
      <c r="BK58" s="2">
        <f>SQRT('(5) year_D_R23p2-5.5km'!BU56^2+'(5) year_D_R23p2-5.5km'!$M56^2)</f>
        <v>0.2273583251797596</v>
      </c>
      <c r="BL58" s="2">
        <f>SQRT('(5) year_D_R23p2-5.5km'!BV56^2+'(5) year_D_R23p2-5.5km'!$M56^2)</f>
        <v>0.19411704223973567</v>
      </c>
      <c r="BM58" s="2">
        <f>SQRT('(5) year_D_R23p2-5.5km'!BW56^2+'(5) year_D_R23p2-5.5km'!$M56^2)</f>
        <v>0.16253796853246663</v>
      </c>
      <c r="BN58" s="2">
        <f>SQRT('(5) year_D_R23p2-5.5km'!BX56^2+'(5) year_D_R23p2-5.5km'!$M56^2)</f>
        <v>0.13318722819770926</v>
      </c>
      <c r="BO58" s="2">
        <f>SQRT('(5) year_D_R23p2-5.5km'!BY56^2+'(5) year_D_R23p2-5.5km'!$M56^2)</f>
        <v>0.10613973448706703</v>
      </c>
      <c r="BP58" s="2">
        <f>SQRT('(5) year_D_R23p2-5.5km'!BZ56^2+'(5) year_D_R23p2-5.5km'!$M56^2)</f>
        <v>8.359855824724774E-2</v>
      </c>
      <c r="BQ58" s="2">
        <f>SQRT('(5) year_D_R23p2-5.5km'!CA56^2+'(5) year_D_R23p2-5.5km'!$M56^2)</f>
        <v>7.260607156018993E-2</v>
      </c>
      <c r="BR58" s="2">
        <f>SQRT('(5) year_D_R23p2-5.5km'!CB56^2+'(5) year_D_R23p2-5.5km'!$M56^2)</f>
        <v>6.915956405203473E-2</v>
      </c>
      <c r="BS58" s="2">
        <f>SQRT('(5) year_D_R23p2-5.5km'!CC56^2+'(5) year_D_R23p2-5.5km'!$M56^2)</f>
        <v>7.1113117520232569E-2</v>
      </c>
      <c r="BT58" s="2">
        <f>SQRT('(5) year_D_R23p2-5.5km'!CD56^2+'(5) year_D_R23p2-5.5km'!$M56^2)</f>
        <v>5.8544376367911294E-2</v>
      </c>
      <c r="BU58" s="2">
        <f>SQRT('(5) year_D_R23p2-5.5km'!CE56^2+'(5) year_D_R23p2-5.5km'!$M56^2)</f>
        <v>6.8039550859778086E-2</v>
      </c>
      <c r="BV58" s="2">
        <f>SQRT('(5) year_D_R23p2-5.5km'!CF56^2+'(5) year_D_R23p2-5.5km'!$M56^2)</f>
        <v>7.4653121857397531E-2</v>
      </c>
      <c r="BW58" s="2">
        <f>SQRT('(5) year_D_R23p2-5.5km'!CG56^2+'(5) year_D_R23p2-5.5km'!$M56^2)</f>
        <v>5.2462844758104615E-2</v>
      </c>
      <c r="BX58" s="2">
        <f>SQRT('(5) year_D_R23p2-5.5km'!CH56^2+'(5) year_D_R23p2-5.5km'!$M56^2)</f>
        <v>6.1498889420382959E-2</v>
      </c>
      <c r="BY58" s="2">
        <f>SQRT('(5) year_D_R23p2-5.5km'!CI56^2+'(5) year_D_R23p2-5.5km'!$M56^2)</f>
        <v>6.6905631671511229E-2</v>
      </c>
      <c r="BZ58" s="2">
        <f>SQRT('(5) year_D_R23p2-5.5km'!CJ56^2+'(5) year_D_R23p2-5.5km'!$M56^2)</f>
        <v>5.283249134657491E-2</v>
      </c>
      <c r="CA58" s="2">
        <f>SQRT('(5) year_D_R23p2-5.5km'!CK56^2+'(5) year_D_R23p2-5.5km'!$M56^2)</f>
        <v>5.6569189883149164E-2</v>
      </c>
      <c r="CB58" s="2">
        <f>SQRT('(5) year_D_R23p2-5.5km'!CL56^2+'(5) year_D_R23p2-5.5km'!$M56^2)</f>
        <v>5.7022138255432731E-2</v>
      </c>
      <c r="CC58" s="2">
        <f>SQRT('(5) year_D_R23p2-5.5km'!CM56^2+'(5) year_D_R23p2-5.5km'!$M56^2)</f>
        <v>6.2872971015325477E-2</v>
      </c>
      <c r="CD58" s="2">
        <f>SQRT('(5) year_D_R23p2-5.5km'!CN56^2+'(5) year_D_R23p2-5.5km'!$M56^2)</f>
        <v>6.3161971546923601E-2</v>
      </c>
      <c r="CE58" s="2">
        <f>SQRT('(5) year_D_R23p2-5.5km'!CO56^2+'(5) year_D_R23p2-5.5km'!$M56^2)</f>
        <v>5.3794912847930233E-2</v>
      </c>
      <c r="CF58" s="2">
        <f>SQRT('(5) year_D_R23p2-5.5km'!CP56^2+'(5) year_D_R23p2-5.5km'!$M56^2)</f>
        <v>5.9763999546252417E-2</v>
      </c>
      <c r="CG58" s="2">
        <f>SQRT('(5) year_D_R23p2-5.5km'!CQ56^2+'(5) year_D_R23p2-5.5km'!$M56^2)</f>
        <v>6.0786797464963647E-2</v>
      </c>
      <c r="CH58" s="2">
        <f>SQRT('(5) year_D_R23p2-5.5km'!CR56^2+'(5) year_D_R23p2-5.5km'!$M56^2)</f>
        <v>6.4402343722784958E-2</v>
      </c>
      <c r="CI58" s="2">
        <f>SQRT('(5) year_D_R23p2-5.5km'!CS56^2+'(5) year_D_R23p2-5.5km'!$M56^2)</f>
        <v>7.3130529064370106E-2</v>
      </c>
      <c r="CJ58" s="2">
        <f>SQRT('(5) year_D_R23p2-5.5km'!CT56^2+'(5) year_D_R23p2-5.5km'!$M56^2)</f>
        <v>7.3572593378469747E-2</v>
      </c>
      <c r="CK58" s="2">
        <f>SQRT('(5) year_D_R23p2-5.5km'!CU56^2+'(5) year_D_R23p2-5.5km'!$M56^2)</f>
        <v>6.5853348370468939E-2</v>
      </c>
      <c r="CL58" s="2">
        <f>SQRT('(5) year_D_R23p2-5.5km'!CV56^2+'(5) year_D_R23p2-5.5km'!$M56^2)</f>
        <v>6.7617104946191747E-2</v>
      </c>
      <c r="CM58" s="2">
        <f>SQRT('(5) year_D_R23p2-5.5km'!CW56^2+'(5) year_D_R23p2-5.5km'!$M56^2)</f>
        <v>7.0490234407103947E-2</v>
      </c>
      <c r="CN58" s="2">
        <f>SQRT('(5) year_D_R23p2-5.5km'!CX56^2+'(5) year_D_R23p2-5.5km'!$M56^2)</f>
        <v>6.8441631171111211E-2</v>
      </c>
      <c r="CO58" s="2">
        <f>SQRT('(5) year_D_R23p2-5.5km'!CY56^2+'(5) year_D_R23p2-5.5km'!$M56^2)</f>
        <v>6.5096862697549537E-2</v>
      </c>
      <c r="CP58" s="2">
        <f>SQRT('(5) year_D_R23p2-5.5km'!CZ56^2+'(5) year_D_R23p2-5.5km'!$M56^2)</f>
        <v>8.650167832768961E-2</v>
      </c>
      <c r="CQ58" s="2">
        <f>SQRT('(5) year_D_R23p2-5.5km'!DA56^2+'(5) year_D_R23p2-5.5km'!$M56^2)</f>
        <v>0.1072243683131569</v>
      </c>
      <c r="CR58" s="2">
        <f>SQRT('(5) year_D_R23p2-5.5km'!DB56^2+'(5) year_D_R23p2-5.5km'!$M56^2)</f>
        <v>9.5097006941991635E-2</v>
      </c>
      <c r="CS58" s="2">
        <f>SQRT('(5) year_D_R23p2-5.5km'!DC56^2+'(5) year_D_R23p2-5.5km'!$M56^2)</f>
        <v>6.752545253254319E-2</v>
      </c>
      <c r="CT58" s="2">
        <f>SQRT('(5) year_D_R23p2-5.5km'!DD56^2+'(5) year_D_R23p2-5.5km'!$M56^2)</f>
        <v>6.9146926614019597E-2</v>
      </c>
      <c r="CU58" s="2">
        <f>SQRT('(5) year_D_R23p2-5.5km'!DE56^2+'(5) year_D_R23p2-5.5km'!$M56^2)</f>
        <v>7.3245237503390584E-2</v>
      </c>
      <c r="CV58" s="2">
        <f>SQRT('(5) year_D_R23p2-5.5km'!DF56^2+'(5) year_D_R23p2-5.5km'!$M56^2)</f>
        <v>7.2586095761965466E-2</v>
      </c>
      <c r="CW58" s="2">
        <f>SQRT('(5) year_D_R23p2-5.5km'!DG56^2+'(5) year_D_R23p2-5.5km'!$M56^2)</f>
        <v>6.6768138390897208E-2</v>
      </c>
      <c r="CX58" s="2">
        <f>SQRT('(5) year_D_R23p2-5.5km'!DH56^2+'(5) year_D_R23p2-5.5km'!$M56^2)</f>
        <v>6.0333052204529017E-2</v>
      </c>
      <c r="CY58" s="2">
        <f t="shared" si="10"/>
        <v>1.8932521961698159E-2</v>
      </c>
      <c r="CZ58" s="2">
        <f t="shared" si="13"/>
        <v>4.9718000828869915E-2</v>
      </c>
      <c r="DA58" s="2">
        <f t="shared" si="14"/>
        <v>1.7117881233257901E-2</v>
      </c>
    </row>
    <row r="59" spans="1:105" x14ac:dyDescent="0.2">
      <c r="A59" s="170" t="s">
        <v>21</v>
      </c>
      <c r="B59" s="3" t="s">
        <v>176</v>
      </c>
      <c r="C59" s="2">
        <f>'(6) SMB_R23p2-5km_Gl'!P58-'(5) year_D_R23p2-5.5km'!P57</f>
        <v>-0.11039840000000001</v>
      </c>
      <c r="D59" s="2">
        <f>'(6) SMB_R23p2-5km_Gl'!Q58-'(5) year_D_R23p2-5.5km'!Q57</f>
        <v>0.80960159999999992</v>
      </c>
      <c r="E59" s="2">
        <f>'(6) SMB_R23p2-5km_Gl'!R58-'(5) year_D_R23p2-5.5km'!R57</f>
        <v>0.94960160000000005</v>
      </c>
      <c r="F59" s="2">
        <f>'(6) SMB_R23p2-5km_Gl'!S58-'(5) year_D_R23p2-5.5km'!S57</f>
        <v>0.24960159999999987</v>
      </c>
      <c r="G59" s="2">
        <f>'(6) SMB_R23p2-5km_Gl'!T58-'(5) year_D_R23p2-5.5km'!T57</f>
        <v>0.7896015999999999</v>
      </c>
      <c r="H59" s="2">
        <f>'(6) SMB_R23p2-5km_Gl'!U58-'(5) year_D_R23p2-5.5km'!U57</f>
        <v>1.8576127999999998</v>
      </c>
      <c r="I59" s="2">
        <f>'(6) SMB_R23p2-5km_Gl'!V58-'(5) year_D_R23p2-5.5km'!V57</f>
        <v>0.32379840000000026</v>
      </c>
      <c r="J59" s="2">
        <f>'(6) SMB_R23p2-5km_Gl'!W58-'(5) year_D_R23p2-5.5km'!W57</f>
        <v>0.9418095999999998</v>
      </c>
      <c r="K59" s="2">
        <f>'(6) SMB_R23p2-5km_Gl'!X58-'(5) year_D_R23p2-5.5km'!X57</f>
        <v>0.80799519999999991</v>
      </c>
      <c r="L59" s="2">
        <f>'(6) SMB_R23p2-5km_Gl'!Y58-'(5) year_D_R23p2-5.5km'!Y57</f>
        <v>-8.3993599999999891E-2</v>
      </c>
      <c r="M59" s="2">
        <f>'(6) SMB_R23p2-5km_Gl'!Z58-'(5) year_D_R23p2-5.5km'!Z57</f>
        <v>-5.7808000000000082E-2</v>
      </c>
      <c r="N59" s="2">
        <f>'(6) SMB_R23p2-5km_Gl'!AA58-'(5) year_D_R23p2-5.5km'!AA57</f>
        <v>-8.979680000000001E-2</v>
      </c>
      <c r="O59" s="2">
        <f>'(6) SMB_R23p2-5km_Gl'!AB58-'(5) year_D_R23p2-5.5km'!AB57</f>
        <v>-0.14361120000000005</v>
      </c>
      <c r="P59" s="2">
        <f>'(6) SMB_R23p2-5km_Gl'!AC58-'(5) year_D_R23p2-5.5km'!AC57</f>
        <v>-0.14559999999999995</v>
      </c>
      <c r="Q59" s="2">
        <f>'(6) SMB_R23p2-5km_Gl'!AD58-'(5) year_D_R23p2-5.5km'!AD57</f>
        <v>-0.27282079999999986</v>
      </c>
      <c r="R59" s="2">
        <f>'(6) SMB_R23p2-5km_Gl'!AE58-'(5) year_D_R23p2-5.5km'!AE57</f>
        <v>0.66107520000000042</v>
      </c>
      <c r="S59" s="2">
        <f>'(6) SMB_R23p2-5km_Gl'!AF58-'(5) year_D_R23p2-5.5km'!AF57</f>
        <v>-0.43924572319999977</v>
      </c>
      <c r="T59" s="2">
        <f>'(6) SMB_R23p2-5km_Gl'!AG58-'(5) year_D_R23p2-5.5km'!AG57</f>
        <v>-0.47100122879999984</v>
      </c>
      <c r="U59" s="2">
        <f>'(6) SMB_R23p2-5km_Gl'!AH58-'(5) year_D_R23p2-5.5km'!AH57</f>
        <v>-0.50828995840000002</v>
      </c>
      <c r="V59" s="2">
        <f>'(6) SMB_R23p2-5km_Gl'!AI58-'(5) year_D_R23p2-5.5km'!AI57</f>
        <v>0.40416352</v>
      </c>
      <c r="W59" s="2">
        <f>'(6) SMB_R23p2-5km_Gl'!AJ58-'(5) year_D_R23p2-5.5km'!AJ57</f>
        <v>0.12488692480000019</v>
      </c>
      <c r="X59" s="2">
        <f>'(6) SMB_R23p2-5km_Gl'!AK58-'(5) year_D_R23p2-5.5km'!AK57</f>
        <v>0.33915929600000005</v>
      </c>
      <c r="Y59" s="2">
        <f>'(6) SMB_R23p2-5km_Gl'!AL58-'(5) year_D_R23p2-5.5km'!AL57</f>
        <v>-0.12710021919999992</v>
      </c>
      <c r="Z59" s="2">
        <f>'(6) SMB_R23p2-5km_Gl'!AM58-'(5) year_D_R23p2-5.5km'!AM57</f>
        <v>0.64737228800000035</v>
      </c>
      <c r="AA59" s="2">
        <f>'(6) SMB_R23p2-5km_Gl'!AN58-'(5) year_D_R23p2-5.5km'!AN57</f>
        <v>0.96240631680000011</v>
      </c>
      <c r="AB59" s="2">
        <f>'(6) SMB_R23p2-5km_Gl'!AO58-'(5) year_D_R23p2-5.5km'!AO57</f>
        <v>0.51327284000000017</v>
      </c>
      <c r="AC59" s="2">
        <f>'(6) SMB_R23p2-5km_Gl'!AP58-'(5) year_D_R23p2-5.5km'!AP57</f>
        <v>1.3941612703999999</v>
      </c>
      <c r="AD59" s="2">
        <f>'(6) SMB_R23p2-5km_Gl'!AQ58-'(5) year_D_R23p2-5.5km'!AQ57</f>
        <v>0.26271000319999982</v>
      </c>
      <c r="AE59" s="2">
        <f>'(6) SMB_R23p2-5km_Gl'!AR58-'(5) year_D_R23p2-5.5km'!AR57</f>
        <v>0.30718187360000027</v>
      </c>
      <c r="AF59" s="2">
        <f>'(6) SMB_R23p2-5km_Gl'!AS58-'(5) year_D_R23p2-5.5km'!AS57</f>
        <v>1.1344621120000002</v>
      </c>
      <c r="AG59" s="2">
        <f>'(6) SMB_R23p2-5km_Gl'!AT58-'(5) year_D_R23p2-5.5km'!AT57</f>
        <v>-0.85764930079999979</v>
      </c>
      <c r="AH59" s="2">
        <f>'(6) SMB_R23p2-5km_Gl'!AU58-'(5) year_D_R23p2-5.5km'!AU57</f>
        <v>-0.8070023167999999</v>
      </c>
      <c r="AI59" s="2">
        <f>'(6) SMB_R23p2-5km_Gl'!AV58-'(5) year_D_R23p2-5.5km'!AV57</f>
        <v>0.39489231680000003</v>
      </c>
      <c r="AJ59" s="2">
        <f>'(6) SMB_R23p2-5km_Gl'!AW58-'(5) year_D_R23p2-5.5km'!AW57</f>
        <v>0.75825825600000019</v>
      </c>
      <c r="AK59" s="2">
        <f>'(6) SMB_R23p2-5km_Gl'!AX58-'(5) year_D_R23p2-5.5km'!AX57</f>
        <v>-0.21940607999999973</v>
      </c>
      <c r="AL59" s="2">
        <f>'(6) SMB_R23p2-5km_Gl'!AY58-'(5) year_D_R23p2-5.5km'!AY57</f>
        <v>-5.3632895999999874E-2</v>
      </c>
      <c r="AM59" s="2">
        <f>'(6) SMB_R23p2-5km_Gl'!AZ58-'(5) year_D_R23p2-5.5km'!AZ57</f>
        <v>-0.79229664159999991</v>
      </c>
      <c r="AN59" s="2">
        <f>'(6) SMB_R23p2-5km_Gl'!BA58-'(5) year_D_R23p2-5.5km'!BA57</f>
        <v>-0.7796045184</v>
      </c>
      <c r="AO59" s="2">
        <f>'(6) SMB_R23p2-5km_Gl'!BB58-'(5) year_D_R23p2-5.5km'!BB57</f>
        <v>-0.58989470399999966</v>
      </c>
      <c r="AP59" s="2">
        <f>'(6) SMB_R23p2-5km_Gl'!BC58-'(5) year_D_R23p2-5.5km'!BC57</f>
        <v>0.37749952799999997</v>
      </c>
      <c r="AQ59" s="2">
        <f>'(6) SMB_R23p2-5km_Gl'!BD58-'(5) year_D_R23p2-5.5km'!BD57</f>
        <v>-0.6675314431999998</v>
      </c>
      <c r="AR59" s="2">
        <f>'(6) SMB_R23p2-5km_Gl'!BE58-'(5) year_D_R23p2-5.5km'!BE57</f>
        <v>-0.70014251839999997</v>
      </c>
      <c r="AS59" s="2">
        <f>'(6) SMB_R23p2-5km_Gl'!BF58-'(5) year_D_R23p2-5.5km'!BF57</f>
        <v>-5.2580415999999852E-2</v>
      </c>
      <c r="AT59" s="2">
        <f>'(6) SMB_R23p2-5km_Gl'!BG58-'(5) year_D_R23p2-5.5km'!BG57</f>
        <v>-0.6161988399999998</v>
      </c>
      <c r="AU59" s="2">
        <f>'(6) SMB_R23p2-5km_Gl'!BH58-'(5) year_D_R23p2-5.5km'!BH57</f>
        <v>-0.27463795199999996</v>
      </c>
      <c r="AV59" s="2">
        <f>'(6) SMB_R23p2-5km_Gl'!BI58-'(5) year_D_R23p2-5.5km'!BI57</f>
        <v>-0.35422553599999973</v>
      </c>
      <c r="AW59" s="2">
        <f>'(6) SMB_R23p2-5km_Gl'!BJ58-'(5) year_D_R23p2-5.5km'!BJ57</f>
        <v>0.2030940160000001</v>
      </c>
      <c r="AX59" s="23">
        <f t="shared" si="15"/>
        <v>0.12601424027826094</v>
      </c>
      <c r="AY59" s="23">
        <f t="shared" si="8"/>
        <v>0.26674378366315793</v>
      </c>
      <c r="AZ59" s="23">
        <f t="shared" si="9"/>
        <v>-0.21069494871111097</v>
      </c>
      <c r="BD59" s="2">
        <f>SQRT('(5) year_D_R23p2-5.5km'!BN57^2+'(5) year_D_R23p2-5.5km'!$M57^2)</f>
        <v>0.45102743470678963</v>
      </c>
      <c r="BE59" s="2">
        <f>SQRT('(5) year_D_R23p2-5.5km'!BO57^2+'(5) year_D_R23p2-5.5km'!$M57^2)</f>
        <v>0.34746555286312919</v>
      </c>
      <c r="BF59" s="2">
        <f>SQRT('(5) year_D_R23p2-5.5km'!BP57^2+'(5) year_D_R23p2-5.5km'!$M57^2)</f>
        <v>0.25335522159187307</v>
      </c>
      <c r="BG59" s="2">
        <f>SQRT('(5) year_D_R23p2-5.5km'!BQ57^2+'(5) year_D_R23p2-5.5km'!$M57^2)</f>
        <v>0.17090840290610684</v>
      </c>
      <c r="BH59" s="2">
        <f>SQRT('(5) year_D_R23p2-5.5km'!BR57^2+'(5) year_D_R23p2-5.5km'!$M57^2)</f>
        <v>0.12704465197943959</v>
      </c>
      <c r="BI59" s="2">
        <f>SQRT('(5) year_D_R23p2-5.5km'!BS57^2+'(5) year_D_R23p2-5.5km'!$M57^2)</f>
        <v>0.14238897694404595</v>
      </c>
      <c r="BJ59" s="2">
        <f>SQRT('(5) year_D_R23p2-5.5km'!BT57^2+'(5) year_D_R23p2-5.5km'!$M57^2)</f>
        <v>0.17387227692950841</v>
      </c>
      <c r="BK59" s="2">
        <f>SQRT('(5) year_D_R23p2-5.5km'!BU57^2+'(5) year_D_R23p2-5.5km'!$M57^2)</f>
        <v>0.21460130271877578</v>
      </c>
      <c r="BL59" s="2">
        <f>SQRT('(5) year_D_R23p2-5.5km'!BV57^2+'(5) year_D_R23p2-5.5km'!$M57^2)</f>
        <v>0.26110002833271978</v>
      </c>
      <c r="BM59" s="2">
        <f>SQRT('(5) year_D_R23p2-5.5km'!BW57^2+'(5) year_D_R23p2-5.5km'!$M57^2)</f>
        <v>0.26255561184828174</v>
      </c>
      <c r="BN59" s="2">
        <f>SQRT('(5) year_D_R23p2-5.5km'!BX57^2+'(5) year_D_R23p2-5.5km'!$M57^2)</f>
        <v>0.21909571001294176</v>
      </c>
      <c r="BO59" s="2">
        <f>SQRT('(5) year_D_R23p2-5.5km'!BY57^2+'(5) year_D_R23p2-5.5km'!$M57^2)</f>
        <v>0.18127872549803276</v>
      </c>
      <c r="BP59" s="2">
        <f>SQRT('(5) year_D_R23p2-5.5km'!BZ57^2+'(5) year_D_R23p2-5.5km'!$M57^2)</f>
        <v>0.15283431030742745</v>
      </c>
      <c r="BQ59" s="2">
        <f>SQRT('(5) year_D_R23p2-5.5km'!CA57^2+'(5) year_D_R23p2-5.5km'!$M57^2)</f>
        <v>0.10705459334353108</v>
      </c>
      <c r="BR59" s="2">
        <f>SQRT('(5) year_D_R23p2-5.5km'!CB57^2+'(5) year_D_R23p2-5.5km'!$M57^2)</f>
        <v>0.11463486888440635</v>
      </c>
      <c r="BS59" s="2">
        <f>SQRT('(5) year_D_R23p2-5.5km'!CC57^2+'(5) year_D_R23p2-5.5km'!$M57^2)</f>
        <v>9.817408012637685E-2</v>
      </c>
      <c r="BT59" s="2">
        <f>SQRT('(5) year_D_R23p2-5.5km'!CD57^2+'(5) year_D_R23p2-5.5km'!$M57^2)</f>
        <v>0.12012315108125787</v>
      </c>
      <c r="BU59" s="2">
        <f>SQRT('(5) year_D_R23p2-5.5km'!CE57^2+'(5) year_D_R23p2-5.5km'!$M57^2)</f>
        <v>0.10732651578215988</v>
      </c>
      <c r="BV59" s="2">
        <f>SQRT('(5) year_D_R23p2-5.5km'!CF57^2+'(5) year_D_R23p2-5.5km'!$M57^2)</f>
        <v>0.1056162700936485</v>
      </c>
      <c r="BW59" s="2">
        <f>SQRT('(5) year_D_R23p2-5.5km'!CG57^2+'(5) year_D_R23p2-5.5km'!$M57^2)</f>
        <v>9.9569425903892853E-2</v>
      </c>
      <c r="BX59" s="2">
        <f>SQRT('(5) year_D_R23p2-5.5km'!CH57^2+'(5) year_D_R23p2-5.5km'!$M57^2)</f>
        <v>0.12108009582027596</v>
      </c>
      <c r="BY59" s="2">
        <f>SQRT('(5) year_D_R23p2-5.5km'!CI57^2+'(5) year_D_R23p2-5.5km'!$M57^2)</f>
        <v>0.10761927230957782</v>
      </c>
      <c r="BZ59" s="2">
        <f>SQRT('(5) year_D_R23p2-5.5km'!CJ57^2+'(5) year_D_R23p2-5.5km'!$M57^2)</f>
        <v>0.10001900301528392</v>
      </c>
      <c r="CA59" s="2">
        <f>SQRT('(5) year_D_R23p2-5.5km'!CK57^2+'(5) year_D_R23p2-5.5km'!$M57^2)</f>
        <v>0.10448420791216367</v>
      </c>
      <c r="CB59" s="2">
        <f>SQRT('(5) year_D_R23p2-5.5km'!CL57^2+'(5) year_D_R23p2-5.5km'!$M57^2)</f>
        <v>0.10876139835246744</v>
      </c>
      <c r="CC59" s="2">
        <f>SQRT('(5) year_D_R23p2-5.5km'!CM57^2+'(5) year_D_R23p2-5.5km'!$M57^2)</f>
        <v>0.12556910645505195</v>
      </c>
      <c r="CD59" s="2">
        <f>SQRT('(5) year_D_R23p2-5.5km'!CN57^2+'(5) year_D_R23p2-5.5km'!$M57^2)</f>
        <v>0.12415489090559594</v>
      </c>
      <c r="CE59" s="2">
        <f>SQRT('(5) year_D_R23p2-5.5km'!CO57^2+'(5) year_D_R23p2-5.5km'!$M57^2)</f>
        <v>0.10347777387814489</v>
      </c>
      <c r="CF59" s="2">
        <f>SQRT('(5) year_D_R23p2-5.5km'!CP57^2+'(5) year_D_R23p2-5.5km'!$M57^2)</f>
        <v>0.10034573949953088</v>
      </c>
      <c r="CG59" s="2">
        <f>SQRT('(5) year_D_R23p2-5.5km'!CQ57^2+'(5) year_D_R23p2-5.5km'!$M57^2)</f>
        <v>0.10160815782442766</v>
      </c>
      <c r="CH59" s="2">
        <f>SQRT('(5) year_D_R23p2-5.5km'!CR57^2+'(5) year_D_R23p2-5.5km'!$M57^2)</f>
        <v>0.10079623522031136</v>
      </c>
      <c r="CI59" s="2">
        <f>SQRT('(5) year_D_R23p2-5.5km'!CS57^2+'(5) year_D_R23p2-5.5km'!$M57^2)</f>
        <v>9.7747542460394563E-2</v>
      </c>
      <c r="CJ59" s="2">
        <f>SQRT('(5) year_D_R23p2-5.5km'!CT57^2+'(5) year_D_R23p2-5.5km'!$M57^2)</f>
        <v>0.11303992306870284</v>
      </c>
      <c r="CK59" s="2">
        <f>SQRT('(5) year_D_R23p2-5.5km'!CU57^2+'(5) year_D_R23p2-5.5km'!$M57^2)</f>
        <v>0.10309028763592355</v>
      </c>
      <c r="CL59" s="2">
        <f>SQRT('(5) year_D_R23p2-5.5km'!CV57^2+'(5) year_D_R23p2-5.5km'!$M57^2)</f>
        <v>0.10314469154484307</v>
      </c>
      <c r="CM59" s="2">
        <f>SQRT('(5) year_D_R23p2-5.5km'!CW57^2+'(5) year_D_R23p2-5.5km'!$M57^2)</f>
        <v>9.6272366254464933E-2</v>
      </c>
      <c r="CN59" s="2">
        <f>SQRT('(5) year_D_R23p2-5.5km'!CX57^2+'(5) year_D_R23p2-5.5km'!$M57^2)</f>
        <v>0.10193409356435804</v>
      </c>
      <c r="CO59" s="2">
        <f>SQRT('(5) year_D_R23p2-5.5km'!CY57^2+'(5) year_D_R23p2-5.5km'!$M57^2)</f>
        <v>0.10215422116446547</v>
      </c>
      <c r="CP59" s="2">
        <f>SQRT('(5) year_D_R23p2-5.5km'!CZ57^2+'(5) year_D_R23p2-5.5km'!$M57^2)</f>
        <v>9.792697920130479E-2</v>
      </c>
      <c r="CQ59" s="2">
        <f>SQRT('(5) year_D_R23p2-5.5km'!DA57^2+'(5) year_D_R23p2-5.5km'!$M57^2)</f>
        <v>0.10146046877226958</v>
      </c>
      <c r="CR59" s="2">
        <f>SQRT('(5) year_D_R23p2-5.5km'!DB57^2+'(5) year_D_R23p2-5.5km'!$M57^2)</f>
        <v>0.10596173969509645</v>
      </c>
      <c r="CS59" s="2">
        <f>SQRT('(5) year_D_R23p2-5.5km'!DC57^2+'(5) year_D_R23p2-5.5km'!$M57^2)</f>
        <v>0.10266845232435831</v>
      </c>
      <c r="CT59" s="2">
        <f>SQRT('(5) year_D_R23p2-5.5km'!DD57^2+'(5) year_D_R23p2-5.5km'!$M57^2)</f>
        <v>0.10411582453091596</v>
      </c>
      <c r="CU59" s="2">
        <f>SQRT('(5) year_D_R23p2-5.5km'!DE57^2+'(5) year_D_R23p2-5.5km'!$M57^2)</f>
        <v>0.10679046690718282</v>
      </c>
      <c r="CV59" s="2">
        <f>SQRT('(5) year_D_R23p2-5.5km'!DF57^2+'(5) year_D_R23p2-5.5km'!$M57^2)</f>
        <v>0.10507487768514204</v>
      </c>
      <c r="CW59" s="2">
        <f>SQRT('(5) year_D_R23p2-5.5km'!DG57^2+'(5) year_D_R23p2-5.5km'!$M57^2)</f>
        <v>0.10866386915051512</v>
      </c>
      <c r="CX59" s="2">
        <f>SQRT('(5) year_D_R23p2-5.5km'!DH57^2+'(5) year_D_R23p2-5.5km'!$M57^2)</f>
        <v>0.10550550982703889</v>
      </c>
      <c r="CY59" s="2">
        <f t="shared" si="10"/>
        <v>2.0928263692811588E-2</v>
      </c>
      <c r="CZ59" s="2">
        <f t="shared" si="13"/>
        <v>4.4789107244257109E-2</v>
      </c>
      <c r="DA59" s="2">
        <f t="shared" si="14"/>
        <v>2.4261566126981576E-2</v>
      </c>
    </row>
    <row r="60" spans="1:105" x14ac:dyDescent="0.2">
      <c r="A60" s="170" t="s">
        <v>22</v>
      </c>
      <c r="B60" s="3" t="s">
        <v>176</v>
      </c>
      <c r="C60" s="2">
        <f>'(6) SMB_R23p2-5km_Gl'!P59-'(5) year_D_R23p2-5.5km'!P58</f>
        <v>-0.52805129999999978</v>
      </c>
      <c r="D60" s="2">
        <f>'(6) SMB_R23p2-5km_Gl'!Q59-'(5) year_D_R23p2-5.5km'!Q58</f>
        <v>0.28194870000000005</v>
      </c>
      <c r="E60" s="2">
        <f>'(6) SMB_R23p2-5km_Gl'!R59-'(5) year_D_R23p2-5.5km'!R58</f>
        <v>0.40194869999999994</v>
      </c>
      <c r="F60" s="2">
        <f>'(6) SMB_R23p2-5km_Gl'!S59-'(5) year_D_R23p2-5.5km'!S58</f>
        <v>-0.24805129999999975</v>
      </c>
      <c r="G60" s="2">
        <f>'(6) SMB_R23p2-5km_Gl'!T59-'(5) year_D_R23p2-5.5km'!T58</f>
        <v>0.11194870000000012</v>
      </c>
      <c r="H60" s="2">
        <f>'(6) SMB_R23p2-5km_Gl'!U59-'(5) year_D_R23p2-5.5km'!U58</f>
        <v>0.96126080000000003</v>
      </c>
      <c r="I60" s="2">
        <f>'(6) SMB_R23p2-5km_Gl'!V59-'(5) year_D_R23p2-5.5km'!V58</f>
        <v>-0.31942710000000019</v>
      </c>
      <c r="J60" s="2">
        <f>'(6) SMB_R23p2-5km_Gl'!W59-'(5) year_D_R23p2-5.5km'!W58</f>
        <v>9.7673099999999957E-2</v>
      </c>
      <c r="K60" s="2">
        <f>'(6) SMB_R23p2-5km_Gl'!X59-'(5) year_D_R23p2-5.5km'!X58</f>
        <v>-3.0148000000000952E-3</v>
      </c>
      <c r="L60" s="2">
        <f>'(6) SMB_R23p2-5km_Gl'!Y59-'(5) year_D_R23p2-5.5km'!Y58</f>
        <v>-0.84591460000000018</v>
      </c>
      <c r="M60" s="2">
        <f>'(6) SMB_R23p2-5km_Gl'!Z59-'(5) year_D_R23p2-5.5km'!Z58</f>
        <v>-0.97660250000000004</v>
      </c>
      <c r="N60" s="2">
        <f>'(6) SMB_R23p2-5km_Gl'!AA59-'(5) year_D_R23p2-5.5km'!AA58</f>
        <v>-1.0095022999999996</v>
      </c>
      <c r="O60" s="2">
        <f>'(6) SMB_R23p2-5km_Gl'!AB59-'(5) year_D_R23p2-5.5km'!AB58</f>
        <v>-1.0701901999999999</v>
      </c>
      <c r="P60" s="2">
        <f>'(6) SMB_R23p2-5km_Gl'!AC59-'(5) year_D_R23p2-5.5km'!AC58</f>
        <v>-1.2608780999999998</v>
      </c>
      <c r="Q60" s="2">
        <f>'(6) SMB_R23p2-5km_Gl'!AD59-'(5) year_D_R23p2-5.5km'!AD58</f>
        <v>-1.1518999999999999</v>
      </c>
      <c r="R60" s="2">
        <f>'(6) SMB_R23p2-5km_Gl'!AE59-'(5) year_D_R23p2-5.5km'!AE58</f>
        <v>-0.22526430000000008</v>
      </c>
      <c r="S60" s="2">
        <f>'(6) SMB_R23p2-5km_Gl'!AF59-'(5) year_D_R23p2-5.5km'!AF58</f>
        <v>-1.0764852704000003</v>
      </c>
      <c r="T60" s="2">
        <f>'(6) SMB_R23p2-5km_Gl'!AG59-'(5) year_D_R23p2-5.5km'!AG58</f>
        <v>-1.0659300836000003</v>
      </c>
      <c r="U60" s="2">
        <f>'(6) SMB_R23p2-5km_Gl'!AH59-'(5) year_D_R23p2-5.5km'!AH58</f>
        <v>-1.1450010845999998</v>
      </c>
      <c r="V60" s="2">
        <f>'(6) SMB_R23p2-5km_Gl'!AI59-'(5) year_D_R23p2-5.5km'!AI58</f>
        <v>-0.78635255559999995</v>
      </c>
      <c r="W60" s="2">
        <f>'(6) SMB_R23p2-5km_Gl'!AJ59-'(5) year_D_R23p2-5.5km'!AJ58</f>
        <v>-0.84743638599999982</v>
      </c>
      <c r="X60" s="2">
        <f>'(6) SMB_R23p2-5km_Gl'!AK59-'(5) year_D_R23p2-5.5km'!AK58</f>
        <v>-0.51822382179999993</v>
      </c>
      <c r="Y60" s="2">
        <f>'(6) SMB_R23p2-5km_Gl'!AL59-'(5) year_D_R23p2-5.5km'!AL58</f>
        <v>-1.0935301699999997</v>
      </c>
      <c r="Z60" s="2">
        <f>'(6) SMB_R23p2-5km_Gl'!AM59-'(5) year_D_R23p2-5.5km'!AM58</f>
        <v>-0.41890730060000014</v>
      </c>
      <c r="AA60" s="2">
        <f>'(6) SMB_R23p2-5km_Gl'!AN59-'(5) year_D_R23p2-5.5km'!AN58</f>
        <v>-0.11760449139999962</v>
      </c>
      <c r="AB60" s="2">
        <f>'(6) SMB_R23p2-5km_Gl'!AO59-'(5) year_D_R23p2-5.5km'!AO58</f>
        <v>-0.19835653730000002</v>
      </c>
      <c r="AC60" s="2">
        <f>'(6) SMB_R23p2-5km_Gl'!AP59-'(5) year_D_R23p2-5.5km'!AP58</f>
        <v>0.42313870720000013</v>
      </c>
      <c r="AD60" s="2">
        <f>'(6) SMB_R23p2-5km_Gl'!AQ59-'(5) year_D_R23p2-5.5km'!AQ58</f>
        <v>-0.44597653449999997</v>
      </c>
      <c r="AE60" s="2">
        <f>'(6) SMB_R23p2-5km_Gl'!AR59-'(5) year_D_R23p2-5.5km'!AR58</f>
        <v>-0.9229705586000001</v>
      </c>
      <c r="AF60" s="2">
        <f>'(6) SMB_R23p2-5km_Gl'!AS59-'(5) year_D_R23p2-5.5km'!AS58</f>
        <v>-5.3333311399999861E-2</v>
      </c>
      <c r="AG60" s="2">
        <f>'(6) SMB_R23p2-5km_Gl'!AT59-'(5) year_D_R23p2-5.5km'!AT58</f>
        <v>-1.8269099551999999</v>
      </c>
      <c r="AH60" s="2">
        <f>'(6) SMB_R23p2-5km_Gl'!AU59-'(5) year_D_R23p2-5.5km'!AU58</f>
        <v>-1.9170647862000001</v>
      </c>
      <c r="AI60" s="2">
        <f>'(6) SMB_R23p2-5km_Gl'!AV59-'(5) year_D_R23p2-5.5km'!AV58</f>
        <v>-0.8951315849999999</v>
      </c>
      <c r="AJ60" s="2">
        <f>'(6) SMB_R23p2-5km_Gl'!AW59-'(5) year_D_R23p2-5.5km'!AW58</f>
        <v>-0.56382877559999978</v>
      </c>
      <c r="AK60" s="2">
        <f>'(6) SMB_R23p2-5km_Gl'!AX59-'(5) year_D_R23p2-5.5km'!AX58</f>
        <v>-1.3382946028</v>
      </c>
      <c r="AL60" s="2">
        <f>'(6) SMB_R23p2-5km_Gl'!AY59-'(5) year_D_R23p2-5.5km'!AY58</f>
        <v>-1.0918977888000001</v>
      </c>
      <c r="AM60" s="2">
        <f>'(6) SMB_R23p2-5km_Gl'!AZ59-'(5) year_D_R23p2-5.5km'!AZ58</f>
        <v>-1.9049170316000001</v>
      </c>
      <c r="AN60" s="2">
        <f>'(6) SMB_R23p2-5km_Gl'!BA59-'(5) year_D_R23p2-5.5km'!BA58</f>
        <v>-1.8547754700999999</v>
      </c>
      <c r="AO60" s="2">
        <f>'(6) SMB_R23p2-5km_Gl'!BB59-'(5) year_D_R23p2-5.5km'!BB58</f>
        <v>-1.6286020578</v>
      </c>
      <c r="AP60" s="2">
        <f>'(6) SMB_R23p2-5km_Gl'!BC59-'(5) year_D_R23p2-5.5km'!BC58</f>
        <v>-0.98374914779999978</v>
      </c>
      <c r="AQ60" s="2">
        <f>'(6) SMB_R23p2-5km_Gl'!BD59-'(5) year_D_R23p2-5.5km'!BD58</f>
        <v>-2.0740013028000002</v>
      </c>
      <c r="AR60" s="2">
        <f>'(6) SMB_R23p2-5km_Gl'!BE59-'(5) year_D_R23p2-5.5km'!BE58</f>
        <v>-1.9433443684</v>
      </c>
      <c r="AS60" s="2">
        <f>'(6) SMB_R23p2-5km_Gl'!BF59-'(5) year_D_R23p2-5.5km'!BF58</f>
        <v>-1.0743242424000001</v>
      </c>
      <c r="AT60" s="2">
        <f>'(6) SMB_R23p2-5km_Gl'!BG59-'(5) year_D_R23p2-5.5km'!BG58</f>
        <v>-1.6590488608</v>
      </c>
      <c r="AU60" s="2">
        <f>'(6) SMB_R23p2-5km_Gl'!BH59-'(5) year_D_R23p2-5.5km'!BH58</f>
        <v>-1.2913138470000001</v>
      </c>
      <c r="AV60" s="2">
        <f>'(6) SMB_R23p2-5km_Gl'!BI59-'(5) year_D_R23p2-5.5km'!BI58</f>
        <v>-1.3848772170000001</v>
      </c>
      <c r="AW60" s="2">
        <f>'(6) SMB_R23p2-5km_Gl'!BJ59-'(5) year_D_R23p2-5.5km'!BJ58</f>
        <v>-0.77516918919999989</v>
      </c>
      <c r="AX60" s="23">
        <f t="shared" si="15"/>
        <v>-0.81484928125869582</v>
      </c>
      <c r="AY60" s="23">
        <f t="shared" si="8"/>
        <v>-0.47744383887368419</v>
      </c>
      <c r="AZ60" s="23">
        <f t="shared" si="9"/>
        <v>-1.3560213838499999</v>
      </c>
      <c r="BD60" s="2">
        <f>SQRT('(5) year_D_R23p2-5.5km'!BN58^2+'(5) year_D_R23p2-5.5km'!$M58^2)</f>
        <v>0.57866830555109716</v>
      </c>
      <c r="BE60" s="2">
        <f>SQRT('(5) year_D_R23p2-5.5km'!BO58^2+'(5) year_D_R23p2-5.5km'!$M58^2)</f>
        <v>0.46600436351375618</v>
      </c>
      <c r="BF60" s="2">
        <f>SQRT('(5) year_D_R23p2-5.5km'!BP58^2+'(5) year_D_R23p2-5.5km'!$M58^2)</f>
        <v>0.36887637964024428</v>
      </c>
      <c r="BG60" s="2">
        <f>SQRT('(5) year_D_R23p2-5.5km'!BQ58^2+'(5) year_D_R23p2-5.5km'!$M58^2)</f>
        <v>0.30052429732957187</v>
      </c>
      <c r="BH60" s="2">
        <f>SQRT('(5) year_D_R23p2-5.5km'!BR58^2+'(5) year_D_R23p2-5.5km'!$M58^2)</f>
        <v>0.27409586333200142</v>
      </c>
      <c r="BI60" s="2">
        <f>SQRT('(5) year_D_R23p2-5.5km'!BS58^2+'(5) year_D_R23p2-5.5km'!$M58^2)</f>
        <v>0.28362896734257798</v>
      </c>
      <c r="BJ60" s="2">
        <f>SQRT('(5) year_D_R23p2-5.5km'!BT58^2+'(5) year_D_R23p2-5.5km'!$M58^2)</f>
        <v>0.306380571192503</v>
      </c>
      <c r="BK60" s="2">
        <f>SQRT('(5) year_D_R23p2-5.5km'!BU58^2+'(5) year_D_R23p2-5.5km'!$M58^2)</f>
        <v>0.34023604955807774</v>
      </c>
      <c r="BL60" s="2">
        <f>SQRT('(5) year_D_R23p2-5.5km'!BV58^2+'(5) year_D_R23p2-5.5km'!$M58^2)</f>
        <v>0.38286210921569097</v>
      </c>
      <c r="BM60" s="2">
        <f>SQRT('(5) year_D_R23p2-5.5km'!BW58^2+'(5) year_D_R23p2-5.5km'!$M58^2)</f>
        <v>0.38586329110678719</v>
      </c>
      <c r="BN60" s="2">
        <f>SQRT('(5) year_D_R23p2-5.5km'!BX58^2+'(5) year_D_R23p2-5.5km'!$M58^2)</f>
        <v>0.34910204091106167</v>
      </c>
      <c r="BO60" s="2">
        <f>SQRT('(5) year_D_R23p2-5.5km'!BY58^2+'(5) year_D_R23p2-5.5km'!$M58^2)</f>
        <v>0.32126113558754199</v>
      </c>
      <c r="BP60" s="2">
        <f>SQRT('(5) year_D_R23p2-5.5km'!BZ58^2+'(5) year_D_R23p2-5.5km'!$M58^2)</f>
        <v>0.30438495921412934</v>
      </c>
      <c r="BQ60" s="2">
        <f>SQRT('(5) year_D_R23p2-5.5km'!CA58^2+'(5) year_D_R23p2-5.5km'!$M58^2)</f>
        <v>0.269948209986071</v>
      </c>
      <c r="BR60" s="2">
        <f>SQRT('(5) year_D_R23p2-5.5km'!CB58^2+'(5) year_D_R23p2-5.5km'!$M58^2)</f>
        <v>0.25405328654449472</v>
      </c>
      <c r="BS60" s="2">
        <f>SQRT('(5) year_D_R23p2-5.5km'!CC58^2+'(5) year_D_R23p2-5.5km'!$M58^2)</f>
        <v>0.24944653417601667</v>
      </c>
      <c r="BT60" s="2">
        <f>SQRT('(5) year_D_R23p2-5.5km'!CD58^2+'(5) year_D_R23p2-5.5km'!$M58^2)</f>
        <v>0.28541620898455905</v>
      </c>
      <c r="BU60" s="2">
        <f>SQRT('(5) year_D_R23p2-5.5km'!CE58^2+'(5) year_D_R23p2-5.5km'!$M58^2)</f>
        <v>0.20586161355450158</v>
      </c>
      <c r="BV60" s="2">
        <f>SQRT('(5) year_D_R23p2-5.5km'!CF58^2+'(5) year_D_R23p2-5.5km'!$M58^2)</f>
        <v>0.21083907649596775</v>
      </c>
      <c r="BW60" s="2">
        <f>SQRT('(5) year_D_R23p2-5.5km'!CG58^2+'(5) year_D_R23p2-5.5km'!$M58^2)</f>
        <v>0.21879273623181969</v>
      </c>
      <c r="BX60" s="2">
        <f>SQRT('(5) year_D_R23p2-5.5km'!CH58^2+'(5) year_D_R23p2-5.5km'!$M58^2)</f>
        <v>0.23112545380683308</v>
      </c>
      <c r="BY60" s="2">
        <f>SQRT('(5) year_D_R23p2-5.5km'!CI58^2+'(5) year_D_R23p2-5.5km'!$M58^2)</f>
        <v>0.234938422500968</v>
      </c>
      <c r="BZ60" s="2">
        <f>SQRT('(5) year_D_R23p2-5.5km'!CJ58^2+'(5) year_D_R23p2-5.5km'!$M58^2)</f>
        <v>0.23860019271946883</v>
      </c>
      <c r="CA60" s="2">
        <f>SQRT('(5) year_D_R23p2-5.5km'!CK58^2+'(5) year_D_R23p2-5.5km'!$M58^2)</f>
        <v>0.20921047785908192</v>
      </c>
      <c r="CB60" s="2">
        <f>SQRT('(5) year_D_R23p2-5.5km'!CL58^2+'(5) year_D_R23p2-5.5km'!$M58^2)</f>
        <v>0.21973202686425708</v>
      </c>
      <c r="CC60" s="2">
        <f>SQRT('(5) year_D_R23p2-5.5km'!CM58^2+'(5) year_D_R23p2-5.5km'!$M58^2)</f>
        <v>0.21962502040699736</v>
      </c>
      <c r="CD60" s="2">
        <f>SQRT('(5) year_D_R23p2-5.5km'!CN58^2+'(5) year_D_R23p2-5.5km'!$M58^2)</f>
        <v>0.23854351332022236</v>
      </c>
      <c r="CE60" s="2">
        <f>SQRT('(5) year_D_R23p2-5.5km'!CO58^2+'(5) year_D_R23p2-5.5km'!$M58^2)</f>
        <v>0.21555249703533899</v>
      </c>
      <c r="CF60" s="2">
        <f>SQRT('(5) year_D_R23p2-5.5km'!CP58^2+'(5) year_D_R23p2-5.5km'!$M58^2)</f>
        <v>0.2589862548117956</v>
      </c>
      <c r="CG60" s="2">
        <f>SQRT('(5) year_D_R23p2-5.5km'!CQ58^2+'(5) year_D_R23p2-5.5km'!$M58^2)</f>
        <v>0.26085401549410842</v>
      </c>
      <c r="CH60" s="2">
        <f>SQRT('(5) year_D_R23p2-5.5km'!CR58^2+'(5) year_D_R23p2-5.5km'!$M58^2)</f>
        <v>0.21776534632569605</v>
      </c>
      <c r="CI60" s="2">
        <f>SQRT('(5) year_D_R23p2-5.5km'!CS58^2+'(5) year_D_R23p2-5.5km'!$M58^2)</f>
        <v>0.2467900565060209</v>
      </c>
      <c r="CJ60" s="2">
        <f>SQRT('(5) year_D_R23p2-5.5km'!CT58^2+'(5) year_D_R23p2-5.5km'!$M58^2)</f>
        <v>0.25439631053924122</v>
      </c>
      <c r="CK60" s="2">
        <f>SQRT('(5) year_D_R23p2-5.5km'!CU58^2+'(5) year_D_R23p2-5.5km'!$M58^2)</f>
        <v>0.24872039861843681</v>
      </c>
      <c r="CL60" s="2">
        <f>SQRT('(5) year_D_R23p2-5.5km'!CV58^2+'(5) year_D_R23p2-5.5km'!$M58^2)</f>
        <v>0.26202946231173785</v>
      </c>
      <c r="CM60" s="2">
        <f>SQRT('(5) year_D_R23p2-5.5km'!CW58^2+'(5) year_D_R23p2-5.5km'!$M58^2)</f>
        <v>0.24699892569563262</v>
      </c>
      <c r="CN60" s="2">
        <f>SQRT('(5) year_D_R23p2-5.5km'!CX58^2+'(5) year_D_R23p2-5.5km'!$M58^2)</f>
        <v>0.25541185327167848</v>
      </c>
      <c r="CO60" s="2">
        <f>SQRT('(5) year_D_R23p2-5.5km'!CY58^2+'(5) year_D_R23p2-5.5km'!$M58^2)</f>
        <v>0.24502129051545901</v>
      </c>
      <c r="CP60" s="2">
        <f>SQRT('(5) year_D_R23p2-5.5km'!CZ58^2+'(5) year_D_R23p2-5.5km'!$M58^2)</f>
        <v>0.23902777981023182</v>
      </c>
      <c r="CQ60" s="2">
        <f>SQRT('(5) year_D_R23p2-5.5km'!DA58^2+'(5) year_D_R23p2-5.5km'!$M58^2)</f>
        <v>0.25734213773853409</v>
      </c>
      <c r="CR60" s="2">
        <f>SQRT('(5) year_D_R23p2-5.5km'!DB58^2+'(5) year_D_R23p2-5.5km'!$M58^2)</f>
        <v>0.2681403595318706</v>
      </c>
      <c r="CS60" s="2">
        <f>SQRT('(5) year_D_R23p2-5.5km'!DC58^2+'(5) year_D_R23p2-5.5km'!$M58^2)</f>
        <v>0.25291223568975374</v>
      </c>
      <c r="CT60" s="2">
        <f>SQRT('(5) year_D_R23p2-5.5km'!DD58^2+'(5) year_D_R23p2-5.5km'!$M58^2)</f>
        <v>0.23970480074388092</v>
      </c>
      <c r="CU60" s="2">
        <f>SQRT('(5) year_D_R23p2-5.5km'!DE58^2+'(5) year_D_R23p2-5.5km'!$M58^2)</f>
        <v>0.24172154645677554</v>
      </c>
      <c r="CV60" s="2">
        <f>SQRT('(5) year_D_R23p2-5.5km'!DF58^2+'(5) year_D_R23p2-5.5km'!$M58^2)</f>
        <v>0.22863997073683645</v>
      </c>
      <c r="CW60" s="2">
        <f>SQRT('(5) year_D_R23p2-5.5km'!DG58^2+'(5) year_D_R23p2-5.5km'!$M58^2)</f>
        <v>0.22990945771998134</v>
      </c>
      <c r="CX60" s="2">
        <f>SQRT('(5) year_D_R23p2-5.5km'!DH58^2+'(5) year_D_R23p2-5.5km'!$M58^2)</f>
        <v>0.21505396698495807</v>
      </c>
      <c r="CY60" s="2">
        <f t="shared" si="10"/>
        <v>4.0890702260494002E-2</v>
      </c>
      <c r="CZ60" s="2">
        <f t="shared" si="13"/>
        <v>7.6137453011405995E-2</v>
      </c>
      <c r="DA60" s="2">
        <f t="shared" si="14"/>
        <v>5.83280887097982E-2</v>
      </c>
    </row>
    <row r="61" spans="1:105" x14ac:dyDescent="0.2">
      <c r="A61" s="170" t="s">
        <v>23</v>
      </c>
      <c r="B61" s="3" t="s">
        <v>176</v>
      </c>
      <c r="C61" s="2">
        <f>'(6) SMB_R23p2-5km_Gl'!P60-'(5) year_D_R23p2-5.5km'!P59</f>
        <v>-0.82122320000000004</v>
      </c>
      <c r="D61" s="2">
        <f>'(6) SMB_R23p2-5km_Gl'!Q60-'(5) year_D_R23p2-5.5km'!Q59</f>
        <v>-0.44122320000000004</v>
      </c>
      <c r="E61" s="2">
        <f>'(6) SMB_R23p2-5km_Gl'!R60-'(5) year_D_R23p2-5.5km'!R59</f>
        <v>-0.31122320000000003</v>
      </c>
      <c r="F61" s="2">
        <f>'(6) SMB_R23p2-5km_Gl'!S60-'(5) year_D_R23p2-5.5km'!S59</f>
        <v>-0.91122320000000001</v>
      </c>
      <c r="G61" s="2">
        <f>'(6) SMB_R23p2-5km_Gl'!T60-'(5) year_D_R23p2-5.5km'!T59</f>
        <v>-0.54122320000000002</v>
      </c>
      <c r="H61" s="2">
        <f>'(6) SMB_R23p2-5km_Gl'!U60-'(5) year_D_R23p2-5.5km'!U59</f>
        <v>-7.9907300000000014E-2</v>
      </c>
      <c r="I61" s="2">
        <f>'(6) SMB_R23p2-5km_Gl'!V60-'(5) year_D_R23p2-5.5km'!V59</f>
        <v>-0.59859140000000011</v>
      </c>
      <c r="J61" s="2">
        <f>'(6) SMB_R23p2-5km_Gl'!W60-'(5) year_D_R23p2-5.5km'!W59</f>
        <v>-0.41727550000000013</v>
      </c>
      <c r="K61" s="2">
        <f>'(6) SMB_R23p2-5km_Gl'!X60-'(5) year_D_R23p2-5.5km'!X59</f>
        <v>-0.43595960000000006</v>
      </c>
      <c r="L61" s="2">
        <f>'(6) SMB_R23p2-5km_Gl'!Y60-'(5) year_D_R23p2-5.5km'!Y59</f>
        <v>-0.90516360000000007</v>
      </c>
      <c r="M61" s="2">
        <f>'(6) SMB_R23p2-5km_Gl'!Z60-'(5) year_D_R23p2-5.5km'!Z59</f>
        <v>-0.80384770000000005</v>
      </c>
      <c r="N61" s="2">
        <f>'(6) SMB_R23p2-5km_Gl'!AA60-'(5) year_D_R23p2-5.5km'!AA59</f>
        <v>-0.57253180000000004</v>
      </c>
      <c r="O61" s="2">
        <f>'(6) SMB_R23p2-5km_Gl'!AB60-'(5) year_D_R23p2-5.5km'!AB59</f>
        <v>-0.51121589999999995</v>
      </c>
      <c r="P61" s="2">
        <f>'(6) SMB_R23p2-5km_Gl'!AC60-'(5) year_D_R23p2-5.5km'!AC59</f>
        <v>-0.76990000000000003</v>
      </c>
      <c r="Q61" s="2">
        <f>'(6) SMB_R23p2-5km_Gl'!AD60-'(5) year_D_R23p2-5.5km'!AD59</f>
        <v>-0.59418110000000002</v>
      </c>
      <c r="R61" s="2">
        <f>'(6) SMB_R23p2-5km_Gl'!AE60-'(5) year_D_R23p2-5.5km'!AE59</f>
        <v>-0.43574079999999998</v>
      </c>
      <c r="S61" s="2">
        <f>'(6) SMB_R23p2-5km_Gl'!AF60-'(5) year_D_R23p2-5.5km'!AF59</f>
        <v>-0.74587694760000012</v>
      </c>
      <c r="T61" s="2">
        <f>'(6) SMB_R23p2-5km_Gl'!AG60-'(5) year_D_R23p2-5.5km'!AG59</f>
        <v>-0.71689071950000005</v>
      </c>
      <c r="U61" s="2">
        <f>'(6) SMB_R23p2-5km_Gl'!AH60-'(5) year_D_R23p2-5.5km'!AH59</f>
        <v>-0.87173462779999999</v>
      </c>
      <c r="V61" s="2">
        <f>'(6) SMB_R23p2-5km_Gl'!AI60-'(5) year_D_R23p2-5.5km'!AI59</f>
        <v>-0.59399200050000001</v>
      </c>
      <c r="W61" s="2">
        <f>'(6) SMB_R23p2-5km_Gl'!AJ60-'(5) year_D_R23p2-5.5km'!AJ59</f>
        <v>-0.40054977570000005</v>
      </c>
      <c r="X61" s="2">
        <f>'(6) SMB_R23p2-5km_Gl'!AK60-'(5) year_D_R23p2-5.5km'!AK59</f>
        <v>-0.34693754359999995</v>
      </c>
      <c r="Y61" s="2">
        <f>'(6) SMB_R23p2-5km_Gl'!AL60-'(5) year_D_R23p2-5.5km'!AL59</f>
        <v>-0.76106769539999997</v>
      </c>
      <c r="Z61" s="2">
        <f>'(6) SMB_R23p2-5km_Gl'!AM60-'(5) year_D_R23p2-5.5km'!AM59</f>
        <v>-0.49925997000000005</v>
      </c>
      <c r="AA61" s="2">
        <f>'(6) SMB_R23p2-5km_Gl'!AN60-'(5) year_D_R23p2-5.5km'!AN59</f>
        <v>-0.40469004899999994</v>
      </c>
      <c r="AB61" s="2">
        <f>'(6) SMB_R23p2-5km_Gl'!AO60-'(5) year_D_R23p2-5.5km'!AO59</f>
        <v>-0.28215241710000005</v>
      </c>
      <c r="AC61" s="2">
        <f>'(6) SMB_R23p2-5km_Gl'!AP60-'(5) year_D_R23p2-5.5km'!AP59</f>
        <v>-0.14861241800000002</v>
      </c>
      <c r="AD61" s="2">
        <f>'(6) SMB_R23p2-5km_Gl'!AQ60-'(5) year_D_R23p2-5.5km'!AQ59</f>
        <v>-0.51387502299999999</v>
      </c>
      <c r="AE61" s="2">
        <f>'(6) SMB_R23p2-5km_Gl'!AR60-'(5) year_D_R23p2-5.5km'!AR59</f>
        <v>-0.65102701080000003</v>
      </c>
      <c r="AF61" s="2">
        <f>'(6) SMB_R23p2-5km_Gl'!AS60-'(5) year_D_R23p2-5.5km'!AS59</f>
        <v>-0.26736576400000001</v>
      </c>
      <c r="AG61" s="2">
        <f>'(6) SMB_R23p2-5km_Gl'!AT60-'(5) year_D_R23p2-5.5km'!AT59</f>
        <v>-1.4018273024000001</v>
      </c>
      <c r="AH61" s="2">
        <f>'(6) SMB_R23p2-5km_Gl'!AU60-'(5) year_D_R23p2-5.5km'!AU59</f>
        <v>-1.115699872</v>
      </c>
      <c r="AI61" s="2">
        <f>'(6) SMB_R23p2-5km_Gl'!AV60-'(5) year_D_R23p2-5.5km'!AV59</f>
        <v>-0.65008110240000005</v>
      </c>
      <c r="AJ61" s="2">
        <f>'(6) SMB_R23p2-5km_Gl'!AW60-'(5) year_D_R23p2-5.5km'!AW59</f>
        <v>-0.49002963230000007</v>
      </c>
      <c r="AK61" s="2">
        <f>'(6) SMB_R23p2-5km_Gl'!AX60-'(5) year_D_R23p2-5.5km'!AX59</f>
        <v>-0.82898047409999998</v>
      </c>
      <c r="AL61" s="2">
        <f>'(6) SMB_R23p2-5km_Gl'!AY60-'(5) year_D_R23p2-5.5km'!AY59</f>
        <v>-0.84734303249999998</v>
      </c>
      <c r="AM61" s="2">
        <f>'(6) SMB_R23p2-5km_Gl'!AZ60-'(5) year_D_R23p2-5.5km'!AZ59</f>
        <v>-1.1986695408000001</v>
      </c>
      <c r="AN61" s="2">
        <f>'(6) SMB_R23p2-5km_Gl'!BA60-'(5) year_D_R23p2-5.5km'!BA59</f>
        <v>-0.96860947580000012</v>
      </c>
      <c r="AO61" s="2">
        <f>'(6) SMB_R23p2-5km_Gl'!BB60-'(5) year_D_R23p2-5.5km'!BB59</f>
        <v>-1.1686411566000001</v>
      </c>
      <c r="AP61" s="2">
        <f>'(6) SMB_R23p2-5km_Gl'!BC60-'(5) year_D_R23p2-5.5km'!BC59</f>
        <v>-0.77377624200000006</v>
      </c>
      <c r="AQ61" s="2">
        <f>'(6) SMB_R23p2-5km_Gl'!BD60-'(5) year_D_R23p2-5.5km'!BD59</f>
        <v>-1.3021183139999999</v>
      </c>
      <c r="AR61" s="2">
        <f>'(6) SMB_R23p2-5km_Gl'!BE60-'(5) year_D_R23p2-5.5km'!BE59</f>
        <v>-1.0948671245999999</v>
      </c>
      <c r="AS61" s="2">
        <f>'(6) SMB_R23p2-5km_Gl'!BF60-'(5) year_D_R23p2-5.5km'!BF59</f>
        <v>-0.87004185480000007</v>
      </c>
      <c r="AT61" s="2">
        <f>'(6) SMB_R23p2-5km_Gl'!BG60-'(5) year_D_R23p2-5.5km'!BG59</f>
        <v>-1.1486511885000001</v>
      </c>
      <c r="AU61" s="2">
        <f>'(6) SMB_R23p2-5km_Gl'!BH60-'(5) year_D_R23p2-5.5km'!BH59</f>
        <v>-1.0439737144000001</v>
      </c>
      <c r="AV61" s="2">
        <f>'(6) SMB_R23p2-5km_Gl'!BI60-'(5) year_D_R23p2-5.5km'!BI59</f>
        <v>-1.1932147928000001</v>
      </c>
      <c r="AW61" s="2">
        <f>'(6) SMB_R23p2-5km_Gl'!BJ60-'(5) year_D_R23p2-5.5km'!BJ59</f>
        <v>-0.94193150240000012</v>
      </c>
      <c r="AX61" s="23">
        <f t="shared" si="15"/>
        <v>-0.70545624960869591</v>
      </c>
      <c r="AY61" s="23">
        <f t="shared" si="8"/>
        <v>-0.60447015762631584</v>
      </c>
      <c r="AZ61" s="23">
        <f t="shared" si="9"/>
        <v>-0.94527319971111112</v>
      </c>
      <c r="BD61" s="2">
        <f>SQRT('(5) year_D_R23p2-5.5km'!BN59^2+'(5) year_D_R23p2-5.5km'!$M59^2)</f>
        <v>0.19759421999641119</v>
      </c>
      <c r="BE61" s="2">
        <f>SQRT('(5) year_D_R23p2-5.5km'!BO59^2+'(5) year_D_R23p2-5.5km'!$M59^2)</f>
        <v>0.17137688635881418</v>
      </c>
      <c r="BF61" s="2">
        <f>SQRT('(5) year_D_R23p2-5.5km'!BP59^2+'(5) year_D_R23p2-5.5km'!$M59^2)</f>
        <v>0.14936417869834423</v>
      </c>
      <c r="BG61" s="2">
        <f>SQRT('(5) year_D_R23p2-5.5km'!BQ59^2+'(5) year_D_R23p2-5.5km'!$M59^2)</f>
        <v>0.13408676542197365</v>
      </c>
      <c r="BH61" s="2">
        <f>SQRT('(5) year_D_R23p2-5.5km'!BR59^2+'(5) year_D_R23p2-5.5km'!$M59^2)</f>
        <v>0.12800310438689128</v>
      </c>
      <c r="BI61" s="2">
        <f>SQRT('(5) year_D_R23p2-5.5km'!BS59^2+'(5) year_D_R23p2-5.5km'!$M59^2)</f>
        <v>0.12740238302846305</v>
      </c>
      <c r="BJ61" s="2">
        <f>SQRT('(5) year_D_R23p2-5.5km'!BT59^2+'(5) year_D_R23p2-5.5km'!$M59^2)</f>
        <v>0.12984602121533395</v>
      </c>
      <c r="BK61" s="2">
        <f>SQRT('(5) year_D_R23p2-5.5km'!BU59^2+'(5) year_D_R23p2-5.5km'!$M59^2)</f>
        <v>0.13484029857722732</v>
      </c>
      <c r="BL61" s="2">
        <f>SQRT('(5) year_D_R23p2-5.5km'!BV59^2+'(5) year_D_R23p2-5.5km'!$M59^2)</f>
        <v>0.14138023640574909</v>
      </c>
      <c r="BM61" s="2">
        <f>SQRT('(5) year_D_R23p2-5.5km'!BW59^2+'(5) year_D_R23p2-5.5km'!$M59^2)</f>
        <v>0.13931193700008979</v>
      </c>
      <c r="BN61" s="2">
        <f>SQRT('(5) year_D_R23p2-5.5km'!BX59^2+'(5) year_D_R23p2-5.5km'!$M59^2)</f>
        <v>0.12854201385104855</v>
      </c>
      <c r="BO61" s="2">
        <f>SQRT('(5) year_D_R23p2-5.5km'!BY59^2+'(5) year_D_R23p2-5.5km'!$M59^2)</f>
        <v>0.11933070918663564</v>
      </c>
      <c r="BP61" s="2">
        <f>SQRT('(5) year_D_R23p2-5.5km'!BZ59^2+'(5) year_D_R23p2-5.5km'!$M59^2)</f>
        <v>0.11267711245025586</v>
      </c>
      <c r="BQ61" s="2">
        <f>SQRT('(5) year_D_R23p2-5.5km'!CA59^2+'(5) year_D_R23p2-5.5km'!$M59^2)</f>
        <v>7.6439574283762066E-2</v>
      </c>
      <c r="BR61" s="2">
        <f>SQRT('(5) year_D_R23p2-5.5km'!CB59^2+'(5) year_D_R23p2-5.5km'!$M59^2)</f>
        <v>7.5887653356014523E-2</v>
      </c>
      <c r="BS61" s="2">
        <f>SQRT('(5) year_D_R23p2-5.5km'!CC59^2+'(5) year_D_R23p2-5.5km'!$M59^2)</f>
        <v>8.5736404002253436E-2</v>
      </c>
      <c r="BT61" s="2">
        <f>SQRT('(5) year_D_R23p2-5.5km'!CD59^2+'(5) year_D_R23p2-5.5km'!$M59^2)</f>
        <v>7.8366454969266988E-2</v>
      </c>
      <c r="BU61" s="2">
        <f>SQRT('(5) year_D_R23p2-5.5km'!CE59^2+'(5) year_D_R23p2-5.5km'!$M59^2)</f>
        <v>7.8398424977613068E-2</v>
      </c>
      <c r="BV61" s="2">
        <f>SQRT('(5) year_D_R23p2-5.5km'!CF59^2+'(5) year_D_R23p2-5.5km'!$M59^2)</f>
        <v>8.7987456057228672E-2</v>
      </c>
      <c r="BW61" s="2">
        <f>SQRT('(5) year_D_R23p2-5.5km'!CG59^2+'(5) year_D_R23p2-5.5km'!$M59^2)</f>
        <v>9.1003668941779553E-2</v>
      </c>
      <c r="BX61" s="2">
        <f>SQRT('(5) year_D_R23p2-5.5km'!CH59^2+'(5) year_D_R23p2-5.5km'!$M59^2)</f>
        <v>9.440538045853529E-2</v>
      </c>
      <c r="BY61" s="2">
        <f>SQRT('(5) year_D_R23p2-5.5km'!CI59^2+'(5) year_D_R23p2-5.5km'!$M59^2)</f>
        <v>9.4413760756693832E-2</v>
      </c>
      <c r="BZ61" s="2">
        <f>SQRT('(5) year_D_R23p2-5.5km'!CJ59^2+'(5) year_D_R23p2-5.5km'!$M59^2)</f>
        <v>9.4683020682039168E-2</v>
      </c>
      <c r="CA61" s="2">
        <f>SQRT('(5) year_D_R23p2-5.5km'!CK59^2+'(5) year_D_R23p2-5.5km'!$M59^2)</f>
        <v>9.3848940537088116E-2</v>
      </c>
      <c r="CB61" s="2">
        <f>SQRT('(5) year_D_R23p2-5.5km'!CL59^2+'(5) year_D_R23p2-5.5km'!$M59^2)</f>
        <v>8.8939153716298902E-2</v>
      </c>
      <c r="CC61" s="2">
        <f>SQRT('(5) year_D_R23p2-5.5km'!CM59^2+'(5) year_D_R23p2-5.5km'!$M59^2)</f>
        <v>9.0495169356163918E-2</v>
      </c>
      <c r="CD61" s="2">
        <f>SQRT('(5) year_D_R23p2-5.5km'!CN59^2+'(5) year_D_R23p2-5.5km'!$M59^2)</f>
        <v>9.3812721486143266E-2</v>
      </c>
      <c r="CE61" s="2">
        <f>SQRT('(5) year_D_R23p2-5.5km'!CO59^2+'(5) year_D_R23p2-5.5km'!$M59^2)</f>
        <v>7.5710200187800211E-2</v>
      </c>
      <c r="CF61" s="2">
        <f>SQRT('(5) year_D_R23p2-5.5km'!CP59^2+'(5) year_D_R23p2-5.5km'!$M59^2)</f>
        <v>7.1223839621458465E-2</v>
      </c>
      <c r="CG61" s="2">
        <f>SQRT('(5) year_D_R23p2-5.5km'!CQ59^2+'(5) year_D_R23p2-5.5km'!$M59^2)</f>
        <v>7.9015151554603882E-2</v>
      </c>
      <c r="CH61" s="2">
        <f>SQRT('(5) year_D_R23p2-5.5km'!CR59^2+'(5) year_D_R23p2-5.5km'!$M59^2)</f>
        <v>8.8603988035626219E-2</v>
      </c>
      <c r="CI61" s="2">
        <f>SQRT('(5) year_D_R23p2-5.5km'!CS59^2+'(5) year_D_R23p2-5.5km'!$M59^2)</f>
        <v>7.641945740922107E-2</v>
      </c>
      <c r="CJ61" s="2">
        <f>SQRT('(5) year_D_R23p2-5.5km'!CT59^2+'(5) year_D_R23p2-5.5km'!$M59^2)</f>
        <v>7.5045086204726968E-2</v>
      </c>
      <c r="CK61" s="2">
        <f>SQRT('(5) year_D_R23p2-5.5km'!CU59^2+'(5) year_D_R23p2-5.5km'!$M59^2)</f>
        <v>7.7674357792260854E-2</v>
      </c>
      <c r="CL61" s="2">
        <f>SQRT('(5) year_D_R23p2-5.5km'!CV59^2+'(5) year_D_R23p2-5.5km'!$M59^2)</f>
        <v>7.6127486583572115E-2</v>
      </c>
      <c r="CM61" s="2">
        <f>SQRT('(5) year_D_R23p2-5.5km'!CW59^2+'(5) year_D_R23p2-5.5km'!$M59^2)</f>
        <v>7.2697971133347861E-2</v>
      </c>
      <c r="CN61" s="2">
        <f>SQRT('(5) year_D_R23p2-5.5km'!CX59^2+'(5) year_D_R23p2-5.5km'!$M59^2)</f>
        <v>7.3570817946524619E-2</v>
      </c>
      <c r="CO61" s="2">
        <f>SQRT('(5) year_D_R23p2-5.5km'!CY59^2+'(5) year_D_R23p2-5.5km'!$M59^2)</f>
        <v>7.2517104772495303E-2</v>
      </c>
      <c r="CP61" s="2">
        <f>SQRT('(5) year_D_R23p2-5.5km'!CZ59^2+'(5) year_D_R23p2-5.5km'!$M59^2)</f>
        <v>6.9649784756749072E-2</v>
      </c>
      <c r="CQ61" s="2">
        <f>SQRT('(5) year_D_R23p2-5.5km'!DA59^2+'(5) year_D_R23p2-5.5km'!$M59^2)</f>
        <v>7.0658101203695381E-2</v>
      </c>
      <c r="CR61" s="2">
        <f>SQRT('(5) year_D_R23p2-5.5km'!DB59^2+'(5) year_D_R23p2-5.5km'!$M59^2)</f>
        <v>7.1921171180849536E-2</v>
      </c>
      <c r="CS61" s="2">
        <f>SQRT('(5) year_D_R23p2-5.5km'!DC59^2+'(5) year_D_R23p2-5.5km'!$M59^2)</f>
        <v>8.0495465472410987E-2</v>
      </c>
      <c r="CT61" s="2">
        <f>SQRT('(5) year_D_R23p2-5.5km'!DD59^2+'(5) year_D_R23p2-5.5km'!$M59^2)</f>
        <v>9.1586375545795823E-2</v>
      </c>
      <c r="CU61" s="2">
        <f>SQRT('(5) year_D_R23p2-5.5km'!DE59^2+'(5) year_D_R23p2-5.5km'!$M59^2)</f>
        <v>9.4884643680098774E-2</v>
      </c>
      <c r="CV61" s="2">
        <f>SQRT('(5) year_D_R23p2-5.5km'!DF59^2+'(5) year_D_R23p2-5.5km'!$M59^2)</f>
        <v>0.10005754625027877</v>
      </c>
      <c r="CW61" s="2">
        <f>SQRT('(5) year_D_R23p2-5.5km'!DG59^2+'(5) year_D_R23p2-5.5km'!$M59^2)</f>
        <v>0.10872727674393973</v>
      </c>
      <c r="CX61" s="2">
        <f>SQRT('(5) year_D_R23p2-5.5km'!DH59^2+'(5) year_D_R23p2-5.5km'!$M59^2)</f>
        <v>0.1192562627428089</v>
      </c>
      <c r="CY61" s="2">
        <f t="shared" si="10"/>
        <v>1.4792916651876238E-2</v>
      </c>
      <c r="CZ61" s="2">
        <f t="shared" si="13"/>
        <v>2.8489851183532925E-2</v>
      </c>
      <c r="DA61" s="2">
        <f t="shared" si="14"/>
        <v>1.8998592476359957E-2</v>
      </c>
    </row>
    <row r="62" spans="1:105" x14ac:dyDescent="0.2">
      <c r="A62" s="170" t="s">
        <v>24</v>
      </c>
      <c r="B62" s="3" t="s">
        <v>176</v>
      </c>
      <c r="C62" s="2">
        <f>'(6) SMB_R23p2-5km_Gl'!P61-'(5) year_D_R23p2-5.5km'!P60</f>
        <v>-1.3580000000000001</v>
      </c>
      <c r="D62" s="2">
        <f>'(6) SMB_R23p2-5km_Gl'!Q61-'(5) year_D_R23p2-5.5km'!Q60</f>
        <v>0.35199999999999942</v>
      </c>
      <c r="E62" s="2">
        <f>'(6) SMB_R23p2-5km_Gl'!R61-'(5) year_D_R23p2-5.5km'!R60</f>
        <v>0.96199999999999974</v>
      </c>
      <c r="F62" s="2">
        <f>'(6) SMB_R23p2-5km_Gl'!S61-'(5) year_D_R23p2-5.5km'!S60</f>
        <v>-0.87800000000000011</v>
      </c>
      <c r="G62" s="2">
        <f>'(6) SMB_R23p2-5km_Gl'!T61-'(5) year_D_R23p2-5.5km'!T60</f>
        <v>0.59199999999999964</v>
      </c>
      <c r="H62" s="2">
        <f>'(6) SMB_R23p2-5km_Gl'!U61-'(5) year_D_R23p2-5.5km'!U60</f>
        <v>2.992</v>
      </c>
      <c r="I62" s="2">
        <f>'(6) SMB_R23p2-5km_Gl'!V61-'(5) year_D_R23p2-5.5km'!V60</f>
        <v>-0.74800000000000022</v>
      </c>
      <c r="J62" s="2">
        <f>'(6) SMB_R23p2-5km_Gl'!W61-'(5) year_D_R23p2-5.5km'!W60</f>
        <v>0.76199999999999957</v>
      </c>
      <c r="K62" s="2">
        <f>'(6) SMB_R23p2-5km_Gl'!X61-'(5) year_D_R23p2-5.5km'!X60</f>
        <v>0.62199999999999989</v>
      </c>
      <c r="L62" s="2">
        <f>'(6) SMB_R23p2-5km_Gl'!Y61-'(5) year_D_R23p2-5.5km'!Y60</f>
        <v>-1.0380000000000003</v>
      </c>
      <c r="M62" s="2">
        <f>'(6) SMB_R23p2-5km_Gl'!Z61-'(5) year_D_R23p2-5.5km'!Z60</f>
        <v>-0.64800000000000058</v>
      </c>
      <c r="N62" s="2">
        <f>'(6) SMB_R23p2-5km_Gl'!AA61-'(5) year_D_R23p2-5.5km'!AA60</f>
        <v>-0.97800000000000065</v>
      </c>
      <c r="O62" s="2">
        <f>'(6) SMB_R23p2-5km_Gl'!AB61-'(5) year_D_R23p2-5.5km'!AB60</f>
        <v>-1.4080000000000004</v>
      </c>
      <c r="P62" s="2">
        <f>'(6) SMB_R23p2-5km_Gl'!AC61-'(5) year_D_R23p2-5.5km'!AC60</f>
        <v>-0.61800000000000033</v>
      </c>
      <c r="Q62" s="2">
        <f>'(6) SMB_R23p2-5km_Gl'!AD61-'(5) year_D_R23p2-5.5km'!AD60</f>
        <v>-0.47957600000000067</v>
      </c>
      <c r="R62" s="2">
        <f>'(6) SMB_R23p2-5km_Gl'!AE61-'(5) year_D_R23p2-5.5km'!AE60</f>
        <v>0.69848199999999938</v>
      </c>
      <c r="S62" s="2">
        <f>'(6) SMB_R23p2-5km_Gl'!AF61-'(5) year_D_R23p2-5.5km'!AF60</f>
        <v>-1.1150670620000001</v>
      </c>
      <c r="T62" s="2">
        <f>'(6) SMB_R23p2-5km_Gl'!AG61-'(5) year_D_R23p2-5.5km'!AG60</f>
        <v>-1.0165051900000006</v>
      </c>
      <c r="U62" s="2">
        <f>'(6) SMB_R23p2-5km_Gl'!AH61-'(5) year_D_R23p2-5.5km'!AH60</f>
        <v>-1.5958809599999997</v>
      </c>
      <c r="V62" s="2">
        <f>'(6) SMB_R23p2-5km_Gl'!AI61-'(5) year_D_R23p2-5.5km'!AI60</f>
        <v>-9.6131199999999417E-2</v>
      </c>
      <c r="W62" s="2">
        <f>'(6) SMB_R23p2-5km_Gl'!AJ61-'(5) year_D_R23p2-5.5km'!AJ60</f>
        <v>-0.52119492400000045</v>
      </c>
      <c r="X62" s="2">
        <f>'(6) SMB_R23p2-5km_Gl'!AK61-'(5) year_D_R23p2-5.5km'!AK60</f>
        <v>0.79334019000000033</v>
      </c>
      <c r="Y62" s="2">
        <f>'(6) SMB_R23p2-5km_Gl'!AL61-'(5) year_D_R23p2-5.5km'!AL60</f>
        <v>-0.45225279599999979</v>
      </c>
      <c r="Z62" s="2">
        <f>'(6) SMB_R23p2-5km_Gl'!AM61-'(5) year_D_R23p2-5.5km'!AM60</f>
        <v>0.83651027999999972</v>
      </c>
      <c r="AA62" s="2">
        <f>'(6) SMB_R23p2-5km_Gl'!AN61-'(5) year_D_R23p2-5.5km'!AN60</f>
        <v>1.9449146000000006</v>
      </c>
      <c r="AB62" s="2">
        <f>'(6) SMB_R23p2-5km_Gl'!AO61-'(5) year_D_R23p2-5.5km'!AO60</f>
        <v>0.99454367600000015</v>
      </c>
      <c r="AC62" s="2">
        <f>'(6) SMB_R23p2-5km_Gl'!AP61-'(5) year_D_R23p2-5.5km'!AP60</f>
        <v>2.3896214460000005</v>
      </c>
      <c r="AD62" s="2">
        <f>'(6) SMB_R23p2-5km_Gl'!AQ61-'(5) year_D_R23p2-5.5km'!AQ60</f>
        <v>0.18246809600000002</v>
      </c>
      <c r="AE62" s="2">
        <f>'(6) SMB_R23p2-5km_Gl'!AR61-'(5) year_D_R23p2-5.5km'!AR60</f>
        <v>-0.14314867000000042</v>
      </c>
      <c r="AF62" s="2">
        <f>'(6) SMB_R23p2-5km_Gl'!AS61-'(5) year_D_R23p2-5.5km'!AS60</f>
        <v>1.8966300439999992</v>
      </c>
      <c r="AG62" s="2">
        <f>'(6) SMB_R23p2-5km_Gl'!AT61-'(5) year_D_R23p2-5.5km'!AT60</f>
        <v>-2.1845094400000002</v>
      </c>
      <c r="AH62" s="2">
        <f>'(6) SMB_R23p2-5km_Gl'!AU61-'(5) year_D_R23p2-5.5km'!AU60</f>
        <v>-2.0140497180000003</v>
      </c>
      <c r="AI62" s="2">
        <f>'(6) SMB_R23p2-5km_Gl'!AV61-'(5) year_D_R23p2-5.5km'!AV60</f>
        <v>0.69296418799999948</v>
      </c>
      <c r="AJ62" s="2">
        <f>'(6) SMB_R23p2-5km_Gl'!AW61-'(5) year_D_R23p2-5.5km'!AW60</f>
        <v>1.2836474760000005</v>
      </c>
      <c r="AK62" s="2">
        <f>'(6) SMB_R23p2-5km_Gl'!AX61-'(5) year_D_R23p2-5.5km'!AX60</f>
        <v>-1.3246882240000004</v>
      </c>
      <c r="AL62" s="2">
        <f>'(6) SMB_R23p2-5km_Gl'!AY61-'(5) year_D_R23p2-5.5km'!AY60</f>
        <v>-1.2082106699999997</v>
      </c>
      <c r="AM62" s="2">
        <f>'(6) SMB_R23p2-5km_Gl'!AZ61-'(5) year_D_R23p2-5.5km'!AZ60</f>
        <v>-2.5713107600000003</v>
      </c>
      <c r="AN62" s="2">
        <f>'(6) SMB_R23p2-5km_Gl'!BA61-'(5) year_D_R23p2-5.5km'!BA60</f>
        <v>-2.9778472960000002</v>
      </c>
      <c r="AO62" s="2">
        <f>'(6) SMB_R23p2-5km_Gl'!BB61-'(5) year_D_R23p2-5.5km'!BB60</f>
        <v>-2.8095374080000002</v>
      </c>
      <c r="AP62" s="2">
        <f>'(6) SMB_R23p2-5km_Gl'!BC61-'(5) year_D_R23p2-5.5km'!BC60</f>
        <v>-8.4226778000001445E-2</v>
      </c>
      <c r="AQ62" s="2">
        <f>'(6) SMB_R23p2-5km_Gl'!BD61-'(5) year_D_R23p2-5.5km'!BD60</f>
        <v>-2.4411927400000004</v>
      </c>
      <c r="AR62" s="2">
        <f>'(6) SMB_R23p2-5km_Gl'!BE61-'(5) year_D_R23p2-5.5km'!BE60</f>
        <v>-1.5870544760000005</v>
      </c>
      <c r="AS62" s="2">
        <f>'(6) SMB_R23p2-5km_Gl'!BF61-'(5) year_D_R23p2-5.5km'!BF60</f>
        <v>-0.80225843000000019</v>
      </c>
      <c r="AT62" s="2">
        <f>'(6) SMB_R23p2-5km_Gl'!BG61-'(5) year_D_R23p2-5.5km'!BG60</f>
        <v>-1.9200961600000013</v>
      </c>
      <c r="AU62" s="2">
        <f>'(6) SMB_R23p2-5km_Gl'!BH61-'(5) year_D_R23p2-5.5km'!BH60</f>
        <v>-1.1165260000000004</v>
      </c>
      <c r="AV62" s="2">
        <f>'(6) SMB_R23p2-5km_Gl'!BI61-'(5) year_D_R23p2-5.5km'!BI60</f>
        <v>-1.677497374000001</v>
      </c>
      <c r="AW62" s="2">
        <f>'(6) SMB_R23p2-5km_Gl'!BJ61-'(5) year_D_R23p2-5.5km'!BJ60</f>
        <v>0.1967955099999994</v>
      </c>
      <c r="AX62" s="23">
        <f t="shared" si="15"/>
        <v>-0.43081826695652203</v>
      </c>
      <c r="AY62" s="23">
        <f t="shared" si="8"/>
        <v>-0.25792353747368457</v>
      </c>
      <c r="AZ62" s="23">
        <f t="shared" si="9"/>
        <v>-1.1660506908888892</v>
      </c>
      <c r="BD62" s="2">
        <f>SQRT('(5) year_D_R23p2-5.5km'!BN60^2+'(5) year_D_R23p2-5.5km'!$M60^2)</f>
        <v>4.9030854649582309</v>
      </c>
      <c r="BE62" s="2">
        <f>SQRT('(5) year_D_R23p2-5.5km'!BO60^2+'(5) year_D_R23p2-5.5km'!$M60^2)</f>
        <v>4.4461428992076018</v>
      </c>
      <c r="BF62" s="2">
        <f>SQRT('(5) year_D_R23p2-5.5km'!BP60^2+'(5) year_D_R23p2-5.5km'!$M60^2)</f>
        <v>4.0146024502183586</v>
      </c>
      <c r="BG62" s="2">
        <f>SQRT('(5) year_D_R23p2-5.5km'!BQ60^2+'(5) year_D_R23p2-5.5km'!$M60^2)</f>
        <v>3.5983135336995811</v>
      </c>
      <c r="BH62" s="2">
        <f>SQRT('(5) year_D_R23p2-5.5km'!BR60^2+'(5) year_D_R23p2-5.5km'!$M60^2)</f>
        <v>3.2074338814467889</v>
      </c>
      <c r="BI62" s="2">
        <f>SQRT('(5) year_D_R23p2-5.5km'!BS60^2+'(5) year_D_R23p2-5.5km'!$M60^2)</f>
        <v>2.8318169246289049</v>
      </c>
      <c r="BJ62" s="2">
        <f>SQRT('(5) year_D_R23p2-5.5km'!BT60^2+'(5) year_D_R23p2-5.5km'!$M60^2)</f>
        <v>2.47654806553401</v>
      </c>
      <c r="BK62" s="2">
        <f>SQRT('(5) year_D_R23p2-5.5km'!BU60^2+'(5) year_D_R23p2-5.5km'!$M60^2)</f>
        <v>2.1416403477081634</v>
      </c>
      <c r="BL62" s="2">
        <f>SQRT('(5) year_D_R23p2-5.5km'!BV60^2+'(5) year_D_R23p2-5.5km'!$M60^2)</f>
        <v>1.8220417151991743</v>
      </c>
      <c r="BM62" s="2">
        <f>SQRT('(5) year_D_R23p2-5.5km'!BW60^2+'(5) year_D_R23p2-5.5km'!$M60^2)</f>
        <v>1.5177928518340187</v>
      </c>
      <c r="BN62" s="2">
        <f>SQRT('(5) year_D_R23p2-5.5km'!BX60^2+'(5) year_D_R23p2-5.5km'!$M60^2)</f>
        <v>1.2340355985902409</v>
      </c>
      <c r="BO62" s="2">
        <f>SQRT('(5) year_D_R23p2-5.5km'!BY60^2+'(5) year_D_R23p2-5.5km'!$M60^2)</f>
        <v>0.96585753718184508</v>
      </c>
      <c r="BP62" s="2">
        <f>SQRT('(5) year_D_R23p2-5.5km'!BZ60^2+'(5) year_D_R23p2-5.5km'!$M60^2)</f>
        <v>0.73886091264538645</v>
      </c>
      <c r="BQ62" s="2">
        <f>SQRT('(5) year_D_R23p2-5.5km'!CA60^2+'(5) year_D_R23p2-5.5km'!$M60^2)</f>
        <v>0.62851075919674448</v>
      </c>
      <c r="BR62" s="2">
        <f>SQRT('(5) year_D_R23p2-5.5km'!CB60^2+'(5) year_D_R23p2-5.5km'!$M60^2)</f>
        <v>0.5855255877769685</v>
      </c>
      <c r="BS62" s="2">
        <f>SQRT('(5) year_D_R23p2-5.5km'!CC60^2+'(5) year_D_R23p2-5.5km'!$M60^2)</f>
        <v>0.63594295025077274</v>
      </c>
      <c r="BT62" s="2">
        <f>SQRT('(5) year_D_R23p2-5.5km'!CD60^2+'(5) year_D_R23p2-5.5km'!$M60^2)</f>
        <v>0.60959214307501663</v>
      </c>
      <c r="BU62" s="2">
        <f>SQRT('(5) year_D_R23p2-5.5km'!CE60^2+'(5) year_D_R23p2-5.5km'!$M60^2)</f>
        <v>0.63203741316828144</v>
      </c>
      <c r="BV62" s="2">
        <f>SQRT('(5) year_D_R23p2-5.5km'!CF60^2+'(5) year_D_R23p2-5.5km'!$M60^2)</f>
        <v>0.64253430030105096</v>
      </c>
      <c r="BW62" s="2">
        <f>SQRT('(5) year_D_R23p2-5.5km'!CG60^2+'(5) year_D_R23p2-5.5km'!$M60^2)</f>
        <v>0.60659172980514187</v>
      </c>
      <c r="BX62" s="2">
        <f>SQRT('(5) year_D_R23p2-5.5km'!CH60^2+'(5) year_D_R23p2-5.5km'!$M60^2)</f>
        <v>0.62914876692516097</v>
      </c>
      <c r="BY62" s="2">
        <f>SQRT('(5) year_D_R23p2-5.5km'!CI60^2+'(5) year_D_R23p2-5.5km'!$M60^2)</f>
        <v>0.60745652528059335</v>
      </c>
      <c r="BZ62" s="2">
        <f>SQRT('(5) year_D_R23p2-5.5km'!CJ60^2+'(5) year_D_R23p2-5.5km'!$M60^2)</f>
        <v>0.59338078393167715</v>
      </c>
      <c r="CA62" s="2">
        <f>SQRT('(5) year_D_R23p2-5.5km'!CK60^2+'(5) year_D_R23p2-5.5km'!$M60^2)</f>
        <v>0.55295391440074604</v>
      </c>
      <c r="CB62" s="2">
        <f>SQRT('(5) year_D_R23p2-5.5km'!CL60^2+'(5) year_D_R23p2-5.5km'!$M60^2)</f>
        <v>0.59013554352174802</v>
      </c>
      <c r="CC62" s="2">
        <f>SQRT('(5) year_D_R23p2-5.5km'!CM60^2+'(5) year_D_R23p2-5.5km'!$M60^2)</f>
        <v>0.62420605315295297</v>
      </c>
      <c r="CD62" s="2">
        <f>SQRT('(5) year_D_R23p2-5.5km'!CN60^2+'(5) year_D_R23p2-5.5km'!$M60^2)</f>
        <v>0.63823691375889635</v>
      </c>
      <c r="CE62" s="2">
        <f>SQRT('(5) year_D_R23p2-5.5km'!CO60^2+'(5) year_D_R23p2-5.5km'!$M60^2)</f>
        <v>0.55142323925491377</v>
      </c>
      <c r="CF62" s="2">
        <f>SQRT('(5) year_D_R23p2-5.5km'!CP60^2+'(5) year_D_R23p2-5.5km'!$M60^2)</f>
        <v>0.57665174342367642</v>
      </c>
      <c r="CG62" s="2">
        <f>SQRT('(5) year_D_R23p2-5.5km'!CQ60^2+'(5) year_D_R23p2-5.5km'!$M60^2)</f>
        <v>0.48480431726441808</v>
      </c>
      <c r="CH62" s="2">
        <f>SQRT('(5) year_D_R23p2-5.5km'!CR60^2+'(5) year_D_R23p2-5.5km'!$M60^2)</f>
        <v>0.61376736693224987</v>
      </c>
      <c r="CI62" s="2">
        <f>SQRT('(5) year_D_R23p2-5.5km'!CS60^2+'(5) year_D_R23p2-5.5km'!$M60^2)</f>
        <v>0.5574751428962057</v>
      </c>
      <c r="CJ62" s="2">
        <f>SQRT('(5) year_D_R23p2-5.5km'!CT60^2+'(5) year_D_R23p2-5.5km'!$M60^2)</f>
        <v>0.62933734678793563</v>
      </c>
      <c r="CK62" s="2">
        <f>SQRT('(5) year_D_R23p2-5.5km'!CU60^2+'(5) year_D_R23p2-5.5km'!$M60^2)</f>
        <v>0.61576299726488481</v>
      </c>
      <c r="CL62" s="2">
        <f>SQRT('(5) year_D_R23p2-5.5km'!CV60^2+'(5) year_D_R23p2-5.5km'!$M60^2)</f>
        <v>0.64719261153905405</v>
      </c>
      <c r="CM62" s="2">
        <f>SQRT('(5) year_D_R23p2-5.5km'!CW60^2+'(5) year_D_R23p2-5.5km'!$M60^2)</f>
        <v>0.6096229614716655</v>
      </c>
      <c r="CN62" s="2">
        <f>SQRT('(5) year_D_R23p2-5.5km'!CX60^2+'(5) year_D_R23p2-5.5km'!$M60^2)</f>
        <v>0.64843090982198837</v>
      </c>
      <c r="CO62" s="2">
        <f>SQRT('(5) year_D_R23p2-5.5km'!CY60^2+'(5) year_D_R23p2-5.5km'!$M60^2)</f>
        <v>0.68500827768172778</v>
      </c>
      <c r="CP62" s="2">
        <f>SQRT('(5) year_D_R23p2-5.5km'!CZ60^2+'(5) year_D_R23p2-5.5km'!$M60^2)</f>
        <v>0.63635307859595136</v>
      </c>
      <c r="CQ62" s="2">
        <f>SQRT('(5) year_D_R23p2-5.5km'!DA60^2+'(5) year_D_R23p2-5.5km'!$M60^2)</f>
        <v>0.64673761033734856</v>
      </c>
      <c r="CR62" s="2">
        <f>SQRT('(5) year_D_R23p2-5.5km'!DB60^2+'(5) year_D_R23p2-5.5km'!$M60^2)</f>
        <v>0.63876001155089135</v>
      </c>
      <c r="CS62" s="2">
        <f>SQRT('(5) year_D_R23p2-5.5km'!DC60^2+'(5) year_D_R23p2-5.5km'!$M60^2)</f>
        <v>0.59399246775675008</v>
      </c>
      <c r="CT62" s="2">
        <f>SQRT('(5) year_D_R23p2-5.5km'!DD60^2+'(5) year_D_R23p2-5.5km'!$M60^2)</f>
        <v>0.62079282157815308</v>
      </c>
      <c r="CU62" s="2">
        <f>SQRT('(5) year_D_R23p2-5.5km'!DE60^2+'(5) year_D_R23p2-5.5km'!$M60^2)</f>
        <v>0.60817419233185821</v>
      </c>
      <c r="CV62" s="2">
        <f>SQRT('(5) year_D_R23p2-5.5km'!DF60^2+'(5) year_D_R23p2-5.5km'!$M60^2)</f>
        <v>0.59582858086990209</v>
      </c>
      <c r="CW62" s="2">
        <f>SQRT('(5) year_D_R23p2-5.5km'!DG60^2+'(5) year_D_R23p2-5.5km'!$M60^2)</f>
        <v>0.59969948497721692</v>
      </c>
      <c r="CX62" s="2">
        <f>SQRT('(5) year_D_R23p2-5.5km'!DH60^2+'(5) year_D_R23p2-5.5km'!$M60^2)</f>
        <v>0.56760523945219088</v>
      </c>
      <c r="CY62" s="2">
        <f t="shared" si="10"/>
        <v>0.17510758751344202</v>
      </c>
      <c r="CZ62" s="2">
        <f t="shared" si="13"/>
        <v>0.46684325203991806</v>
      </c>
      <c r="DA62" s="2">
        <f t="shared" si="14"/>
        <v>0.14415015886611882</v>
      </c>
    </row>
    <row r="63" spans="1:105" x14ac:dyDescent="0.2">
      <c r="A63" s="170" t="s">
        <v>25</v>
      </c>
      <c r="B63" s="3" t="s">
        <v>176</v>
      </c>
      <c r="C63" s="2">
        <f>'(6) SMB_R23p2-5km_Gl'!P62-'(5) year_D_R23p2-5.5km'!P61</f>
        <v>-1.2787999999999999</v>
      </c>
      <c r="D63" s="2">
        <f>'(6) SMB_R23p2-5km_Gl'!Q62-'(5) year_D_R23p2-5.5km'!Q61</f>
        <v>-0.44880000000000031</v>
      </c>
      <c r="E63" s="2">
        <f>'(6) SMB_R23p2-5km_Gl'!R62-'(5) year_D_R23p2-5.5km'!R61</f>
        <v>-6.8799999999999972E-2</v>
      </c>
      <c r="F63" s="2">
        <f>'(6) SMB_R23p2-5km_Gl'!S62-'(5) year_D_R23p2-5.5km'!S61</f>
        <v>-1.0488</v>
      </c>
      <c r="G63" s="2">
        <f>'(6) SMB_R23p2-5km_Gl'!T62-'(5) year_D_R23p2-5.5km'!T61</f>
        <v>-0.24880000000000013</v>
      </c>
      <c r="H63" s="2">
        <f>'(6) SMB_R23p2-5km_Gl'!U62-'(5) year_D_R23p2-5.5km'!U61</f>
        <v>0.98119999999999985</v>
      </c>
      <c r="I63" s="2">
        <f>'(6) SMB_R23p2-5km_Gl'!V62-'(5) year_D_R23p2-5.5km'!V61</f>
        <v>-1.0588000000000002</v>
      </c>
      <c r="J63" s="2">
        <f>'(6) SMB_R23p2-5km_Gl'!W62-'(5) year_D_R23p2-5.5km'!W61</f>
        <v>-9.8800000000000221E-2</v>
      </c>
      <c r="K63" s="2">
        <f>'(6) SMB_R23p2-5km_Gl'!X62-'(5) year_D_R23p2-5.5km'!X61</f>
        <v>-0.35880000000000001</v>
      </c>
      <c r="L63" s="2">
        <f>'(6) SMB_R23p2-5km_Gl'!Y62-'(5) year_D_R23p2-5.5km'!Y61</f>
        <v>-1.0588000000000002</v>
      </c>
      <c r="M63" s="2">
        <f>'(6) SMB_R23p2-5km_Gl'!Z62-'(5) year_D_R23p2-5.5km'!Z61</f>
        <v>-0.80880000000000019</v>
      </c>
      <c r="N63" s="2">
        <f>'(6) SMB_R23p2-5km_Gl'!AA62-'(5) year_D_R23p2-5.5km'!AA61</f>
        <v>-1.1388000000000003</v>
      </c>
      <c r="O63" s="2">
        <f>'(6) SMB_R23p2-5km_Gl'!AB62-'(5) year_D_R23p2-5.5km'!AB61</f>
        <v>-1.5287999999999999</v>
      </c>
      <c r="P63" s="2">
        <f>'(6) SMB_R23p2-5km_Gl'!AC62-'(5) year_D_R23p2-5.5km'!AC61</f>
        <v>-0.9887999999999999</v>
      </c>
      <c r="Q63" s="2">
        <f>'(6) SMB_R23p2-5km_Gl'!AD62-'(5) year_D_R23p2-5.5km'!AD61</f>
        <v>-1.1342240000000001</v>
      </c>
      <c r="R63" s="2">
        <f>'(6) SMB_R23p2-5km_Gl'!AE62-'(5) year_D_R23p2-5.5km'!AE61</f>
        <v>-0.24981679999999962</v>
      </c>
      <c r="S63" s="2">
        <f>'(6) SMB_R23p2-5km_Gl'!AF62-'(5) year_D_R23p2-5.5km'!AF61</f>
        <v>-1.4156442727999998</v>
      </c>
      <c r="T63" s="2">
        <f>'(6) SMB_R23p2-5km_Gl'!AG62-'(5) year_D_R23p2-5.5km'!AG61</f>
        <v>-0.81431762000000019</v>
      </c>
      <c r="U63" s="2">
        <f>'(6) SMB_R23p2-5km_Gl'!AH62-'(5) year_D_R23p2-5.5km'!AH61</f>
        <v>-1.2702987360000004</v>
      </c>
      <c r="V63" s="2">
        <f>'(6) SMB_R23p2-5km_Gl'!AI62-'(5) year_D_R23p2-5.5km'!AI61</f>
        <v>-0.77807881679999991</v>
      </c>
      <c r="W63" s="2">
        <f>'(6) SMB_R23p2-5km_Gl'!AJ62-'(5) year_D_R23p2-5.5km'!AJ61</f>
        <v>-1.0444252343999998</v>
      </c>
      <c r="X63" s="2">
        <f>'(6) SMB_R23p2-5km_Gl'!AK62-'(5) year_D_R23p2-5.5km'!AK61</f>
        <v>-2.5614479999999773E-2</v>
      </c>
      <c r="Y63" s="2">
        <f>'(6) SMB_R23p2-5km_Gl'!AL62-'(5) year_D_R23p2-5.5km'!AL61</f>
        <v>-0.29615659759999957</v>
      </c>
      <c r="Z63" s="2">
        <f>'(6) SMB_R23p2-5km_Gl'!AM62-'(5) year_D_R23p2-5.5km'!AM61</f>
        <v>0.33401051920000002</v>
      </c>
      <c r="AA63" s="2">
        <f>'(6) SMB_R23p2-5km_Gl'!AN62-'(5) year_D_R23p2-5.5km'!AN61</f>
        <v>0.39192362879999942</v>
      </c>
      <c r="AB63" s="2">
        <f>'(6) SMB_R23p2-5km_Gl'!AO62-'(5) year_D_R23p2-5.5km'!AO61</f>
        <v>7.8338168799999774E-2</v>
      </c>
      <c r="AC63" s="2">
        <f>'(6) SMB_R23p2-5km_Gl'!AP62-'(5) year_D_R23p2-5.5km'!AP61</f>
        <v>0.88226559919999925</v>
      </c>
      <c r="AD63" s="2">
        <f>'(6) SMB_R23p2-5km_Gl'!AQ62-'(5) year_D_R23p2-5.5km'!AQ61</f>
        <v>0.2840136063999994</v>
      </c>
      <c r="AE63" s="2">
        <f>'(6) SMB_R23p2-5km_Gl'!AR62-'(5) year_D_R23p2-5.5km'!AR61</f>
        <v>-0.37645426000000048</v>
      </c>
      <c r="AF63" s="2">
        <f>'(6) SMB_R23p2-5km_Gl'!AS62-'(5) year_D_R23p2-5.5km'!AS61</f>
        <v>0.85595041600000021</v>
      </c>
      <c r="AG63" s="2">
        <f>'(6) SMB_R23p2-5km_Gl'!AT62-'(5) year_D_R23p2-5.5km'!AT61</f>
        <v>-1.7046077039999998</v>
      </c>
      <c r="AH63" s="2">
        <f>'(6) SMB_R23p2-5km_Gl'!AU62-'(5) year_D_R23p2-5.5km'!AU61</f>
        <v>-1.9204369431999999</v>
      </c>
      <c r="AI63" s="2">
        <f>'(6) SMB_R23p2-5km_Gl'!AV62-'(5) year_D_R23p2-5.5km'!AV61</f>
        <v>-1.0617219000000002</v>
      </c>
      <c r="AJ63" s="2">
        <f>'(6) SMB_R23p2-5km_Gl'!AW62-'(5) year_D_R23p2-5.5km'!AW61</f>
        <v>-0.70538931839999996</v>
      </c>
      <c r="AK63" s="2">
        <f>'(6) SMB_R23p2-5km_Gl'!AX62-'(5) year_D_R23p2-5.5km'!AX61</f>
        <v>-2.3470629080000007</v>
      </c>
      <c r="AL63" s="2">
        <f>'(6) SMB_R23p2-5km_Gl'!AY62-'(5) year_D_R23p2-5.5km'!AY61</f>
        <v>-1.8556049471999998</v>
      </c>
      <c r="AM63" s="2">
        <f>'(6) SMB_R23p2-5km_Gl'!AZ62-'(5) year_D_R23p2-5.5km'!AZ61</f>
        <v>-3.0372735248000007</v>
      </c>
      <c r="AN63" s="2">
        <f>'(6) SMB_R23p2-5km_Gl'!BA62-'(5) year_D_R23p2-5.5km'!BA61</f>
        <v>-3.0375008608000003</v>
      </c>
      <c r="AO63" s="2">
        <f>'(6) SMB_R23p2-5km_Gl'!BB62-'(5) year_D_R23p2-5.5km'!BB61</f>
        <v>-2.6100615048</v>
      </c>
      <c r="AP63" s="2">
        <f>'(6) SMB_R23p2-5km_Gl'!BC62-'(5) year_D_R23p2-5.5km'!BC61</f>
        <v>-1.7278261952</v>
      </c>
      <c r="AQ63" s="2">
        <f>'(6) SMB_R23p2-5km_Gl'!BD62-'(5) year_D_R23p2-5.5km'!BD61</f>
        <v>-2.8278659663999997</v>
      </c>
      <c r="AR63" s="2">
        <f>'(6) SMB_R23p2-5km_Gl'!BE62-'(5) year_D_R23p2-5.5km'!BE61</f>
        <v>-2.964933808800001</v>
      </c>
      <c r="AS63" s="2">
        <f>'(6) SMB_R23p2-5km_Gl'!BF62-'(5) year_D_R23p2-5.5km'!BF61</f>
        <v>-2.7627470112000005</v>
      </c>
      <c r="AT63" s="2">
        <f>'(6) SMB_R23p2-5km_Gl'!BG62-'(5) year_D_R23p2-5.5km'!BG61</f>
        <v>-4.5359518624000001</v>
      </c>
      <c r="AU63" s="2">
        <f>'(6) SMB_R23p2-5km_Gl'!BH62-'(5) year_D_R23p2-5.5km'!BH61</f>
        <v>-4.6471739504000009</v>
      </c>
      <c r="AV63" s="2">
        <f>'(6) SMB_R23p2-5km_Gl'!BI62-'(5) year_D_R23p2-5.5km'!BI61</f>
        <v>-5.1860268087999994</v>
      </c>
      <c r="AW63" s="2">
        <f>'(6) SMB_R23p2-5km_Gl'!BJ62-'(5) year_D_R23p2-5.5km'!BJ61</f>
        <v>-4.962506384000001</v>
      </c>
      <c r="AX63" s="23">
        <f t="shared" si="15"/>
        <v>-1.2318242194260869</v>
      </c>
      <c r="AY63" s="23">
        <f t="shared" si="8"/>
        <v>-0.73881586467368421</v>
      </c>
      <c r="AZ63" s="23">
        <f t="shared" si="9"/>
        <v>-2.3584827254666667</v>
      </c>
      <c r="BD63" s="2">
        <f>SQRT('(5) year_D_R23p2-5.5km'!BN61^2+'(5) year_D_R23p2-5.5km'!$M61^2)</f>
        <v>3.5298999712987125</v>
      </c>
      <c r="BE63" s="2">
        <f>SQRT('(5) year_D_R23p2-5.5km'!BO61^2+'(5) year_D_R23p2-5.5km'!$M61^2)</f>
        <v>3.1943316067710565</v>
      </c>
      <c r="BF63" s="2">
        <f>SQRT('(5) year_D_R23p2-5.5km'!BP61^2+'(5) year_D_R23p2-5.5km'!$M61^2)</f>
        <v>2.8774110675418325</v>
      </c>
      <c r="BG63" s="2">
        <f>SQRT('(5) year_D_R23p2-5.5km'!BQ61^2+'(5) year_D_R23p2-5.5km'!$M61^2)</f>
        <v>2.5716824842015589</v>
      </c>
      <c r="BH63" s="2">
        <f>SQRT('(5) year_D_R23p2-5.5km'!BR61^2+'(5) year_D_R23p2-5.5km'!$M61^2)</f>
        <v>2.2846040935622813</v>
      </c>
      <c r="BI63" s="2">
        <f>SQRT('(5) year_D_R23p2-5.5km'!BS61^2+'(5) year_D_R23p2-5.5km'!$M61^2)</f>
        <v>2.0087213848319054</v>
      </c>
      <c r="BJ63" s="2">
        <f>SQRT('(5) year_D_R23p2-5.5km'!BT61^2+'(5) year_D_R23p2-5.5km'!$M61^2)</f>
        <v>1.747765742296929</v>
      </c>
      <c r="BK63" s="2">
        <f>SQRT('(5) year_D_R23p2-5.5km'!BU61^2+'(5) year_D_R23p2-5.5km'!$M61^2)</f>
        <v>1.4980142931760783</v>
      </c>
      <c r="BL63" s="2">
        <f>SQRT('(5) year_D_R23p2-5.5km'!BV61^2+'(5) year_D_R23p2-5.5km'!$M61^2)</f>
        <v>1.2594759710444505</v>
      </c>
      <c r="BM63" s="2">
        <f>SQRT('(5) year_D_R23p2-5.5km'!BW61^2+'(5) year_D_R23p2-5.5km'!$M61^2)</f>
        <v>1.0321669421025066</v>
      </c>
      <c r="BN63" s="2">
        <f>SQRT('(5) year_D_R23p2-5.5km'!BX61^2+'(5) year_D_R23p2-5.5km'!$M61^2)</f>
        <v>0.81984388597152202</v>
      </c>
      <c r="BO63" s="2">
        <f>SQRT('(5) year_D_R23p2-5.5km'!BY61^2+'(5) year_D_R23p2-5.5km'!$M61^2)</f>
        <v>0.61513459508176982</v>
      </c>
      <c r="BP63" s="2">
        <f>SQRT('(5) year_D_R23p2-5.5km'!BZ61^2+'(5) year_D_R23p2-5.5km'!$M61^2)</f>
        <v>0.42574255038727493</v>
      </c>
      <c r="BQ63" s="2">
        <f>SQRT('(5) year_D_R23p2-5.5km'!CA61^2+'(5) year_D_R23p2-5.5km'!$M61^2)</f>
        <v>0.30069312698219253</v>
      </c>
      <c r="BR63" s="2">
        <f>SQRT('(5) year_D_R23p2-5.5km'!CB61^2+'(5) year_D_R23p2-5.5km'!$M61^2)</f>
        <v>0.29614102288941146</v>
      </c>
      <c r="BS63" s="2">
        <f>SQRT('(5) year_D_R23p2-5.5km'!CC61^2+'(5) year_D_R23p2-5.5km'!$M61^2)</f>
        <v>0.3068157946992468</v>
      </c>
      <c r="BT63" s="2">
        <f>SQRT('(5) year_D_R23p2-5.5km'!CD61^2+'(5) year_D_R23p2-5.5km'!$M61^2)</f>
        <v>0.30607713798613873</v>
      </c>
      <c r="BU63" s="2">
        <f>SQRT('(5) year_D_R23p2-5.5km'!CE61^2+'(5) year_D_R23p2-5.5km'!$M61^2)</f>
        <v>0.28845210678895733</v>
      </c>
      <c r="BV63" s="2">
        <f>SQRT('(5) year_D_R23p2-5.5km'!CF61^2+'(5) year_D_R23p2-5.5km'!$M61^2)</f>
        <v>0.29202189662984218</v>
      </c>
      <c r="BW63" s="2">
        <f>SQRT('(5) year_D_R23p2-5.5km'!CG61^2+'(5) year_D_R23p2-5.5km'!$M61^2)</f>
        <v>0.29020904343501081</v>
      </c>
      <c r="BX63" s="2">
        <f>SQRT('(5) year_D_R23p2-5.5km'!CH61^2+'(5) year_D_R23p2-5.5km'!$M61^2)</f>
        <v>0.29007659609348779</v>
      </c>
      <c r="BY63" s="2">
        <f>SQRT('(5) year_D_R23p2-5.5km'!CI61^2+'(5) year_D_R23p2-5.5km'!$M61^2)</f>
        <v>0.28581919336053413</v>
      </c>
      <c r="BZ63" s="2">
        <f>SQRT('(5) year_D_R23p2-5.5km'!CJ61^2+'(5) year_D_R23p2-5.5km'!$M61^2)</f>
        <v>0.262291375385451</v>
      </c>
      <c r="CA63" s="2">
        <f>SQRT('(5) year_D_R23p2-5.5km'!CK61^2+'(5) year_D_R23p2-5.5km'!$M61^2)</f>
        <v>0.23799642934798065</v>
      </c>
      <c r="CB63" s="2">
        <f>SQRT('(5) year_D_R23p2-5.5km'!CL61^2+'(5) year_D_R23p2-5.5km'!$M61^2)</f>
        <v>0.29577093419022443</v>
      </c>
      <c r="CC63" s="2">
        <f>SQRT('(5) year_D_R23p2-5.5km'!CM61^2+'(5) year_D_R23p2-5.5km'!$M61^2)</f>
        <v>0.32047051636822771</v>
      </c>
      <c r="CD63" s="2">
        <f>SQRT('(5) year_D_R23p2-5.5km'!CN61^2+'(5) year_D_R23p2-5.5km'!$M61^2)</f>
        <v>0.24781181055169396</v>
      </c>
      <c r="CE63" s="2">
        <f>SQRT('(5) year_D_R23p2-5.5km'!CO61^2+'(5) year_D_R23p2-5.5km'!$M61^2)</f>
        <v>0.2568402441749667</v>
      </c>
      <c r="CF63" s="2">
        <f>SQRT('(5) year_D_R23p2-5.5km'!CP61^2+'(5) year_D_R23p2-5.5km'!$M61^2)</f>
        <v>0.262426447698828</v>
      </c>
      <c r="CG63" s="2">
        <f>SQRT('(5) year_D_R23p2-5.5km'!CQ61^2+'(5) year_D_R23p2-5.5km'!$M61^2)</f>
        <v>0.25186210089446126</v>
      </c>
      <c r="CH63" s="2">
        <f>SQRT('(5) year_D_R23p2-5.5km'!CR61^2+'(5) year_D_R23p2-5.5km'!$M61^2)</f>
        <v>0.27488133074672055</v>
      </c>
      <c r="CI63" s="2">
        <f>SQRT('(5) year_D_R23p2-5.5km'!CS61^2+'(5) year_D_R23p2-5.5km'!$M61^2)</f>
        <v>0.29331277389504934</v>
      </c>
      <c r="CJ63" s="2">
        <f>SQRT('(5) year_D_R23p2-5.5km'!CT61^2+'(5) year_D_R23p2-5.5km'!$M61^2)</f>
        <v>0.33611906515658874</v>
      </c>
      <c r="CK63" s="2">
        <f>SQRT('(5) year_D_R23p2-5.5km'!CU61^2+'(5) year_D_R23p2-5.5km'!$M61^2)</f>
        <v>0.35921728656262392</v>
      </c>
      <c r="CL63" s="2">
        <f>SQRT('(5) year_D_R23p2-5.5km'!CV61^2+'(5) year_D_R23p2-5.5km'!$M61^2)</f>
        <v>0.35818382675197097</v>
      </c>
      <c r="CM63" s="2">
        <f>SQRT('(5) year_D_R23p2-5.5km'!CW61^2+'(5) year_D_R23p2-5.5km'!$M61^2)</f>
        <v>0.36357041284757252</v>
      </c>
      <c r="CN63" s="2">
        <f>SQRT('(5) year_D_R23p2-5.5km'!CX61^2+'(5) year_D_R23p2-5.5km'!$M61^2)</f>
        <v>0.35823909731472775</v>
      </c>
      <c r="CO63" s="2">
        <f>SQRT('(5) year_D_R23p2-5.5km'!CY61^2+'(5) year_D_R23p2-5.5km'!$M61^2)</f>
        <v>0.34806945481031404</v>
      </c>
      <c r="CP63" s="2">
        <f>SQRT('(5) year_D_R23p2-5.5km'!CZ61^2+'(5) year_D_R23p2-5.5km'!$M61^2)</f>
        <v>0.35678790633324953</v>
      </c>
      <c r="CQ63" s="2">
        <f>SQRT('(5) year_D_R23p2-5.5km'!DA61^2+'(5) year_D_R23p2-5.5km'!$M61^2)</f>
        <v>0.43875013398000479</v>
      </c>
      <c r="CR63" s="2">
        <f>SQRT('(5) year_D_R23p2-5.5km'!DB61^2+'(5) year_D_R23p2-5.5km'!$M61^2)</f>
        <v>0.39819095737045573</v>
      </c>
      <c r="CS63" s="2">
        <f>SQRT('(5) year_D_R23p2-5.5km'!DC61^2+'(5) year_D_R23p2-5.5km'!$M61^2)</f>
        <v>0.41371393582829386</v>
      </c>
      <c r="CT63" s="2">
        <f>SQRT('(5) year_D_R23p2-5.5km'!DD61^2+'(5) year_D_R23p2-5.5km'!$M61^2)</f>
        <v>0.4305613382743026</v>
      </c>
      <c r="CU63" s="2">
        <f>SQRT('(5) year_D_R23p2-5.5km'!DE61^2+'(5) year_D_R23p2-5.5km'!$M61^2)</f>
        <v>0.50252687887931613</v>
      </c>
      <c r="CV63" s="2">
        <f>SQRT('(5) year_D_R23p2-5.5km'!DF61^2+'(5) year_D_R23p2-5.5km'!$M61^2)</f>
        <v>0.53241159929533055</v>
      </c>
      <c r="CW63" s="2">
        <f>SQRT('(5) year_D_R23p2-5.5km'!DG61^2+'(5) year_D_R23p2-5.5km'!$M61^2)</f>
        <v>0.64651788057781856</v>
      </c>
      <c r="CX63" s="2">
        <f>SQRT('(5) year_D_R23p2-5.5km'!DH61^2+'(5) year_D_R23p2-5.5km'!$M61^2)</f>
        <v>0.68432303935063243</v>
      </c>
      <c r="CY63" s="2">
        <f t="shared" si="10"/>
        <v>0.11364288640554854</v>
      </c>
      <c r="CZ63" s="2">
        <f t="shared" si="13"/>
        <v>0.31826002478191656</v>
      </c>
      <c r="DA63" s="2">
        <f t="shared" si="14"/>
        <v>9.068438133934241E-2</v>
      </c>
    </row>
    <row r="64" spans="1:105" x14ac:dyDescent="0.2">
      <c r="A64" s="170" t="s">
        <v>189</v>
      </c>
      <c r="B64" s="3" t="s">
        <v>176</v>
      </c>
      <c r="C64" s="2">
        <f>'(6) SMB_R23p2-5km_Gl'!P63-'(5) year_D_R23p2-5.5km'!P62</f>
        <v>-3.0886734999999996</v>
      </c>
      <c r="D64" s="2">
        <f>'(6) SMB_R23p2-5km_Gl'!Q63-'(5) year_D_R23p2-5.5km'!Q62</f>
        <v>-2.4686735</v>
      </c>
      <c r="E64" s="2">
        <f>'(6) SMB_R23p2-5km_Gl'!R63-'(5) year_D_R23p2-5.5km'!R62</f>
        <v>-2.1086734999999996</v>
      </c>
      <c r="F64" s="2">
        <f>'(6) SMB_R23p2-5km_Gl'!S63-'(5) year_D_R23p2-5.5km'!S62</f>
        <v>-3.0886734999999996</v>
      </c>
      <c r="G64" s="2">
        <f>'(6) SMB_R23p2-5km_Gl'!T63-'(5) year_D_R23p2-5.5km'!T62</f>
        <v>-2.3586734999999996</v>
      </c>
      <c r="H64" s="2">
        <f>'(6) SMB_R23p2-5km_Gl'!U63-'(5) year_D_R23p2-5.5km'!U62</f>
        <v>-1.2786735</v>
      </c>
      <c r="I64" s="2">
        <f>'(6) SMB_R23p2-5km_Gl'!V63-'(5) year_D_R23p2-5.5km'!V62</f>
        <v>-3.0286735</v>
      </c>
      <c r="J64" s="2">
        <f>'(6) SMB_R23p2-5km_Gl'!W63-'(5) year_D_R23p2-5.5km'!W62</f>
        <v>-2.1486734999999997</v>
      </c>
      <c r="K64" s="2">
        <f>'(6) SMB_R23p2-5km_Gl'!X63-'(5) year_D_R23p2-5.5km'!X62</f>
        <v>-2.4486734999999999</v>
      </c>
      <c r="L64" s="2">
        <f>'(6) SMB_R23p2-5km_Gl'!Y63-'(5) year_D_R23p2-5.5km'!Y62</f>
        <v>-3.1386734999999999</v>
      </c>
      <c r="M64" s="2">
        <f>'(6) SMB_R23p2-5km_Gl'!Z63-'(5) year_D_R23p2-5.5km'!Z62</f>
        <v>-2.8386734999999996</v>
      </c>
      <c r="N64" s="2">
        <f>'(6) SMB_R23p2-5km_Gl'!AA63-'(5) year_D_R23p2-5.5km'!AA62</f>
        <v>-3.1686734999999997</v>
      </c>
      <c r="O64" s="2">
        <f>'(6) SMB_R23p2-5km_Gl'!AB63-'(5) year_D_R23p2-5.5km'!AB62</f>
        <v>-3.5086734999999996</v>
      </c>
      <c r="P64" s="2">
        <f>'(6) SMB_R23p2-5km_Gl'!AC63-'(5) year_D_R23p2-5.5km'!AC62</f>
        <v>-3.0786734999999998</v>
      </c>
      <c r="Q64" s="2">
        <f>'(6) SMB_R23p2-5km_Gl'!AD63-'(5) year_D_R23p2-5.5km'!AD62</f>
        <v>-3.1715000000000004</v>
      </c>
      <c r="R64" s="2">
        <f>'(6) SMB_R23p2-5km_Gl'!AE63-'(5) year_D_R23p2-5.5km'!AE62</f>
        <v>-1.9946665000000001</v>
      </c>
      <c r="S64" s="2">
        <f>'(6) SMB_R23p2-5km_Gl'!AF63-'(5) year_D_R23p2-5.5km'!AF62</f>
        <v>-3.2807036090000006</v>
      </c>
      <c r="T64" s="2">
        <f>'(6) SMB_R23p2-5km_Gl'!AG63-'(5) year_D_R23p2-5.5km'!AG62</f>
        <v>-2.8164857655</v>
      </c>
      <c r="U64" s="2">
        <f>'(6) SMB_R23p2-5km_Gl'!AH63-'(5) year_D_R23p2-5.5km'!AH62</f>
        <v>-3.02581963</v>
      </c>
      <c r="V64" s="2">
        <f>'(6) SMB_R23p2-5km_Gl'!AI63-'(5) year_D_R23p2-5.5km'!AI62</f>
        <v>-2.7518219295000002</v>
      </c>
      <c r="W64" s="2">
        <f>'(6) SMB_R23p2-5km_Gl'!AJ63-'(5) year_D_R23p2-5.5km'!AJ62</f>
        <v>-2.4065902994999999</v>
      </c>
      <c r="X64" s="2">
        <f>'(6) SMB_R23p2-5km_Gl'!AK63-'(5) year_D_R23p2-5.5km'!AK62</f>
        <v>-1.5086638200000007</v>
      </c>
      <c r="Y64" s="2">
        <f>'(6) SMB_R23p2-5km_Gl'!AL63-'(5) year_D_R23p2-5.5km'!AL62</f>
        <v>-2.0416339540000008</v>
      </c>
      <c r="Z64" s="2">
        <f>'(6) SMB_R23p2-5km_Gl'!AM63-'(5) year_D_R23p2-5.5km'!AM62</f>
        <v>-1.6410954109999998</v>
      </c>
      <c r="AA64" s="2">
        <f>'(6) SMB_R23p2-5km_Gl'!AN63-'(5) year_D_R23p2-5.5km'!AN62</f>
        <v>-1.1165405475000005</v>
      </c>
      <c r="AB64" s="2">
        <f>'(6) SMB_R23p2-5km_Gl'!AO63-'(5) year_D_R23p2-5.5km'!AO62</f>
        <v>-1.3019446184999994</v>
      </c>
      <c r="AC64" s="2">
        <f>'(6) SMB_R23p2-5km_Gl'!AP63-'(5) year_D_R23p2-5.5km'!AP62</f>
        <v>-1.1108755004999997</v>
      </c>
      <c r="AD64" s="2">
        <f>'(6) SMB_R23p2-5km_Gl'!AQ63-'(5) year_D_R23p2-5.5km'!AQ62</f>
        <v>-1.8788113640000006</v>
      </c>
      <c r="AE64" s="2">
        <f>'(6) SMB_R23p2-5km_Gl'!AR63-'(5) year_D_R23p2-5.5km'!AR62</f>
        <v>-2.0805398119999996</v>
      </c>
      <c r="AF64" s="2">
        <f>'(6) SMB_R23p2-5km_Gl'!AS63-'(5) year_D_R23p2-5.5km'!AS62</f>
        <v>-1.158092264</v>
      </c>
      <c r="AG64" s="2">
        <f>'(6) SMB_R23p2-5km_Gl'!AT63-'(5) year_D_R23p2-5.5km'!AT62</f>
        <v>-3.1293832369999999</v>
      </c>
      <c r="AH64" s="2">
        <f>'(6) SMB_R23p2-5km_Gl'!AU63-'(5) year_D_R23p2-5.5km'!AU62</f>
        <v>-3.0748852480000002</v>
      </c>
      <c r="AI64" s="2">
        <f>'(6) SMB_R23p2-5km_Gl'!AV63-'(5) year_D_R23p2-5.5km'!AV62</f>
        <v>-2.2135897309999999</v>
      </c>
      <c r="AJ64" s="2">
        <f>'(6) SMB_R23p2-5km_Gl'!AW63-'(5) year_D_R23p2-5.5km'!AW62</f>
        <v>-1.1246108935000003</v>
      </c>
      <c r="AK64" s="2">
        <f>'(6) SMB_R23p2-5km_Gl'!AX63-'(5) year_D_R23p2-5.5km'!AX62</f>
        <v>-2.6298956570000005</v>
      </c>
      <c r="AL64" s="2">
        <f>'(6) SMB_R23p2-5km_Gl'!AY63-'(5) year_D_R23p2-5.5km'!AY62</f>
        <v>-2.1445799940000003</v>
      </c>
      <c r="AM64" s="2">
        <f>'(6) SMB_R23p2-5km_Gl'!AZ63-'(5) year_D_R23p2-5.5km'!AZ62</f>
        <v>-3.2688313999999998</v>
      </c>
      <c r="AN64" s="2">
        <f>'(6) SMB_R23p2-5km_Gl'!BA63-'(5) year_D_R23p2-5.5km'!BA62</f>
        <v>-3.2857391475000011</v>
      </c>
      <c r="AO64" s="2">
        <f>'(6) SMB_R23p2-5km_Gl'!BB63-'(5) year_D_R23p2-5.5km'!BB62</f>
        <v>-2.9249612919999999</v>
      </c>
      <c r="AP64" s="2">
        <f>'(6) SMB_R23p2-5km_Gl'!BC63-'(5) year_D_R23p2-5.5km'!BC62</f>
        <v>-1.6063796250000002</v>
      </c>
      <c r="AQ64" s="2">
        <f>'(6) SMB_R23p2-5km_Gl'!BD63-'(5) year_D_R23p2-5.5km'!BD62</f>
        <v>-2.8074030489999999</v>
      </c>
      <c r="AR64" s="2">
        <f>'(6) SMB_R23p2-5km_Gl'!BE63-'(5) year_D_R23p2-5.5km'!BE62</f>
        <v>-2.5671029520000004</v>
      </c>
      <c r="AS64" s="2">
        <f>'(6) SMB_R23p2-5km_Gl'!BF63-'(5) year_D_R23p2-5.5km'!BF62</f>
        <v>-2.0160429220000005</v>
      </c>
      <c r="AT64" s="2">
        <f>'(6) SMB_R23p2-5km_Gl'!BG63-'(5) year_D_R23p2-5.5km'!BG62</f>
        <v>-2.7947690050000009</v>
      </c>
      <c r="AU64" s="2">
        <f>'(6) SMB_R23p2-5km_Gl'!BH63-'(5) year_D_R23p2-5.5km'!BH62</f>
        <v>-2.2497631400000007</v>
      </c>
      <c r="AV64" s="2">
        <f>'(6) SMB_R23p2-5km_Gl'!BI63-'(5) year_D_R23p2-5.5km'!BI62</f>
        <v>-2.4208496100000003</v>
      </c>
      <c r="AW64" s="2">
        <f>'(6) SMB_R23p2-5km_Gl'!BJ63-'(5) year_D_R23p2-5.5km'!BJ62</f>
        <v>-2.3106246060000002</v>
      </c>
      <c r="AX64" s="23">
        <f t="shared" si="15"/>
        <v>-2.419478281043479</v>
      </c>
      <c r="AY64" s="23">
        <f t="shared" si="8"/>
        <v>-2.7389791844473685</v>
      </c>
      <c r="AZ64" s="23">
        <f t="shared" si="9"/>
        <v>-2.4165232766111111</v>
      </c>
      <c r="BD64" s="2">
        <f>SQRT('(5) year_D_R23p2-5.5km'!BN62^2+'(5) year_D_R23p2-5.5km'!$M62^2)</f>
        <v>5.188156178427457</v>
      </c>
      <c r="BE64" s="2">
        <f>SQRT('(5) year_D_R23p2-5.5km'!BO62^2+'(5) year_D_R23p2-5.5km'!$M62^2)</f>
        <v>4.7164392734320568</v>
      </c>
      <c r="BF64" s="2">
        <f>SQRT('(5) year_D_R23p2-5.5km'!BP62^2+'(5) year_D_R23p2-5.5km'!$M62^2)</f>
        <v>4.2709327789628846</v>
      </c>
      <c r="BG64" s="2">
        <f>SQRT('(5) year_D_R23p2-5.5km'!BQ62^2+'(5) year_D_R23p2-5.5km'!$M62^2)</f>
        <v>3.8411550148729652</v>
      </c>
      <c r="BH64" s="2">
        <f>SQRT('(5) year_D_R23p2-5.5km'!BR62^2+'(5) year_D_R23p2-5.5km'!$M62^2)</f>
        <v>3.4375894668866671</v>
      </c>
      <c r="BI64" s="2">
        <f>SQRT('(5) year_D_R23p2-5.5km'!BS62^2+'(5) year_D_R23p2-5.5km'!$M62^2)</f>
        <v>3.0497555022697185</v>
      </c>
      <c r="BJ64" s="2">
        <f>SQRT('(5) year_D_R23p2-5.5km'!BT62^2+'(5) year_D_R23p2-5.5km'!$M62^2)</f>
        <v>2.682896624827416</v>
      </c>
      <c r="BK64" s="2">
        <f>SQRT('(5) year_D_R23p2-5.5km'!BU62^2+'(5) year_D_R23p2-5.5km'!$M62^2)</f>
        <v>2.331775957033519</v>
      </c>
      <c r="BL64" s="2">
        <f>SQRT('(5) year_D_R23p2-5.5km'!BV62^2+'(5) year_D_R23p2-5.5km'!$M62^2)</f>
        <v>2.001640606292169</v>
      </c>
      <c r="BM64" s="2">
        <f>SQRT('(5) year_D_R23p2-5.5km'!BW62^2+'(5) year_D_R23p2-5.5km'!$M62^2)</f>
        <v>1.6820230769558091</v>
      </c>
      <c r="BN64" s="2">
        <f>SQRT('(5) year_D_R23p2-5.5km'!BX62^2+'(5) year_D_R23p2-5.5km'!$M62^2)</f>
        <v>1.3834294711375041</v>
      </c>
      <c r="BO64" s="2">
        <f>SQRT('(5) year_D_R23p2-5.5km'!BY62^2+'(5) year_D_R23p2-5.5km'!$M62^2)</f>
        <v>1.1006896000818827</v>
      </c>
      <c r="BP64" s="2">
        <f>SQRT('(5) year_D_R23p2-5.5km'!BZ62^2+'(5) year_D_R23p2-5.5km'!$M62^2)</f>
        <v>0.8445215305058198</v>
      </c>
      <c r="BQ64" s="2">
        <f>SQRT('(5) year_D_R23p2-5.5km'!CA62^2+'(5) year_D_R23p2-5.5km'!$M62^2)</f>
        <v>0.69381388171709846</v>
      </c>
      <c r="BR64" s="2">
        <f>SQRT('(5) year_D_R23p2-5.5km'!CB62^2+'(5) year_D_R23p2-5.5km'!$M62^2)</f>
        <v>0.68377254786864583</v>
      </c>
      <c r="BS64" s="2">
        <f>SQRT('(5) year_D_R23p2-5.5km'!CC62^2+'(5) year_D_R23p2-5.5km'!$M62^2)</f>
        <v>0.66232194377630371</v>
      </c>
      <c r="BT64" s="2">
        <f>SQRT('(5) year_D_R23p2-5.5km'!CD62^2+'(5) year_D_R23p2-5.5km'!$M62^2)</f>
        <v>0.66994922557273717</v>
      </c>
      <c r="BU64" s="2">
        <f>SQRT('(5) year_D_R23p2-5.5km'!CE62^2+'(5) year_D_R23p2-5.5km'!$M62^2)</f>
        <v>0.69204212283270816</v>
      </c>
      <c r="BV64" s="2">
        <f>SQRT('(5) year_D_R23p2-5.5km'!CF62^2+'(5) year_D_R23p2-5.5km'!$M62^2)</f>
        <v>0.66687773701295738</v>
      </c>
      <c r="BW64" s="2">
        <f>SQRT('(5) year_D_R23p2-5.5km'!CG62^2+'(5) year_D_R23p2-5.5km'!$M62^2)</f>
        <v>0.65799383873992523</v>
      </c>
      <c r="BX64" s="2">
        <f>SQRT('(5) year_D_R23p2-5.5km'!CH62^2+'(5) year_D_R23p2-5.5km'!$M62^2)</f>
        <v>0.63009888701860262</v>
      </c>
      <c r="BY64" s="2">
        <f>SQRT('(5) year_D_R23p2-5.5km'!CI62^2+'(5) year_D_R23p2-5.5km'!$M62^2)</f>
        <v>0.61893904044803083</v>
      </c>
      <c r="BZ64" s="2">
        <f>SQRT('(5) year_D_R23p2-5.5km'!CJ62^2+'(5) year_D_R23p2-5.5km'!$M62^2)</f>
        <v>0.60455518873821246</v>
      </c>
      <c r="CA64" s="2">
        <f>SQRT('(5) year_D_R23p2-5.5km'!CK62^2+'(5) year_D_R23p2-5.5km'!$M62^2)</f>
        <v>0.6041539327721217</v>
      </c>
      <c r="CB64" s="2">
        <f>SQRT('(5) year_D_R23p2-5.5km'!CL62^2+'(5) year_D_R23p2-5.5km'!$M62^2)</f>
        <v>0.60354653121755886</v>
      </c>
      <c r="CC64" s="2">
        <f>SQRT('(5) year_D_R23p2-5.5km'!CM62^2+'(5) year_D_R23p2-5.5km'!$M62^2)</f>
        <v>0.59840480578706323</v>
      </c>
      <c r="CD64" s="2">
        <f>SQRT('(5) year_D_R23p2-5.5km'!CN62^2+'(5) year_D_R23p2-5.5km'!$M62^2)</f>
        <v>0.5955265727275485</v>
      </c>
      <c r="CE64" s="2">
        <f>SQRT('(5) year_D_R23p2-5.5km'!CO62^2+'(5) year_D_R23p2-5.5km'!$M62^2)</f>
        <v>0.64889638388522819</v>
      </c>
      <c r="CF64" s="2">
        <f>SQRT('(5) year_D_R23p2-5.5km'!CP62^2+'(5) year_D_R23p2-5.5km'!$M62^2)</f>
        <v>0.59796072219345475</v>
      </c>
      <c r="CG64" s="2">
        <f>SQRT('(5) year_D_R23p2-5.5km'!CQ62^2+'(5) year_D_R23p2-5.5km'!$M62^2)</f>
        <v>0.60469697985211779</v>
      </c>
      <c r="CH64" s="2">
        <f>SQRT('(5) year_D_R23p2-5.5km'!CR62^2+'(5) year_D_R23p2-5.5km'!$M62^2)</f>
        <v>0.60664245056578148</v>
      </c>
      <c r="CI64" s="2">
        <f>SQRT('(5) year_D_R23p2-5.5km'!CS62^2+'(5) year_D_R23p2-5.5km'!$M62^2)</f>
        <v>0.60488063180689555</v>
      </c>
      <c r="CJ64" s="2">
        <f>SQRT('(5) year_D_R23p2-5.5km'!CT62^2+'(5) year_D_R23p2-5.5km'!$M62^2)</f>
        <v>0.62930745583587744</v>
      </c>
      <c r="CK64" s="2">
        <f>SQRT('(5) year_D_R23p2-5.5km'!CU62^2+'(5) year_D_R23p2-5.5km'!$M62^2)</f>
        <v>0.60514543981768742</v>
      </c>
      <c r="CL64" s="2">
        <f>SQRT('(5) year_D_R23p2-5.5km'!CV62^2+'(5) year_D_R23p2-5.5km'!$M62^2)</f>
        <v>0.59024735519554605</v>
      </c>
      <c r="CM64" s="2">
        <f>SQRT('(5) year_D_R23p2-5.5km'!CW62^2+'(5) year_D_R23p2-5.5km'!$M62^2)</f>
        <v>0.56267500879734567</v>
      </c>
      <c r="CN64" s="2">
        <f>SQRT('(5) year_D_R23p2-5.5km'!CX62^2+'(5) year_D_R23p2-5.5km'!$M62^2)</f>
        <v>0.56544416706104916</v>
      </c>
      <c r="CO64" s="2">
        <f>SQRT('(5) year_D_R23p2-5.5km'!CY62^2+'(5) year_D_R23p2-5.5km'!$M62^2)</f>
        <v>0.57102953618295993</v>
      </c>
      <c r="CP64" s="2">
        <f>SQRT('(5) year_D_R23p2-5.5km'!CZ62^2+'(5) year_D_R23p2-5.5km'!$M62^2)</f>
        <v>0.58702273603658073</v>
      </c>
      <c r="CQ64" s="2">
        <f>SQRT('(5) year_D_R23p2-5.5km'!DA62^2+'(5) year_D_R23p2-5.5km'!$M62^2)</f>
        <v>0.71214613036959717</v>
      </c>
      <c r="CR64" s="2">
        <f>SQRT('(5) year_D_R23p2-5.5km'!DB62^2+'(5) year_D_R23p2-5.5km'!$M62^2)</f>
        <v>0.56124892946521587</v>
      </c>
      <c r="CS64" s="2">
        <f>SQRT('(5) year_D_R23p2-5.5km'!DC62^2+'(5) year_D_R23p2-5.5km'!$M62^2)</f>
        <v>0.55231569223923038</v>
      </c>
      <c r="CT64" s="2">
        <f>SQRT('(5) year_D_R23p2-5.5km'!DD62^2+'(5) year_D_R23p2-5.5km'!$M62^2)</f>
        <v>0.52281925276671082</v>
      </c>
      <c r="CU64" s="2">
        <f>SQRT('(5) year_D_R23p2-5.5km'!DE62^2+'(5) year_D_R23p2-5.5km'!$M62^2)</f>
        <v>0.5192725546770931</v>
      </c>
      <c r="CV64" s="2">
        <f>SQRT('(5) year_D_R23p2-5.5km'!DF62^2+'(5) year_D_R23p2-5.5km'!$M62^2)</f>
        <v>0.53298479185875225</v>
      </c>
      <c r="CW64" s="2">
        <f>SQRT('(5) year_D_R23p2-5.5km'!DG62^2+'(5) year_D_R23p2-5.5km'!$M62^2)</f>
        <v>0.57814117879538196</v>
      </c>
      <c r="CX64" s="2">
        <f>SQRT('(5) year_D_R23p2-5.5km'!DH62^2+'(5) year_D_R23p2-5.5km'!$M62^2)</f>
        <v>0.60499556867982307</v>
      </c>
      <c r="CY64" s="2">
        <f t="shared" si="10"/>
        <v>0.18363587950279808</v>
      </c>
      <c r="CZ64" s="2">
        <f t="shared" si="13"/>
        <v>0.50365581665022718</v>
      </c>
      <c r="DA64" s="2">
        <f t="shared" si="14"/>
        <v>0.13754511489097795</v>
      </c>
    </row>
    <row r="65" spans="1:105" x14ac:dyDescent="0.2">
      <c r="A65" s="170" t="s">
        <v>232</v>
      </c>
      <c r="B65" s="3" t="s">
        <v>176</v>
      </c>
      <c r="C65" s="2">
        <f>'(6) SMB_R23p2-5km_Gl'!P64-'(5) year_D_R23p2-5.5km'!P63</f>
        <v>-6.3923600000000746E-2</v>
      </c>
      <c r="D65" s="2">
        <f>'(6) SMB_R23p2-5km_Gl'!Q64-'(5) year_D_R23p2-5.5km'!Q63</f>
        <v>1.1260763999999996</v>
      </c>
      <c r="E65" s="2">
        <f>'(6) SMB_R23p2-5km_Gl'!R64-'(5) year_D_R23p2-5.5km'!R63</f>
        <v>2.1860764000000001</v>
      </c>
      <c r="F65" s="2">
        <f>'(6) SMB_R23p2-5km_Gl'!S64-'(5) year_D_R23p2-5.5km'!S63</f>
        <v>-0.31392360000000075</v>
      </c>
      <c r="G65" s="2">
        <f>'(6) SMB_R23p2-5km_Gl'!T64-'(5) year_D_R23p2-5.5km'!T63</f>
        <v>1.4860763999999991</v>
      </c>
      <c r="H65" s="2">
        <f>'(6) SMB_R23p2-5km_Gl'!U64-'(5) year_D_R23p2-5.5km'!U63</f>
        <v>3.574556799999999</v>
      </c>
      <c r="I65" s="2">
        <f>'(6) SMB_R23p2-5km_Gl'!V64-'(5) year_D_R23p2-5.5km'!V63</f>
        <v>-0.86696280000000048</v>
      </c>
      <c r="J65" s="2">
        <f>'(6) SMB_R23p2-5km_Gl'!W64-'(5) year_D_R23p2-5.5km'!W63</f>
        <v>1.2715176000000001</v>
      </c>
      <c r="K65" s="2">
        <f>'(6) SMB_R23p2-5km_Gl'!X64-'(5) year_D_R23p2-5.5km'!X63</f>
        <v>0.22999800000000015</v>
      </c>
      <c r="L65" s="2">
        <f>'(6) SMB_R23p2-5km_Gl'!Y64-'(5) year_D_R23p2-5.5km'!Y63</f>
        <v>-1.4515216000000004</v>
      </c>
      <c r="M65" s="2">
        <f>'(6) SMB_R23p2-5km_Gl'!Z64-'(5) year_D_R23p2-5.5km'!Z63</f>
        <v>-0.64304120000000076</v>
      </c>
      <c r="N65" s="2">
        <f>'(6) SMB_R23p2-5km_Gl'!AA64-'(5) year_D_R23p2-5.5km'!AA63</f>
        <v>-1.8245607999999995</v>
      </c>
      <c r="O65" s="2">
        <f>'(6) SMB_R23p2-5km_Gl'!AB64-'(5) year_D_R23p2-5.5km'!AB63</f>
        <v>-3.0860804000000002</v>
      </c>
      <c r="P65" s="2">
        <f>'(6) SMB_R23p2-5km_Gl'!AC64-'(5) year_D_R23p2-5.5km'!AC63</f>
        <v>-1.4375999999999998</v>
      </c>
      <c r="Q65" s="2">
        <f>'(6) SMB_R23p2-5km_Gl'!AD64-'(5) year_D_R23p2-5.5km'!AD63</f>
        <v>-1.8169183999999996</v>
      </c>
      <c r="R65" s="2">
        <f>'(6) SMB_R23p2-5km_Gl'!AE64-'(5) year_D_R23p2-5.5km'!AE63</f>
        <v>0.14857880000000101</v>
      </c>
      <c r="S65" s="2">
        <f>'(6) SMB_R23p2-5km_Gl'!AF64-'(5) year_D_R23p2-5.5km'!AF63</f>
        <v>-2.0115130483999994</v>
      </c>
      <c r="T65" s="2">
        <f>'(6) SMB_R23p2-5km_Gl'!AG64-'(5) year_D_R23p2-5.5km'!AG63</f>
        <v>-0.85196921840000073</v>
      </c>
      <c r="U65" s="2">
        <f>'(6) SMB_R23p2-5km_Gl'!AH64-'(5) year_D_R23p2-5.5km'!AH63</f>
        <v>-2.2729869055999998</v>
      </c>
      <c r="V65" s="2">
        <f>'(6) SMB_R23p2-5km_Gl'!AI64-'(5) year_D_R23p2-5.5km'!AI63</f>
        <v>-1.2746461439999992</v>
      </c>
      <c r="W65" s="2">
        <f>'(6) SMB_R23p2-5km_Gl'!AJ64-'(5) year_D_R23p2-5.5km'!AJ63</f>
        <v>-1.5803246519999989</v>
      </c>
      <c r="X65" s="2">
        <f>'(6) SMB_R23p2-5km_Gl'!AK64-'(5) year_D_R23p2-5.5km'!AK63</f>
        <v>1.124657989200001</v>
      </c>
      <c r="Y65" s="2">
        <f>'(6) SMB_R23p2-5km_Gl'!AL64-'(5) year_D_R23p2-5.5km'!AL63</f>
        <v>-0.68414179999999991</v>
      </c>
      <c r="Z65" s="2">
        <f>'(6) SMB_R23p2-5km_Gl'!AM64-'(5) year_D_R23p2-5.5km'!AM63</f>
        <v>0.16944460800000005</v>
      </c>
      <c r="AA65" s="2">
        <f>'(6) SMB_R23p2-5km_Gl'!AN64-'(5) year_D_R23p2-5.5km'!AN63</f>
        <v>1.9162482399999989</v>
      </c>
      <c r="AB65" s="2">
        <f>'(6) SMB_R23p2-5km_Gl'!AO64-'(5) year_D_R23p2-5.5km'!AO63</f>
        <v>0.48834362400000053</v>
      </c>
      <c r="AC65" s="2">
        <f>'(6) SMB_R23p2-5km_Gl'!AP64-'(5) year_D_R23p2-5.5km'!AP63</f>
        <v>1.2088565408000003</v>
      </c>
      <c r="AD65" s="2">
        <f>'(6) SMB_R23p2-5km_Gl'!AQ64-'(5) year_D_R23p2-5.5km'!AQ63</f>
        <v>-0.5783419935999996</v>
      </c>
      <c r="AE65" s="2">
        <f>'(6) SMB_R23p2-5km_Gl'!AR64-'(5) year_D_R23p2-5.5km'!AR63</f>
        <v>-0.96595622280000004</v>
      </c>
      <c r="AF65" s="2">
        <f>'(6) SMB_R23p2-5km_Gl'!AS64-'(5) year_D_R23p2-5.5km'!AS63</f>
        <v>1.4498995200000007</v>
      </c>
      <c r="AG65" s="2">
        <f>'(6) SMB_R23p2-5km_Gl'!AT64-'(5) year_D_R23p2-5.5km'!AT63</f>
        <v>-2.1276134351999989</v>
      </c>
      <c r="AH65" s="2">
        <f>'(6) SMB_R23p2-5km_Gl'!AU64-'(5) year_D_R23p2-5.5km'!AU63</f>
        <v>-2.2748560280000003</v>
      </c>
      <c r="AI65" s="2">
        <f>'(6) SMB_R23p2-5km_Gl'!AV64-'(5) year_D_R23p2-5.5km'!AV63</f>
        <v>-0.43994407999999829</v>
      </c>
      <c r="AJ65" s="2">
        <f>'(6) SMB_R23p2-5km_Gl'!AW64-'(5) year_D_R23p2-5.5km'!AW63</f>
        <v>2.3992302244000001</v>
      </c>
      <c r="AK65" s="2">
        <f>'(6) SMB_R23p2-5km_Gl'!AX64-'(5) year_D_R23p2-5.5km'!AX63</f>
        <v>-2.0383779055999991</v>
      </c>
      <c r="AL65" s="2">
        <f>'(6) SMB_R23p2-5km_Gl'!AY64-'(5) year_D_R23p2-5.5km'!AY63</f>
        <v>-0.70421814479999956</v>
      </c>
      <c r="AM65" s="2">
        <f>'(6) SMB_R23p2-5km_Gl'!AZ64-'(5) year_D_R23p2-5.5km'!AZ63</f>
        <v>-3.6572176799999996</v>
      </c>
      <c r="AN65" s="2">
        <f>'(6) SMB_R23p2-5km_Gl'!BA64-'(5) year_D_R23p2-5.5km'!BA63</f>
        <v>-3.7819018304000003</v>
      </c>
      <c r="AO65" s="2">
        <f>'(6) SMB_R23p2-5km_Gl'!BB64-'(5) year_D_R23p2-5.5km'!BB63</f>
        <v>-2.7343035311999992</v>
      </c>
      <c r="AP65" s="2">
        <f>'(6) SMB_R23p2-5km_Gl'!BC64-'(5) year_D_R23p2-5.5km'!BC63</f>
        <v>0.48747943679999928</v>
      </c>
      <c r="AQ65" s="2">
        <f>'(6) SMB_R23p2-5km_Gl'!BD64-'(5) year_D_R23p2-5.5km'!BD63</f>
        <v>-2.4675959055999996</v>
      </c>
      <c r="AR65" s="2">
        <f>'(6) SMB_R23p2-5km_Gl'!BE64-'(5) year_D_R23p2-5.5km'!BE63</f>
        <v>-2.6375481791999986</v>
      </c>
      <c r="AS65" s="2">
        <f>'(6) SMB_R23p2-5km_Gl'!BF64-'(5) year_D_R23p2-5.5km'!BF63</f>
        <v>-1.6399576000000007</v>
      </c>
      <c r="AT65" s="2">
        <f>'(6) SMB_R23p2-5km_Gl'!BG64-'(5) year_D_R23p2-5.5km'!BG63</f>
        <v>-4.097743391199999</v>
      </c>
      <c r="AU65" s="2">
        <f>'(6) SMB_R23p2-5km_Gl'!BH64-'(5) year_D_R23p2-5.5km'!BH63</f>
        <v>-2.7434227095999981</v>
      </c>
      <c r="AV65" s="2">
        <f>'(6) SMB_R23p2-5km_Gl'!BI64-'(5) year_D_R23p2-5.5km'!BI63</f>
        <v>-2.1923441600000011</v>
      </c>
      <c r="AW65" s="2">
        <f>'(6) SMB_R23p2-5km_Gl'!BJ64-'(5) year_D_R23p2-5.5km'!BJ63</f>
        <v>-1.0209956744000017</v>
      </c>
      <c r="AX65" s="23">
        <f t="shared" si="15"/>
        <v>-0.78248731266086935</v>
      </c>
      <c r="AY65" s="23">
        <f t="shared" si="8"/>
        <v>-0.34832216696842122</v>
      </c>
      <c r="AZ65" s="23">
        <f t="shared" si="9"/>
        <v>-1.6759106456888881</v>
      </c>
      <c r="BD65" s="2">
        <f>SQRT('(5) year_D_R23p2-5.5km'!BN63^2+'(5) year_D_R23p2-5.5km'!$M63^2)</f>
        <v>2.4906877121270639</v>
      </c>
      <c r="BE65" s="2">
        <f>SQRT('(5) year_D_R23p2-5.5km'!BO63^2+'(5) year_D_R23p2-5.5km'!$M63^2)</f>
        <v>2.0336151695535274</v>
      </c>
      <c r="BF65" s="2">
        <f>SQRT('(5) year_D_R23p2-5.5km'!BP63^2+'(5) year_D_R23p2-5.5km'!$M63^2)</f>
        <v>1.6175081875159643</v>
      </c>
      <c r="BG65" s="2">
        <f>SQRT('(5) year_D_R23p2-5.5km'!BQ63^2+'(5) year_D_R23p2-5.5km'!$M63^2)</f>
        <v>1.2587528643529278</v>
      </c>
      <c r="BH65" s="2">
        <f>SQRT('(5) year_D_R23p2-5.5km'!BR63^2+'(5) year_D_R23p2-5.5km'!$M63^2)</f>
        <v>1.0876788298867148</v>
      </c>
      <c r="BI65" s="2">
        <f>SQRT('(5) year_D_R23p2-5.5km'!BS63^2+'(5) year_D_R23p2-5.5km'!$M63^2)</f>
        <v>1.1542172572926563</v>
      </c>
      <c r="BJ65" s="2">
        <f>SQRT('(5) year_D_R23p2-5.5km'!BT63^2+'(5) year_D_R23p2-5.5km'!$M63^2)</f>
        <v>1.3022694786927345</v>
      </c>
      <c r="BK65" s="2">
        <f>SQRT('(5) year_D_R23p2-5.5km'!BU63^2+'(5) year_D_R23p2-5.5km'!$M63^2)</f>
        <v>1.4830112033250862</v>
      </c>
      <c r="BL65" s="2">
        <f>SQRT('(5) year_D_R23p2-5.5km'!BV63^2+'(5) year_D_R23p2-5.5km'!$M63^2)</f>
        <v>1.696455260479621</v>
      </c>
      <c r="BM65" s="2">
        <f>SQRT('(5) year_D_R23p2-5.5km'!BW63^2+'(5) year_D_R23p2-5.5km'!$M63^2)</f>
        <v>1.714154052500634</v>
      </c>
      <c r="BN65" s="2">
        <f>SQRT('(5) year_D_R23p2-5.5km'!BX63^2+'(5) year_D_R23p2-5.5km'!$M63^2)</f>
        <v>1.5360913560016107</v>
      </c>
      <c r="BO65" s="2">
        <f>SQRT('(5) year_D_R23p2-5.5km'!BY63^2+'(5) year_D_R23p2-5.5km'!$M63^2)</f>
        <v>1.3907044901081149</v>
      </c>
      <c r="BP65" s="2">
        <f>SQRT('(5) year_D_R23p2-5.5km'!BZ63^2+'(5) year_D_R23p2-5.5km'!$M63^2)</f>
        <v>1.277977326810414</v>
      </c>
      <c r="BQ65" s="2">
        <f>SQRT('(5) year_D_R23p2-5.5km'!CA63^2+'(5) year_D_R23p2-5.5km'!$M63^2)</f>
        <v>1.1815970649339065</v>
      </c>
      <c r="BR65" s="2">
        <f>SQRT('(5) year_D_R23p2-5.5km'!CB63^2+'(5) year_D_R23p2-5.5km'!$M63^2)</f>
        <v>1.1518390875866809</v>
      </c>
      <c r="BS65" s="2">
        <f>SQRT('(5) year_D_R23p2-5.5km'!CC63^2+'(5) year_D_R23p2-5.5km'!$M63^2)</f>
        <v>1.1869435334231468</v>
      </c>
      <c r="BT65" s="2">
        <f>SQRT('(5) year_D_R23p2-5.5km'!CD63^2+'(5) year_D_R23p2-5.5km'!$M63^2)</f>
        <v>1.1335907399359848</v>
      </c>
      <c r="BU65" s="2">
        <f>SQRT('(5) year_D_R23p2-5.5km'!CE63^2+'(5) year_D_R23p2-5.5km'!$M63^2)</f>
        <v>1.1419113299353143</v>
      </c>
      <c r="BV65" s="2">
        <f>SQRT('(5) year_D_R23p2-5.5km'!CF63^2+'(5) year_D_R23p2-5.5km'!$M63^2)</f>
        <v>1.1373924242963682</v>
      </c>
      <c r="BW65" s="2">
        <f>SQRT('(5) year_D_R23p2-5.5km'!CG63^2+'(5) year_D_R23p2-5.5km'!$M63^2)</f>
        <v>1.0789991275077615</v>
      </c>
      <c r="BX65" s="2">
        <f>SQRT('(5) year_D_R23p2-5.5km'!CH63^2+'(5) year_D_R23p2-5.5km'!$M63^2)</f>
        <v>1.0552758416902559</v>
      </c>
      <c r="BY65" s="2">
        <f>SQRT('(5) year_D_R23p2-5.5km'!CI63^2+'(5) year_D_R23p2-5.5km'!$M63^2)</f>
        <v>1.0570479302118267</v>
      </c>
      <c r="BZ65" s="2">
        <f>SQRT('(5) year_D_R23p2-5.5km'!CJ63^2+'(5) year_D_R23p2-5.5km'!$M63^2)</f>
        <v>1.1294829856181972</v>
      </c>
      <c r="CA65" s="2">
        <f>SQRT('(5) year_D_R23p2-5.5km'!CK63^2+'(5) year_D_R23p2-5.5km'!$M63^2)</f>
        <v>1.0659872619539974</v>
      </c>
      <c r="CB65" s="2">
        <f>SQRT('(5) year_D_R23p2-5.5km'!CL63^2+'(5) year_D_R23p2-5.5km'!$M63^2)</f>
        <v>1.0441306937237178</v>
      </c>
      <c r="CC65" s="2">
        <f>SQRT('(5) year_D_R23p2-5.5km'!CM63^2+'(5) year_D_R23p2-5.5km'!$M63^2)</f>
        <v>1.1435293303428338</v>
      </c>
      <c r="CD65" s="2">
        <f>SQRT('(5) year_D_R23p2-5.5km'!CN63^2+'(5) year_D_R23p2-5.5km'!$M63^2)</f>
        <v>0.96924253979711494</v>
      </c>
      <c r="CE65" s="2">
        <f>SQRT('(5) year_D_R23p2-5.5km'!CO63^2+'(5) year_D_R23p2-5.5km'!$M63^2)</f>
        <v>1.0518748017083808</v>
      </c>
      <c r="CF65" s="2">
        <f>SQRT('(5) year_D_R23p2-5.5km'!CP63^2+'(5) year_D_R23p2-5.5km'!$M63^2)</f>
        <v>1.0443118044842048</v>
      </c>
      <c r="CG65" s="2">
        <f>SQRT('(5) year_D_R23p2-5.5km'!CQ63^2+'(5) year_D_R23p2-5.5km'!$M63^2)</f>
        <v>1.0682783640333342</v>
      </c>
      <c r="CH65" s="2">
        <f>SQRT('(5) year_D_R23p2-5.5km'!CR63^2+'(5) year_D_R23p2-5.5km'!$M63^2)</f>
        <v>1.049403444466195</v>
      </c>
      <c r="CI65" s="2">
        <f>SQRT('(5) year_D_R23p2-5.5km'!CS63^2+'(5) year_D_R23p2-5.5km'!$M63^2)</f>
        <v>1.0469556424855455</v>
      </c>
      <c r="CJ65" s="2">
        <f>SQRT('(5) year_D_R23p2-5.5km'!CT63^2+'(5) year_D_R23p2-5.5km'!$M63^2)</f>
        <v>1.1064505548050023</v>
      </c>
      <c r="CK65" s="2">
        <f>SQRT('(5) year_D_R23p2-5.5km'!CU63^2+'(5) year_D_R23p2-5.5km'!$M63^2)</f>
        <v>1.0505392125457986</v>
      </c>
      <c r="CL65" s="2">
        <f>SQRT('(5) year_D_R23p2-5.5km'!CV63^2+'(5) year_D_R23p2-5.5km'!$M63^2)</f>
        <v>1.0530714225333899</v>
      </c>
      <c r="CM65" s="2">
        <f>SQRT('(5) year_D_R23p2-5.5km'!CW63^2+'(5) year_D_R23p2-5.5km'!$M63^2)</f>
        <v>1.0881320036777864</v>
      </c>
      <c r="CN65" s="2">
        <f>SQRT('(5) year_D_R23p2-5.5km'!CX63^2+'(5) year_D_R23p2-5.5km'!$M63^2)</f>
        <v>1.0490815386564118</v>
      </c>
      <c r="CO65" s="2">
        <f>SQRT('(5) year_D_R23p2-5.5km'!CY63^2+'(5) year_D_R23p2-5.5km'!$M63^2)</f>
        <v>1.1250212333500007</v>
      </c>
      <c r="CP65" s="2">
        <f>SQRT('(5) year_D_R23p2-5.5km'!CZ63^2+'(5) year_D_R23p2-5.5km'!$M63^2)</f>
        <v>1.1793730023760398</v>
      </c>
      <c r="CQ65" s="2">
        <f>SQRT('(5) year_D_R23p2-5.5km'!DA63^2+'(5) year_D_R23p2-5.5km'!$M63^2)</f>
        <v>1.1962127163250627</v>
      </c>
      <c r="CR65" s="2">
        <f>SQRT('(5) year_D_R23p2-5.5km'!DB63^2+'(5) year_D_R23p2-5.5km'!$M63^2)</f>
        <v>1.25883144712879</v>
      </c>
      <c r="CS65" s="2">
        <f>SQRT('(5) year_D_R23p2-5.5km'!DC63^2+'(5) year_D_R23p2-5.5km'!$M63^2)</f>
        <v>1.2862344220717823</v>
      </c>
      <c r="CT65" s="2">
        <f>SQRT('(5) year_D_R23p2-5.5km'!DD63^2+'(5) year_D_R23p2-5.5km'!$M63^2)</f>
        <v>1.3747598444530065</v>
      </c>
      <c r="CU65" s="2">
        <f>SQRT('(5) year_D_R23p2-5.5km'!DE63^2+'(5) year_D_R23p2-5.5km'!$M63^2)</f>
        <v>1.3616106346863772</v>
      </c>
      <c r="CV65" s="2">
        <f>SQRT('(5) year_D_R23p2-5.5km'!DF63^2+'(5) year_D_R23p2-5.5km'!$M63^2)</f>
        <v>1.3227729571815119</v>
      </c>
      <c r="CW65" s="2">
        <f>SQRT('(5) year_D_R23p2-5.5km'!DG63^2+'(5) year_D_R23p2-5.5km'!$M63^2)</f>
        <v>1.2914817980664033</v>
      </c>
      <c r="CX65" s="2">
        <f>SQRT('(5) year_D_R23p2-5.5km'!DH63^2+'(5) year_D_R23p2-5.5km'!$M63^2)</f>
        <v>1.252935098659467</v>
      </c>
      <c r="CY65" s="2">
        <f t="shared" si="10"/>
        <v>0.18641836209057247</v>
      </c>
      <c r="CZ65" s="2">
        <f t="shared" si="13"/>
        <v>0.33465251774442195</v>
      </c>
      <c r="DA65" s="2">
        <f t="shared" si="14"/>
        <v>0.27436426703327571</v>
      </c>
    </row>
    <row r="66" spans="1:105" x14ac:dyDescent="0.2">
      <c r="A66" s="170" t="s">
        <v>26</v>
      </c>
      <c r="B66" s="3" t="s">
        <v>176</v>
      </c>
      <c r="C66" s="2">
        <f>'(6) SMB_R23p2-5km_Gl'!P65-'(5) year_D_R23p2-5.5km'!P64</f>
        <v>-0.87820000000000009</v>
      </c>
      <c r="D66" s="2">
        <f>'(6) SMB_R23p2-5km_Gl'!Q65-'(5) year_D_R23p2-5.5km'!Q64</f>
        <v>-0.58820000000000006</v>
      </c>
      <c r="E66" s="2">
        <f>'(6) SMB_R23p2-5km_Gl'!R65-'(5) year_D_R23p2-5.5km'!R64</f>
        <v>8.1799999999999873E-2</v>
      </c>
      <c r="F66" s="2">
        <f>'(6) SMB_R23p2-5km_Gl'!S65-'(5) year_D_R23p2-5.5km'!S64</f>
        <v>-1.2482000000000002</v>
      </c>
      <c r="G66" s="2">
        <f>'(6) SMB_R23p2-5km_Gl'!T65-'(5) year_D_R23p2-5.5km'!T64</f>
        <v>-0.42820000000000014</v>
      </c>
      <c r="H66" s="2">
        <f>'(6) SMB_R23p2-5km_Gl'!U65-'(5) year_D_R23p2-5.5km'!U64</f>
        <v>0.24180000000000001</v>
      </c>
      <c r="I66" s="2">
        <f>'(6) SMB_R23p2-5km_Gl'!V65-'(5) year_D_R23p2-5.5km'!V64</f>
        <v>-0.92820000000000014</v>
      </c>
      <c r="J66" s="2">
        <f>'(6) SMB_R23p2-5km_Gl'!W65-'(5) year_D_R23p2-5.5km'!W64</f>
        <v>-0.47820000000000018</v>
      </c>
      <c r="K66" s="2">
        <f>'(6) SMB_R23p2-5km_Gl'!X65-'(5) year_D_R23p2-5.5km'!X64</f>
        <v>-0.58820000000000006</v>
      </c>
      <c r="L66" s="2">
        <f>'(6) SMB_R23p2-5km_Gl'!Y65-'(5) year_D_R23p2-5.5km'!Y64</f>
        <v>-1.2382</v>
      </c>
      <c r="M66" s="2">
        <f>'(6) SMB_R23p2-5km_Gl'!Z65-'(5) year_D_R23p2-5.5km'!Z64</f>
        <v>-0.93820000000000014</v>
      </c>
      <c r="N66" s="2">
        <f>'(6) SMB_R23p2-5km_Gl'!AA65-'(5) year_D_R23p2-5.5km'!AA64</f>
        <v>-1.2882000000000002</v>
      </c>
      <c r="O66" s="2">
        <f>'(6) SMB_R23p2-5km_Gl'!AB65-'(5) year_D_R23p2-5.5km'!AB64</f>
        <v>-1.4782000000000002</v>
      </c>
      <c r="P66" s="2">
        <f>'(6) SMB_R23p2-5km_Gl'!AC65-'(5) year_D_R23p2-5.5km'!AC64</f>
        <v>-1.2782</v>
      </c>
      <c r="Q66" s="2">
        <f>'(6) SMB_R23p2-5km_Gl'!AD65-'(5) year_D_R23p2-5.5km'!AD64</f>
        <v>-0.47159179999999989</v>
      </c>
      <c r="R66" s="2">
        <f>'(6) SMB_R23p2-5km_Gl'!AE65-'(5) year_D_R23p2-5.5km'!AE64</f>
        <v>-0.74546740000000011</v>
      </c>
      <c r="S66" s="2">
        <f>'(6) SMB_R23p2-5km_Gl'!AF65-'(5) year_D_R23p2-5.5km'!AF64</f>
        <v>-1.7323354533999999</v>
      </c>
      <c r="T66" s="2">
        <f>'(6) SMB_R23p2-5km_Gl'!AG65-'(5) year_D_R23p2-5.5km'!AG64</f>
        <v>-1.2911596140000003</v>
      </c>
      <c r="U66" s="2">
        <f>'(6) SMB_R23p2-5km_Gl'!AH65-'(5) year_D_R23p2-5.5km'!AH64</f>
        <v>-1.7547036280000006</v>
      </c>
      <c r="V66" s="2">
        <f>'(6) SMB_R23p2-5km_Gl'!AI65-'(5) year_D_R23p2-5.5km'!AI64</f>
        <v>-1.1594180742</v>
      </c>
      <c r="W66" s="2">
        <f>'(6) SMB_R23p2-5km_Gl'!AJ65-'(5) year_D_R23p2-5.5km'!AJ64</f>
        <v>-1.2064353800000001</v>
      </c>
      <c r="X66" s="2">
        <f>'(6) SMB_R23p2-5km_Gl'!AK65-'(5) year_D_R23p2-5.5km'!AK64</f>
        <v>-0.12643679899999993</v>
      </c>
      <c r="Y66" s="2">
        <f>'(6) SMB_R23p2-5km_Gl'!AL65-'(5) year_D_R23p2-5.5km'!AL64</f>
        <v>-1.6410758736000004</v>
      </c>
      <c r="Z66" s="2">
        <f>'(6) SMB_R23p2-5km_Gl'!AM65-'(5) year_D_R23p2-5.5km'!AM64</f>
        <v>-1.1393412048000002</v>
      </c>
      <c r="AA66" s="2">
        <f>'(6) SMB_R23p2-5km_Gl'!AN65-'(5) year_D_R23p2-5.5km'!AN64</f>
        <v>-1.0508911732000004</v>
      </c>
      <c r="AB66" s="2">
        <f>'(6) SMB_R23p2-5km_Gl'!AO65-'(5) year_D_R23p2-5.5km'!AO64</f>
        <v>-0.86096923760000044</v>
      </c>
      <c r="AC66" s="2">
        <f>'(6) SMB_R23p2-5km_Gl'!AP65-'(5) year_D_R23p2-5.5km'!AP64</f>
        <v>-1.0171053550000007</v>
      </c>
      <c r="AD66" s="2">
        <f>'(6) SMB_R23p2-5km_Gl'!AQ65-'(5) year_D_R23p2-5.5km'!AQ64</f>
        <v>-1.2530874524000004</v>
      </c>
      <c r="AE66" s="2">
        <f>'(6) SMB_R23p2-5km_Gl'!AR65-'(5) year_D_R23p2-5.5km'!AR64</f>
        <v>-1.7422920576000003</v>
      </c>
      <c r="AF66" s="2">
        <f>'(6) SMB_R23p2-5km_Gl'!AS65-'(5) year_D_R23p2-5.5km'!AS64</f>
        <v>-0.92729908000000028</v>
      </c>
      <c r="AG66" s="2">
        <f>'(6) SMB_R23p2-5km_Gl'!AT65-'(5) year_D_R23p2-5.5km'!AT64</f>
        <v>-2.6068166380000002</v>
      </c>
      <c r="AH66" s="2">
        <f>'(6) SMB_R23p2-5km_Gl'!AU65-'(5) year_D_R23p2-5.5km'!AU64</f>
        <v>-2.4070860659999997</v>
      </c>
      <c r="AI66" s="2">
        <f>'(6) SMB_R23p2-5km_Gl'!AV65-'(5) year_D_R23p2-5.5km'!AV64</f>
        <v>-1.6900063728000001</v>
      </c>
      <c r="AJ66" s="2">
        <f>'(6) SMB_R23p2-5km_Gl'!AW65-'(5) year_D_R23p2-5.5km'!AW64</f>
        <v>-0.63176450340000012</v>
      </c>
      <c r="AK66" s="2">
        <f>'(6) SMB_R23p2-5km_Gl'!AX65-'(5) year_D_R23p2-5.5km'!AX64</f>
        <v>-1.9471874632000006</v>
      </c>
      <c r="AL66" s="2">
        <f>'(6) SMB_R23p2-5km_Gl'!AY65-'(5) year_D_R23p2-5.5km'!AY64</f>
        <v>-1.7149407040000002</v>
      </c>
      <c r="AM66" s="2">
        <f>'(6) SMB_R23p2-5km_Gl'!AZ65-'(5) year_D_R23p2-5.5km'!AZ64</f>
        <v>-2.9940628642</v>
      </c>
      <c r="AN66" s="2">
        <f>'(6) SMB_R23p2-5km_Gl'!BA65-'(5) year_D_R23p2-5.5km'!BA64</f>
        <v>-2.4677556200000001</v>
      </c>
      <c r="AO66" s="2">
        <f>'(6) SMB_R23p2-5km_Gl'!BB65-'(5) year_D_R23p2-5.5km'!BB64</f>
        <v>-2.4423101462000001</v>
      </c>
      <c r="AP66" s="2">
        <f>'(6) SMB_R23p2-5km_Gl'!BC65-'(5) year_D_R23p2-5.5km'!BC64</f>
        <v>-1.7631755231999999</v>
      </c>
      <c r="AQ66" s="2">
        <f>'(6) SMB_R23p2-5km_Gl'!BD65-'(5) year_D_R23p2-5.5km'!BD64</f>
        <v>-2.9687049900000004</v>
      </c>
      <c r="AR66" s="2">
        <f>'(6) SMB_R23p2-5km_Gl'!BE65-'(5) year_D_R23p2-5.5km'!BE64</f>
        <v>-2.7221216151999998</v>
      </c>
      <c r="AS66" s="2">
        <f>'(6) SMB_R23p2-5km_Gl'!BF65-'(5) year_D_R23p2-5.5km'!BF64</f>
        <v>-3.4506923167999997</v>
      </c>
      <c r="AT66" s="2">
        <f>'(6) SMB_R23p2-5km_Gl'!BG65-'(5) year_D_R23p2-5.5km'!BG64</f>
        <v>-5.7445652920000008</v>
      </c>
      <c r="AU66" s="2">
        <f>'(6) SMB_R23p2-5km_Gl'!BH65-'(5) year_D_R23p2-5.5km'!BH64</f>
        <v>-6.4968932850000005</v>
      </c>
      <c r="AV66" s="2">
        <f>'(6) SMB_R23p2-5km_Gl'!BI65-'(5) year_D_R23p2-5.5km'!BI64</f>
        <v>-9.0717596996000012</v>
      </c>
      <c r="AW66" s="2">
        <f>'(6) SMB_R23p2-5km_Gl'!BJ65-'(5) year_D_R23p2-5.5km'!BJ64</f>
        <v>-10.389500203400001</v>
      </c>
      <c r="AX66" s="23">
        <f t="shared" si="15"/>
        <v>-1.7450924496173914</v>
      </c>
      <c r="AY66" s="23">
        <f t="shared" si="8"/>
        <v>-0.89631883660000011</v>
      </c>
      <c r="AZ66" s="23">
        <f t="shared" si="9"/>
        <v>-2.988301902066667</v>
      </c>
      <c r="BD66" s="2">
        <f>SQRT('(5) year_D_R23p2-5.5km'!BN64^2+'(5) year_D_R23p2-5.5km'!$M64^2)</f>
        <v>2.1641860102811212</v>
      </c>
      <c r="BE66" s="2">
        <f>SQRT('(5) year_D_R23p2-5.5km'!BO64^2+'(5) year_D_R23p2-5.5km'!$M64^2)</f>
        <v>1.9730223739112835</v>
      </c>
      <c r="BF66" s="2">
        <f>SQRT('(5) year_D_R23p2-5.5km'!BP64^2+'(5) year_D_R23p2-5.5km'!$M64^2)</f>
        <v>1.7926035128685323</v>
      </c>
      <c r="BG66" s="2">
        <f>SQRT('(5) year_D_R23p2-5.5km'!BQ64^2+'(5) year_D_R23p2-5.5km'!$M64^2)</f>
        <v>1.6186346835731169</v>
      </c>
      <c r="BH66" s="2">
        <f>SQRT('(5) year_D_R23p2-5.5km'!BR64^2+'(5) year_D_R23p2-5.5km'!$M64^2)</f>
        <v>1.4554126154512093</v>
      </c>
      <c r="BI66" s="2">
        <f>SQRT('(5) year_D_R23p2-5.5km'!BS64^2+'(5) year_D_R23p2-5.5km'!$M64^2)</f>
        <v>1.3007910789192034</v>
      </c>
      <c r="BJ66" s="2">
        <f>SQRT('(5) year_D_R23p2-5.5km'!BT64^2+'(5) year_D_R23p2-5.5km'!$M64^2)</f>
        <v>1.1526249933263968</v>
      </c>
      <c r="BK66" s="2">
        <f>SQRT('(5) year_D_R23p2-5.5km'!BU64^2+'(5) year_D_R23p2-5.5km'!$M64^2)</f>
        <v>1.0152120769257686</v>
      </c>
      <c r="BL66" s="2">
        <f>SQRT('(5) year_D_R23p2-5.5km'!BV64^2+'(5) year_D_R23p2-5.5km'!$M64^2)</f>
        <v>0.8864092201816629</v>
      </c>
      <c r="BM66" s="2">
        <f>SQRT('(5) year_D_R23p2-5.5km'!BW64^2+'(5) year_D_R23p2-5.5km'!$M64^2)</f>
        <v>0.76836876727852232</v>
      </c>
      <c r="BN66" s="2">
        <f>SQRT('(5) year_D_R23p2-5.5km'!BX64^2+'(5) year_D_R23p2-5.5km'!$M64^2)</f>
        <v>0.6610981444426185</v>
      </c>
      <c r="BO66" s="2">
        <f>SQRT('(5) year_D_R23p2-5.5km'!BY64^2+'(5) year_D_R23p2-5.5km'!$M64^2)</f>
        <v>0.57103908370307743</v>
      </c>
      <c r="BP66" s="2">
        <f>SQRT('(5) year_D_R23p2-5.5km'!BZ64^2+'(5) year_D_R23p2-5.5km'!$M64^2)</f>
        <v>0.50675705698357554</v>
      </c>
      <c r="BQ66" s="2">
        <f>SQRT('(5) year_D_R23p2-5.5km'!CA64^2+'(5) year_D_R23p2-5.5km'!$M64^2)</f>
        <v>0.4832017253146505</v>
      </c>
      <c r="BR66" s="2">
        <f>SQRT('(5) year_D_R23p2-5.5km'!CB64^2+'(5) year_D_R23p2-5.5km'!$M64^2)</f>
        <v>0.46220901141899096</v>
      </c>
      <c r="BS66" s="2">
        <f>SQRT('(5) year_D_R23p2-5.5km'!CC64^2+'(5) year_D_R23p2-5.5km'!$M64^2)</f>
        <v>0.57137631579921888</v>
      </c>
      <c r="BT66" s="2">
        <f>SQRT('(5) year_D_R23p2-5.5km'!CD64^2+'(5) year_D_R23p2-5.5km'!$M64^2)</f>
        <v>0.51684959959360555</v>
      </c>
      <c r="BU66" s="2">
        <f>SQRT('(5) year_D_R23p2-5.5km'!CE64^2+'(5) year_D_R23p2-5.5km'!$M64^2)</f>
        <v>0.51147805550621506</v>
      </c>
      <c r="BV66" s="2">
        <f>SQRT('(5) year_D_R23p2-5.5km'!CF64^2+'(5) year_D_R23p2-5.5km'!$M64^2)</f>
        <v>0.4670054061690323</v>
      </c>
      <c r="BW66" s="2">
        <f>SQRT('(5) year_D_R23p2-5.5km'!CG64^2+'(5) year_D_R23p2-5.5km'!$M64^2)</f>
        <v>0.37839576091897809</v>
      </c>
      <c r="BX66" s="2">
        <f>SQRT('(5) year_D_R23p2-5.5km'!CH64^2+'(5) year_D_R23p2-5.5km'!$M64^2)</f>
        <v>0.40785013920682422</v>
      </c>
      <c r="BY66" s="2">
        <f>SQRT('(5) year_D_R23p2-5.5km'!CI64^2+'(5) year_D_R23p2-5.5km'!$M64^2)</f>
        <v>0.38604127962876666</v>
      </c>
      <c r="BZ66" s="2">
        <f>SQRT('(5) year_D_R23p2-5.5km'!CJ64^2+'(5) year_D_R23p2-5.5km'!$M64^2)</f>
        <v>0.45483134782177209</v>
      </c>
      <c r="CA66" s="2">
        <f>SQRT('(5) year_D_R23p2-5.5km'!CK64^2+'(5) year_D_R23p2-5.5km'!$M64^2)</f>
        <v>0.41689780929959835</v>
      </c>
      <c r="CB66" s="2">
        <f>SQRT('(5) year_D_R23p2-5.5km'!CL64^2+'(5) year_D_R23p2-5.5km'!$M64^2)</f>
        <v>0.41755942728527978</v>
      </c>
      <c r="CC66" s="2">
        <f>SQRT('(5) year_D_R23p2-5.5km'!CM64^2+'(5) year_D_R23p2-5.5km'!$M64^2)</f>
        <v>0.43943612627916695</v>
      </c>
      <c r="CD66" s="2">
        <f>SQRT('(5) year_D_R23p2-5.5km'!CN64^2+'(5) year_D_R23p2-5.5km'!$M64^2)</f>
        <v>0.43136217735617532</v>
      </c>
      <c r="CE66" s="2">
        <f>SQRT('(5) year_D_R23p2-5.5km'!CO64^2+'(5) year_D_R23p2-5.5km'!$M64^2)</f>
        <v>0.41621415211655016</v>
      </c>
      <c r="CF66" s="2">
        <f>SQRT('(5) year_D_R23p2-5.5km'!CP64^2+'(5) year_D_R23p2-5.5km'!$M64^2)</f>
        <v>0.44929262706094658</v>
      </c>
      <c r="CG66" s="2">
        <f>SQRT('(5) year_D_R23p2-5.5km'!CQ64^2+'(5) year_D_R23p2-5.5km'!$M64^2)</f>
        <v>0.45660539527926197</v>
      </c>
      <c r="CH66" s="2">
        <f>SQRT('(5) year_D_R23p2-5.5km'!CR64^2+'(5) year_D_R23p2-5.5km'!$M64^2)</f>
        <v>0.45705473459547069</v>
      </c>
      <c r="CI66" s="2">
        <f>SQRT('(5) year_D_R23p2-5.5km'!CS64^2+'(5) year_D_R23p2-5.5km'!$M64^2)</f>
        <v>0.47263500578669609</v>
      </c>
      <c r="CJ66" s="2">
        <f>SQRT('(5) year_D_R23p2-5.5km'!CT64^2+'(5) year_D_R23p2-5.5km'!$M64^2)</f>
        <v>0.4636783752115804</v>
      </c>
      <c r="CK66" s="2">
        <f>SQRT('(5) year_D_R23p2-5.5km'!CU64^2+'(5) year_D_R23p2-5.5km'!$M64^2)</f>
        <v>0.4303219790605452</v>
      </c>
      <c r="CL66" s="2">
        <f>SQRT('(5) year_D_R23p2-5.5km'!CV64^2+'(5) year_D_R23p2-5.5km'!$M64^2)</f>
        <v>0.42384291835456889</v>
      </c>
      <c r="CM66" s="2">
        <f>SQRT('(5) year_D_R23p2-5.5km'!CW64^2+'(5) year_D_R23p2-5.5km'!$M64^2)</f>
        <v>0.42025634349771746</v>
      </c>
      <c r="CN66" s="2">
        <f>SQRT('(5) year_D_R23p2-5.5km'!CX64^2+'(5) year_D_R23p2-5.5km'!$M64^2)</f>
        <v>0.40855488813450613</v>
      </c>
      <c r="CO66" s="2">
        <f>SQRT('(5) year_D_R23p2-5.5km'!CY64^2+'(5) year_D_R23p2-5.5km'!$M64^2)</f>
        <v>0.41884335260135563</v>
      </c>
      <c r="CP66" s="2">
        <f>SQRT('(5) year_D_R23p2-5.5km'!CZ64^2+'(5) year_D_R23p2-5.5km'!$M64^2)</f>
        <v>0.43809638822599201</v>
      </c>
      <c r="CQ66" s="2">
        <f>SQRT('(5) year_D_R23p2-5.5km'!DA64^2+'(5) year_D_R23p2-5.5km'!$M64^2)</f>
        <v>0.49498820210724309</v>
      </c>
      <c r="CR66" s="2">
        <f>SQRT('(5) year_D_R23p2-5.5km'!DB64^2+'(5) year_D_R23p2-5.5km'!$M64^2)</f>
        <v>0.52090157143417726</v>
      </c>
      <c r="CS66" s="2">
        <f>SQRT('(5) year_D_R23p2-5.5km'!DC64^2+'(5) year_D_R23p2-5.5km'!$M64^2)</f>
        <v>0.60229648746604025</v>
      </c>
      <c r="CT66" s="2">
        <f>SQRT('(5) year_D_R23p2-5.5km'!DD64^2+'(5) year_D_R23p2-5.5km'!$M64^2)</f>
        <v>0.93379419596313151</v>
      </c>
      <c r="CU66" s="2">
        <f>SQRT('(5) year_D_R23p2-5.5km'!DE64^2+'(5) year_D_R23p2-5.5km'!$M64^2)</f>
        <v>1.0541999989626027</v>
      </c>
      <c r="CV66" s="2">
        <f>SQRT('(5) year_D_R23p2-5.5km'!DF64^2+'(5) year_D_R23p2-5.5km'!$M64^2)</f>
        <v>1.2266323499537968</v>
      </c>
      <c r="CW66" s="2">
        <f>SQRT('(5) year_D_R23p2-5.5km'!DG64^2+'(5) year_D_R23p2-5.5km'!$M64^2)</f>
        <v>1.8057429300857528</v>
      </c>
      <c r="CX66" s="2">
        <f>SQRT('(5) year_D_R23p2-5.5km'!DH64^2+'(5) year_D_R23p2-5.5km'!$M64^2)</f>
        <v>1.9772640737924578</v>
      </c>
      <c r="CY66" s="2">
        <f t="shared" si="10"/>
        <v>0.11052205316030705</v>
      </c>
      <c r="CZ66" s="2">
        <f t="shared" si="13"/>
        <v>0.2341922739541179</v>
      </c>
      <c r="DA66" s="2">
        <f t="shared" si="14"/>
        <v>0.15029604057978893</v>
      </c>
    </row>
    <row r="67" spans="1:105" x14ac:dyDescent="0.2">
      <c r="A67" s="170" t="s">
        <v>29</v>
      </c>
      <c r="B67" s="3" t="s">
        <v>176</v>
      </c>
      <c r="C67" s="2">
        <f>'(6) SMB_R23p2-5km_Gl'!P66-'(5) year_D_R23p2-5.5km'!P65</f>
        <v>-3.5789629999999995</v>
      </c>
      <c r="D67" s="2">
        <f>'(6) SMB_R23p2-5km_Gl'!Q66-'(5) year_D_R23p2-5.5km'!Q65</f>
        <v>-3.3189629999999992</v>
      </c>
      <c r="E67" s="2">
        <f>'(6) SMB_R23p2-5km_Gl'!R66-'(5) year_D_R23p2-5.5km'!R65</f>
        <v>-2.1489629999999993</v>
      </c>
      <c r="F67" s="2">
        <f>'(6) SMB_R23p2-5km_Gl'!S66-'(5) year_D_R23p2-5.5km'!S65</f>
        <v>-4.1789629999999995</v>
      </c>
      <c r="G67" s="2">
        <f>'(6) SMB_R23p2-5km_Gl'!T66-'(5) year_D_R23p2-5.5km'!T65</f>
        <v>-2.6289629999999993</v>
      </c>
      <c r="H67" s="2">
        <f>'(6) SMB_R23p2-5km_Gl'!U66-'(5) year_D_R23p2-5.5km'!U65</f>
        <v>-1.7989629999999996</v>
      </c>
      <c r="I67" s="2">
        <f>'(6) SMB_R23p2-5km_Gl'!V66-'(5) year_D_R23p2-5.5km'!V65</f>
        <v>-3.7389629999999991</v>
      </c>
      <c r="J67" s="2">
        <f>'(6) SMB_R23p2-5km_Gl'!W66-'(5) year_D_R23p2-5.5km'!W65</f>
        <v>-2.9689629999999991</v>
      </c>
      <c r="K67" s="2">
        <f>'(6) SMB_R23p2-5km_Gl'!X66-'(5) year_D_R23p2-5.5km'!X65</f>
        <v>-3.2189629999999991</v>
      </c>
      <c r="L67" s="2">
        <f>'(6) SMB_R23p2-5km_Gl'!Y66-'(5) year_D_R23p2-5.5km'!Y65</f>
        <v>-3.9389629999999993</v>
      </c>
      <c r="M67" s="2">
        <f>'(6) SMB_R23p2-5km_Gl'!Z66-'(5) year_D_R23p2-5.5km'!Z65</f>
        <v>-3.5289629999999992</v>
      </c>
      <c r="N67" s="2">
        <f>'(6) SMB_R23p2-5km_Gl'!AA66-'(5) year_D_R23p2-5.5km'!AA65</f>
        <v>-4.1989629999999991</v>
      </c>
      <c r="O67" s="2">
        <f>'(6) SMB_R23p2-5km_Gl'!AB66-'(5) year_D_R23p2-5.5km'!AB65</f>
        <v>-4.5589629999999994</v>
      </c>
      <c r="P67" s="2">
        <f>'(6) SMB_R23p2-5km_Gl'!AC66-'(5) year_D_R23p2-5.5km'!AC65</f>
        <v>-3.8789629999999993</v>
      </c>
      <c r="Q67" s="2">
        <f>'(6) SMB_R23p2-5km_Gl'!AD66-'(5) year_D_R23p2-5.5km'!AD65</f>
        <v>-3.8663329999999991</v>
      </c>
      <c r="R67" s="2">
        <f>'(6) SMB_R23p2-5km_Gl'!AE66-'(5) year_D_R23p2-5.5km'!AE65</f>
        <v>-3.1481779999999993</v>
      </c>
      <c r="S67" s="2">
        <f>'(6) SMB_R23p2-5km_Gl'!AF66-'(5) year_D_R23p2-5.5km'!AF65</f>
        <v>-3.8515191999999989</v>
      </c>
      <c r="T67" s="2">
        <f>'(6) SMB_R23p2-5km_Gl'!AG66-'(5) year_D_R23p2-5.5km'!AG65</f>
        <v>-3.4355874040000005</v>
      </c>
      <c r="U67" s="2">
        <f>'(6) SMB_R23p2-5km_Gl'!AH66-'(5) year_D_R23p2-5.5km'!AH65</f>
        <v>-4.2924769000000005</v>
      </c>
      <c r="V67" s="2">
        <f>'(6) SMB_R23p2-5km_Gl'!AI66-'(5) year_D_R23p2-5.5km'!AI65</f>
        <v>-3.4314810979999981</v>
      </c>
      <c r="W67" s="2">
        <f>'(6) SMB_R23p2-5km_Gl'!AJ66-'(5) year_D_R23p2-5.5km'!AJ65</f>
        <v>-3.9289411769999991</v>
      </c>
      <c r="X67" s="2">
        <f>'(6) SMB_R23p2-5km_Gl'!AK66-'(5) year_D_R23p2-5.5km'!AK65</f>
        <v>-2.5027209499999996</v>
      </c>
      <c r="Y67" s="2">
        <f>'(6) SMB_R23p2-5km_Gl'!AL66-'(5) year_D_R23p2-5.5km'!AL65</f>
        <v>-3.8091573699999994</v>
      </c>
      <c r="Z67" s="2">
        <f>'(6) SMB_R23p2-5km_Gl'!AM66-'(5) year_D_R23p2-5.5km'!AM65</f>
        <v>-2.9649825320000009</v>
      </c>
      <c r="AA67" s="2">
        <f>'(6) SMB_R23p2-5km_Gl'!AN66-'(5) year_D_R23p2-5.5km'!AN65</f>
        <v>-2.2557715749999998</v>
      </c>
      <c r="AB67" s="2">
        <f>'(6) SMB_R23p2-5km_Gl'!AO66-'(5) year_D_R23p2-5.5km'!AO65</f>
        <v>-2.4483529669999999</v>
      </c>
      <c r="AC67" s="2">
        <f>'(6) SMB_R23p2-5km_Gl'!AP66-'(5) year_D_R23p2-5.5km'!AP65</f>
        <v>-2.2384650989999999</v>
      </c>
      <c r="AD67" s="2">
        <f>'(6) SMB_R23p2-5km_Gl'!AQ66-'(5) year_D_R23p2-5.5km'!AQ65</f>
        <v>-2.668574306</v>
      </c>
      <c r="AE67" s="2">
        <f>'(6) SMB_R23p2-5km_Gl'!AR66-'(5) year_D_R23p2-5.5km'!AR65</f>
        <v>-4.1874049759999998</v>
      </c>
      <c r="AF67" s="2">
        <f>'(6) SMB_R23p2-5km_Gl'!AS66-'(5) year_D_R23p2-5.5km'!AS65</f>
        <v>-3.5641913600000001</v>
      </c>
      <c r="AG67" s="2">
        <f>'(6) SMB_R23p2-5km_Gl'!AT66-'(5) year_D_R23p2-5.5km'!AT65</f>
        <v>-5.5794389400000011</v>
      </c>
      <c r="AH67" s="2">
        <f>'(6) SMB_R23p2-5km_Gl'!AU66-'(5) year_D_R23p2-5.5km'!AU65</f>
        <v>-6.0081569729999993</v>
      </c>
      <c r="AI67" s="2">
        <f>'(6) SMB_R23p2-5km_Gl'!AV66-'(5) year_D_R23p2-5.5km'!AV65</f>
        <v>-6.3756615859999988</v>
      </c>
      <c r="AJ67" s="2">
        <f>'(6) SMB_R23p2-5km_Gl'!AW66-'(5) year_D_R23p2-5.5km'!AW65</f>
        <v>-4.778015482999999</v>
      </c>
      <c r="AK67" s="2">
        <f>'(6) SMB_R23p2-5km_Gl'!AX66-'(5) year_D_R23p2-5.5km'!AX65</f>
        <v>-6.4112874619999998</v>
      </c>
      <c r="AL67" s="2">
        <f>'(6) SMB_R23p2-5km_Gl'!AY66-'(5) year_D_R23p2-5.5km'!AY65</f>
        <v>-6.6356914949999997</v>
      </c>
      <c r="AM67" s="2">
        <f>'(6) SMB_R23p2-5km_Gl'!AZ66-'(5) year_D_R23p2-5.5km'!AZ65</f>
        <v>-9.2672780799999988</v>
      </c>
      <c r="AN67" s="2">
        <f>'(6) SMB_R23p2-5km_Gl'!BA66-'(5) year_D_R23p2-5.5km'!BA65</f>
        <v>-9.3052712219999982</v>
      </c>
      <c r="AO67" s="2">
        <f>'(6) SMB_R23p2-5km_Gl'!BB66-'(5) year_D_R23p2-5.5km'!BB65</f>
        <v>-9.1404362879999983</v>
      </c>
      <c r="AP67" s="2">
        <f>'(6) SMB_R23p2-5km_Gl'!BC66-'(5) year_D_R23p2-5.5km'!BC65</f>
        <v>-7.987227098</v>
      </c>
      <c r="AQ67" s="2">
        <f>'(6) SMB_R23p2-5km_Gl'!BD66-'(5) year_D_R23p2-5.5km'!BD65</f>
        <v>-10.35180158</v>
      </c>
      <c r="AR67" s="2">
        <f>'(6) SMB_R23p2-5km_Gl'!BE66-'(5) year_D_R23p2-5.5km'!BE65</f>
        <v>-8.3115859999999984</v>
      </c>
      <c r="AS67" s="2">
        <f>'(6) SMB_R23p2-5km_Gl'!BF66-'(5) year_D_R23p2-5.5km'!BF65</f>
        <v>-7.3583083089999999</v>
      </c>
      <c r="AT67" s="2">
        <f>'(6) SMB_R23p2-5km_Gl'!BG66-'(5) year_D_R23p2-5.5km'!BG65</f>
        <v>-8.9891251780000001</v>
      </c>
      <c r="AU67" s="2">
        <f>'(6) SMB_R23p2-5km_Gl'!BH66-'(5) year_D_R23p2-5.5km'!BH65</f>
        <v>-7.0655455949999997</v>
      </c>
      <c r="AV67" s="2">
        <f>'(6) SMB_R23p2-5km_Gl'!BI66-'(5) year_D_R23p2-5.5km'!BI65</f>
        <v>-5.3905757570000006</v>
      </c>
      <c r="AW67" s="2">
        <f>'(6) SMB_R23p2-5km_Gl'!BJ66-'(5) year_D_R23p2-5.5km'!BJ65</f>
        <v>-5.2802892859999986</v>
      </c>
      <c r="AX67" s="23">
        <f t="shared" si="15"/>
        <v>-4.7659788469565205</v>
      </c>
      <c r="AY67" s="23">
        <f t="shared" si="8"/>
        <v>-3.4883987633684206</v>
      </c>
      <c r="AZ67" s="23">
        <f t="shared" si="9"/>
        <v>-7.039277965666666</v>
      </c>
      <c r="BC67" s="23"/>
      <c r="BD67" s="2">
        <f>SQRT('(5) year_D_R23p2-5.5km'!BN65^2+'(5) year_D_R23p2-5.5km'!$M65^2)</f>
        <v>4.5297283008140337</v>
      </c>
      <c r="BE67" s="2">
        <f>SQRT('(5) year_D_R23p2-5.5km'!BO65^2+'(5) year_D_R23p2-5.5km'!$M65^2)</f>
        <v>4.1176392020430104</v>
      </c>
      <c r="BF67" s="2">
        <f>SQRT('(5) year_D_R23p2-5.5km'!BP65^2+'(5) year_D_R23p2-5.5km'!$M65^2)</f>
        <v>3.7238695811571532</v>
      </c>
      <c r="BG67" s="2">
        <f>SQRT('(5) year_D_R23p2-5.5km'!BQ65^2+'(5) year_D_R23p2-5.5km'!$M65^2)</f>
        <v>3.352998897732784</v>
      </c>
      <c r="BH67" s="2">
        <f>SQRT('(5) year_D_R23p2-5.5km'!BR65^2+'(5) year_D_R23p2-5.5km'!$M65^2)</f>
        <v>3.0004494778232527</v>
      </c>
      <c r="BI67" s="2">
        <f>SQRT('(5) year_D_R23p2-5.5km'!BS65^2+'(5) year_D_R23p2-5.5km'!$M65^2)</f>
        <v>2.6616443963023011</v>
      </c>
      <c r="BJ67" s="2">
        <f>SQRT('(5) year_D_R23p2-5.5km'!BT65^2+'(5) year_D_R23p2-5.5km'!$M65^2)</f>
        <v>2.3365862388170346</v>
      </c>
      <c r="BK67" s="2">
        <f>SQRT('(5) year_D_R23p2-5.5km'!BU65^2+'(5) year_D_R23p2-5.5km'!$M65^2)</f>
        <v>2.0298568694486083</v>
      </c>
      <c r="BL67" s="2">
        <f>SQRT('(5) year_D_R23p2-5.5km'!BV65^2+'(5) year_D_R23p2-5.5km'!$M65^2)</f>
        <v>1.741461429943838</v>
      </c>
      <c r="BM67" s="2">
        <f>SQRT('(5) year_D_R23p2-5.5km'!BW65^2+'(5) year_D_R23p2-5.5km'!$M65^2)</f>
        <v>1.4622547122289415</v>
      </c>
      <c r="BN67" s="2">
        <f>SQRT('(5) year_D_R23p2-5.5km'!BX65^2+'(5) year_D_R23p2-5.5km'!$M65^2)</f>
        <v>1.1968344274569442</v>
      </c>
      <c r="BO67" s="2">
        <f>SQRT('(5) year_D_R23p2-5.5km'!BY65^2+'(5) year_D_R23p2-5.5km'!$M65^2)</f>
        <v>0.9498189547063689</v>
      </c>
      <c r="BP67" s="2">
        <f>SQRT('(5) year_D_R23p2-5.5km'!BZ65^2+'(5) year_D_R23p2-5.5km'!$M65^2)</f>
        <v>0.71221080269605275</v>
      </c>
      <c r="BQ67" s="2">
        <f>SQRT('(5) year_D_R23p2-5.5km'!CA65^2+'(5) year_D_R23p2-5.5km'!$M65^2)</f>
        <v>0.53971038257940263</v>
      </c>
      <c r="BR67" s="2">
        <f>SQRT('(5) year_D_R23p2-5.5km'!CB65^2+'(5) year_D_R23p2-5.5km'!$M65^2)</f>
        <v>0.55068172564508955</v>
      </c>
      <c r="BS67" s="2">
        <f>SQRT('(5) year_D_R23p2-5.5km'!CC65^2+'(5) year_D_R23p2-5.5km'!$M65^2)</f>
        <v>0.57972306165793763</v>
      </c>
      <c r="BT67" s="2">
        <f>SQRT('(5) year_D_R23p2-5.5km'!CD65^2+'(5) year_D_R23p2-5.5km'!$M65^2)</f>
        <v>0.54524874730614736</v>
      </c>
      <c r="BU67" s="2">
        <f>SQRT('(5) year_D_R23p2-5.5km'!CE65^2+'(5) year_D_R23p2-5.5km'!$M65^2)</f>
        <v>0.57518460078384359</v>
      </c>
      <c r="BV67" s="2">
        <f>SQRT('(5) year_D_R23p2-5.5km'!CF65^2+'(5) year_D_R23p2-5.5km'!$M65^2)</f>
        <v>0.57473140447385807</v>
      </c>
      <c r="BW67" s="2">
        <f>SQRT('(5) year_D_R23p2-5.5km'!CG65^2+'(5) year_D_R23p2-5.5km'!$M65^2)</f>
        <v>0.47426018131083769</v>
      </c>
      <c r="BX67" s="2">
        <f>SQRT('(5) year_D_R23p2-5.5km'!CH65^2+'(5) year_D_R23p2-5.5km'!$M65^2)</f>
        <v>0.54315423032359522</v>
      </c>
      <c r="BY67" s="2">
        <f>SQRT('(5) year_D_R23p2-5.5km'!CI65^2+'(5) year_D_R23p2-5.5km'!$M65^2)</f>
        <v>0.56389785738132892</v>
      </c>
      <c r="BZ67" s="2">
        <f>SQRT('(5) year_D_R23p2-5.5km'!CJ65^2+'(5) year_D_R23p2-5.5km'!$M65^2)</f>
        <v>0.57087769679092726</v>
      </c>
      <c r="CA67" s="2">
        <f>SQRT('(5) year_D_R23p2-5.5km'!CK65^2+'(5) year_D_R23p2-5.5km'!$M65^2)</f>
        <v>0.52672374455656323</v>
      </c>
      <c r="CB67" s="2">
        <f>SQRT('(5) year_D_R23p2-5.5km'!CL65^2+'(5) year_D_R23p2-5.5km'!$M65^2)</f>
        <v>0.49019368472696828</v>
      </c>
      <c r="CC67" s="2">
        <f>SQRT('(5) year_D_R23p2-5.5km'!CM65^2+'(5) year_D_R23p2-5.5km'!$M65^2)</f>
        <v>0.52367477835869436</v>
      </c>
      <c r="CD67" s="2">
        <f>SQRT('(5) year_D_R23p2-5.5km'!CN65^2+'(5) year_D_R23p2-5.5km'!$M65^2)</f>
        <v>0.49115144101307401</v>
      </c>
      <c r="CE67" s="2">
        <f>SQRT('(5) year_D_R23p2-5.5km'!CO65^2+'(5) year_D_R23p2-5.5km'!$M65^2)</f>
        <v>0.45556276539714818</v>
      </c>
      <c r="CF67" s="2">
        <f>SQRT('(5) year_D_R23p2-5.5km'!CP65^2+'(5) year_D_R23p2-5.5km'!$M65^2)</f>
        <v>0.57868178354714361</v>
      </c>
      <c r="CG67" s="2">
        <f>SQRT('(5) year_D_R23p2-5.5km'!CQ65^2+'(5) year_D_R23p2-5.5km'!$M65^2)</f>
        <v>0.64347459392044781</v>
      </c>
      <c r="CH67" s="2">
        <f>SQRT('(5) year_D_R23p2-5.5km'!CR65^2+'(5) year_D_R23p2-5.5km'!$M65^2)</f>
        <v>0.63745400190756529</v>
      </c>
      <c r="CI67" s="2">
        <f>SQRT('(5) year_D_R23p2-5.5km'!CS65^2+'(5) year_D_R23p2-5.5km'!$M65^2)</f>
        <v>0.67872918603301025</v>
      </c>
      <c r="CJ67" s="2">
        <f>SQRT('(5) year_D_R23p2-5.5km'!CT65^2+'(5) year_D_R23p2-5.5km'!$M65^2)</f>
        <v>0.79137076128982542</v>
      </c>
      <c r="CK67" s="2">
        <f>SQRT('(5) year_D_R23p2-5.5km'!CU65^2+'(5) year_D_R23p2-5.5km'!$M65^2)</f>
        <v>0.77318528097066785</v>
      </c>
      <c r="CL67" s="2">
        <f>SQRT('(5) year_D_R23p2-5.5km'!CV65^2+'(5) year_D_R23p2-5.5km'!$M65^2)</f>
        <v>0.72490381636327161</v>
      </c>
      <c r="CM67" s="2">
        <f>SQRT('(5) year_D_R23p2-5.5km'!CW65^2+'(5) year_D_R23p2-5.5km'!$M65^2)</f>
        <v>0.78207568050271714</v>
      </c>
      <c r="CN67" s="2">
        <f>SQRT('(5) year_D_R23p2-5.5km'!CX65^2+'(5) year_D_R23p2-5.5km'!$M65^2)</f>
        <v>0.83642101123390666</v>
      </c>
      <c r="CO67" s="2">
        <f>SQRT('(5) year_D_R23p2-5.5km'!CY65^2+'(5) year_D_R23p2-5.5km'!$M65^2)</f>
        <v>0.90262117149059484</v>
      </c>
      <c r="CP67" s="2">
        <f>SQRT('(5) year_D_R23p2-5.5km'!CZ65^2+'(5) year_D_R23p2-5.5km'!$M65^2)</f>
        <v>0.90164664387389659</v>
      </c>
      <c r="CQ67" s="2">
        <f>SQRT('(5) year_D_R23p2-5.5km'!DA65^2+'(5) year_D_R23p2-5.5km'!$M65^2)</f>
        <v>0.94278801401736567</v>
      </c>
      <c r="CR67" s="2">
        <f>SQRT('(5) year_D_R23p2-5.5km'!DB65^2+'(5) year_D_R23p2-5.5km'!$M65^2)</f>
        <v>1.0110746465321567</v>
      </c>
      <c r="CS67" s="2">
        <f>SQRT('(5) year_D_R23p2-5.5km'!DC65^2+'(5) year_D_R23p2-5.5km'!$M65^2)</f>
        <v>0.88235329308749189</v>
      </c>
      <c r="CT67" s="2">
        <f>SQRT('(5) year_D_R23p2-5.5km'!DD65^2+'(5) year_D_R23p2-5.5km'!$M65^2)</f>
        <v>0.85844449130443479</v>
      </c>
      <c r="CU67" s="2">
        <f>SQRT('(5) year_D_R23p2-5.5km'!DE65^2+'(5) year_D_R23p2-5.5km'!$M65^2)</f>
        <v>0.88418706322823049</v>
      </c>
      <c r="CV67" s="2">
        <f>SQRT('(5) year_D_R23p2-5.5km'!DF65^2+'(5) year_D_R23p2-5.5km'!$M65^2)</f>
        <v>0.751588091923863</v>
      </c>
      <c r="CW67" s="2">
        <f>SQRT('(5) year_D_R23p2-5.5km'!DG65^2+'(5) year_D_R23p2-5.5km'!$M65^2)</f>
        <v>0.66935235124154435</v>
      </c>
      <c r="CX67" s="2">
        <f>SQRT('(5) year_D_R23p2-5.5km'!DH65^2+'(5) year_D_R23p2-5.5km'!$M65^2)</f>
        <v>0.73549978712130926</v>
      </c>
      <c r="CY67" s="2">
        <f t="shared" si="10"/>
        <v>0.17522503211065746</v>
      </c>
      <c r="CZ67" s="2">
        <f t="shared" si="13"/>
        <v>0.43642919845236816</v>
      </c>
      <c r="DA67" s="2">
        <f t="shared" si="14"/>
        <v>0.1866022305627352</v>
      </c>
    </row>
    <row r="68" spans="1:105" x14ac:dyDescent="0.2">
      <c r="A68" s="170" t="s">
        <v>27</v>
      </c>
      <c r="B68" s="3" t="s">
        <v>176</v>
      </c>
      <c r="C68" s="2">
        <f>'(6) SMB_R23p2-5km_Gl'!P67-'(5) year_D_R23p2-5.5km'!P66</f>
        <v>-0.27975760000000038</v>
      </c>
      <c r="D68" s="2">
        <f>'(6) SMB_R23p2-5km_Gl'!Q67-'(5) year_D_R23p2-5.5km'!Q66</f>
        <v>1.0242399999999652E-2</v>
      </c>
      <c r="E68" s="2">
        <f>'(6) SMB_R23p2-5km_Gl'!R67-'(5) year_D_R23p2-5.5km'!R66</f>
        <v>0.89024239999999955</v>
      </c>
      <c r="F68" s="2">
        <f>'(6) SMB_R23p2-5km_Gl'!S67-'(5) year_D_R23p2-5.5km'!S66</f>
        <v>-0.84975760000000022</v>
      </c>
      <c r="G68" s="2">
        <f>'(6) SMB_R23p2-5km_Gl'!T67-'(5) year_D_R23p2-5.5km'!T66</f>
        <v>0.63898399999999977</v>
      </c>
      <c r="H68" s="2">
        <f>'(6) SMB_R23p2-5km_Gl'!U67-'(5) year_D_R23p2-5.5km'!U66</f>
        <v>1.4008492000000006</v>
      </c>
      <c r="I68" s="2">
        <f>'(6) SMB_R23p2-5km_Gl'!V67-'(5) year_D_R23p2-5.5km'!V66</f>
        <v>-0.7172856000000003</v>
      </c>
      <c r="J68" s="2">
        <f>'(6) SMB_R23p2-5km_Gl'!W67-'(5) year_D_R23p2-5.5km'!W66</f>
        <v>0.50145599999999968</v>
      </c>
      <c r="K68" s="2">
        <f>'(6) SMB_R23p2-5km_Gl'!X67-'(5) year_D_R23p2-5.5km'!X66</f>
        <v>-6.6787999999995407E-3</v>
      </c>
      <c r="L68" s="2">
        <f>'(6) SMB_R23p2-5km_Gl'!Y67-'(5) year_D_R23p2-5.5km'!Y66</f>
        <v>-0.30481360000000013</v>
      </c>
      <c r="M68" s="2">
        <f>'(6) SMB_R23p2-5km_Gl'!Z67-'(5) year_D_R23p2-5.5km'!Z66</f>
        <v>7.392799999999955E-2</v>
      </c>
      <c r="N68" s="2">
        <f>'(6) SMB_R23p2-5km_Gl'!AA67-'(5) year_D_R23p2-5.5km'!AA66</f>
        <v>-0.84420679999999981</v>
      </c>
      <c r="O68" s="2">
        <f>'(6) SMB_R23p2-5km_Gl'!AB67-'(5) year_D_R23p2-5.5km'!AB66</f>
        <v>-1.2054651999999999</v>
      </c>
      <c r="P68" s="2">
        <f>'(6) SMB_R23p2-5km_Gl'!AC67-'(5) year_D_R23p2-5.5km'!AC66</f>
        <v>-0.26360000000000028</v>
      </c>
      <c r="Q68" s="2">
        <f>'(6) SMB_R23p2-5km_Gl'!AD67-'(5) year_D_R23p2-5.5km'!AD66</f>
        <v>0.29743439999999977</v>
      </c>
      <c r="R68" s="2">
        <f>'(6) SMB_R23p2-5km_Gl'!AE67-'(5) year_D_R23p2-5.5km'!AE66</f>
        <v>0.61455720000000014</v>
      </c>
      <c r="S68" s="2">
        <f>'(6) SMB_R23p2-5km_Gl'!AF67-'(5) year_D_R23p2-5.5km'!AF66</f>
        <v>-0.35977223360000021</v>
      </c>
      <c r="T68" s="2">
        <f>'(6) SMB_R23p2-5km_Gl'!AG67-'(5) year_D_R23p2-5.5km'!AG66</f>
        <v>0.31248366440000019</v>
      </c>
      <c r="U68" s="2">
        <f>'(6) SMB_R23p2-5km_Gl'!AH67-'(5) year_D_R23p2-5.5km'!AH66</f>
        <v>-0.63338216960000038</v>
      </c>
      <c r="V68" s="2">
        <f>'(6) SMB_R23p2-5km_Gl'!AI67-'(5) year_D_R23p2-5.5km'!AI66</f>
        <v>-0.38367615999999982</v>
      </c>
      <c r="W68" s="2">
        <f>'(6) SMB_R23p2-5km_Gl'!AJ67-'(5) year_D_R23p2-5.5km'!AJ66</f>
        <v>-0.13530080400000033</v>
      </c>
      <c r="X68" s="2">
        <f>'(6) SMB_R23p2-5km_Gl'!AK67-'(5) year_D_R23p2-5.5km'!AK66</f>
        <v>1.1934241935999998</v>
      </c>
      <c r="Y68" s="2">
        <f>'(6) SMB_R23p2-5km_Gl'!AL67-'(5) year_D_R23p2-5.5km'!AL66</f>
        <v>0.2002321224000001</v>
      </c>
      <c r="Z68" s="2">
        <f>'(6) SMB_R23p2-5km_Gl'!AM67-'(5) year_D_R23p2-5.5km'!AM66</f>
        <v>0.68854566519999993</v>
      </c>
      <c r="AA68" s="2">
        <f>'(6) SMB_R23p2-5km_Gl'!AN67-'(5) year_D_R23p2-5.5km'!AN66</f>
        <v>1.2551970419999998</v>
      </c>
      <c r="AB68" s="2">
        <f>'(6) SMB_R23p2-5km_Gl'!AO67-'(5) year_D_R23p2-5.5km'!AO66</f>
        <v>0.76685279799999995</v>
      </c>
      <c r="AC68" s="2">
        <f>'(6) SMB_R23p2-5km_Gl'!AP67-'(5) year_D_R23p2-5.5km'!AP66</f>
        <v>1.0032445439999997</v>
      </c>
      <c r="AD68" s="2">
        <f>'(6) SMB_R23p2-5km_Gl'!AQ67-'(5) year_D_R23p2-5.5km'!AQ66</f>
        <v>0.61871092159999996</v>
      </c>
      <c r="AE68" s="2">
        <f>'(6) SMB_R23p2-5km_Gl'!AR67-'(5) year_D_R23p2-5.5km'!AR66</f>
        <v>-9.177253119999973E-2</v>
      </c>
      <c r="AF68" s="2">
        <f>'(6) SMB_R23p2-5km_Gl'!AS67-'(5) year_D_R23p2-5.5km'!AS66</f>
        <v>1.1646324920000004</v>
      </c>
      <c r="AG68" s="2">
        <f>'(6) SMB_R23p2-5km_Gl'!AT67-'(5) year_D_R23p2-5.5km'!AT66</f>
        <v>-0.18065740599999991</v>
      </c>
      <c r="AH68" s="2">
        <f>'(6) SMB_R23p2-5km_Gl'!AU67-'(5) year_D_R23p2-5.5km'!AU66</f>
        <v>-0.67327013079999976</v>
      </c>
      <c r="AI68" s="2">
        <f>'(6) SMB_R23p2-5km_Gl'!AV67-'(5) year_D_R23p2-5.5km'!AV66</f>
        <v>-0.67197518560000047</v>
      </c>
      <c r="AJ68" s="2">
        <f>'(6) SMB_R23p2-5km_Gl'!AW67-'(5) year_D_R23p2-5.5km'!AW66</f>
        <v>0.80383639999999978</v>
      </c>
      <c r="AK68" s="2">
        <f>'(6) SMB_R23p2-5km_Gl'!AX67-'(5) year_D_R23p2-5.5km'!AX66</f>
        <v>-1.856752728</v>
      </c>
      <c r="AL68" s="2">
        <f>'(6) SMB_R23p2-5km_Gl'!AY67-'(5) year_D_R23p2-5.5km'!AY66</f>
        <v>-1.3179691648</v>
      </c>
      <c r="AM68" s="2">
        <f>'(6) SMB_R23p2-5km_Gl'!AZ67-'(5) year_D_R23p2-5.5km'!AZ66</f>
        <v>-3.1748807460000004</v>
      </c>
      <c r="AN68" s="2">
        <f>'(6) SMB_R23p2-5km_Gl'!BA67-'(5) year_D_R23p2-5.5km'!BA66</f>
        <v>-2.9169665280000006</v>
      </c>
      <c r="AO68" s="2">
        <f>'(6) SMB_R23p2-5km_Gl'!BB67-'(5) year_D_R23p2-5.5km'!BB66</f>
        <v>-2.4109195252000006</v>
      </c>
      <c r="AP68" s="2">
        <f>'(6) SMB_R23p2-5km_Gl'!BC67-'(5) year_D_R23p2-5.5km'!BC66</f>
        <v>-1.1375214979999995</v>
      </c>
      <c r="AQ68" s="2">
        <f>'(6) SMB_R23p2-5km_Gl'!BD67-'(5) year_D_R23p2-5.5km'!BD66</f>
        <v>-2.5540749736000001</v>
      </c>
      <c r="AR68" s="2">
        <f>'(6) SMB_R23p2-5km_Gl'!BE67-'(5) year_D_R23p2-5.5km'!BE66</f>
        <v>-2.2278144576000001</v>
      </c>
      <c r="AS68" s="2">
        <f>'(6) SMB_R23p2-5km_Gl'!BF67-'(5) year_D_R23p2-5.5km'!BF66</f>
        <v>-1.9375368291999999</v>
      </c>
      <c r="AT68" s="2">
        <f>'(6) SMB_R23p2-5km_Gl'!BG67-'(5) year_D_R23p2-5.5km'!BG66</f>
        <v>-2.7786599299999999</v>
      </c>
      <c r="AU68" s="2">
        <f>'(6) SMB_R23p2-5km_Gl'!BH67-'(5) year_D_R23p2-5.5km'!BH66</f>
        <v>-2.1918355616000009</v>
      </c>
      <c r="AV68" s="2">
        <f>'(6) SMB_R23p2-5km_Gl'!BI67-'(5) year_D_R23p2-5.5km'!BI66</f>
        <v>-2.1514991120000015</v>
      </c>
      <c r="AW68" s="2">
        <f>'(6) SMB_R23p2-5km_Gl'!BJ67-'(5) year_D_R23p2-5.5km'!BJ66</f>
        <v>-2.1998842884000007</v>
      </c>
      <c r="AX68" s="23">
        <f t="shared" si="15"/>
        <v>-0.47441194416521759</v>
      </c>
      <c r="AY68" s="23">
        <f t="shared" si="8"/>
        <v>-3.8133807305263279E-2</v>
      </c>
      <c r="AZ68" s="23">
        <f t="shared" si="9"/>
        <v>-1.4614243008666667</v>
      </c>
      <c r="BD68" s="2">
        <f>SQRT('(5) year_D_R23p2-5.5km'!BN66^2+'(5) year_D_R23p2-5.5km'!$M66^2)</f>
        <v>0.89507501924404698</v>
      </c>
      <c r="BE68" s="2">
        <f>SQRT('(5) year_D_R23p2-5.5km'!BO66^2+'(5) year_D_R23p2-5.5km'!$M66^2)</f>
        <v>0.72660494192750102</v>
      </c>
      <c r="BF68" s="2">
        <f>SQRT('(5) year_D_R23p2-5.5km'!BP66^2+'(5) year_D_R23p2-5.5km'!$M66^2)</f>
        <v>0.57383806420141326</v>
      </c>
      <c r="BG68" s="2">
        <f>SQRT('(5) year_D_R23p2-5.5km'!BQ66^2+'(5) year_D_R23p2-5.5km'!$M66^2)</f>
        <v>0.48351195922632767</v>
      </c>
      <c r="BH68" s="2">
        <f>SQRT('(5) year_D_R23p2-5.5km'!BR66^2+'(5) year_D_R23p2-5.5km'!$M66^2)</f>
        <v>0.50932097411796617</v>
      </c>
      <c r="BI68" s="2">
        <f>SQRT('(5) year_D_R23p2-5.5km'!BS66^2+'(5) year_D_R23p2-5.5km'!$M66^2)</f>
        <v>0.57215567143256563</v>
      </c>
      <c r="BJ68" s="2">
        <f>SQRT('(5) year_D_R23p2-5.5km'!BT66^2+'(5) year_D_R23p2-5.5km'!$M66^2)</f>
        <v>0.64437718382257536</v>
      </c>
      <c r="BK68" s="2">
        <f>SQRT('(5) year_D_R23p2-5.5km'!BU66^2+'(5) year_D_R23p2-5.5km'!$M66^2)</f>
        <v>0.7201182953578249</v>
      </c>
      <c r="BL68" s="2">
        <f>SQRT('(5) year_D_R23p2-5.5km'!BV66^2+'(5) year_D_R23p2-5.5km'!$M66^2)</f>
        <v>0.80175393757699387</v>
      </c>
      <c r="BM68" s="2">
        <f>SQRT('(5) year_D_R23p2-5.5km'!BW66^2+'(5) year_D_R23p2-5.5km'!$M66^2)</f>
        <v>0.71494620786892249</v>
      </c>
      <c r="BN68" s="2">
        <f>SQRT('(5) year_D_R23p2-5.5km'!BX66^2+'(5) year_D_R23p2-5.5km'!$M66^2)</f>
        <v>0.63477567862802131</v>
      </c>
      <c r="BO68" s="2">
        <f>SQRT('(5) year_D_R23p2-5.5km'!BY66^2+'(5) year_D_R23p2-5.5km'!$M66^2)</f>
        <v>0.5573921623073409</v>
      </c>
      <c r="BP68" s="2">
        <f>SQRT('(5) year_D_R23p2-5.5km'!BZ66^2+'(5) year_D_R23p2-5.5km'!$M66^2)</f>
        <v>0.48977277240870776</v>
      </c>
      <c r="BQ68" s="2">
        <f>SQRT('(5) year_D_R23p2-5.5km'!CA66^2+'(5) year_D_R23p2-5.5km'!$M66^2)</f>
        <v>0.44984358241596617</v>
      </c>
      <c r="BR68" s="2">
        <f>SQRT('(5) year_D_R23p2-5.5km'!CB66^2+'(5) year_D_R23p2-5.5km'!$M66^2)</f>
        <v>0.38068879768268249</v>
      </c>
      <c r="BS68" s="2">
        <f>SQRT('(5) year_D_R23p2-5.5km'!CC66^2+'(5) year_D_R23p2-5.5km'!$M66^2)</f>
        <v>0.45832114315964467</v>
      </c>
      <c r="BT68" s="2">
        <f>SQRT('(5) year_D_R23p2-5.5km'!CD66^2+'(5) year_D_R23p2-5.5km'!$M66^2)</f>
        <v>0.4502607470060544</v>
      </c>
      <c r="BU68" s="2">
        <f>SQRT('(5) year_D_R23p2-5.5km'!CE66^2+'(5) year_D_R23p2-5.5km'!$M66^2)</f>
        <v>0.46392206454855572</v>
      </c>
      <c r="BV68" s="2">
        <f>SQRT('(5) year_D_R23p2-5.5km'!CF66^2+'(5) year_D_R23p2-5.5km'!$M66^2)</f>
        <v>0.45368215693032715</v>
      </c>
      <c r="BW68" s="2">
        <f>SQRT('(5) year_D_R23p2-5.5km'!CG66^2+'(5) year_D_R23p2-5.5km'!$M66^2)</f>
        <v>0.45927488495316482</v>
      </c>
      <c r="BX68" s="2">
        <f>SQRT('(5) year_D_R23p2-5.5km'!CH66^2+'(5) year_D_R23p2-5.5km'!$M66^2)</f>
        <v>0.40077511886911105</v>
      </c>
      <c r="BY68" s="2">
        <f>SQRT('(5) year_D_R23p2-5.5km'!CI66^2+'(5) year_D_R23p2-5.5km'!$M66^2)</f>
        <v>0.4218493463194562</v>
      </c>
      <c r="BZ68" s="2">
        <f>SQRT('(5) year_D_R23p2-5.5km'!CJ66^2+'(5) year_D_R23p2-5.5km'!$M66^2)</f>
        <v>0.47480987236491179</v>
      </c>
      <c r="CA68" s="2">
        <f>SQRT('(5) year_D_R23p2-5.5km'!CK66^2+'(5) year_D_R23p2-5.5km'!$M66^2)</f>
        <v>0.45800661817440819</v>
      </c>
      <c r="CB68" s="2">
        <f>SQRT('(5) year_D_R23p2-5.5km'!CL66^2+'(5) year_D_R23p2-5.5km'!$M66^2)</f>
        <v>0.45874536543587902</v>
      </c>
      <c r="CC68" s="2">
        <f>SQRT('(5) year_D_R23p2-5.5km'!CM66^2+'(5) year_D_R23p2-5.5km'!$M66^2)</f>
        <v>0.47461287099858773</v>
      </c>
      <c r="CD68" s="2">
        <f>SQRT('(5) year_D_R23p2-5.5km'!CN66^2+'(5) year_D_R23p2-5.5km'!$M66^2)</f>
        <v>0.4416508773605976</v>
      </c>
      <c r="CE68" s="2">
        <f>SQRT('(5) year_D_R23p2-5.5km'!CO66^2+'(5) year_D_R23p2-5.5km'!$M66^2)</f>
        <v>0.33881938952925356</v>
      </c>
      <c r="CF68" s="2">
        <f>SQRT('(5) year_D_R23p2-5.5km'!CP66^2+'(5) year_D_R23p2-5.5km'!$M66^2)</f>
        <v>0.4181391462371295</v>
      </c>
      <c r="CG68" s="2">
        <f>SQRT('(5) year_D_R23p2-5.5km'!CQ66^2+'(5) year_D_R23p2-5.5km'!$M66^2)</f>
        <v>0.40774621904016078</v>
      </c>
      <c r="CH68" s="2">
        <f>SQRT('(5) year_D_R23p2-5.5km'!CR66^2+'(5) year_D_R23p2-5.5km'!$M66^2)</f>
        <v>0.42046727904966474</v>
      </c>
      <c r="CI68" s="2">
        <f>SQRT('(5) year_D_R23p2-5.5km'!CS66^2+'(5) year_D_R23p2-5.5km'!$M66^2)</f>
        <v>0.45229537630897454</v>
      </c>
      <c r="CJ68" s="2">
        <f>SQRT('(5) year_D_R23p2-5.5km'!CT66^2+'(5) year_D_R23p2-5.5km'!$M66^2)</f>
        <v>0.56384167296303123</v>
      </c>
      <c r="CK68" s="2">
        <f>SQRT('(5) year_D_R23p2-5.5km'!CU66^2+'(5) year_D_R23p2-5.5km'!$M66^2)</f>
        <v>0.63048431303101016</v>
      </c>
      <c r="CL68" s="2">
        <f>SQRT('(5) year_D_R23p2-5.5km'!CV66^2+'(5) year_D_R23p2-5.5km'!$M66^2)</f>
        <v>0.62008820949407151</v>
      </c>
      <c r="CM68" s="2">
        <f>SQRT('(5) year_D_R23p2-5.5km'!CW66^2+'(5) year_D_R23p2-5.5km'!$M66^2)</f>
        <v>0.61469238461234643</v>
      </c>
      <c r="CN68" s="2">
        <f>SQRT('(5) year_D_R23p2-5.5km'!CX66^2+'(5) year_D_R23p2-5.5km'!$M66^2)</f>
        <v>0.62335116912487176</v>
      </c>
      <c r="CO68" s="2">
        <f>SQRT('(5) year_D_R23p2-5.5km'!CY66^2+'(5) year_D_R23p2-5.5km'!$M66^2)</f>
        <v>0.65260734909047291</v>
      </c>
      <c r="CP68" s="2">
        <f>SQRT('(5) year_D_R23p2-5.5km'!CZ66^2+'(5) year_D_R23p2-5.5km'!$M66^2)</f>
        <v>0.67483134398495825</v>
      </c>
      <c r="CQ68" s="2">
        <f>SQRT('(5) year_D_R23p2-5.5km'!DA66^2+'(5) year_D_R23p2-5.5km'!$M66^2)</f>
        <v>0.69768856498370069</v>
      </c>
      <c r="CR68" s="2">
        <f>SQRT('(5) year_D_R23p2-5.5km'!DB66^2+'(5) year_D_R23p2-5.5km'!$M66^2)</f>
        <v>0.72182774074007605</v>
      </c>
      <c r="CS68" s="2">
        <f>SQRT('(5) year_D_R23p2-5.5km'!DC66^2+'(5) year_D_R23p2-5.5km'!$M66^2)</f>
        <v>0.71449147938839386</v>
      </c>
      <c r="CT68" s="2">
        <f>SQRT('(5) year_D_R23p2-5.5km'!DD66^2+'(5) year_D_R23p2-5.5km'!$M66^2)</f>
        <v>0.68238245096392258</v>
      </c>
      <c r="CU68" s="2">
        <f>SQRT('(5) year_D_R23p2-5.5km'!DE66^2+'(5) year_D_R23p2-5.5km'!$M66^2)</f>
        <v>0.65200848182328519</v>
      </c>
      <c r="CV68" s="2">
        <f>SQRT('(5) year_D_R23p2-5.5km'!DF66^2+'(5) year_D_R23p2-5.5km'!$M66^2)</f>
        <v>0.66246521364981736</v>
      </c>
      <c r="CW68" s="2">
        <f>SQRT('(5) year_D_R23p2-5.5km'!DG66^2+'(5) year_D_R23p2-5.5km'!$M66^2)</f>
        <v>0.77980802326276033</v>
      </c>
      <c r="CX68" s="2">
        <f>SQRT('(5) year_D_R23p2-5.5km'!DH66^2+'(5) year_D_R23p2-5.5km'!$M66^2)</f>
        <v>0.84185576485180358</v>
      </c>
      <c r="CY68" s="2">
        <f t="shared" si="10"/>
        <v>8.3927480512358973E-2</v>
      </c>
      <c r="CZ68" s="2">
        <f>AVERAGE(BD68:BV68)/SQRT(18)</f>
        <v>0.13621557855154692</v>
      </c>
      <c r="DA68" s="2">
        <f t="shared" si="14"/>
        <v>0.14389906386882609</v>
      </c>
    </row>
    <row r="69" spans="1:105" x14ac:dyDescent="0.2">
      <c r="A69" s="170" t="s">
        <v>149</v>
      </c>
      <c r="B69" s="3" t="s">
        <v>176</v>
      </c>
      <c r="C69" s="2">
        <f>'(6) SMB_R23p2-5km_Gl'!P68-'(5) year_D_R23p2-5.5km'!P67</f>
        <v>1.03E-2</v>
      </c>
      <c r="D69" s="2">
        <f>'(6) SMB_R23p2-5km_Gl'!Q68-'(5) year_D_R23p2-5.5km'!Q67</f>
        <v>1.03E-2</v>
      </c>
      <c r="E69" s="2">
        <f>'(6) SMB_R23p2-5km_Gl'!R68-'(5) year_D_R23p2-5.5km'!R67</f>
        <v>2.0299999999999999E-2</v>
      </c>
      <c r="F69" s="2">
        <f>'(6) SMB_R23p2-5km_Gl'!S68-'(5) year_D_R23p2-5.5km'!S67</f>
        <v>2.9999999999999992E-4</v>
      </c>
      <c r="G69" s="2">
        <f>'(6) SMB_R23p2-5km_Gl'!T68-'(5) year_D_R23p2-5.5km'!T67</f>
        <v>1.03E-2</v>
      </c>
      <c r="H69" s="2">
        <f>'(6) SMB_R23p2-5km_Gl'!U68-'(5) year_D_R23p2-5.5km'!U67</f>
        <v>2.0299999999999999E-2</v>
      </c>
      <c r="I69" s="2">
        <f>'(6) SMB_R23p2-5km_Gl'!V68-'(5) year_D_R23p2-5.5km'!V67</f>
        <v>1.03E-2</v>
      </c>
      <c r="J69" s="2">
        <f>'(6) SMB_R23p2-5km_Gl'!W68-'(5) year_D_R23p2-5.5km'!W67</f>
        <v>1.03E-2</v>
      </c>
      <c r="K69" s="2">
        <f>'(6) SMB_R23p2-5km_Gl'!X68-'(5) year_D_R23p2-5.5km'!X67</f>
        <v>1.03E-2</v>
      </c>
      <c r="L69" s="2">
        <f>'(6) SMB_R23p2-5km_Gl'!Y68-'(5) year_D_R23p2-5.5km'!Y67</f>
        <v>2.9999999999999992E-4</v>
      </c>
      <c r="M69" s="2">
        <f>'(6) SMB_R23p2-5km_Gl'!Z68-'(5) year_D_R23p2-5.5km'!Z67</f>
        <v>1.03E-2</v>
      </c>
      <c r="N69" s="2">
        <f>'(6) SMB_R23p2-5km_Gl'!AA68-'(5) year_D_R23p2-5.5km'!AA67</f>
        <v>-1.9700000000000002E-2</v>
      </c>
      <c r="O69" s="2">
        <f>'(6) SMB_R23p2-5km_Gl'!AB68-'(5) year_D_R23p2-5.5km'!AB67</f>
        <v>-1.9700000000000002E-2</v>
      </c>
      <c r="P69" s="2">
        <f>'(6) SMB_R23p2-5km_Gl'!AC68-'(5) year_D_R23p2-5.5km'!AC67</f>
        <v>-1.9700000000000002E-2</v>
      </c>
      <c r="Q69" s="2">
        <f>'(6) SMB_R23p2-5km_Gl'!AD68-'(5) year_D_R23p2-5.5km'!AD67</f>
        <v>2.9999999999999992E-4</v>
      </c>
      <c r="R69" s="2">
        <f>'(6) SMB_R23p2-5km_Gl'!AE68-'(5) year_D_R23p2-5.5km'!AE67</f>
        <v>2.0299999999999999E-2</v>
      </c>
      <c r="S69" s="2">
        <f>'(6) SMB_R23p2-5km_Gl'!AF68-'(5) year_D_R23p2-5.5km'!AF67</f>
        <v>-9.7000000000000003E-3</v>
      </c>
      <c r="T69" s="2">
        <f>'(6) SMB_R23p2-5km_Gl'!AG68-'(5) year_D_R23p2-5.5km'!AG67</f>
        <v>-9.7000000000000003E-3</v>
      </c>
      <c r="U69" s="2">
        <f>'(6) SMB_R23p2-5km_Gl'!AH68-'(5) year_D_R23p2-5.5km'!AH67</f>
        <v>1.03E-2</v>
      </c>
      <c r="V69" s="2">
        <f>'(6) SMB_R23p2-5km_Gl'!AI68-'(5) year_D_R23p2-5.5km'!AI67</f>
        <v>-9.7000000000000003E-3</v>
      </c>
      <c r="W69" s="2">
        <f>'(6) SMB_R23p2-5km_Gl'!AJ68-'(5) year_D_R23p2-5.5km'!AJ67</f>
        <v>2.9999999999999992E-4</v>
      </c>
      <c r="X69" s="2">
        <f>'(6) SMB_R23p2-5km_Gl'!AK68-'(5) year_D_R23p2-5.5km'!AK67</f>
        <v>1.03E-2</v>
      </c>
      <c r="Y69" s="2">
        <f>'(6) SMB_R23p2-5km_Gl'!AL68-'(5) year_D_R23p2-5.5km'!AL67</f>
        <v>-9.7000000000000003E-3</v>
      </c>
      <c r="Z69" s="2">
        <f>'(6) SMB_R23p2-5km_Gl'!AM68-'(5) year_D_R23p2-5.5km'!AM67</f>
        <v>-1.9700000000000002E-2</v>
      </c>
      <c r="AA69" s="2">
        <f>'(6) SMB_R23p2-5km_Gl'!AN68-'(5) year_D_R23p2-5.5km'!AN67</f>
        <v>2.9999999999999992E-4</v>
      </c>
      <c r="AB69" s="2">
        <f>'(6) SMB_R23p2-5km_Gl'!AO68-'(5) year_D_R23p2-5.5km'!AO67</f>
        <v>3.0300000000000001E-2</v>
      </c>
      <c r="AC69" s="2">
        <f>'(6) SMB_R23p2-5km_Gl'!AP68-'(5) year_D_R23p2-5.5km'!AP67</f>
        <v>1.03E-2</v>
      </c>
      <c r="AD69" s="2">
        <f>'(6) SMB_R23p2-5km_Gl'!AQ68-'(5) year_D_R23p2-5.5km'!AQ67</f>
        <v>-1.9700000000000002E-2</v>
      </c>
      <c r="AE69" s="2">
        <f>'(6) SMB_R23p2-5km_Gl'!AR68-'(5) year_D_R23p2-5.5km'!AR67</f>
        <v>-2.9700000000000001E-2</v>
      </c>
      <c r="AF69" s="2">
        <f>'(6) SMB_R23p2-5km_Gl'!AS68-'(5) year_D_R23p2-5.5km'!AS67</f>
        <v>-1.9700000000000002E-2</v>
      </c>
      <c r="AG69" s="2">
        <f>'(6) SMB_R23p2-5km_Gl'!AT68-'(5) year_D_R23p2-5.5km'!AT67</f>
        <v>-9.7000000000000003E-3</v>
      </c>
      <c r="AH69" s="2">
        <f>'(6) SMB_R23p2-5km_Gl'!AU68-'(5) year_D_R23p2-5.5km'!AU67</f>
        <v>-1.9700000000000002E-2</v>
      </c>
      <c r="AI69" s="2">
        <f>'(6) SMB_R23p2-5km_Gl'!AV68-'(5) year_D_R23p2-5.5km'!AV67</f>
        <v>-1.9700000000000002E-2</v>
      </c>
      <c r="AJ69" s="2">
        <f>'(6) SMB_R23p2-5km_Gl'!AW68-'(5) year_D_R23p2-5.5km'!AW67</f>
        <v>2.0299999999999999E-2</v>
      </c>
      <c r="AK69" s="2">
        <f>'(6) SMB_R23p2-5km_Gl'!AX68-'(5) year_D_R23p2-5.5km'!AX67</f>
        <v>-2.9700000000000001E-2</v>
      </c>
      <c r="AL69" s="2">
        <f>'(6) SMB_R23p2-5km_Gl'!AY68-'(5) year_D_R23p2-5.5km'!AY67</f>
        <v>-9.7000000000000003E-3</v>
      </c>
      <c r="AM69" s="2">
        <f>'(6) SMB_R23p2-5km_Gl'!AZ68-'(5) year_D_R23p2-5.5km'!AZ67</f>
        <v>-4.9700000000000001E-2</v>
      </c>
      <c r="AN69" s="2">
        <f>'(6) SMB_R23p2-5km_Gl'!BA68-'(5) year_D_R23p2-5.5km'!BA67</f>
        <v>-2.9700000000000001E-2</v>
      </c>
      <c r="AO69" s="2">
        <f>'(6) SMB_R23p2-5km_Gl'!BB68-'(5) year_D_R23p2-5.5km'!BB67</f>
        <v>-5.9700000000000003E-2</v>
      </c>
      <c r="AP69" s="2">
        <f>'(6) SMB_R23p2-5km_Gl'!BC68-'(5) year_D_R23p2-5.5km'!BC67</f>
        <v>-5.9700000000000003E-2</v>
      </c>
      <c r="AQ69" s="2">
        <f>'(6) SMB_R23p2-5km_Gl'!BD68-'(5) year_D_R23p2-5.5km'!BD67</f>
        <v>-6.9699999999999998E-2</v>
      </c>
      <c r="AR69" s="2">
        <f>'(6) SMB_R23p2-5km_Gl'!BE68-'(5) year_D_R23p2-5.5km'!BE67</f>
        <v>-4.9700000000000001E-2</v>
      </c>
      <c r="AS69" s="2">
        <f>'(6) SMB_R23p2-5km_Gl'!BF68-'(5) year_D_R23p2-5.5km'!BF67</f>
        <v>-1.9700000000000002E-2</v>
      </c>
      <c r="AT69" s="2">
        <f>'(6) SMB_R23p2-5km_Gl'!BG68-'(5) year_D_R23p2-5.5km'!BG67</f>
        <v>-3.9699999999999999E-2</v>
      </c>
      <c r="AU69" s="2">
        <f>'(6) SMB_R23p2-5km_Gl'!BH68-'(5) year_D_R23p2-5.5km'!BH67</f>
        <v>-6.9699999999999998E-2</v>
      </c>
      <c r="AV69" s="2">
        <f>'(6) SMB_R23p2-5km_Gl'!BI68-'(5) year_D_R23p2-5.5km'!BI67</f>
        <v>-4.9700000000000001E-2</v>
      </c>
      <c r="AW69" s="2">
        <f>'(6) SMB_R23p2-5km_Gl'!BJ68-'(5) year_D_R23p2-5.5km'!BJ67</f>
        <v>-1.9700000000000002E-2</v>
      </c>
      <c r="AX69" s="23">
        <f t="shared" si="15"/>
        <v>-1.2091304347826088E-2</v>
      </c>
      <c r="AY69" s="23">
        <f t="shared" si="8"/>
        <v>3.4578947368421064E-3</v>
      </c>
      <c r="AZ69" s="23">
        <f t="shared" si="9"/>
        <v>-3.4144444444444449E-2</v>
      </c>
      <c r="BD69" s="2">
        <f>SQRT('(5) year_D_R23p2-5.5km'!BN67^2+'(5) year_D_R23p2-5.5km'!$M67^2)</f>
        <v>2.5670040404367528E-3</v>
      </c>
      <c r="BE69" s="2">
        <f>SQRT('(5) year_D_R23p2-5.5km'!BO67^2+'(5) year_D_R23p2-5.5km'!$M67^2)</f>
        <v>2.5670040404367528E-3</v>
      </c>
      <c r="BF69" s="2">
        <f>SQRT('(5) year_D_R23p2-5.5km'!BP67^2+'(5) year_D_R23p2-5.5km'!$M67^2)</f>
        <v>2.5670040404367528E-3</v>
      </c>
      <c r="BG69" s="2">
        <f>SQRT('(5) year_D_R23p2-5.5km'!BQ67^2+'(5) year_D_R23p2-5.5km'!$M67^2)</f>
        <v>2.5670040404367528E-3</v>
      </c>
      <c r="BH69" s="2">
        <f>SQRT('(5) year_D_R23p2-5.5km'!BR67^2+'(5) year_D_R23p2-5.5km'!$M67^2)</f>
        <v>2.5670040404367528E-3</v>
      </c>
      <c r="BI69" s="2">
        <f>SQRT('(5) year_D_R23p2-5.5km'!BS67^2+'(5) year_D_R23p2-5.5km'!$M67^2)</f>
        <v>2.5670040404367528E-3</v>
      </c>
      <c r="BJ69" s="2">
        <f>SQRT('(5) year_D_R23p2-5.5km'!BT67^2+'(5) year_D_R23p2-5.5km'!$M67^2)</f>
        <v>2.5670040404367528E-3</v>
      </c>
      <c r="BK69" s="2">
        <f>SQRT('(5) year_D_R23p2-5.5km'!BU67^2+'(5) year_D_R23p2-5.5km'!$M67^2)</f>
        <v>2.5670040404367528E-3</v>
      </c>
      <c r="BL69" s="2">
        <f>SQRT('(5) year_D_R23p2-5.5km'!BV67^2+'(5) year_D_R23p2-5.5km'!$M67^2)</f>
        <v>2.5670040404367528E-3</v>
      </c>
      <c r="BM69" s="2">
        <f>SQRT('(5) year_D_R23p2-5.5km'!BW67^2+'(5) year_D_R23p2-5.5km'!$M67^2)</f>
        <v>2.5670040404367528E-3</v>
      </c>
      <c r="BN69" s="2">
        <f>SQRT('(5) year_D_R23p2-5.5km'!BX67^2+'(5) year_D_R23p2-5.5km'!$M67^2)</f>
        <v>2.5670040404367528E-3</v>
      </c>
      <c r="BO69" s="2">
        <f>SQRT('(5) year_D_R23p2-5.5km'!BY67^2+'(5) year_D_R23p2-5.5km'!$M67^2)</f>
        <v>2.5670040404367528E-3</v>
      </c>
      <c r="BP69" s="2">
        <f>SQRT('(5) year_D_R23p2-5.5km'!BZ67^2+'(5) year_D_R23p2-5.5km'!$M67^2)</f>
        <v>2.5670040404367528E-3</v>
      </c>
      <c r="BQ69" s="2">
        <f>SQRT('(5) year_D_R23p2-5.5km'!CA67^2+'(5) year_D_R23p2-5.5km'!$M67^2)</f>
        <v>2.5670040404367528E-3</v>
      </c>
      <c r="BR69" s="2">
        <f>SQRT('(5) year_D_R23p2-5.5km'!CB67^2+'(5) year_D_R23p2-5.5km'!$M67^2)</f>
        <v>2.5670040404367528E-3</v>
      </c>
      <c r="BS69" s="2">
        <f>SQRT('(5) year_D_R23p2-5.5km'!CC67^2+'(5) year_D_R23p2-5.5km'!$M67^2)</f>
        <v>2.5670040404367528E-3</v>
      </c>
      <c r="BT69" s="2">
        <f>SQRT('(5) year_D_R23p2-5.5km'!CD67^2+'(5) year_D_R23p2-5.5km'!$M67^2)</f>
        <v>2.5670040404367528E-3</v>
      </c>
      <c r="BU69" s="2">
        <f>SQRT('(5) year_D_R23p2-5.5km'!CE67^2+'(5) year_D_R23p2-5.5km'!$M67^2)</f>
        <v>2.5670040404367528E-3</v>
      </c>
      <c r="BV69" s="2">
        <f>SQRT('(5) year_D_R23p2-5.5km'!CF67^2+'(5) year_D_R23p2-5.5km'!$M67^2)</f>
        <v>2.5670040404367528E-3</v>
      </c>
      <c r="BW69" s="2">
        <f>SQRT('(5) year_D_R23p2-5.5km'!CG67^2+'(5) year_D_R23p2-5.5km'!$M67^2)</f>
        <v>2.5670040404367528E-3</v>
      </c>
      <c r="BX69" s="2">
        <f>SQRT('(5) year_D_R23p2-5.5km'!CH67^2+'(5) year_D_R23p2-5.5km'!$M67^2)</f>
        <v>2.5670040404367528E-3</v>
      </c>
      <c r="BY69" s="2">
        <f>SQRT('(5) year_D_R23p2-5.5km'!CI67^2+'(5) year_D_R23p2-5.5km'!$M67^2)</f>
        <v>2.5670040404367528E-3</v>
      </c>
      <c r="BZ69" s="2">
        <f>SQRT('(5) year_D_R23p2-5.5km'!CJ67^2+'(5) year_D_R23p2-5.5km'!$M67^2)</f>
        <v>2.5670040404367528E-3</v>
      </c>
      <c r="CA69" s="2">
        <f>SQRT('(5) year_D_R23p2-5.5km'!CK67^2+'(5) year_D_R23p2-5.5km'!$M67^2)</f>
        <v>2.5670040404367528E-3</v>
      </c>
      <c r="CB69" s="2">
        <f>SQRT('(5) year_D_R23p2-5.5km'!CL67^2+'(5) year_D_R23p2-5.5km'!$M67^2)</f>
        <v>2.5670040404367528E-3</v>
      </c>
      <c r="CC69" s="2">
        <f>SQRT('(5) year_D_R23p2-5.5km'!CM67^2+'(5) year_D_R23p2-5.5km'!$M67^2)</f>
        <v>2.5670040404367528E-3</v>
      </c>
      <c r="CD69" s="2">
        <f>SQRT('(5) year_D_R23p2-5.5km'!CN67^2+'(5) year_D_R23p2-5.5km'!$M67^2)</f>
        <v>2.5670040404367528E-3</v>
      </c>
      <c r="CE69" s="2">
        <f>SQRT('(5) year_D_R23p2-5.5km'!CO67^2+'(5) year_D_R23p2-5.5km'!$M67^2)</f>
        <v>2.5670040404367528E-3</v>
      </c>
      <c r="CF69" s="2">
        <f>SQRT('(5) year_D_R23p2-5.5km'!CP67^2+'(5) year_D_R23p2-5.5km'!$M67^2)</f>
        <v>2.5670040404367528E-3</v>
      </c>
      <c r="CG69" s="2">
        <f>SQRT('(5) year_D_R23p2-5.5km'!CQ67^2+'(5) year_D_R23p2-5.5km'!$M67^2)</f>
        <v>2.5670040404367528E-3</v>
      </c>
      <c r="CH69" s="2">
        <f>SQRT('(5) year_D_R23p2-5.5km'!CR67^2+'(5) year_D_R23p2-5.5km'!$M67^2)</f>
        <v>2.5670040404367528E-3</v>
      </c>
      <c r="CI69" s="2">
        <f>SQRT('(5) year_D_R23p2-5.5km'!CS67^2+'(5) year_D_R23p2-5.5km'!$M67^2)</f>
        <v>2.5670040404367528E-3</v>
      </c>
      <c r="CJ69" s="2">
        <f>SQRT('(5) year_D_R23p2-5.5km'!CT67^2+'(5) year_D_R23p2-5.5km'!$M67^2)</f>
        <v>2.5670040404367528E-3</v>
      </c>
      <c r="CK69" s="2">
        <f>SQRT('(5) year_D_R23p2-5.5km'!CU67^2+'(5) year_D_R23p2-5.5km'!$M67^2)</f>
        <v>2.5670040404367528E-3</v>
      </c>
      <c r="CL69" s="2">
        <f>SQRT('(5) year_D_R23p2-5.5km'!CV67^2+'(5) year_D_R23p2-5.5km'!$M67^2)</f>
        <v>2.5670040404367528E-3</v>
      </c>
      <c r="CM69" s="2">
        <f>SQRT('(5) year_D_R23p2-5.5km'!CW67^2+'(5) year_D_R23p2-5.5km'!$M67^2)</f>
        <v>2.5670040404367528E-3</v>
      </c>
      <c r="CN69" s="2">
        <f>SQRT('(5) year_D_R23p2-5.5km'!CX67^2+'(5) year_D_R23p2-5.5km'!$M67^2)</f>
        <v>2.5670040404367528E-3</v>
      </c>
      <c r="CO69" s="2">
        <f>SQRT('(5) year_D_R23p2-5.5km'!CY67^2+'(5) year_D_R23p2-5.5km'!$M67^2)</f>
        <v>2.5670040404367528E-3</v>
      </c>
      <c r="CP69" s="2">
        <f>SQRT('(5) year_D_R23p2-5.5km'!CZ67^2+'(5) year_D_R23p2-5.5km'!$M67^2)</f>
        <v>2.5670040404367528E-3</v>
      </c>
      <c r="CQ69" s="2">
        <f>SQRT('(5) year_D_R23p2-5.5km'!DA67^2+'(5) year_D_R23p2-5.5km'!$M67^2)</f>
        <v>2.5670040404367528E-3</v>
      </c>
      <c r="CR69" s="2">
        <f>SQRT('(5) year_D_R23p2-5.5km'!DB67^2+'(5) year_D_R23p2-5.5km'!$M67^2)</f>
        <v>2.5670040404367528E-3</v>
      </c>
      <c r="CS69" s="2">
        <f>SQRT('(5) year_D_R23p2-5.5km'!DC67^2+'(5) year_D_R23p2-5.5km'!$M67^2)</f>
        <v>2.5670040404367528E-3</v>
      </c>
      <c r="CT69" s="2">
        <f>SQRT('(5) year_D_R23p2-5.5km'!DD67^2+'(5) year_D_R23p2-5.5km'!$M67^2)</f>
        <v>2.5670040404367528E-3</v>
      </c>
      <c r="CU69" s="2">
        <f>SQRT('(5) year_D_R23p2-5.5km'!DE67^2+'(5) year_D_R23p2-5.5km'!$M67^2)</f>
        <v>2.5670040404367528E-3</v>
      </c>
      <c r="CV69" s="2">
        <f>SQRT('(5) year_D_R23p2-5.5km'!DF67^2+'(5) year_D_R23p2-5.5km'!$M67^2)</f>
        <v>2.5670040404367528E-3</v>
      </c>
      <c r="CW69" s="2">
        <f>SQRT('(5) year_D_R23p2-5.5km'!DG67^2+'(5) year_D_R23p2-5.5km'!$M67^2)</f>
        <v>2.5670040404367528E-3</v>
      </c>
      <c r="CX69" s="2">
        <f>SQRT('(5) year_D_R23p2-5.5km'!DH67^2+'(5) year_D_R23p2-5.5km'!$M67^2)</f>
        <v>2.5670040404367528E-3</v>
      </c>
      <c r="CY69" s="2">
        <f t="shared" si="10"/>
        <v>3.82666368862213E-4</v>
      </c>
      <c r="CZ69" s="2">
        <f t="shared" ref="CZ69:CZ132" si="16">AVERAGE(BD69:BV69)/SQRT(18)</f>
        <v>6.0504865477536507E-4</v>
      </c>
      <c r="DA69" s="2">
        <f t="shared" si="14"/>
        <v>6.0504865477536507E-4</v>
      </c>
    </row>
    <row r="70" spans="1:105" x14ac:dyDescent="0.2">
      <c r="A70" s="170" t="s">
        <v>28</v>
      </c>
      <c r="B70" s="3" t="s">
        <v>176</v>
      </c>
      <c r="C70" s="2">
        <f>'(6) SMB_R23p2-5km_Gl'!P69-'(5) year_D_R23p2-5.5km'!P68</f>
        <v>-1.3241535999999994</v>
      </c>
      <c r="D70" s="2">
        <f>'(6) SMB_R23p2-5km_Gl'!Q69-'(5) year_D_R23p2-5.5km'!Q68</f>
        <v>-1.1241535999999996</v>
      </c>
      <c r="E70" s="2">
        <f>'(6) SMB_R23p2-5km_Gl'!R69-'(5) year_D_R23p2-5.5km'!R68</f>
        <v>-0.26415359999999932</v>
      </c>
      <c r="F70" s="2">
        <f>'(6) SMB_R23p2-5km_Gl'!S69-'(5) year_D_R23p2-5.5km'!S68</f>
        <v>-1.7841535999999993</v>
      </c>
      <c r="G70" s="2">
        <f>'(6) SMB_R23p2-5km_Gl'!T69-'(5) year_D_R23p2-5.5km'!T68</f>
        <v>-0.53513840000000013</v>
      </c>
      <c r="H70" s="2">
        <f>'(6) SMB_R23p2-5km_Gl'!U69-'(5) year_D_R23p2-5.5km'!U68</f>
        <v>6.010639999999956E-2</v>
      </c>
      <c r="I70" s="2">
        <f>'(6) SMB_R23p2-5km_Gl'!V69-'(5) year_D_R23p2-5.5km'!V68</f>
        <v>-1.8246488000000003</v>
      </c>
      <c r="J70" s="2">
        <f>'(6) SMB_R23p2-5km_Gl'!W69-'(5) year_D_R23p2-5.5km'!W68</f>
        <v>-0.59940400000000027</v>
      </c>
      <c r="K70" s="2">
        <f>'(6) SMB_R23p2-5km_Gl'!X69-'(5) year_D_R23p2-5.5km'!X68</f>
        <v>-0.97415919999999989</v>
      </c>
      <c r="L70" s="2">
        <f>'(6) SMB_R23p2-5km_Gl'!Y69-'(5) year_D_R23p2-5.5km'!Y68</f>
        <v>-1.2589143999999997</v>
      </c>
      <c r="M70" s="2">
        <f>'(6) SMB_R23p2-5km_Gl'!Z69-'(5) year_D_R23p2-5.5km'!Z68</f>
        <v>-0.96989920000000041</v>
      </c>
      <c r="N70" s="2">
        <f>'(6) SMB_R23p2-5km_Gl'!AA69-'(5) year_D_R23p2-5.5km'!AA68</f>
        <v>-1.6946544000000006</v>
      </c>
      <c r="O70" s="2">
        <f>'(6) SMB_R23p2-5km_Gl'!AB69-'(5) year_D_R23p2-5.5km'!AB68</f>
        <v>-2.0294096000000006</v>
      </c>
      <c r="P70" s="2">
        <f>'(6) SMB_R23p2-5km_Gl'!AC69-'(5) year_D_R23p2-5.5km'!AC68</f>
        <v>-0.89416479999999998</v>
      </c>
      <c r="Q70" s="2">
        <f>'(6) SMB_R23p2-5km_Gl'!AD69-'(5) year_D_R23p2-5.5km'!AD68</f>
        <v>-0.65039999999999987</v>
      </c>
      <c r="R70" s="2">
        <f>'(6) SMB_R23p2-5km_Gl'!AE69-'(5) year_D_R23p2-5.5km'!AE68</f>
        <v>0.11238560000000009</v>
      </c>
      <c r="S70" s="2">
        <f>'(6) SMB_R23p2-5km_Gl'!AF69-'(5) year_D_R23p2-5.5km'!AF68</f>
        <v>-0.95821925759999971</v>
      </c>
      <c r="T70" s="2">
        <f>'(6) SMB_R23p2-5km_Gl'!AG69-'(5) year_D_R23p2-5.5km'!AG68</f>
        <v>-8.0254579200000453E-2</v>
      </c>
      <c r="U70" s="2">
        <f>'(6) SMB_R23p2-5km_Gl'!AH69-'(5) year_D_R23p2-5.5km'!AH68</f>
        <v>-1.2714720399999999</v>
      </c>
      <c r="V70" s="2">
        <f>'(6) SMB_R23p2-5km_Gl'!AI69-'(5) year_D_R23p2-5.5km'!AI68</f>
        <v>-1.1272486400000004</v>
      </c>
      <c r="W70" s="2">
        <f>'(6) SMB_R23p2-5km_Gl'!AJ69-'(5) year_D_R23p2-5.5km'!AJ68</f>
        <v>-1.2089155040000001</v>
      </c>
      <c r="X70" s="2">
        <f>'(6) SMB_R23p2-5km_Gl'!AK69-'(5) year_D_R23p2-5.5km'!AK68</f>
        <v>0.42659945599999993</v>
      </c>
      <c r="Y70" s="2">
        <f>'(6) SMB_R23p2-5km_Gl'!AL69-'(5) year_D_R23p2-5.5km'!AL68</f>
        <v>-0.74848208159999974</v>
      </c>
      <c r="Z70" s="2">
        <f>'(6) SMB_R23p2-5km_Gl'!AM69-'(5) year_D_R23p2-5.5km'!AM68</f>
        <v>-0.17992617599999949</v>
      </c>
      <c r="AA70" s="2">
        <f>'(6) SMB_R23p2-5km_Gl'!AN69-'(5) year_D_R23p2-5.5km'!AN68</f>
        <v>0.40673933920000094</v>
      </c>
      <c r="AB70" s="2">
        <f>'(6) SMB_R23p2-5km_Gl'!AO69-'(5) year_D_R23p2-5.5km'!AO68</f>
        <v>-0.2581861919999997</v>
      </c>
      <c r="AC70" s="2">
        <f>'(6) SMB_R23p2-5km_Gl'!AP69-'(5) year_D_R23p2-5.5km'!AP68</f>
        <v>-0.4256959295999998</v>
      </c>
      <c r="AD70" s="2">
        <f>'(6) SMB_R23p2-5km_Gl'!AQ69-'(5) year_D_R23p2-5.5km'!AQ68</f>
        <v>-0.71406932480000007</v>
      </c>
      <c r="AE70" s="2">
        <f>'(6) SMB_R23p2-5km_Gl'!AR69-'(5) year_D_R23p2-5.5km'!AR68</f>
        <v>-0.52123529279999969</v>
      </c>
      <c r="AF70" s="2">
        <f>'(6) SMB_R23p2-5km_Gl'!AS69-'(5) year_D_R23p2-5.5km'!AS68</f>
        <v>0.27108298239999984</v>
      </c>
      <c r="AG70" s="2">
        <f>'(6) SMB_R23p2-5km_Gl'!AT69-'(5) year_D_R23p2-5.5km'!AT68</f>
        <v>-0.62255646400000009</v>
      </c>
      <c r="AH70" s="2">
        <f>'(6) SMB_R23p2-5km_Gl'!AU69-'(5) year_D_R23p2-5.5km'!AU68</f>
        <v>-1.1724503407999998</v>
      </c>
      <c r="AI70" s="2">
        <f>'(6) SMB_R23p2-5km_Gl'!AV69-'(5) year_D_R23p2-5.5km'!AV68</f>
        <v>-0.47857277600000048</v>
      </c>
      <c r="AJ70" s="2">
        <f>'(6) SMB_R23p2-5km_Gl'!AW69-'(5) year_D_R23p2-5.5km'!AW68</f>
        <v>1.1994657168000002</v>
      </c>
      <c r="AK70" s="2">
        <f>'(6) SMB_R23p2-5km_Gl'!AX69-'(5) year_D_R23p2-5.5km'!AX68</f>
        <v>-1.2967030047999999</v>
      </c>
      <c r="AL70" s="2">
        <f>'(6) SMB_R23p2-5km_Gl'!AY69-'(5) year_D_R23p2-5.5km'!AY68</f>
        <v>-0.61829916159999954</v>
      </c>
      <c r="AM70" s="2">
        <f>'(6) SMB_R23p2-5km_Gl'!AZ69-'(5) year_D_R23p2-5.5km'!AZ68</f>
        <v>-2.105973724</v>
      </c>
      <c r="AN70" s="2">
        <f>'(6) SMB_R23p2-5km_Gl'!BA69-'(5) year_D_R23p2-5.5km'!BA68</f>
        <v>-1.7867576199999995</v>
      </c>
      <c r="AO70" s="2">
        <f>'(6) SMB_R23p2-5km_Gl'!BB69-'(5) year_D_R23p2-5.5km'!BB68</f>
        <v>-1.0660048175999997</v>
      </c>
      <c r="AP70" s="2">
        <f>'(6) SMB_R23p2-5km_Gl'!BC69-'(5) year_D_R23p2-5.5km'!BC68</f>
        <v>-0.53945463999999932</v>
      </c>
      <c r="AQ70" s="2">
        <f>'(6) SMB_R23p2-5km_Gl'!BD69-'(5) year_D_R23p2-5.5km'!BD68</f>
        <v>-1.1018546175999995</v>
      </c>
      <c r="AR70" s="2">
        <f>'(6) SMB_R23p2-5km_Gl'!BE69-'(5) year_D_R23p2-5.5km'!BE68</f>
        <v>-0.68750993279999983</v>
      </c>
      <c r="AS70" s="2">
        <f>'(6) SMB_R23p2-5km_Gl'!BF69-'(5) year_D_R23p2-5.5km'!BF68</f>
        <v>-1.059584316</v>
      </c>
      <c r="AT70" s="2">
        <f>'(6) SMB_R23p2-5km_Gl'!BG69-'(5) year_D_R23p2-5.5km'!BG68</f>
        <v>-2.2322797423999998</v>
      </c>
      <c r="AU70" s="2">
        <f>'(6) SMB_R23p2-5km_Gl'!BH69-'(5) year_D_R23p2-5.5km'!BH68</f>
        <v>-1.5819994864000004</v>
      </c>
      <c r="AV70" s="2">
        <f>'(6) SMB_R23p2-5km_Gl'!BI69-'(5) year_D_R23p2-5.5km'!BI68</f>
        <v>-3.3842922720000002</v>
      </c>
      <c r="AW70" s="2">
        <f>'(6) SMB_R23p2-5km_Gl'!BJ69-'(5) year_D_R23p2-5.5km'!BJ68</f>
        <v>-4.4023267760000007</v>
      </c>
      <c r="AX70" s="23">
        <f t="shared" si="15"/>
        <v>-0.88432664433043495</v>
      </c>
      <c r="AY70" s="23">
        <f t="shared" si="8"/>
        <v>-0.95078216193684206</v>
      </c>
      <c r="AZ70" s="23">
        <f t="shared" si="9"/>
        <v>-1.0436099727555552</v>
      </c>
      <c r="BD70" s="2">
        <f>SQRT('(5) year_D_R23p2-5.5km'!BN68^2+'(5) year_D_R23p2-5.5km'!$M68^2)</f>
        <v>0.97691455802456406</v>
      </c>
      <c r="BE70" s="2">
        <f>SQRT('(5) year_D_R23p2-5.5km'!BO68^2+'(5) year_D_R23p2-5.5km'!$M68^2)</f>
        <v>0.78491653678316597</v>
      </c>
      <c r="BF70" s="2">
        <f>SQRT('(5) year_D_R23p2-5.5km'!BP68^2+'(5) year_D_R23p2-5.5km'!$M68^2)</f>
        <v>0.63077036814455989</v>
      </c>
      <c r="BG70" s="2">
        <f>SQRT('(5) year_D_R23p2-5.5km'!BQ68^2+'(5) year_D_R23p2-5.5km'!$M68^2)</f>
        <v>0.55949518807427867</v>
      </c>
      <c r="BH70" s="2">
        <f>SQRT('(5) year_D_R23p2-5.5km'!BR68^2+'(5) year_D_R23p2-5.5km'!$M68^2)</f>
        <v>0.57446073152274635</v>
      </c>
      <c r="BI70" s="2">
        <f>SQRT('(5) year_D_R23p2-5.5km'!BS68^2+'(5) year_D_R23p2-5.5km'!$M68^2)</f>
        <v>0.62351787120897173</v>
      </c>
      <c r="BJ70" s="2">
        <f>SQRT('(5) year_D_R23p2-5.5km'!BT68^2+'(5) year_D_R23p2-5.5km'!$M68^2)</f>
        <v>0.69519899149006892</v>
      </c>
      <c r="BK70" s="2">
        <f>SQRT('(5) year_D_R23p2-5.5km'!BU68^2+'(5) year_D_R23p2-5.5km'!$M68^2)</f>
        <v>0.77824145851929605</v>
      </c>
      <c r="BL70" s="2">
        <f>SQRT('(5) year_D_R23p2-5.5km'!BV68^2+'(5) year_D_R23p2-5.5km'!$M68^2)</f>
        <v>0.86510335488801826</v>
      </c>
      <c r="BM70" s="2">
        <f>SQRT('(5) year_D_R23p2-5.5km'!BW68^2+'(5) year_D_R23p2-5.5km'!$M68^2)</f>
        <v>0.77128676096608662</v>
      </c>
      <c r="BN70" s="2">
        <f>SQRT('(5) year_D_R23p2-5.5km'!BX68^2+'(5) year_D_R23p2-5.5km'!$M68^2)</f>
        <v>0.68099484148947498</v>
      </c>
      <c r="BO70" s="2">
        <f>SQRT('(5) year_D_R23p2-5.5km'!BY68^2+'(5) year_D_R23p2-5.5km'!$M68^2)</f>
        <v>0.60234579002435307</v>
      </c>
      <c r="BP70" s="2">
        <f>SQRT('(5) year_D_R23p2-5.5km'!BZ68^2+'(5) year_D_R23p2-5.5km'!$M68^2)</f>
        <v>0.54631129971249504</v>
      </c>
      <c r="BQ70" s="2">
        <f>SQRT('(5) year_D_R23p2-5.5km'!CA68^2+'(5) year_D_R23p2-5.5km'!$M68^2)</f>
        <v>0.66303999822275361</v>
      </c>
      <c r="BR70" s="2">
        <f>SQRT('(5) year_D_R23p2-5.5km'!CB68^2+'(5) year_D_R23p2-5.5km'!$M68^2)</f>
        <v>0.44993144936380047</v>
      </c>
      <c r="BS70" s="2">
        <f>SQRT('(5) year_D_R23p2-5.5km'!CC68^2+'(5) year_D_R23p2-5.5km'!$M68^2)</f>
        <v>0.44586693203349687</v>
      </c>
      <c r="BT70" s="2">
        <f>SQRT('(5) year_D_R23p2-5.5km'!CD68^2+'(5) year_D_R23p2-5.5km'!$M68^2)</f>
        <v>0.47207935409393015</v>
      </c>
      <c r="BU70" s="2">
        <f>SQRT('(5) year_D_R23p2-5.5km'!CE68^2+'(5) year_D_R23p2-5.5km'!$M68^2)</f>
        <v>0.4707616630122326</v>
      </c>
      <c r="BV70" s="2">
        <f>SQRT('(5) year_D_R23p2-5.5km'!CF68^2+'(5) year_D_R23p2-5.5km'!$M68^2)</f>
        <v>0.51028812372289412</v>
      </c>
      <c r="BW70" s="2">
        <f>SQRT('(5) year_D_R23p2-5.5km'!CG68^2+'(5) year_D_R23p2-5.5km'!$M68^2)</f>
        <v>0.53506328008153992</v>
      </c>
      <c r="BX70" s="2">
        <f>SQRT('(5) year_D_R23p2-5.5km'!CH68^2+'(5) year_D_R23p2-5.5km'!$M68^2)</f>
        <v>0.5780380649715483</v>
      </c>
      <c r="BY70" s="2">
        <f>SQRT('(5) year_D_R23p2-5.5km'!CI68^2+'(5) year_D_R23p2-5.5km'!$M68^2)</f>
        <v>0.54708680989674485</v>
      </c>
      <c r="BZ70" s="2">
        <f>SQRT('(5) year_D_R23p2-5.5km'!CJ68^2+'(5) year_D_R23p2-5.5km'!$M68^2)</f>
        <v>0.5763037392591317</v>
      </c>
      <c r="CA70" s="2">
        <f>SQRT('(5) year_D_R23p2-5.5km'!CK68^2+'(5) year_D_R23p2-5.5km'!$M68^2)</f>
        <v>0.5782085332574507</v>
      </c>
      <c r="CB70" s="2">
        <f>SQRT('(5) year_D_R23p2-5.5km'!CL68^2+'(5) year_D_R23p2-5.5km'!$M68^2)</f>
        <v>0.5738962278236186</v>
      </c>
      <c r="CC70" s="2">
        <f>SQRT('(5) year_D_R23p2-5.5km'!CM68^2+'(5) year_D_R23p2-5.5km'!$M68^2)</f>
        <v>0.70513779651925346</v>
      </c>
      <c r="CD70" s="2">
        <f>SQRT('(5) year_D_R23p2-5.5km'!CN68^2+'(5) year_D_R23p2-5.5km'!$M68^2)</f>
        <v>0.63214593908259253</v>
      </c>
      <c r="CE70" s="2">
        <f>SQRT('(5) year_D_R23p2-5.5km'!CO68^2+'(5) year_D_R23p2-5.5km'!$M68^2)</f>
        <v>0.48646320713435287</v>
      </c>
      <c r="CF70" s="2">
        <f>SQRT('(5) year_D_R23p2-5.5km'!CP68^2+'(5) year_D_R23p2-5.5km'!$M68^2)</f>
        <v>0.46622204304987919</v>
      </c>
      <c r="CG70" s="2">
        <f>SQRT('(5) year_D_R23p2-5.5km'!CQ68^2+'(5) year_D_R23p2-5.5km'!$M68^2)</f>
        <v>0.47485422762189178</v>
      </c>
      <c r="CH70" s="2">
        <f>SQRT('(5) year_D_R23p2-5.5km'!CR68^2+'(5) year_D_R23p2-5.5km'!$M68^2)</f>
        <v>0.5384341162921803</v>
      </c>
      <c r="CI70" s="2">
        <f>SQRT('(5) year_D_R23p2-5.5km'!CS68^2+'(5) year_D_R23p2-5.5km'!$M68^2)</f>
        <v>0.54101062697236302</v>
      </c>
      <c r="CJ70" s="2">
        <f>SQRT('(5) year_D_R23p2-5.5km'!CT68^2+'(5) year_D_R23p2-5.5km'!$M68^2)</f>
        <v>0.54317837840832361</v>
      </c>
      <c r="CK70" s="2">
        <f>SQRT('(5) year_D_R23p2-5.5km'!CU68^2+'(5) year_D_R23p2-5.5km'!$M68^2)</f>
        <v>0.53483441593431291</v>
      </c>
      <c r="CL70" s="2">
        <f>SQRT('(5) year_D_R23p2-5.5km'!CV68^2+'(5) year_D_R23p2-5.5km'!$M68^2)</f>
        <v>0.5301694958018025</v>
      </c>
      <c r="CM70" s="2">
        <f>SQRT('(5) year_D_R23p2-5.5km'!CW68^2+'(5) year_D_R23p2-5.5km'!$M68^2)</f>
        <v>0.51905590043610195</v>
      </c>
      <c r="CN70" s="2">
        <f>SQRT('(5) year_D_R23p2-5.5km'!CX68^2+'(5) year_D_R23p2-5.5km'!$M68^2)</f>
        <v>0.52076473348177998</v>
      </c>
      <c r="CO70" s="2">
        <f>SQRT('(5) year_D_R23p2-5.5km'!CY68^2+'(5) year_D_R23p2-5.5km'!$M68^2)</f>
        <v>0.511088108505377</v>
      </c>
      <c r="CP70" s="2">
        <f>SQRT('(5) year_D_R23p2-5.5km'!CZ68^2+'(5) year_D_R23p2-5.5km'!$M68^2)</f>
        <v>0.49265049541457079</v>
      </c>
      <c r="CQ70" s="2">
        <f>SQRT('(5) year_D_R23p2-5.5km'!DA68^2+'(5) year_D_R23p2-5.5km'!$M68^2)</f>
        <v>0.55854606291560671</v>
      </c>
      <c r="CR70" s="2">
        <f>SQRT('(5) year_D_R23p2-5.5km'!DB68^2+'(5) year_D_R23p2-5.5km'!$M68^2)</f>
        <v>0.5365093632566077</v>
      </c>
      <c r="CS70" s="2">
        <f>SQRT('(5) year_D_R23p2-5.5km'!DC68^2+'(5) year_D_R23p2-5.5km'!$M68^2)</f>
        <v>0.46881173735965292</v>
      </c>
      <c r="CT70" s="2">
        <f>SQRT('(5) year_D_R23p2-5.5km'!DD68^2+'(5) year_D_R23p2-5.5km'!$M68^2)</f>
        <v>0.52755353449638021</v>
      </c>
      <c r="CU70" s="2">
        <f>SQRT('(5) year_D_R23p2-5.5km'!DE68^2+'(5) year_D_R23p2-5.5km'!$M68^2)</f>
        <v>0.53860061521383906</v>
      </c>
      <c r="CV70" s="2">
        <f>SQRT('(5) year_D_R23p2-5.5km'!DF68^2+'(5) year_D_R23p2-5.5km'!$M68^2)</f>
        <v>0.52127500009578731</v>
      </c>
      <c r="CW70" s="2">
        <f>SQRT('(5) year_D_R23p2-5.5km'!DG68^2+'(5) year_D_R23p2-5.5km'!$M68^2)</f>
        <v>0.68709914586119702</v>
      </c>
      <c r="CX70" s="2">
        <f>SQRT('(5) year_D_R23p2-5.5km'!DH68^2+'(5) year_D_R23p2-5.5km'!$M68^2)</f>
        <v>0.91312106887462863</v>
      </c>
      <c r="CY70" s="2">
        <f t="shared" si="10"/>
        <v>8.6929660212428872E-2</v>
      </c>
      <c r="CZ70" s="2">
        <f t="shared" si="16"/>
        <v>0.15012404529885293</v>
      </c>
      <c r="DA70" s="2">
        <f t="shared" si="14"/>
        <v>0.12453797715067387</v>
      </c>
    </row>
    <row r="71" spans="1:105" x14ac:dyDescent="0.2">
      <c r="A71" s="170" t="s">
        <v>261</v>
      </c>
      <c r="B71" s="3" t="s">
        <v>176</v>
      </c>
      <c r="C71" s="2">
        <f>'(6) SMB_R23p2-5km_Gl'!P70-'(5) year_D_R23p2-5.5km'!P69</f>
        <v>3.5437164E-2</v>
      </c>
      <c r="D71" s="2">
        <f>'(6) SMB_R23p2-5km_Gl'!Q70-'(5) year_D_R23p2-5.5km'!Q69</f>
        <v>3.5437164E-2</v>
      </c>
      <c r="E71" s="2">
        <f>'(6) SMB_R23p2-5km_Gl'!R70-'(5) year_D_R23p2-5.5km'!R69</f>
        <v>3.5437164E-2</v>
      </c>
      <c r="F71" s="2">
        <f>'(6) SMB_R23p2-5km_Gl'!S70-'(5) year_D_R23p2-5.5km'!S69</f>
        <v>3.69650542E-2</v>
      </c>
      <c r="G71" s="2">
        <f>'(6) SMB_R23p2-5km_Gl'!T70-'(5) year_D_R23p2-5.5km'!T69</f>
        <v>2.8535094199999986E-2</v>
      </c>
      <c r="H71" s="2">
        <f>'(6) SMB_R23p2-5km_Gl'!U70-'(5) year_D_R23p2-5.5km'!U69</f>
        <v>5.9125191399999985E-2</v>
      </c>
      <c r="I71" s="2">
        <f>'(6) SMB_R23p2-5km_Gl'!V70-'(5) year_D_R23p2-5.5km'!V69</f>
        <v>3.9715288599999982E-2</v>
      </c>
      <c r="J71" s="2">
        <f>'(6) SMB_R23p2-5km_Gl'!W70-'(5) year_D_R23p2-5.5km'!W69</f>
        <v>4.0263235999999987E-2</v>
      </c>
      <c r="K71" s="2">
        <f>'(6) SMB_R23p2-5km_Gl'!X70-'(5) year_D_R23p2-5.5km'!X69</f>
        <v>3.0853333199999992E-2</v>
      </c>
      <c r="L71" s="2">
        <f>'(6) SMB_R23p2-5km_Gl'!Y70-'(5) year_D_R23p2-5.5km'!Y69</f>
        <v>3.1443430399999993E-2</v>
      </c>
      <c r="M71" s="2">
        <f>'(6) SMB_R23p2-5km_Gl'!Z70-'(5) year_D_R23p2-5.5km'!Z69</f>
        <v>2.0335275999999944E-3</v>
      </c>
      <c r="N71" s="2">
        <f>'(6) SMB_R23p2-5km_Gl'!AA70-'(5) year_D_R23p2-5.5km'!AA69</f>
        <v>-1.7376375200000016E-2</v>
      </c>
      <c r="O71" s="2">
        <f>'(6) SMB_R23p2-5km_Gl'!AB70-'(5) year_D_R23p2-5.5km'!AB69</f>
        <v>-1.6828427800000011E-2</v>
      </c>
      <c r="P71" s="2">
        <f>'(6) SMB_R23p2-5km_Gl'!AC70-'(5) year_D_R23p2-5.5km'!AC69</f>
        <v>-1.623833060000001E-2</v>
      </c>
      <c r="Q71" s="2">
        <f>'(6) SMB_R23p2-5km_Gl'!AD70-'(5) year_D_R23p2-5.5km'!AD69</f>
        <v>2.4351766599999998E-2</v>
      </c>
      <c r="R71" s="2">
        <f>'(6) SMB_R23p2-5km_Gl'!AE70-'(5) year_D_R23p2-5.5km'!AE69</f>
        <v>6.4941863799999999E-2</v>
      </c>
      <c r="S71" s="2">
        <f>'(6) SMB_R23p2-5km_Gl'!AF70-'(5) year_D_R23p2-5.5km'!AF69</f>
        <v>1.6068217500000002E-2</v>
      </c>
      <c r="T71" s="2">
        <f>'(6) SMB_R23p2-5km_Gl'!AG70-'(5) year_D_R23p2-5.5km'!AG69</f>
        <v>1.71803388E-2</v>
      </c>
      <c r="U71" s="2">
        <f>'(6) SMB_R23p2-5km_Gl'!AH70-'(5) year_D_R23p2-5.5km'!AH69</f>
        <v>4.8237602799999994E-2</v>
      </c>
      <c r="V71" s="2">
        <f>'(6) SMB_R23p2-5km_Gl'!AI70-'(5) year_D_R23p2-5.5km'!AI69</f>
        <v>2.9321767600000007E-2</v>
      </c>
      <c r="W71" s="2">
        <f>'(6) SMB_R23p2-5km_Gl'!AJ70-'(5) year_D_R23p2-5.5km'!AJ69</f>
        <v>4.0391700000000003E-2</v>
      </c>
      <c r="X71" s="2">
        <f>'(6) SMB_R23p2-5km_Gl'!AK70-'(5) year_D_R23p2-5.5km'!AK69</f>
        <v>2.7664299999999996E-2</v>
      </c>
      <c r="Y71" s="2">
        <f>'(6) SMB_R23p2-5km_Gl'!AL70-'(5) year_D_R23p2-5.5km'!AL69</f>
        <v>1.5846345500000004E-2</v>
      </c>
      <c r="Z71" s="2">
        <f>'(6) SMB_R23p2-5km_Gl'!AM70-'(5) year_D_R23p2-5.5km'!AM69</f>
        <v>2.4049270399999996E-2</v>
      </c>
      <c r="AA71" s="2">
        <f>'(6) SMB_R23p2-5km_Gl'!AN70-'(5) year_D_R23p2-5.5km'!AN69</f>
        <v>6.0546145000000003E-2</v>
      </c>
      <c r="AB71" s="2">
        <f>'(6) SMB_R23p2-5km_Gl'!AO70-'(5) year_D_R23p2-5.5km'!AO69</f>
        <v>3.7113712399999998E-2</v>
      </c>
      <c r="AC71" s="2">
        <f>'(6) SMB_R23p2-5km_Gl'!AP70-'(5) year_D_R23p2-5.5km'!AP69</f>
        <v>6.382661449999999E-2</v>
      </c>
      <c r="AD71" s="2">
        <f>'(6) SMB_R23p2-5km_Gl'!AQ70-'(5) year_D_R23p2-5.5km'!AQ69</f>
        <v>-2.3404440800000006E-2</v>
      </c>
      <c r="AE71" s="2">
        <f>'(6) SMB_R23p2-5km_Gl'!AR70-'(5) year_D_R23p2-5.5km'!AR69</f>
        <v>-2.0731017399999999E-2</v>
      </c>
      <c r="AF71" s="2">
        <f>'(6) SMB_R23p2-5km_Gl'!AS70-'(5) year_D_R23p2-5.5km'!AS69</f>
        <v>1.9184767999999991E-3</v>
      </c>
      <c r="AG71" s="2">
        <f>'(6) SMB_R23p2-5km_Gl'!AT70-'(5) year_D_R23p2-5.5km'!AT69</f>
        <v>-9.7386203000000074E-3</v>
      </c>
      <c r="AH71" s="2">
        <f>'(6) SMB_R23p2-5km_Gl'!AU70-'(5) year_D_R23p2-5.5km'!AU69</f>
        <v>-1.2966380000000027E-3</v>
      </c>
      <c r="AI71" s="2">
        <f>'(6) SMB_R23p2-5km_Gl'!AV70-'(5) year_D_R23p2-5.5km'!AV69</f>
        <v>-3.28241186E-2</v>
      </c>
      <c r="AJ71" s="2">
        <f>'(6) SMB_R23p2-5km_Gl'!AW70-'(5) year_D_R23p2-5.5km'!AW69</f>
        <v>7.5746463600000008E-2</v>
      </c>
      <c r="AK71" s="2">
        <f>'(6) SMB_R23p2-5km_Gl'!AX70-'(5) year_D_R23p2-5.5km'!AX69</f>
        <v>-5.56189084E-2</v>
      </c>
      <c r="AL71" s="2">
        <f>'(6) SMB_R23p2-5km_Gl'!AY70-'(5) year_D_R23p2-5.5km'!AY69</f>
        <v>-3.4841287599999993E-2</v>
      </c>
      <c r="AM71" s="2">
        <f>'(6) SMB_R23p2-5km_Gl'!AZ70-'(5) year_D_R23p2-5.5km'!AZ69</f>
        <v>-5.1767988500000008E-2</v>
      </c>
      <c r="AN71" s="2">
        <f>'(6) SMB_R23p2-5km_Gl'!BA70-'(5) year_D_R23p2-5.5km'!BA69</f>
        <v>-6.7098705600000003E-2</v>
      </c>
      <c r="AO71" s="2">
        <f>'(6) SMB_R23p2-5km_Gl'!BB70-'(5) year_D_R23p2-5.5km'!BB69</f>
        <v>-3.7281693600000006E-2</v>
      </c>
      <c r="AP71" s="2">
        <f>'(6) SMB_R23p2-5km_Gl'!BC70-'(5) year_D_R23p2-5.5km'!BC69</f>
        <v>-7.4082994000000124E-3</v>
      </c>
      <c r="AQ71" s="2">
        <f>'(6) SMB_R23p2-5km_Gl'!BD70-'(5) year_D_R23p2-5.5km'!BD69</f>
        <v>-5.4359164099999996E-2</v>
      </c>
      <c r="AR71" s="2">
        <f>'(6) SMB_R23p2-5km_Gl'!BE70-'(5) year_D_R23p2-5.5km'!BE69</f>
        <v>-3.139339E-2</v>
      </c>
      <c r="AS71" s="2">
        <f>'(6) SMB_R23p2-5km_Gl'!BF70-'(5) year_D_R23p2-5.5km'!BF69</f>
        <v>1.1489022900000003E-2</v>
      </c>
      <c r="AT71" s="2">
        <f>'(6) SMB_R23p2-5km_Gl'!BG70-'(5) year_D_R23p2-5.5km'!BG69</f>
        <v>-2.4511477200000003E-2</v>
      </c>
      <c r="AU71" s="2">
        <f>'(6) SMB_R23p2-5km_Gl'!BH70-'(5) year_D_R23p2-5.5km'!BH69</f>
        <v>-4.3845916999999998E-2</v>
      </c>
      <c r="AV71" s="2">
        <f>'(6) SMB_R23p2-5km_Gl'!BI70-'(5) year_D_R23p2-5.5km'!BI69</f>
        <v>-2.4092598899999998E-2</v>
      </c>
      <c r="AW71" s="2">
        <f>'(6) SMB_R23p2-5km_Gl'!BJ70-'(5) year_D_R23p2-5.5km'!BJ69</f>
        <v>1.4070991400000003E-2</v>
      </c>
      <c r="AX71" s="23">
        <f t="shared" si="15"/>
        <v>7.8974316695652139E-3</v>
      </c>
      <c r="AY71" s="23">
        <f t="shared" ref="AY71:AY134" si="17">AVERAGE(C71:U71)</f>
        <v>2.608327913157894E-2</v>
      </c>
      <c r="AZ71" s="23">
        <f t="shared" ref="AZ71:AZ134" si="18">AVERAGE(AE71:AV71)</f>
        <v>-2.2647547850000001E-2</v>
      </c>
      <c r="BD71" s="2">
        <f>SQRT('(5) year_D_R23p2-5.5km'!BN69^2+'(5) year_D_R23p2-5.5km'!$M69^2)</f>
        <v>1.3946862332039385E-2</v>
      </c>
      <c r="BE71" s="2">
        <f>SQRT('(5) year_D_R23p2-5.5km'!BO69^2+'(5) year_D_R23p2-5.5km'!$M69^2)</f>
        <v>1.279158228637782E-2</v>
      </c>
      <c r="BF71" s="2">
        <f>SQRT('(5) year_D_R23p2-5.5km'!BP69^2+'(5) year_D_R23p2-5.5km'!$M69^2)</f>
        <v>1.2381545617034626E-2</v>
      </c>
      <c r="BG71" s="2">
        <f>SQRT('(5) year_D_R23p2-5.5km'!BQ69^2+'(5) year_D_R23p2-5.5km'!$M69^2)</f>
        <v>1.4280025653617218E-2</v>
      </c>
      <c r="BH71" s="2">
        <f>SQRT('(5) year_D_R23p2-5.5km'!BR69^2+'(5) year_D_R23p2-5.5km'!$M69^2)</f>
        <v>2.1838804872599739E-2</v>
      </c>
      <c r="BI71" s="2">
        <f>SQRT('(5) year_D_R23p2-5.5km'!BS69^2+'(5) year_D_R23p2-5.5km'!$M69^2)</f>
        <v>2.1755683421671362E-2</v>
      </c>
      <c r="BJ71" s="2">
        <f>SQRT('(5) year_D_R23p2-5.5km'!BT69^2+'(5) year_D_R23p2-5.5km'!$M69^2)</f>
        <v>2.1797453752514438E-2</v>
      </c>
      <c r="BK71" s="2">
        <f>SQRT('(5) year_D_R23p2-5.5km'!BU69^2+'(5) year_D_R23p2-5.5km'!$M69^2)</f>
        <v>2.193159430043955E-2</v>
      </c>
      <c r="BL71" s="2">
        <f>SQRT('(5) year_D_R23p2-5.5km'!BV69^2+'(5) year_D_R23p2-5.5km'!$M69^2)</f>
        <v>2.2182175862782653E-2</v>
      </c>
      <c r="BM71" s="2">
        <f>SQRT('(5) year_D_R23p2-5.5km'!BW69^2+'(5) year_D_R23p2-5.5km'!$M69^2)</f>
        <v>2.2516680743796955E-2</v>
      </c>
      <c r="BN71" s="2">
        <f>SQRT('(5) year_D_R23p2-5.5km'!BX69^2+'(5) year_D_R23p2-5.5km'!$M69^2)</f>
        <v>2.2977064832295013E-2</v>
      </c>
      <c r="BO71" s="2">
        <f>SQRT('(5) year_D_R23p2-5.5km'!BY69^2+'(5) year_D_R23p2-5.5km'!$M69^2)</f>
        <v>2.3521803027305572E-2</v>
      </c>
      <c r="BP71" s="2">
        <f>SQRT('(5) year_D_R23p2-5.5km'!BZ69^2+'(5) year_D_R23p2-5.5km'!$M69^2)</f>
        <v>2.4159865310289578E-2</v>
      </c>
      <c r="BQ71" s="2">
        <f>SQRT('(5) year_D_R23p2-5.5km'!CA69^2+'(5) year_D_R23p2-5.5km'!$M69^2)</f>
        <v>2.328290495495151E-2</v>
      </c>
      <c r="BR71" s="2">
        <f>SQRT('(5) year_D_R23p2-5.5km'!CB69^2+'(5) year_D_R23p2-5.5km'!$M69^2)</f>
        <v>2.2489936576516923E-2</v>
      </c>
      <c r="BS71" s="2">
        <f>SQRT('(5) year_D_R23p2-5.5km'!CC69^2+'(5) year_D_R23p2-5.5km'!$M69^2)</f>
        <v>2.1780857023276836E-2</v>
      </c>
      <c r="BT71" s="2">
        <f>SQRT('(5) year_D_R23p2-5.5km'!CD69^2+'(5) year_D_R23p2-5.5km'!$M69^2)</f>
        <v>2.0944514414346367E-2</v>
      </c>
      <c r="BU71" s="2">
        <f>SQRT('(5) year_D_R23p2-5.5km'!CE69^2+'(5) year_D_R23p2-5.5km'!$M69^2)</f>
        <v>2.0203949069735674E-2</v>
      </c>
      <c r="BV71" s="2">
        <f>SQRT('(5) year_D_R23p2-5.5km'!CF69^2+'(5) year_D_R23p2-5.5km'!$M69^2)</f>
        <v>1.9604764158605938E-2</v>
      </c>
      <c r="BW71" s="2">
        <f>SQRT('(5) year_D_R23p2-5.5km'!CG69^2+'(5) year_D_R23p2-5.5km'!$M69^2)</f>
        <v>1.9085366307142127E-2</v>
      </c>
      <c r="BX71" s="2">
        <f>SQRT('(5) year_D_R23p2-5.5km'!CH69^2+'(5) year_D_R23p2-5.5km'!$M69^2)</f>
        <v>1.3609345625055955E-2</v>
      </c>
      <c r="BY71" s="2">
        <f>SQRT('(5) year_D_R23p2-5.5km'!CI69^2+'(5) year_D_R23p2-5.5km'!$M69^2)</f>
        <v>1.2594957841996886E-2</v>
      </c>
      <c r="BZ71" s="2">
        <f>SQRT('(5) year_D_R23p2-5.5km'!CJ69^2+'(5) year_D_R23p2-5.5km'!$M69^2)</f>
        <v>1.2988762407012636E-2</v>
      </c>
      <c r="CA71" s="2">
        <f>SQRT('(5) year_D_R23p2-5.5km'!CK69^2+'(5) year_D_R23p2-5.5km'!$M69^2)</f>
        <v>1.5163811980567926E-2</v>
      </c>
      <c r="CB71" s="2">
        <f>SQRT('(5) year_D_R23p2-5.5km'!CL69^2+'(5) year_D_R23p2-5.5km'!$M69^2)</f>
        <v>1.5851183137499711E-2</v>
      </c>
      <c r="CC71" s="2">
        <f>SQRT('(5) year_D_R23p2-5.5km'!CM69^2+'(5) year_D_R23p2-5.5km'!$M69^2)</f>
        <v>1.6490967124557544E-2</v>
      </c>
      <c r="CD71" s="2">
        <f>SQRT('(5) year_D_R23p2-5.5km'!CN69^2+'(5) year_D_R23p2-5.5km'!$M69^2)</f>
        <v>1.4463771551935338E-2</v>
      </c>
      <c r="CE71" s="2">
        <f>SQRT('(5) year_D_R23p2-5.5km'!CO69^2+'(5) year_D_R23p2-5.5km'!$M69^2)</f>
        <v>1.3870176387108907E-2</v>
      </c>
      <c r="CF71" s="2">
        <f>SQRT('(5) year_D_R23p2-5.5km'!CP69^2+'(5) year_D_R23p2-5.5km'!$M69^2)</f>
        <v>1.3229893039032789E-2</v>
      </c>
      <c r="CG71" s="2">
        <f>SQRT('(5) year_D_R23p2-5.5km'!CQ69^2+'(5) year_D_R23p2-5.5km'!$M69^2)</f>
        <v>1.2073262086277015E-2</v>
      </c>
      <c r="CH71" s="2">
        <f>SQRT('(5) year_D_R23p2-5.5km'!CR69^2+'(5) year_D_R23p2-5.5km'!$M69^2)</f>
        <v>1.2494006086037986E-2</v>
      </c>
      <c r="CI71" s="2">
        <f>SQRT('(5) year_D_R23p2-5.5km'!CS69^2+'(5) year_D_R23p2-5.5km'!$M69^2)</f>
        <v>1.3047354878243538E-2</v>
      </c>
      <c r="CJ71" s="2">
        <f>SQRT('(5) year_D_R23p2-5.5km'!CT69^2+'(5) year_D_R23p2-5.5km'!$M69^2)</f>
        <v>1.3343573520704118E-2</v>
      </c>
      <c r="CK71" s="2">
        <f>SQRT('(5) year_D_R23p2-5.5km'!CU69^2+'(5) year_D_R23p2-5.5km'!$M69^2)</f>
        <v>1.3387153584525399E-2</v>
      </c>
      <c r="CL71" s="2">
        <f>SQRT('(5) year_D_R23p2-5.5km'!CV69^2+'(5) year_D_R23p2-5.5km'!$M69^2)</f>
        <v>1.5678639769168091E-2</v>
      </c>
      <c r="CM71" s="2">
        <f>SQRT('(5) year_D_R23p2-5.5km'!CW69^2+'(5) year_D_R23p2-5.5km'!$M69^2)</f>
        <v>1.6066146079360508E-2</v>
      </c>
      <c r="CN71" s="2">
        <f>SQRT('(5) year_D_R23p2-5.5km'!CX69^2+'(5) year_D_R23p2-5.5km'!$M69^2)</f>
        <v>1.5032922426140627E-2</v>
      </c>
      <c r="CO71" s="2">
        <f>SQRT('(5) year_D_R23p2-5.5km'!CY69^2+'(5) year_D_R23p2-5.5km'!$M69^2)</f>
        <v>1.330320396323841E-2</v>
      </c>
      <c r="CP71" s="2">
        <f>SQRT('(5) year_D_R23p2-5.5km'!CZ69^2+'(5) year_D_R23p2-5.5km'!$M69^2)</f>
        <v>1.3298754306414891E-2</v>
      </c>
      <c r="CQ71" s="2">
        <f>SQRT('(5) year_D_R23p2-5.5km'!DA69^2+'(5) year_D_R23p2-5.5km'!$M69^2)</f>
        <v>1.543275085078775E-2</v>
      </c>
      <c r="CR71" s="2">
        <f>SQRT('(5) year_D_R23p2-5.5km'!DB69^2+'(5) year_D_R23p2-5.5km'!$M69^2)</f>
        <v>1.4682758002474428E-2</v>
      </c>
      <c r="CS71" s="2">
        <f>SQRT('(5) year_D_R23p2-5.5km'!DC69^2+'(5) year_D_R23p2-5.5km'!$M69^2)</f>
        <v>1.3922025655519385E-2</v>
      </c>
      <c r="CT71" s="2">
        <f>SQRT('(5) year_D_R23p2-5.5km'!DD69^2+'(5) year_D_R23p2-5.5km'!$M69^2)</f>
        <v>1.0817092547185478E-2</v>
      </c>
      <c r="CU71" s="2">
        <f>SQRT('(5) year_D_R23p2-5.5km'!DE69^2+'(5) year_D_R23p2-5.5km'!$M69^2)</f>
        <v>9.1452968548666937E-3</v>
      </c>
      <c r="CV71" s="2">
        <f>SQRT('(5) year_D_R23p2-5.5km'!DF69^2+'(5) year_D_R23p2-5.5km'!$M69^2)</f>
        <v>8.707160627444574E-3</v>
      </c>
      <c r="CW71" s="2">
        <f>SQRT('(5) year_D_R23p2-5.5km'!DG69^2+'(5) year_D_R23p2-5.5km'!$M69^2)</f>
        <v>8.4013427482727675E-3</v>
      </c>
      <c r="CX71" s="2">
        <f>SQRT('(5) year_D_R23p2-5.5km'!DH69^2+'(5) year_D_R23p2-5.5km'!$M69^2)</f>
        <v>8.8718628611183271E-3</v>
      </c>
      <c r="CY71" s="2">
        <f t="shared" si="10"/>
        <v>2.4323550398343561E-3</v>
      </c>
      <c r="CZ71" s="2">
        <f t="shared" si="16"/>
        <v>4.7684808708531156E-3</v>
      </c>
      <c r="DA71" s="2">
        <f t="shared" si="14"/>
        <v>3.0387696162156989E-3</v>
      </c>
    </row>
    <row r="72" spans="1:105" x14ac:dyDescent="0.2">
      <c r="A72" s="170" t="s">
        <v>263</v>
      </c>
      <c r="B72" s="3" t="s">
        <v>176</v>
      </c>
      <c r="C72" s="2">
        <f>'(6) SMB_R23p2-5km_Gl'!P71-'(5) year_D_R23p2-5.5km'!P70</f>
        <v>2.5600000000000001E-2</v>
      </c>
      <c r="D72" s="2">
        <f>'(6) SMB_R23p2-5km_Gl'!Q71-'(5) year_D_R23p2-5.5km'!Q70</f>
        <v>5.6000000000000008E-3</v>
      </c>
      <c r="E72" s="2">
        <f>'(6) SMB_R23p2-5km_Gl'!R71-'(5) year_D_R23p2-5.5km'!R70</f>
        <v>4.5600000000000002E-2</v>
      </c>
      <c r="F72" s="2">
        <f>'(6) SMB_R23p2-5km_Gl'!S71-'(5) year_D_R23p2-5.5km'!S70</f>
        <v>1.5599999999999999E-2</v>
      </c>
      <c r="G72" s="2">
        <f>'(6) SMB_R23p2-5km_Gl'!T71-'(5) year_D_R23p2-5.5km'!T70</f>
        <v>-4.3999999999999994E-3</v>
      </c>
      <c r="H72" s="2">
        <f>'(6) SMB_R23p2-5km_Gl'!U71-'(5) year_D_R23p2-5.5km'!U70</f>
        <v>9.5600000000000004E-2</v>
      </c>
      <c r="I72" s="2">
        <f>'(6) SMB_R23p2-5km_Gl'!V71-'(5) year_D_R23p2-5.5km'!V70</f>
        <v>4.5600000000000002E-2</v>
      </c>
      <c r="J72" s="2">
        <f>'(6) SMB_R23p2-5km_Gl'!W71-'(5) year_D_R23p2-5.5km'!W70</f>
        <v>2.5600000000000001E-2</v>
      </c>
      <c r="K72" s="2">
        <f>'(6) SMB_R23p2-5km_Gl'!X71-'(5) year_D_R23p2-5.5km'!X70</f>
        <v>2.5600000000000001E-2</v>
      </c>
      <c r="L72" s="2">
        <f>'(6) SMB_R23p2-5km_Gl'!Y71-'(5) year_D_R23p2-5.5km'!Y70</f>
        <v>5.6000000000000008E-3</v>
      </c>
      <c r="M72" s="2">
        <f>'(6) SMB_R23p2-5km_Gl'!Z71-'(5) year_D_R23p2-5.5km'!Z70</f>
        <v>-7.4399999999999994E-2</v>
      </c>
      <c r="N72" s="2">
        <f>'(6) SMB_R23p2-5km_Gl'!AA71-'(5) year_D_R23p2-5.5km'!AA70</f>
        <v>-7.4399999999999994E-2</v>
      </c>
      <c r="O72" s="2">
        <f>'(6) SMB_R23p2-5km_Gl'!AB71-'(5) year_D_R23p2-5.5km'!AB70</f>
        <v>-6.4399999999999999E-2</v>
      </c>
      <c r="P72" s="2">
        <f>'(6) SMB_R23p2-5km_Gl'!AC71-'(5) year_D_R23p2-5.5km'!AC70</f>
        <v>-8.4400000000000003E-2</v>
      </c>
      <c r="Q72" s="2">
        <f>'(6) SMB_R23p2-5km_Gl'!AD71-'(5) year_D_R23p2-5.5km'!AD70</f>
        <v>-4.4399999999999995E-2</v>
      </c>
      <c r="R72" s="2">
        <f>'(6) SMB_R23p2-5km_Gl'!AE71-'(5) year_D_R23p2-5.5km'!AE70</f>
        <v>0.1056</v>
      </c>
      <c r="S72" s="2">
        <f>'(6) SMB_R23p2-5km_Gl'!AF71-'(5) year_D_R23p2-5.5km'!AF70</f>
        <v>-5.4400000000000004E-2</v>
      </c>
      <c r="T72" s="2">
        <f>'(6) SMB_R23p2-5km_Gl'!AG71-'(5) year_D_R23p2-5.5km'!AG70</f>
        <v>-7.4399999999999994E-2</v>
      </c>
      <c r="U72" s="2">
        <f>'(6) SMB_R23p2-5km_Gl'!AH71-'(5) year_D_R23p2-5.5km'!AH70</f>
        <v>5.5600000000000011E-2</v>
      </c>
      <c r="V72" s="2">
        <f>'(6) SMB_R23p2-5km_Gl'!AI71-'(5) year_D_R23p2-5.5km'!AI70</f>
        <v>-2.4399999999999998E-2</v>
      </c>
      <c r="W72" s="2">
        <f>'(6) SMB_R23p2-5km_Gl'!AJ71-'(5) year_D_R23p2-5.5km'!AJ70</f>
        <v>3.5600000000000007E-2</v>
      </c>
      <c r="X72" s="2">
        <f>'(6) SMB_R23p2-5km_Gl'!AK71-'(5) year_D_R23p2-5.5km'!AK70</f>
        <v>6.5600000000000006E-2</v>
      </c>
      <c r="Y72" s="2">
        <f>'(6) SMB_R23p2-5km_Gl'!AL71-'(5) year_D_R23p2-5.5km'!AL70</f>
        <v>-1.44E-2</v>
      </c>
      <c r="Z72" s="2">
        <f>'(6) SMB_R23p2-5km_Gl'!AM71-'(5) year_D_R23p2-5.5km'!AM70</f>
        <v>-7.4399999999999994E-2</v>
      </c>
      <c r="AA72" s="2">
        <f>'(6) SMB_R23p2-5km_Gl'!AN71-'(5) year_D_R23p2-5.5km'!AN70</f>
        <v>-5.4400000000000004E-2</v>
      </c>
      <c r="AB72" s="2">
        <f>'(6) SMB_R23p2-5km_Gl'!AO71-'(5) year_D_R23p2-5.5km'!AO70</f>
        <v>9.5600000000000004E-2</v>
      </c>
      <c r="AC72" s="2">
        <f>'(6) SMB_R23p2-5km_Gl'!AP71-'(5) year_D_R23p2-5.5km'!AP70</f>
        <v>5.5600000000000011E-2</v>
      </c>
      <c r="AD72" s="2">
        <f>'(6) SMB_R23p2-5km_Gl'!AQ71-'(5) year_D_R23p2-5.5km'!AQ70</f>
        <v>-9.4399999999999998E-2</v>
      </c>
      <c r="AE72" s="2">
        <f>'(6) SMB_R23p2-5km_Gl'!AR71-'(5) year_D_R23p2-5.5km'!AR70</f>
        <v>-0.16439999999999999</v>
      </c>
      <c r="AF72" s="2">
        <f>'(6) SMB_R23p2-5km_Gl'!AS71-'(5) year_D_R23p2-5.5km'!AS70</f>
        <v>-0.1144</v>
      </c>
      <c r="AG72" s="2">
        <f>'(6) SMB_R23p2-5km_Gl'!AT71-'(5) year_D_R23p2-5.5km'!AT70</f>
        <v>-9.4399999999999998E-2</v>
      </c>
      <c r="AH72" s="2">
        <f>'(6) SMB_R23p2-5km_Gl'!AU71-'(5) year_D_R23p2-5.5km'!AU70</f>
        <v>-7.4399999999999994E-2</v>
      </c>
      <c r="AI72" s="2">
        <f>'(6) SMB_R23p2-5km_Gl'!AV71-'(5) year_D_R23p2-5.5km'!AV70</f>
        <v>-8.4400000000000003E-2</v>
      </c>
      <c r="AJ72" s="2">
        <f>'(6) SMB_R23p2-5km_Gl'!AW71-'(5) year_D_R23p2-5.5km'!AW70</f>
        <v>4.5600000000000002E-2</v>
      </c>
      <c r="AK72" s="2">
        <f>'(6) SMB_R23p2-5km_Gl'!AX71-'(5) year_D_R23p2-5.5km'!AX70</f>
        <v>-0.1244</v>
      </c>
      <c r="AL72" s="2">
        <f>'(6) SMB_R23p2-5km_Gl'!AY71-'(5) year_D_R23p2-5.5km'!AY70</f>
        <v>-8.4400000000000003E-2</v>
      </c>
      <c r="AM72" s="2">
        <f>'(6) SMB_R23p2-5km_Gl'!AZ71-'(5) year_D_R23p2-5.5km'!AZ70</f>
        <v>-0.2344</v>
      </c>
      <c r="AN72" s="2">
        <f>'(6) SMB_R23p2-5km_Gl'!BA71-'(5) year_D_R23p2-5.5km'!BA70</f>
        <v>-0.15440000000000001</v>
      </c>
      <c r="AO72" s="2">
        <f>'(6) SMB_R23p2-5km_Gl'!BB71-'(5) year_D_R23p2-5.5km'!BB70</f>
        <v>-0.2344</v>
      </c>
      <c r="AP72" s="2">
        <f>'(6) SMB_R23p2-5km_Gl'!BC71-'(5) year_D_R23p2-5.5km'!BC70</f>
        <v>-0.15440000000000001</v>
      </c>
      <c r="AQ72" s="2">
        <f>'(6) SMB_R23p2-5km_Gl'!BD71-'(5) year_D_R23p2-5.5km'!BD70</f>
        <v>-0.18440000000000001</v>
      </c>
      <c r="AR72" s="2">
        <f>'(6) SMB_R23p2-5km_Gl'!BE71-'(5) year_D_R23p2-5.5km'!BE70</f>
        <v>-0.1444</v>
      </c>
      <c r="AS72" s="2">
        <f>'(6) SMB_R23p2-5km_Gl'!BF71-'(5) year_D_R23p2-5.5km'!BF70</f>
        <v>-5.4400000000000004E-2</v>
      </c>
      <c r="AT72" s="2">
        <f>'(6) SMB_R23p2-5km_Gl'!BG71-'(5) year_D_R23p2-5.5km'!BG70</f>
        <v>-0.16439999999999999</v>
      </c>
      <c r="AU72" s="2">
        <f>'(6) SMB_R23p2-5km_Gl'!BH71-'(5) year_D_R23p2-5.5km'!BH70</f>
        <v>-0.2044</v>
      </c>
      <c r="AV72" s="2">
        <f>'(6) SMB_R23p2-5km_Gl'!BI71-'(5) year_D_R23p2-5.5km'!BI70</f>
        <v>-0.15440000000000001</v>
      </c>
      <c r="AW72" s="2">
        <f>'(6) SMB_R23p2-5km_Gl'!BJ71-'(5) year_D_R23p2-5.5km'!BJ70</f>
        <v>-7.4399999999999994E-2</v>
      </c>
      <c r="AX72" s="23">
        <f t="shared" si="15"/>
        <v>-5.2443478260869564E-2</v>
      </c>
      <c r="AY72" s="23">
        <f t="shared" si="17"/>
        <v>-1.2421052631578916E-3</v>
      </c>
      <c r="AZ72" s="23">
        <f t="shared" si="18"/>
        <v>-0.13217777777777778</v>
      </c>
      <c r="BD72" s="2">
        <f>SQRT('(5) year_D_R23p2-5.5km'!BN70^2+'(5) year_D_R23p2-5.5km'!$M70^2)</f>
        <v>3.6658019553841154E-3</v>
      </c>
      <c r="BE72" s="2">
        <f>SQRT('(5) year_D_R23p2-5.5km'!BO70^2+'(5) year_D_R23p2-5.5km'!$M70^2)</f>
        <v>3.6658019553841154E-3</v>
      </c>
      <c r="BF72" s="2">
        <f>SQRT('(5) year_D_R23p2-5.5km'!BP70^2+'(5) year_D_R23p2-5.5km'!$M70^2)</f>
        <v>3.6658019553841154E-3</v>
      </c>
      <c r="BG72" s="2">
        <f>SQRT('(5) year_D_R23p2-5.5km'!BQ70^2+'(5) year_D_R23p2-5.5km'!$M70^2)</f>
        <v>3.6658019553841154E-3</v>
      </c>
      <c r="BH72" s="2">
        <f>SQRT('(5) year_D_R23p2-5.5km'!BR70^2+'(5) year_D_R23p2-5.5km'!$M70^2)</f>
        <v>3.6658019553841154E-3</v>
      </c>
      <c r="BI72" s="2">
        <f>SQRT('(5) year_D_R23p2-5.5km'!BS70^2+'(5) year_D_R23p2-5.5km'!$M70^2)</f>
        <v>3.6658019553841154E-3</v>
      </c>
      <c r="BJ72" s="2">
        <f>SQRT('(5) year_D_R23p2-5.5km'!BT70^2+'(5) year_D_R23p2-5.5km'!$M70^2)</f>
        <v>3.6658019553841154E-3</v>
      </c>
      <c r="BK72" s="2">
        <f>SQRT('(5) year_D_R23p2-5.5km'!BU70^2+'(5) year_D_R23p2-5.5km'!$M70^2)</f>
        <v>3.6658019553841154E-3</v>
      </c>
      <c r="BL72" s="2">
        <f>SQRT('(5) year_D_R23p2-5.5km'!BV70^2+'(5) year_D_R23p2-5.5km'!$M70^2)</f>
        <v>3.6658019553841154E-3</v>
      </c>
      <c r="BM72" s="2">
        <f>SQRT('(5) year_D_R23p2-5.5km'!BW70^2+'(5) year_D_R23p2-5.5km'!$M70^2)</f>
        <v>3.6658019553841154E-3</v>
      </c>
      <c r="BN72" s="2">
        <f>SQRT('(5) year_D_R23p2-5.5km'!BX70^2+'(5) year_D_R23p2-5.5km'!$M70^2)</f>
        <v>3.6658019553841154E-3</v>
      </c>
      <c r="BO72" s="2">
        <f>SQRT('(5) year_D_R23p2-5.5km'!BY70^2+'(5) year_D_R23p2-5.5km'!$M70^2)</f>
        <v>3.6658019553841154E-3</v>
      </c>
      <c r="BP72" s="2">
        <f>SQRT('(5) year_D_R23p2-5.5km'!BZ70^2+'(5) year_D_R23p2-5.5km'!$M70^2)</f>
        <v>3.6658019553841154E-3</v>
      </c>
      <c r="BQ72" s="2">
        <f>SQRT('(5) year_D_R23p2-5.5km'!CA70^2+'(5) year_D_R23p2-5.5km'!$M70^2)</f>
        <v>3.6658019553841154E-3</v>
      </c>
      <c r="BR72" s="2">
        <f>SQRT('(5) year_D_R23p2-5.5km'!CB70^2+'(5) year_D_R23p2-5.5km'!$M70^2)</f>
        <v>3.6658019553841154E-3</v>
      </c>
      <c r="BS72" s="2">
        <f>SQRT('(5) year_D_R23p2-5.5km'!CC70^2+'(5) year_D_R23p2-5.5km'!$M70^2)</f>
        <v>3.6658019553841154E-3</v>
      </c>
      <c r="BT72" s="2">
        <f>SQRT('(5) year_D_R23p2-5.5km'!CD70^2+'(5) year_D_R23p2-5.5km'!$M70^2)</f>
        <v>3.6658019553841154E-3</v>
      </c>
      <c r="BU72" s="2">
        <f>SQRT('(5) year_D_R23p2-5.5km'!CE70^2+'(5) year_D_R23p2-5.5km'!$M70^2)</f>
        <v>3.6658019553841154E-3</v>
      </c>
      <c r="BV72" s="2">
        <f>SQRT('(5) year_D_R23p2-5.5km'!CF70^2+'(5) year_D_R23p2-5.5km'!$M70^2)</f>
        <v>3.6658019553841154E-3</v>
      </c>
      <c r="BW72" s="2">
        <f>SQRT('(5) year_D_R23p2-5.5km'!CG70^2+'(5) year_D_R23p2-5.5km'!$M70^2)</f>
        <v>3.6658019553841154E-3</v>
      </c>
      <c r="BX72" s="2">
        <f>SQRT('(5) year_D_R23p2-5.5km'!CH70^2+'(5) year_D_R23p2-5.5km'!$M70^2)</f>
        <v>3.6658019553841154E-3</v>
      </c>
      <c r="BY72" s="2">
        <f>SQRT('(5) year_D_R23p2-5.5km'!CI70^2+'(5) year_D_R23p2-5.5km'!$M70^2)</f>
        <v>3.6658019553841154E-3</v>
      </c>
      <c r="BZ72" s="2">
        <f>SQRT('(5) year_D_R23p2-5.5km'!CJ70^2+'(5) year_D_R23p2-5.5km'!$M70^2)</f>
        <v>3.6658019553841154E-3</v>
      </c>
      <c r="CA72" s="2">
        <f>SQRT('(5) year_D_R23p2-5.5km'!CK70^2+'(5) year_D_R23p2-5.5km'!$M70^2)</f>
        <v>3.6658019553841154E-3</v>
      </c>
      <c r="CB72" s="2">
        <f>SQRT('(5) year_D_R23p2-5.5km'!CL70^2+'(5) year_D_R23p2-5.5km'!$M70^2)</f>
        <v>3.6658019553841154E-3</v>
      </c>
      <c r="CC72" s="2">
        <f>SQRT('(5) year_D_R23p2-5.5km'!CM70^2+'(5) year_D_R23p2-5.5km'!$M70^2)</f>
        <v>3.6658019553841154E-3</v>
      </c>
      <c r="CD72" s="2">
        <f>SQRT('(5) year_D_R23p2-5.5km'!CN70^2+'(5) year_D_R23p2-5.5km'!$M70^2)</f>
        <v>3.6658019553841154E-3</v>
      </c>
      <c r="CE72" s="2">
        <f>SQRT('(5) year_D_R23p2-5.5km'!CO70^2+'(5) year_D_R23p2-5.5km'!$M70^2)</f>
        <v>3.6658019553841154E-3</v>
      </c>
      <c r="CF72" s="2">
        <f>SQRT('(5) year_D_R23p2-5.5km'!CP70^2+'(5) year_D_R23p2-5.5km'!$M70^2)</f>
        <v>3.6658019553841154E-3</v>
      </c>
      <c r="CG72" s="2">
        <f>SQRT('(5) year_D_R23p2-5.5km'!CQ70^2+'(5) year_D_R23p2-5.5km'!$M70^2)</f>
        <v>3.6658019553841154E-3</v>
      </c>
      <c r="CH72" s="2">
        <f>SQRT('(5) year_D_R23p2-5.5km'!CR70^2+'(5) year_D_R23p2-5.5km'!$M70^2)</f>
        <v>3.6658019553841154E-3</v>
      </c>
      <c r="CI72" s="2">
        <f>SQRT('(5) year_D_R23p2-5.5km'!CS70^2+'(5) year_D_R23p2-5.5km'!$M70^2)</f>
        <v>3.6658019553841154E-3</v>
      </c>
      <c r="CJ72" s="2">
        <f>SQRT('(5) year_D_R23p2-5.5km'!CT70^2+'(5) year_D_R23p2-5.5km'!$M70^2)</f>
        <v>3.6658019553841154E-3</v>
      </c>
      <c r="CK72" s="2">
        <f>SQRT('(5) year_D_R23p2-5.5km'!CU70^2+'(5) year_D_R23p2-5.5km'!$M70^2)</f>
        <v>3.6658019553841154E-3</v>
      </c>
      <c r="CL72" s="2">
        <f>SQRT('(5) year_D_R23p2-5.5km'!CV70^2+'(5) year_D_R23p2-5.5km'!$M70^2)</f>
        <v>3.6658019553841154E-3</v>
      </c>
      <c r="CM72" s="2">
        <f>SQRT('(5) year_D_R23p2-5.5km'!CW70^2+'(5) year_D_R23p2-5.5km'!$M70^2)</f>
        <v>3.6658019553841154E-3</v>
      </c>
      <c r="CN72" s="2">
        <f>SQRT('(5) year_D_R23p2-5.5km'!CX70^2+'(5) year_D_R23p2-5.5km'!$M70^2)</f>
        <v>3.6658019553841154E-3</v>
      </c>
      <c r="CO72" s="2">
        <f>SQRT('(5) year_D_R23p2-5.5km'!CY70^2+'(5) year_D_R23p2-5.5km'!$M70^2)</f>
        <v>3.6658019553841154E-3</v>
      </c>
      <c r="CP72" s="2">
        <f>SQRT('(5) year_D_R23p2-5.5km'!CZ70^2+'(5) year_D_R23p2-5.5km'!$M70^2)</f>
        <v>3.6658019553841154E-3</v>
      </c>
      <c r="CQ72" s="2">
        <f>SQRT('(5) year_D_R23p2-5.5km'!DA70^2+'(5) year_D_R23p2-5.5km'!$M70^2)</f>
        <v>3.6658019553841154E-3</v>
      </c>
      <c r="CR72" s="2">
        <f>SQRT('(5) year_D_R23p2-5.5km'!DB70^2+'(5) year_D_R23p2-5.5km'!$M70^2)</f>
        <v>3.6658019553841154E-3</v>
      </c>
      <c r="CS72" s="2">
        <f>SQRT('(5) year_D_R23p2-5.5km'!DC70^2+'(5) year_D_R23p2-5.5km'!$M70^2)</f>
        <v>3.6658019553841154E-3</v>
      </c>
      <c r="CT72" s="2">
        <f>SQRT('(5) year_D_R23p2-5.5km'!DD70^2+'(5) year_D_R23p2-5.5km'!$M70^2)</f>
        <v>3.6658019553841154E-3</v>
      </c>
      <c r="CU72" s="2">
        <f>SQRT('(5) year_D_R23p2-5.5km'!DE70^2+'(5) year_D_R23p2-5.5km'!$M70^2)</f>
        <v>3.6658019553841154E-3</v>
      </c>
      <c r="CV72" s="2">
        <f>SQRT('(5) year_D_R23p2-5.5km'!DF70^2+'(5) year_D_R23p2-5.5km'!$M70^2)</f>
        <v>3.6658019553841154E-3</v>
      </c>
      <c r="CW72" s="2">
        <f>SQRT('(5) year_D_R23p2-5.5km'!DG70^2+'(5) year_D_R23p2-5.5km'!$M70^2)</f>
        <v>3.6658019553841154E-3</v>
      </c>
      <c r="CX72" s="2">
        <f>SQRT('(5) year_D_R23p2-5.5km'!DH70^2+'(5) year_D_R23p2-5.5km'!$M70^2)</f>
        <v>3.6658019553841154E-3</v>
      </c>
      <c r="CY72" s="2">
        <f t="shared" si="10"/>
        <v>5.4646549095270264E-4</v>
      </c>
      <c r="CZ72" s="2">
        <f t="shared" si="16"/>
        <v>8.6403780704633797E-4</v>
      </c>
      <c r="DA72" s="2">
        <f t="shared" si="14"/>
        <v>8.6403780704633797E-4</v>
      </c>
    </row>
    <row r="73" spans="1:105" x14ac:dyDescent="0.2">
      <c r="A73" s="170" t="s">
        <v>150</v>
      </c>
      <c r="B73" s="3" t="s">
        <v>176</v>
      </c>
      <c r="C73" s="2">
        <f>'(6) SMB_R23p2-5km_Gl'!P72-'(5) year_D_R23p2-5.5km'!P71</f>
        <v>-1.9946868800000003E-2</v>
      </c>
      <c r="D73" s="2">
        <f>'(6) SMB_R23p2-5km_Gl'!Q72-'(5) year_D_R23p2-5.5km'!Q71</f>
        <v>-2.9946868800000005E-2</v>
      </c>
      <c r="E73" s="2">
        <f>'(6) SMB_R23p2-5km_Gl'!R72-'(5) year_D_R23p2-5.5km'!R71</f>
        <v>-9.9468688000000013E-3</v>
      </c>
      <c r="F73" s="2">
        <f>'(6) SMB_R23p2-5km_Gl'!S72-'(5) year_D_R23p2-5.5km'!S71</f>
        <v>-2.2689536000000003E-2</v>
      </c>
      <c r="G73" s="2">
        <f>'(6) SMB_R23p2-5km_Gl'!T72-'(5) year_D_R23p2-5.5km'!T71</f>
        <v>-1.5432203200000008E-2</v>
      </c>
      <c r="H73" s="2">
        <f>'(6) SMB_R23p2-5km_Gl'!U72-'(5) year_D_R23p2-5.5km'!U71</f>
        <v>1.9230820000000065E-3</v>
      </c>
      <c r="I73" s="2">
        <f>'(6) SMB_R23p2-5km_Gl'!V72-'(5) year_D_R23p2-5.5km'!V71</f>
        <v>-2.0819585200000004E-2</v>
      </c>
      <c r="J73" s="2">
        <f>'(6) SMB_R23p2-5km_Gl'!W72-'(5) year_D_R23p2-5.5km'!W71</f>
        <v>-2.3562252399999997E-2</v>
      </c>
      <c r="K73" s="2">
        <f>'(6) SMB_R23p2-5km_Gl'!X72-'(5) year_D_R23p2-5.5km'!X71</f>
        <v>-1.6304919600000009E-2</v>
      </c>
      <c r="L73" s="2">
        <f>'(6) SMB_R23p2-5km_Gl'!Y72-'(5) year_D_R23p2-5.5km'!Y71</f>
        <v>-2.8949634400000007E-2</v>
      </c>
      <c r="M73" s="2">
        <f>'(6) SMB_R23p2-5km_Gl'!Z72-'(5) year_D_R23p2-5.5km'!Z71</f>
        <v>-3.16923016E-2</v>
      </c>
      <c r="N73" s="2">
        <f>'(6) SMB_R23p2-5km_Gl'!AA72-'(5) year_D_R23p2-5.5km'!AA71</f>
        <v>-7.4434968800000015E-2</v>
      </c>
      <c r="O73" s="2">
        <f>'(6) SMB_R23p2-5km_Gl'!AB72-'(5) year_D_R23p2-5.5km'!AB71</f>
        <v>-7.7079683600000018E-2</v>
      </c>
      <c r="P73" s="2">
        <f>'(6) SMB_R23p2-5km_Gl'!AC72-'(5) year_D_R23p2-5.5km'!AC71</f>
        <v>-5.9822350800000007E-2</v>
      </c>
      <c r="Q73" s="2">
        <f>'(6) SMB_R23p2-5km_Gl'!AD72-'(5) year_D_R23p2-5.5km'!AD71</f>
        <v>-6.2565018E-2</v>
      </c>
      <c r="R73" s="2">
        <f>'(6) SMB_R23p2-5km_Gl'!AE72-'(5) year_D_R23p2-5.5km'!AE71</f>
        <v>-2.5209732799999995E-2</v>
      </c>
      <c r="S73" s="2">
        <f>'(6) SMB_R23p2-5km_Gl'!AF72-'(5) year_D_R23p2-5.5km'!AF71</f>
        <v>-8.7276199999999998E-2</v>
      </c>
      <c r="T73" s="2">
        <f>'(6) SMB_R23p2-5km_Gl'!AG72-'(5) year_D_R23p2-5.5km'!AG71</f>
        <v>-6.8481800000000009E-2</v>
      </c>
      <c r="U73" s="2">
        <f>'(6) SMB_R23p2-5km_Gl'!AH72-'(5) year_D_R23p2-5.5km'!AH71</f>
        <v>-5.9616978600000023E-2</v>
      </c>
      <c r="V73" s="2">
        <f>'(6) SMB_R23p2-5km_Gl'!AI72-'(5) year_D_R23p2-5.5km'!AI71</f>
        <v>-0.10048921200000002</v>
      </c>
      <c r="W73" s="2">
        <f>'(6) SMB_R23p2-5km_Gl'!AJ72-'(5) year_D_R23p2-5.5km'!AJ71</f>
        <v>-8.3699391200000001E-2</v>
      </c>
      <c r="X73" s="2">
        <f>'(6) SMB_R23p2-5km_Gl'!AK72-'(5) year_D_R23p2-5.5km'!AK71</f>
        <v>-6.6993419200000001E-2</v>
      </c>
      <c r="Y73" s="2">
        <f>'(6) SMB_R23p2-5km_Gl'!AL72-'(5) year_D_R23p2-5.5km'!AL71</f>
        <v>-9.0485670399999996E-2</v>
      </c>
      <c r="Z73" s="2">
        <f>'(6) SMB_R23p2-5km_Gl'!AM72-'(5) year_D_R23p2-5.5km'!AM71</f>
        <v>-8.403404619999999E-2</v>
      </c>
      <c r="AA73" s="2">
        <f>'(6) SMB_R23p2-5km_Gl'!AN72-'(5) year_D_R23p2-5.5km'!AN71</f>
        <v>-4.7572955199999989E-2</v>
      </c>
      <c r="AB73" s="2">
        <f>'(6) SMB_R23p2-5km_Gl'!AO72-'(5) year_D_R23p2-5.5km'!AO71</f>
        <v>-3.1195713000000014E-2</v>
      </c>
      <c r="AC73" s="2">
        <f>'(6) SMB_R23p2-5km_Gl'!AP72-'(5) year_D_R23p2-5.5km'!AP71</f>
        <v>-3.4902319600000009E-2</v>
      </c>
      <c r="AD73" s="2">
        <f>'(6) SMB_R23p2-5km_Gl'!AQ72-'(5) year_D_R23p2-5.5km'!AQ71</f>
        <v>-6.8692775000000011E-2</v>
      </c>
      <c r="AE73" s="2">
        <f>'(6) SMB_R23p2-5km_Gl'!AR72-'(5) year_D_R23p2-5.5km'!AR71</f>
        <v>-7.2567079200000009E-2</v>
      </c>
      <c r="AF73" s="2">
        <f>'(6) SMB_R23p2-5km_Gl'!AS72-'(5) year_D_R23p2-5.5km'!AS71</f>
        <v>-4.6525232200000002E-2</v>
      </c>
      <c r="AG73" s="2">
        <f>'(6) SMB_R23p2-5km_Gl'!AT72-'(5) year_D_R23p2-5.5km'!AT71</f>
        <v>-8.0114662400000022E-2</v>
      </c>
      <c r="AH73" s="2">
        <f>'(6) SMB_R23p2-5km_Gl'!AU72-'(5) year_D_R23p2-5.5km'!AU71</f>
        <v>-0.11326234080000001</v>
      </c>
      <c r="AI73" s="2">
        <f>'(6) SMB_R23p2-5km_Gl'!AV72-'(5) year_D_R23p2-5.5km'!AV71</f>
        <v>-0.126040814</v>
      </c>
      <c r="AJ73" s="2">
        <f>'(6) SMB_R23p2-5km_Gl'!AW72-'(5) year_D_R23p2-5.5km'!AW71</f>
        <v>-9.8450082000000022E-2</v>
      </c>
      <c r="AK73" s="2">
        <f>'(6) SMB_R23p2-5km_Gl'!AX72-'(5) year_D_R23p2-5.5km'!AX71</f>
        <v>-0.19057544260000003</v>
      </c>
      <c r="AL73" s="2">
        <f>'(6) SMB_R23p2-5km_Gl'!AY72-'(5) year_D_R23p2-5.5km'!AY71</f>
        <v>-0.1013473744</v>
      </c>
      <c r="AM73" s="2">
        <f>'(6) SMB_R23p2-5km_Gl'!AZ72-'(5) year_D_R23p2-5.5km'!AZ71</f>
        <v>-0.19916047840000001</v>
      </c>
      <c r="AN73" s="2">
        <f>'(6) SMB_R23p2-5km_Gl'!BA72-'(5) year_D_R23p2-5.5km'!BA71</f>
        <v>-0.18612205400000001</v>
      </c>
      <c r="AO73" s="2">
        <f>'(6) SMB_R23p2-5km_Gl'!BB72-'(5) year_D_R23p2-5.5km'!BB71</f>
        <v>-0.23315202239999999</v>
      </c>
      <c r="AP73" s="2">
        <f>'(6) SMB_R23p2-5km_Gl'!BC72-'(5) year_D_R23p2-5.5km'!BC71</f>
        <v>-0.2498553862</v>
      </c>
      <c r="AQ73" s="2">
        <f>'(6) SMB_R23p2-5km_Gl'!BD72-'(5) year_D_R23p2-5.5km'!BD71</f>
        <v>-0.25634352520000003</v>
      </c>
      <c r="AR73" s="2">
        <f>'(6) SMB_R23p2-5km_Gl'!BE72-'(5) year_D_R23p2-5.5km'!BE71</f>
        <v>-0.24277979</v>
      </c>
      <c r="AS73" s="2">
        <f>'(6) SMB_R23p2-5km_Gl'!BF72-'(5) year_D_R23p2-5.5km'!BF71</f>
        <v>-0.18908216719999996</v>
      </c>
      <c r="AT73" s="2">
        <f>'(6) SMB_R23p2-5km_Gl'!BG72-'(5) year_D_R23p2-5.5km'!BG71</f>
        <v>-0.2224731496</v>
      </c>
      <c r="AU73" s="2">
        <f>'(6) SMB_R23p2-5km_Gl'!BH72-'(5) year_D_R23p2-5.5km'!BH71</f>
        <v>-0.27406698499999999</v>
      </c>
      <c r="AV73" s="2">
        <f>'(6) SMB_R23p2-5km_Gl'!BI72-'(5) year_D_R23p2-5.5km'!BI71</f>
        <v>-0.242415093</v>
      </c>
      <c r="AW73" s="2">
        <f>'(6) SMB_R23p2-5km_Gl'!BJ72-'(5) year_D_R23p2-5.5km'!BJ71</f>
        <v>-0.231620718</v>
      </c>
      <c r="AX73" s="23">
        <f t="shared" si="15"/>
        <v>-9.7048997169565221E-2</v>
      </c>
      <c r="AY73" s="23">
        <f t="shared" si="17"/>
        <v>-3.8518667863157906E-2</v>
      </c>
      <c r="AZ73" s="23">
        <f t="shared" si="18"/>
        <v>-0.17357409325555556</v>
      </c>
      <c r="BD73" s="2">
        <f>SQRT('(5) year_D_R23p2-5.5km'!BN71^2+'(5) year_D_R23p2-5.5km'!$M71^2)</f>
        <v>2.3990368949318469E-2</v>
      </c>
      <c r="BE73" s="2">
        <f>SQRT('(5) year_D_R23p2-5.5km'!BO71^2+'(5) year_D_R23p2-5.5km'!$M71^2)</f>
        <v>1.9805556070506526E-2</v>
      </c>
      <c r="BF73" s="2">
        <f>SQRT('(5) year_D_R23p2-5.5km'!BP71^2+'(5) year_D_R23p2-5.5km'!$M71^2)</f>
        <v>1.7873247317395501E-2</v>
      </c>
      <c r="BG73" s="2">
        <f>SQRT('(5) year_D_R23p2-5.5km'!BQ71^2+'(5) year_D_R23p2-5.5km'!$M71^2)</f>
        <v>1.9038218736804488E-2</v>
      </c>
      <c r="BH73" s="2">
        <f>SQRT('(5) year_D_R23p2-5.5km'!BR71^2+'(5) year_D_R23p2-5.5km'!$M71^2)</f>
        <v>2.107406040912712E-2</v>
      </c>
      <c r="BI73" s="2">
        <f>SQRT('(5) year_D_R23p2-5.5km'!BS71^2+'(5) year_D_R23p2-5.5km'!$M71^2)</f>
        <v>2.3579256012318646E-2</v>
      </c>
      <c r="BJ73" s="2">
        <f>SQRT('(5) year_D_R23p2-5.5km'!BT71^2+'(5) year_D_R23p2-5.5km'!$M71^2)</f>
        <v>2.6402047815734242E-2</v>
      </c>
      <c r="BK73" s="2">
        <f>SQRT('(5) year_D_R23p2-5.5km'!BU71^2+'(5) year_D_R23p2-5.5km'!$M71^2)</f>
        <v>2.9423206790742736E-2</v>
      </c>
      <c r="BL73" s="2">
        <f>SQRT('(5) year_D_R23p2-5.5km'!BV71^2+'(5) year_D_R23p2-5.5km'!$M71^2)</f>
        <v>3.2641916110675386E-2</v>
      </c>
      <c r="BM73" s="2">
        <f>SQRT('(5) year_D_R23p2-5.5km'!BW71^2+'(5) year_D_R23p2-5.5km'!$M71^2)</f>
        <v>3.5939160441922656E-2</v>
      </c>
      <c r="BN73" s="2">
        <f>SQRT('(5) year_D_R23p2-5.5km'!BX71^2+'(5) year_D_R23p2-5.5km'!$M71^2)</f>
        <v>3.3787407265215251E-2</v>
      </c>
      <c r="BO73" s="2">
        <f>SQRT('(5) year_D_R23p2-5.5km'!BY71^2+'(5) year_D_R23p2-5.5km'!$M71^2)</f>
        <v>3.1737531318308039E-2</v>
      </c>
      <c r="BP73" s="2">
        <f>SQRT('(5) year_D_R23p2-5.5km'!BZ71^2+'(5) year_D_R23p2-5.5km'!$M71^2)</f>
        <v>2.9868128339066248E-2</v>
      </c>
      <c r="BQ73" s="2">
        <f>SQRT('(5) year_D_R23p2-5.5km'!CA71^2+'(5) year_D_R23p2-5.5km'!$M71^2)</f>
        <v>2.8223969780511619E-2</v>
      </c>
      <c r="BR73" s="2">
        <f>SQRT('(5) year_D_R23p2-5.5km'!CB71^2+'(5) year_D_R23p2-5.5km'!$M71^2)</f>
        <v>2.6885506646806775E-2</v>
      </c>
      <c r="BS73" s="2">
        <f>SQRT('(5) year_D_R23p2-5.5km'!CC71^2+'(5) year_D_R23p2-5.5km'!$M71^2)</f>
        <v>2.6026066573294263E-2</v>
      </c>
      <c r="BT73" s="2">
        <f>SQRT('(5) year_D_R23p2-5.5km'!CD71^2+'(5) year_D_R23p2-5.5km'!$M71^2)</f>
        <v>2.6156705651150067E-2</v>
      </c>
      <c r="BU73" s="2">
        <f>SQRT('(5) year_D_R23p2-5.5km'!CE71^2+'(5) year_D_R23p2-5.5km'!$M71^2)</f>
        <v>2.9008169194055428E-2</v>
      </c>
      <c r="BV73" s="2">
        <f>SQRT('(5) year_D_R23p2-5.5km'!CF71^2+'(5) year_D_R23p2-5.5km'!$M71^2)</f>
        <v>3.1384314503644796E-2</v>
      </c>
      <c r="BW73" s="2">
        <f>SQRT('(5) year_D_R23p2-5.5km'!CG71^2+'(5) year_D_R23p2-5.5km'!$M71^2)</f>
        <v>3.5427977188038591E-2</v>
      </c>
      <c r="BX73" s="2">
        <f>SQRT('(5) year_D_R23p2-5.5km'!CH71^2+'(5) year_D_R23p2-5.5km'!$M71^2)</f>
        <v>3.42794413177748E-2</v>
      </c>
      <c r="BY73" s="2">
        <f>SQRT('(5) year_D_R23p2-5.5km'!CI71^2+'(5) year_D_R23p2-5.5km'!$M71^2)</f>
        <v>3.3787215585394763E-2</v>
      </c>
      <c r="BZ73" s="2">
        <f>SQRT('(5) year_D_R23p2-5.5km'!CJ71^2+'(5) year_D_R23p2-5.5km'!$M71^2)</f>
        <v>3.3893227561568623E-2</v>
      </c>
      <c r="CA73" s="2">
        <f>SQRT('(5) year_D_R23p2-5.5km'!CK71^2+'(5) year_D_R23p2-5.5km'!$M71^2)</f>
        <v>3.4267815291528794E-2</v>
      </c>
      <c r="CB73" s="2">
        <f>SQRT('(5) year_D_R23p2-5.5km'!CL71^2+'(5) year_D_R23p2-5.5km'!$M71^2)</f>
        <v>3.4897711458645814E-2</v>
      </c>
      <c r="CC73" s="2">
        <f>SQRT('(5) year_D_R23p2-5.5km'!CM71^2+'(5) year_D_R23p2-5.5km'!$M71^2)</f>
        <v>3.1351504302681799E-2</v>
      </c>
      <c r="CD73" s="2">
        <f>SQRT('(5) year_D_R23p2-5.5km'!CN71^2+'(5) year_D_R23p2-5.5km'!$M71^2)</f>
        <v>2.8125870874072666E-2</v>
      </c>
      <c r="CE73" s="2">
        <f>SQRT('(5) year_D_R23p2-5.5km'!CO71^2+'(5) year_D_R23p2-5.5km'!$M71^2)</f>
        <v>2.52141838024563E-2</v>
      </c>
      <c r="CF73" s="2">
        <f>SQRT('(5) year_D_R23p2-5.5km'!CP71^2+'(5) year_D_R23p2-5.5km'!$M71^2)</f>
        <v>2.2872984045949812E-2</v>
      </c>
      <c r="CG73" s="2">
        <f>SQRT('(5) year_D_R23p2-5.5km'!CQ71^2+'(5) year_D_R23p2-5.5km'!$M71^2)</f>
        <v>1.8070215802736742E-2</v>
      </c>
      <c r="CH73" s="2">
        <f>SQRT('(5) year_D_R23p2-5.5km'!CR71^2+'(5) year_D_R23p2-5.5km'!$M71^2)</f>
        <v>2.3754051768721491E-2</v>
      </c>
      <c r="CI73" s="2">
        <f>SQRT('(5) year_D_R23p2-5.5km'!CS71^2+'(5) year_D_R23p2-5.5km'!$M71^2)</f>
        <v>3.0075293393953394E-2</v>
      </c>
      <c r="CJ73" s="2">
        <f>SQRT('(5) year_D_R23p2-5.5km'!CT71^2+'(5) year_D_R23p2-5.5km'!$M71^2)</f>
        <v>3.5008693753875081E-2</v>
      </c>
      <c r="CK73" s="2">
        <f>SQRT('(5) year_D_R23p2-5.5km'!CU71^2+'(5) year_D_R23p2-5.5km'!$M71^2)</f>
        <v>3.8708856462762058E-2</v>
      </c>
      <c r="CL73" s="2">
        <f>SQRT('(5) year_D_R23p2-5.5km'!CV71^2+'(5) year_D_R23p2-5.5km'!$M71^2)</f>
        <v>4.5411638748661907E-2</v>
      </c>
      <c r="CM73" s="2">
        <f>SQRT('(5) year_D_R23p2-5.5km'!CW71^2+'(5) year_D_R23p2-5.5km'!$M71^2)</f>
        <v>3.4099661706166177E-2</v>
      </c>
      <c r="CN73" s="2">
        <f>SQRT('(5) year_D_R23p2-5.5km'!CX71^2+'(5) year_D_R23p2-5.5km'!$M71^2)</f>
        <v>4.4895330706129936E-2</v>
      </c>
      <c r="CO73" s="2">
        <f>SQRT('(5) year_D_R23p2-5.5km'!CY71^2+'(5) year_D_R23p2-5.5km'!$M71^2)</f>
        <v>4.6566307782028693E-2</v>
      </c>
      <c r="CP73" s="2">
        <f>SQRT('(5) year_D_R23p2-5.5km'!CZ71^2+'(5) year_D_R23p2-5.5km'!$M71^2)</f>
        <v>4.8578618627420855E-2</v>
      </c>
      <c r="CQ73" s="2">
        <f>SQRT('(5) year_D_R23p2-5.5km'!DA71^2+'(5) year_D_R23p2-5.5km'!$M71^2)</f>
        <v>5.0815826659639254E-2</v>
      </c>
      <c r="CR73" s="2">
        <f>SQRT('(5) year_D_R23p2-5.5km'!DB71^2+'(5) year_D_R23p2-5.5km'!$M71^2)</f>
        <v>5.1279233553071596E-2</v>
      </c>
      <c r="CS73" s="2">
        <f>SQRT('(5) year_D_R23p2-5.5km'!DC71^2+'(5) year_D_R23p2-5.5km'!$M71^2)</f>
        <v>5.2066912036547938E-2</v>
      </c>
      <c r="CT73" s="2">
        <f>SQRT('(5) year_D_R23p2-5.5km'!DD71^2+'(5) year_D_R23p2-5.5km'!$M71^2)</f>
        <v>5.3294729597180956E-2</v>
      </c>
      <c r="CU73" s="2">
        <f>SQRT('(5) year_D_R23p2-5.5km'!DE71^2+'(5) year_D_R23p2-5.5km'!$M71^2)</f>
        <v>4.7759390036294584E-2</v>
      </c>
      <c r="CV73" s="2">
        <f>SQRT('(5) year_D_R23p2-5.5km'!DF71^2+'(5) year_D_R23p2-5.5km'!$M71^2)</f>
        <v>5.0397155483354418E-2</v>
      </c>
      <c r="CW73" s="2">
        <f>SQRT('(5) year_D_R23p2-5.5km'!DG71^2+'(5) year_D_R23p2-5.5km'!$M71^2)</f>
        <v>4.6885030555231237E-2</v>
      </c>
      <c r="CX73" s="2">
        <f>SQRT('(5) year_D_R23p2-5.5km'!DH71^2+'(5) year_D_R23p2-5.5km'!$M71^2)</f>
        <v>5.9024960697806265E-2</v>
      </c>
      <c r="CY73" s="2">
        <f t="shared" si="10"/>
        <v>5.0056478914578149E-3</v>
      </c>
      <c r="CZ73" s="2">
        <f t="shared" si="16"/>
        <v>6.3620361858669041E-3</v>
      </c>
      <c r="DA73" s="2">
        <f t="shared" si="14"/>
        <v>9.697051976876564E-3</v>
      </c>
    </row>
    <row r="74" spans="1:105" x14ac:dyDescent="0.2">
      <c r="A74" s="170" t="s">
        <v>155</v>
      </c>
      <c r="B74" s="3" t="s">
        <v>176</v>
      </c>
      <c r="C74" s="2">
        <f>'(6) SMB_R23p2-5km_Gl'!P73-'(5) year_D_R23p2-5.5km'!P72</f>
        <v>-0.01</v>
      </c>
      <c r="D74" s="2">
        <f>'(6) SMB_R23p2-5km_Gl'!Q73-'(5) year_D_R23p2-5.5km'!Q72</f>
        <v>-0.01</v>
      </c>
      <c r="E74" s="2">
        <f>'(6) SMB_R23p2-5km_Gl'!R73-'(5) year_D_R23p2-5.5km'!R72</f>
        <v>1.9999999999999997E-2</v>
      </c>
      <c r="F74" s="2">
        <f>'(6) SMB_R23p2-5km_Gl'!S73-'(5) year_D_R23p2-5.5km'!S72</f>
        <v>1.9999999999999997E-2</v>
      </c>
      <c r="G74" s="2">
        <f>'(6) SMB_R23p2-5km_Gl'!T73-'(5) year_D_R23p2-5.5km'!T72</f>
        <v>0.01</v>
      </c>
      <c r="H74" s="2">
        <f>'(6) SMB_R23p2-5km_Gl'!U73-'(5) year_D_R23p2-5.5km'!U72</f>
        <v>0.04</v>
      </c>
      <c r="I74" s="2">
        <f>'(6) SMB_R23p2-5km_Gl'!V73-'(5) year_D_R23p2-5.5km'!V72</f>
        <v>1.9999999999999997E-2</v>
      </c>
      <c r="J74" s="2">
        <f>'(6) SMB_R23p2-5km_Gl'!W73-'(5) year_D_R23p2-5.5km'!W72</f>
        <v>1.9999999999999997E-2</v>
      </c>
      <c r="K74" s="2">
        <f>'(6) SMB_R23p2-5km_Gl'!X73-'(5) year_D_R23p2-5.5km'!X72</f>
        <v>1.9999999999999997E-2</v>
      </c>
      <c r="L74" s="2">
        <f>'(6) SMB_R23p2-5km_Gl'!Y73-'(5) year_D_R23p2-5.5km'!Y72</f>
        <v>1.9999999999999997E-2</v>
      </c>
      <c r="M74" s="2">
        <f>'(6) SMB_R23p2-5km_Gl'!Z73-'(5) year_D_R23p2-5.5km'!Z72</f>
        <v>-0.04</v>
      </c>
      <c r="N74" s="2">
        <f>'(6) SMB_R23p2-5km_Gl'!AA73-'(5) year_D_R23p2-5.5km'!AA72</f>
        <v>-0.04</v>
      </c>
      <c r="O74" s="2">
        <f>'(6) SMB_R23p2-5km_Gl'!AB73-'(5) year_D_R23p2-5.5km'!AB72</f>
        <v>-0.03</v>
      </c>
      <c r="P74" s="2">
        <f>'(6) SMB_R23p2-5km_Gl'!AC73-'(5) year_D_R23p2-5.5km'!AC72</f>
        <v>-0.02</v>
      </c>
      <c r="Q74" s="2">
        <f>'(6) SMB_R23p2-5km_Gl'!AD73-'(5) year_D_R23p2-5.5km'!AD72</f>
        <v>-0.01</v>
      </c>
      <c r="R74" s="2">
        <f>'(6) SMB_R23p2-5km_Gl'!AE73-'(5) year_D_R23p2-5.5km'!AE72</f>
        <v>0.04</v>
      </c>
      <c r="S74" s="2">
        <f>'(6) SMB_R23p2-5km_Gl'!AF73-'(5) year_D_R23p2-5.5km'!AF72</f>
        <v>-0.02</v>
      </c>
      <c r="T74" s="2">
        <f>'(6) SMB_R23p2-5km_Gl'!AG73-'(5) year_D_R23p2-5.5km'!AG72</f>
        <v>-0.04</v>
      </c>
      <c r="U74" s="2">
        <f>'(6) SMB_R23p2-5km_Gl'!AH73-'(5) year_D_R23p2-5.5km'!AH72</f>
        <v>0.03</v>
      </c>
      <c r="V74" s="2">
        <f>'(6) SMB_R23p2-5km_Gl'!AI73-'(5) year_D_R23p2-5.5km'!AI72</f>
        <v>-0.01</v>
      </c>
      <c r="W74" s="2">
        <f>'(6) SMB_R23p2-5km_Gl'!AJ73-'(5) year_D_R23p2-5.5km'!AJ72</f>
        <v>0.01</v>
      </c>
      <c r="X74" s="2">
        <f>'(6) SMB_R23p2-5km_Gl'!AK73-'(5) year_D_R23p2-5.5km'!AK72</f>
        <v>0.03</v>
      </c>
      <c r="Y74" s="2">
        <f>'(6) SMB_R23p2-5km_Gl'!AL73-'(5) year_D_R23p2-5.5km'!AL72</f>
        <v>-0.01</v>
      </c>
      <c r="Z74" s="2">
        <f>'(6) SMB_R23p2-5km_Gl'!AM73-'(5) year_D_R23p2-5.5km'!AM72</f>
        <v>0</v>
      </c>
      <c r="AA74" s="2">
        <f>'(6) SMB_R23p2-5km_Gl'!AN73-'(5) year_D_R23p2-5.5km'!AN72</f>
        <v>-6.0000000000000005E-2</v>
      </c>
      <c r="AB74" s="2">
        <f>'(6) SMB_R23p2-5km_Gl'!AO73-'(5) year_D_R23p2-5.5km'!AO72</f>
        <v>1.9999999999999997E-2</v>
      </c>
      <c r="AC74" s="2">
        <f>'(6) SMB_R23p2-5km_Gl'!AP73-'(5) year_D_R23p2-5.5km'!AP72</f>
        <v>0.01</v>
      </c>
      <c r="AD74" s="2">
        <f>'(6) SMB_R23p2-5km_Gl'!AQ73-'(5) year_D_R23p2-5.5km'!AQ72</f>
        <v>-0.04</v>
      </c>
      <c r="AE74" s="2">
        <f>'(6) SMB_R23p2-5km_Gl'!AR73-'(5) year_D_R23p2-5.5km'!AR72</f>
        <v>-0.08</v>
      </c>
      <c r="AF74" s="2">
        <f>'(6) SMB_R23p2-5km_Gl'!AS73-'(5) year_D_R23p2-5.5km'!AS72</f>
        <v>-0.05</v>
      </c>
      <c r="AG74" s="2">
        <f>'(6) SMB_R23p2-5km_Gl'!AT73-'(5) year_D_R23p2-5.5km'!AT72</f>
        <v>-0.05</v>
      </c>
      <c r="AH74" s="2">
        <f>'(6) SMB_R23p2-5km_Gl'!AU73-'(5) year_D_R23p2-5.5km'!AU72</f>
        <v>-0.04</v>
      </c>
      <c r="AI74" s="2">
        <f>'(6) SMB_R23p2-5km_Gl'!AV73-'(5) year_D_R23p2-5.5km'!AV72</f>
        <v>-0.03</v>
      </c>
      <c r="AJ74" s="2">
        <f>'(6) SMB_R23p2-5km_Gl'!AW73-'(5) year_D_R23p2-5.5km'!AW72</f>
        <v>0.01</v>
      </c>
      <c r="AK74" s="2">
        <f>'(6) SMB_R23p2-5km_Gl'!AX73-'(5) year_D_R23p2-5.5km'!AX72</f>
        <v>-0.05</v>
      </c>
      <c r="AL74" s="2">
        <f>'(6) SMB_R23p2-5km_Gl'!AY73-'(5) year_D_R23p2-5.5km'!AY72</f>
        <v>-0.03</v>
      </c>
      <c r="AM74" s="2">
        <f>'(6) SMB_R23p2-5km_Gl'!AZ73-'(5) year_D_R23p2-5.5km'!AZ72</f>
        <v>-0.12</v>
      </c>
      <c r="AN74" s="2">
        <f>'(6) SMB_R23p2-5km_Gl'!BA73-'(5) year_D_R23p2-5.5km'!BA72</f>
        <v>-0.08</v>
      </c>
      <c r="AO74" s="2">
        <f>'(6) SMB_R23p2-5km_Gl'!BB73-'(5) year_D_R23p2-5.5km'!BB72</f>
        <v>-0.11</v>
      </c>
      <c r="AP74" s="2">
        <f>'(6) SMB_R23p2-5km_Gl'!BC73-'(5) year_D_R23p2-5.5km'!BC72</f>
        <v>-9.9999999999999992E-2</v>
      </c>
      <c r="AQ74" s="2">
        <f>'(6) SMB_R23p2-5km_Gl'!BD73-'(5) year_D_R23p2-5.5km'!BD72</f>
        <v>-0.11</v>
      </c>
      <c r="AR74" s="2">
        <f>'(6) SMB_R23p2-5km_Gl'!BE73-'(5) year_D_R23p2-5.5km'!BE72</f>
        <v>-6.9999999999999993E-2</v>
      </c>
      <c r="AS74" s="2">
        <f>'(6) SMB_R23p2-5km_Gl'!BF73-'(5) year_D_R23p2-5.5km'!BF72</f>
        <v>-0.01</v>
      </c>
      <c r="AT74" s="2">
        <f>'(6) SMB_R23p2-5km_Gl'!BG73-'(5) year_D_R23p2-5.5km'!BG72</f>
        <v>-6.9999999999999993E-2</v>
      </c>
      <c r="AU74" s="2">
        <f>'(6) SMB_R23p2-5km_Gl'!BH73-'(5) year_D_R23p2-5.5km'!BH72</f>
        <v>-0.11</v>
      </c>
      <c r="AV74" s="2">
        <f>'(6) SMB_R23p2-5km_Gl'!BI73-'(5) year_D_R23p2-5.5km'!BI72</f>
        <v>-9.9999999999999992E-2</v>
      </c>
      <c r="AW74" s="2">
        <f>'(6) SMB_R23p2-5km_Gl'!BJ73-'(5) year_D_R23p2-5.5km'!BJ72</f>
        <v>-0.02</v>
      </c>
      <c r="AX74" s="23">
        <f t="shared" si="15"/>
        <v>-2.6739130434782609E-2</v>
      </c>
      <c r="AY74" s="23">
        <f t="shared" si="17"/>
        <v>1.0526315789473658E-3</v>
      </c>
      <c r="AZ74" s="23">
        <f t="shared" si="18"/>
        <v>-6.6666666666666666E-2</v>
      </c>
      <c r="BD74" s="2">
        <f>SQRT('(5) year_D_R23p2-5.5km'!BN72^2+'(5) year_D_R23p2-5.5km'!$M72^2)</f>
        <v>2.9155174278441068E-3</v>
      </c>
      <c r="BE74" s="2">
        <f>SQRT('(5) year_D_R23p2-5.5km'!BO72^2+'(5) year_D_R23p2-5.5km'!$M72^2)</f>
        <v>2.9155174278441068E-3</v>
      </c>
      <c r="BF74" s="2">
        <f>SQRT('(5) year_D_R23p2-5.5km'!BP72^2+'(5) year_D_R23p2-5.5km'!$M72^2)</f>
        <v>2.9155174278441068E-3</v>
      </c>
      <c r="BG74" s="2">
        <f>SQRT('(5) year_D_R23p2-5.5km'!BQ72^2+'(5) year_D_R23p2-5.5km'!$M72^2)</f>
        <v>2.9155174278441068E-3</v>
      </c>
      <c r="BH74" s="2">
        <f>SQRT('(5) year_D_R23p2-5.5km'!BR72^2+'(5) year_D_R23p2-5.5km'!$M72^2)</f>
        <v>2.9155174278441068E-3</v>
      </c>
      <c r="BI74" s="2">
        <f>SQRT('(5) year_D_R23p2-5.5km'!BS72^2+'(5) year_D_R23p2-5.5km'!$M72^2)</f>
        <v>2.9155174278441068E-3</v>
      </c>
      <c r="BJ74" s="2">
        <f>SQRT('(5) year_D_R23p2-5.5km'!BT72^2+'(5) year_D_R23p2-5.5km'!$M72^2)</f>
        <v>2.9155174278441068E-3</v>
      </c>
      <c r="BK74" s="2">
        <f>SQRT('(5) year_D_R23p2-5.5km'!BU72^2+'(5) year_D_R23p2-5.5km'!$M72^2)</f>
        <v>2.9155174278441068E-3</v>
      </c>
      <c r="BL74" s="2">
        <f>SQRT('(5) year_D_R23p2-5.5km'!BV72^2+'(5) year_D_R23p2-5.5km'!$M72^2)</f>
        <v>2.9155174278441068E-3</v>
      </c>
      <c r="BM74" s="2">
        <f>SQRT('(5) year_D_R23p2-5.5km'!BW72^2+'(5) year_D_R23p2-5.5km'!$M72^2)</f>
        <v>2.9155174278441068E-3</v>
      </c>
      <c r="BN74" s="2">
        <f>SQRT('(5) year_D_R23p2-5.5km'!BX72^2+'(5) year_D_R23p2-5.5km'!$M72^2)</f>
        <v>2.9155174278441068E-3</v>
      </c>
      <c r="BO74" s="2">
        <f>SQRT('(5) year_D_R23p2-5.5km'!BY72^2+'(5) year_D_R23p2-5.5km'!$M72^2)</f>
        <v>2.9155174278441068E-3</v>
      </c>
      <c r="BP74" s="2">
        <f>SQRT('(5) year_D_R23p2-5.5km'!BZ72^2+'(5) year_D_R23p2-5.5km'!$M72^2)</f>
        <v>2.9155174278441068E-3</v>
      </c>
      <c r="BQ74" s="2">
        <f>SQRT('(5) year_D_R23p2-5.5km'!CA72^2+'(5) year_D_R23p2-5.5km'!$M72^2)</f>
        <v>2.9155174278441068E-3</v>
      </c>
      <c r="BR74" s="2">
        <f>SQRT('(5) year_D_R23p2-5.5km'!CB72^2+'(5) year_D_R23p2-5.5km'!$M72^2)</f>
        <v>2.9155174278441068E-3</v>
      </c>
      <c r="BS74" s="2">
        <f>SQRT('(5) year_D_R23p2-5.5km'!CC72^2+'(5) year_D_R23p2-5.5km'!$M72^2)</f>
        <v>2.9155174278441068E-3</v>
      </c>
      <c r="BT74" s="2">
        <f>SQRT('(5) year_D_R23p2-5.5km'!CD72^2+'(5) year_D_R23p2-5.5km'!$M72^2)</f>
        <v>2.9155174278441068E-3</v>
      </c>
      <c r="BU74" s="2">
        <f>SQRT('(5) year_D_R23p2-5.5km'!CE72^2+'(5) year_D_R23p2-5.5km'!$M72^2)</f>
        <v>2.9155174278441068E-3</v>
      </c>
      <c r="BV74" s="2">
        <f>SQRT('(5) year_D_R23p2-5.5km'!CF72^2+'(5) year_D_R23p2-5.5km'!$M72^2)</f>
        <v>2.9155174278441068E-3</v>
      </c>
      <c r="BW74" s="2">
        <f>SQRT('(5) year_D_R23p2-5.5km'!CG72^2+'(5) year_D_R23p2-5.5km'!$M72^2)</f>
        <v>2.9155174278441068E-3</v>
      </c>
      <c r="BX74" s="2">
        <f>SQRT('(5) year_D_R23p2-5.5km'!CH72^2+'(5) year_D_R23p2-5.5km'!$M72^2)</f>
        <v>2.9155174278441068E-3</v>
      </c>
      <c r="BY74" s="2">
        <f>SQRT('(5) year_D_R23p2-5.5km'!CI72^2+'(5) year_D_R23p2-5.5km'!$M72^2)</f>
        <v>2.9155174278441068E-3</v>
      </c>
      <c r="BZ74" s="2">
        <f>SQRT('(5) year_D_R23p2-5.5km'!CJ72^2+'(5) year_D_R23p2-5.5km'!$M72^2)</f>
        <v>2.9155174278441068E-3</v>
      </c>
      <c r="CA74" s="2">
        <f>SQRT('(5) year_D_R23p2-5.5km'!CK72^2+'(5) year_D_R23p2-5.5km'!$M72^2)</f>
        <v>2.9155174278441068E-3</v>
      </c>
      <c r="CB74" s="2">
        <f>SQRT('(5) year_D_R23p2-5.5km'!CL72^2+'(5) year_D_R23p2-5.5km'!$M72^2)</f>
        <v>2.9155174278441068E-3</v>
      </c>
      <c r="CC74" s="2">
        <f>SQRT('(5) year_D_R23p2-5.5km'!CM72^2+'(5) year_D_R23p2-5.5km'!$M72^2)</f>
        <v>2.9155174278441068E-3</v>
      </c>
      <c r="CD74" s="2">
        <f>SQRT('(5) year_D_R23p2-5.5km'!CN72^2+'(5) year_D_R23p2-5.5km'!$M72^2)</f>
        <v>2.9155174278441068E-3</v>
      </c>
      <c r="CE74" s="2">
        <f>SQRT('(5) year_D_R23p2-5.5km'!CO72^2+'(5) year_D_R23p2-5.5km'!$M72^2)</f>
        <v>2.9155174278441068E-3</v>
      </c>
      <c r="CF74" s="2">
        <f>SQRT('(5) year_D_R23p2-5.5km'!CP72^2+'(5) year_D_R23p2-5.5km'!$M72^2)</f>
        <v>2.9155174278441068E-3</v>
      </c>
      <c r="CG74" s="2">
        <f>SQRT('(5) year_D_R23p2-5.5km'!CQ72^2+'(5) year_D_R23p2-5.5km'!$M72^2)</f>
        <v>2.9155174278441068E-3</v>
      </c>
      <c r="CH74" s="2">
        <f>SQRT('(5) year_D_R23p2-5.5km'!CR72^2+'(5) year_D_R23p2-5.5km'!$M72^2)</f>
        <v>2.9155174278441068E-3</v>
      </c>
      <c r="CI74" s="2">
        <f>SQRT('(5) year_D_R23p2-5.5km'!CS72^2+'(5) year_D_R23p2-5.5km'!$M72^2)</f>
        <v>2.9155174278441068E-3</v>
      </c>
      <c r="CJ74" s="2">
        <f>SQRT('(5) year_D_R23p2-5.5km'!CT72^2+'(5) year_D_R23p2-5.5km'!$M72^2)</f>
        <v>2.9155174278441068E-3</v>
      </c>
      <c r="CK74" s="2">
        <f>SQRT('(5) year_D_R23p2-5.5km'!CU72^2+'(5) year_D_R23p2-5.5km'!$M72^2)</f>
        <v>2.9155174278441068E-3</v>
      </c>
      <c r="CL74" s="2">
        <f>SQRT('(5) year_D_R23p2-5.5km'!CV72^2+'(5) year_D_R23p2-5.5km'!$M72^2)</f>
        <v>2.9155174278441068E-3</v>
      </c>
      <c r="CM74" s="2">
        <f>SQRT('(5) year_D_R23p2-5.5km'!CW72^2+'(5) year_D_R23p2-5.5km'!$M72^2)</f>
        <v>2.9155174278441068E-3</v>
      </c>
      <c r="CN74" s="2">
        <f>SQRT('(5) year_D_R23p2-5.5km'!CX72^2+'(5) year_D_R23p2-5.5km'!$M72^2)</f>
        <v>2.9155174278441068E-3</v>
      </c>
      <c r="CO74" s="2">
        <f>SQRT('(5) year_D_R23p2-5.5km'!CY72^2+'(5) year_D_R23p2-5.5km'!$M72^2)</f>
        <v>2.9155174278441068E-3</v>
      </c>
      <c r="CP74" s="2">
        <f>SQRT('(5) year_D_R23p2-5.5km'!CZ72^2+'(5) year_D_R23p2-5.5km'!$M72^2)</f>
        <v>2.9155174278441068E-3</v>
      </c>
      <c r="CQ74" s="2">
        <f>SQRT('(5) year_D_R23p2-5.5km'!DA72^2+'(5) year_D_R23p2-5.5km'!$M72^2)</f>
        <v>2.9155174278441068E-3</v>
      </c>
      <c r="CR74" s="2">
        <f>SQRT('(5) year_D_R23p2-5.5km'!DB72^2+'(5) year_D_R23p2-5.5km'!$M72^2)</f>
        <v>2.9155174278441068E-3</v>
      </c>
      <c r="CS74" s="2">
        <f>SQRT('(5) year_D_R23p2-5.5km'!DC72^2+'(5) year_D_R23p2-5.5km'!$M72^2)</f>
        <v>2.9155174278441068E-3</v>
      </c>
      <c r="CT74" s="2">
        <f>SQRT('(5) year_D_R23p2-5.5km'!DD72^2+'(5) year_D_R23p2-5.5km'!$M72^2)</f>
        <v>2.9155174278441068E-3</v>
      </c>
      <c r="CU74" s="2">
        <f>SQRT('(5) year_D_R23p2-5.5km'!DE72^2+'(5) year_D_R23p2-5.5km'!$M72^2)</f>
        <v>2.9155174278441068E-3</v>
      </c>
      <c r="CV74" s="2">
        <f>SQRT('(5) year_D_R23p2-5.5km'!DF72^2+'(5) year_D_R23p2-5.5km'!$M72^2)</f>
        <v>2.9155174278441068E-3</v>
      </c>
      <c r="CW74" s="2">
        <f>SQRT('(5) year_D_R23p2-5.5km'!DG72^2+'(5) year_D_R23p2-5.5km'!$M72^2)</f>
        <v>2.9155174278441068E-3</v>
      </c>
      <c r="CX74" s="2">
        <f>SQRT('(5) year_D_R23p2-5.5km'!DH72^2+'(5) year_D_R23p2-5.5km'!$M72^2)</f>
        <v>2.9155174278441068E-3</v>
      </c>
      <c r="CY74" s="2">
        <f t="shared" si="10"/>
        <v>4.3461967721631685E-4</v>
      </c>
      <c r="CZ74" s="2">
        <f t="shared" si="16"/>
        <v>6.8719404796537627E-4</v>
      </c>
      <c r="DA74" s="2">
        <f t="shared" si="14"/>
        <v>6.8719404796537627E-4</v>
      </c>
    </row>
    <row r="75" spans="1:105" x14ac:dyDescent="0.2">
      <c r="A75" s="170" t="s">
        <v>151</v>
      </c>
      <c r="B75" s="3" t="s">
        <v>176</v>
      </c>
      <c r="C75" s="2">
        <f>'(6) SMB_R23p2-5km_Gl'!P74-'(5) year_D_R23p2-5.5km'!P73</f>
        <v>-0.01</v>
      </c>
      <c r="D75" s="2">
        <f>'(6) SMB_R23p2-5km_Gl'!Q74-'(5) year_D_R23p2-5.5km'!Q73</f>
        <v>-0.01</v>
      </c>
      <c r="E75" s="2">
        <f>'(6) SMB_R23p2-5km_Gl'!R74-'(5) year_D_R23p2-5.5km'!R73</f>
        <v>-0.01</v>
      </c>
      <c r="F75" s="2">
        <f>'(6) SMB_R23p2-5km_Gl'!S74-'(5) year_D_R23p2-5.5km'!S73</f>
        <v>-0.01</v>
      </c>
      <c r="G75" s="2">
        <f>'(6) SMB_R23p2-5km_Gl'!T74-'(5) year_D_R23p2-5.5km'!T73</f>
        <v>-0.01</v>
      </c>
      <c r="H75" s="2">
        <f>'(6) SMB_R23p2-5km_Gl'!U74-'(5) year_D_R23p2-5.5km'!U73</f>
        <v>0</v>
      </c>
      <c r="I75" s="2">
        <f>'(6) SMB_R23p2-5km_Gl'!V74-'(5) year_D_R23p2-5.5km'!V73</f>
        <v>-0.01</v>
      </c>
      <c r="J75" s="2">
        <f>'(6) SMB_R23p2-5km_Gl'!W74-'(5) year_D_R23p2-5.5km'!W73</f>
        <v>-0.01</v>
      </c>
      <c r="K75" s="2">
        <f>'(6) SMB_R23p2-5km_Gl'!X74-'(5) year_D_R23p2-5.5km'!X73</f>
        <v>0</v>
      </c>
      <c r="L75" s="2">
        <f>'(6) SMB_R23p2-5km_Gl'!Y74-'(5) year_D_R23p2-5.5km'!Y73</f>
        <v>-0.01</v>
      </c>
      <c r="M75" s="2">
        <f>'(6) SMB_R23p2-5km_Gl'!Z74-'(5) year_D_R23p2-5.5km'!Z73</f>
        <v>-0.01</v>
      </c>
      <c r="N75" s="2">
        <f>'(6) SMB_R23p2-5km_Gl'!AA74-'(5) year_D_R23p2-5.5km'!AA73</f>
        <v>-0.01</v>
      </c>
      <c r="O75" s="2">
        <f>'(6) SMB_R23p2-5km_Gl'!AB74-'(5) year_D_R23p2-5.5km'!AB73</f>
        <v>-0.01</v>
      </c>
      <c r="P75" s="2">
        <f>'(6) SMB_R23p2-5km_Gl'!AC74-'(5) year_D_R23p2-5.5km'!AC73</f>
        <v>-0.02</v>
      </c>
      <c r="Q75" s="2">
        <f>'(6) SMB_R23p2-5km_Gl'!AD74-'(5) year_D_R23p2-5.5km'!AD73</f>
        <v>-0.01</v>
      </c>
      <c r="R75" s="2">
        <f>'(6) SMB_R23p2-5km_Gl'!AE74-'(5) year_D_R23p2-5.5km'!AE73</f>
        <v>0</v>
      </c>
      <c r="S75" s="2">
        <f>'(6) SMB_R23p2-5km_Gl'!AF74-'(5) year_D_R23p2-5.5km'!AF73</f>
        <v>-0.02</v>
      </c>
      <c r="T75" s="2">
        <f>'(6) SMB_R23p2-5km_Gl'!AG74-'(5) year_D_R23p2-5.5km'!AG73</f>
        <v>-0.01</v>
      </c>
      <c r="U75" s="2">
        <f>'(6) SMB_R23p2-5km_Gl'!AH74-'(5) year_D_R23p2-5.5km'!AH73</f>
        <v>0</v>
      </c>
      <c r="V75" s="2">
        <f>'(6) SMB_R23p2-5km_Gl'!AI74-'(5) year_D_R23p2-5.5km'!AI73</f>
        <v>-0.01</v>
      </c>
      <c r="W75" s="2">
        <f>'(6) SMB_R23p2-5km_Gl'!AJ74-'(5) year_D_R23p2-5.5km'!AJ73</f>
        <v>-0.01</v>
      </c>
      <c r="X75" s="2">
        <f>'(6) SMB_R23p2-5km_Gl'!AK74-'(5) year_D_R23p2-5.5km'!AK73</f>
        <v>0</v>
      </c>
      <c r="Y75" s="2">
        <f>'(6) SMB_R23p2-5km_Gl'!AL74-'(5) year_D_R23p2-5.5km'!AL73</f>
        <v>-0.01</v>
      </c>
      <c r="Z75" s="2">
        <f>'(6) SMB_R23p2-5km_Gl'!AM74-'(5) year_D_R23p2-5.5km'!AM73</f>
        <v>-0.02</v>
      </c>
      <c r="AA75" s="2">
        <f>'(6) SMB_R23p2-5km_Gl'!AN74-'(5) year_D_R23p2-5.5km'!AN73</f>
        <v>-0.01</v>
      </c>
      <c r="AB75" s="2">
        <f>'(6) SMB_R23p2-5km_Gl'!AO74-'(5) year_D_R23p2-5.5km'!AO73</f>
        <v>0</v>
      </c>
      <c r="AC75" s="2">
        <f>'(6) SMB_R23p2-5km_Gl'!AP74-'(5) year_D_R23p2-5.5km'!AP73</f>
        <v>-0.01</v>
      </c>
      <c r="AD75" s="2">
        <f>'(6) SMB_R23p2-5km_Gl'!AQ74-'(5) year_D_R23p2-5.5km'!AQ73</f>
        <v>-0.02</v>
      </c>
      <c r="AE75" s="2">
        <f>'(6) SMB_R23p2-5km_Gl'!AR74-'(5) year_D_R23p2-5.5km'!AR73</f>
        <v>-0.02</v>
      </c>
      <c r="AF75" s="2">
        <f>'(6) SMB_R23p2-5km_Gl'!AS74-'(5) year_D_R23p2-5.5km'!AS73</f>
        <v>-0.01</v>
      </c>
      <c r="AG75" s="2">
        <f>'(6) SMB_R23p2-5km_Gl'!AT74-'(5) year_D_R23p2-5.5km'!AT73</f>
        <v>-0.02</v>
      </c>
      <c r="AH75" s="2">
        <f>'(6) SMB_R23p2-5km_Gl'!AU74-'(5) year_D_R23p2-5.5km'!AU73</f>
        <v>-0.02</v>
      </c>
      <c r="AI75" s="2">
        <f>'(6) SMB_R23p2-5km_Gl'!AV74-'(5) year_D_R23p2-5.5km'!AV73</f>
        <v>-0.01</v>
      </c>
      <c r="AJ75" s="2">
        <f>'(6) SMB_R23p2-5km_Gl'!AW74-'(5) year_D_R23p2-5.5km'!AW73</f>
        <v>-0.01</v>
      </c>
      <c r="AK75" s="2">
        <f>'(6) SMB_R23p2-5km_Gl'!AX74-'(5) year_D_R23p2-5.5km'!AX73</f>
        <v>-0.02</v>
      </c>
      <c r="AL75" s="2">
        <f>'(6) SMB_R23p2-5km_Gl'!AY74-'(5) year_D_R23p2-5.5km'!AY73</f>
        <v>-0.01</v>
      </c>
      <c r="AM75" s="2">
        <f>'(6) SMB_R23p2-5km_Gl'!AZ74-'(5) year_D_R23p2-5.5km'!AZ73</f>
        <v>-0.03</v>
      </c>
      <c r="AN75" s="2">
        <f>'(6) SMB_R23p2-5km_Gl'!BA74-'(5) year_D_R23p2-5.5km'!BA73</f>
        <v>-0.02</v>
      </c>
      <c r="AO75" s="2">
        <f>'(6) SMB_R23p2-5km_Gl'!BB74-'(5) year_D_R23p2-5.5km'!BB73</f>
        <v>-0.03</v>
      </c>
      <c r="AP75" s="2">
        <f>'(6) SMB_R23p2-5km_Gl'!BC74-'(5) year_D_R23p2-5.5km'!BC73</f>
        <v>-0.03</v>
      </c>
      <c r="AQ75" s="2">
        <f>'(6) SMB_R23p2-5km_Gl'!BD74-'(5) year_D_R23p2-5.5km'!BD73</f>
        <v>-0.03</v>
      </c>
      <c r="AR75" s="2">
        <f>'(6) SMB_R23p2-5km_Gl'!BE74-'(5) year_D_R23p2-5.5km'!BE73</f>
        <v>-0.03</v>
      </c>
      <c r="AS75" s="2">
        <f>'(6) SMB_R23p2-5km_Gl'!BF74-'(5) year_D_R23p2-5.5km'!BF73</f>
        <v>-0.01</v>
      </c>
      <c r="AT75" s="2">
        <f>'(6) SMB_R23p2-5km_Gl'!BG74-'(5) year_D_R23p2-5.5km'!BG73</f>
        <v>-0.02</v>
      </c>
      <c r="AU75" s="2">
        <f>'(6) SMB_R23p2-5km_Gl'!BH74-'(5) year_D_R23p2-5.5km'!BH73</f>
        <v>-0.03</v>
      </c>
      <c r="AV75" s="2">
        <f>'(6) SMB_R23p2-5km_Gl'!BI74-'(5) year_D_R23p2-5.5km'!BI73</f>
        <v>-0.03</v>
      </c>
      <c r="AW75" s="2">
        <f>'(6) SMB_R23p2-5km_Gl'!BJ74-'(5) year_D_R23p2-5.5km'!BJ73</f>
        <v>-0.02</v>
      </c>
      <c r="AX75" s="23">
        <f t="shared" si="15"/>
        <v>-1.3913043478260877E-2</v>
      </c>
      <c r="AY75" s="23">
        <f t="shared" si="17"/>
        <v>-8.9473684210526309E-3</v>
      </c>
      <c r="AZ75" s="23">
        <f t="shared" si="18"/>
        <v>-2.1111111111111119E-2</v>
      </c>
      <c r="BD75" s="2">
        <f>SQRT('(5) year_D_R23p2-5.5km'!BN73^2+'(5) year_D_R23p2-5.5km'!$M73^2)</f>
        <v>2.3560352998392774E-3</v>
      </c>
      <c r="BE75" s="2">
        <f>SQRT('(5) year_D_R23p2-5.5km'!BO73^2+'(5) year_D_R23p2-5.5km'!$M73^2)</f>
        <v>2.3560352998392774E-3</v>
      </c>
      <c r="BF75" s="2">
        <f>SQRT('(5) year_D_R23p2-5.5km'!BP73^2+'(5) year_D_R23p2-5.5km'!$M73^2)</f>
        <v>2.3560352998392774E-3</v>
      </c>
      <c r="BG75" s="2">
        <f>SQRT('(5) year_D_R23p2-5.5km'!BQ73^2+'(5) year_D_R23p2-5.5km'!$M73^2)</f>
        <v>2.3560352998392774E-3</v>
      </c>
      <c r="BH75" s="2">
        <f>SQRT('(5) year_D_R23p2-5.5km'!BR73^2+'(5) year_D_R23p2-5.5km'!$M73^2)</f>
        <v>2.3560352998392774E-3</v>
      </c>
      <c r="BI75" s="2">
        <f>SQRT('(5) year_D_R23p2-5.5km'!BS73^2+'(5) year_D_R23p2-5.5km'!$M73^2)</f>
        <v>2.3560352998392774E-3</v>
      </c>
      <c r="BJ75" s="2">
        <f>SQRT('(5) year_D_R23p2-5.5km'!BT73^2+'(5) year_D_R23p2-5.5km'!$M73^2)</f>
        <v>2.3560352998392774E-3</v>
      </c>
      <c r="BK75" s="2">
        <f>SQRT('(5) year_D_R23p2-5.5km'!BU73^2+'(5) year_D_R23p2-5.5km'!$M73^2)</f>
        <v>2.3560352998392774E-3</v>
      </c>
      <c r="BL75" s="2">
        <f>SQRT('(5) year_D_R23p2-5.5km'!BV73^2+'(5) year_D_R23p2-5.5km'!$M73^2)</f>
        <v>2.3560352998392774E-3</v>
      </c>
      <c r="BM75" s="2">
        <f>SQRT('(5) year_D_R23p2-5.5km'!BW73^2+'(5) year_D_R23p2-5.5km'!$M73^2)</f>
        <v>2.3560352998392774E-3</v>
      </c>
      <c r="BN75" s="2">
        <f>SQRT('(5) year_D_R23p2-5.5km'!BX73^2+'(5) year_D_R23p2-5.5km'!$M73^2)</f>
        <v>2.3560352998392774E-3</v>
      </c>
      <c r="BO75" s="2">
        <f>SQRT('(5) year_D_R23p2-5.5km'!BY73^2+'(5) year_D_R23p2-5.5km'!$M73^2)</f>
        <v>2.3560352998392774E-3</v>
      </c>
      <c r="BP75" s="2">
        <f>SQRT('(5) year_D_R23p2-5.5km'!BZ73^2+'(5) year_D_R23p2-5.5km'!$M73^2)</f>
        <v>2.3560352998392774E-3</v>
      </c>
      <c r="BQ75" s="2">
        <f>SQRT('(5) year_D_R23p2-5.5km'!CA73^2+'(5) year_D_R23p2-5.5km'!$M73^2)</f>
        <v>2.3560352998392774E-3</v>
      </c>
      <c r="BR75" s="2">
        <f>SQRT('(5) year_D_R23p2-5.5km'!CB73^2+'(5) year_D_R23p2-5.5km'!$M73^2)</f>
        <v>2.3560352998392774E-3</v>
      </c>
      <c r="BS75" s="2">
        <f>SQRT('(5) year_D_R23p2-5.5km'!CC73^2+'(5) year_D_R23p2-5.5km'!$M73^2)</f>
        <v>2.3560352998392774E-3</v>
      </c>
      <c r="BT75" s="2">
        <f>SQRT('(5) year_D_R23p2-5.5km'!CD73^2+'(5) year_D_R23p2-5.5km'!$M73^2)</f>
        <v>2.3560352998392774E-3</v>
      </c>
      <c r="BU75" s="2">
        <f>SQRT('(5) year_D_R23p2-5.5km'!CE73^2+'(5) year_D_R23p2-5.5km'!$M73^2)</f>
        <v>2.3560352998392774E-3</v>
      </c>
      <c r="BV75" s="2">
        <f>SQRT('(5) year_D_R23p2-5.5km'!CF73^2+'(5) year_D_R23p2-5.5km'!$M73^2)</f>
        <v>2.3560352998392774E-3</v>
      </c>
      <c r="BW75" s="2">
        <f>SQRT('(5) year_D_R23p2-5.5km'!CG73^2+'(5) year_D_R23p2-5.5km'!$M73^2)</f>
        <v>2.3560352998392774E-3</v>
      </c>
      <c r="BX75" s="2">
        <f>SQRT('(5) year_D_R23p2-5.5km'!CH73^2+'(5) year_D_R23p2-5.5km'!$M73^2)</f>
        <v>2.3560352998392774E-3</v>
      </c>
      <c r="BY75" s="2">
        <f>SQRT('(5) year_D_R23p2-5.5km'!CI73^2+'(5) year_D_R23p2-5.5km'!$M73^2)</f>
        <v>2.3560352998392774E-3</v>
      </c>
      <c r="BZ75" s="2">
        <f>SQRT('(5) year_D_R23p2-5.5km'!CJ73^2+'(5) year_D_R23p2-5.5km'!$M73^2)</f>
        <v>2.3560352998392774E-3</v>
      </c>
      <c r="CA75" s="2">
        <f>SQRT('(5) year_D_R23p2-5.5km'!CK73^2+'(5) year_D_R23p2-5.5km'!$M73^2)</f>
        <v>2.3560352998392774E-3</v>
      </c>
      <c r="CB75" s="2">
        <f>SQRT('(5) year_D_R23p2-5.5km'!CL73^2+'(5) year_D_R23p2-5.5km'!$M73^2)</f>
        <v>2.3560352998392774E-3</v>
      </c>
      <c r="CC75" s="2">
        <f>SQRT('(5) year_D_R23p2-5.5km'!CM73^2+'(5) year_D_R23p2-5.5km'!$M73^2)</f>
        <v>2.3560352998392774E-3</v>
      </c>
      <c r="CD75" s="2">
        <f>SQRT('(5) year_D_R23p2-5.5km'!CN73^2+'(5) year_D_R23p2-5.5km'!$M73^2)</f>
        <v>2.3560352998392774E-3</v>
      </c>
      <c r="CE75" s="2">
        <f>SQRT('(5) year_D_R23p2-5.5km'!CO73^2+'(5) year_D_R23p2-5.5km'!$M73^2)</f>
        <v>2.3560352998392774E-3</v>
      </c>
      <c r="CF75" s="2">
        <f>SQRT('(5) year_D_R23p2-5.5km'!CP73^2+'(5) year_D_R23p2-5.5km'!$M73^2)</f>
        <v>2.3560352998392774E-3</v>
      </c>
      <c r="CG75" s="2">
        <f>SQRT('(5) year_D_R23p2-5.5km'!CQ73^2+'(5) year_D_R23p2-5.5km'!$M73^2)</f>
        <v>2.3560352998392774E-3</v>
      </c>
      <c r="CH75" s="2">
        <f>SQRT('(5) year_D_R23p2-5.5km'!CR73^2+'(5) year_D_R23p2-5.5km'!$M73^2)</f>
        <v>2.3560352998392774E-3</v>
      </c>
      <c r="CI75" s="2">
        <f>SQRT('(5) year_D_R23p2-5.5km'!CS73^2+'(5) year_D_R23p2-5.5km'!$M73^2)</f>
        <v>2.3560352998392774E-3</v>
      </c>
      <c r="CJ75" s="2">
        <f>SQRT('(5) year_D_R23p2-5.5km'!CT73^2+'(5) year_D_R23p2-5.5km'!$M73^2)</f>
        <v>2.3560352998392774E-3</v>
      </c>
      <c r="CK75" s="2">
        <f>SQRT('(5) year_D_R23p2-5.5km'!CU73^2+'(5) year_D_R23p2-5.5km'!$M73^2)</f>
        <v>2.3560352998392774E-3</v>
      </c>
      <c r="CL75" s="2">
        <f>SQRT('(5) year_D_R23p2-5.5km'!CV73^2+'(5) year_D_R23p2-5.5km'!$M73^2)</f>
        <v>2.3560352998392774E-3</v>
      </c>
      <c r="CM75" s="2">
        <f>SQRT('(5) year_D_R23p2-5.5km'!CW73^2+'(5) year_D_R23p2-5.5km'!$M73^2)</f>
        <v>2.3560352998392774E-3</v>
      </c>
      <c r="CN75" s="2">
        <f>SQRT('(5) year_D_R23p2-5.5km'!CX73^2+'(5) year_D_R23p2-5.5km'!$M73^2)</f>
        <v>2.3560352998392774E-3</v>
      </c>
      <c r="CO75" s="2">
        <f>SQRT('(5) year_D_R23p2-5.5km'!CY73^2+'(5) year_D_R23p2-5.5km'!$M73^2)</f>
        <v>2.3560352998392774E-3</v>
      </c>
      <c r="CP75" s="2">
        <f>SQRT('(5) year_D_R23p2-5.5km'!CZ73^2+'(5) year_D_R23p2-5.5km'!$M73^2)</f>
        <v>2.3560352998392774E-3</v>
      </c>
      <c r="CQ75" s="2">
        <f>SQRT('(5) year_D_R23p2-5.5km'!DA73^2+'(5) year_D_R23p2-5.5km'!$M73^2)</f>
        <v>2.3560352998392774E-3</v>
      </c>
      <c r="CR75" s="2">
        <f>SQRT('(5) year_D_R23p2-5.5km'!DB73^2+'(5) year_D_R23p2-5.5km'!$M73^2)</f>
        <v>2.3560352998392774E-3</v>
      </c>
      <c r="CS75" s="2">
        <f>SQRT('(5) year_D_R23p2-5.5km'!DC73^2+'(5) year_D_R23p2-5.5km'!$M73^2)</f>
        <v>2.3560352998392774E-3</v>
      </c>
      <c r="CT75" s="2">
        <f>SQRT('(5) year_D_R23p2-5.5km'!DD73^2+'(5) year_D_R23p2-5.5km'!$M73^2)</f>
        <v>2.3560352998392774E-3</v>
      </c>
      <c r="CU75" s="2">
        <f>SQRT('(5) year_D_R23p2-5.5km'!DE73^2+'(5) year_D_R23p2-5.5km'!$M73^2)</f>
        <v>2.3560352998392774E-3</v>
      </c>
      <c r="CV75" s="2">
        <f>SQRT('(5) year_D_R23p2-5.5km'!DF73^2+'(5) year_D_R23p2-5.5km'!$M73^2)</f>
        <v>2.3560352998392774E-3</v>
      </c>
      <c r="CW75" s="2">
        <f>SQRT('(5) year_D_R23p2-5.5km'!DG73^2+'(5) year_D_R23p2-5.5km'!$M73^2)</f>
        <v>2.3560352998392774E-3</v>
      </c>
      <c r="CX75" s="2">
        <f>SQRT('(5) year_D_R23p2-5.5km'!DH73^2+'(5) year_D_R23p2-5.5km'!$M73^2)</f>
        <v>2.3560352998392774E-3</v>
      </c>
      <c r="CY75" s="2">
        <f t="shared" ref="CY75:CY138" si="19">AVERAGE(BD75:CW75)/SQRT(45)</f>
        <v>3.5121700585531452E-4</v>
      </c>
      <c r="CZ75" s="2">
        <f t="shared" si="16"/>
        <v>5.5532284574374459E-4</v>
      </c>
      <c r="DA75" s="2">
        <f t="shared" si="14"/>
        <v>5.5532284574374459E-4</v>
      </c>
    </row>
    <row r="76" spans="1:105" x14ac:dyDescent="0.2">
      <c r="A76" s="170" t="s">
        <v>32</v>
      </c>
      <c r="B76" s="3" t="s">
        <v>176</v>
      </c>
      <c r="C76" s="2">
        <f>'(6) SMB_R23p2-5km_Gl'!P75-'(5) year_D_R23p2-5.5km'!P74</f>
        <v>-1.3900000000000023E-2</v>
      </c>
      <c r="D76" s="2">
        <f>'(6) SMB_R23p2-5km_Gl'!Q75-'(5) year_D_R23p2-5.5km'!Q74</f>
        <v>0.14610000000000001</v>
      </c>
      <c r="E76" s="2">
        <f>'(6) SMB_R23p2-5km_Gl'!R75-'(5) year_D_R23p2-5.5km'!R74</f>
        <v>0.52610000000000012</v>
      </c>
      <c r="F76" s="2">
        <f>'(6) SMB_R23p2-5km_Gl'!S75-'(5) year_D_R23p2-5.5km'!S74</f>
        <v>-0.15390000000000004</v>
      </c>
      <c r="G76" s="2">
        <f>'(6) SMB_R23p2-5km_Gl'!T75-'(5) year_D_R23p2-5.5km'!T74</f>
        <v>0.37609999999999999</v>
      </c>
      <c r="H76" s="2">
        <f>'(6) SMB_R23p2-5km_Gl'!U75-'(5) year_D_R23p2-5.5km'!U74</f>
        <v>0.52610000000000012</v>
      </c>
      <c r="I76" s="2">
        <f>'(6) SMB_R23p2-5km_Gl'!V75-'(5) year_D_R23p2-5.5km'!V74</f>
        <v>-0.18389999999999995</v>
      </c>
      <c r="J76" s="2">
        <f>'(6) SMB_R23p2-5km_Gl'!W75-'(5) year_D_R23p2-5.5km'!W74</f>
        <v>0.17610000000000003</v>
      </c>
      <c r="K76" s="2">
        <f>'(6) SMB_R23p2-5km_Gl'!X75-'(5) year_D_R23p2-5.5km'!X74</f>
        <v>6.6100000000000048E-2</v>
      </c>
      <c r="L76" s="2">
        <f>'(6) SMB_R23p2-5km_Gl'!Y75-'(5) year_D_R23p2-5.5km'!Y74</f>
        <v>-0.13390000000000002</v>
      </c>
      <c r="M76" s="2">
        <f>'(6) SMB_R23p2-5km_Gl'!Z75-'(5) year_D_R23p2-5.5km'!Z74</f>
        <v>-0.1139</v>
      </c>
      <c r="N76" s="2">
        <f>'(6) SMB_R23p2-5km_Gl'!AA75-'(5) year_D_R23p2-5.5km'!AA74</f>
        <v>-0.33389999999999997</v>
      </c>
      <c r="O76" s="2">
        <f>'(6) SMB_R23p2-5km_Gl'!AB75-'(5) year_D_R23p2-5.5km'!AB74</f>
        <v>-0.41389999999999999</v>
      </c>
      <c r="P76" s="2">
        <f>'(6) SMB_R23p2-5km_Gl'!AC75-'(5) year_D_R23p2-5.5km'!AC74</f>
        <v>-0.17389999999999994</v>
      </c>
      <c r="Q76" s="2">
        <f>'(6) SMB_R23p2-5km_Gl'!AD75-'(5) year_D_R23p2-5.5km'!AD74</f>
        <v>-1.3900000000000023E-2</v>
      </c>
      <c r="R76" s="2">
        <f>'(6) SMB_R23p2-5km_Gl'!AE75-'(5) year_D_R23p2-5.5km'!AE74</f>
        <v>0.29609999999999992</v>
      </c>
      <c r="S76" s="2">
        <f>'(6) SMB_R23p2-5km_Gl'!AF75-'(5) year_D_R23p2-5.5km'!AF74</f>
        <v>-0.27390000000000003</v>
      </c>
      <c r="T76" s="2">
        <f>'(6) SMB_R23p2-5km_Gl'!AG75-'(5) year_D_R23p2-5.5km'!AG74</f>
        <v>7.6100000000000056E-2</v>
      </c>
      <c r="U76" s="2">
        <f>'(6) SMB_R23p2-5km_Gl'!AH75-'(5) year_D_R23p2-5.5km'!AH74</f>
        <v>-0.29389999999999994</v>
      </c>
      <c r="V76" s="2">
        <f>'(6) SMB_R23p2-5km_Gl'!AI75-'(5) year_D_R23p2-5.5km'!AI74</f>
        <v>-0.27390000000000003</v>
      </c>
      <c r="W76" s="2">
        <f>'(6) SMB_R23p2-5km_Gl'!AJ75-'(5) year_D_R23p2-5.5km'!AJ74</f>
        <v>-3.9000000000000146E-3</v>
      </c>
      <c r="X76" s="2">
        <f>'(6) SMB_R23p2-5km_Gl'!AK75-'(5) year_D_R23p2-5.5km'!AK74</f>
        <v>0.45610000000000006</v>
      </c>
      <c r="Y76" s="2">
        <f>'(6) SMB_R23p2-5km_Gl'!AL75-'(5) year_D_R23p2-5.5km'!AL74</f>
        <v>-8.3899999999999975E-2</v>
      </c>
      <c r="Z76" s="2">
        <f>'(6) SMB_R23p2-5km_Gl'!AM75-'(5) year_D_R23p2-5.5km'!AM74</f>
        <v>0.14610000000000001</v>
      </c>
      <c r="AA76" s="2">
        <f>'(6) SMB_R23p2-5km_Gl'!AN75-'(5) year_D_R23p2-5.5km'!AN74</f>
        <v>0.21610000000000007</v>
      </c>
      <c r="AB76" s="2">
        <f>'(6) SMB_R23p2-5km_Gl'!AO75-'(5) year_D_R23p2-5.5km'!AO74</f>
        <v>0.39610000000000001</v>
      </c>
      <c r="AC76" s="2">
        <f>'(6) SMB_R23p2-5km_Gl'!AP75-'(5) year_D_R23p2-5.5km'!AP74</f>
        <v>0.15610000000000002</v>
      </c>
      <c r="AD76" s="2">
        <f>'(6) SMB_R23p2-5km_Gl'!AQ75-'(5) year_D_R23p2-5.5km'!AQ74</f>
        <v>-0.22389999999999999</v>
      </c>
      <c r="AE76" s="2">
        <f>'(6) SMB_R23p2-5km_Gl'!AR75-'(5) year_D_R23p2-5.5km'!AR74</f>
        <v>-0.30389999999999995</v>
      </c>
      <c r="AF76" s="2">
        <f>'(6) SMB_R23p2-5km_Gl'!AS75-'(5) year_D_R23p2-5.5km'!AS74</f>
        <v>7.6100000000000056E-2</v>
      </c>
      <c r="AG76" s="2">
        <f>'(6) SMB_R23p2-5km_Gl'!AT75-'(5) year_D_R23p2-5.5km'!AT74</f>
        <v>-0.28389999999999993</v>
      </c>
      <c r="AH76" s="2">
        <f>'(6) SMB_R23p2-5km_Gl'!AU75-'(5) year_D_R23p2-5.5km'!AU74</f>
        <v>-0.37390000000000001</v>
      </c>
      <c r="AI76" s="2">
        <f>'(6) SMB_R23p2-5km_Gl'!AV75-'(5) year_D_R23p2-5.5km'!AV74</f>
        <v>-0.19389999999999996</v>
      </c>
      <c r="AJ76" s="2">
        <f>'(6) SMB_R23p2-5km_Gl'!AW75-'(5) year_D_R23p2-5.5km'!AW74</f>
        <v>0.58609999999999995</v>
      </c>
      <c r="AK76" s="2">
        <f>'(6) SMB_R23p2-5km_Gl'!AX75-'(5) year_D_R23p2-5.5km'!AX74</f>
        <v>-0.44389999999999996</v>
      </c>
      <c r="AL76" s="2">
        <f>'(6) SMB_R23p2-5km_Gl'!AY75-'(5) year_D_R23p2-5.5km'!AY74</f>
        <v>-0.20389999999999997</v>
      </c>
      <c r="AM76" s="2">
        <f>'(6) SMB_R23p2-5km_Gl'!AZ75-'(5) year_D_R23p2-5.5km'!AZ74</f>
        <v>-1.0239</v>
      </c>
      <c r="AN76" s="2">
        <f>'(6) SMB_R23p2-5km_Gl'!BA75-'(5) year_D_R23p2-5.5km'!BA74</f>
        <v>-0.71389999999999998</v>
      </c>
      <c r="AO76" s="2">
        <f>'(6) SMB_R23p2-5km_Gl'!BB75-'(5) year_D_R23p2-5.5km'!BB74</f>
        <v>-0.66389999999999993</v>
      </c>
      <c r="AP76" s="2">
        <f>'(6) SMB_R23p2-5km_Gl'!BC75-'(5) year_D_R23p2-5.5km'!BC74</f>
        <v>-0.21389999999999998</v>
      </c>
      <c r="AQ76" s="2">
        <f>'(6) SMB_R23p2-5km_Gl'!BD75-'(5) year_D_R23p2-5.5km'!BD74</f>
        <v>-0.57389999999999997</v>
      </c>
      <c r="AR76" s="2">
        <f>'(6) SMB_R23p2-5km_Gl'!BE75-'(5) year_D_R23p2-5.5km'!BE74</f>
        <v>-0.40389999999999998</v>
      </c>
      <c r="AS76" s="2">
        <f>'(6) SMB_R23p2-5km_Gl'!BF75-'(5) year_D_R23p2-5.5km'!BF74</f>
        <v>-0.28389999999999993</v>
      </c>
      <c r="AT76" s="2">
        <f>'(6) SMB_R23p2-5km_Gl'!BG75-'(5) year_D_R23p2-5.5km'!BG74</f>
        <v>-0.7339</v>
      </c>
      <c r="AU76" s="2">
        <f>'(6) SMB_R23p2-5km_Gl'!BH75-'(5) year_D_R23p2-5.5km'!BH74</f>
        <v>-0.47389999999999999</v>
      </c>
      <c r="AV76" s="2">
        <f>'(6) SMB_R23p2-5km_Gl'!BI75-'(5) year_D_R23p2-5.5km'!BI74</f>
        <v>-0.28389999999999993</v>
      </c>
      <c r="AW76" s="2">
        <f>'(6) SMB_R23p2-5km_Gl'!BJ75-'(5) year_D_R23p2-5.5km'!BJ74</f>
        <v>1.6100000000000003E-2</v>
      </c>
      <c r="AX76" s="23">
        <f t="shared" si="15"/>
        <v>-0.12259565217391302</v>
      </c>
      <c r="AY76" s="23">
        <f t="shared" si="17"/>
        <v>4.5210526315789465E-3</v>
      </c>
      <c r="AZ76" s="23">
        <f t="shared" si="18"/>
        <v>-0.36167777777777776</v>
      </c>
      <c r="BD76" s="2">
        <f>SQRT('(5) year_D_R23p2-5.5km'!BN74^2+'(5) year_D_R23p2-5.5km'!$M74^2)</f>
        <v>0.26593601888889912</v>
      </c>
      <c r="BE76" s="2">
        <f>SQRT('(5) year_D_R23p2-5.5km'!BO74^2+'(5) year_D_R23p2-5.5km'!$M74^2)</f>
        <v>0.26593601888889912</v>
      </c>
      <c r="BF76" s="2">
        <f>SQRT('(5) year_D_R23p2-5.5km'!BP74^2+'(5) year_D_R23p2-5.5km'!$M74^2)</f>
        <v>0.26593601888889912</v>
      </c>
      <c r="BG76" s="2">
        <f>SQRT('(5) year_D_R23p2-5.5km'!BQ74^2+'(5) year_D_R23p2-5.5km'!$M74^2)</f>
        <v>0.26593601888889912</v>
      </c>
      <c r="BH76" s="2">
        <f>SQRT('(5) year_D_R23p2-5.5km'!BR74^2+'(5) year_D_R23p2-5.5km'!$M74^2)</f>
        <v>0.26593601888889912</v>
      </c>
      <c r="BI76" s="2">
        <f>SQRT('(5) year_D_R23p2-5.5km'!BS74^2+'(5) year_D_R23p2-5.5km'!$M74^2)</f>
        <v>0.26593601888889912</v>
      </c>
      <c r="BJ76" s="2">
        <f>SQRT('(5) year_D_R23p2-5.5km'!BT74^2+'(5) year_D_R23p2-5.5km'!$M74^2)</f>
        <v>0.26593601888889912</v>
      </c>
      <c r="BK76" s="2">
        <f>SQRT('(5) year_D_R23p2-5.5km'!BU74^2+'(5) year_D_R23p2-5.5km'!$M74^2)</f>
        <v>0.26593601888889912</v>
      </c>
      <c r="BL76" s="2">
        <f>SQRT('(5) year_D_R23p2-5.5km'!BV74^2+'(5) year_D_R23p2-5.5km'!$M74^2)</f>
        <v>0.26593601888889912</v>
      </c>
      <c r="BM76" s="2">
        <f>SQRT('(5) year_D_R23p2-5.5km'!BW74^2+'(5) year_D_R23p2-5.5km'!$M74^2)</f>
        <v>0.26593601888889912</v>
      </c>
      <c r="BN76" s="2">
        <f>SQRT('(5) year_D_R23p2-5.5km'!BX74^2+'(5) year_D_R23p2-5.5km'!$M74^2)</f>
        <v>0.26593601888889912</v>
      </c>
      <c r="BO76" s="2">
        <f>SQRT('(5) year_D_R23p2-5.5km'!BY74^2+'(5) year_D_R23p2-5.5km'!$M74^2)</f>
        <v>0.26593601888889912</v>
      </c>
      <c r="BP76" s="2">
        <f>SQRT('(5) year_D_R23p2-5.5km'!BZ74^2+'(5) year_D_R23p2-5.5km'!$M74^2)</f>
        <v>0.26593601888889912</v>
      </c>
      <c r="BQ76" s="2">
        <f>SQRT('(5) year_D_R23p2-5.5km'!CA74^2+'(5) year_D_R23p2-5.5km'!$M74^2)</f>
        <v>0.26593601888889912</v>
      </c>
      <c r="BR76" s="2">
        <f>SQRT('(5) year_D_R23p2-5.5km'!CB74^2+'(5) year_D_R23p2-5.5km'!$M74^2)</f>
        <v>0.26593601888889912</v>
      </c>
      <c r="BS76" s="2">
        <f>SQRT('(5) year_D_R23p2-5.5km'!CC74^2+'(5) year_D_R23p2-5.5km'!$M74^2)</f>
        <v>0.26593601888889912</v>
      </c>
      <c r="BT76" s="2">
        <f>SQRT('(5) year_D_R23p2-5.5km'!CD74^2+'(5) year_D_R23p2-5.5km'!$M74^2)</f>
        <v>0.26593601888889912</v>
      </c>
      <c r="BU76" s="2">
        <f>SQRT('(5) year_D_R23p2-5.5km'!CE74^2+'(5) year_D_R23p2-5.5km'!$M74^2)</f>
        <v>0.26593601888889912</v>
      </c>
      <c r="BV76" s="2">
        <f>SQRT('(5) year_D_R23p2-5.5km'!CF74^2+'(5) year_D_R23p2-5.5km'!$M74^2)</f>
        <v>0.26593601888889912</v>
      </c>
      <c r="BW76" s="2">
        <f>SQRT('(5) year_D_R23p2-5.5km'!CG74^2+'(5) year_D_R23p2-5.5km'!$M74^2)</f>
        <v>0.26593601888889912</v>
      </c>
      <c r="BX76" s="2">
        <f>SQRT('(5) year_D_R23p2-5.5km'!CH74^2+'(5) year_D_R23p2-5.5km'!$M74^2)</f>
        <v>0.26593601888889912</v>
      </c>
      <c r="BY76" s="2">
        <f>SQRT('(5) year_D_R23p2-5.5km'!CI74^2+'(5) year_D_R23p2-5.5km'!$M74^2)</f>
        <v>0.26593601888889912</v>
      </c>
      <c r="BZ76" s="2">
        <f>SQRT('(5) year_D_R23p2-5.5km'!CJ74^2+'(5) year_D_R23p2-5.5km'!$M74^2)</f>
        <v>0.26593601888889912</v>
      </c>
      <c r="CA76" s="2">
        <f>SQRT('(5) year_D_R23p2-5.5km'!CK74^2+'(5) year_D_R23p2-5.5km'!$M74^2)</f>
        <v>0.26593601888889912</v>
      </c>
      <c r="CB76" s="2">
        <f>SQRT('(5) year_D_R23p2-5.5km'!CL74^2+'(5) year_D_R23p2-5.5km'!$M74^2)</f>
        <v>0.26593601888889912</v>
      </c>
      <c r="CC76" s="2">
        <f>SQRT('(5) year_D_R23p2-5.5km'!CM74^2+'(5) year_D_R23p2-5.5km'!$M74^2)</f>
        <v>0.26593601888889912</v>
      </c>
      <c r="CD76" s="2">
        <f>SQRT('(5) year_D_R23p2-5.5km'!CN74^2+'(5) year_D_R23p2-5.5km'!$M74^2)</f>
        <v>0.26593601888889912</v>
      </c>
      <c r="CE76" s="2">
        <f>SQRT('(5) year_D_R23p2-5.5km'!CO74^2+'(5) year_D_R23p2-5.5km'!$M74^2)</f>
        <v>0.26593601888889912</v>
      </c>
      <c r="CF76" s="2">
        <f>SQRT('(5) year_D_R23p2-5.5km'!CP74^2+'(5) year_D_R23p2-5.5km'!$M74^2)</f>
        <v>0.26593601888889912</v>
      </c>
      <c r="CG76" s="2">
        <f>SQRT('(5) year_D_R23p2-5.5km'!CQ74^2+'(5) year_D_R23p2-5.5km'!$M74^2)</f>
        <v>0.26593601888889912</v>
      </c>
      <c r="CH76" s="2">
        <f>SQRT('(5) year_D_R23p2-5.5km'!CR74^2+'(5) year_D_R23p2-5.5km'!$M74^2)</f>
        <v>0.26593601888889912</v>
      </c>
      <c r="CI76" s="2">
        <f>SQRT('(5) year_D_R23p2-5.5km'!CS74^2+'(5) year_D_R23p2-5.5km'!$M74^2)</f>
        <v>0.26593601888889912</v>
      </c>
      <c r="CJ76" s="2">
        <f>SQRT('(5) year_D_R23p2-5.5km'!CT74^2+'(5) year_D_R23p2-5.5km'!$M74^2)</f>
        <v>0.26593601888889912</v>
      </c>
      <c r="CK76" s="2">
        <f>SQRT('(5) year_D_R23p2-5.5km'!CU74^2+'(5) year_D_R23p2-5.5km'!$M74^2)</f>
        <v>0.26593601888889912</v>
      </c>
      <c r="CL76" s="2">
        <f>SQRT('(5) year_D_R23p2-5.5km'!CV74^2+'(5) year_D_R23p2-5.5km'!$M74^2)</f>
        <v>0.26593601888889912</v>
      </c>
      <c r="CM76" s="2">
        <f>SQRT('(5) year_D_R23p2-5.5km'!CW74^2+'(5) year_D_R23p2-5.5km'!$M74^2)</f>
        <v>0.26593601888889912</v>
      </c>
      <c r="CN76" s="2">
        <f>SQRT('(5) year_D_R23p2-5.5km'!CX74^2+'(5) year_D_R23p2-5.5km'!$M74^2)</f>
        <v>0.26593601888889912</v>
      </c>
      <c r="CO76" s="2">
        <f>SQRT('(5) year_D_R23p2-5.5km'!CY74^2+'(5) year_D_R23p2-5.5km'!$M74^2)</f>
        <v>0.26593601888889912</v>
      </c>
      <c r="CP76" s="2">
        <f>SQRT('(5) year_D_R23p2-5.5km'!CZ74^2+'(5) year_D_R23p2-5.5km'!$M74^2)</f>
        <v>0.26593601888889912</v>
      </c>
      <c r="CQ76" s="2">
        <f>SQRT('(5) year_D_R23p2-5.5km'!DA74^2+'(5) year_D_R23p2-5.5km'!$M74^2)</f>
        <v>0.26593601888889912</v>
      </c>
      <c r="CR76" s="2">
        <f>SQRT('(5) year_D_R23p2-5.5km'!DB74^2+'(5) year_D_R23p2-5.5km'!$M74^2)</f>
        <v>0.26593601888889912</v>
      </c>
      <c r="CS76" s="2">
        <f>SQRT('(5) year_D_R23p2-5.5km'!DC74^2+'(5) year_D_R23p2-5.5km'!$M74^2)</f>
        <v>0.26593601888889912</v>
      </c>
      <c r="CT76" s="2">
        <f>SQRT('(5) year_D_R23p2-5.5km'!DD74^2+'(5) year_D_R23p2-5.5km'!$M74^2)</f>
        <v>0.26593601888889912</v>
      </c>
      <c r="CU76" s="2">
        <f>SQRT('(5) year_D_R23p2-5.5km'!DE74^2+'(5) year_D_R23p2-5.5km'!$M74^2)</f>
        <v>0.26593601888889912</v>
      </c>
      <c r="CV76" s="2">
        <f>SQRT('(5) year_D_R23p2-5.5km'!DF74^2+'(5) year_D_R23p2-5.5km'!$M74^2)</f>
        <v>0.26593601888889912</v>
      </c>
      <c r="CW76" s="2">
        <f>SQRT('(5) year_D_R23p2-5.5km'!DG74^2+'(5) year_D_R23p2-5.5km'!$M74^2)</f>
        <v>0.26593601888889912</v>
      </c>
      <c r="CX76" s="2">
        <f>SQRT('(5) year_D_R23p2-5.5km'!DH74^2+'(5) year_D_R23p2-5.5km'!$M74^2)</f>
        <v>0.26593601888889912</v>
      </c>
      <c r="CY76" s="2">
        <f t="shared" si="19"/>
        <v>3.9643401060083114E-2</v>
      </c>
      <c r="CZ76" s="2">
        <f t="shared" si="16"/>
        <v>6.2681720772698138E-2</v>
      </c>
      <c r="DA76" s="2">
        <f t="shared" ref="DA76:DA139" si="20">AVERAGE(CF76:CW76)/SQRT(18)</f>
        <v>6.2681720772698138E-2</v>
      </c>
    </row>
    <row r="77" spans="1:105" x14ac:dyDescent="0.2">
      <c r="A77" s="170" t="s">
        <v>154</v>
      </c>
      <c r="B77" s="3" t="s">
        <v>176</v>
      </c>
      <c r="C77" s="2">
        <f>'(6) SMB_R23p2-5km_Gl'!P76-'(5) year_D_R23p2-5.5km'!P75</f>
        <v>5.3267827999999851E-3</v>
      </c>
      <c r="D77" s="2">
        <f>'(6) SMB_R23p2-5km_Gl'!Q76-'(5) year_D_R23p2-5.5km'!Q75</f>
        <v>-3.4673217200000023E-2</v>
      </c>
      <c r="E77" s="2">
        <f>'(6) SMB_R23p2-5km_Gl'!R76-'(5) year_D_R23p2-5.5km'!R75</f>
        <v>8.4819446799999976E-2</v>
      </c>
      <c r="F77" s="2">
        <f>'(6) SMB_R23p2-5km_Gl'!S76-'(5) year_D_R23p2-5.5km'!S75</f>
        <v>-0.12249017960000008</v>
      </c>
      <c r="G77" s="2">
        <f>'(6) SMB_R23p2-5km_Gl'!T76-'(5) year_D_R23p2-5.5km'!T75</f>
        <v>-0.38946929120000018</v>
      </c>
      <c r="H77" s="2">
        <f>'(6) SMB_R23p2-5km_Gl'!U76-'(5) year_D_R23p2-5.5km'!U75</f>
        <v>-0.27633325520000013</v>
      </c>
      <c r="I77" s="2">
        <f>'(6) SMB_R23p2-5km_Gl'!V76-'(5) year_D_R23p2-5.5km'!V75</f>
        <v>-0.33319721920000012</v>
      </c>
      <c r="J77" s="2">
        <f>'(6) SMB_R23p2-5km_Gl'!W76-'(5) year_D_R23p2-5.5km'!W75</f>
        <v>-0.27973066840000005</v>
      </c>
      <c r="K77" s="2">
        <f>'(6) SMB_R23p2-5km_Gl'!X76-'(5) year_D_R23p2-5.5km'!X75</f>
        <v>-0.27659463240000004</v>
      </c>
      <c r="L77" s="2">
        <f>'(6) SMB_R23p2-5km_Gl'!Y76-'(5) year_D_R23p2-5.5km'!Y75</f>
        <v>-0.25345859640000012</v>
      </c>
      <c r="M77" s="2">
        <f>'(6) SMB_R23p2-5km_Gl'!Z76-'(5) year_D_R23p2-5.5km'!Z75</f>
        <v>-0.35999204560000009</v>
      </c>
      <c r="N77" s="2">
        <f>'(6) SMB_R23p2-5km_Gl'!AA76-'(5) year_D_R23p2-5.5km'!AA75</f>
        <v>-0.41685600960000013</v>
      </c>
      <c r="O77" s="2">
        <f>'(6) SMB_R23p2-5km_Gl'!AB76-'(5) year_D_R23p2-5.5km'!AB75</f>
        <v>-0.33338945880000004</v>
      </c>
      <c r="P77" s="2">
        <f>'(6) SMB_R23p2-5km_Gl'!AC76-'(5) year_D_R23p2-5.5km'!AC75</f>
        <v>-0.24025342280000009</v>
      </c>
      <c r="Q77" s="2">
        <f>'(6) SMB_R23p2-5km_Gl'!AD76-'(5) year_D_R23p2-5.5km'!AD75</f>
        <v>-0.18711738680000006</v>
      </c>
      <c r="R77" s="2">
        <f>'(6) SMB_R23p2-5km_Gl'!AE76-'(5) year_D_R23p2-5.5km'!AE75</f>
        <v>-4.3650836000000082E-2</v>
      </c>
      <c r="S77" s="2">
        <f>'(6) SMB_R23p2-5km_Gl'!AF76-'(5) year_D_R23p2-5.5km'!AF75</f>
        <v>-0.2269574</v>
      </c>
      <c r="T77" s="2">
        <f>'(6) SMB_R23p2-5km_Gl'!AG76-'(5) year_D_R23p2-5.5km'!AG75</f>
        <v>-0.2460126</v>
      </c>
      <c r="U77" s="2">
        <f>'(6) SMB_R23p2-5km_Gl'!AH76-'(5) year_D_R23p2-5.5km'!AH75</f>
        <v>-6.4790322800000022E-2</v>
      </c>
      <c r="V77" s="2">
        <f>'(6) SMB_R23p2-5km_Gl'!AI76-'(5) year_D_R23p2-5.5km'!AI75</f>
        <v>-0.1932905684</v>
      </c>
      <c r="W77" s="2">
        <f>'(6) SMB_R23p2-5km_Gl'!AJ76-'(5) year_D_R23p2-5.5km'!AJ75</f>
        <v>-0.18184793339999997</v>
      </c>
      <c r="X77" s="2">
        <f>'(6) SMB_R23p2-5km_Gl'!AK76-'(5) year_D_R23p2-5.5km'!AK75</f>
        <v>-0.18898848299999998</v>
      </c>
      <c r="Y77" s="2">
        <f>'(6) SMB_R23p2-5km_Gl'!AL76-'(5) year_D_R23p2-5.5km'!AL75</f>
        <v>-0.19840999039999999</v>
      </c>
      <c r="Z77" s="2">
        <f>'(6) SMB_R23p2-5km_Gl'!AM76-'(5) year_D_R23p2-5.5km'!AM75</f>
        <v>-0.12936117980000003</v>
      </c>
      <c r="AA77" s="2">
        <f>'(6) SMB_R23p2-5km_Gl'!AN76-'(5) year_D_R23p2-5.5km'!AN75</f>
        <v>-0.1516149544</v>
      </c>
      <c r="AB77" s="2">
        <f>'(6) SMB_R23p2-5km_Gl'!AO76-'(5) year_D_R23p2-5.5km'!AO75</f>
        <v>-2.3438930400000002E-2</v>
      </c>
      <c r="AC77" s="2">
        <f>'(6) SMB_R23p2-5km_Gl'!AP76-'(5) year_D_R23p2-5.5km'!AP75</f>
        <v>-2.5425900000000001E-2</v>
      </c>
      <c r="AD77" s="2">
        <f>'(6) SMB_R23p2-5km_Gl'!AQ76-'(5) year_D_R23p2-5.5km'!AQ75</f>
        <v>-0.23727768840000002</v>
      </c>
      <c r="AE77" s="2">
        <f>'(6) SMB_R23p2-5km_Gl'!AR76-'(5) year_D_R23p2-5.5km'!AR75</f>
        <v>-0.35871035040000004</v>
      </c>
      <c r="AF77" s="2">
        <f>'(6) SMB_R23p2-5km_Gl'!AS76-'(5) year_D_R23p2-5.5km'!AS75</f>
        <v>-0.27994897239999994</v>
      </c>
      <c r="AG77" s="2">
        <f>'(6) SMB_R23p2-5km_Gl'!AT76-'(5) year_D_R23p2-5.5km'!AT75</f>
        <v>-0.28687702199999998</v>
      </c>
      <c r="AH77" s="2">
        <f>'(6) SMB_R23p2-5km_Gl'!AU76-'(5) year_D_R23p2-5.5km'!AU75</f>
        <v>-0.28299851200000004</v>
      </c>
      <c r="AI77" s="2">
        <f>'(6) SMB_R23p2-5km_Gl'!AV76-'(5) year_D_R23p2-5.5km'!AV75</f>
        <v>-0.28886289900000001</v>
      </c>
      <c r="AJ77" s="2">
        <f>'(6) SMB_R23p2-5km_Gl'!AW76-'(5) year_D_R23p2-5.5km'!AW75</f>
        <v>-7.3927841200000011E-2</v>
      </c>
      <c r="AK77" s="2">
        <f>'(6) SMB_R23p2-5km_Gl'!AX76-'(5) year_D_R23p2-5.5km'!AX75</f>
        <v>-0.40872856560000004</v>
      </c>
      <c r="AL77" s="2">
        <f>'(6) SMB_R23p2-5km_Gl'!AY76-'(5) year_D_R23p2-5.5km'!AY75</f>
        <v>-0.31549280000000002</v>
      </c>
      <c r="AM77" s="2">
        <f>'(6) SMB_R23p2-5km_Gl'!AZ76-'(5) year_D_R23p2-5.5km'!AZ75</f>
        <v>-0.61658320860000004</v>
      </c>
      <c r="AN77" s="2">
        <f>'(6) SMB_R23p2-5km_Gl'!BA76-'(5) year_D_R23p2-5.5km'!BA75</f>
        <v>-0.52054826739999993</v>
      </c>
      <c r="AO77" s="2">
        <f>'(6) SMB_R23p2-5km_Gl'!BB76-'(5) year_D_R23p2-5.5km'!BB75</f>
        <v>-0.64340132840000008</v>
      </c>
      <c r="AP77" s="2">
        <f>'(6) SMB_R23p2-5km_Gl'!BC76-'(5) year_D_R23p2-5.5km'!BC75</f>
        <v>-0.65541484300000008</v>
      </c>
      <c r="AQ77" s="2">
        <f>'(6) SMB_R23p2-5km_Gl'!BD76-'(5) year_D_R23p2-5.5km'!BD75</f>
        <v>-0.72634820159999991</v>
      </c>
      <c r="AR77" s="2">
        <f>'(6) SMB_R23p2-5km_Gl'!BE76-'(5) year_D_R23p2-5.5km'!BE75</f>
        <v>-0.67668618079999998</v>
      </c>
      <c r="AS77" s="2">
        <f>'(6) SMB_R23p2-5km_Gl'!BF76-'(5) year_D_R23p2-5.5km'!BF75</f>
        <v>-0.55374516360000003</v>
      </c>
      <c r="AT77" s="2">
        <f>'(6) SMB_R23p2-5km_Gl'!BG76-'(5) year_D_R23p2-5.5km'!BG75</f>
        <v>-0.69138988520000011</v>
      </c>
      <c r="AU77" s="2">
        <f>'(6) SMB_R23p2-5km_Gl'!BH76-'(5) year_D_R23p2-5.5km'!BH75</f>
        <v>-0.77055484019999998</v>
      </c>
      <c r="AV77" s="2">
        <f>'(6) SMB_R23p2-5km_Gl'!BI76-'(5) year_D_R23p2-5.5km'!BI75</f>
        <v>-0.70229776519999998</v>
      </c>
      <c r="AW77" s="2">
        <f>'(6) SMB_R23p2-5km_Gl'!BJ76-'(5) year_D_R23p2-5.5km'!BJ75</f>
        <v>-0.45692591640000002</v>
      </c>
      <c r="AX77" s="23">
        <f t="shared" si="15"/>
        <v>-0.30819549102608707</v>
      </c>
      <c r="AY77" s="23">
        <f t="shared" si="17"/>
        <v>-0.21025370065263166</v>
      </c>
      <c r="AZ77" s="23">
        <f t="shared" si="18"/>
        <v>-0.49180648036666674</v>
      </c>
      <c r="BD77" s="2">
        <f>SQRT('(5) year_D_R23p2-5.5km'!BN75^2+'(5) year_D_R23p2-5.5km'!$M75^2)</f>
        <v>3.8899687315929896E-2</v>
      </c>
      <c r="BE77" s="2">
        <f>SQRT('(5) year_D_R23p2-5.5km'!BO75^2+'(5) year_D_R23p2-5.5km'!$M75^2)</f>
        <v>3.4954353737891526E-2</v>
      </c>
      <c r="BF77" s="2">
        <f>SQRT('(5) year_D_R23p2-5.5km'!BP75^2+'(5) year_D_R23p2-5.5km'!$M75^2)</f>
        <v>2.7531779415702992E-2</v>
      </c>
      <c r="BG77" s="2">
        <f>SQRT('(5) year_D_R23p2-5.5km'!BQ75^2+'(5) year_D_R23p2-5.5km'!$M75^2)</f>
        <v>3.3707041962445471E-2</v>
      </c>
      <c r="BH77" s="2">
        <f>SQRT('(5) year_D_R23p2-5.5km'!BR75^2+'(5) year_D_R23p2-5.5km'!$M75^2)</f>
        <v>9.1961362923291323E-2</v>
      </c>
      <c r="BI77" s="2">
        <f>SQRT('(5) year_D_R23p2-5.5km'!BS75^2+'(5) year_D_R23p2-5.5km'!$M75^2)</f>
        <v>9.2152216687733254E-2</v>
      </c>
      <c r="BJ77" s="2">
        <f>SQRT('(5) year_D_R23p2-5.5km'!BT75^2+'(5) year_D_R23p2-5.5km'!$M75^2)</f>
        <v>9.3002845455714342E-2</v>
      </c>
      <c r="BK77" s="2">
        <f>SQRT('(5) year_D_R23p2-5.5km'!BU75^2+'(5) year_D_R23p2-5.5km'!$M75^2)</f>
        <v>9.4507453840600983E-2</v>
      </c>
      <c r="BL77" s="2">
        <f>SQRT('(5) year_D_R23p2-5.5km'!BV75^2+'(5) year_D_R23p2-5.5km'!$M75^2)</f>
        <v>9.7338958378342375E-2</v>
      </c>
      <c r="BM77" s="2">
        <f>SQRT('(5) year_D_R23p2-5.5km'!BW75^2+'(5) year_D_R23p2-5.5km'!$M75^2)</f>
        <v>0.10083315883089357</v>
      </c>
      <c r="BN77" s="2">
        <f>SQRT('(5) year_D_R23p2-5.5km'!BX75^2+'(5) year_D_R23p2-5.5km'!$M75^2)</f>
        <v>0.10498399652156973</v>
      </c>
      <c r="BO77" s="2">
        <f>SQRT('(5) year_D_R23p2-5.5km'!BY75^2+'(5) year_D_R23p2-5.5km'!$M75^2)</f>
        <v>9.9910045821072518E-2</v>
      </c>
      <c r="BP77" s="2">
        <f>SQRT('(5) year_D_R23p2-5.5km'!BZ75^2+'(5) year_D_R23p2-5.5km'!$M75^2)</f>
        <v>9.5489232904797008E-2</v>
      </c>
      <c r="BQ77" s="2">
        <f>SQRT('(5) year_D_R23p2-5.5km'!CA75^2+'(5) year_D_R23p2-5.5km'!$M75^2)</f>
        <v>9.1734652903315186E-2</v>
      </c>
      <c r="BR77" s="2">
        <f>SQRT('(5) year_D_R23p2-5.5km'!CB75^2+'(5) year_D_R23p2-5.5km'!$M75^2)</f>
        <v>8.9299468099890311E-2</v>
      </c>
      <c r="BS77" s="2">
        <f>SQRT('(5) year_D_R23p2-5.5km'!CC75^2+'(5) year_D_R23p2-5.5km'!$M75^2)</f>
        <v>8.7517915482241262E-2</v>
      </c>
      <c r="BT77" s="2">
        <f>SQRT('(5) year_D_R23p2-5.5km'!CD75^2+'(5) year_D_R23p2-5.5km'!$M75^2)</f>
        <v>4.8009039031480821E-2</v>
      </c>
      <c r="BU77" s="2">
        <f>SQRT('(5) year_D_R23p2-5.5km'!CE75^2+'(5) year_D_R23p2-5.5km'!$M75^2)</f>
        <v>4.8712515024564827E-2</v>
      </c>
      <c r="BV77" s="2">
        <f>SQRT('(5) year_D_R23p2-5.5km'!CF75^2+'(5) year_D_R23p2-5.5km'!$M75^2)</f>
        <v>4.8437268143296484E-2</v>
      </c>
      <c r="BW77" s="2">
        <f>SQRT('(5) year_D_R23p2-5.5km'!CG75^2+'(5) year_D_R23p2-5.5km'!$M75^2)</f>
        <v>6.9866242714747062E-2</v>
      </c>
      <c r="BX77" s="2">
        <f>SQRT('(5) year_D_R23p2-5.5km'!CH75^2+'(5) year_D_R23p2-5.5km'!$M75^2)</f>
        <v>7.0560907118841415E-2</v>
      </c>
      <c r="BY77" s="2">
        <f>SQRT('(5) year_D_R23p2-5.5km'!CI75^2+'(5) year_D_R23p2-5.5km'!$M75^2)</f>
        <v>4.9699676402623169E-2</v>
      </c>
      <c r="BZ77" s="2">
        <f>SQRT('(5) year_D_R23p2-5.5km'!CJ75^2+'(5) year_D_R23p2-5.5km'!$M75^2)</f>
        <v>4.8682098680510544E-2</v>
      </c>
      <c r="CA77" s="2">
        <f>SQRT('(5) year_D_R23p2-5.5km'!CK75^2+'(5) year_D_R23p2-5.5km'!$M75^2)</f>
        <v>2.9483564427713806E-2</v>
      </c>
      <c r="CB77" s="2">
        <f>SQRT('(5) year_D_R23p2-5.5km'!CL75^2+'(5) year_D_R23p2-5.5km'!$M75^2)</f>
        <v>3.014565094264083E-2</v>
      </c>
      <c r="CC77" s="2">
        <f>SQRT('(5) year_D_R23p2-5.5km'!CM75^2+'(5) year_D_R23p2-5.5km'!$M75^2)</f>
        <v>3.3386996830573945E-2</v>
      </c>
      <c r="CD77" s="2">
        <f>SQRT('(5) year_D_R23p2-5.5km'!CN75^2+'(5) year_D_R23p2-5.5km'!$M75^2)</f>
        <v>3.7706490461381581E-2</v>
      </c>
      <c r="CE77" s="2">
        <f>SQRT('(5) year_D_R23p2-5.5km'!CO75^2+'(5) year_D_R23p2-5.5km'!$M75^2)</f>
        <v>3.2833405195503783E-2</v>
      </c>
      <c r="CF77" s="2">
        <f>SQRT('(5) year_D_R23p2-5.5km'!CP75^2+'(5) year_D_R23p2-5.5km'!$M75^2)</f>
        <v>2.9206514599158108E-2</v>
      </c>
      <c r="CG77" s="2">
        <f>SQRT('(5) year_D_R23p2-5.5km'!CQ75^2+'(5) year_D_R23p2-5.5km'!$M75^2)</f>
        <v>3.1955179816266929E-2</v>
      </c>
      <c r="CH77" s="2">
        <f>SQRT('(5) year_D_R23p2-5.5km'!CR75^2+'(5) year_D_R23p2-5.5km'!$M75^2)</f>
        <v>3.2824446270278987E-2</v>
      </c>
      <c r="CI77" s="2">
        <f>SQRT('(5) year_D_R23p2-5.5km'!CS75^2+'(5) year_D_R23p2-5.5km'!$M75^2)</f>
        <v>3.5531653170921287E-2</v>
      </c>
      <c r="CJ77" s="2">
        <f>SQRT('(5) year_D_R23p2-5.5km'!CT75^2+'(5) year_D_R23p2-5.5km'!$M75^2)</f>
        <v>3.5524159949816385E-2</v>
      </c>
      <c r="CK77" s="2">
        <f>SQRT('(5) year_D_R23p2-5.5km'!CU75^2+'(5) year_D_R23p2-5.5km'!$M75^2)</f>
        <v>3.2916227386205421E-2</v>
      </c>
      <c r="CL77" s="2">
        <f>SQRT('(5) year_D_R23p2-5.5km'!CV75^2+'(5) year_D_R23p2-5.5km'!$M75^2)</f>
        <v>4.5258611791709001E-2</v>
      </c>
      <c r="CM77" s="2">
        <f>SQRT('(5) year_D_R23p2-5.5km'!CW75^2+'(5) year_D_R23p2-5.5km'!$M75^2)</f>
        <v>4.2628892428837245E-2</v>
      </c>
      <c r="CN77" s="2">
        <f>SQRT('(5) year_D_R23p2-5.5km'!CX75^2+'(5) year_D_R23p2-5.5km'!$M75^2)</f>
        <v>4.7807851816302732E-2</v>
      </c>
      <c r="CO77" s="2">
        <f>SQRT('(5) year_D_R23p2-5.5km'!CY75^2+'(5) year_D_R23p2-5.5km'!$M75^2)</f>
        <v>4.6330489720831119E-2</v>
      </c>
      <c r="CP77" s="2">
        <f>SQRT('(5) year_D_R23p2-5.5km'!CZ75^2+'(5) year_D_R23p2-5.5km'!$M75^2)</f>
        <v>4.6840676363330468E-2</v>
      </c>
      <c r="CQ77" s="2">
        <f>SQRT('(5) year_D_R23p2-5.5km'!DA75^2+'(5) year_D_R23p2-5.5km'!$M75^2)</f>
        <v>4.8277939943483242E-2</v>
      </c>
      <c r="CR77" s="2">
        <f>SQRT('(5) year_D_R23p2-5.5km'!DB75^2+'(5) year_D_R23p2-5.5km'!$M75^2)</f>
        <v>4.6853709770817813E-2</v>
      </c>
      <c r="CS77" s="2">
        <f>SQRT('(5) year_D_R23p2-5.5km'!DC75^2+'(5) year_D_R23p2-5.5km'!$M75^2)</f>
        <v>6.3726515920678337E-2</v>
      </c>
      <c r="CT77" s="2">
        <f>SQRT('(5) year_D_R23p2-5.5km'!DD75^2+'(5) year_D_R23p2-5.5km'!$M75^2)</f>
        <v>6.85916164298397E-2</v>
      </c>
      <c r="CU77" s="2">
        <f>SQRT('(5) year_D_R23p2-5.5km'!DE75^2+'(5) year_D_R23p2-5.5km'!$M75^2)</f>
        <v>4.715159226941857E-2</v>
      </c>
      <c r="CV77" s="2">
        <f>SQRT('(5) year_D_R23p2-5.5km'!DF75^2+'(5) year_D_R23p2-5.5km'!$M75^2)</f>
        <v>5.3115683289627444E-2</v>
      </c>
      <c r="CW77" s="2">
        <f>SQRT('(5) year_D_R23p2-5.5km'!DG75^2+'(5) year_D_R23p2-5.5km'!$M75^2)</f>
        <v>4.6466102544428067E-2</v>
      </c>
      <c r="CX77" s="2">
        <f>SQRT('(5) year_D_R23p2-5.5km'!DH75^2+'(5) year_D_R23p2-5.5km'!$M75^2)</f>
        <v>4.2906531457353701E-2</v>
      </c>
      <c r="CY77" s="2">
        <f t="shared" si="19"/>
        <v>8.498211635381725E-3</v>
      </c>
      <c r="CZ77" s="2">
        <f t="shared" si="16"/>
        <v>1.7603026252132198E-2</v>
      </c>
      <c r="DA77" s="2">
        <f t="shared" si="20"/>
        <v>1.0488853556515477E-2</v>
      </c>
    </row>
    <row r="78" spans="1:105" x14ac:dyDescent="0.2">
      <c r="A78" s="170" t="s">
        <v>167</v>
      </c>
      <c r="B78" s="3" t="s">
        <v>176</v>
      </c>
      <c r="C78" s="2">
        <f>'(6) SMB_R23p2-5km_Gl'!P77-'(5) year_D_R23p2-5.5km'!P76</f>
        <v>0.12770000000000001</v>
      </c>
      <c r="D78" s="2">
        <f>'(6) SMB_R23p2-5km_Gl'!Q77-'(5) year_D_R23p2-5.5km'!Q76</f>
        <v>6.7699999999999982E-2</v>
      </c>
      <c r="E78" s="2">
        <f>'(6) SMB_R23p2-5km_Gl'!R77-'(5) year_D_R23p2-5.5km'!R76</f>
        <v>0.14769999999999997</v>
      </c>
      <c r="F78" s="2">
        <f>'(6) SMB_R23p2-5km_Gl'!S77-'(5) year_D_R23p2-5.5km'!S76</f>
        <v>3.7699999999999984E-2</v>
      </c>
      <c r="G78" s="2">
        <f>'(6) SMB_R23p2-5km_Gl'!T77-'(5) year_D_R23p2-5.5km'!T76</f>
        <v>9.7699999999999981E-2</v>
      </c>
      <c r="H78" s="2">
        <f>'(6) SMB_R23p2-5km_Gl'!U77-'(5) year_D_R23p2-5.5km'!U76</f>
        <v>0.20769999999999997</v>
      </c>
      <c r="I78" s="2">
        <f>'(6) SMB_R23p2-5km_Gl'!V77-'(5) year_D_R23p2-5.5km'!V76</f>
        <v>4.7699999999999992E-2</v>
      </c>
      <c r="J78" s="2">
        <f>'(6) SMB_R23p2-5km_Gl'!W77-'(5) year_D_R23p2-5.5km'!W76</f>
        <v>-2.2300000000000014E-2</v>
      </c>
      <c r="K78" s="2">
        <f>'(6) SMB_R23p2-5km_Gl'!X77-'(5) year_D_R23p2-5.5km'!X76</f>
        <v>1.7699999999999994E-2</v>
      </c>
      <c r="L78" s="2">
        <f>'(6) SMB_R23p2-5km_Gl'!Y77-'(5) year_D_R23p2-5.5km'!Y76</f>
        <v>-7.2300000000000003E-2</v>
      </c>
      <c r="M78" s="2">
        <f>'(6) SMB_R23p2-5km_Gl'!Z77-'(5) year_D_R23p2-5.5km'!Z76</f>
        <v>-0.15230000000000002</v>
      </c>
      <c r="N78" s="2">
        <f>'(6) SMB_R23p2-5km_Gl'!AA77-'(5) year_D_R23p2-5.5km'!AA76</f>
        <v>-0.18230000000000002</v>
      </c>
      <c r="O78" s="2">
        <f>'(6) SMB_R23p2-5km_Gl'!AB77-'(5) year_D_R23p2-5.5km'!AB76</f>
        <v>-0.18230000000000002</v>
      </c>
      <c r="P78" s="2">
        <f>'(6) SMB_R23p2-5km_Gl'!AC77-'(5) year_D_R23p2-5.5km'!AC76</f>
        <v>-0.2223</v>
      </c>
      <c r="Q78" s="2">
        <f>'(6) SMB_R23p2-5km_Gl'!AD77-'(5) year_D_R23p2-5.5km'!AD76</f>
        <v>-7.2300000000000003E-2</v>
      </c>
      <c r="R78" s="2">
        <f>'(6) SMB_R23p2-5km_Gl'!AE77-'(5) year_D_R23p2-5.5km'!AE76</f>
        <v>0.22769999999999999</v>
      </c>
      <c r="S78" s="2">
        <f>'(6) SMB_R23p2-5km_Gl'!AF77-'(5) year_D_R23p2-5.5km'!AF76</f>
        <v>-0.15230000000000002</v>
      </c>
      <c r="T78" s="2">
        <f>'(6) SMB_R23p2-5km_Gl'!AG77-'(5) year_D_R23p2-5.5km'!AG76</f>
        <v>-8.2300000000000012E-2</v>
      </c>
      <c r="U78" s="2">
        <f>'(6) SMB_R23p2-5km_Gl'!AH77-'(5) year_D_R23p2-5.5km'!AH76</f>
        <v>4.7699999999999992E-2</v>
      </c>
      <c r="V78" s="2">
        <f>'(6) SMB_R23p2-5km_Gl'!AI77-'(5) year_D_R23p2-5.5km'!AI76</f>
        <v>-0.11230000000000001</v>
      </c>
      <c r="W78" s="2">
        <f>'(6) SMB_R23p2-5km_Gl'!AJ77-'(5) year_D_R23p2-5.5km'!AJ76</f>
        <v>0.10769999999999999</v>
      </c>
      <c r="X78" s="2">
        <f>'(6) SMB_R23p2-5km_Gl'!AK77-'(5) year_D_R23p2-5.5km'!AK76</f>
        <v>0.16769999999999999</v>
      </c>
      <c r="Y78" s="2">
        <f>'(6) SMB_R23p2-5km_Gl'!AL77-'(5) year_D_R23p2-5.5km'!AL76</f>
        <v>-7.2300000000000003E-2</v>
      </c>
      <c r="Z78" s="2">
        <f>'(6) SMB_R23p2-5km_Gl'!AM77-'(5) year_D_R23p2-5.5km'!AM76</f>
        <v>-0.1023</v>
      </c>
      <c r="AA78" s="2">
        <f>'(6) SMB_R23p2-5km_Gl'!AN77-'(5) year_D_R23p2-5.5km'!AN76</f>
        <v>-3.2300000000000009E-2</v>
      </c>
      <c r="AB78" s="2">
        <f>'(6) SMB_R23p2-5km_Gl'!AO77-'(5) year_D_R23p2-5.5km'!AO76</f>
        <v>0.21769999999999998</v>
      </c>
      <c r="AC78" s="2">
        <f>'(6) SMB_R23p2-5km_Gl'!AP77-'(5) year_D_R23p2-5.5km'!AP76</f>
        <v>0.1777</v>
      </c>
      <c r="AD78" s="2">
        <f>'(6) SMB_R23p2-5km_Gl'!AQ77-'(5) year_D_R23p2-5.5km'!AQ76</f>
        <v>-0.21230000000000002</v>
      </c>
      <c r="AE78" s="2">
        <f>'(6) SMB_R23p2-5km_Gl'!AR77-'(5) year_D_R23p2-5.5km'!AR76</f>
        <v>-0.30230000000000001</v>
      </c>
      <c r="AF78" s="2">
        <f>'(6) SMB_R23p2-5km_Gl'!AS77-'(5) year_D_R23p2-5.5km'!AS76</f>
        <v>-0.23230000000000001</v>
      </c>
      <c r="AG78" s="2">
        <f>'(6) SMB_R23p2-5km_Gl'!AT77-'(5) year_D_R23p2-5.5km'!AT76</f>
        <v>-0.27229999999999999</v>
      </c>
      <c r="AH78" s="2">
        <f>'(6) SMB_R23p2-5km_Gl'!AU77-'(5) year_D_R23p2-5.5km'!AU76</f>
        <v>-0.25230000000000002</v>
      </c>
      <c r="AI78" s="2">
        <f>'(6) SMB_R23p2-5km_Gl'!AV77-'(5) year_D_R23p2-5.5km'!AV76</f>
        <v>-0.2823</v>
      </c>
      <c r="AJ78" s="2">
        <f>'(6) SMB_R23p2-5km_Gl'!AW77-'(5) year_D_R23p2-5.5km'!AW76</f>
        <v>0.18770000000000001</v>
      </c>
      <c r="AK78" s="2">
        <f>'(6) SMB_R23p2-5km_Gl'!AX77-'(5) year_D_R23p2-5.5km'!AX76</f>
        <v>-0.42230000000000001</v>
      </c>
      <c r="AL78" s="2">
        <f>'(6) SMB_R23p2-5km_Gl'!AY77-'(5) year_D_R23p2-5.5km'!AY76</f>
        <v>-0.23230000000000001</v>
      </c>
      <c r="AM78" s="2">
        <f>'(6) SMB_R23p2-5km_Gl'!AZ77-'(5) year_D_R23p2-5.5km'!AZ76</f>
        <v>-0.68230000000000002</v>
      </c>
      <c r="AN78" s="2">
        <f>'(6) SMB_R23p2-5km_Gl'!BA77-'(5) year_D_R23p2-5.5km'!BA76</f>
        <v>-0.50229999999999997</v>
      </c>
      <c r="AO78" s="2">
        <f>'(6) SMB_R23p2-5km_Gl'!BB77-'(5) year_D_R23p2-5.5km'!BB76</f>
        <v>-0.63229999999999997</v>
      </c>
      <c r="AP78" s="2">
        <f>'(6) SMB_R23p2-5km_Gl'!BC77-'(5) year_D_R23p2-5.5km'!BC76</f>
        <v>-0.40229999999999999</v>
      </c>
      <c r="AQ78" s="2">
        <f>'(6) SMB_R23p2-5km_Gl'!BD77-'(5) year_D_R23p2-5.5km'!BD76</f>
        <v>-0.51229999999999998</v>
      </c>
      <c r="AR78" s="2">
        <f>'(6) SMB_R23p2-5km_Gl'!BE77-'(5) year_D_R23p2-5.5km'!BE76</f>
        <v>-0.49229999999999996</v>
      </c>
      <c r="AS78" s="2">
        <f>'(6) SMB_R23p2-5km_Gl'!BF77-'(5) year_D_R23p2-5.5km'!BF76</f>
        <v>-0.18230000000000002</v>
      </c>
      <c r="AT78" s="2">
        <f>'(6) SMB_R23p2-5km_Gl'!BG77-'(5) year_D_R23p2-5.5km'!BG76</f>
        <v>-0.43230000000000002</v>
      </c>
      <c r="AU78" s="2">
        <f>'(6) SMB_R23p2-5km_Gl'!BH77-'(5) year_D_R23p2-5.5km'!BH76</f>
        <v>-0.59230000000000005</v>
      </c>
      <c r="AV78" s="2">
        <f>'(6) SMB_R23p2-5km_Gl'!BI77-'(5) year_D_R23p2-5.5km'!BI76</f>
        <v>-0.36230000000000001</v>
      </c>
      <c r="AW78" s="2">
        <f>'(6) SMB_R23p2-5km_Gl'!BJ77-'(5) year_D_R23p2-5.5km'!BJ76</f>
        <v>-0.18230000000000002</v>
      </c>
      <c r="AX78" s="23">
        <f t="shared" si="15"/>
        <v>-0.14295217391304349</v>
      </c>
      <c r="AY78" s="23">
        <f t="shared" si="17"/>
        <v>-5.9842105263158037E-3</v>
      </c>
      <c r="AZ78" s="23">
        <f t="shared" si="18"/>
        <v>-0.36674444444444437</v>
      </c>
      <c r="BD78" s="2">
        <f>SQRT('(5) year_D_R23p2-5.5km'!BN76^2+'(5) year_D_R23p2-5.5km'!$M76^2)</f>
        <v>4.6733689987666388E-2</v>
      </c>
      <c r="BE78" s="2">
        <f>SQRT('(5) year_D_R23p2-5.5km'!BO76^2+'(5) year_D_R23p2-5.5km'!$M76^2)</f>
        <v>4.6733689987666388E-2</v>
      </c>
      <c r="BF78" s="2">
        <f>SQRT('(5) year_D_R23p2-5.5km'!BP76^2+'(5) year_D_R23p2-5.5km'!$M76^2)</f>
        <v>4.6733689987666388E-2</v>
      </c>
      <c r="BG78" s="2">
        <f>SQRT('(5) year_D_R23p2-5.5km'!BQ76^2+'(5) year_D_R23p2-5.5km'!$M76^2)</f>
        <v>4.6733689987666388E-2</v>
      </c>
      <c r="BH78" s="2">
        <f>SQRT('(5) year_D_R23p2-5.5km'!BR76^2+'(5) year_D_R23p2-5.5km'!$M76^2)</f>
        <v>4.6733689987666388E-2</v>
      </c>
      <c r="BI78" s="2">
        <f>SQRT('(5) year_D_R23p2-5.5km'!BS76^2+'(5) year_D_R23p2-5.5km'!$M76^2)</f>
        <v>4.6733689987666388E-2</v>
      </c>
      <c r="BJ78" s="2">
        <f>SQRT('(5) year_D_R23p2-5.5km'!BT76^2+'(5) year_D_R23p2-5.5km'!$M76^2)</f>
        <v>4.6733689987666388E-2</v>
      </c>
      <c r="BK78" s="2">
        <f>SQRT('(5) year_D_R23p2-5.5km'!BU76^2+'(5) year_D_R23p2-5.5km'!$M76^2)</f>
        <v>4.6733689987666388E-2</v>
      </c>
      <c r="BL78" s="2">
        <f>SQRT('(5) year_D_R23p2-5.5km'!BV76^2+'(5) year_D_R23p2-5.5km'!$M76^2)</f>
        <v>4.6733689987666388E-2</v>
      </c>
      <c r="BM78" s="2">
        <f>SQRT('(5) year_D_R23p2-5.5km'!BW76^2+'(5) year_D_R23p2-5.5km'!$M76^2)</f>
        <v>4.6733689987666388E-2</v>
      </c>
      <c r="BN78" s="2">
        <f>SQRT('(5) year_D_R23p2-5.5km'!BX76^2+'(5) year_D_R23p2-5.5km'!$M76^2)</f>
        <v>4.6733689987666388E-2</v>
      </c>
      <c r="BO78" s="2">
        <f>SQRT('(5) year_D_R23p2-5.5km'!BY76^2+'(5) year_D_R23p2-5.5km'!$M76^2)</f>
        <v>4.6733689987666388E-2</v>
      </c>
      <c r="BP78" s="2">
        <f>SQRT('(5) year_D_R23p2-5.5km'!BZ76^2+'(5) year_D_R23p2-5.5km'!$M76^2)</f>
        <v>4.6733689987666388E-2</v>
      </c>
      <c r="BQ78" s="2">
        <f>SQRT('(5) year_D_R23p2-5.5km'!CA76^2+'(5) year_D_R23p2-5.5km'!$M76^2)</f>
        <v>4.6733689987666388E-2</v>
      </c>
      <c r="BR78" s="2">
        <f>SQRT('(5) year_D_R23p2-5.5km'!CB76^2+'(5) year_D_R23p2-5.5km'!$M76^2)</f>
        <v>4.6733689987666388E-2</v>
      </c>
      <c r="BS78" s="2">
        <f>SQRT('(5) year_D_R23p2-5.5km'!CC76^2+'(5) year_D_R23p2-5.5km'!$M76^2)</f>
        <v>4.6733689987666388E-2</v>
      </c>
      <c r="BT78" s="2">
        <f>SQRT('(5) year_D_R23p2-5.5km'!CD76^2+'(5) year_D_R23p2-5.5km'!$M76^2)</f>
        <v>4.6733689987666388E-2</v>
      </c>
      <c r="BU78" s="2">
        <f>SQRT('(5) year_D_R23p2-5.5km'!CE76^2+'(5) year_D_R23p2-5.5km'!$M76^2)</f>
        <v>4.6733689987666388E-2</v>
      </c>
      <c r="BV78" s="2">
        <f>SQRT('(5) year_D_R23p2-5.5km'!CF76^2+'(5) year_D_R23p2-5.5km'!$M76^2)</f>
        <v>4.6733689987666388E-2</v>
      </c>
      <c r="BW78" s="2">
        <f>SQRT('(5) year_D_R23p2-5.5km'!CG76^2+'(5) year_D_R23p2-5.5km'!$M76^2)</f>
        <v>4.6733689987666388E-2</v>
      </c>
      <c r="BX78" s="2">
        <f>SQRT('(5) year_D_R23p2-5.5km'!CH76^2+'(5) year_D_R23p2-5.5km'!$M76^2)</f>
        <v>4.6733689987666388E-2</v>
      </c>
      <c r="BY78" s="2">
        <f>SQRT('(5) year_D_R23p2-5.5km'!CI76^2+'(5) year_D_R23p2-5.5km'!$M76^2)</f>
        <v>4.6733689987666388E-2</v>
      </c>
      <c r="BZ78" s="2">
        <f>SQRT('(5) year_D_R23p2-5.5km'!CJ76^2+'(5) year_D_R23p2-5.5km'!$M76^2)</f>
        <v>4.6733689987666388E-2</v>
      </c>
      <c r="CA78" s="2">
        <f>SQRT('(5) year_D_R23p2-5.5km'!CK76^2+'(5) year_D_R23p2-5.5km'!$M76^2)</f>
        <v>4.6733689987666388E-2</v>
      </c>
      <c r="CB78" s="2">
        <f>SQRT('(5) year_D_R23p2-5.5km'!CL76^2+'(5) year_D_R23p2-5.5km'!$M76^2)</f>
        <v>4.6733689987666388E-2</v>
      </c>
      <c r="CC78" s="2">
        <f>SQRT('(5) year_D_R23p2-5.5km'!CM76^2+'(5) year_D_R23p2-5.5km'!$M76^2)</f>
        <v>4.6733689987666388E-2</v>
      </c>
      <c r="CD78" s="2">
        <f>SQRT('(5) year_D_R23p2-5.5km'!CN76^2+'(5) year_D_R23p2-5.5km'!$M76^2)</f>
        <v>4.6733689987666388E-2</v>
      </c>
      <c r="CE78" s="2">
        <f>SQRT('(5) year_D_R23p2-5.5km'!CO76^2+'(5) year_D_R23p2-5.5km'!$M76^2)</f>
        <v>4.6733689987666388E-2</v>
      </c>
      <c r="CF78" s="2">
        <f>SQRT('(5) year_D_R23p2-5.5km'!CP76^2+'(5) year_D_R23p2-5.5km'!$M76^2)</f>
        <v>4.6733689987666388E-2</v>
      </c>
      <c r="CG78" s="2">
        <f>SQRT('(5) year_D_R23p2-5.5km'!CQ76^2+'(5) year_D_R23p2-5.5km'!$M76^2)</f>
        <v>4.6733689987666388E-2</v>
      </c>
      <c r="CH78" s="2">
        <f>SQRT('(5) year_D_R23p2-5.5km'!CR76^2+'(5) year_D_R23p2-5.5km'!$M76^2)</f>
        <v>4.6733689987666388E-2</v>
      </c>
      <c r="CI78" s="2">
        <f>SQRT('(5) year_D_R23p2-5.5km'!CS76^2+'(5) year_D_R23p2-5.5km'!$M76^2)</f>
        <v>4.6733689987666388E-2</v>
      </c>
      <c r="CJ78" s="2">
        <f>SQRT('(5) year_D_R23p2-5.5km'!CT76^2+'(5) year_D_R23p2-5.5km'!$M76^2)</f>
        <v>4.6733689987666388E-2</v>
      </c>
      <c r="CK78" s="2">
        <f>SQRT('(5) year_D_R23p2-5.5km'!CU76^2+'(5) year_D_R23p2-5.5km'!$M76^2)</f>
        <v>4.6733689987666388E-2</v>
      </c>
      <c r="CL78" s="2">
        <f>SQRT('(5) year_D_R23p2-5.5km'!CV76^2+'(5) year_D_R23p2-5.5km'!$M76^2)</f>
        <v>4.6733689987666388E-2</v>
      </c>
      <c r="CM78" s="2">
        <f>SQRT('(5) year_D_R23p2-5.5km'!CW76^2+'(5) year_D_R23p2-5.5km'!$M76^2)</f>
        <v>4.6733689987666388E-2</v>
      </c>
      <c r="CN78" s="2">
        <f>SQRT('(5) year_D_R23p2-5.5km'!CX76^2+'(5) year_D_R23p2-5.5km'!$M76^2)</f>
        <v>4.6733689987666388E-2</v>
      </c>
      <c r="CO78" s="2">
        <f>SQRT('(5) year_D_R23p2-5.5km'!CY76^2+'(5) year_D_R23p2-5.5km'!$M76^2)</f>
        <v>4.6733689987666388E-2</v>
      </c>
      <c r="CP78" s="2">
        <f>SQRT('(5) year_D_R23p2-5.5km'!CZ76^2+'(5) year_D_R23p2-5.5km'!$M76^2)</f>
        <v>4.6733689987666388E-2</v>
      </c>
      <c r="CQ78" s="2">
        <f>SQRT('(5) year_D_R23p2-5.5km'!DA76^2+'(5) year_D_R23p2-5.5km'!$M76^2)</f>
        <v>4.6733689987666388E-2</v>
      </c>
      <c r="CR78" s="2">
        <f>SQRT('(5) year_D_R23p2-5.5km'!DB76^2+'(5) year_D_R23p2-5.5km'!$M76^2)</f>
        <v>4.6733689987666388E-2</v>
      </c>
      <c r="CS78" s="2">
        <f>SQRT('(5) year_D_R23p2-5.5km'!DC76^2+'(5) year_D_R23p2-5.5km'!$M76^2)</f>
        <v>4.6733689987666388E-2</v>
      </c>
      <c r="CT78" s="2">
        <f>SQRT('(5) year_D_R23p2-5.5km'!DD76^2+'(5) year_D_R23p2-5.5km'!$M76^2)</f>
        <v>4.6733689987666388E-2</v>
      </c>
      <c r="CU78" s="2">
        <f>SQRT('(5) year_D_R23p2-5.5km'!DE76^2+'(5) year_D_R23p2-5.5km'!$M76^2)</f>
        <v>4.6733689987666388E-2</v>
      </c>
      <c r="CV78" s="2">
        <f>SQRT('(5) year_D_R23p2-5.5km'!DF76^2+'(5) year_D_R23p2-5.5km'!$M76^2)</f>
        <v>4.6733689987666388E-2</v>
      </c>
      <c r="CW78" s="2">
        <f>SQRT('(5) year_D_R23p2-5.5km'!DG76^2+'(5) year_D_R23p2-5.5km'!$M76^2)</f>
        <v>4.6733689987666388E-2</v>
      </c>
      <c r="CX78" s="2">
        <f>SQRT('(5) year_D_R23p2-5.5km'!DH76^2+'(5) year_D_R23p2-5.5km'!$M76^2)</f>
        <v>4.6733689987666388E-2</v>
      </c>
      <c r="CY78" s="2">
        <f t="shared" si="19"/>
        <v>6.966647176788225E-3</v>
      </c>
      <c r="CZ78" s="2">
        <f t="shared" si="16"/>
        <v>1.1015236366716252E-2</v>
      </c>
      <c r="DA78" s="2">
        <f t="shared" si="20"/>
        <v>1.1015236366716252E-2</v>
      </c>
    </row>
    <row r="79" spans="1:105" x14ac:dyDescent="0.2">
      <c r="A79" s="170" t="s">
        <v>169</v>
      </c>
      <c r="B79" s="3" t="s">
        <v>176</v>
      </c>
      <c r="C79" s="2">
        <f>'(6) SMB_R23p2-5km_Gl'!P78-'(5) year_D_R23p2-5.5km'!P77</f>
        <v>1.9099999999999999E-2</v>
      </c>
      <c r="D79" s="2">
        <f>'(6) SMB_R23p2-5km_Gl'!Q78-'(5) year_D_R23p2-5.5km'!Q77</f>
        <v>3.9100000000000003E-2</v>
      </c>
      <c r="E79" s="2">
        <f>'(6) SMB_R23p2-5km_Gl'!R78-'(5) year_D_R23p2-5.5km'!R77</f>
        <v>4.9099999999999998E-2</v>
      </c>
      <c r="F79" s="2">
        <f>'(6) SMB_R23p2-5km_Gl'!S78-'(5) year_D_R23p2-5.5km'!S77</f>
        <v>-8.9999999999999802E-4</v>
      </c>
      <c r="G79" s="2">
        <f>'(6) SMB_R23p2-5km_Gl'!T78-'(5) year_D_R23p2-5.5km'!T77</f>
        <v>1.9099999999999999E-2</v>
      </c>
      <c r="H79" s="2">
        <f>'(6) SMB_R23p2-5km_Gl'!U78-'(5) year_D_R23p2-5.5km'!U77</f>
        <v>9.9100000000000021E-2</v>
      </c>
      <c r="I79" s="2">
        <f>'(6) SMB_R23p2-5km_Gl'!V78-'(5) year_D_R23p2-5.5km'!V77</f>
        <v>3.9100000000000003E-2</v>
      </c>
      <c r="J79" s="2">
        <f>'(6) SMB_R23p2-5km_Gl'!W78-'(5) year_D_R23p2-5.5km'!W77</f>
        <v>9.1000000000000039E-3</v>
      </c>
      <c r="K79" s="2">
        <f>'(6) SMB_R23p2-5km_Gl'!X78-'(5) year_D_R23p2-5.5km'!X77</f>
        <v>2.9100000000000008E-2</v>
      </c>
      <c r="L79" s="2">
        <f>'(6) SMB_R23p2-5km_Gl'!Y78-'(5) year_D_R23p2-5.5km'!Y77</f>
        <v>9.1000000000000039E-3</v>
      </c>
      <c r="M79" s="2">
        <f>'(6) SMB_R23p2-5km_Gl'!Z78-'(5) year_D_R23p2-5.5km'!Z77</f>
        <v>-9.0900000000000009E-2</v>
      </c>
      <c r="N79" s="2">
        <f>'(6) SMB_R23p2-5km_Gl'!AA78-'(5) year_D_R23p2-5.5km'!AA77</f>
        <v>-9.0900000000000009E-2</v>
      </c>
      <c r="O79" s="2">
        <f>'(6) SMB_R23p2-5km_Gl'!AB78-'(5) year_D_R23p2-5.5km'!AB77</f>
        <v>-7.0899999999999991E-2</v>
      </c>
      <c r="P79" s="2">
        <f>'(6) SMB_R23p2-5km_Gl'!AC78-'(5) year_D_R23p2-5.5km'!AC77</f>
        <v>-0.10089999999999999</v>
      </c>
      <c r="Q79" s="2">
        <f>'(6) SMB_R23p2-5km_Gl'!AD78-'(5) year_D_R23p2-5.5km'!AD77</f>
        <v>-7.0899999999999991E-2</v>
      </c>
      <c r="R79" s="2">
        <f>'(6) SMB_R23p2-5km_Gl'!AE78-'(5) year_D_R23p2-5.5km'!AE77</f>
        <v>0.12910000000000002</v>
      </c>
      <c r="S79" s="2">
        <f>'(6) SMB_R23p2-5km_Gl'!AF78-'(5) year_D_R23p2-5.5km'!AF77</f>
        <v>-0.12090000000000001</v>
      </c>
      <c r="T79" s="2">
        <f>'(6) SMB_R23p2-5km_Gl'!AG78-'(5) year_D_R23p2-5.5km'!AG77</f>
        <v>-6.0899999999999996E-2</v>
      </c>
      <c r="U79" s="2">
        <f>'(6) SMB_R23p2-5km_Gl'!AH78-'(5) year_D_R23p2-5.5km'!AH77</f>
        <v>-8.9999999999999802E-4</v>
      </c>
      <c r="V79" s="2">
        <f>'(6) SMB_R23p2-5km_Gl'!AI78-'(5) year_D_R23p2-5.5km'!AI77</f>
        <v>-6.0899999999999996E-2</v>
      </c>
      <c r="W79" s="2">
        <f>'(6) SMB_R23p2-5km_Gl'!AJ78-'(5) year_D_R23p2-5.5km'!AJ77</f>
        <v>4.9099999999999998E-2</v>
      </c>
      <c r="X79" s="2">
        <f>'(6) SMB_R23p2-5km_Gl'!AK78-'(5) year_D_R23p2-5.5km'!AK77</f>
        <v>7.9100000000000004E-2</v>
      </c>
      <c r="Y79" s="2">
        <f>'(6) SMB_R23p2-5km_Gl'!AL78-'(5) year_D_R23p2-5.5km'!AL77</f>
        <v>-4.0899999999999999E-2</v>
      </c>
      <c r="Z79" s="2">
        <f>'(6) SMB_R23p2-5km_Gl'!AM78-'(5) year_D_R23p2-5.5km'!AM77</f>
        <v>-2.0899999999999998E-2</v>
      </c>
      <c r="AA79" s="2">
        <f>'(6) SMB_R23p2-5km_Gl'!AN78-'(5) year_D_R23p2-5.5km'!AN77</f>
        <v>-4.0899999999999999E-2</v>
      </c>
      <c r="AB79" s="2">
        <f>'(6) SMB_R23p2-5km_Gl'!AO78-'(5) year_D_R23p2-5.5km'!AO77</f>
        <v>0.11910000000000001</v>
      </c>
      <c r="AC79" s="2">
        <f>'(6) SMB_R23p2-5km_Gl'!AP78-'(5) year_D_R23p2-5.5km'!AP77</f>
        <v>8.9100000000000013E-2</v>
      </c>
      <c r="AD79" s="2">
        <f>'(6) SMB_R23p2-5km_Gl'!AQ78-'(5) year_D_R23p2-5.5km'!AQ77</f>
        <v>-0.12090000000000001</v>
      </c>
      <c r="AE79" s="2">
        <f>'(6) SMB_R23p2-5km_Gl'!AR78-'(5) year_D_R23p2-5.5km'!AR77</f>
        <v>-0.1409</v>
      </c>
      <c r="AF79" s="2">
        <f>'(6) SMB_R23p2-5km_Gl'!AS78-'(5) year_D_R23p2-5.5km'!AS77</f>
        <v>-0.15090000000000001</v>
      </c>
      <c r="AG79" s="2">
        <f>'(6) SMB_R23p2-5km_Gl'!AT78-'(5) year_D_R23p2-5.5km'!AT77</f>
        <v>-0.13089999999999999</v>
      </c>
      <c r="AH79" s="2">
        <f>'(6) SMB_R23p2-5km_Gl'!AU78-'(5) year_D_R23p2-5.5km'!AU77</f>
        <v>-0.1109</v>
      </c>
      <c r="AI79" s="2">
        <f>'(6) SMB_R23p2-5km_Gl'!AV78-'(5) year_D_R23p2-5.5km'!AV77</f>
        <v>-0.1709</v>
      </c>
      <c r="AJ79" s="2">
        <f>'(6) SMB_R23p2-5km_Gl'!AW78-'(5) year_D_R23p2-5.5km'!AW77</f>
        <v>7.9100000000000004E-2</v>
      </c>
      <c r="AK79" s="2">
        <f>'(6) SMB_R23p2-5km_Gl'!AX78-'(5) year_D_R23p2-5.5km'!AX77</f>
        <v>-0.18090000000000001</v>
      </c>
      <c r="AL79" s="2">
        <f>'(6) SMB_R23p2-5km_Gl'!AY78-'(5) year_D_R23p2-5.5km'!AY77</f>
        <v>-8.09E-2</v>
      </c>
      <c r="AM79" s="2">
        <f>'(6) SMB_R23p2-5km_Gl'!AZ78-'(5) year_D_R23p2-5.5km'!AZ77</f>
        <v>-0.27090000000000003</v>
      </c>
      <c r="AN79" s="2">
        <f>'(6) SMB_R23p2-5km_Gl'!BA78-'(5) year_D_R23p2-5.5km'!BA77</f>
        <v>-0.2109</v>
      </c>
      <c r="AO79" s="2">
        <f>'(6) SMB_R23p2-5km_Gl'!BB78-'(5) year_D_R23p2-5.5km'!BB77</f>
        <v>-0.22089999999999999</v>
      </c>
      <c r="AP79" s="2">
        <f>'(6) SMB_R23p2-5km_Gl'!BC78-'(5) year_D_R23p2-5.5km'!BC77</f>
        <v>-0.15090000000000001</v>
      </c>
      <c r="AQ79" s="2">
        <f>'(6) SMB_R23p2-5km_Gl'!BD78-'(5) year_D_R23p2-5.5km'!BD77</f>
        <v>-0.2009</v>
      </c>
      <c r="AR79" s="2">
        <f>'(6) SMB_R23p2-5km_Gl'!BE78-'(5) year_D_R23p2-5.5km'!BE77</f>
        <v>-0.18090000000000001</v>
      </c>
      <c r="AS79" s="2">
        <f>'(6) SMB_R23p2-5km_Gl'!BF78-'(5) year_D_R23p2-5.5km'!BF77</f>
        <v>-0.10089999999999999</v>
      </c>
      <c r="AT79" s="2">
        <f>'(6) SMB_R23p2-5km_Gl'!BG78-'(5) year_D_R23p2-5.5km'!BG77</f>
        <v>-0.15090000000000001</v>
      </c>
      <c r="AU79" s="2">
        <f>'(6) SMB_R23p2-5km_Gl'!BH78-'(5) year_D_R23p2-5.5km'!BH77</f>
        <v>-0.18090000000000001</v>
      </c>
      <c r="AV79" s="2">
        <f>'(6) SMB_R23p2-5km_Gl'!BI78-'(5) year_D_R23p2-5.5km'!BI77</f>
        <v>-0.13089999999999999</v>
      </c>
      <c r="AW79" s="2">
        <f>'(6) SMB_R23p2-5km_Gl'!BJ78-'(5) year_D_R23p2-5.5km'!BJ77</f>
        <v>-6.0899999999999996E-2</v>
      </c>
      <c r="AX79" s="23">
        <f t="shared" si="15"/>
        <v>-6.0899999999999982E-2</v>
      </c>
      <c r="AY79" s="23">
        <f t="shared" si="17"/>
        <v>-8.794736842105258E-3</v>
      </c>
      <c r="AZ79" s="23">
        <f t="shared" si="18"/>
        <v>-0.14923333333333336</v>
      </c>
      <c r="BD79" s="2">
        <f>SQRT('(5) year_D_R23p2-5.5km'!BN77^2+'(5) year_D_R23p2-5.5km'!$M77^2)</f>
        <v>1.2965781110763602E-2</v>
      </c>
      <c r="BE79" s="2">
        <f>SQRT('(5) year_D_R23p2-5.5km'!BO77^2+'(5) year_D_R23p2-5.5km'!$M77^2)</f>
        <v>1.2965781110763602E-2</v>
      </c>
      <c r="BF79" s="2">
        <f>SQRT('(5) year_D_R23p2-5.5km'!BP77^2+'(5) year_D_R23p2-5.5km'!$M77^2)</f>
        <v>1.2965781110763602E-2</v>
      </c>
      <c r="BG79" s="2">
        <f>SQRT('(5) year_D_R23p2-5.5km'!BQ77^2+'(5) year_D_R23p2-5.5km'!$M77^2)</f>
        <v>1.2965781110763602E-2</v>
      </c>
      <c r="BH79" s="2">
        <f>SQRT('(5) year_D_R23p2-5.5km'!BR77^2+'(5) year_D_R23p2-5.5km'!$M77^2)</f>
        <v>1.2965781110763602E-2</v>
      </c>
      <c r="BI79" s="2">
        <f>SQRT('(5) year_D_R23p2-5.5km'!BS77^2+'(5) year_D_R23p2-5.5km'!$M77^2)</f>
        <v>1.2965781110763602E-2</v>
      </c>
      <c r="BJ79" s="2">
        <f>SQRT('(5) year_D_R23p2-5.5km'!BT77^2+'(5) year_D_R23p2-5.5km'!$M77^2)</f>
        <v>1.2965781110763602E-2</v>
      </c>
      <c r="BK79" s="2">
        <f>SQRT('(5) year_D_R23p2-5.5km'!BU77^2+'(5) year_D_R23p2-5.5km'!$M77^2)</f>
        <v>1.2965781110763602E-2</v>
      </c>
      <c r="BL79" s="2">
        <f>SQRT('(5) year_D_R23p2-5.5km'!BV77^2+'(5) year_D_R23p2-5.5km'!$M77^2)</f>
        <v>1.2965781110763602E-2</v>
      </c>
      <c r="BM79" s="2">
        <f>SQRT('(5) year_D_R23p2-5.5km'!BW77^2+'(5) year_D_R23p2-5.5km'!$M77^2)</f>
        <v>1.2965781110763602E-2</v>
      </c>
      <c r="BN79" s="2">
        <f>SQRT('(5) year_D_R23p2-5.5km'!BX77^2+'(5) year_D_R23p2-5.5km'!$M77^2)</f>
        <v>1.2965781110763602E-2</v>
      </c>
      <c r="BO79" s="2">
        <f>SQRT('(5) year_D_R23p2-5.5km'!BY77^2+'(5) year_D_R23p2-5.5km'!$M77^2)</f>
        <v>1.2965781110763602E-2</v>
      </c>
      <c r="BP79" s="2">
        <f>SQRT('(5) year_D_R23p2-5.5km'!BZ77^2+'(5) year_D_R23p2-5.5km'!$M77^2)</f>
        <v>1.2965781110763602E-2</v>
      </c>
      <c r="BQ79" s="2">
        <f>SQRT('(5) year_D_R23p2-5.5km'!CA77^2+'(5) year_D_R23p2-5.5km'!$M77^2)</f>
        <v>1.2965781110763602E-2</v>
      </c>
      <c r="BR79" s="2">
        <f>SQRT('(5) year_D_R23p2-5.5km'!CB77^2+'(5) year_D_R23p2-5.5km'!$M77^2)</f>
        <v>1.2965781110763602E-2</v>
      </c>
      <c r="BS79" s="2">
        <f>SQRT('(5) year_D_R23p2-5.5km'!CC77^2+'(5) year_D_R23p2-5.5km'!$M77^2)</f>
        <v>1.2965781110763602E-2</v>
      </c>
      <c r="BT79" s="2">
        <f>SQRT('(5) year_D_R23p2-5.5km'!CD77^2+'(5) year_D_R23p2-5.5km'!$M77^2)</f>
        <v>1.2965781110763602E-2</v>
      </c>
      <c r="BU79" s="2">
        <f>SQRT('(5) year_D_R23p2-5.5km'!CE77^2+'(5) year_D_R23p2-5.5km'!$M77^2)</f>
        <v>1.2965781110763602E-2</v>
      </c>
      <c r="BV79" s="2">
        <f>SQRT('(5) year_D_R23p2-5.5km'!CF77^2+'(5) year_D_R23p2-5.5km'!$M77^2)</f>
        <v>1.2965781110763602E-2</v>
      </c>
      <c r="BW79" s="2">
        <f>SQRT('(5) year_D_R23p2-5.5km'!CG77^2+'(5) year_D_R23p2-5.5km'!$M77^2)</f>
        <v>1.2965781110763602E-2</v>
      </c>
      <c r="BX79" s="2">
        <f>SQRT('(5) year_D_R23p2-5.5km'!CH77^2+'(5) year_D_R23p2-5.5km'!$M77^2)</f>
        <v>1.2965781110763602E-2</v>
      </c>
      <c r="BY79" s="2">
        <f>SQRT('(5) year_D_R23p2-5.5km'!CI77^2+'(5) year_D_R23p2-5.5km'!$M77^2)</f>
        <v>1.2965781110763602E-2</v>
      </c>
      <c r="BZ79" s="2">
        <f>SQRT('(5) year_D_R23p2-5.5km'!CJ77^2+'(5) year_D_R23p2-5.5km'!$M77^2)</f>
        <v>1.2965781110763602E-2</v>
      </c>
      <c r="CA79" s="2">
        <f>SQRT('(5) year_D_R23p2-5.5km'!CK77^2+'(5) year_D_R23p2-5.5km'!$M77^2)</f>
        <v>1.2965781110763602E-2</v>
      </c>
      <c r="CB79" s="2">
        <f>SQRT('(5) year_D_R23p2-5.5km'!CL77^2+'(5) year_D_R23p2-5.5km'!$M77^2)</f>
        <v>1.2965781110763602E-2</v>
      </c>
      <c r="CC79" s="2">
        <f>SQRT('(5) year_D_R23p2-5.5km'!CM77^2+'(5) year_D_R23p2-5.5km'!$M77^2)</f>
        <v>1.2965781110763602E-2</v>
      </c>
      <c r="CD79" s="2">
        <f>SQRT('(5) year_D_R23p2-5.5km'!CN77^2+'(5) year_D_R23p2-5.5km'!$M77^2)</f>
        <v>1.2965781110763602E-2</v>
      </c>
      <c r="CE79" s="2">
        <f>SQRT('(5) year_D_R23p2-5.5km'!CO77^2+'(5) year_D_R23p2-5.5km'!$M77^2)</f>
        <v>1.2965781110763602E-2</v>
      </c>
      <c r="CF79" s="2">
        <f>SQRT('(5) year_D_R23p2-5.5km'!CP77^2+'(5) year_D_R23p2-5.5km'!$M77^2)</f>
        <v>1.2965781110763602E-2</v>
      </c>
      <c r="CG79" s="2">
        <f>SQRT('(5) year_D_R23p2-5.5km'!CQ77^2+'(5) year_D_R23p2-5.5km'!$M77^2)</f>
        <v>1.2965781110763602E-2</v>
      </c>
      <c r="CH79" s="2">
        <f>SQRT('(5) year_D_R23p2-5.5km'!CR77^2+'(5) year_D_R23p2-5.5km'!$M77^2)</f>
        <v>1.2965781110763602E-2</v>
      </c>
      <c r="CI79" s="2">
        <f>SQRT('(5) year_D_R23p2-5.5km'!CS77^2+'(5) year_D_R23p2-5.5km'!$M77^2)</f>
        <v>1.2965781110763602E-2</v>
      </c>
      <c r="CJ79" s="2">
        <f>SQRT('(5) year_D_R23p2-5.5km'!CT77^2+'(5) year_D_R23p2-5.5km'!$M77^2)</f>
        <v>1.2965781110763602E-2</v>
      </c>
      <c r="CK79" s="2">
        <f>SQRT('(5) year_D_R23p2-5.5km'!CU77^2+'(5) year_D_R23p2-5.5km'!$M77^2)</f>
        <v>1.2965781110763602E-2</v>
      </c>
      <c r="CL79" s="2">
        <f>SQRT('(5) year_D_R23p2-5.5km'!CV77^2+'(5) year_D_R23p2-5.5km'!$M77^2)</f>
        <v>1.2965781110763602E-2</v>
      </c>
      <c r="CM79" s="2">
        <f>SQRT('(5) year_D_R23p2-5.5km'!CW77^2+'(5) year_D_R23p2-5.5km'!$M77^2)</f>
        <v>1.2965781110763602E-2</v>
      </c>
      <c r="CN79" s="2">
        <f>SQRT('(5) year_D_R23p2-5.5km'!CX77^2+'(5) year_D_R23p2-5.5km'!$M77^2)</f>
        <v>1.2965781110763602E-2</v>
      </c>
      <c r="CO79" s="2">
        <f>SQRT('(5) year_D_R23p2-5.5km'!CY77^2+'(5) year_D_R23p2-5.5km'!$M77^2)</f>
        <v>1.2965781110763602E-2</v>
      </c>
      <c r="CP79" s="2">
        <f>SQRT('(5) year_D_R23p2-5.5km'!CZ77^2+'(5) year_D_R23p2-5.5km'!$M77^2)</f>
        <v>1.2965781110763602E-2</v>
      </c>
      <c r="CQ79" s="2">
        <f>SQRT('(5) year_D_R23p2-5.5km'!DA77^2+'(5) year_D_R23p2-5.5km'!$M77^2)</f>
        <v>1.2965781110763602E-2</v>
      </c>
      <c r="CR79" s="2">
        <f>SQRT('(5) year_D_R23p2-5.5km'!DB77^2+'(5) year_D_R23p2-5.5km'!$M77^2)</f>
        <v>1.2965781110763602E-2</v>
      </c>
      <c r="CS79" s="2">
        <f>SQRT('(5) year_D_R23p2-5.5km'!DC77^2+'(5) year_D_R23p2-5.5km'!$M77^2)</f>
        <v>1.2965781110763602E-2</v>
      </c>
      <c r="CT79" s="2">
        <f>SQRT('(5) year_D_R23p2-5.5km'!DD77^2+'(5) year_D_R23p2-5.5km'!$M77^2)</f>
        <v>1.2965781110763602E-2</v>
      </c>
      <c r="CU79" s="2">
        <f>SQRT('(5) year_D_R23p2-5.5km'!DE77^2+'(5) year_D_R23p2-5.5km'!$M77^2)</f>
        <v>1.2965781110763602E-2</v>
      </c>
      <c r="CV79" s="2">
        <f>SQRT('(5) year_D_R23p2-5.5km'!DF77^2+'(5) year_D_R23p2-5.5km'!$M77^2)</f>
        <v>1.2965781110763602E-2</v>
      </c>
      <c r="CW79" s="2">
        <f>SQRT('(5) year_D_R23p2-5.5km'!DG77^2+'(5) year_D_R23p2-5.5km'!$M77^2)</f>
        <v>1.2965781110763602E-2</v>
      </c>
      <c r="CX79" s="2">
        <f>SQRT('(5) year_D_R23p2-5.5km'!DH77^2+'(5) year_D_R23p2-5.5km'!$M77^2)</f>
        <v>1.2965781110763602E-2</v>
      </c>
      <c r="CY79" s="2">
        <f t="shared" si="19"/>
        <v>1.9328245296700119E-3</v>
      </c>
      <c r="CZ79" s="2">
        <f t="shared" si="16"/>
        <v>3.0560639156004634E-3</v>
      </c>
      <c r="DA79" s="2">
        <f t="shared" si="20"/>
        <v>3.0560639156004634E-3</v>
      </c>
    </row>
    <row r="80" spans="1:105" x14ac:dyDescent="0.2">
      <c r="A80" s="170" t="s">
        <v>266</v>
      </c>
      <c r="B80" s="3" t="s">
        <v>176</v>
      </c>
      <c r="C80" s="2">
        <f>'(6) SMB_R23p2-5km_Gl'!P79-'(5) year_D_R23p2-5.5km'!P78</f>
        <v>-2.0999999999999999E-3</v>
      </c>
      <c r="D80" s="2">
        <f>'(6) SMB_R23p2-5km_Gl'!Q79-'(5) year_D_R23p2-5.5km'!Q78</f>
        <v>-2.0999999999999999E-3</v>
      </c>
      <c r="E80" s="2">
        <f>'(6) SMB_R23p2-5km_Gl'!R79-'(5) year_D_R23p2-5.5km'!R78</f>
        <v>-2.0999999999999999E-3</v>
      </c>
      <c r="F80" s="2">
        <f>'(6) SMB_R23p2-5km_Gl'!S79-'(5) year_D_R23p2-5.5km'!S78</f>
        <v>-2.0999999999999999E-3</v>
      </c>
      <c r="G80" s="2">
        <f>'(6) SMB_R23p2-5km_Gl'!T79-'(5) year_D_R23p2-5.5km'!T78</f>
        <v>-2.0999999999999999E-3</v>
      </c>
      <c r="H80" s="2">
        <f>'(6) SMB_R23p2-5km_Gl'!U79-'(5) year_D_R23p2-5.5km'!U78</f>
        <v>7.9000000000000008E-3</v>
      </c>
      <c r="I80" s="2">
        <f>'(6) SMB_R23p2-5km_Gl'!V79-'(5) year_D_R23p2-5.5km'!V78</f>
        <v>7.9000000000000008E-3</v>
      </c>
      <c r="J80" s="2">
        <f>'(6) SMB_R23p2-5km_Gl'!W79-'(5) year_D_R23p2-5.5km'!W78</f>
        <v>-2.0999999999999999E-3</v>
      </c>
      <c r="K80" s="2">
        <f>'(6) SMB_R23p2-5km_Gl'!X79-'(5) year_D_R23p2-5.5km'!X78</f>
        <v>-2.0999999999999999E-3</v>
      </c>
      <c r="L80" s="2">
        <f>'(6) SMB_R23p2-5km_Gl'!Y79-'(5) year_D_R23p2-5.5km'!Y78</f>
        <v>-2.0999999999999999E-3</v>
      </c>
      <c r="M80" s="2">
        <f>'(6) SMB_R23p2-5km_Gl'!Z79-'(5) year_D_R23p2-5.5km'!Z78</f>
        <v>-1.21E-2</v>
      </c>
      <c r="N80" s="2">
        <f>'(6) SMB_R23p2-5km_Gl'!AA79-'(5) year_D_R23p2-5.5km'!AA78</f>
        <v>-1.21E-2</v>
      </c>
      <c r="O80" s="2">
        <f>'(6) SMB_R23p2-5km_Gl'!AB79-'(5) year_D_R23p2-5.5km'!AB78</f>
        <v>-2.0999999999999999E-3</v>
      </c>
      <c r="P80" s="2">
        <f>'(6) SMB_R23p2-5km_Gl'!AC79-'(5) year_D_R23p2-5.5km'!AC78</f>
        <v>-1.21E-2</v>
      </c>
      <c r="Q80" s="2">
        <f>'(6) SMB_R23p2-5km_Gl'!AD79-'(5) year_D_R23p2-5.5km'!AD78</f>
        <v>-2.0999999999999999E-3</v>
      </c>
      <c r="R80" s="2">
        <f>'(6) SMB_R23p2-5km_Gl'!AE79-'(5) year_D_R23p2-5.5km'!AE78</f>
        <v>7.9000000000000008E-3</v>
      </c>
      <c r="S80" s="2">
        <f>'(6) SMB_R23p2-5km_Gl'!AF79-'(5) year_D_R23p2-5.5km'!AF78</f>
        <v>-2.0999999999999999E-3</v>
      </c>
      <c r="T80" s="2">
        <f>'(6) SMB_R23p2-5km_Gl'!AG79-'(5) year_D_R23p2-5.5km'!AG78</f>
        <v>-2.0999999999999999E-3</v>
      </c>
      <c r="U80" s="2">
        <f>'(6) SMB_R23p2-5km_Gl'!AH79-'(5) year_D_R23p2-5.5km'!AH78</f>
        <v>7.9000000000000008E-3</v>
      </c>
      <c r="V80" s="2">
        <f>'(6) SMB_R23p2-5km_Gl'!AI79-'(5) year_D_R23p2-5.5km'!AI78</f>
        <v>-2.0999999999999999E-3</v>
      </c>
      <c r="W80" s="2">
        <f>'(6) SMB_R23p2-5km_Gl'!AJ79-'(5) year_D_R23p2-5.5km'!AJ78</f>
        <v>7.9000000000000008E-3</v>
      </c>
      <c r="X80" s="2">
        <f>'(6) SMB_R23p2-5km_Gl'!AK79-'(5) year_D_R23p2-5.5km'!AK78</f>
        <v>7.9000000000000008E-3</v>
      </c>
      <c r="Y80" s="2">
        <f>'(6) SMB_R23p2-5km_Gl'!AL79-'(5) year_D_R23p2-5.5km'!AL78</f>
        <v>-2.0999999999999999E-3</v>
      </c>
      <c r="Z80" s="2">
        <f>'(6) SMB_R23p2-5km_Gl'!AM79-'(5) year_D_R23p2-5.5km'!AM78</f>
        <v>-2.0999999999999999E-3</v>
      </c>
      <c r="AA80" s="2">
        <f>'(6) SMB_R23p2-5km_Gl'!AN79-'(5) year_D_R23p2-5.5km'!AN78</f>
        <v>-2.0999999999999999E-3</v>
      </c>
      <c r="AB80" s="2">
        <f>'(6) SMB_R23p2-5km_Gl'!AO79-'(5) year_D_R23p2-5.5km'!AO78</f>
        <v>7.9000000000000008E-3</v>
      </c>
      <c r="AC80" s="2">
        <f>'(6) SMB_R23p2-5km_Gl'!AP79-'(5) year_D_R23p2-5.5km'!AP78</f>
        <v>7.9000000000000008E-3</v>
      </c>
      <c r="AD80" s="2">
        <f>'(6) SMB_R23p2-5km_Gl'!AQ79-'(5) year_D_R23p2-5.5km'!AQ78</f>
        <v>-1.21E-2</v>
      </c>
      <c r="AE80" s="2">
        <f>'(6) SMB_R23p2-5km_Gl'!AR79-'(5) year_D_R23p2-5.5km'!AR78</f>
        <v>-1.21E-2</v>
      </c>
      <c r="AF80" s="2">
        <f>'(6) SMB_R23p2-5km_Gl'!AS79-'(5) year_D_R23p2-5.5km'!AS78</f>
        <v>-1.21E-2</v>
      </c>
      <c r="AG80" s="2">
        <f>'(6) SMB_R23p2-5km_Gl'!AT79-'(5) year_D_R23p2-5.5km'!AT78</f>
        <v>-1.21E-2</v>
      </c>
      <c r="AH80" s="2">
        <f>'(6) SMB_R23p2-5km_Gl'!AU79-'(5) year_D_R23p2-5.5km'!AU78</f>
        <v>-1.21E-2</v>
      </c>
      <c r="AI80" s="2">
        <f>'(6) SMB_R23p2-5km_Gl'!AV79-'(5) year_D_R23p2-5.5km'!AV78</f>
        <v>-1.21E-2</v>
      </c>
      <c r="AJ80" s="2">
        <f>'(6) SMB_R23p2-5km_Gl'!AW79-'(5) year_D_R23p2-5.5km'!AW78</f>
        <v>7.9000000000000008E-3</v>
      </c>
      <c r="AK80" s="2">
        <f>'(6) SMB_R23p2-5km_Gl'!AX79-'(5) year_D_R23p2-5.5km'!AX78</f>
        <v>-1.21E-2</v>
      </c>
      <c r="AL80" s="2">
        <f>'(6) SMB_R23p2-5km_Gl'!AY79-'(5) year_D_R23p2-5.5km'!AY78</f>
        <v>-1.21E-2</v>
      </c>
      <c r="AM80" s="2">
        <f>'(6) SMB_R23p2-5km_Gl'!AZ79-'(5) year_D_R23p2-5.5km'!AZ78</f>
        <v>-2.2100000000000002E-2</v>
      </c>
      <c r="AN80" s="2">
        <f>'(6) SMB_R23p2-5km_Gl'!BA79-'(5) year_D_R23p2-5.5km'!BA78</f>
        <v>-1.21E-2</v>
      </c>
      <c r="AO80" s="2">
        <f>'(6) SMB_R23p2-5km_Gl'!BB79-'(5) year_D_R23p2-5.5km'!BB78</f>
        <v>-2.2100000000000002E-2</v>
      </c>
      <c r="AP80" s="2">
        <f>'(6) SMB_R23p2-5km_Gl'!BC79-'(5) year_D_R23p2-5.5km'!BC78</f>
        <v>-1.21E-2</v>
      </c>
      <c r="AQ80" s="2">
        <f>'(6) SMB_R23p2-5km_Gl'!BD79-'(5) year_D_R23p2-5.5km'!BD78</f>
        <v>-2.2100000000000002E-2</v>
      </c>
      <c r="AR80" s="2">
        <f>'(6) SMB_R23p2-5km_Gl'!BE79-'(5) year_D_R23p2-5.5km'!BE78</f>
        <v>-1.21E-2</v>
      </c>
      <c r="AS80" s="2">
        <f>'(6) SMB_R23p2-5km_Gl'!BF79-'(5) year_D_R23p2-5.5km'!BF78</f>
        <v>-2.0999999999999999E-3</v>
      </c>
      <c r="AT80" s="2">
        <f>'(6) SMB_R23p2-5km_Gl'!BG79-'(5) year_D_R23p2-5.5km'!BG78</f>
        <v>-1.21E-2</v>
      </c>
      <c r="AU80" s="2">
        <f>'(6) SMB_R23p2-5km_Gl'!BH79-'(5) year_D_R23p2-5.5km'!BH78</f>
        <v>-2.2100000000000002E-2</v>
      </c>
      <c r="AV80" s="2">
        <f>'(6) SMB_R23p2-5km_Gl'!BI79-'(5) year_D_R23p2-5.5km'!BI78</f>
        <v>-1.21E-2</v>
      </c>
      <c r="AW80" s="2">
        <f>'(6) SMB_R23p2-5km_Gl'!BJ79-'(5) year_D_R23p2-5.5km'!BJ78</f>
        <v>-1.21E-2</v>
      </c>
      <c r="AX80" s="23">
        <f t="shared" si="15"/>
        <v>-5.360869565217391E-3</v>
      </c>
      <c r="AY80" s="23">
        <f t="shared" si="17"/>
        <v>-1.573684210526315E-3</v>
      </c>
      <c r="AZ80" s="23">
        <f t="shared" si="18"/>
        <v>-1.2655555555555555E-2</v>
      </c>
      <c r="BD80" s="2">
        <f>SQRT('(5) year_D_R23p2-5.5km'!BN78^2+'(5) year_D_R23p2-5.5km'!$M78^2)</f>
        <v>4.3647012294698446E-4</v>
      </c>
      <c r="BE80" s="2">
        <f>SQRT('(5) year_D_R23p2-5.5km'!BO78^2+'(5) year_D_R23p2-5.5km'!$M78^2)</f>
        <v>4.3647012294698446E-4</v>
      </c>
      <c r="BF80" s="2">
        <f>SQRT('(5) year_D_R23p2-5.5km'!BP78^2+'(5) year_D_R23p2-5.5km'!$M78^2)</f>
        <v>4.3647012294698446E-4</v>
      </c>
      <c r="BG80" s="2">
        <f>SQRT('(5) year_D_R23p2-5.5km'!BQ78^2+'(5) year_D_R23p2-5.5km'!$M78^2)</f>
        <v>4.3647012294698446E-4</v>
      </c>
      <c r="BH80" s="2">
        <f>SQRT('(5) year_D_R23p2-5.5km'!BR78^2+'(5) year_D_R23p2-5.5km'!$M78^2)</f>
        <v>4.3647012294698446E-4</v>
      </c>
      <c r="BI80" s="2">
        <f>SQRT('(5) year_D_R23p2-5.5km'!BS78^2+'(5) year_D_R23p2-5.5km'!$M78^2)</f>
        <v>4.3647012294698446E-4</v>
      </c>
      <c r="BJ80" s="2">
        <f>SQRT('(5) year_D_R23p2-5.5km'!BT78^2+'(5) year_D_R23p2-5.5km'!$M78^2)</f>
        <v>4.3647012294698446E-4</v>
      </c>
      <c r="BK80" s="2">
        <f>SQRT('(5) year_D_R23p2-5.5km'!BU78^2+'(5) year_D_R23p2-5.5km'!$M78^2)</f>
        <v>4.3647012294698446E-4</v>
      </c>
      <c r="BL80" s="2">
        <f>SQRT('(5) year_D_R23p2-5.5km'!BV78^2+'(5) year_D_R23p2-5.5km'!$M78^2)</f>
        <v>4.3647012294698446E-4</v>
      </c>
      <c r="BM80" s="2">
        <f>SQRT('(5) year_D_R23p2-5.5km'!BW78^2+'(5) year_D_R23p2-5.5km'!$M78^2)</f>
        <v>4.3647012294698446E-4</v>
      </c>
      <c r="BN80" s="2">
        <f>SQRT('(5) year_D_R23p2-5.5km'!BX78^2+'(5) year_D_R23p2-5.5km'!$M78^2)</f>
        <v>4.3647012294698446E-4</v>
      </c>
      <c r="BO80" s="2">
        <f>SQRT('(5) year_D_R23p2-5.5km'!BY78^2+'(5) year_D_R23p2-5.5km'!$M78^2)</f>
        <v>4.3647012294698446E-4</v>
      </c>
      <c r="BP80" s="2">
        <f>SQRT('(5) year_D_R23p2-5.5km'!BZ78^2+'(5) year_D_R23p2-5.5km'!$M78^2)</f>
        <v>4.3647012294698446E-4</v>
      </c>
      <c r="BQ80" s="2">
        <f>SQRT('(5) year_D_R23p2-5.5km'!CA78^2+'(5) year_D_R23p2-5.5km'!$M78^2)</f>
        <v>4.3647012294698446E-4</v>
      </c>
      <c r="BR80" s="2">
        <f>SQRT('(5) year_D_R23p2-5.5km'!CB78^2+'(5) year_D_R23p2-5.5km'!$M78^2)</f>
        <v>4.3647012294698446E-4</v>
      </c>
      <c r="BS80" s="2">
        <f>SQRT('(5) year_D_R23p2-5.5km'!CC78^2+'(5) year_D_R23p2-5.5km'!$M78^2)</f>
        <v>4.3647012294698446E-4</v>
      </c>
      <c r="BT80" s="2">
        <f>SQRT('(5) year_D_R23p2-5.5km'!CD78^2+'(5) year_D_R23p2-5.5km'!$M78^2)</f>
        <v>4.3647012294698446E-4</v>
      </c>
      <c r="BU80" s="2">
        <f>SQRT('(5) year_D_R23p2-5.5km'!CE78^2+'(5) year_D_R23p2-5.5km'!$M78^2)</f>
        <v>4.3647012294698446E-4</v>
      </c>
      <c r="BV80" s="2">
        <f>SQRT('(5) year_D_R23p2-5.5km'!CF78^2+'(5) year_D_R23p2-5.5km'!$M78^2)</f>
        <v>4.3647012294698446E-4</v>
      </c>
      <c r="BW80" s="2">
        <f>SQRT('(5) year_D_R23p2-5.5km'!CG78^2+'(5) year_D_R23p2-5.5km'!$M78^2)</f>
        <v>4.3647012294698446E-4</v>
      </c>
      <c r="BX80" s="2">
        <f>SQRT('(5) year_D_R23p2-5.5km'!CH78^2+'(5) year_D_R23p2-5.5km'!$M78^2)</f>
        <v>4.3647012294698446E-4</v>
      </c>
      <c r="BY80" s="2">
        <f>SQRT('(5) year_D_R23p2-5.5km'!CI78^2+'(5) year_D_R23p2-5.5km'!$M78^2)</f>
        <v>4.3647012294698446E-4</v>
      </c>
      <c r="BZ80" s="2">
        <f>SQRT('(5) year_D_R23p2-5.5km'!CJ78^2+'(5) year_D_R23p2-5.5km'!$M78^2)</f>
        <v>4.3647012294698446E-4</v>
      </c>
      <c r="CA80" s="2">
        <f>SQRT('(5) year_D_R23p2-5.5km'!CK78^2+'(5) year_D_R23p2-5.5km'!$M78^2)</f>
        <v>4.3647012294698446E-4</v>
      </c>
      <c r="CB80" s="2">
        <f>SQRT('(5) year_D_R23p2-5.5km'!CL78^2+'(5) year_D_R23p2-5.5km'!$M78^2)</f>
        <v>4.3647012294698446E-4</v>
      </c>
      <c r="CC80" s="2">
        <f>SQRT('(5) year_D_R23p2-5.5km'!CM78^2+'(5) year_D_R23p2-5.5km'!$M78^2)</f>
        <v>4.3647012294698446E-4</v>
      </c>
      <c r="CD80" s="2">
        <f>SQRT('(5) year_D_R23p2-5.5km'!CN78^2+'(5) year_D_R23p2-5.5km'!$M78^2)</f>
        <v>4.3647012294698446E-4</v>
      </c>
      <c r="CE80" s="2">
        <f>SQRT('(5) year_D_R23p2-5.5km'!CO78^2+'(5) year_D_R23p2-5.5km'!$M78^2)</f>
        <v>4.3647012294698446E-4</v>
      </c>
      <c r="CF80" s="2">
        <f>SQRT('(5) year_D_R23p2-5.5km'!CP78^2+'(5) year_D_R23p2-5.5km'!$M78^2)</f>
        <v>4.3647012294698446E-4</v>
      </c>
      <c r="CG80" s="2">
        <f>SQRT('(5) year_D_R23p2-5.5km'!CQ78^2+'(5) year_D_R23p2-5.5km'!$M78^2)</f>
        <v>4.3647012294698446E-4</v>
      </c>
      <c r="CH80" s="2">
        <f>SQRT('(5) year_D_R23p2-5.5km'!CR78^2+'(5) year_D_R23p2-5.5km'!$M78^2)</f>
        <v>4.3647012294698446E-4</v>
      </c>
      <c r="CI80" s="2">
        <f>SQRT('(5) year_D_R23p2-5.5km'!CS78^2+'(5) year_D_R23p2-5.5km'!$M78^2)</f>
        <v>4.3647012294698446E-4</v>
      </c>
      <c r="CJ80" s="2">
        <f>SQRT('(5) year_D_R23p2-5.5km'!CT78^2+'(5) year_D_R23p2-5.5km'!$M78^2)</f>
        <v>4.3647012294698446E-4</v>
      </c>
      <c r="CK80" s="2">
        <f>SQRT('(5) year_D_R23p2-5.5km'!CU78^2+'(5) year_D_R23p2-5.5km'!$M78^2)</f>
        <v>4.3647012294698446E-4</v>
      </c>
      <c r="CL80" s="2">
        <f>SQRT('(5) year_D_R23p2-5.5km'!CV78^2+'(5) year_D_R23p2-5.5km'!$M78^2)</f>
        <v>4.3647012294698446E-4</v>
      </c>
      <c r="CM80" s="2">
        <f>SQRT('(5) year_D_R23p2-5.5km'!CW78^2+'(5) year_D_R23p2-5.5km'!$M78^2)</f>
        <v>4.3647012294698446E-4</v>
      </c>
      <c r="CN80" s="2">
        <f>SQRT('(5) year_D_R23p2-5.5km'!CX78^2+'(5) year_D_R23p2-5.5km'!$M78^2)</f>
        <v>4.3647012294698446E-4</v>
      </c>
      <c r="CO80" s="2">
        <f>SQRT('(5) year_D_R23p2-5.5km'!CY78^2+'(5) year_D_R23p2-5.5km'!$M78^2)</f>
        <v>4.3647012294698446E-4</v>
      </c>
      <c r="CP80" s="2">
        <f>SQRT('(5) year_D_R23p2-5.5km'!CZ78^2+'(5) year_D_R23p2-5.5km'!$M78^2)</f>
        <v>4.3647012294698446E-4</v>
      </c>
      <c r="CQ80" s="2">
        <f>SQRT('(5) year_D_R23p2-5.5km'!DA78^2+'(5) year_D_R23p2-5.5km'!$M78^2)</f>
        <v>4.3647012294698446E-4</v>
      </c>
      <c r="CR80" s="2">
        <f>SQRT('(5) year_D_R23p2-5.5km'!DB78^2+'(5) year_D_R23p2-5.5km'!$M78^2)</f>
        <v>4.3647012294698446E-4</v>
      </c>
      <c r="CS80" s="2">
        <f>SQRT('(5) year_D_R23p2-5.5km'!DC78^2+'(5) year_D_R23p2-5.5km'!$M78^2)</f>
        <v>4.3647012294698446E-4</v>
      </c>
      <c r="CT80" s="2">
        <f>SQRT('(5) year_D_R23p2-5.5km'!DD78^2+'(5) year_D_R23p2-5.5km'!$M78^2)</f>
        <v>4.3647012294698446E-4</v>
      </c>
      <c r="CU80" s="2">
        <f>SQRT('(5) year_D_R23p2-5.5km'!DE78^2+'(5) year_D_R23p2-5.5km'!$M78^2)</f>
        <v>4.3647012294698446E-4</v>
      </c>
      <c r="CV80" s="2">
        <f>SQRT('(5) year_D_R23p2-5.5km'!DF78^2+'(5) year_D_R23p2-5.5km'!$M78^2)</f>
        <v>4.3647012294698446E-4</v>
      </c>
      <c r="CW80" s="2">
        <f>SQRT('(5) year_D_R23p2-5.5km'!DG78^2+'(5) year_D_R23p2-5.5km'!$M78^2)</f>
        <v>4.3647012294698446E-4</v>
      </c>
      <c r="CX80" s="2">
        <f>SQRT('(5) year_D_R23p2-5.5km'!DH78^2+'(5) year_D_R23p2-5.5km'!$M78^2)</f>
        <v>4.3647012294698446E-4</v>
      </c>
      <c r="CY80" s="2">
        <f t="shared" si="19"/>
        <v>6.5065124337143149E-5</v>
      </c>
      <c r="CZ80" s="2">
        <f t="shared" si="16"/>
        <v>1.0287699457371296E-4</v>
      </c>
      <c r="DA80" s="2">
        <f t="shared" si="20"/>
        <v>1.0287699457371297E-4</v>
      </c>
    </row>
    <row r="81" spans="1:105" x14ac:dyDescent="0.2">
      <c r="A81" s="170" t="s">
        <v>267</v>
      </c>
      <c r="B81" s="3" t="s">
        <v>176</v>
      </c>
      <c r="C81" s="2">
        <f>'(6) SMB_R23p2-5km_Gl'!P80-'(5) year_D_R23p2-5.5km'!P79</f>
        <v>2.4181609600000001E-2</v>
      </c>
      <c r="D81" s="2">
        <f>'(6) SMB_R23p2-5km_Gl'!Q80-'(5) year_D_R23p2-5.5km'!Q79</f>
        <v>1.4181609599999992E-2</v>
      </c>
      <c r="E81" s="2">
        <f>'(6) SMB_R23p2-5km_Gl'!R80-'(5) year_D_R23p2-5.5km'!R79</f>
        <v>4.8765436799999999E-2</v>
      </c>
      <c r="F81" s="2">
        <f>'(6) SMB_R23p2-5km_Gl'!S80-'(5) year_D_R23p2-5.5km'!S79</f>
        <v>8.3777384800000007E-2</v>
      </c>
      <c r="G81" s="2">
        <f>'(6) SMB_R23p2-5km_Gl'!T80-'(5) year_D_R23p2-5.5km'!T79</f>
        <v>1.8789332800000003E-2</v>
      </c>
      <c r="H81" s="2">
        <f>'(6) SMB_R23p2-5km_Gl'!U80-'(5) year_D_R23p2-5.5km'!U79</f>
        <v>0.10380128080000001</v>
      </c>
      <c r="I81" s="2">
        <f>'(6) SMB_R23p2-5km_Gl'!V80-'(5) year_D_R23p2-5.5km'!V79</f>
        <v>7.881322880000001E-2</v>
      </c>
      <c r="J81" s="2">
        <f>'(6) SMB_R23p2-5km_Gl'!W80-'(5) year_D_R23p2-5.5km'!W79</f>
        <v>6.3825176800000008E-2</v>
      </c>
      <c r="K81" s="2">
        <f>'(6) SMB_R23p2-5km_Gl'!X80-'(5) year_D_R23p2-5.5km'!X79</f>
        <v>3.8947970400000004E-2</v>
      </c>
      <c r="L81" s="2">
        <f>'(6) SMB_R23p2-5km_Gl'!Y80-'(5) year_D_R23p2-5.5km'!Y79</f>
        <v>3.3959918399999997E-2</v>
      </c>
      <c r="M81" s="2">
        <f>'(6) SMB_R23p2-5km_Gl'!Z80-'(5) year_D_R23p2-5.5km'!Z79</f>
        <v>-7.1028133600000001E-2</v>
      </c>
      <c r="N81" s="2">
        <f>'(6) SMB_R23p2-5km_Gl'!AA80-'(5) year_D_R23p2-5.5km'!AA79</f>
        <v>-8.6016185600000003E-2</v>
      </c>
      <c r="O81" s="2">
        <f>'(6) SMB_R23p2-5km_Gl'!AB80-'(5) year_D_R23p2-5.5km'!AB79</f>
        <v>-3.1004237599999998E-2</v>
      </c>
      <c r="P81" s="2">
        <f>'(6) SMB_R23p2-5km_Gl'!AC80-'(5) year_D_R23p2-5.5km'!AC79</f>
        <v>-3.5992289600000005E-2</v>
      </c>
      <c r="Q81" s="2">
        <f>'(6) SMB_R23p2-5km_Gl'!AD80-'(5) year_D_R23p2-5.5km'!AD79</f>
        <v>-2.0869496000000001E-2</v>
      </c>
      <c r="R81" s="2">
        <f>'(6) SMB_R23p2-5km_Gl'!AE80-'(5) year_D_R23p2-5.5km'!AE79</f>
        <v>7.4142451999999998E-2</v>
      </c>
      <c r="S81" s="2">
        <f>'(6) SMB_R23p2-5km_Gl'!AF80-'(5) year_D_R23p2-5.5km'!AF79</f>
        <v>-4.9972800000000012E-2</v>
      </c>
      <c r="T81" s="2">
        <f>'(6) SMB_R23p2-5km_Gl'!AG80-'(5) year_D_R23p2-5.5km'!AG79</f>
        <v>-9.5065800000000006E-2</v>
      </c>
      <c r="U81" s="2">
        <f>'(6) SMB_R23p2-5km_Gl'!AH80-'(5) year_D_R23p2-5.5km'!AH79</f>
        <v>1.0364880000000021E-2</v>
      </c>
      <c r="V81" s="2">
        <f>'(6) SMB_R23p2-5km_Gl'!AI80-'(5) year_D_R23p2-5.5km'!AI79</f>
        <v>-9.3898087200000008E-2</v>
      </c>
      <c r="W81" s="2">
        <f>'(6) SMB_R23p2-5km_Gl'!AJ80-'(5) year_D_R23p2-5.5km'!AJ79</f>
        <v>-5.1639068800000007E-2</v>
      </c>
      <c r="X81" s="2">
        <f>'(6) SMB_R23p2-5km_Gl'!AK80-'(5) year_D_R23p2-5.5km'!AK79</f>
        <v>-1.9826051200000028E-2</v>
      </c>
      <c r="Y81" s="2">
        <f>'(6) SMB_R23p2-5km_Gl'!AL80-'(5) year_D_R23p2-5.5km'!AL79</f>
        <v>-5.6370848000000001E-2</v>
      </c>
      <c r="Z81" s="2">
        <f>'(6) SMB_R23p2-5km_Gl'!AM80-'(5) year_D_R23p2-5.5km'!AM79</f>
        <v>-9.2724501599999995E-2</v>
      </c>
      <c r="AA81" s="2">
        <f>'(6) SMB_R23p2-5km_Gl'!AN80-'(5) year_D_R23p2-5.5km'!AN79</f>
        <v>-7.0597709299999978E-2</v>
      </c>
      <c r="AB81" s="2">
        <f>'(6) SMB_R23p2-5km_Gl'!AO80-'(5) year_D_R23p2-5.5km'!AO79</f>
        <v>1.1695984999999798E-3</v>
      </c>
      <c r="AC81" s="2">
        <f>'(6) SMB_R23p2-5km_Gl'!AP80-'(5) year_D_R23p2-5.5km'!AP79</f>
        <v>3.2758855100000012E-2</v>
      </c>
      <c r="AD81" s="2">
        <f>'(6) SMB_R23p2-5km_Gl'!AQ80-'(5) year_D_R23p2-5.5km'!AQ79</f>
        <v>-0.14582993949999998</v>
      </c>
      <c r="AE81" s="2">
        <f>'(6) SMB_R23p2-5km_Gl'!AR80-'(5) year_D_R23p2-5.5km'!AR79</f>
        <v>-0.1546961754</v>
      </c>
      <c r="AF81" s="2">
        <f>'(6) SMB_R23p2-5km_Gl'!AS80-'(5) year_D_R23p2-5.5km'!AS79</f>
        <v>-0.11364019960000001</v>
      </c>
      <c r="AG81" s="2">
        <f>'(6) SMB_R23p2-5km_Gl'!AT80-'(5) year_D_R23p2-5.5km'!AT79</f>
        <v>-0.10396825400000004</v>
      </c>
      <c r="AH81" s="2">
        <f>'(6) SMB_R23p2-5km_Gl'!AU80-'(5) year_D_R23p2-5.5km'!AU79</f>
        <v>-0.14373771640000002</v>
      </c>
      <c r="AI81" s="2">
        <f>'(6) SMB_R23p2-5km_Gl'!AV80-'(5) year_D_R23p2-5.5km'!AV79</f>
        <v>-0.21285268790000003</v>
      </c>
      <c r="AJ81" s="2">
        <f>'(6) SMB_R23p2-5km_Gl'!AW80-'(5) year_D_R23p2-5.5km'!AW79</f>
        <v>-6.1505839099999987E-2</v>
      </c>
      <c r="AK81" s="2">
        <f>'(6) SMB_R23p2-5km_Gl'!AX80-'(5) year_D_R23p2-5.5km'!AX79</f>
        <v>-0.30960039829999997</v>
      </c>
      <c r="AL81" s="2">
        <f>'(6) SMB_R23p2-5km_Gl'!AY80-'(5) year_D_R23p2-5.5km'!AY79</f>
        <v>-0.16231112480000001</v>
      </c>
      <c r="AM81" s="2">
        <f>'(6) SMB_R23p2-5km_Gl'!AZ80-'(5) year_D_R23p2-5.5km'!AZ79</f>
        <v>-0.26790980640000001</v>
      </c>
      <c r="AN81" s="2">
        <f>'(6) SMB_R23p2-5km_Gl'!BA80-'(5) year_D_R23p2-5.5km'!BA79</f>
        <v>-0.26011351110000003</v>
      </c>
      <c r="AO81" s="2">
        <f>'(6) SMB_R23p2-5km_Gl'!BB80-'(5) year_D_R23p2-5.5km'!BB79</f>
        <v>-0.28165705169999999</v>
      </c>
      <c r="AP81" s="2">
        <f>'(6) SMB_R23p2-5km_Gl'!BC80-'(5) year_D_R23p2-5.5km'!BC79</f>
        <v>-0.30304447019999997</v>
      </c>
      <c r="AQ81" s="2">
        <f>'(6) SMB_R23p2-5km_Gl'!BD80-'(5) year_D_R23p2-5.5km'!BD79</f>
        <v>-0.26443191970000002</v>
      </c>
      <c r="AR81" s="2">
        <f>'(6) SMB_R23p2-5km_Gl'!BE80-'(5) year_D_R23p2-5.5km'!BE79</f>
        <v>-0.13860229200000002</v>
      </c>
      <c r="AS81" s="2">
        <f>'(6) SMB_R23p2-5km_Gl'!BF80-'(5) year_D_R23p2-5.5km'!BF79</f>
        <v>-0.21063139640000003</v>
      </c>
      <c r="AT81" s="2">
        <f>'(6) SMB_R23p2-5km_Gl'!BG80-'(5) year_D_R23p2-5.5km'!BG79</f>
        <v>-0.28147769440000003</v>
      </c>
      <c r="AU81" s="2">
        <f>'(6) SMB_R23p2-5km_Gl'!BH80-'(5) year_D_R23p2-5.5km'!BH79</f>
        <v>-0.30063500599999998</v>
      </c>
      <c r="AV81" s="2">
        <f>'(6) SMB_R23p2-5km_Gl'!BI80-'(5) year_D_R23p2-5.5km'!BI79</f>
        <v>-0.30793729340000003</v>
      </c>
      <c r="AW81" s="2">
        <f>'(6) SMB_R23p2-5km_Gl'!BJ80-'(5) year_D_R23p2-5.5km'!BJ79</f>
        <v>-0.22797808439999998</v>
      </c>
      <c r="AX81" s="23">
        <f t="shared" si="15"/>
        <v>-9.0698027182608693E-2</v>
      </c>
      <c r="AY81" s="23">
        <f t="shared" si="17"/>
        <v>1.0715859915789475E-2</v>
      </c>
      <c r="AZ81" s="23">
        <f t="shared" si="18"/>
        <v>-0.21548626871111112</v>
      </c>
      <c r="BD81" s="2">
        <f>SQRT('(5) year_D_R23p2-5.5km'!BN79^2+'(5) year_D_R23p2-5.5km'!$M79^2)</f>
        <v>1.6743158774469406E-2</v>
      </c>
      <c r="BE81" s="2">
        <f>SQRT('(5) year_D_R23p2-5.5km'!BO79^2+'(5) year_D_R23p2-5.5km'!$M79^2)</f>
        <v>1.5422752154691891E-2</v>
      </c>
      <c r="BF81" s="2">
        <f>SQRT('(5) year_D_R23p2-5.5km'!BP79^2+'(5) year_D_R23p2-5.5km'!$M79^2)</f>
        <v>7.1982974230321321E-3</v>
      </c>
      <c r="BG81" s="2">
        <f>SQRT('(5) year_D_R23p2-5.5km'!BQ79^2+'(5) year_D_R23p2-5.5km'!$M79^2)</f>
        <v>8.228988700217859E-3</v>
      </c>
      <c r="BH81" s="2">
        <f>SQRT('(5) year_D_R23p2-5.5km'!BR79^2+'(5) year_D_R23p2-5.5km'!$M79^2)</f>
        <v>1.024651447173654E-2</v>
      </c>
      <c r="BI81" s="2">
        <f>SQRT('(5) year_D_R23p2-5.5km'!BS79^2+'(5) year_D_R23p2-5.5km'!$M79^2)</f>
        <v>1.2930863544682794E-2</v>
      </c>
      <c r="BJ81" s="2">
        <f>SQRT('(5) year_D_R23p2-5.5km'!BT79^2+'(5) year_D_R23p2-5.5km'!$M79^2)</f>
        <v>1.584257981571981E-2</v>
      </c>
      <c r="BK81" s="2">
        <f>SQRT('(5) year_D_R23p2-5.5km'!BU79^2+'(5) year_D_R23p2-5.5km'!$M79^2)</f>
        <v>1.8979438770383952E-2</v>
      </c>
      <c r="BL81" s="2">
        <f>SQRT('(5) year_D_R23p2-5.5km'!BV79^2+'(5) year_D_R23p2-5.5km'!$M79^2)</f>
        <v>2.2223780778495898E-2</v>
      </c>
      <c r="BM81" s="2">
        <f>SQRT('(5) year_D_R23p2-5.5km'!BW79^2+'(5) year_D_R23p2-5.5km'!$M79^2)</f>
        <v>2.5586599590523021E-2</v>
      </c>
      <c r="BN81" s="2">
        <f>SQRT('(5) year_D_R23p2-5.5km'!BX79^2+'(5) year_D_R23p2-5.5km'!$M79^2)</f>
        <v>2.2760405130759859E-2</v>
      </c>
      <c r="BO81" s="2">
        <f>SQRT('(5) year_D_R23p2-5.5km'!BY79^2+'(5) year_D_R23p2-5.5km'!$M79^2)</f>
        <v>2.0049871322605394E-2</v>
      </c>
      <c r="BP81" s="2">
        <f>SQRT('(5) year_D_R23p2-5.5km'!BZ79^2+'(5) year_D_R23p2-5.5km'!$M79^2)</f>
        <v>1.745776323393379E-2</v>
      </c>
      <c r="BQ81" s="2">
        <f>SQRT('(5) year_D_R23p2-5.5km'!CA79^2+'(5) year_D_R23p2-5.5km'!$M79^2)</f>
        <v>1.5098779726837649E-2</v>
      </c>
      <c r="BR81" s="2">
        <f>SQRT('(5) year_D_R23p2-5.5km'!CB79^2+'(5) year_D_R23p2-5.5km'!$M79^2)</f>
        <v>1.2975001490032853E-2</v>
      </c>
      <c r="BS81" s="2">
        <f>SQRT('(5) year_D_R23p2-5.5km'!CC79^2+'(5) year_D_R23p2-5.5km'!$M79^2)</f>
        <v>1.1539794754665577E-2</v>
      </c>
      <c r="BT81" s="2">
        <f>SQRT('(5) year_D_R23p2-5.5km'!CD79^2+'(5) year_D_R23p2-5.5km'!$M79^2)</f>
        <v>1.57952832316012E-2</v>
      </c>
      <c r="BU81" s="2">
        <f>SQRT('(5) year_D_R23p2-5.5km'!CE79^2+'(5) year_D_R23p2-5.5km'!$M79^2)</f>
        <v>1.7438626596951251E-2</v>
      </c>
      <c r="BV81" s="2">
        <f>SQRT('(5) year_D_R23p2-5.5km'!CF79^2+'(5) year_D_R23p2-5.5km'!$M79^2)</f>
        <v>1.8746148614022313E-2</v>
      </c>
      <c r="BW81" s="2">
        <f>SQRT('(5) year_D_R23p2-5.5km'!CG79^2+'(5) year_D_R23p2-5.5km'!$M79^2)</f>
        <v>2.4746790925295102E-2</v>
      </c>
      <c r="BX81" s="2">
        <f>SQRT('(5) year_D_R23p2-5.5km'!CH79^2+'(5) year_D_R23p2-5.5km'!$M79^2)</f>
        <v>2.3602847391346556E-2</v>
      </c>
      <c r="BY81" s="2">
        <f>SQRT('(5) year_D_R23p2-5.5km'!CI79^2+'(5) year_D_R23p2-5.5km'!$M79^2)</f>
        <v>1.7510278743513109E-2</v>
      </c>
      <c r="BZ81" s="2">
        <f>SQRT('(5) year_D_R23p2-5.5km'!CJ79^2+'(5) year_D_R23p2-5.5km'!$M79^2)</f>
        <v>1.8675711540717281E-2</v>
      </c>
      <c r="CA81" s="2">
        <f>SQRT('(5) year_D_R23p2-5.5km'!CK79^2+'(5) year_D_R23p2-5.5km'!$M79^2)</f>
        <v>1.9631410307354553E-2</v>
      </c>
      <c r="CB81" s="2">
        <f>SQRT('(5) year_D_R23p2-5.5km'!CL79^2+'(5) year_D_R23p2-5.5km'!$M79^2)</f>
        <v>1.9152761274258731E-2</v>
      </c>
      <c r="CC81" s="2">
        <f>SQRT('(5) year_D_R23p2-5.5km'!CM79^2+'(5) year_D_R23p2-5.5km'!$M79^2)</f>
        <v>1.9398014313951679E-2</v>
      </c>
      <c r="CD81" s="2">
        <f>SQRT('(5) year_D_R23p2-5.5km'!CN79^2+'(5) year_D_R23p2-5.5km'!$M79^2)</f>
        <v>2.0044386226190185E-2</v>
      </c>
      <c r="CE81" s="2">
        <f>SQRT('(5) year_D_R23p2-5.5km'!CO79^2+'(5) year_D_R23p2-5.5km'!$M79^2)</f>
        <v>1.7926986135675001E-2</v>
      </c>
      <c r="CF81" s="2">
        <f>SQRT('(5) year_D_R23p2-5.5km'!CP79^2+'(5) year_D_R23p2-5.5km'!$M79^2)</f>
        <v>1.62396080683136E-2</v>
      </c>
      <c r="CG81" s="2">
        <f>SQRT('(5) year_D_R23p2-5.5km'!CQ79^2+'(5) year_D_R23p2-5.5km'!$M79^2)</f>
        <v>1.3613771264732972E-2</v>
      </c>
      <c r="CH81" s="2">
        <f>SQRT('(5) year_D_R23p2-5.5km'!CR79^2+'(5) year_D_R23p2-5.5km'!$M79^2)</f>
        <v>1.565459178614554E-2</v>
      </c>
      <c r="CI81" s="2">
        <f>SQRT('(5) year_D_R23p2-5.5km'!CS79^2+'(5) year_D_R23p2-5.5km'!$M79^2)</f>
        <v>1.8326198602849376E-2</v>
      </c>
      <c r="CJ81" s="2">
        <f>SQRT('(5) year_D_R23p2-5.5km'!CT79^2+'(5) year_D_R23p2-5.5km'!$M79^2)</f>
        <v>1.9957634037716599E-2</v>
      </c>
      <c r="CK81" s="2">
        <f>SQRT('(5) year_D_R23p2-5.5km'!CU79^2+'(5) year_D_R23p2-5.5km'!$M79^2)</f>
        <v>2.0647065847990195E-2</v>
      </c>
      <c r="CL81" s="2">
        <f>SQRT('(5) year_D_R23p2-5.5km'!CV79^2+'(5) year_D_R23p2-5.5km'!$M79^2)</f>
        <v>3.3772751143204049E-2</v>
      </c>
      <c r="CM81" s="2">
        <f>SQRT('(5) year_D_R23p2-5.5km'!CW79^2+'(5) year_D_R23p2-5.5km'!$M79^2)</f>
        <v>1.9664883615301085E-2</v>
      </c>
      <c r="CN81" s="2">
        <f>SQRT('(5) year_D_R23p2-5.5km'!CX79^2+'(5) year_D_R23p2-5.5km'!$M79^2)</f>
        <v>2.2079161332652305E-2</v>
      </c>
      <c r="CO81" s="2">
        <f>SQRT('(5) year_D_R23p2-5.5km'!CY79^2+'(5) year_D_R23p2-5.5km'!$M79^2)</f>
        <v>2.344921884885811E-2</v>
      </c>
      <c r="CP81" s="2">
        <f>SQRT('(5) year_D_R23p2-5.5km'!CZ79^2+'(5) year_D_R23p2-5.5km'!$M79^2)</f>
        <v>2.4607367454753434E-2</v>
      </c>
      <c r="CQ81" s="2">
        <f>SQRT('(5) year_D_R23p2-5.5km'!DA79^2+'(5) year_D_R23p2-5.5km'!$M79^2)</f>
        <v>2.886191247452672E-2</v>
      </c>
      <c r="CR81" s="2">
        <f>SQRT('(5) year_D_R23p2-5.5km'!DB79^2+'(5) year_D_R23p2-5.5km'!$M79^2)</f>
        <v>2.4231111780741617E-2</v>
      </c>
      <c r="CS81" s="2">
        <f>SQRT('(5) year_D_R23p2-5.5km'!DC79^2+'(5) year_D_R23p2-5.5km'!$M79^2)</f>
        <v>1.3615614875665889E-2</v>
      </c>
      <c r="CT81" s="2">
        <f>SQRT('(5) year_D_R23p2-5.5km'!DD79^2+'(5) year_D_R23p2-5.5km'!$M79^2)</f>
        <v>2.8020267115793959E-2</v>
      </c>
      <c r="CU81" s="2">
        <f>SQRT('(5) year_D_R23p2-5.5km'!DE79^2+'(5) year_D_R23p2-5.5km'!$M79^2)</f>
        <v>2.2093014509781864E-2</v>
      </c>
      <c r="CV81" s="2">
        <f>SQRT('(5) year_D_R23p2-5.5km'!DF79^2+'(5) year_D_R23p2-5.5km'!$M79^2)</f>
        <v>2.1300889596331432E-2</v>
      </c>
      <c r="CW81" s="2">
        <f>SQRT('(5) year_D_R23p2-5.5km'!DG79^2+'(5) year_D_R23p2-5.5km'!$M79^2)</f>
        <v>2.0176108708007717E-2</v>
      </c>
      <c r="CX81" s="2">
        <f>SQRT('(5) year_D_R23p2-5.5km'!DH79^2+'(5) year_D_R23p2-5.5km'!$M79^2)</f>
        <v>2.3114243346472479E-2</v>
      </c>
      <c r="CY81" s="2">
        <f t="shared" si="19"/>
        <v>2.8267302143701861E-3</v>
      </c>
      <c r="CZ81" s="2">
        <f t="shared" si="16"/>
        <v>3.7869246095784143E-3</v>
      </c>
      <c r="DA81" s="2">
        <f t="shared" si="20"/>
        <v>5.0585786797596819E-3</v>
      </c>
    </row>
    <row r="82" spans="1:105" x14ac:dyDescent="0.2">
      <c r="A82" s="170" t="s">
        <v>265</v>
      </c>
      <c r="B82" s="3" t="s">
        <v>176</v>
      </c>
      <c r="C82" s="2">
        <f>'(6) SMB_R23p2-5km_Gl'!P81-'(5) year_D_R23p2-5.5km'!P80</f>
        <v>4.26170128E-2</v>
      </c>
      <c r="D82" s="2">
        <f>'(6) SMB_R23p2-5km_Gl'!Q81-'(5) year_D_R23p2-5.5km'!Q80</f>
        <v>3.2617012800000005E-2</v>
      </c>
      <c r="E82" s="2">
        <f>'(6) SMB_R23p2-5km_Gl'!R81-'(5) year_D_R23p2-5.5km'!R80</f>
        <v>4.26170128E-2</v>
      </c>
      <c r="F82" s="2">
        <f>'(6) SMB_R23p2-5km_Gl'!S81-'(5) year_D_R23p2-5.5km'!S80</f>
        <v>4.1931131199999999E-2</v>
      </c>
      <c r="G82" s="2">
        <f>'(6) SMB_R23p2-5km_Gl'!T81-'(5) year_D_R23p2-5.5km'!T80</f>
        <v>3.1245249600000004E-2</v>
      </c>
      <c r="H82" s="2">
        <f>'(6) SMB_R23p2-5km_Gl'!U81-'(5) year_D_R23p2-5.5km'!U80</f>
        <v>0.100559368</v>
      </c>
      <c r="I82" s="2">
        <f>'(6) SMB_R23p2-5km_Gl'!V81-'(5) year_D_R23p2-5.5km'!V80</f>
        <v>5.9816329600000002E-2</v>
      </c>
      <c r="J82" s="2">
        <f>'(6) SMB_R23p2-5km_Gl'!W81-'(5) year_D_R23p2-5.5km'!W80</f>
        <v>6.9130447999999997E-2</v>
      </c>
      <c r="K82" s="2">
        <f>'(6) SMB_R23p2-5km_Gl'!X81-'(5) year_D_R23p2-5.5km'!X80</f>
        <v>5.8444566400000002E-2</v>
      </c>
      <c r="L82" s="2">
        <f>'(6) SMB_R23p2-5km_Gl'!Y81-'(5) year_D_R23p2-5.5km'!Y80</f>
        <v>2.7758684800000002E-2</v>
      </c>
      <c r="M82" s="2">
        <f>'(6) SMB_R23p2-5km_Gl'!Z81-'(5) year_D_R23p2-5.5km'!Z80</f>
        <v>-2.9843536000000032E-3</v>
      </c>
      <c r="N82" s="2">
        <f>'(6) SMB_R23p2-5km_Gl'!AA81-'(5) year_D_R23p2-5.5km'!AA80</f>
        <v>-4.3670235199999997E-2</v>
      </c>
      <c r="O82" s="2">
        <f>'(6) SMB_R23p2-5km_Gl'!AB81-'(5) year_D_R23p2-5.5km'!AB80</f>
        <v>-4.4356116799999998E-2</v>
      </c>
      <c r="P82" s="2">
        <f>'(6) SMB_R23p2-5km_Gl'!AC81-'(5) year_D_R23p2-5.5km'!AC80</f>
        <v>-4.5041998399999998E-2</v>
      </c>
      <c r="Q82" s="2">
        <f>'(6) SMB_R23p2-5km_Gl'!AD81-'(5) year_D_R23p2-5.5km'!AD80</f>
        <v>-5.7850367999999971E-3</v>
      </c>
      <c r="R82" s="2">
        <f>'(6) SMB_R23p2-5km_Gl'!AE81-'(5) year_D_R23p2-5.5km'!AE80</f>
        <v>9.3529081599999994E-2</v>
      </c>
      <c r="S82" s="2">
        <f>'(6) SMB_R23p2-5km_Gl'!AF81-'(5) year_D_R23p2-5.5km'!AF80</f>
        <v>-6.3783999999999924E-3</v>
      </c>
      <c r="T82" s="2">
        <f>'(6) SMB_R23p2-5km_Gl'!AG81-'(5) year_D_R23p2-5.5km'!AG80</f>
        <v>3.7804000000000032E-3</v>
      </c>
      <c r="U82" s="2">
        <f>'(6) SMB_R23p2-5km_Gl'!AH81-'(5) year_D_R23p2-5.5km'!AH80</f>
        <v>7.4181727199999992E-2</v>
      </c>
      <c r="V82" s="2">
        <f>'(6) SMB_R23p2-5km_Gl'!AI81-'(5) year_D_R23p2-5.5km'!AI80</f>
        <v>-1.5063996799999979E-2</v>
      </c>
      <c r="W82" s="2">
        <f>'(6) SMB_R23p2-5km_Gl'!AJ81-'(5) year_D_R23p2-5.5km'!AJ80</f>
        <v>-6.2031521599999973E-2</v>
      </c>
      <c r="X82" s="2">
        <f>'(6) SMB_R23p2-5km_Gl'!AK81-'(5) year_D_R23p2-5.5km'!AK80</f>
        <v>3.8200128000000083E-3</v>
      </c>
      <c r="Y82" s="2">
        <f>'(6) SMB_R23p2-5km_Gl'!AL81-'(5) year_D_R23p2-5.5km'!AL80</f>
        <v>-2.1352530000000008E-2</v>
      </c>
      <c r="Z82" s="2">
        <f>'(6) SMB_R23p2-5km_Gl'!AM81-'(5) year_D_R23p2-5.5km'!AM80</f>
        <v>-7.2841239999999891E-3</v>
      </c>
      <c r="AA82" s="2">
        <f>'(6) SMB_R23p2-5km_Gl'!AN81-'(5) year_D_R23p2-5.5km'!AN80</f>
        <v>3.3993119199999998E-2</v>
      </c>
      <c r="AB82" s="2">
        <f>'(6) SMB_R23p2-5km_Gl'!AO81-'(5) year_D_R23p2-5.5km'!AO80</f>
        <v>7.5257907999999998E-2</v>
      </c>
      <c r="AC82" s="2">
        <f>'(6) SMB_R23p2-5km_Gl'!AP81-'(5) year_D_R23p2-5.5km'!AP80</f>
        <v>6.6510242399999989E-2</v>
      </c>
      <c r="AD82" s="2">
        <f>'(6) SMB_R23p2-5km_Gl'!AQ81-'(5) year_D_R23p2-5.5km'!AQ80</f>
        <v>-5.2297637999999994E-2</v>
      </c>
      <c r="AE82" s="2">
        <f>'(6) SMB_R23p2-5km_Gl'!AR81-'(5) year_D_R23p2-5.5km'!AR80</f>
        <v>-8.1069433999999996E-2</v>
      </c>
      <c r="AF82" s="2">
        <f>'(6) SMB_R23p2-5km_Gl'!AS81-'(5) year_D_R23p2-5.5km'!AS80</f>
        <v>-1.9853684399999995E-2</v>
      </c>
      <c r="AG82" s="2">
        <f>'(6) SMB_R23p2-5km_Gl'!AT81-'(5) year_D_R23p2-5.5km'!AT80</f>
        <v>-3.0149420799999996E-2</v>
      </c>
      <c r="AH82" s="2">
        <f>'(6) SMB_R23p2-5km_Gl'!AU81-'(5) year_D_R23p2-5.5km'!AU80</f>
        <v>-2.0298873599999996E-2</v>
      </c>
      <c r="AI82" s="2">
        <f>'(6) SMB_R23p2-5km_Gl'!AV81-'(5) year_D_R23p2-5.5km'!AV80</f>
        <v>-2.0516158399999998E-2</v>
      </c>
      <c r="AJ82" s="2">
        <f>'(6) SMB_R23p2-5km_Gl'!AW81-'(5) year_D_R23p2-5.5km'!AW80</f>
        <v>8.9348511200000008E-2</v>
      </c>
      <c r="AK82" s="2">
        <f>'(6) SMB_R23p2-5km_Gl'!AX81-'(5) year_D_R23p2-5.5km'!AX80</f>
        <v>-8.0791711999999988E-2</v>
      </c>
      <c r="AL82" s="2">
        <f>'(6) SMB_R23p2-5km_Gl'!AY81-'(5) year_D_R23p2-5.5km'!AY80</f>
        <v>-6.0889116799999997E-2</v>
      </c>
      <c r="AM82" s="2">
        <f>'(6) SMB_R23p2-5km_Gl'!AZ81-'(5) year_D_R23p2-5.5km'!AZ80</f>
        <v>-0.17708428479999999</v>
      </c>
      <c r="AN82" s="2">
        <f>'(6) SMB_R23p2-5km_Gl'!BA81-'(5) year_D_R23p2-5.5km'!BA80</f>
        <v>-0.19726751040000001</v>
      </c>
      <c r="AO82" s="2">
        <f>'(6) SMB_R23p2-5km_Gl'!BB81-'(5) year_D_R23p2-5.5km'!BB80</f>
        <v>-0.23539709439999998</v>
      </c>
      <c r="AP82" s="2">
        <f>'(6) SMB_R23p2-5km_Gl'!BC81-'(5) year_D_R23p2-5.5km'!BC80</f>
        <v>-0.23155209999999998</v>
      </c>
      <c r="AQ82" s="2">
        <f>'(6) SMB_R23p2-5km_Gl'!BD81-'(5) year_D_R23p2-5.5km'!BD80</f>
        <v>-0.24992226719999999</v>
      </c>
      <c r="AR82" s="2">
        <f>'(6) SMB_R23p2-5km_Gl'!BE81-'(5) year_D_R23p2-5.5km'!BE80</f>
        <v>-0.33630318640000001</v>
      </c>
      <c r="AS82" s="2">
        <f>'(6) SMB_R23p2-5km_Gl'!BF81-'(5) year_D_R23p2-5.5km'!BF80</f>
        <v>-0.17148087639999998</v>
      </c>
      <c r="AT82" s="2">
        <f>'(6) SMB_R23p2-5km_Gl'!BG81-'(5) year_D_R23p2-5.5km'!BG80</f>
        <v>-0.20679195080000001</v>
      </c>
      <c r="AU82" s="2">
        <f>'(6) SMB_R23p2-5km_Gl'!BH81-'(5) year_D_R23p2-5.5km'!BH80</f>
        <v>-0.21912343199999995</v>
      </c>
      <c r="AV82" s="2">
        <f>'(6) SMB_R23p2-5km_Gl'!BI81-'(5) year_D_R23p2-5.5km'!BI80</f>
        <v>-0.1964868736</v>
      </c>
      <c r="AW82" s="2">
        <f>'(6) SMB_R23p2-5km_Gl'!BJ81-'(5) year_D_R23p2-5.5km'!BJ80</f>
        <v>-0.12838170879999997</v>
      </c>
      <c r="AX82" s="23">
        <f t="shared" si="15"/>
        <v>-4.1175350191304347E-2</v>
      </c>
      <c r="AY82" s="23">
        <f t="shared" si="17"/>
        <v>2.7895362315789467E-2</v>
      </c>
      <c r="AZ82" s="23">
        <f t="shared" si="18"/>
        <v>-0.13586830359999999</v>
      </c>
      <c r="BD82" s="2">
        <f>SQRT('(5) year_D_R23p2-5.5km'!BN80^2+'(5) year_D_R23p2-5.5km'!$M80^2)</f>
        <v>1.6038132366373335E-2</v>
      </c>
      <c r="BE82" s="2">
        <f>SQRT('(5) year_D_R23p2-5.5km'!BO80^2+'(5) year_D_R23p2-5.5km'!$M80^2)</f>
        <v>1.3977788721028119E-2</v>
      </c>
      <c r="BF82" s="2">
        <f>SQRT('(5) year_D_R23p2-5.5km'!BP80^2+'(5) year_D_R23p2-5.5km'!$M80^2)</f>
        <v>1.3153554443095888E-2</v>
      </c>
      <c r="BG82" s="2">
        <f>SQRT('(5) year_D_R23p2-5.5km'!BQ80^2+'(5) year_D_R23p2-5.5km'!$M80^2)</f>
        <v>1.3499402569458904E-2</v>
      </c>
      <c r="BH82" s="2">
        <f>SQRT('(5) year_D_R23p2-5.5km'!BR80^2+'(5) year_D_R23p2-5.5km'!$M80^2)</f>
        <v>1.4286427964076743E-2</v>
      </c>
      <c r="BI82" s="2">
        <f>SQRT('(5) year_D_R23p2-5.5km'!BS80^2+'(5) year_D_R23p2-5.5km'!$M80^2)</f>
        <v>1.5355711694247119E-2</v>
      </c>
      <c r="BJ82" s="2">
        <f>SQRT('(5) year_D_R23p2-5.5km'!BT80^2+'(5) year_D_R23p2-5.5km'!$M80^2)</f>
        <v>1.6609194711086704E-2</v>
      </c>
      <c r="BK82" s="2">
        <f>SQRT('(5) year_D_R23p2-5.5km'!BU80^2+'(5) year_D_R23p2-5.5km'!$M80^2)</f>
        <v>1.8082355435797209E-2</v>
      </c>
      <c r="BL82" s="2">
        <f>SQRT('(5) year_D_R23p2-5.5km'!BV80^2+'(5) year_D_R23p2-5.5km'!$M80^2)</f>
        <v>1.9616975582996261E-2</v>
      </c>
      <c r="BM82" s="2">
        <f>SQRT('(5) year_D_R23p2-5.5km'!BW80^2+'(5) year_D_R23p2-5.5km'!$M80^2)</f>
        <v>2.1268466120691339E-2</v>
      </c>
      <c r="BN82" s="2">
        <f>SQRT('(5) year_D_R23p2-5.5km'!BX80^2+'(5) year_D_R23p2-5.5km'!$M80^2)</f>
        <v>1.9879299837026954E-2</v>
      </c>
      <c r="BO82" s="2">
        <f>SQRT('(5) year_D_R23p2-5.5km'!BY80^2+'(5) year_D_R23p2-5.5km'!$M80^2)</f>
        <v>1.8597304296454929E-2</v>
      </c>
      <c r="BP82" s="2">
        <f>SQRT('(5) year_D_R23p2-5.5km'!BZ80^2+'(5) year_D_R23p2-5.5km'!$M80^2)</f>
        <v>1.7377996847871103E-2</v>
      </c>
      <c r="BQ82" s="2">
        <f>SQRT('(5) year_D_R23p2-5.5km'!CA80^2+'(5) year_D_R23p2-5.5km'!$M80^2)</f>
        <v>1.6390459594894331E-2</v>
      </c>
      <c r="BR82" s="2">
        <f>SQRT('(5) year_D_R23p2-5.5km'!CB80^2+'(5) year_D_R23p2-5.5km'!$M80^2)</f>
        <v>1.5589318331336423E-2</v>
      </c>
      <c r="BS82" s="2">
        <f>SQRT('(5) year_D_R23p2-5.5km'!CC80^2+'(5) year_D_R23p2-5.5km'!$M80^2)</f>
        <v>1.506140182476629E-2</v>
      </c>
      <c r="BT82" s="2">
        <f>SQRT('(5) year_D_R23p2-5.5km'!CD80^2+'(5) year_D_R23p2-5.5km'!$M80^2)</f>
        <v>1.5367132549293871E-2</v>
      </c>
      <c r="BU82" s="2">
        <f>SQRT('(5) year_D_R23p2-5.5km'!CE80^2+'(5) year_D_R23p2-5.5km'!$M80^2)</f>
        <v>1.730973986913327E-2</v>
      </c>
      <c r="BV82" s="2">
        <f>SQRT('(5) year_D_R23p2-5.5km'!CF80^2+'(5) year_D_R23p2-5.5km'!$M80^2)</f>
        <v>1.9063325904756588E-2</v>
      </c>
      <c r="BW82" s="2">
        <f>SQRT('(5) year_D_R23p2-5.5km'!CG80^2+'(5) year_D_R23p2-5.5km'!$M80^2)</f>
        <v>2.2893137779767682E-2</v>
      </c>
      <c r="BX82" s="2">
        <f>SQRT('(5) year_D_R23p2-5.5km'!CH80^2+'(5) year_D_R23p2-5.5km'!$M80^2)</f>
        <v>3.7907701701593854E-2</v>
      </c>
      <c r="BY82" s="2">
        <f>SQRT('(5) year_D_R23p2-5.5km'!CI80^2+'(5) year_D_R23p2-5.5km'!$M80^2)</f>
        <v>2.6141687641111973E-2</v>
      </c>
      <c r="BZ82" s="2">
        <f>SQRT('(5) year_D_R23p2-5.5km'!CJ80^2+'(5) year_D_R23p2-5.5km'!$M80^2)</f>
        <v>2.1485191452436672E-2</v>
      </c>
      <c r="CA82" s="2">
        <f>SQRT('(5) year_D_R23p2-5.5km'!CK80^2+'(5) year_D_R23p2-5.5km'!$M80^2)</f>
        <v>1.7274121818791274E-2</v>
      </c>
      <c r="CB82" s="2">
        <f>SQRT('(5) year_D_R23p2-5.5km'!CL80^2+'(5) year_D_R23p2-5.5km'!$M80^2)</f>
        <v>1.7041053911044039E-2</v>
      </c>
      <c r="CC82" s="2">
        <f>SQRT('(5) year_D_R23p2-5.5km'!CM80^2+'(5) year_D_R23p2-5.5km'!$M80^2)</f>
        <v>1.7094084986870789E-2</v>
      </c>
      <c r="CD82" s="2">
        <f>SQRT('(5) year_D_R23p2-5.5km'!CN80^2+'(5) year_D_R23p2-5.5km'!$M80^2)</f>
        <v>1.727963867084693E-2</v>
      </c>
      <c r="CE82" s="2">
        <f>SQRT('(5) year_D_R23p2-5.5km'!CO80^2+'(5) year_D_R23p2-5.5km'!$M80^2)</f>
        <v>1.6439048291761751E-2</v>
      </c>
      <c r="CF82" s="2">
        <f>SQRT('(5) year_D_R23p2-5.5km'!CP80^2+'(5) year_D_R23p2-5.5km'!$M80^2)</f>
        <v>1.5747192807365213E-2</v>
      </c>
      <c r="CG82" s="2">
        <f>SQRT('(5) year_D_R23p2-5.5km'!CQ80^2+'(5) year_D_R23p2-5.5km'!$M80^2)</f>
        <v>1.2984229377862092E-2</v>
      </c>
      <c r="CH82" s="2">
        <f>SQRT('(5) year_D_R23p2-5.5km'!CR80^2+'(5) year_D_R23p2-5.5km'!$M80^2)</f>
        <v>1.3162363980255007E-2</v>
      </c>
      <c r="CI82" s="2">
        <f>SQRT('(5) year_D_R23p2-5.5km'!CS80^2+'(5) year_D_R23p2-5.5km'!$M80^2)</f>
        <v>1.3632663615613664E-2</v>
      </c>
      <c r="CJ82" s="2">
        <f>SQRT('(5) year_D_R23p2-5.5km'!CT80^2+'(5) year_D_R23p2-5.5km'!$M80^2)</f>
        <v>1.3617750073145182E-2</v>
      </c>
      <c r="CK82" s="2">
        <f>SQRT('(5) year_D_R23p2-5.5km'!CU80^2+'(5) year_D_R23p2-5.5km'!$M80^2)</f>
        <v>1.3119464790787863E-2</v>
      </c>
      <c r="CL82" s="2">
        <f>SQRT('(5) year_D_R23p2-5.5km'!CV80^2+'(5) year_D_R23p2-5.5km'!$M80^2)</f>
        <v>1.3793570643401332E-2</v>
      </c>
      <c r="CM82" s="2">
        <f>SQRT('(5) year_D_R23p2-5.5km'!CW80^2+'(5) year_D_R23p2-5.5km'!$M80^2)</f>
        <v>1.5388810407475993E-2</v>
      </c>
      <c r="CN82" s="2">
        <f>SQRT('(5) year_D_R23p2-5.5km'!CX80^2+'(5) year_D_R23p2-5.5km'!$M80^2)</f>
        <v>1.9984278327423666E-2</v>
      </c>
      <c r="CO82" s="2">
        <f>SQRT('(5) year_D_R23p2-5.5km'!CY80^2+'(5) year_D_R23p2-5.5km'!$M80^2)</f>
        <v>2.9973417427913655E-2</v>
      </c>
      <c r="CP82" s="2">
        <f>SQRT('(5) year_D_R23p2-5.5km'!CZ80^2+'(5) year_D_R23p2-5.5km'!$M80^2)</f>
        <v>3.9827556431516538E-2</v>
      </c>
      <c r="CQ82" s="2">
        <f>SQRT('(5) year_D_R23p2-5.5km'!DA80^2+'(5) year_D_R23p2-5.5km'!$M80^2)</f>
        <v>5.4572770763438319E-2</v>
      </c>
      <c r="CR82" s="2">
        <f>SQRT('(5) year_D_R23p2-5.5km'!DB80^2+'(5) year_D_R23p2-5.5km'!$M80^2)</f>
        <v>4.5252072501291749E-2</v>
      </c>
      <c r="CS82" s="2">
        <f>SQRT('(5) year_D_R23p2-5.5km'!DC80^2+'(5) year_D_R23p2-5.5km'!$M80^2)</f>
        <v>7.5749435555444139E-2</v>
      </c>
      <c r="CT82" s="2">
        <f>SQRT('(5) year_D_R23p2-5.5km'!DD80^2+'(5) year_D_R23p2-5.5km'!$M80^2)</f>
        <v>5.3246191162212325E-2</v>
      </c>
      <c r="CU82" s="2">
        <f>SQRT('(5) year_D_R23p2-5.5km'!DE80^2+'(5) year_D_R23p2-5.5km'!$M80^2)</f>
        <v>3.4749941581981261E-2</v>
      </c>
      <c r="CV82" s="2">
        <f>SQRT('(5) year_D_R23p2-5.5km'!DF80^2+'(5) year_D_R23p2-5.5km'!$M80^2)</f>
        <v>3.3732138495057837E-2</v>
      </c>
      <c r="CW82" s="2">
        <f>SQRT('(5) year_D_R23p2-5.5km'!DG80^2+'(5) year_D_R23p2-5.5km'!$M80^2)</f>
        <v>3.5436194697987269E-2</v>
      </c>
      <c r="CX82" s="2">
        <f>SQRT('(5) year_D_R23p2-5.5km'!DH80^2+'(5) year_D_R23p2-5.5km'!$M80^2)</f>
        <v>4.0453621151977058E-2</v>
      </c>
      <c r="CY82" s="2">
        <f t="shared" si="19"/>
        <v>3.3834291241007773E-3</v>
      </c>
      <c r="CZ82" s="2">
        <f t="shared" si="16"/>
        <v>3.9266010314526461E-3</v>
      </c>
      <c r="DA82" s="2">
        <f t="shared" si="20"/>
        <v>6.9921081129877107E-3</v>
      </c>
    </row>
    <row r="83" spans="1:105" x14ac:dyDescent="0.2">
      <c r="A83" s="170" t="s">
        <v>264</v>
      </c>
      <c r="B83" s="3" t="s">
        <v>176</v>
      </c>
      <c r="C83" s="2">
        <f>'(6) SMB_R23p2-5km_Gl'!P82-'(5) year_D_R23p2-5.5km'!P81</f>
        <v>-1.6257781999999971E-2</v>
      </c>
      <c r="D83" s="2">
        <f>'(6) SMB_R23p2-5km_Gl'!Q82-'(5) year_D_R23p2-5.5km'!Q81</f>
        <v>-1.6257781999999971E-2</v>
      </c>
      <c r="E83" s="2">
        <f>'(6) SMB_R23p2-5km_Gl'!R82-'(5) year_D_R23p2-5.5km'!R81</f>
        <v>-5.5750653999999955E-2</v>
      </c>
      <c r="F83" s="2">
        <f>'(6) SMB_R23p2-5km_Gl'!S82-'(5) year_D_R23p2-5.5km'!S81</f>
        <v>-6.4792620999999939E-2</v>
      </c>
      <c r="G83" s="2">
        <f>'(6) SMB_R23p2-5km_Gl'!T82-'(5) year_D_R23p2-5.5km'!T81</f>
        <v>-8.3993218999999952E-2</v>
      </c>
      <c r="H83" s="2">
        <f>'(6) SMB_R23p2-5km_Gl'!U82-'(5) year_D_R23p2-5.5km'!U81</f>
        <v>-1.0503336999999946E-2</v>
      </c>
      <c r="I83" s="2">
        <f>'(6) SMB_R23p2-5km_Gl'!V82-'(5) year_D_R23p2-5.5km'!V81</f>
        <v>-3.7013454999999945E-2</v>
      </c>
      <c r="J83" s="2">
        <f>'(6) SMB_R23p2-5km_Gl'!W82-'(5) year_D_R23p2-5.5km'!W81</f>
        <v>-4.3523572999999954E-2</v>
      </c>
      <c r="K83" s="2">
        <f>'(6) SMB_R23p2-5km_Gl'!X82-'(5) year_D_R23p2-5.5km'!X81</f>
        <v>-6.0192321999999937E-2</v>
      </c>
      <c r="L83" s="2">
        <f>'(6) SMB_R23p2-5km_Gl'!Y82-'(5) year_D_R23p2-5.5km'!Y81</f>
        <v>-4.6702439999999956E-2</v>
      </c>
      <c r="M83" s="2">
        <f>'(6) SMB_R23p2-5km_Gl'!Z82-'(5) year_D_R23p2-5.5km'!Z81</f>
        <v>-0.11321255799999995</v>
      </c>
      <c r="N83" s="2">
        <f>'(6) SMB_R23p2-5km_Gl'!AA82-'(5) year_D_R23p2-5.5km'!AA81</f>
        <v>-0.13972267599999993</v>
      </c>
      <c r="O83" s="2">
        <f>'(6) SMB_R23p2-5km_Gl'!AB82-'(5) year_D_R23p2-5.5km'!AB81</f>
        <v>-0.13623279399999993</v>
      </c>
      <c r="P83" s="2">
        <f>'(6) SMB_R23p2-5km_Gl'!AC82-'(5) year_D_R23p2-5.5km'!AC81</f>
        <v>-0.13290154299999996</v>
      </c>
      <c r="Q83" s="2">
        <f>'(6) SMB_R23p2-5km_Gl'!AD82-'(5) year_D_R23p2-5.5km'!AD81</f>
        <v>-5.9411660999999977E-2</v>
      </c>
      <c r="R83" s="2">
        <f>'(6) SMB_R23p2-5km_Gl'!AE82-'(5) year_D_R23p2-5.5km'!AE81</f>
        <v>4.4078221000000029E-2</v>
      </c>
      <c r="S83" s="2">
        <f>'(6) SMB_R23p2-5km_Gl'!AF82-'(5) year_D_R23p2-5.5km'!AF81</f>
        <v>-8.1111844199999977E-2</v>
      </c>
      <c r="T83" s="2">
        <f>'(6) SMB_R23p2-5km_Gl'!AG82-'(5) year_D_R23p2-5.5km'!AG81</f>
        <v>-6.6517009999999988E-2</v>
      </c>
      <c r="U83" s="2">
        <f>'(6) SMB_R23p2-5km_Gl'!AH82-'(5) year_D_R23p2-5.5km'!AH81</f>
        <v>2.8034257600000001E-2</v>
      </c>
      <c r="V83" s="2">
        <f>'(6) SMB_R23p2-5km_Gl'!AI82-'(5) year_D_R23p2-5.5km'!AI81</f>
        <v>-1.7466693999999949E-2</v>
      </c>
      <c r="W83" s="2">
        <f>'(6) SMB_R23p2-5km_Gl'!AJ82-'(5) year_D_R23p2-5.5km'!AJ81</f>
        <v>7.137400000000016E-3</v>
      </c>
      <c r="X83" s="2">
        <f>'(6) SMB_R23p2-5km_Gl'!AK82-'(5) year_D_R23p2-5.5km'!AK81</f>
        <v>-0.25526839999999995</v>
      </c>
      <c r="Y83" s="2">
        <f>'(6) SMB_R23p2-5km_Gl'!AL82-'(5) year_D_R23p2-5.5km'!AL81</f>
        <v>-0.17162879480000001</v>
      </c>
      <c r="Z83" s="2">
        <f>'(6) SMB_R23p2-5km_Gl'!AM82-'(5) year_D_R23p2-5.5km'!AM81</f>
        <v>-4.9391518000000009E-2</v>
      </c>
      <c r="AA83" s="2">
        <f>'(6) SMB_R23p2-5km_Gl'!AN82-'(5) year_D_R23p2-5.5km'!AN81</f>
        <v>-6.1803408000000171E-3</v>
      </c>
      <c r="AB83" s="2">
        <f>'(6) SMB_R23p2-5km_Gl'!AO82-'(5) year_D_R23p2-5.5km'!AO81</f>
        <v>1.7158652000000024E-2</v>
      </c>
      <c r="AC83" s="2">
        <f>'(6) SMB_R23p2-5km_Gl'!AP82-'(5) year_D_R23p2-5.5km'!AP81</f>
        <v>7.0308198399999994E-2</v>
      </c>
      <c r="AD83" s="2">
        <f>'(6) SMB_R23p2-5km_Gl'!AQ82-'(5) year_D_R23p2-5.5km'!AQ81</f>
        <v>-0.11931520899999999</v>
      </c>
      <c r="AE83" s="2">
        <f>'(6) SMB_R23p2-5km_Gl'!AR82-'(5) year_D_R23p2-5.5km'!AR81</f>
        <v>-0.11937185360000001</v>
      </c>
      <c r="AF83" s="2">
        <f>'(6) SMB_R23p2-5km_Gl'!AS82-'(5) year_D_R23p2-5.5km'!AS81</f>
        <v>-5.929051199999999E-2</v>
      </c>
      <c r="AG83" s="2">
        <f>'(6) SMB_R23p2-5km_Gl'!AT82-'(5) year_D_R23p2-5.5km'!AT81</f>
        <v>-7.5058760199999977E-2</v>
      </c>
      <c r="AH83" s="2">
        <f>'(6) SMB_R23p2-5km_Gl'!AU82-'(5) year_D_R23p2-5.5km'!AU81</f>
        <v>-5.0445535E-2</v>
      </c>
      <c r="AI83" s="2">
        <f>'(6) SMB_R23p2-5km_Gl'!AV82-'(5) year_D_R23p2-5.5km'!AV81</f>
        <v>-0.11586858999999998</v>
      </c>
      <c r="AJ83" s="2">
        <f>'(6) SMB_R23p2-5km_Gl'!AW82-'(5) year_D_R23p2-5.5km'!AW81</f>
        <v>8.8961102000000042E-2</v>
      </c>
      <c r="AK83" s="2">
        <f>'(6) SMB_R23p2-5km_Gl'!AX82-'(5) year_D_R23p2-5.5km'!AX81</f>
        <v>-0.17625945179999997</v>
      </c>
      <c r="AL83" s="2">
        <f>'(6) SMB_R23p2-5km_Gl'!AY82-'(5) year_D_R23p2-5.5km'!AY81</f>
        <v>-0.14216431999999998</v>
      </c>
      <c r="AM83" s="2">
        <f>'(6) SMB_R23p2-5km_Gl'!AZ82-'(5) year_D_R23p2-5.5km'!AZ81</f>
        <v>-0.26173316159999999</v>
      </c>
      <c r="AN83" s="2">
        <f>'(6) SMB_R23p2-5km_Gl'!BA82-'(5) year_D_R23p2-5.5km'!BA81</f>
        <v>-0.21198099199999998</v>
      </c>
      <c r="AO83" s="2">
        <f>'(6) SMB_R23p2-5km_Gl'!BB82-'(5) year_D_R23p2-5.5km'!BB81</f>
        <v>-0.20180862939999999</v>
      </c>
      <c r="AP83" s="2">
        <f>'(6) SMB_R23p2-5km_Gl'!BC82-'(5) year_D_R23p2-5.5km'!BC81</f>
        <v>-0.18105168499999996</v>
      </c>
      <c r="AQ83" s="2">
        <f>'(6) SMB_R23p2-5km_Gl'!BD82-'(5) year_D_R23p2-5.5km'!BD81</f>
        <v>-0.26656761839999998</v>
      </c>
      <c r="AR83" s="2">
        <f>'(6) SMB_R23p2-5km_Gl'!BE82-'(5) year_D_R23p2-5.5km'!BE81</f>
        <v>-0.25141547999999997</v>
      </c>
      <c r="AS83" s="2">
        <f>'(6) SMB_R23p2-5km_Gl'!BF82-'(5) year_D_R23p2-5.5km'!BF81</f>
        <v>-0.15635578779999998</v>
      </c>
      <c r="AT83" s="2">
        <f>'(6) SMB_R23p2-5km_Gl'!BG82-'(5) year_D_R23p2-5.5km'!BG81</f>
        <v>-0.22822709599999996</v>
      </c>
      <c r="AU83" s="2">
        <f>'(6) SMB_R23p2-5km_Gl'!BH82-'(5) year_D_R23p2-5.5km'!BH81</f>
        <v>-0.28586916340000001</v>
      </c>
      <c r="AV83" s="2">
        <f>'(6) SMB_R23p2-5km_Gl'!BI82-'(5) year_D_R23p2-5.5km'!BI81</f>
        <v>-0.24269274839999996</v>
      </c>
      <c r="AW83" s="2">
        <f>'(6) SMB_R23p2-5km_Gl'!BJ82-'(5) year_D_R23p2-5.5km'!BJ81</f>
        <v>-0.14370920119999997</v>
      </c>
      <c r="AX83" s="23">
        <f t="shared" si="15"/>
        <v>-9.8996343073913001E-2</v>
      </c>
      <c r="AY83" s="23">
        <f t="shared" si="17"/>
        <v>-5.7472883821052582E-2</v>
      </c>
      <c r="AZ83" s="23">
        <f t="shared" si="18"/>
        <v>-0.16317779347777775</v>
      </c>
      <c r="BD83" s="2">
        <f>SQRT('(5) year_D_R23p2-5.5km'!BN81^2+'(5) year_D_R23p2-5.5km'!$M81^2)</f>
        <v>4.4924823069535651E-2</v>
      </c>
      <c r="BE83" s="2">
        <f>SQRT('(5) year_D_R23p2-5.5km'!BO81^2+'(5) year_D_R23p2-5.5km'!$M81^2)</f>
        <v>4.3349108166634141E-2</v>
      </c>
      <c r="BF83" s="2">
        <f>SQRT('(5) year_D_R23p2-5.5km'!BP81^2+'(5) year_D_R23p2-5.5km'!$M81^2)</f>
        <v>5.701759343532755E-2</v>
      </c>
      <c r="BG83" s="2">
        <f>SQRT('(5) year_D_R23p2-5.5km'!BQ81^2+'(5) year_D_R23p2-5.5km'!$M81^2)</f>
        <v>5.8909730423889868E-2</v>
      </c>
      <c r="BH83" s="2">
        <f>SQRT('(5) year_D_R23p2-5.5km'!BR81^2+'(5) year_D_R23p2-5.5km'!$M81^2)</f>
        <v>6.0043633279550139E-2</v>
      </c>
      <c r="BI83" s="2">
        <f>SQRT('(5) year_D_R23p2-5.5km'!BS81^2+'(5) year_D_R23p2-5.5km'!$M81^2)</f>
        <v>5.9906238067733063E-2</v>
      </c>
      <c r="BJ83" s="2">
        <f>SQRT('(5) year_D_R23p2-5.5km'!BT81^2+'(5) year_D_R23p2-5.5km'!$M81^2)</f>
        <v>6.0241606038165155E-2</v>
      </c>
      <c r="BK83" s="2">
        <f>SQRT('(5) year_D_R23p2-5.5km'!BU81^2+'(5) year_D_R23p2-5.5km'!$M81^2)</f>
        <v>6.1366014662936293E-2</v>
      </c>
      <c r="BL83" s="2">
        <f>SQRT('(5) year_D_R23p2-5.5km'!BV81^2+'(5) year_D_R23p2-5.5km'!$M81^2)</f>
        <v>6.299361486532748E-2</v>
      </c>
      <c r="BM83" s="2">
        <f>SQRT('(5) year_D_R23p2-5.5km'!BW81^2+'(5) year_D_R23p2-5.5km'!$M81^2)</f>
        <v>6.5069985061256289E-2</v>
      </c>
      <c r="BN83" s="2">
        <f>SQRT('(5) year_D_R23p2-5.5km'!BX81^2+'(5) year_D_R23p2-5.5km'!$M81^2)</f>
        <v>6.7623338506427266E-2</v>
      </c>
      <c r="BO83" s="2">
        <f>SQRT('(5) year_D_R23p2-5.5km'!BY81^2+'(5) year_D_R23p2-5.5km'!$M81^2)</f>
        <v>7.0653984734493275E-2</v>
      </c>
      <c r="BP83" s="2">
        <f>SQRT('(5) year_D_R23p2-5.5km'!BZ81^2+'(5) year_D_R23p2-5.5km'!$M81^2)</f>
        <v>7.3845479021600449E-2</v>
      </c>
      <c r="BQ83" s="2">
        <f>SQRT('(5) year_D_R23p2-5.5km'!CA81^2+'(5) year_D_R23p2-5.5km'!$M81^2)</f>
        <v>6.9468869066857397E-2</v>
      </c>
      <c r="BR83" s="2">
        <f>SQRT('(5) year_D_R23p2-5.5km'!CB81^2+'(5) year_D_R23p2-5.5km'!$M81^2)</f>
        <v>6.522418889518998E-2</v>
      </c>
      <c r="BS83" s="2">
        <f>SQRT('(5) year_D_R23p2-5.5km'!CC81^2+'(5) year_D_R23p2-5.5km'!$M81^2)</f>
        <v>6.1455302369837636E-2</v>
      </c>
      <c r="BT83" s="2">
        <f>SQRT('(5) year_D_R23p2-5.5km'!CD81^2+'(5) year_D_R23p2-5.5km'!$M81^2)</f>
        <v>5.7718552240337936E-2</v>
      </c>
      <c r="BU83" s="2">
        <f>SQRT('(5) year_D_R23p2-5.5km'!CE81^2+'(5) year_D_R23p2-5.5km'!$M81^2)</f>
        <v>5.4552842051775463E-2</v>
      </c>
      <c r="BV83" s="2">
        <f>SQRT('(5) year_D_R23p2-5.5km'!CF81^2+'(5) year_D_R23p2-5.5km'!$M81^2)</f>
        <v>5.1866044952339783E-2</v>
      </c>
      <c r="BW83" s="2">
        <f>SQRT('(5) year_D_R23p2-5.5km'!CG81^2+'(5) year_D_R23p2-5.5km'!$M81^2)</f>
        <v>5.0002937085466208E-2</v>
      </c>
      <c r="BX83" s="2">
        <f>SQRT('(5) year_D_R23p2-5.5km'!CH81^2+'(5) year_D_R23p2-5.5km'!$M81^2)</f>
        <v>3.7233624217740693E-2</v>
      </c>
      <c r="BY83" s="2">
        <f>SQRT('(5) year_D_R23p2-5.5km'!CI81^2+'(5) year_D_R23p2-5.5km'!$M81^2)</f>
        <v>8.4804392412584861E-2</v>
      </c>
      <c r="BZ83" s="2">
        <f>SQRT('(5) year_D_R23p2-5.5km'!CJ81^2+'(5) year_D_R23p2-5.5km'!$M81^2)</f>
        <v>6.5050852680994239E-2</v>
      </c>
      <c r="CA83" s="2">
        <f>SQRT('(5) year_D_R23p2-5.5km'!CK81^2+'(5) year_D_R23p2-5.5km'!$M81^2)</f>
        <v>3.9043020813545271E-2</v>
      </c>
      <c r="CB83" s="2">
        <f>SQRT('(5) year_D_R23p2-5.5km'!CL81^2+'(5) year_D_R23p2-5.5km'!$M81^2)</f>
        <v>3.8985384795623537E-2</v>
      </c>
      <c r="CC83" s="2">
        <f>SQRT('(5) year_D_R23p2-5.5km'!CM81^2+'(5) year_D_R23p2-5.5km'!$M81^2)</f>
        <v>3.8308762719956292E-2</v>
      </c>
      <c r="CD83" s="2">
        <f>SQRT('(5) year_D_R23p2-5.5km'!CN81^2+'(5) year_D_R23p2-5.5km'!$M81^2)</f>
        <v>3.6675621771519756E-2</v>
      </c>
      <c r="CE83" s="2">
        <f>SQRT('(5) year_D_R23p2-5.5km'!CO81^2+'(5) year_D_R23p2-5.5km'!$M81^2)</f>
        <v>3.5337758851227967E-2</v>
      </c>
      <c r="CF83" s="2">
        <f>SQRT('(5) year_D_R23p2-5.5km'!CP81^2+'(5) year_D_R23p2-5.5km'!$M81^2)</f>
        <v>3.351638743908137E-2</v>
      </c>
      <c r="CG83" s="2">
        <f>SQRT('(5) year_D_R23p2-5.5km'!CQ81^2+'(5) year_D_R23p2-5.5km'!$M81^2)</f>
        <v>3.8725162232338545E-2</v>
      </c>
      <c r="CH83" s="2">
        <f>SQRT('(5) year_D_R23p2-5.5km'!CR81^2+'(5) year_D_R23p2-5.5km'!$M81^2)</f>
        <v>3.9880622251327942E-2</v>
      </c>
      <c r="CI83" s="2">
        <f>SQRT('(5) year_D_R23p2-5.5km'!CS81^2+'(5) year_D_R23p2-5.5km'!$M81^2)</f>
        <v>4.1783318875109575E-2</v>
      </c>
      <c r="CJ83" s="2">
        <f>SQRT('(5) year_D_R23p2-5.5km'!CT81^2+'(5) year_D_R23p2-5.5km'!$M81^2)</f>
        <v>4.2587676823442056E-2</v>
      </c>
      <c r="CK83" s="2">
        <f>SQRT('(5) year_D_R23p2-5.5km'!CU81^2+'(5) year_D_R23p2-5.5km'!$M81^2)</f>
        <v>4.2232897435792366E-2</v>
      </c>
      <c r="CL83" s="2">
        <f>SQRT('(5) year_D_R23p2-5.5km'!CV81^2+'(5) year_D_R23p2-5.5km'!$M81^2)</f>
        <v>4.9954100003523245E-2</v>
      </c>
      <c r="CM83" s="2">
        <f>SQRT('(5) year_D_R23p2-5.5km'!CW81^2+'(5) year_D_R23p2-5.5km'!$M81^2)</f>
        <v>4.9959259344887243E-2</v>
      </c>
      <c r="CN83" s="2">
        <f>SQRT('(5) year_D_R23p2-5.5km'!CX81^2+'(5) year_D_R23p2-5.5km'!$M81^2)</f>
        <v>5.4667600492802677E-2</v>
      </c>
      <c r="CO83" s="2">
        <f>SQRT('(5) year_D_R23p2-5.5km'!CY81^2+'(5) year_D_R23p2-5.5km'!$M81^2)</f>
        <v>4.3528501362787429E-2</v>
      </c>
      <c r="CP83" s="2">
        <f>SQRT('(5) year_D_R23p2-5.5km'!CZ81^2+'(5) year_D_R23p2-5.5km'!$M81^2)</f>
        <v>4.8842224730041295E-2</v>
      </c>
      <c r="CQ83" s="2">
        <f>SQRT('(5) year_D_R23p2-5.5km'!DA81^2+'(5) year_D_R23p2-5.5km'!$M81^2)</f>
        <v>6.0281974192072062E-2</v>
      </c>
      <c r="CR83" s="2">
        <f>SQRT('(5) year_D_R23p2-5.5km'!DB81^2+'(5) year_D_R23p2-5.5km'!$M81^2)</f>
        <v>6.3040028167280771E-2</v>
      </c>
      <c r="CS83" s="2">
        <f>SQRT('(5) year_D_R23p2-5.5km'!DC81^2+'(5) year_D_R23p2-5.5km'!$M81^2)</f>
        <v>6.5394218803537948E-2</v>
      </c>
      <c r="CT83" s="2">
        <f>SQRT('(5) year_D_R23p2-5.5km'!DD81^2+'(5) year_D_R23p2-5.5km'!$M81^2)</f>
        <v>7.7947133115742154E-2</v>
      </c>
      <c r="CU83" s="2">
        <f>SQRT('(5) year_D_R23p2-5.5km'!DE81^2+'(5) year_D_R23p2-5.5km'!$M81^2)</f>
        <v>5.6607516656989508E-2</v>
      </c>
      <c r="CV83" s="2">
        <f>SQRT('(5) year_D_R23p2-5.5km'!DF81^2+'(5) year_D_R23p2-5.5km'!$M81^2)</f>
        <v>5.7383983892751199E-2</v>
      </c>
      <c r="CW83" s="2">
        <f>SQRT('(5) year_D_R23p2-5.5km'!DG81^2+'(5) year_D_R23p2-5.5km'!$M81^2)</f>
        <v>5.4981294187778716E-2</v>
      </c>
      <c r="CX83" s="2">
        <f>SQRT('(5) year_D_R23p2-5.5km'!DH81^2+'(5) year_D_R23p2-5.5km'!$M81^2)</f>
        <v>5.2166687790984254E-2</v>
      </c>
      <c r="CY83" s="2">
        <f t="shared" si="19"/>
        <v>8.0789693561942773E-3</v>
      </c>
      <c r="CZ83" s="2">
        <f t="shared" si="16"/>
        <v>1.4219432925957839E-2</v>
      </c>
      <c r="DA83" s="2">
        <f t="shared" si="20"/>
        <v>1.2064209375862535E-2</v>
      </c>
    </row>
    <row r="84" spans="1:105" x14ac:dyDescent="0.2">
      <c r="A84" s="170" t="s">
        <v>152</v>
      </c>
      <c r="B84" s="3" t="s">
        <v>176</v>
      </c>
      <c r="C84" s="2">
        <f>'(6) SMB_R23p2-5km_Gl'!P83-'(5) year_D_R23p2-5.5km'!P82</f>
        <v>-0.16138</v>
      </c>
      <c r="D84" s="2">
        <f>'(6) SMB_R23p2-5km_Gl'!Q83-'(5) year_D_R23p2-5.5km'!Q82</f>
        <v>-0.20138</v>
      </c>
      <c r="E84" s="2">
        <f>'(6) SMB_R23p2-5km_Gl'!R83-'(5) year_D_R23p2-5.5km'!R82</f>
        <v>-0.18994</v>
      </c>
      <c r="F84" s="2">
        <f>'(6) SMB_R23p2-5km_Gl'!S83-'(5) year_D_R23p2-5.5km'!S82</f>
        <v>-0.29061999999999999</v>
      </c>
      <c r="G84" s="2">
        <f>'(6) SMB_R23p2-5km_Gl'!T83-'(5) year_D_R23p2-5.5km'!T82</f>
        <v>-0.19131000000000001</v>
      </c>
      <c r="H84" s="2">
        <f>'(6) SMB_R23p2-5km_Gl'!U83-'(5) year_D_R23p2-5.5km'!U82</f>
        <v>-0.12199</v>
      </c>
      <c r="I84" s="2">
        <f>'(6) SMB_R23p2-5km_Gl'!V83-'(5) year_D_R23p2-5.5km'!V82</f>
        <v>-0.20268000000000003</v>
      </c>
      <c r="J84" s="2">
        <f>'(6) SMB_R23p2-5km_Gl'!W83-'(5) year_D_R23p2-5.5km'!W82</f>
        <v>-0.16336000000000001</v>
      </c>
      <c r="K84" s="2">
        <f>'(6) SMB_R23p2-5km_Gl'!X83-'(5) year_D_R23p2-5.5km'!X82</f>
        <v>-0.22404999999999997</v>
      </c>
      <c r="L84" s="2">
        <f>'(6) SMB_R23p2-5km_Gl'!Y83-'(5) year_D_R23p2-5.5km'!Y82</f>
        <v>-0.38473000000000002</v>
      </c>
      <c r="M84" s="2">
        <f>'(6) SMB_R23p2-5km_Gl'!Z83-'(5) year_D_R23p2-5.5km'!Z82</f>
        <v>-0.30542000000000002</v>
      </c>
      <c r="N84" s="2">
        <f>'(6) SMB_R23p2-5km_Gl'!AA83-'(5) year_D_R23p2-5.5km'!AA82</f>
        <v>-0.27610000000000001</v>
      </c>
      <c r="O84" s="2">
        <f>'(6) SMB_R23p2-5km_Gl'!AB83-'(5) year_D_R23p2-5.5km'!AB82</f>
        <v>-0.25678000000000001</v>
      </c>
      <c r="P84" s="2">
        <f>'(6) SMB_R23p2-5km_Gl'!AC83-'(5) year_D_R23p2-5.5km'!AC82</f>
        <v>-0.27746999999999999</v>
      </c>
      <c r="Q84" s="2">
        <f>'(6) SMB_R23p2-5km_Gl'!AD83-'(5) year_D_R23p2-5.5km'!AD82</f>
        <v>-0.24815000000000001</v>
      </c>
      <c r="R84" s="2">
        <f>'(6) SMB_R23p2-5km_Gl'!AE83-'(5) year_D_R23p2-5.5km'!AE82</f>
        <v>-0.19884000000000002</v>
      </c>
      <c r="S84" s="2">
        <f>'(6) SMB_R23p2-5km_Gl'!AF83-'(5) year_D_R23p2-5.5km'!AF82</f>
        <v>-0.28952</v>
      </c>
      <c r="T84" s="2">
        <f>'(6) SMB_R23p2-5km_Gl'!AG83-'(5) year_D_R23p2-5.5km'!AG82</f>
        <v>-0.30901000000000001</v>
      </c>
      <c r="U84" s="2">
        <f>'(6) SMB_R23p2-5km_Gl'!AH83-'(5) year_D_R23p2-5.5km'!AH82</f>
        <v>-0.26849000000000001</v>
      </c>
      <c r="V84" s="2">
        <f>'(6) SMB_R23p2-5km_Gl'!AI83-'(5) year_D_R23p2-5.5km'!AI82</f>
        <v>-0.26798</v>
      </c>
      <c r="W84" s="2">
        <f>'(6) SMB_R23p2-5km_Gl'!AJ83-'(5) year_D_R23p2-5.5km'!AJ82</f>
        <v>-0.17526</v>
      </c>
      <c r="X84" s="2">
        <f>'(6) SMB_R23p2-5km_Gl'!AK83-'(5) year_D_R23p2-5.5km'!AK82</f>
        <v>-5.2540000000000003E-2</v>
      </c>
      <c r="Y84" s="2">
        <f>'(6) SMB_R23p2-5km_Gl'!AL83-'(5) year_D_R23p2-5.5km'!AL82</f>
        <v>-0.18287</v>
      </c>
      <c r="Z84" s="2">
        <f>'(6) SMB_R23p2-5km_Gl'!AM83-'(5) year_D_R23p2-5.5km'!AM82</f>
        <v>-0.31318999999999997</v>
      </c>
      <c r="AA84" s="2">
        <f>'(6) SMB_R23p2-5km_Gl'!AN83-'(5) year_D_R23p2-5.5km'!AN82</f>
        <v>-0.25266</v>
      </c>
      <c r="AB84" s="2">
        <f>'(6) SMB_R23p2-5km_Gl'!AO83-'(5) year_D_R23p2-5.5km'!AO82</f>
        <v>-0.11213000000000001</v>
      </c>
      <c r="AC84" s="2">
        <f>'(6) SMB_R23p2-5km_Gl'!AP83-'(5) year_D_R23p2-5.5km'!AP82</f>
        <v>-0.19159999999999999</v>
      </c>
      <c r="AD84" s="2">
        <f>'(6) SMB_R23p2-5km_Gl'!AQ83-'(5) year_D_R23p2-5.5km'!AQ82</f>
        <v>-0.22106000000000001</v>
      </c>
      <c r="AE84" s="2">
        <f>'(6) SMB_R23p2-5km_Gl'!AR83-'(5) year_D_R23p2-5.5km'!AR82</f>
        <v>-0.30053000000000002</v>
      </c>
      <c r="AF84" s="2">
        <f>'(6) SMB_R23p2-5km_Gl'!AS83-'(5) year_D_R23p2-5.5km'!AS82</f>
        <v>-0.17</v>
      </c>
      <c r="AG84" s="2">
        <f>'(6) SMB_R23p2-5km_Gl'!AT83-'(5) year_D_R23p2-5.5km'!AT82</f>
        <v>-0.21903999999999998</v>
      </c>
      <c r="AH84" s="2">
        <f>'(6) SMB_R23p2-5km_Gl'!AU83-'(5) year_D_R23p2-5.5km'!AU82</f>
        <v>-0.29808999999999997</v>
      </c>
      <c r="AI84" s="2">
        <f>'(6) SMB_R23p2-5km_Gl'!AV83-'(5) year_D_R23p2-5.5km'!AV82</f>
        <v>-0.16713</v>
      </c>
      <c r="AJ84" s="2">
        <f>'(6) SMB_R23p2-5km_Gl'!AW83-'(5) year_D_R23p2-5.5km'!AW82</f>
        <v>-0.17617000000000002</v>
      </c>
      <c r="AK84" s="2">
        <f>'(6) SMB_R23p2-5km_Gl'!AX83-'(5) year_D_R23p2-5.5km'!AX82</f>
        <v>-0.23522000000000001</v>
      </c>
      <c r="AL84" s="2">
        <f>'(6) SMB_R23p2-5km_Gl'!AY83-'(5) year_D_R23p2-5.5km'!AY82</f>
        <v>-0.19736999999999999</v>
      </c>
      <c r="AM84" s="2">
        <f>'(6) SMB_R23p2-5km_Gl'!AZ83-'(5) year_D_R23p2-5.5km'!AZ82</f>
        <v>-0.33556000000000002</v>
      </c>
      <c r="AN84" s="2">
        <f>'(6) SMB_R23p2-5km_Gl'!BA83-'(5) year_D_R23p2-5.5km'!BA82</f>
        <v>-0.25985999999999998</v>
      </c>
      <c r="AO84" s="2">
        <f>'(6) SMB_R23p2-5km_Gl'!BB83-'(5) year_D_R23p2-5.5km'!BB82</f>
        <v>-0.35053000000000001</v>
      </c>
      <c r="AP84" s="2">
        <f>'(6) SMB_R23p2-5km_Gl'!BC83-'(5) year_D_R23p2-5.5km'!BC82</f>
        <v>-0.33119999999999999</v>
      </c>
      <c r="AQ84" s="2">
        <f>'(6) SMB_R23p2-5km_Gl'!BD83-'(5) year_D_R23p2-5.5km'!BD82</f>
        <v>-0.35187000000000002</v>
      </c>
      <c r="AR84" s="2">
        <f>'(6) SMB_R23p2-5km_Gl'!BE83-'(5) year_D_R23p2-5.5km'!BE82</f>
        <v>-0.27252999999999999</v>
      </c>
      <c r="AS84" s="2">
        <f>'(6) SMB_R23p2-5km_Gl'!BF83-'(5) year_D_R23p2-5.5km'!BF82</f>
        <v>-0.17319999999999999</v>
      </c>
      <c r="AT84" s="2">
        <f>'(6) SMB_R23p2-5km_Gl'!BG83-'(5) year_D_R23p2-5.5km'!BG82</f>
        <v>-0.25503999999999999</v>
      </c>
      <c r="AU84" s="2">
        <f>'(6) SMB_R23p2-5km_Gl'!BH83-'(5) year_D_R23p2-5.5km'!BH82</f>
        <v>-0.31785999999999998</v>
      </c>
      <c r="AV84" s="2">
        <f>'(6) SMB_R23p2-5km_Gl'!BI83-'(5) year_D_R23p2-5.5km'!BI82</f>
        <v>-0.28010000000000002</v>
      </c>
      <c r="AW84" s="2">
        <f>'(6) SMB_R23p2-5km_Gl'!BJ83-'(5) year_D_R23p2-5.5km'!BJ82</f>
        <v>-0.20787999999999998</v>
      </c>
      <c r="AX84" s="23">
        <f t="shared" si="15"/>
        <v>-0.23960456521739121</v>
      </c>
      <c r="AY84" s="23">
        <f t="shared" si="17"/>
        <v>-0.24006421052631577</v>
      </c>
      <c r="AZ84" s="23">
        <f t="shared" si="18"/>
        <v>-0.26062777777777779</v>
      </c>
      <c r="BD84" s="2">
        <f>SQRT('(5) year_D_R23p2-5.5km'!BN82^2+'(5) year_D_R23p2-5.5km'!$M82^2)</f>
        <v>3.7082423075977172E-2</v>
      </c>
      <c r="BE84" s="2">
        <f>SQRT('(5) year_D_R23p2-5.5km'!BO82^2+'(5) year_D_R23p2-5.5km'!$M82^2)</f>
        <v>6.927215826147072E-2</v>
      </c>
      <c r="BF84" s="2">
        <f>SQRT('(5) year_D_R23p2-5.5km'!BP82^2+'(5) year_D_R23p2-5.5km'!$M82^2)</f>
        <v>0.18221917143473096</v>
      </c>
      <c r="BG84" s="2">
        <f>SQRT('(5) year_D_R23p2-5.5km'!BQ82^2+'(5) year_D_R23p2-5.5km'!$M82^2)</f>
        <v>5.6132801023742303E-2</v>
      </c>
      <c r="BH84" s="2">
        <f>SQRT('(5) year_D_R23p2-5.5km'!BR82^2+'(5) year_D_R23p2-5.5km'!$M82^2)</f>
        <v>5.6475782584811562E-2</v>
      </c>
      <c r="BI84" s="2">
        <f>SQRT('(5) year_D_R23p2-5.5km'!BS82^2+'(5) year_D_R23p2-5.5km'!$M82^2)</f>
        <v>5.6813989759152562E-2</v>
      </c>
      <c r="BJ84" s="2">
        <f>SQRT('(5) year_D_R23p2-5.5km'!BT82^2+'(5) year_D_R23p2-5.5km'!$M82^2)</f>
        <v>5.7157366957600507E-2</v>
      </c>
      <c r="BK84" s="2">
        <f>SQRT('(5) year_D_R23p2-5.5km'!BU82^2+'(5) year_D_R23p2-5.5km'!$M82^2)</f>
        <v>5.7495958462351941E-2</v>
      </c>
      <c r="BL84" s="2">
        <f>SQRT('(5) year_D_R23p2-5.5km'!BV82^2+'(5) year_D_R23p2-5.5km'!$M82^2)</f>
        <v>5.7839720085754824E-2</v>
      </c>
      <c r="BM84" s="2">
        <f>SQRT('(5) year_D_R23p2-5.5km'!BW82^2+'(5) year_D_R23p2-5.5km'!$M82^2)</f>
        <v>5.8178685061230064E-2</v>
      </c>
      <c r="BN84" s="2">
        <f>SQRT('(5) year_D_R23p2-5.5km'!BX82^2+'(5) year_D_R23p2-5.5km'!$M82^2)</f>
        <v>5.8522820279564153E-2</v>
      </c>
      <c r="BO84" s="2">
        <f>SQRT('(5) year_D_R23p2-5.5km'!BY82^2+'(5) year_D_R23p2-5.5km'!$M82^2)</f>
        <v>5.8862148235783208E-2</v>
      </c>
      <c r="BP84" s="2">
        <f>SQRT('(5) year_D_R23p2-5.5km'!BZ82^2+'(5) year_D_R23p2-5.5km'!$M82^2)</f>
        <v>5.9201652572574738E-2</v>
      </c>
      <c r="BQ84" s="2">
        <f>SQRT('(5) year_D_R23p2-5.5km'!CA82^2+'(5) year_D_R23p2-5.5km'!$M82^2)</f>
        <v>5.9546327389840684E-2</v>
      </c>
      <c r="BR84" s="2">
        <f>SQRT('(5) year_D_R23p2-5.5km'!CB82^2+'(5) year_D_R23p2-5.5km'!$M82^2)</f>
        <v>5.9886179671084006E-2</v>
      </c>
      <c r="BS84" s="2">
        <f>SQRT('(5) year_D_R23p2-5.5km'!CC82^2+'(5) year_D_R23p2-5.5km'!$M82^2)</f>
        <v>6.0231202623857311E-2</v>
      </c>
      <c r="BT84" s="2">
        <f>SQRT('(5) year_D_R23p2-5.5km'!CD82^2+'(5) year_D_R23p2-5.5km'!$M82^2)</f>
        <v>0.11341375410427709</v>
      </c>
      <c r="BU84" s="2">
        <f>SQRT('(5) year_D_R23p2-5.5km'!CE82^2+'(5) year_D_R23p2-5.5km'!$M82^2)</f>
        <v>6.5335248557528217E-2</v>
      </c>
      <c r="BV84" s="2">
        <f>SQRT('(5) year_D_R23p2-5.5km'!CF82^2+'(5) year_D_R23p2-5.5km'!$M82^2)</f>
        <v>7.0120657695781935E-2</v>
      </c>
      <c r="BW84" s="2">
        <f>SQRT('(5) year_D_R23p2-5.5km'!CG82^2+'(5) year_D_R23p2-5.5km'!$M82^2)</f>
        <v>0.12222641620374571</v>
      </c>
      <c r="BX84" s="2">
        <f>SQRT('(5) year_D_R23p2-5.5km'!CH82^2+'(5) year_D_R23p2-5.5km'!$M82^2)</f>
        <v>4.8556487756369816E-2</v>
      </c>
      <c r="BY84" s="2">
        <f>SQRT('(5) year_D_R23p2-5.5km'!CI82^2+'(5) year_D_R23p2-5.5km'!$M82^2)</f>
        <v>2.9883768135833214E-2</v>
      </c>
      <c r="BZ84" s="2">
        <f>SQRT('(5) year_D_R23p2-5.5km'!CJ82^2+'(5) year_D_R23p2-5.5km'!$M82^2)</f>
        <v>3.3122584222071108E-2</v>
      </c>
      <c r="CA84" s="2">
        <f>SQRT('(5) year_D_R23p2-5.5km'!CK82^2+'(5) year_D_R23p2-5.5km'!$M82^2)</f>
        <v>5.9068453911074667E-2</v>
      </c>
      <c r="CB84" s="2">
        <f>SQRT('(5) year_D_R23p2-5.5km'!CL82^2+'(5) year_D_R23p2-5.5km'!$M82^2)</f>
        <v>3.7684967805444017E-2</v>
      </c>
      <c r="CC84" s="2">
        <f>SQRT('(5) year_D_R23p2-5.5km'!CM82^2+'(5) year_D_R23p2-5.5km'!$M82^2)</f>
        <v>3.2782374713790308E-2</v>
      </c>
      <c r="CD84" s="2">
        <f>SQRT('(5) year_D_R23p2-5.5km'!CN82^2+'(5) year_D_R23p2-5.5km'!$M82^2)</f>
        <v>2.8025137308901538E-2</v>
      </c>
      <c r="CE84" s="2">
        <f>SQRT('(5) year_D_R23p2-5.5km'!CO82^2+'(5) year_D_R23p2-5.5km'!$M82^2)</f>
        <v>2.3450740732872014E-2</v>
      </c>
      <c r="CF84" s="2">
        <f>SQRT('(5) year_D_R23p2-5.5km'!CP82^2+'(5) year_D_R23p2-5.5km'!$M82^2)</f>
        <v>1.9120946212876876E-2</v>
      </c>
      <c r="CG84" s="2">
        <f>SQRT('(5) year_D_R23p2-5.5km'!CQ82^2+'(5) year_D_R23p2-5.5km'!$M82^2)</f>
        <v>9.053071202726394E-3</v>
      </c>
      <c r="CH84" s="2">
        <f>SQRT('(5) year_D_R23p2-5.5km'!CR82^2+'(5) year_D_R23p2-5.5km'!$M82^2)</f>
        <v>8.7432482935458477E-3</v>
      </c>
      <c r="CI84" s="2">
        <f>SQRT('(5) year_D_R23p2-5.5km'!CS82^2+'(5) year_D_R23p2-5.5km'!$M82^2)</f>
        <v>8.4629799444908161E-3</v>
      </c>
      <c r="CJ84" s="2">
        <f>SQRT('(5) year_D_R23p2-5.5km'!CT82^2+'(5) year_D_R23p2-5.5km'!$M82^2)</f>
        <v>8.1745456857245588E-3</v>
      </c>
      <c r="CK84" s="2">
        <f>SQRT('(5) year_D_R23p2-5.5km'!CU82^2+'(5) year_D_R23p2-5.5km'!$M82^2)</f>
        <v>7.8831193184708374E-3</v>
      </c>
      <c r="CL84" s="2">
        <f>SQRT('(5) year_D_R23p2-5.5km'!CV82^2+'(5) year_D_R23p2-5.5km'!$M82^2)</f>
        <v>7.3397909929368557E-3</v>
      </c>
      <c r="CM84" s="2">
        <f>SQRT('(5) year_D_R23p2-5.5km'!CW82^2+'(5) year_D_R23p2-5.5km'!$M82^2)</f>
        <v>7.611577194909752E-3</v>
      </c>
      <c r="CN84" s="2">
        <f>SQRT('(5) year_D_R23p2-5.5km'!CX82^2+'(5) year_D_R23p2-5.5km'!$M82^2)</f>
        <v>7.0607215821458539E-3</v>
      </c>
      <c r="CO84" s="2">
        <f>SQRT('(5) year_D_R23p2-5.5km'!CY82^2+'(5) year_D_R23p2-5.5km'!$M82^2)</f>
        <v>9.1381988295251362E-3</v>
      </c>
      <c r="CP84" s="2">
        <f>SQRT('(5) year_D_R23p2-5.5km'!CZ82^2+'(5) year_D_R23p2-5.5km'!$M82^2)</f>
        <v>9.3724252780676663E-3</v>
      </c>
      <c r="CQ84" s="2">
        <f>SQRT('(5) year_D_R23p2-5.5km'!DA82^2+'(5) year_D_R23p2-5.5km'!$M82^2)</f>
        <v>9.6259338488861642E-3</v>
      </c>
      <c r="CR84" s="2">
        <f>SQRT('(5) year_D_R23p2-5.5km'!DB82^2+'(5) year_D_R23p2-5.5km'!$M82^2)</f>
        <v>9.8646694678364844E-3</v>
      </c>
      <c r="CS84" s="2">
        <f>SQRT('(5) year_D_R23p2-5.5km'!DC82^2+'(5) year_D_R23p2-5.5km'!$M82^2)</f>
        <v>1.0084718710977006E-2</v>
      </c>
      <c r="CT84" s="2">
        <f>SQRT('(5) year_D_R23p2-5.5km'!DD82^2+'(5) year_D_R23p2-5.5km'!$M82^2)</f>
        <v>1.0580359778669383E-2</v>
      </c>
      <c r="CU84" s="2">
        <f>SQRT('(5) year_D_R23p2-5.5km'!DE82^2+'(5) year_D_R23p2-5.5km'!$M82^2)</f>
        <v>1.1863295365565426E-2</v>
      </c>
      <c r="CV84" s="2">
        <f>SQRT('(5) year_D_R23p2-5.5km'!DF82^2+'(5) year_D_R23p2-5.5km'!$M82^2)</f>
        <v>1.427471319670826E-2</v>
      </c>
      <c r="CW84" s="2">
        <f>SQRT('(5) year_D_R23p2-5.5km'!DG82^2+'(5) year_D_R23p2-5.5km'!$M82^2)</f>
        <v>1.5837977935218329E-2</v>
      </c>
      <c r="CX84" s="2">
        <f>SQRT('(5) year_D_R23p2-5.5km'!DH82^2+'(5) year_D_R23p2-5.5km'!$M82^2)</f>
        <v>2.0376741172990643E-2</v>
      </c>
      <c r="CY84" s="2">
        <f t="shared" si="19"/>
        <v>6.1335709894780027E-3</v>
      </c>
      <c r="CZ84" s="2">
        <f t="shared" si="16"/>
        <v>1.6049935123574183E-2</v>
      </c>
      <c r="DA84" s="2">
        <f t="shared" si="20"/>
        <v>2.410609419089551E-3</v>
      </c>
    </row>
    <row r="85" spans="1:105" x14ac:dyDescent="0.2">
      <c r="A85" s="170" t="s">
        <v>165</v>
      </c>
      <c r="B85" s="3" t="s">
        <v>176</v>
      </c>
      <c r="C85" s="2">
        <f>'(6) SMB_R23p2-5km_Gl'!P84-'(5) year_D_R23p2-5.5km'!P83</f>
        <v>-0.01</v>
      </c>
      <c r="D85" s="2">
        <f>'(6) SMB_R23p2-5km_Gl'!Q84-'(5) year_D_R23p2-5.5km'!Q83</f>
        <v>-0.01</v>
      </c>
      <c r="E85" s="2">
        <f>'(6) SMB_R23p2-5km_Gl'!R84-'(5) year_D_R23p2-5.5km'!R83</f>
        <v>-0.01</v>
      </c>
      <c r="F85" s="2">
        <f>'(6) SMB_R23p2-5km_Gl'!S84-'(5) year_D_R23p2-5.5km'!S83</f>
        <v>-0.01</v>
      </c>
      <c r="G85" s="2">
        <f>'(6) SMB_R23p2-5km_Gl'!T84-'(5) year_D_R23p2-5.5km'!T83</f>
        <v>-0.01</v>
      </c>
      <c r="H85" s="2">
        <f>'(6) SMB_R23p2-5km_Gl'!U84-'(5) year_D_R23p2-5.5km'!U83</f>
        <v>-0.01</v>
      </c>
      <c r="I85" s="2">
        <f>'(6) SMB_R23p2-5km_Gl'!V84-'(5) year_D_R23p2-5.5km'!V83</f>
        <v>-0.01</v>
      </c>
      <c r="J85" s="2">
        <f>'(6) SMB_R23p2-5km_Gl'!W84-'(5) year_D_R23p2-5.5km'!W83</f>
        <v>-0.01</v>
      </c>
      <c r="K85" s="2">
        <f>'(6) SMB_R23p2-5km_Gl'!X84-'(5) year_D_R23p2-5.5km'!X83</f>
        <v>-0.01</v>
      </c>
      <c r="L85" s="2">
        <f>'(6) SMB_R23p2-5km_Gl'!Y84-'(5) year_D_R23p2-5.5km'!Y83</f>
        <v>-0.01</v>
      </c>
      <c r="M85" s="2">
        <f>'(6) SMB_R23p2-5km_Gl'!Z84-'(5) year_D_R23p2-5.5km'!Z83</f>
        <v>-0.01</v>
      </c>
      <c r="N85" s="2">
        <f>'(6) SMB_R23p2-5km_Gl'!AA84-'(5) year_D_R23p2-5.5km'!AA83</f>
        <v>-0.01</v>
      </c>
      <c r="O85" s="2">
        <f>'(6) SMB_R23p2-5km_Gl'!AB84-'(5) year_D_R23p2-5.5km'!AB83</f>
        <v>-0.01</v>
      </c>
      <c r="P85" s="2">
        <f>'(6) SMB_R23p2-5km_Gl'!AC84-'(5) year_D_R23p2-5.5km'!AC83</f>
        <v>-0.01</v>
      </c>
      <c r="Q85" s="2">
        <f>'(6) SMB_R23p2-5km_Gl'!AD84-'(5) year_D_R23p2-5.5km'!AD83</f>
        <v>-0.01</v>
      </c>
      <c r="R85" s="2">
        <f>'(6) SMB_R23p2-5km_Gl'!AE84-'(5) year_D_R23p2-5.5km'!AE83</f>
        <v>-0.01</v>
      </c>
      <c r="S85" s="2">
        <f>'(6) SMB_R23p2-5km_Gl'!AF84-'(5) year_D_R23p2-5.5km'!AF83</f>
        <v>-0.01</v>
      </c>
      <c r="T85" s="2">
        <f>'(6) SMB_R23p2-5km_Gl'!AG84-'(5) year_D_R23p2-5.5km'!AG83</f>
        <v>-0.01</v>
      </c>
      <c r="U85" s="2">
        <f>'(6) SMB_R23p2-5km_Gl'!AH84-'(5) year_D_R23p2-5.5km'!AH83</f>
        <v>-0.01</v>
      </c>
      <c r="V85" s="2">
        <f>'(6) SMB_R23p2-5km_Gl'!AI84-'(5) year_D_R23p2-5.5km'!AI83</f>
        <v>-0.01</v>
      </c>
      <c r="W85" s="2">
        <f>'(6) SMB_R23p2-5km_Gl'!AJ84-'(5) year_D_R23p2-5.5km'!AJ83</f>
        <v>-0.01</v>
      </c>
      <c r="X85" s="2">
        <f>'(6) SMB_R23p2-5km_Gl'!AK84-'(5) year_D_R23p2-5.5km'!AK83</f>
        <v>-0.01</v>
      </c>
      <c r="Y85" s="2">
        <f>'(6) SMB_R23p2-5km_Gl'!AL84-'(5) year_D_R23p2-5.5km'!AL83</f>
        <v>-0.01</v>
      </c>
      <c r="Z85" s="2">
        <f>'(6) SMB_R23p2-5km_Gl'!AM84-'(5) year_D_R23p2-5.5km'!AM83</f>
        <v>-0.01</v>
      </c>
      <c r="AA85" s="2">
        <f>'(6) SMB_R23p2-5km_Gl'!AN84-'(5) year_D_R23p2-5.5km'!AN83</f>
        <v>-0.01</v>
      </c>
      <c r="AB85" s="2">
        <f>'(6) SMB_R23p2-5km_Gl'!AO84-'(5) year_D_R23p2-5.5km'!AO83</f>
        <v>-0.01</v>
      </c>
      <c r="AC85" s="2">
        <f>'(6) SMB_R23p2-5km_Gl'!AP84-'(5) year_D_R23p2-5.5km'!AP83</f>
        <v>-0.01</v>
      </c>
      <c r="AD85" s="2">
        <f>'(6) SMB_R23p2-5km_Gl'!AQ84-'(5) year_D_R23p2-5.5km'!AQ83</f>
        <v>-0.01</v>
      </c>
      <c r="AE85" s="2">
        <f>'(6) SMB_R23p2-5km_Gl'!AR84-'(5) year_D_R23p2-5.5km'!AR83</f>
        <v>-0.01</v>
      </c>
      <c r="AF85" s="2">
        <f>'(6) SMB_R23p2-5km_Gl'!AS84-'(5) year_D_R23p2-5.5km'!AS83</f>
        <v>-0.01</v>
      </c>
      <c r="AG85" s="2">
        <f>'(6) SMB_R23p2-5km_Gl'!AT84-'(5) year_D_R23p2-5.5km'!AT83</f>
        <v>-0.01</v>
      </c>
      <c r="AH85" s="2">
        <f>'(6) SMB_R23p2-5km_Gl'!AU84-'(5) year_D_R23p2-5.5km'!AU83</f>
        <v>-0.01</v>
      </c>
      <c r="AI85" s="2">
        <f>'(6) SMB_R23p2-5km_Gl'!AV84-'(5) year_D_R23p2-5.5km'!AV83</f>
        <v>-0.01</v>
      </c>
      <c r="AJ85" s="2">
        <f>'(6) SMB_R23p2-5km_Gl'!AW84-'(5) year_D_R23p2-5.5km'!AW83</f>
        <v>-0.01</v>
      </c>
      <c r="AK85" s="2">
        <f>'(6) SMB_R23p2-5km_Gl'!AX84-'(5) year_D_R23p2-5.5km'!AX83</f>
        <v>-0.01</v>
      </c>
      <c r="AL85" s="2">
        <f>'(6) SMB_R23p2-5km_Gl'!AY84-'(5) year_D_R23p2-5.5km'!AY83</f>
        <v>-0.01</v>
      </c>
      <c r="AM85" s="2">
        <f>'(6) SMB_R23p2-5km_Gl'!AZ84-'(5) year_D_R23p2-5.5km'!AZ83</f>
        <v>-0.01</v>
      </c>
      <c r="AN85" s="2">
        <f>'(6) SMB_R23p2-5km_Gl'!BA84-'(5) year_D_R23p2-5.5km'!BA83</f>
        <v>-0.01</v>
      </c>
      <c r="AO85" s="2">
        <f>'(6) SMB_R23p2-5km_Gl'!BB84-'(5) year_D_R23p2-5.5km'!BB83</f>
        <v>-0.01</v>
      </c>
      <c r="AP85" s="2">
        <f>'(6) SMB_R23p2-5km_Gl'!BC84-'(5) year_D_R23p2-5.5km'!BC83</f>
        <v>-0.01</v>
      </c>
      <c r="AQ85" s="2">
        <f>'(6) SMB_R23p2-5km_Gl'!BD84-'(5) year_D_R23p2-5.5km'!BD83</f>
        <v>-0.01</v>
      </c>
      <c r="AR85" s="2">
        <f>'(6) SMB_R23p2-5km_Gl'!BE84-'(5) year_D_R23p2-5.5km'!BE83</f>
        <v>-0.01</v>
      </c>
      <c r="AS85" s="2">
        <f>'(6) SMB_R23p2-5km_Gl'!BF84-'(5) year_D_R23p2-5.5km'!BF83</f>
        <v>-0.01</v>
      </c>
      <c r="AT85" s="2">
        <f>'(6) SMB_R23p2-5km_Gl'!BG84-'(5) year_D_R23p2-5.5km'!BG83</f>
        <v>-0.01</v>
      </c>
      <c r="AU85" s="2">
        <f>'(6) SMB_R23p2-5km_Gl'!BH84-'(5) year_D_R23p2-5.5km'!BH83</f>
        <v>-0.01</v>
      </c>
      <c r="AV85" s="2">
        <f>'(6) SMB_R23p2-5km_Gl'!BI84-'(5) year_D_R23p2-5.5km'!BI83</f>
        <v>-0.01</v>
      </c>
      <c r="AW85" s="2">
        <f>'(6) SMB_R23p2-5km_Gl'!BJ84-'(5) year_D_R23p2-5.5km'!BJ83</f>
        <v>-0.01</v>
      </c>
      <c r="AX85" s="23">
        <f t="shared" si="15"/>
        <v>-1.0000000000000005E-2</v>
      </c>
      <c r="AY85" s="23">
        <f t="shared" si="17"/>
        <v>-1.0000000000000002E-2</v>
      </c>
      <c r="AZ85" s="23">
        <f t="shared" si="18"/>
        <v>-1.0000000000000002E-2</v>
      </c>
      <c r="BD85" s="2">
        <f>SQRT('(5) year_D_R23p2-5.5km'!BN83^2+'(5) year_D_R23p2-5.5km'!$M83^2)</f>
        <v>2.2500000000000003E-3</v>
      </c>
      <c r="BE85" s="2">
        <f>SQRT('(5) year_D_R23p2-5.5km'!BO83^2+'(5) year_D_R23p2-5.5km'!$M83^2)</f>
        <v>2.2500000000000003E-3</v>
      </c>
      <c r="BF85" s="2">
        <f>SQRT('(5) year_D_R23p2-5.5km'!BP83^2+'(5) year_D_R23p2-5.5km'!$M83^2)</f>
        <v>2.2500000000000003E-3</v>
      </c>
      <c r="BG85" s="2">
        <f>SQRT('(5) year_D_R23p2-5.5km'!BQ83^2+'(5) year_D_R23p2-5.5km'!$M83^2)</f>
        <v>2.2500000000000003E-3</v>
      </c>
      <c r="BH85" s="2">
        <f>SQRT('(5) year_D_R23p2-5.5km'!BR83^2+'(5) year_D_R23p2-5.5km'!$M83^2)</f>
        <v>2.2500000000000003E-3</v>
      </c>
      <c r="BI85" s="2">
        <f>SQRT('(5) year_D_R23p2-5.5km'!BS83^2+'(5) year_D_R23p2-5.5km'!$M83^2)</f>
        <v>2.2500000000000003E-3</v>
      </c>
      <c r="BJ85" s="2">
        <f>SQRT('(5) year_D_R23p2-5.5km'!BT83^2+'(5) year_D_R23p2-5.5km'!$M83^2)</f>
        <v>2.2500000000000003E-3</v>
      </c>
      <c r="BK85" s="2">
        <f>SQRT('(5) year_D_R23p2-5.5km'!BU83^2+'(5) year_D_R23p2-5.5km'!$M83^2)</f>
        <v>2.2500000000000003E-3</v>
      </c>
      <c r="BL85" s="2">
        <f>SQRT('(5) year_D_R23p2-5.5km'!BV83^2+'(5) year_D_R23p2-5.5km'!$M83^2)</f>
        <v>2.2500000000000003E-3</v>
      </c>
      <c r="BM85" s="2">
        <f>SQRT('(5) year_D_R23p2-5.5km'!BW83^2+'(5) year_D_R23p2-5.5km'!$M83^2)</f>
        <v>2.2500000000000003E-3</v>
      </c>
      <c r="BN85" s="2">
        <f>SQRT('(5) year_D_R23p2-5.5km'!BX83^2+'(5) year_D_R23p2-5.5km'!$M83^2)</f>
        <v>2.2500000000000003E-3</v>
      </c>
      <c r="BO85" s="2">
        <f>SQRT('(5) year_D_R23p2-5.5km'!BY83^2+'(5) year_D_R23p2-5.5km'!$M83^2)</f>
        <v>2.2500000000000003E-3</v>
      </c>
      <c r="BP85" s="2">
        <f>SQRT('(5) year_D_R23p2-5.5km'!BZ83^2+'(5) year_D_R23p2-5.5km'!$M83^2)</f>
        <v>2.2500000000000003E-3</v>
      </c>
      <c r="BQ85" s="2">
        <f>SQRT('(5) year_D_R23p2-5.5km'!CA83^2+'(5) year_D_R23p2-5.5km'!$M83^2)</f>
        <v>2.2500000000000003E-3</v>
      </c>
      <c r="BR85" s="2">
        <f>SQRT('(5) year_D_R23p2-5.5km'!CB83^2+'(5) year_D_R23p2-5.5km'!$M83^2)</f>
        <v>2.2500000000000003E-3</v>
      </c>
      <c r="BS85" s="2">
        <f>SQRT('(5) year_D_R23p2-5.5km'!CC83^2+'(5) year_D_R23p2-5.5km'!$M83^2)</f>
        <v>2.2500000000000003E-3</v>
      </c>
      <c r="BT85" s="2">
        <f>SQRT('(5) year_D_R23p2-5.5km'!CD83^2+'(5) year_D_R23p2-5.5km'!$M83^2)</f>
        <v>2.2500000000000003E-3</v>
      </c>
      <c r="BU85" s="2">
        <f>SQRT('(5) year_D_R23p2-5.5km'!CE83^2+'(5) year_D_R23p2-5.5km'!$M83^2)</f>
        <v>2.2500000000000003E-3</v>
      </c>
      <c r="BV85" s="2">
        <f>SQRT('(5) year_D_R23p2-5.5km'!CF83^2+'(5) year_D_R23p2-5.5km'!$M83^2)</f>
        <v>2.2500000000000003E-3</v>
      </c>
      <c r="BW85" s="2">
        <f>SQRT('(5) year_D_R23p2-5.5km'!CG83^2+'(5) year_D_R23p2-5.5km'!$M83^2)</f>
        <v>2.2500000000000003E-3</v>
      </c>
      <c r="BX85" s="2">
        <f>SQRT('(5) year_D_R23p2-5.5km'!CH83^2+'(5) year_D_R23p2-5.5km'!$M83^2)</f>
        <v>2.2500000000000003E-3</v>
      </c>
      <c r="BY85" s="2">
        <f>SQRT('(5) year_D_R23p2-5.5km'!CI83^2+'(5) year_D_R23p2-5.5km'!$M83^2)</f>
        <v>2.2500000000000003E-3</v>
      </c>
      <c r="BZ85" s="2">
        <f>SQRT('(5) year_D_R23p2-5.5km'!CJ83^2+'(5) year_D_R23p2-5.5km'!$M83^2)</f>
        <v>2.2500000000000003E-3</v>
      </c>
      <c r="CA85" s="2">
        <f>SQRT('(5) year_D_R23p2-5.5km'!CK83^2+'(5) year_D_R23p2-5.5km'!$M83^2)</f>
        <v>2.2500000000000003E-3</v>
      </c>
      <c r="CB85" s="2">
        <f>SQRT('(5) year_D_R23p2-5.5km'!CL83^2+'(5) year_D_R23p2-5.5km'!$M83^2)</f>
        <v>2.2500000000000003E-3</v>
      </c>
      <c r="CC85" s="2">
        <f>SQRT('(5) year_D_R23p2-5.5km'!CM83^2+'(5) year_D_R23p2-5.5km'!$M83^2)</f>
        <v>2.2500000000000003E-3</v>
      </c>
      <c r="CD85" s="2">
        <f>SQRT('(5) year_D_R23p2-5.5km'!CN83^2+'(5) year_D_R23p2-5.5km'!$M83^2)</f>
        <v>2.2500000000000003E-3</v>
      </c>
      <c r="CE85" s="2">
        <f>SQRT('(5) year_D_R23p2-5.5km'!CO83^2+'(5) year_D_R23p2-5.5km'!$M83^2)</f>
        <v>2.2500000000000003E-3</v>
      </c>
      <c r="CF85" s="2">
        <f>SQRT('(5) year_D_R23p2-5.5km'!CP83^2+'(5) year_D_R23p2-5.5km'!$M83^2)</f>
        <v>2.2500000000000003E-3</v>
      </c>
      <c r="CG85" s="2">
        <f>SQRT('(5) year_D_R23p2-5.5km'!CQ83^2+'(5) year_D_R23p2-5.5km'!$M83^2)</f>
        <v>2.2500000000000003E-3</v>
      </c>
      <c r="CH85" s="2">
        <f>SQRT('(5) year_D_R23p2-5.5km'!CR83^2+'(5) year_D_R23p2-5.5km'!$M83^2)</f>
        <v>2.2500000000000003E-3</v>
      </c>
      <c r="CI85" s="2">
        <f>SQRT('(5) year_D_R23p2-5.5km'!CS83^2+'(5) year_D_R23p2-5.5km'!$M83^2)</f>
        <v>2.2500000000000003E-3</v>
      </c>
      <c r="CJ85" s="2">
        <f>SQRT('(5) year_D_R23p2-5.5km'!CT83^2+'(5) year_D_R23p2-5.5km'!$M83^2)</f>
        <v>2.2500000000000003E-3</v>
      </c>
      <c r="CK85" s="2">
        <f>SQRT('(5) year_D_R23p2-5.5km'!CU83^2+'(5) year_D_R23p2-5.5km'!$M83^2)</f>
        <v>2.2500000000000003E-3</v>
      </c>
      <c r="CL85" s="2">
        <f>SQRT('(5) year_D_R23p2-5.5km'!CV83^2+'(5) year_D_R23p2-5.5km'!$M83^2)</f>
        <v>2.2500000000000003E-3</v>
      </c>
      <c r="CM85" s="2">
        <f>SQRT('(5) year_D_R23p2-5.5km'!CW83^2+'(5) year_D_R23p2-5.5km'!$M83^2)</f>
        <v>2.2500000000000003E-3</v>
      </c>
      <c r="CN85" s="2">
        <f>SQRT('(5) year_D_R23p2-5.5km'!CX83^2+'(5) year_D_R23p2-5.5km'!$M83^2)</f>
        <v>2.2500000000000003E-3</v>
      </c>
      <c r="CO85" s="2">
        <f>SQRT('(5) year_D_R23p2-5.5km'!CY83^2+'(5) year_D_R23p2-5.5km'!$M83^2)</f>
        <v>2.2500000000000003E-3</v>
      </c>
      <c r="CP85" s="2">
        <f>SQRT('(5) year_D_R23p2-5.5km'!CZ83^2+'(5) year_D_R23p2-5.5km'!$M83^2)</f>
        <v>2.2500000000000003E-3</v>
      </c>
      <c r="CQ85" s="2">
        <f>SQRT('(5) year_D_R23p2-5.5km'!DA83^2+'(5) year_D_R23p2-5.5km'!$M83^2)</f>
        <v>2.2500000000000003E-3</v>
      </c>
      <c r="CR85" s="2">
        <f>SQRT('(5) year_D_R23p2-5.5km'!DB83^2+'(5) year_D_R23p2-5.5km'!$M83^2)</f>
        <v>2.2500000000000003E-3</v>
      </c>
      <c r="CS85" s="2">
        <f>SQRT('(5) year_D_R23p2-5.5km'!DC83^2+'(5) year_D_R23p2-5.5km'!$M83^2)</f>
        <v>2.2500000000000003E-3</v>
      </c>
      <c r="CT85" s="2">
        <f>SQRT('(5) year_D_R23p2-5.5km'!DD83^2+'(5) year_D_R23p2-5.5km'!$M83^2)</f>
        <v>2.2500000000000003E-3</v>
      </c>
      <c r="CU85" s="2">
        <f>SQRT('(5) year_D_R23p2-5.5km'!DE83^2+'(5) year_D_R23p2-5.5km'!$M83^2)</f>
        <v>2.2500000000000003E-3</v>
      </c>
      <c r="CV85" s="2">
        <f>SQRT('(5) year_D_R23p2-5.5km'!DF83^2+'(5) year_D_R23p2-5.5km'!$M83^2)</f>
        <v>2.2500000000000003E-3</v>
      </c>
      <c r="CW85" s="2">
        <f>SQRT('(5) year_D_R23p2-5.5km'!DG83^2+'(5) year_D_R23p2-5.5km'!$M83^2)</f>
        <v>2.2500000000000003E-3</v>
      </c>
      <c r="CX85" s="2">
        <f>SQRT('(5) year_D_R23p2-5.5km'!DH83^2+'(5) year_D_R23p2-5.5km'!$M83^2)</f>
        <v>2.2500000000000003E-3</v>
      </c>
      <c r="CY85" s="2">
        <f t="shared" si="19"/>
        <v>3.3541019662496866E-4</v>
      </c>
      <c r="CZ85" s="2">
        <f t="shared" si="16"/>
        <v>5.3033008588991093E-4</v>
      </c>
      <c r="DA85" s="2">
        <f t="shared" si="20"/>
        <v>5.3033008588991093E-4</v>
      </c>
    </row>
    <row r="86" spans="1:105" x14ac:dyDescent="0.2">
      <c r="A86" s="170" t="s">
        <v>111</v>
      </c>
      <c r="B86" s="3" t="s">
        <v>176</v>
      </c>
      <c r="C86" s="2">
        <f>'(6) SMB_R23p2-5km_Gl'!P85-'(5) year_D_R23p2-5.5km'!P84</f>
        <v>-1.2425784000000011</v>
      </c>
      <c r="D86" s="2">
        <f>'(6) SMB_R23p2-5km_Gl'!Q85-'(5) year_D_R23p2-5.5km'!Q84</f>
        <v>-1.6025784000000005</v>
      </c>
      <c r="E86" s="2">
        <f>'(6) SMB_R23p2-5km_Gl'!R85-'(5) year_D_R23p2-5.5km'!R84</f>
        <v>0.68742159999999863</v>
      </c>
      <c r="F86" s="2">
        <f>'(6) SMB_R23p2-5km_Gl'!S85-'(5) year_D_R23p2-5.5km'!S84</f>
        <v>-2.5625784000000014</v>
      </c>
      <c r="G86" s="2">
        <f>'(6) SMB_R23p2-5km_Gl'!T85-'(5) year_D_R23p2-5.5km'!T84</f>
        <v>0.21082269999999959</v>
      </c>
      <c r="H86" s="2">
        <f>'(6) SMB_R23p2-5km_Gl'!U85-'(5) year_D_R23p2-5.5km'!U84</f>
        <v>0.97422379999999897</v>
      </c>
      <c r="I86" s="2">
        <f>'(6) SMB_R23p2-5km_Gl'!V85-'(5) year_D_R23p2-5.5km'!V84</f>
        <v>-2.7723751000000005</v>
      </c>
      <c r="J86" s="2">
        <f>'(6) SMB_R23p2-5km_Gl'!W85-'(5) year_D_R23p2-5.5km'!W84</f>
        <v>-0.28897399999999962</v>
      </c>
      <c r="K86" s="2">
        <f>'(6) SMB_R23p2-5km_Gl'!X85-'(5) year_D_R23p2-5.5km'!X84</f>
        <v>-1.3855728999999997</v>
      </c>
      <c r="L86" s="2">
        <f>'(6) SMB_R23p2-5km_Gl'!Y85-'(5) year_D_R23p2-5.5km'!Y84</f>
        <v>-1.6621718000000012</v>
      </c>
      <c r="M86" s="2">
        <f>'(6) SMB_R23p2-5km_Gl'!Z85-'(5) year_D_R23p2-5.5km'!Z84</f>
        <v>-1.6187707000000007</v>
      </c>
      <c r="N86" s="2">
        <f>'(6) SMB_R23p2-5km_Gl'!AA85-'(5) year_D_R23p2-5.5km'!AA84</f>
        <v>-3.1365033000000011</v>
      </c>
      <c r="O86" s="2">
        <f>'(6) SMB_R23p2-5km_Gl'!AB85-'(5) year_D_R23p2-5.5km'!AB84</f>
        <v>-4.2731022000000012</v>
      </c>
      <c r="P86" s="2">
        <f>'(6) SMB_R23p2-5km_Gl'!AC85-'(5) year_D_R23p2-5.5km'!AC84</f>
        <v>-1.7597011000000009</v>
      </c>
      <c r="Q86" s="2">
        <f>'(6) SMB_R23p2-5km_Gl'!AD85-'(5) year_D_R23p2-5.5km'!AD84</f>
        <v>-1.3763000000000005</v>
      </c>
      <c r="R86" s="2">
        <f>'(6) SMB_R23p2-5km_Gl'!AE85-'(5) year_D_R23p2-5.5km'!AE84</f>
        <v>-0.12196850000000126</v>
      </c>
      <c r="S86" s="2">
        <f>'(6) SMB_R23p2-5km_Gl'!AF85-'(5) year_D_R23p2-5.5km'!AF84</f>
        <v>-1.4815960519999996</v>
      </c>
      <c r="T86" s="2">
        <f>'(6) SMB_R23p2-5km_Gl'!AG85-'(5) year_D_R23p2-5.5km'!AG84</f>
        <v>-0.19771604500000173</v>
      </c>
      <c r="U86" s="2">
        <f>'(6) SMB_R23p2-5km_Gl'!AH85-'(5) year_D_R23p2-5.5km'!AH84</f>
        <v>-2.2143776340000008</v>
      </c>
      <c r="V86" s="2">
        <f>'(6) SMB_R23p2-5km_Gl'!AI85-'(5) year_D_R23p2-5.5km'!AI84</f>
        <v>-2.0817384742999998</v>
      </c>
      <c r="W86" s="2">
        <f>'(6) SMB_R23p2-5km_Gl'!AJ85-'(5) year_D_R23p2-5.5km'!AJ84</f>
        <v>-2.6174159040000013</v>
      </c>
      <c r="X86" s="2">
        <f>'(6) SMB_R23p2-5km_Gl'!AK85-'(5) year_D_R23p2-5.5km'!AK84</f>
        <v>-0.48396991099999909</v>
      </c>
      <c r="Y86" s="2">
        <f>'(6) SMB_R23p2-5km_Gl'!AL85-'(5) year_D_R23p2-5.5km'!AL84</f>
        <v>-1.4188227747999989</v>
      </c>
      <c r="Z86" s="2">
        <f>'(6) SMB_R23p2-5km_Gl'!AM85-'(5) year_D_R23p2-5.5km'!AM84</f>
        <v>-0.78953089240000196</v>
      </c>
      <c r="AA86" s="2">
        <f>'(6) SMB_R23p2-5km_Gl'!AN85-'(5) year_D_R23p2-5.5km'!AN84</f>
        <v>0.90416111099999874</v>
      </c>
      <c r="AB86" s="2">
        <f>'(6) SMB_R23p2-5km_Gl'!AO85-'(5) year_D_R23p2-5.5km'!AO84</f>
        <v>-0.3938302961999991</v>
      </c>
      <c r="AC86" s="2">
        <f>'(6) SMB_R23p2-5km_Gl'!AP85-'(5) year_D_R23p2-5.5km'!AP84</f>
        <v>0.26616683289999976</v>
      </c>
      <c r="AD86" s="2">
        <f>'(6) SMB_R23p2-5km_Gl'!AQ85-'(5) year_D_R23p2-5.5km'!AQ84</f>
        <v>-0.99943479400000079</v>
      </c>
      <c r="AE86" s="2">
        <f>'(6) SMB_R23p2-5km_Gl'!AR85-'(5) year_D_R23p2-5.5km'!AR84</f>
        <v>-2.7353649178000001</v>
      </c>
      <c r="AF86" s="2">
        <f>'(6) SMB_R23p2-5km_Gl'!AS85-'(5) year_D_R23p2-5.5km'!AS84</f>
        <v>-0.413885993600001</v>
      </c>
      <c r="AG86" s="2">
        <f>'(6) SMB_R23p2-5km_Gl'!AT85-'(5) year_D_R23p2-5.5km'!AT84</f>
        <v>-8.2080012500000521E-2</v>
      </c>
      <c r="AH86" s="2">
        <f>'(6) SMB_R23p2-5km_Gl'!AU85-'(5) year_D_R23p2-5.5km'!AU84</f>
        <v>-1.256909900000001</v>
      </c>
      <c r="AI86" s="2">
        <f>'(6) SMB_R23p2-5km_Gl'!AV85-'(5) year_D_R23p2-5.5km'!AV84</f>
        <v>-0.83500483190000008</v>
      </c>
      <c r="AJ86" s="2">
        <f>'(6) SMB_R23p2-5km_Gl'!AW85-'(5) year_D_R23p2-5.5km'!AW84</f>
        <v>3.0501039682000002</v>
      </c>
      <c r="AK86" s="2">
        <f>'(6) SMB_R23p2-5km_Gl'!AX85-'(5) year_D_R23p2-5.5km'!AX84</f>
        <v>-2.3114731736000014</v>
      </c>
      <c r="AL86" s="2">
        <f>'(6) SMB_R23p2-5km_Gl'!AY85-'(5) year_D_R23p2-5.5km'!AY84</f>
        <v>-1.6244771648000018</v>
      </c>
      <c r="AM86" s="2">
        <f>'(6) SMB_R23p2-5km_Gl'!AZ85-'(5) year_D_R23p2-5.5km'!AZ84</f>
        <v>-4.4128457656000011</v>
      </c>
      <c r="AN86" s="2">
        <f>'(6) SMB_R23p2-5km_Gl'!BA85-'(5) year_D_R23p2-5.5km'!BA84</f>
        <v>-3.969312232600001</v>
      </c>
      <c r="AO86" s="2">
        <f>'(6) SMB_R23p2-5km_Gl'!BB85-'(5) year_D_R23p2-5.5km'!BB84</f>
        <v>-3.0795528725000008</v>
      </c>
      <c r="AP86" s="2">
        <f>'(6) SMB_R23p2-5km_Gl'!BC85-'(5) year_D_R23p2-5.5km'!BC84</f>
        <v>-1.1770709967999995</v>
      </c>
      <c r="AQ86" s="2">
        <f>'(6) SMB_R23p2-5km_Gl'!BD85-'(5) year_D_R23p2-5.5km'!BD84</f>
        <v>-1.1269833934000006</v>
      </c>
      <c r="AR86" s="2">
        <f>'(6) SMB_R23p2-5km_Gl'!BE85-'(5) year_D_R23p2-5.5km'!BE84</f>
        <v>-1.4167539291999995</v>
      </c>
      <c r="AS86" s="2">
        <f>'(6) SMB_R23p2-5km_Gl'!BF85-'(5) year_D_R23p2-5.5km'!BF84</f>
        <v>-2.3717866820000015</v>
      </c>
      <c r="AT86" s="2">
        <f>'(6) SMB_R23p2-5km_Gl'!BG85-'(5) year_D_R23p2-5.5km'!BG84</f>
        <v>-3.4005498920000008</v>
      </c>
      <c r="AU86" s="2">
        <f>'(6) SMB_R23p2-5km_Gl'!BH85-'(5) year_D_R23p2-5.5km'!BH84</f>
        <v>-2.4751366400000006</v>
      </c>
      <c r="AV86" s="2">
        <f>'(6) SMB_R23p2-5km_Gl'!BI85-'(5) year_D_R23p2-5.5km'!BI84</f>
        <v>-0.59857557800000016</v>
      </c>
      <c r="AW86" s="2">
        <f>'(6) SMB_R23p2-5km_Gl'!BJ85-'(5) year_D_R23p2-5.5km'!BJ84</f>
        <v>0.35859201499999926</v>
      </c>
      <c r="AX86" s="23">
        <f t="shared" si="15"/>
        <v>-1.3842711204760878</v>
      </c>
      <c r="AY86" s="23">
        <f t="shared" si="17"/>
        <v>-1.3591787595263167</v>
      </c>
      <c r="AZ86" s="23">
        <f t="shared" si="18"/>
        <v>-1.6798700004500009</v>
      </c>
      <c r="BD86" s="2">
        <f>SQRT('(5) year_D_R23p2-5.5km'!BN84^2+'(5) year_D_R23p2-5.5km'!$M84^2)</f>
        <v>1.914921918755063</v>
      </c>
      <c r="BE86" s="2">
        <f>SQRT('(5) year_D_R23p2-5.5km'!BO84^2+'(5) year_D_R23p2-5.5km'!$M84^2)</f>
        <v>1.5075445679847355</v>
      </c>
      <c r="BF86" s="2">
        <f>SQRT('(5) year_D_R23p2-5.5km'!BP84^2+'(5) year_D_R23p2-5.5km'!$M84^2)</f>
        <v>1.1978160207876547</v>
      </c>
      <c r="BG86" s="2">
        <f>SQRT('(5) year_D_R23p2-5.5km'!BQ84^2+'(5) year_D_R23p2-5.5km'!$M84^2)</f>
        <v>1.0740300961012368</v>
      </c>
      <c r="BH86" s="2">
        <f>SQRT('(5) year_D_R23p2-5.5km'!BR84^2+'(5) year_D_R23p2-5.5km'!$M84^2)</f>
        <v>1.1104012374290999</v>
      </c>
      <c r="BI86" s="2">
        <f>SQRT('(5) year_D_R23p2-5.5km'!BS84^2+'(5) year_D_R23p2-5.5km'!$M84^2)</f>
        <v>1.1998406629256138</v>
      </c>
      <c r="BJ86" s="2">
        <f>SQRT('(5) year_D_R23p2-5.5km'!BT84^2+'(5) year_D_R23p2-5.5km'!$M84^2)</f>
        <v>1.3424063682851775</v>
      </c>
      <c r="BK86" s="2">
        <f>SQRT('(5) year_D_R23p2-5.5km'!BU84^2+'(5) year_D_R23p2-5.5km'!$M84^2)</f>
        <v>1.5204463538837967</v>
      </c>
      <c r="BL86" s="2">
        <f>SQRT('(5) year_D_R23p2-5.5km'!BV84^2+'(5) year_D_R23p2-5.5km'!$M84^2)</f>
        <v>1.7162640490305834</v>
      </c>
      <c r="BM86" s="2">
        <f>SQRT('(5) year_D_R23p2-5.5km'!BW84^2+'(5) year_D_R23p2-5.5km'!$M84^2)</f>
        <v>1.7172761392781561</v>
      </c>
      <c r="BN86" s="2">
        <f>SQRT('(5) year_D_R23p2-5.5km'!BX84^2+'(5) year_D_R23p2-5.5km'!$M84^2)</f>
        <v>1.5234829078785306</v>
      </c>
      <c r="BO86" s="2">
        <f>SQRT('(5) year_D_R23p2-5.5km'!BY84^2+'(5) year_D_R23p2-5.5km'!$M84^2)</f>
        <v>1.3471303572486935</v>
      </c>
      <c r="BP86" s="2">
        <f>SQRT('(5) year_D_R23p2-5.5km'!BZ84^2+'(5) year_D_R23p2-5.5km'!$M84^2)</f>
        <v>1.2065898515689994</v>
      </c>
      <c r="BQ86" s="2">
        <f>SQRT('(5) year_D_R23p2-5.5km'!CA84^2+'(5) year_D_R23p2-5.5km'!$M84^2)</f>
        <v>1.1191757888277967</v>
      </c>
      <c r="BR86" s="2">
        <f>SQRT('(5) year_D_R23p2-5.5km'!CB84^2+'(5) year_D_R23p2-5.5km'!$M84^2)</f>
        <v>0.84643757368131878</v>
      </c>
      <c r="BS86" s="2">
        <f>SQRT('(5) year_D_R23p2-5.5km'!CC84^2+'(5) year_D_R23p2-5.5km'!$M84^2)</f>
        <v>0.94180089669631062</v>
      </c>
      <c r="BT86" s="2">
        <f>SQRT('(5) year_D_R23p2-5.5km'!CD84^2+'(5) year_D_R23p2-5.5km'!$M84^2)</f>
        <v>0.95250095625953424</v>
      </c>
      <c r="BU86" s="2">
        <f>SQRT('(5) year_D_R23p2-5.5km'!CE84^2+'(5) year_D_R23p2-5.5km'!$M84^2)</f>
        <v>0.95906702273934796</v>
      </c>
      <c r="BV86" s="2">
        <f>SQRT('(5) year_D_R23p2-5.5km'!CF84^2+'(5) year_D_R23p2-5.5km'!$M84^2)</f>
        <v>1.0497601255433335</v>
      </c>
      <c r="BW86" s="2">
        <f>SQRT('(5) year_D_R23p2-5.5km'!CG84^2+'(5) year_D_R23p2-5.5km'!$M84^2)</f>
        <v>1.078347740454803</v>
      </c>
      <c r="BX86" s="2">
        <f>SQRT('(5) year_D_R23p2-5.5km'!CH84^2+'(5) year_D_R23p2-5.5km'!$M84^2)</f>
        <v>1.1780958025658304</v>
      </c>
      <c r="BY86" s="2">
        <f>SQRT('(5) year_D_R23p2-5.5km'!CI84^2+'(5) year_D_R23p2-5.5km'!$M84^2)</f>
        <v>1.0837960068281773</v>
      </c>
      <c r="BZ86" s="2">
        <f>SQRT('(5) year_D_R23p2-5.5km'!CJ84^2+'(5) year_D_R23p2-5.5km'!$M84^2)</f>
        <v>1.1299557485749965</v>
      </c>
      <c r="CA86" s="2">
        <f>SQRT('(5) year_D_R23p2-5.5km'!CK84^2+'(5) year_D_R23p2-5.5km'!$M84^2)</f>
        <v>1.2239233991278136</v>
      </c>
      <c r="CB86" s="2">
        <f>SQRT('(5) year_D_R23p2-5.5km'!CL84^2+'(5) year_D_R23p2-5.5km'!$M84^2)</f>
        <v>1.2421770895406845</v>
      </c>
      <c r="CC86" s="2">
        <f>SQRT('(5) year_D_R23p2-5.5km'!CM84^2+'(5) year_D_R23p2-5.5km'!$M84^2)</f>
        <v>1.2330310641880657</v>
      </c>
      <c r="CD86" s="2">
        <f>SQRT('(5) year_D_R23p2-5.5km'!CN84^2+'(5) year_D_R23p2-5.5km'!$M84^2)</f>
        <v>1.0327611308581535</v>
      </c>
      <c r="CE86" s="2">
        <f>SQRT('(5) year_D_R23p2-5.5km'!CO84^2+'(5) year_D_R23p2-5.5km'!$M84^2)</f>
        <v>1.0837481813874341</v>
      </c>
      <c r="CF86" s="2">
        <f>SQRT('(5) year_D_R23p2-5.5km'!CP84^2+'(5) year_D_R23p2-5.5km'!$M84^2)</f>
        <v>2.6895622021777372</v>
      </c>
      <c r="CG86" s="2">
        <f>SQRT('(5) year_D_R23p2-5.5km'!CQ84^2+'(5) year_D_R23p2-5.5km'!$M84^2)</f>
        <v>1.6880076868864027</v>
      </c>
      <c r="CH86" s="2">
        <f>SQRT('(5) year_D_R23p2-5.5km'!CR84^2+'(5) year_D_R23p2-5.5km'!$M84^2)</f>
        <v>1.6070945282369256</v>
      </c>
      <c r="CI86" s="2">
        <f>SQRT('(5) year_D_R23p2-5.5km'!CS84^2+'(5) year_D_R23p2-5.5km'!$M84^2)</f>
        <v>1.0557083727108241</v>
      </c>
      <c r="CJ86" s="2">
        <f>SQRT('(5) year_D_R23p2-5.5km'!CT84^2+'(5) year_D_R23p2-5.5km'!$M84^2)</f>
        <v>1.07169709791117</v>
      </c>
      <c r="CK86" s="2">
        <f>SQRT('(5) year_D_R23p2-5.5km'!CU84^2+'(5) year_D_R23p2-5.5km'!$M84^2)</f>
        <v>1.0579951257474072</v>
      </c>
      <c r="CL86" s="2">
        <f>SQRT('(5) year_D_R23p2-5.5km'!CV84^2+'(5) year_D_R23p2-5.5km'!$M84^2)</f>
        <v>1.1111250872899388</v>
      </c>
      <c r="CM86" s="2">
        <f>SQRT('(5) year_D_R23p2-5.5km'!CW84^2+'(5) year_D_R23p2-5.5km'!$M84^2)</f>
        <v>1.1176476503612522</v>
      </c>
      <c r="CN86" s="2">
        <f>SQRT('(5) year_D_R23p2-5.5km'!CX84^2+'(5) year_D_R23p2-5.5km'!$M84^2)</f>
        <v>1.1500853408926257</v>
      </c>
      <c r="CO86" s="2">
        <f>SQRT('(5) year_D_R23p2-5.5km'!CY84^2+'(5) year_D_R23p2-5.5km'!$M84^2)</f>
        <v>1.1561121014907676</v>
      </c>
      <c r="CP86" s="2">
        <f>SQRT('(5) year_D_R23p2-5.5km'!CZ84^2+'(5) year_D_R23p2-5.5km'!$M84^2)</f>
        <v>0.97373320464731261</v>
      </c>
      <c r="CQ86" s="2">
        <f>SQRT('(5) year_D_R23p2-5.5km'!DA84^2+'(5) year_D_R23p2-5.5km'!$M84^2)</f>
        <v>0.94725761333690994</v>
      </c>
      <c r="CR86" s="2">
        <f>SQRT('(5) year_D_R23p2-5.5km'!DB84^2+'(5) year_D_R23p2-5.5km'!$M84^2)</f>
        <v>0.90178625682335434</v>
      </c>
      <c r="CS86" s="2">
        <f>SQRT('(5) year_D_R23p2-5.5km'!DC84^2+'(5) year_D_R23p2-5.5km'!$M84^2)</f>
        <v>0.88958594088376308</v>
      </c>
      <c r="CT86" s="2">
        <f>SQRT('(5) year_D_R23p2-5.5km'!DD84^2+'(5) year_D_R23p2-5.5km'!$M84^2)</f>
        <v>0.85198772214366381</v>
      </c>
      <c r="CU86" s="2">
        <f>SQRT('(5) year_D_R23p2-5.5km'!DE84^2+'(5) year_D_R23p2-5.5km'!$M84^2)</f>
        <v>0.87103296467051183</v>
      </c>
      <c r="CV86" s="2">
        <f>SQRT('(5) year_D_R23p2-5.5km'!DF84^2+'(5) year_D_R23p2-5.5km'!$M84^2)</f>
        <v>0.87085973189029597</v>
      </c>
      <c r="CW86" s="2">
        <f>SQRT('(5) year_D_R23p2-5.5km'!DG84^2+'(5) year_D_R23p2-5.5km'!$M84^2)</f>
        <v>0.98164523832886064</v>
      </c>
      <c r="CX86" s="2">
        <f>SQRT('(5) year_D_R23p2-5.5km'!DH84^2+'(5) year_D_R23p2-5.5km'!$M84^2)</f>
        <v>0.8634808311719554</v>
      </c>
      <c r="CY86" s="2">
        <f t="shared" si="19"/>
        <v>0.17994077454354851</v>
      </c>
      <c r="CZ86" s="2">
        <f t="shared" si="16"/>
        <v>0.30079197173142513</v>
      </c>
      <c r="DA86" s="2">
        <f t="shared" si="20"/>
        <v>0.27489331153491436</v>
      </c>
    </row>
    <row r="87" spans="1:105" x14ac:dyDescent="0.2">
      <c r="A87" s="170" t="s">
        <v>156</v>
      </c>
      <c r="B87" s="3" t="s">
        <v>176</v>
      </c>
      <c r="C87" s="2">
        <f>'(6) SMB_R23p2-5km_Gl'!P86-'(5) year_D_R23p2-5.5km'!P85</f>
        <v>-0.35564854000000001</v>
      </c>
      <c r="D87" s="2">
        <f>'(6) SMB_R23p2-5km_Gl'!Q86-'(5) year_D_R23p2-5.5km'!Q85</f>
        <v>-0.34564854</v>
      </c>
      <c r="E87" s="2">
        <f>'(6) SMB_R23p2-5km_Gl'!R86-'(5) year_D_R23p2-5.5km'!R85</f>
        <v>-0.13397132000000006</v>
      </c>
      <c r="F87" s="2">
        <f>'(6) SMB_R23p2-5km_Gl'!S86-'(5) year_D_R23p2-5.5km'!S85</f>
        <v>-0.18737458000000012</v>
      </c>
      <c r="G87" s="2">
        <f>'(6) SMB_R23p2-5km_Gl'!T86-'(5) year_D_R23p2-5.5km'!T85</f>
        <v>-0.16155466000000007</v>
      </c>
      <c r="H87" s="2">
        <f>'(6) SMB_R23p2-5km_Gl'!U86-'(5) year_D_R23p2-5.5km'!U85</f>
        <v>-7.087650000000012E-2</v>
      </c>
      <c r="I87" s="2">
        <f>'(6) SMB_R23p2-5km_Gl'!V86-'(5) year_D_R23p2-5.5km'!V85</f>
        <v>-0.25942151999999996</v>
      </c>
      <c r="J87" s="2">
        <f>'(6) SMB_R23p2-5km_Gl'!W86-'(5) year_D_R23p2-5.5km'!W85</f>
        <v>-0.24874336000000002</v>
      </c>
      <c r="K87" s="2">
        <f>'(6) SMB_R23p2-5km_Gl'!X86-'(5) year_D_R23p2-5.5km'!X85</f>
        <v>-0.23806520000000003</v>
      </c>
      <c r="L87" s="2">
        <f>'(6) SMB_R23p2-5km_Gl'!Y86-'(5) year_D_R23p2-5.5km'!Y85</f>
        <v>-0.31661022000000005</v>
      </c>
      <c r="M87" s="2">
        <f>'(6) SMB_R23p2-5km_Gl'!Z86-'(5) year_D_R23p2-5.5km'!Z85</f>
        <v>-0.39593206000000009</v>
      </c>
      <c r="N87" s="2">
        <f>'(6) SMB_R23p2-5km_Gl'!AA86-'(5) year_D_R23p2-5.5km'!AA85</f>
        <v>-0.49525390000000008</v>
      </c>
      <c r="O87" s="2">
        <f>'(6) SMB_R23p2-5km_Gl'!AB86-'(5) year_D_R23p2-5.5km'!AB85</f>
        <v>-0.58379892000000011</v>
      </c>
      <c r="P87" s="2">
        <f>'(6) SMB_R23p2-5km_Gl'!AC86-'(5) year_D_R23p2-5.5km'!AC85</f>
        <v>-0.56312076000000011</v>
      </c>
      <c r="Q87" s="2">
        <f>'(6) SMB_R23p2-5km_Gl'!AD86-'(5) year_D_R23p2-5.5km'!AD85</f>
        <v>-0.35244260000000005</v>
      </c>
      <c r="R87" s="2">
        <f>'(6) SMB_R23p2-5km_Gl'!AE86-'(5) year_D_R23p2-5.5km'!AE85</f>
        <v>-0.16176444000000012</v>
      </c>
      <c r="S87" s="2">
        <f>'(6) SMB_R23p2-5km_Gl'!AF86-'(5) year_D_R23p2-5.5km'!AF85</f>
        <v>-0.46269880199999991</v>
      </c>
      <c r="T87" s="2">
        <f>'(6) SMB_R23p2-5km_Gl'!AG86-'(5) year_D_R23p2-5.5km'!AG85</f>
        <v>-0.38351773</v>
      </c>
      <c r="U87" s="2">
        <f>'(6) SMB_R23p2-5km_Gl'!AH86-'(5) year_D_R23p2-5.5km'!AH85</f>
        <v>-0.28412756999999994</v>
      </c>
      <c r="V87" s="2">
        <f>'(6) SMB_R23p2-5km_Gl'!AI86-'(5) year_D_R23p2-5.5km'!AI85</f>
        <v>-0.42378562399999981</v>
      </c>
      <c r="W87" s="2">
        <f>'(6) SMB_R23p2-5km_Gl'!AJ86-'(5) year_D_R23p2-5.5km'!AJ85</f>
        <v>-0.29471200000000003</v>
      </c>
      <c r="X87" s="2">
        <f>'(6) SMB_R23p2-5km_Gl'!AK86-'(5) year_D_R23p2-5.5km'!AK85</f>
        <v>-0.81274800000000003</v>
      </c>
      <c r="Y87" s="2">
        <f>'(6) SMB_R23p2-5km_Gl'!AL86-'(5) year_D_R23p2-5.5km'!AL85</f>
        <v>-0.75555371199999999</v>
      </c>
      <c r="Z87" s="2">
        <f>'(6) SMB_R23p2-5km_Gl'!AM86-'(5) year_D_R23p2-5.5km'!AM85</f>
        <v>-0.35532527599999991</v>
      </c>
      <c r="AA87" s="2">
        <f>'(6) SMB_R23p2-5km_Gl'!AN86-'(5) year_D_R23p2-5.5km'!AN85</f>
        <v>-0.12492627999999995</v>
      </c>
      <c r="AB87" s="2">
        <f>'(6) SMB_R23p2-5km_Gl'!AO86-'(5) year_D_R23p2-5.5km'!AO85</f>
        <v>-0.14602066600000002</v>
      </c>
      <c r="AC87" s="2">
        <f>'(6) SMB_R23p2-5km_Gl'!AP86-'(5) year_D_R23p2-5.5km'!AP85</f>
        <v>-2.063179599999998E-2</v>
      </c>
      <c r="AD87" s="2">
        <f>'(6) SMB_R23p2-5km_Gl'!AQ86-'(5) year_D_R23p2-5.5km'!AQ85</f>
        <v>-0.46592854000000006</v>
      </c>
      <c r="AE87" s="2">
        <f>'(6) SMB_R23p2-5km_Gl'!AR86-'(5) year_D_R23p2-5.5km'!AR85</f>
        <v>-0.50915473200000005</v>
      </c>
      <c r="AF87" s="2">
        <f>'(6) SMB_R23p2-5km_Gl'!AS86-'(5) year_D_R23p2-5.5km'!AS85</f>
        <v>-0.40223717599999997</v>
      </c>
      <c r="AG87" s="2">
        <f>'(6) SMB_R23p2-5km_Gl'!AT86-'(5) year_D_R23p2-5.5km'!AT85</f>
        <v>-0.44851532000000005</v>
      </c>
      <c r="AH87" s="2">
        <f>'(6) SMB_R23p2-5km_Gl'!AU86-'(5) year_D_R23p2-5.5km'!AU85</f>
        <v>-0.49413861200000009</v>
      </c>
      <c r="AI87" s="2">
        <f>'(6) SMB_R23p2-5km_Gl'!AV86-'(5) year_D_R23p2-5.5km'!AV85</f>
        <v>-0.60818285399999994</v>
      </c>
      <c r="AJ87" s="2">
        <f>'(6) SMB_R23p2-5km_Gl'!AW86-'(5) year_D_R23p2-5.5km'!AW85</f>
        <v>-0.17012242199999994</v>
      </c>
      <c r="AK87" s="2">
        <f>'(6) SMB_R23p2-5km_Gl'!AX86-'(5) year_D_R23p2-5.5km'!AX85</f>
        <v>-0.86059837399999994</v>
      </c>
      <c r="AL87" s="2">
        <f>'(6) SMB_R23p2-5km_Gl'!AY86-'(5) year_D_R23p2-5.5km'!AY85</f>
        <v>-0.7091323519999998</v>
      </c>
      <c r="AM87" s="2">
        <f>'(6) SMB_R23p2-5km_Gl'!AZ86-'(5) year_D_R23p2-5.5km'!AZ85</f>
        <v>-0.99896865599999995</v>
      </c>
      <c r="AN87" s="2">
        <f>'(6) SMB_R23p2-5km_Gl'!BA86-'(5) year_D_R23p2-5.5km'!BA85</f>
        <v>-0.96900579999999992</v>
      </c>
      <c r="AO87" s="2">
        <f>'(6) SMB_R23p2-5km_Gl'!BB86-'(5) year_D_R23p2-5.5km'!BB85</f>
        <v>-1.1453887999999999</v>
      </c>
      <c r="AP87" s="2">
        <f>'(6) SMB_R23p2-5km_Gl'!BC86-'(5) year_D_R23p2-5.5km'!BC85</f>
        <v>-1.1776858720000001</v>
      </c>
      <c r="AQ87" s="2">
        <f>'(6) SMB_R23p2-5km_Gl'!BD86-'(5) year_D_R23p2-5.5km'!BD85</f>
        <v>-1.113229676</v>
      </c>
      <c r="AR87" s="2">
        <f>'(6) SMB_R23p2-5km_Gl'!BE86-'(5) year_D_R23p2-5.5km'!BE85</f>
        <v>-1.4266120160000002</v>
      </c>
      <c r="AS87" s="2">
        <f>'(6) SMB_R23p2-5km_Gl'!BF86-'(5) year_D_R23p2-5.5km'!BF85</f>
        <v>-0.96171149999999983</v>
      </c>
      <c r="AT87" s="2">
        <f>'(6) SMB_R23p2-5km_Gl'!BG86-'(5) year_D_R23p2-5.5km'!BG85</f>
        <v>-1.125962838</v>
      </c>
      <c r="AU87" s="2">
        <f>'(6) SMB_R23p2-5km_Gl'!BH86-'(5) year_D_R23p2-5.5km'!BH85</f>
        <v>-1.2473162960000002</v>
      </c>
      <c r="AV87" s="2">
        <f>'(6) SMB_R23p2-5km_Gl'!BI86-'(5) year_D_R23p2-5.5km'!BI85</f>
        <v>-1.024116848</v>
      </c>
      <c r="AW87" s="2">
        <f>'(6) SMB_R23p2-5km_Gl'!BJ86-'(5) year_D_R23p2-5.5km'!BJ85</f>
        <v>-0.84681626799999998</v>
      </c>
      <c r="AX87" s="23">
        <f t="shared" si="15"/>
        <v>-0.53896267956521748</v>
      </c>
      <c r="AY87" s="23">
        <f t="shared" si="17"/>
        <v>-0.31581953800000007</v>
      </c>
      <c r="AZ87" s="23">
        <f t="shared" si="18"/>
        <v>-0.85511556355555551</v>
      </c>
      <c r="BD87" s="2">
        <f>SQRT('(5) year_D_R23p2-5.5km'!BN85^2+'(5) year_D_R23p2-5.5km'!$M85^2)</f>
        <v>0.11069668608098132</v>
      </c>
      <c r="BE87" s="2">
        <f>SQRT('(5) year_D_R23p2-5.5km'!BO85^2+'(5) year_D_R23p2-5.5km'!$M85^2)</f>
        <v>0.10372645951931554</v>
      </c>
      <c r="BF87" s="2">
        <f>SQRT('(5) year_D_R23p2-5.5km'!BP85^2+'(5) year_D_R23p2-5.5km'!$M85^2)</f>
        <v>7.5091389869127154E-2</v>
      </c>
      <c r="BG87" s="2">
        <f>SQRT('(5) year_D_R23p2-5.5km'!BQ85^2+'(5) year_D_R23p2-5.5km'!$M85^2)</f>
        <v>7.7713389191599758E-2</v>
      </c>
      <c r="BH87" s="2">
        <f>SQRT('(5) year_D_R23p2-5.5km'!BR85^2+'(5) year_D_R23p2-5.5km'!$M85^2)</f>
        <v>9.0400303618654448E-2</v>
      </c>
      <c r="BI87" s="2">
        <f>SQRT('(5) year_D_R23p2-5.5km'!BS85^2+'(5) year_D_R23p2-5.5km'!$M85^2)</f>
        <v>9.2806525121519531E-2</v>
      </c>
      <c r="BJ87" s="2">
        <f>SQRT('(5) year_D_R23p2-5.5km'!BT85^2+'(5) year_D_R23p2-5.5km'!$M85^2)</f>
        <v>9.9077595750035968E-2</v>
      </c>
      <c r="BK87" s="2">
        <f>SQRT('(5) year_D_R23p2-5.5km'!BU85^2+'(5) year_D_R23p2-5.5km'!$M85^2)</f>
        <v>0.11000628728006272</v>
      </c>
      <c r="BL87" s="2">
        <f>SQRT('(5) year_D_R23p2-5.5km'!BV85^2+'(5) year_D_R23p2-5.5km'!$M85^2)</f>
        <v>0.12326555586673299</v>
      </c>
      <c r="BM87" s="2">
        <f>SQRT('(5) year_D_R23p2-5.5km'!BW85^2+'(5) year_D_R23p2-5.5km'!$M85^2)</f>
        <v>0.13884983220415148</v>
      </c>
      <c r="BN87" s="2">
        <f>SQRT('(5) year_D_R23p2-5.5km'!BX85^2+'(5) year_D_R23p2-5.5km'!$M85^2)</f>
        <v>0.15677363919574566</v>
      </c>
      <c r="BO87" s="2">
        <f>SQRT('(5) year_D_R23p2-5.5km'!BY85^2+'(5) year_D_R23p2-5.5km'!$M85^2)</f>
        <v>0.1754782572172123</v>
      </c>
      <c r="BP87" s="2">
        <f>SQRT('(5) year_D_R23p2-5.5km'!BZ85^2+'(5) year_D_R23p2-5.5km'!$M85^2)</f>
        <v>0.19573208643589127</v>
      </c>
      <c r="BQ87" s="2">
        <f>SQRT('(5) year_D_R23p2-5.5km'!CA85^2+'(5) year_D_R23p2-5.5km'!$M85^2)</f>
        <v>0.17563590061030485</v>
      </c>
      <c r="BR87" s="2">
        <f>SQRT('(5) year_D_R23p2-5.5km'!CB85^2+'(5) year_D_R23p2-5.5km'!$M85^2)</f>
        <v>0.1570969306858597</v>
      </c>
      <c r="BS87" s="2">
        <f>SQRT('(5) year_D_R23p2-5.5km'!CC85^2+'(5) year_D_R23p2-5.5km'!$M85^2)</f>
        <v>0.13934032219670678</v>
      </c>
      <c r="BT87" s="2">
        <f>SQRT('(5) year_D_R23p2-5.5km'!CD85^2+'(5) year_D_R23p2-5.5km'!$M85^2)</f>
        <v>0.12264286036087911</v>
      </c>
      <c r="BU87" s="2">
        <f>SQRT('(5) year_D_R23p2-5.5km'!CE85^2+'(5) year_D_R23p2-5.5km'!$M85^2)</f>
        <v>0.10845385466152102</v>
      </c>
      <c r="BV87" s="2">
        <f>SQRT('(5) year_D_R23p2-5.5km'!CF85^2+'(5) year_D_R23p2-5.5km'!$M85^2)</f>
        <v>9.6816493607605192E-2</v>
      </c>
      <c r="BW87" s="2">
        <f>SQRT('(5) year_D_R23p2-5.5km'!CG85^2+'(5) year_D_R23p2-5.5km'!$M85^2)</f>
        <v>8.9860741816966808E-2</v>
      </c>
      <c r="BX87" s="2">
        <f>SQRT('(5) year_D_R23p2-5.5km'!CH85^2+'(5) year_D_R23p2-5.5km'!$M85^2)</f>
        <v>8.9715157973547302E-2</v>
      </c>
      <c r="BY87" s="2">
        <f>SQRT('(5) year_D_R23p2-5.5km'!CI85^2+'(5) year_D_R23p2-5.5km'!$M85^2)</f>
        <v>0.13381456504175362</v>
      </c>
      <c r="BZ87" s="2">
        <f>SQRT('(5) year_D_R23p2-5.5km'!CJ85^2+'(5) year_D_R23p2-5.5km'!$M85^2)</f>
        <v>0.1229298173067048</v>
      </c>
      <c r="CA87" s="2">
        <f>SQRT('(5) year_D_R23p2-5.5km'!CK85^2+'(5) year_D_R23p2-5.5km'!$M85^2)</f>
        <v>8.6236095352735312E-2</v>
      </c>
      <c r="CB87" s="2">
        <f>SQRT('(5) year_D_R23p2-5.5km'!CL85^2+'(5) year_D_R23p2-5.5km'!$M85^2)</f>
        <v>8.6285689917967118E-2</v>
      </c>
      <c r="CC87" s="2">
        <f>SQRT('(5) year_D_R23p2-5.5km'!CM85^2+'(5) year_D_R23p2-5.5km'!$M85^2)</f>
        <v>8.2870499942322401E-2</v>
      </c>
      <c r="CD87" s="2">
        <f>SQRT('(5) year_D_R23p2-5.5km'!CN85^2+'(5) year_D_R23p2-5.5km'!$M85^2)</f>
        <v>7.6140512401851823E-2</v>
      </c>
      <c r="CE87" s="2">
        <f>SQRT('(5) year_D_R23p2-5.5km'!CO85^2+'(5) year_D_R23p2-5.5km'!$M85^2)</f>
        <v>7.7566191597977049E-2</v>
      </c>
      <c r="CF87" s="2">
        <f>SQRT('(5) year_D_R23p2-5.5km'!CP85^2+'(5) year_D_R23p2-5.5km'!$M85^2)</f>
        <v>7.6858847843709596E-2</v>
      </c>
      <c r="CG87" s="2">
        <f>SQRT('(5) year_D_R23p2-5.5km'!CQ85^2+'(5) year_D_R23p2-5.5km'!$M85^2)</f>
        <v>7.4191645532300107E-2</v>
      </c>
      <c r="CH87" s="2">
        <f>SQRT('(5) year_D_R23p2-5.5km'!CR85^2+'(5) year_D_R23p2-5.5km'!$M85^2)</f>
        <v>7.5666918462985802E-2</v>
      </c>
      <c r="CI87" s="2">
        <f>SQRT('(5) year_D_R23p2-5.5km'!CS85^2+'(5) year_D_R23p2-5.5km'!$M85^2)</f>
        <v>8.0349544870832207E-2</v>
      </c>
      <c r="CJ87" s="2">
        <f>SQRT('(5) year_D_R23p2-5.5km'!CT85^2+'(5) year_D_R23p2-5.5km'!$M85^2)</f>
        <v>7.9782208316647202E-2</v>
      </c>
      <c r="CK87" s="2">
        <f>SQRT('(5) year_D_R23p2-5.5km'!CU85^2+'(5) year_D_R23p2-5.5km'!$M85^2)</f>
        <v>7.4257971036534379E-2</v>
      </c>
      <c r="CL87" s="2">
        <f>SQRT('(5) year_D_R23p2-5.5km'!CV85^2+'(5) year_D_R23p2-5.5km'!$M85^2)</f>
        <v>8.4708945908215011E-2</v>
      </c>
      <c r="CM87" s="2">
        <f>SQRT('(5) year_D_R23p2-5.5km'!CW85^2+'(5) year_D_R23p2-5.5km'!$M85^2)</f>
        <v>8.2204132405907404E-2</v>
      </c>
      <c r="CN87" s="2">
        <f>SQRT('(5) year_D_R23p2-5.5km'!CX85^2+'(5) year_D_R23p2-5.5km'!$M85^2)</f>
        <v>7.8898725989606969E-2</v>
      </c>
      <c r="CO87" s="2">
        <f>SQRT('(5) year_D_R23p2-5.5km'!CY85^2+'(5) year_D_R23p2-5.5km'!$M85^2)</f>
        <v>8.1009773045866609E-2</v>
      </c>
      <c r="CP87" s="2">
        <f>SQRT('(5) year_D_R23p2-5.5km'!CZ85^2+'(5) year_D_R23p2-5.5km'!$M85^2)</f>
        <v>8.3097852764065547E-2</v>
      </c>
      <c r="CQ87" s="2">
        <f>SQRT('(5) year_D_R23p2-5.5km'!DA85^2+'(5) year_D_R23p2-5.5km'!$M85^2)</f>
        <v>0.11066789719178602</v>
      </c>
      <c r="CR87" s="2">
        <f>SQRT('(5) year_D_R23p2-5.5km'!DB85^2+'(5) year_D_R23p2-5.5km'!$M85^2)</f>
        <v>9.5542616821366194E-2</v>
      </c>
      <c r="CS87" s="2">
        <f>SQRT('(5) year_D_R23p2-5.5km'!DC85^2+'(5) year_D_R23p2-5.5km'!$M85^2)</f>
        <v>0.13888282760227341</v>
      </c>
      <c r="CT87" s="2">
        <f>SQRT('(5) year_D_R23p2-5.5km'!DD85^2+'(5) year_D_R23p2-5.5km'!$M85^2)</f>
        <v>0.10239305906173846</v>
      </c>
      <c r="CU87" s="2">
        <f>SQRT('(5) year_D_R23p2-5.5km'!DE85^2+'(5) year_D_R23p2-5.5km'!$M85^2)</f>
        <v>9.3659973132682497E-2</v>
      </c>
      <c r="CV87" s="2">
        <f>SQRT('(5) year_D_R23p2-5.5km'!DF85^2+'(5) year_D_R23p2-5.5km'!$M85^2)</f>
        <v>0.10076912982460252</v>
      </c>
      <c r="CW87" s="2">
        <f>SQRT('(5) year_D_R23p2-5.5km'!DG85^2+'(5) year_D_R23p2-5.5km'!$M85^2)</f>
        <v>8.747844372764163E-2</v>
      </c>
      <c r="CX87" s="2">
        <f>SQRT('(5) year_D_R23p2-5.5km'!DH85^2+'(5) year_D_R23p2-5.5km'!$M85^2)</f>
        <v>8.9459539731682441E-2</v>
      </c>
      <c r="CY87" s="2">
        <f t="shared" si="19"/>
        <v>1.5540491465888408E-2</v>
      </c>
      <c r="CZ87" s="2">
        <f t="shared" si="16"/>
        <v>2.9147740048430557E-2</v>
      </c>
      <c r="DA87" s="2">
        <f t="shared" si="20"/>
        <v>2.0956818479135466E-2</v>
      </c>
    </row>
    <row r="88" spans="1:105" x14ac:dyDescent="0.2">
      <c r="A88" s="170" t="s">
        <v>153</v>
      </c>
      <c r="B88" s="3" t="s">
        <v>176</v>
      </c>
      <c r="C88" s="2">
        <f>'(6) SMB_R23p2-5km_Gl'!P87-'(5) year_D_R23p2-5.5km'!P86</f>
        <v>1.6800000000000002E-2</v>
      </c>
      <c r="D88" s="2">
        <f>'(6) SMB_R23p2-5km_Gl'!Q87-'(5) year_D_R23p2-5.5km'!Q86</f>
        <v>6.8000000000000005E-3</v>
      </c>
      <c r="E88" s="2">
        <f>'(6) SMB_R23p2-5km_Gl'!R87-'(5) year_D_R23p2-5.5km'!R86</f>
        <v>3.6799999999999999E-2</v>
      </c>
      <c r="F88" s="2">
        <f>'(6) SMB_R23p2-5km_Gl'!S87-'(5) year_D_R23p2-5.5km'!S86</f>
        <v>1.6800000000000002E-2</v>
      </c>
      <c r="G88" s="2">
        <f>'(6) SMB_R23p2-5km_Gl'!T87-'(5) year_D_R23p2-5.5km'!T86</f>
        <v>6.6799999999999998E-2</v>
      </c>
      <c r="H88" s="2">
        <f>'(6) SMB_R23p2-5km_Gl'!U87-'(5) year_D_R23p2-5.5km'!U86</f>
        <v>7.6800000000000007E-2</v>
      </c>
      <c r="I88" s="2">
        <f>'(6) SMB_R23p2-5km_Gl'!V87-'(5) year_D_R23p2-5.5km'!V86</f>
        <v>6.8000000000000005E-3</v>
      </c>
      <c r="J88" s="2">
        <f>'(6) SMB_R23p2-5km_Gl'!W87-'(5) year_D_R23p2-5.5km'!W86</f>
        <v>3.6799999999999999E-2</v>
      </c>
      <c r="K88" s="2">
        <f>'(6) SMB_R23p2-5km_Gl'!X87-'(5) year_D_R23p2-5.5km'!X86</f>
        <v>2.6800000000000004E-2</v>
      </c>
      <c r="L88" s="2">
        <f>'(6) SMB_R23p2-5km_Gl'!Y87-'(5) year_D_R23p2-5.5km'!Y86</f>
        <v>2.6800000000000004E-2</v>
      </c>
      <c r="M88" s="2">
        <f>'(6) SMB_R23p2-5km_Gl'!Z87-'(5) year_D_R23p2-5.5km'!Z86</f>
        <v>1.6800000000000002E-2</v>
      </c>
      <c r="N88" s="2">
        <f>'(6) SMB_R23p2-5km_Gl'!AA87-'(5) year_D_R23p2-5.5km'!AA86</f>
        <v>-2.3199999999999998E-2</v>
      </c>
      <c r="O88" s="2">
        <f>'(6) SMB_R23p2-5km_Gl'!AB87-'(5) year_D_R23p2-5.5km'!AB86</f>
        <v>-1.3199999999999998E-2</v>
      </c>
      <c r="P88" s="2">
        <f>'(6) SMB_R23p2-5km_Gl'!AC87-'(5) year_D_R23p2-5.5km'!AC86</f>
        <v>-3.199999999999998E-3</v>
      </c>
      <c r="Q88" s="2">
        <f>'(6) SMB_R23p2-5km_Gl'!AD87-'(5) year_D_R23p2-5.5km'!AD86</f>
        <v>2.6800000000000004E-2</v>
      </c>
      <c r="R88" s="2">
        <f>'(6) SMB_R23p2-5km_Gl'!AE87-'(5) year_D_R23p2-5.5km'!AE86</f>
        <v>5.6800000000000003E-2</v>
      </c>
      <c r="S88" s="2">
        <f>'(6) SMB_R23p2-5km_Gl'!AF87-'(5) year_D_R23p2-5.5km'!AF86</f>
        <v>-3.32E-2</v>
      </c>
      <c r="T88" s="2">
        <f>'(6) SMB_R23p2-5km_Gl'!AG87-'(5) year_D_R23p2-5.5km'!AG86</f>
        <v>-3.32E-2</v>
      </c>
      <c r="U88" s="2">
        <f>'(6) SMB_R23p2-5km_Gl'!AH87-'(5) year_D_R23p2-5.5km'!AH86</f>
        <v>2.6800000000000004E-2</v>
      </c>
      <c r="V88" s="2">
        <f>'(6) SMB_R23p2-5km_Gl'!AI87-'(5) year_D_R23p2-5.5km'!AI86</f>
        <v>6.8000000000000005E-3</v>
      </c>
      <c r="W88" s="2">
        <f>'(6) SMB_R23p2-5km_Gl'!AJ87-'(5) year_D_R23p2-5.5km'!AJ86</f>
        <v>1.6800000000000002E-2</v>
      </c>
      <c r="X88" s="2">
        <f>'(6) SMB_R23p2-5km_Gl'!AK87-'(5) year_D_R23p2-5.5km'!AK86</f>
        <v>6.6799999999999998E-2</v>
      </c>
      <c r="Y88" s="2">
        <f>'(6) SMB_R23p2-5km_Gl'!AL87-'(5) year_D_R23p2-5.5km'!AL86</f>
        <v>6.8000000000000005E-3</v>
      </c>
      <c r="Z88" s="2">
        <f>'(6) SMB_R23p2-5km_Gl'!AM87-'(5) year_D_R23p2-5.5km'!AM86</f>
        <v>2.6800000000000004E-2</v>
      </c>
      <c r="AA88" s="2">
        <f>'(6) SMB_R23p2-5km_Gl'!AN87-'(5) year_D_R23p2-5.5km'!AN86</f>
        <v>-2.3199999999999998E-2</v>
      </c>
      <c r="AB88" s="2">
        <f>'(6) SMB_R23p2-5km_Gl'!AO87-'(5) year_D_R23p2-5.5km'!AO86</f>
        <v>4.6800000000000008E-2</v>
      </c>
      <c r="AC88" s="2">
        <f>'(6) SMB_R23p2-5km_Gl'!AP87-'(5) year_D_R23p2-5.5km'!AP86</f>
        <v>4.6800000000000008E-2</v>
      </c>
      <c r="AD88" s="2">
        <f>'(6) SMB_R23p2-5km_Gl'!AQ87-'(5) year_D_R23p2-5.5km'!AQ86</f>
        <v>-3.32E-2</v>
      </c>
      <c r="AE88" s="2">
        <f>'(6) SMB_R23p2-5km_Gl'!AR87-'(5) year_D_R23p2-5.5km'!AR86</f>
        <v>-4.3200000000000002E-2</v>
      </c>
      <c r="AF88" s="2">
        <f>'(6) SMB_R23p2-5km_Gl'!AS87-'(5) year_D_R23p2-5.5km'!AS86</f>
        <v>-3.199999999999998E-3</v>
      </c>
      <c r="AG88" s="2">
        <f>'(6) SMB_R23p2-5km_Gl'!AT87-'(5) year_D_R23p2-5.5km'!AT86</f>
        <v>-4.3200000000000002E-2</v>
      </c>
      <c r="AH88" s="2">
        <f>'(6) SMB_R23p2-5km_Gl'!AU87-'(5) year_D_R23p2-5.5km'!AU86</f>
        <v>-2.3199999999999998E-2</v>
      </c>
      <c r="AI88" s="2">
        <f>'(6) SMB_R23p2-5km_Gl'!AV87-'(5) year_D_R23p2-5.5km'!AV86</f>
        <v>-3.32E-2</v>
      </c>
      <c r="AJ88" s="2">
        <f>'(6) SMB_R23p2-5km_Gl'!AW87-'(5) year_D_R23p2-5.5km'!AW86</f>
        <v>4.6800000000000008E-2</v>
      </c>
      <c r="AK88" s="2">
        <f>'(6) SMB_R23p2-5km_Gl'!AX87-'(5) year_D_R23p2-5.5km'!AX86</f>
        <v>-7.3200000000000001E-2</v>
      </c>
      <c r="AL88" s="2">
        <f>'(6) SMB_R23p2-5km_Gl'!AY87-'(5) year_D_R23p2-5.5km'!AY86</f>
        <v>-3.199999999999998E-3</v>
      </c>
      <c r="AM88" s="2">
        <f>'(6) SMB_R23p2-5km_Gl'!AZ87-'(5) year_D_R23p2-5.5km'!AZ86</f>
        <v>-0.1532</v>
      </c>
      <c r="AN88" s="2">
        <f>'(6) SMB_R23p2-5km_Gl'!BA87-'(5) year_D_R23p2-5.5km'!BA86</f>
        <v>-0.1032</v>
      </c>
      <c r="AO88" s="2">
        <f>'(6) SMB_R23p2-5km_Gl'!BB87-'(5) year_D_R23p2-5.5km'!BB86</f>
        <v>-0.17319999999999999</v>
      </c>
      <c r="AP88" s="2">
        <f>'(6) SMB_R23p2-5km_Gl'!BC87-'(5) year_D_R23p2-5.5km'!BC86</f>
        <v>-0.2132</v>
      </c>
      <c r="AQ88" s="2">
        <f>'(6) SMB_R23p2-5km_Gl'!BD87-'(5) year_D_R23p2-5.5km'!BD86</f>
        <v>-0.2132</v>
      </c>
      <c r="AR88" s="2">
        <f>'(6) SMB_R23p2-5km_Gl'!BE87-'(5) year_D_R23p2-5.5km'!BE86</f>
        <v>-0.1832</v>
      </c>
      <c r="AS88" s="2">
        <f>'(6) SMB_R23p2-5km_Gl'!BF87-'(5) year_D_R23p2-5.5km'!BF86</f>
        <v>-3.199999999999998E-3</v>
      </c>
      <c r="AT88" s="2">
        <f>'(6) SMB_R23p2-5km_Gl'!BG87-'(5) year_D_R23p2-5.5km'!BG86</f>
        <v>-0.13319999999999999</v>
      </c>
      <c r="AU88" s="2">
        <f>'(6) SMB_R23p2-5km_Gl'!BH87-'(5) year_D_R23p2-5.5km'!BH86</f>
        <v>-0.22320000000000001</v>
      </c>
      <c r="AV88" s="2">
        <f>'(6) SMB_R23p2-5km_Gl'!BI87-'(5) year_D_R23p2-5.5km'!BI86</f>
        <v>-0.17319999999999999</v>
      </c>
      <c r="AW88" s="2">
        <f>'(6) SMB_R23p2-5km_Gl'!BJ87-'(5) year_D_R23p2-5.5km'!BJ86</f>
        <v>-3.32E-2</v>
      </c>
      <c r="AX88" s="23">
        <f t="shared" si="15"/>
        <v>-2.7113043478260868E-2</v>
      </c>
      <c r="AY88" s="23">
        <f t="shared" si="17"/>
        <v>1.785263157894737E-2</v>
      </c>
      <c r="AZ88" s="23">
        <f t="shared" si="18"/>
        <v>-9.7088888888888905E-2</v>
      </c>
      <c r="BD88" s="2">
        <f>SQRT('(5) year_D_R23p2-5.5km'!BN86^2+'(5) year_D_R23p2-5.5km'!$M86^2)</f>
        <v>6.9382068028467732E-3</v>
      </c>
      <c r="BE88" s="2">
        <f>SQRT('(5) year_D_R23p2-5.5km'!BO86^2+'(5) year_D_R23p2-5.5km'!$M86^2)</f>
        <v>6.9382068028467732E-3</v>
      </c>
      <c r="BF88" s="2">
        <f>SQRT('(5) year_D_R23p2-5.5km'!BP86^2+'(5) year_D_R23p2-5.5km'!$M86^2)</f>
        <v>6.9382068028467732E-3</v>
      </c>
      <c r="BG88" s="2">
        <f>SQRT('(5) year_D_R23p2-5.5km'!BQ86^2+'(5) year_D_R23p2-5.5km'!$M86^2)</f>
        <v>6.9382068028467732E-3</v>
      </c>
      <c r="BH88" s="2">
        <f>SQRT('(5) year_D_R23p2-5.5km'!BR86^2+'(5) year_D_R23p2-5.5km'!$M86^2)</f>
        <v>6.9382068028467732E-3</v>
      </c>
      <c r="BI88" s="2">
        <f>SQRT('(5) year_D_R23p2-5.5km'!BS86^2+'(5) year_D_R23p2-5.5km'!$M86^2)</f>
        <v>6.9382068028467732E-3</v>
      </c>
      <c r="BJ88" s="2">
        <f>SQRT('(5) year_D_R23p2-5.5km'!BT86^2+'(5) year_D_R23p2-5.5km'!$M86^2)</f>
        <v>6.9382068028467732E-3</v>
      </c>
      <c r="BK88" s="2">
        <f>SQRT('(5) year_D_R23p2-5.5km'!BU86^2+'(5) year_D_R23p2-5.5km'!$M86^2)</f>
        <v>6.9382068028467732E-3</v>
      </c>
      <c r="BL88" s="2">
        <f>SQRT('(5) year_D_R23p2-5.5km'!BV86^2+'(5) year_D_R23p2-5.5km'!$M86^2)</f>
        <v>6.9382068028467732E-3</v>
      </c>
      <c r="BM88" s="2">
        <f>SQRT('(5) year_D_R23p2-5.5km'!BW86^2+'(5) year_D_R23p2-5.5km'!$M86^2)</f>
        <v>6.9382068028467732E-3</v>
      </c>
      <c r="BN88" s="2">
        <f>SQRT('(5) year_D_R23p2-5.5km'!BX86^2+'(5) year_D_R23p2-5.5km'!$M86^2)</f>
        <v>6.9382068028467732E-3</v>
      </c>
      <c r="BO88" s="2">
        <f>SQRT('(5) year_D_R23p2-5.5km'!BY86^2+'(5) year_D_R23p2-5.5km'!$M86^2)</f>
        <v>6.9382068028467732E-3</v>
      </c>
      <c r="BP88" s="2">
        <f>SQRT('(5) year_D_R23p2-5.5km'!BZ86^2+'(5) year_D_R23p2-5.5km'!$M86^2)</f>
        <v>6.9382068028467732E-3</v>
      </c>
      <c r="BQ88" s="2">
        <f>SQRT('(5) year_D_R23p2-5.5km'!CA86^2+'(5) year_D_R23p2-5.5km'!$M86^2)</f>
        <v>6.9382068028467732E-3</v>
      </c>
      <c r="BR88" s="2">
        <f>SQRT('(5) year_D_R23p2-5.5km'!CB86^2+'(5) year_D_R23p2-5.5km'!$M86^2)</f>
        <v>6.9382068028467732E-3</v>
      </c>
      <c r="BS88" s="2">
        <f>SQRT('(5) year_D_R23p2-5.5km'!CC86^2+'(5) year_D_R23p2-5.5km'!$M86^2)</f>
        <v>6.9382068028467732E-3</v>
      </c>
      <c r="BT88" s="2">
        <f>SQRT('(5) year_D_R23p2-5.5km'!CD86^2+'(5) year_D_R23p2-5.5km'!$M86^2)</f>
        <v>6.9382068028467732E-3</v>
      </c>
      <c r="BU88" s="2">
        <f>SQRT('(5) year_D_R23p2-5.5km'!CE86^2+'(5) year_D_R23p2-5.5km'!$M86^2)</f>
        <v>6.9382068028467732E-3</v>
      </c>
      <c r="BV88" s="2">
        <f>SQRT('(5) year_D_R23p2-5.5km'!CF86^2+'(5) year_D_R23p2-5.5km'!$M86^2)</f>
        <v>6.9382068028467732E-3</v>
      </c>
      <c r="BW88" s="2">
        <f>SQRT('(5) year_D_R23p2-5.5km'!CG86^2+'(5) year_D_R23p2-5.5km'!$M86^2)</f>
        <v>6.9382068028467732E-3</v>
      </c>
      <c r="BX88" s="2">
        <f>SQRT('(5) year_D_R23p2-5.5km'!CH86^2+'(5) year_D_R23p2-5.5km'!$M86^2)</f>
        <v>6.9382068028467732E-3</v>
      </c>
      <c r="BY88" s="2">
        <f>SQRT('(5) year_D_R23p2-5.5km'!CI86^2+'(5) year_D_R23p2-5.5km'!$M86^2)</f>
        <v>6.9382068028467732E-3</v>
      </c>
      <c r="BZ88" s="2">
        <f>SQRT('(5) year_D_R23p2-5.5km'!CJ86^2+'(5) year_D_R23p2-5.5km'!$M86^2)</f>
        <v>6.9382068028467732E-3</v>
      </c>
      <c r="CA88" s="2">
        <f>SQRT('(5) year_D_R23p2-5.5km'!CK86^2+'(5) year_D_R23p2-5.5km'!$M86^2)</f>
        <v>6.9382068028467732E-3</v>
      </c>
      <c r="CB88" s="2">
        <f>SQRT('(5) year_D_R23p2-5.5km'!CL86^2+'(5) year_D_R23p2-5.5km'!$M86^2)</f>
        <v>6.9382068028467732E-3</v>
      </c>
      <c r="CC88" s="2">
        <f>SQRT('(5) year_D_R23p2-5.5km'!CM86^2+'(5) year_D_R23p2-5.5km'!$M86^2)</f>
        <v>6.9382068028467732E-3</v>
      </c>
      <c r="CD88" s="2">
        <f>SQRT('(5) year_D_R23p2-5.5km'!CN86^2+'(5) year_D_R23p2-5.5km'!$M86^2)</f>
        <v>6.9382068028467732E-3</v>
      </c>
      <c r="CE88" s="2">
        <f>SQRT('(5) year_D_R23p2-5.5km'!CO86^2+'(5) year_D_R23p2-5.5km'!$M86^2)</f>
        <v>6.9382068028467732E-3</v>
      </c>
      <c r="CF88" s="2">
        <f>SQRT('(5) year_D_R23p2-5.5km'!CP86^2+'(5) year_D_R23p2-5.5km'!$M86^2)</f>
        <v>6.9382068028467732E-3</v>
      </c>
      <c r="CG88" s="2">
        <f>SQRT('(5) year_D_R23p2-5.5km'!CQ86^2+'(5) year_D_R23p2-5.5km'!$M86^2)</f>
        <v>6.9382068028467732E-3</v>
      </c>
      <c r="CH88" s="2">
        <f>SQRT('(5) year_D_R23p2-5.5km'!CR86^2+'(5) year_D_R23p2-5.5km'!$M86^2)</f>
        <v>6.9382068028467732E-3</v>
      </c>
      <c r="CI88" s="2">
        <f>SQRT('(5) year_D_R23p2-5.5km'!CS86^2+'(5) year_D_R23p2-5.5km'!$M86^2)</f>
        <v>6.9382068028467732E-3</v>
      </c>
      <c r="CJ88" s="2">
        <f>SQRT('(5) year_D_R23p2-5.5km'!CT86^2+'(5) year_D_R23p2-5.5km'!$M86^2)</f>
        <v>6.9382068028467732E-3</v>
      </c>
      <c r="CK88" s="2">
        <f>SQRT('(5) year_D_R23p2-5.5km'!CU86^2+'(5) year_D_R23p2-5.5km'!$M86^2)</f>
        <v>6.9382068028467732E-3</v>
      </c>
      <c r="CL88" s="2">
        <f>SQRT('(5) year_D_R23p2-5.5km'!CV86^2+'(5) year_D_R23p2-5.5km'!$M86^2)</f>
        <v>6.9382068028467732E-3</v>
      </c>
      <c r="CM88" s="2">
        <f>SQRT('(5) year_D_R23p2-5.5km'!CW86^2+'(5) year_D_R23p2-5.5km'!$M86^2)</f>
        <v>6.9382068028467732E-3</v>
      </c>
      <c r="CN88" s="2">
        <f>SQRT('(5) year_D_R23p2-5.5km'!CX86^2+'(5) year_D_R23p2-5.5km'!$M86^2)</f>
        <v>6.9382068028467732E-3</v>
      </c>
      <c r="CO88" s="2">
        <f>SQRT('(5) year_D_R23p2-5.5km'!CY86^2+'(5) year_D_R23p2-5.5km'!$M86^2)</f>
        <v>6.9382068028467732E-3</v>
      </c>
      <c r="CP88" s="2">
        <f>SQRT('(5) year_D_R23p2-5.5km'!CZ86^2+'(5) year_D_R23p2-5.5km'!$M86^2)</f>
        <v>6.9382068028467732E-3</v>
      </c>
      <c r="CQ88" s="2">
        <f>SQRT('(5) year_D_R23p2-5.5km'!DA86^2+'(5) year_D_R23p2-5.5km'!$M86^2)</f>
        <v>6.9382068028467732E-3</v>
      </c>
      <c r="CR88" s="2">
        <f>SQRT('(5) year_D_R23p2-5.5km'!DB86^2+'(5) year_D_R23p2-5.5km'!$M86^2)</f>
        <v>6.9382068028467732E-3</v>
      </c>
      <c r="CS88" s="2">
        <f>SQRT('(5) year_D_R23p2-5.5km'!DC86^2+'(5) year_D_R23p2-5.5km'!$M86^2)</f>
        <v>6.9382068028467732E-3</v>
      </c>
      <c r="CT88" s="2">
        <f>SQRT('(5) year_D_R23p2-5.5km'!DD86^2+'(5) year_D_R23p2-5.5km'!$M86^2)</f>
        <v>6.9382068028467732E-3</v>
      </c>
      <c r="CU88" s="2">
        <f>SQRT('(5) year_D_R23p2-5.5km'!DE86^2+'(5) year_D_R23p2-5.5km'!$M86^2)</f>
        <v>6.9382068028467732E-3</v>
      </c>
      <c r="CV88" s="2">
        <f>SQRT('(5) year_D_R23p2-5.5km'!DF86^2+'(5) year_D_R23p2-5.5km'!$M86^2)</f>
        <v>6.9382068028467732E-3</v>
      </c>
      <c r="CW88" s="2">
        <f>SQRT('(5) year_D_R23p2-5.5km'!DG86^2+'(5) year_D_R23p2-5.5km'!$M86^2)</f>
        <v>6.9382068028467732E-3</v>
      </c>
      <c r="CX88" s="2">
        <f>SQRT('(5) year_D_R23p2-5.5km'!DH86^2+'(5) year_D_R23p2-5.5km'!$M86^2)</f>
        <v>6.9382068028467732E-3</v>
      </c>
      <c r="CY88" s="2">
        <f t="shared" si="19"/>
        <v>1.0342868035411244E-3</v>
      </c>
      <c r="CZ88" s="2">
        <f t="shared" si="16"/>
        <v>1.63535102652253E-3</v>
      </c>
      <c r="DA88" s="2">
        <f t="shared" si="20"/>
        <v>1.63535102652253E-3</v>
      </c>
    </row>
    <row r="89" spans="1:105" x14ac:dyDescent="0.2">
      <c r="A89" s="170" t="s">
        <v>168</v>
      </c>
      <c r="B89" s="3" t="s">
        <v>176</v>
      </c>
      <c r="C89" s="2">
        <f>'(6) SMB_R23p2-5km_Gl'!P88-'(5) year_D_R23p2-5.5km'!P87</f>
        <v>2.2651300000000041E-2</v>
      </c>
      <c r="D89" s="2">
        <f>'(6) SMB_R23p2-5km_Gl'!Q88-'(5) year_D_R23p2-5.5km'!Q87</f>
        <v>5.2651300000000012E-2</v>
      </c>
      <c r="E89" s="2">
        <f>'(6) SMB_R23p2-5km_Gl'!R88-'(5) year_D_R23p2-5.5km'!R87</f>
        <v>4.5276900000000064E-2</v>
      </c>
      <c r="F89" s="2">
        <f>'(6) SMB_R23p2-5km_Gl'!S88-'(5) year_D_R23p2-5.5km'!S87</f>
        <v>-5.177480000000001E-2</v>
      </c>
      <c r="G89" s="2">
        <f>'(6) SMB_R23p2-5km_Gl'!T88-'(5) year_D_R23p2-5.5km'!T87</f>
        <v>-4.8826499999999939E-2</v>
      </c>
      <c r="H89" s="2">
        <f>'(6) SMB_R23p2-5km_Gl'!U88-'(5) year_D_R23p2-5.5km'!U87</f>
        <v>2.318670000000006E-2</v>
      </c>
      <c r="I89" s="2">
        <f>'(6) SMB_R23p2-5km_Gl'!V88-'(5) year_D_R23p2-5.5km'!V87</f>
        <v>-9.4800099999999943E-2</v>
      </c>
      <c r="J89" s="2">
        <f>'(6) SMB_R23p2-5km_Gl'!W88-'(5) year_D_R23p2-5.5km'!W87</f>
        <v>-5.2786900000000025E-2</v>
      </c>
      <c r="K89" s="2">
        <f>'(6) SMB_R23p2-5km_Gl'!X88-'(5) year_D_R23p2-5.5km'!X87</f>
        <v>-1.0773699999999997E-2</v>
      </c>
      <c r="L89" s="2">
        <f>'(6) SMB_R23p2-5km_Gl'!Y88-'(5) year_D_R23p2-5.5km'!Y87</f>
        <v>-7.8426799999999963E-2</v>
      </c>
      <c r="M89" s="2">
        <f>'(6) SMB_R23p2-5km_Gl'!Z88-'(5) year_D_R23p2-5.5km'!Z87</f>
        <v>-9.6413599999999933E-2</v>
      </c>
      <c r="N89" s="2">
        <f>'(6) SMB_R23p2-5km_Gl'!AA88-'(5) year_D_R23p2-5.5km'!AA87</f>
        <v>-0.1944004</v>
      </c>
      <c r="O89" s="2">
        <f>'(6) SMB_R23p2-5km_Gl'!AB88-'(5) year_D_R23p2-5.5km'!AB87</f>
        <v>-0.20238720000000002</v>
      </c>
      <c r="P89" s="2">
        <f>'(6) SMB_R23p2-5km_Gl'!AC88-'(5) year_D_R23p2-5.5km'!AC87</f>
        <v>-0.12037400000000001</v>
      </c>
      <c r="Q89" s="2">
        <f>'(6) SMB_R23p2-5km_Gl'!AD88-'(5) year_D_R23p2-5.5km'!AD87</f>
        <v>4.1639199999999987E-2</v>
      </c>
      <c r="R89" s="2">
        <f>'(6) SMB_R23p2-5km_Gl'!AE88-'(5) year_D_R23p2-5.5km'!AE87</f>
        <v>0.1936524</v>
      </c>
      <c r="S89" s="2">
        <f>'(6) SMB_R23p2-5km_Gl'!AF88-'(5) year_D_R23p2-5.5km'!AF87</f>
        <v>-7.5346499999999983E-2</v>
      </c>
      <c r="T89" s="2">
        <f>'(6) SMB_R23p2-5km_Gl'!AG88-'(5) year_D_R23p2-5.5km'!AG87</f>
        <v>-4.0117000000000069E-3</v>
      </c>
      <c r="U89" s="2">
        <f>'(6) SMB_R23p2-5km_Gl'!AH88-'(5) year_D_R23p2-5.5km'!AH87</f>
        <v>4.9314300000000033E-2</v>
      </c>
      <c r="V89" s="2">
        <f>'(6) SMB_R23p2-5km_Gl'!AI88-'(5) year_D_R23p2-5.5km'!AI87</f>
        <v>-2.7025999999999994E-2</v>
      </c>
      <c r="W89" s="2">
        <f>'(6) SMB_R23p2-5km_Gl'!AJ88-'(5) year_D_R23p2-5.5km'!AJ87</f>
        <v>4.6300000000000008E-2</v>
      </c>
      <c r="X89" s="2">
        <f>'(6) SMB_R23p2-5km_Gl'!AK88-'(5) year_D_R23p2-5.5km'!AK87</f>
        <v>2.4940000000006624E-4</v>
      </c>
      <c r="Y89" s="2">
        <f>'(6) SMB_R23p2-5km_Gl'!AL88-'(5) year_D_R23p2-5.5km'!AL87</f>
        <v>-0.13037400000000002</v>
      </c>
      <c r="Z89" s="2">
        <f>'(6) SMB_R23p2-5km_Gl'!AM88-'(5) year_D_R23p2-5.5km'!AM87</f>
        <v>-1.0363000000000011E-2</v>
      </c>
      <c r="AA89" s="2">
        <f>'(6) SMB_R23p2-5km_Gl'!AN88-'(5) year_D_R23p2-5.5km'!AN87</f>
        <v>0.19964800000000005</v>
      </c>
      <c r="AB89" s="2">
        <f>'(6) SMB_R23p2-5km_Gl'!AO88-'(5) year_D_R23p2-5.5km'!AO87</f>
        <v>9.1650200000000015E-2</v>
      </c>
      <c r="AC89" s="2">
        <f>'(6) SMB_R23p2-5km_Gl'!AP88-'(5) year_D_R23p2-5.5km'!AP87</f>
        <v>0.17365239999999998</v>
      </c>
      <c r="AD89" s="2">
        <f>'(6) SMB_R23p2-5km_Gl'!AQ88-'(5) year_D_R23p2-5.5km'!AQ87</f>
        <v>-0.223689</v>
      </c>
      <c r="AE89" s="2">
        <f>'(6) SMB_R23p2-5km_Gl'!AR88-'(5) year_D_R23p2-5.5km'!AR87</f>
        <v>-0.19136409999999998</v>
      </c>
      <c r="AF89" s="2">
        <f>'(6) SMB_R23p2-5km_Gl'!AS88-'(5) year_D_R23p2-5.5km'!AS87</f>
        <v>-7.9039199999999976E-2</v>
      </c>
      <c r="AG89" s="2">
        <f>'(6) SMB_R23p2-5km_Gl'!AT88-'(5) year_D_R23p2-5.5km'!AT87</f>
        <v>-6.9050200000000006E-2</v>
      </c>
      <c r="AH89" s="2">
        <f>'(6) SMB_R23p2-5km_Gl'!AU88-'(5) year_D_R23p2-5.5km'!AU87</f>
        <v>-0.13906120000000002</v>
      </c>
      <c r="AI89" s="2">
        <f>'(6) SMB_R23p2-5km_Gl'!AV88-'(5) year_D_R23p2-5.5km'!AV87</f>
        <v>-0.1990722</v>
      </c>
      <c r="AJ89" s="2">
        <f>'(6) SMB_R23p2-5km_Gl'!AW88-'(5) year_D_R23p2-5.5km'!AW87</f>
        <v>0.27091680000000007</v>
      </c>
      <c r="AK89" s="2">
        <f>'(6) SMB_R23p2-5km_Gl'!AX88-'(5) year_D_R23p2-5.5km'!AX87</f>
        <v>-0.29909419999999998</v>
      </c>
      <c r="AL89" s="2">
        <f>'(6) SMB_R23p2-5km_Gl'!AY88-'(5) year_D_R23p2-5.5km'!AY87</f>
        <v>-6.2365199999999954E-2</v>
      </c>
      <c r="AM89" s="2">
        <f>'(6) SMB_R23p2-5km_Gl'!AZ88-'(5) year_D_R23p2-5.5km'!AZ87</f>
        <v>-0.35872749999999998</v>
      </c>
      <c r="AN89" s="2">
        <f>'(6) SMB_R23p2-5km_Gl'!BA88-'(5) year_D_R23p2-5.5km'!BA87</f>
        <v>-0.33575719999999998</v>
      </c>
      <c r="AO89" s="2">
        <f>'(6) SMB_R23p2-5km_Gl'!BB88-'(5) year_D_R23p2-5.5km'!BB87</f>
        <v>-0.24510079999999998</v>
      </c>
      <c r="AP89" s="2">
        <f>'(6) SMB_R23p2-5km_Gl'!BC88-'(5) year_D_R23p2-5.5km'!BC87</f>
        <v>-0.2566116</v>
      </c>
      <c r="AQ89" s="2">
        <f>'(6) SMB_R23p2-5km_Gl'!BD88-'(5) year_D_R23p2-5.5km'!BD87</f>
        <v>-0.31353129999999996</v>
      </c>
      <c r="AR89" s="2">
        <f>'(6) SMB_R23p2-5km_Gl'!BE88-'(5) year_D_R23p2-5.5km'!BE87</f>
        <v>-0.23720199999999997</v>
      </c>
      <c r="AS89" s="2">
        <f>'(6) SMB_R23p2-5km_Gl'!BF88-'(5) year_D_R23p2-5.5km'!BF87</f>
        <v>-0.26087270000000007</v>
      </c>
      <c r="AT89" s="2">
        <f>'(6) SMB_R23p2-5km_Gl'!BG88-'(5) year_D_R23p2-5.5km'!BG87</f>
        <v>-0.38455439999999996</v>
      </c>
      <c r="AU89" s="2">
        <f>'(6) SMB_R23p2-5km_Gl'!BH88-'(5) year_D_R23p2-5.5km'!BH87</f>
        <v>-0.34357529999999997</v>
      </c>
      <c r="AV89" s="2">
        <f>'(6) SMB_R23p2-5km_Gl'!BI88-'(5) year_D_R23p2-5.5km'!BI87</f>
        <v>-0.36131639999999998</v>
      </c>
      <c r="AW89" s="2">
        <f>'(6) SMB_R23p2-5km_Gl'!BJ88-'(5) year_D_R23p2-5.5km'!BJ87</f>
        <v>-0.32200580000000006</v>
      </c>
      <c r="AX89" s="23">
        <f t="shared" si="15"/>
        <v>-9.4506104347826067E-2</v>
      </c>
      <c r="AY89" s="23">
        <f t="shared" si="17"/>
        <v>-3.1681584210526297E-2</v>
      </c>
      <c r="AZ89" s="23">
        <f t="shared" si="18"/>
        <v>-0.21474326111111111</v>
      </c>
      <c r="BD89" s="2">
        <f>SQRT('(5) year_D_R23p2-5.5km'!BN87^2+'(5) year_D_R23p2-5.5km'!$M87^2)</f>
        <v>0.10710785524708501</v>
      </c>
      <c r="BE89" s="2">
        <f>SQRT('(5) year_D_R23p2-5.5km'!BO87^2+'(5) year_D_R23p2-5.5km'!$M87^2)</f>
        <v>0.10457788192192279</v>
      </c>
      <c r="BF89" s="2">
        <f>SQRT('(5) year_D_R23p2-5.5km'!BP87^2+'(5) year_D_R23p2-5.5km'!$M87^2)</f>
        <v>0.11985687574290647</v>
      </c>
      <c r="BG89" s="2">
        <f>SQRT('(5) year_D_R23p2-5.5km'!BQ87^2+'(5) year_D_R23p2-5.5km'!$M87^2)</f>
        <v>0.13410291600921079</v>
      </c>
      <c r="BH89" s="2">
        <f>SQRT('(5) year_D_R23p2-5.5km'!BR87^2+'(5) year_D_R23p2-5.5km'!$M87^2)</f>
        <v>0.14543148137466358</v>
      </c>
      <c r="BI89" s="2">
        <f>SQRT('(5) year_D_R23p2-5.5km'!BS87^2+'(5) year_D_R23p2-5.5km'!$M87^2)</f>
        <v>0.14232531856610814</v>
      </c>
      <c r="BJ89" s="2">
        <f>SQRT('(5) year_D_R23p2-5.5km'!BT87^2+'(5) year_D_R23p2-5.5km'!$M87^2)</f>
        <v>0.14028026410248903</v>
      </c>
      <c r="BK89" s="2">
        <f>SQRT('(5) year_D_R23p2-5.5km'!BU87^2+'(5) year_D_R23p2-5.5km'!$M87^2)</f>
        <v>0.13931126202795399</v>
      </c>
      <c r="BL89" s="2">
        <f>SQRT('(5) year_D_R23p2-5.5km'!BV87^2+'(5) year_D_R23p2-5.5km'!$M87^2)</f>
        <v>0.1395381667447341</v>
      </c>
      <c r="BM89" s="2">
        <f>SQRT('(5) year_D_R23p2-5.5km'!BW87^2+'(5) year_D_R23p2-5.5km'!$M87^2)</f>
        <v>0.14089117441717208</v>
      </c>
      <c r="BN89" s="2">
        <f>SQRT('(5) year_D_R23p2-5.5km'!BX87^2+'(5) year_D_R23p2-5.5km'!$M87^2)</f>
        <v>0.13760083339150922</v>
      </c>
      <c r="BO89" s="2">
        <f>SQRT('(5) year_D_R23p2-5.5km'!BY87^2+'(5) year_D_R23p2-5.5km'!$M87^2)</f>
        <v>0.12930117807154318</v>
      </c>
      <c r="BP89" s="2">
        <f>SQRT('(5) year_D_R23p2-5.5km'!BZ87^2+'(5) year_D_R23p2-5.5km'!$M87^2)</f>
        <v>0.12191171656051056</v>
      </c>
      <c r="BQ89" s="2">
        <f>SQRT('(5) year_D_R23p2-5.5km'!CA87^2+'(5) year_D_R23p2-5.5km'!$M87^2)</f>
        <v>0.11552124496835314</v>
      </c>
      <c r="BR89" s="2">
        <f>SQRT('(5) year_D_R23p2-5.5km'!CB87^2+'(5) year_D_R23p2-5.5km'!$M87^2)</f>
        <v>0.11015152181986705</v>
      </c>
      <c r="BS89" s="2">
        <f>SQRT('(5) year_D_R23p2-5.5km'!CC87^2+'(5) year_D_R23p2-5.5km'!$M87^2)</f>
        <v>0.10533980384406492</v>
      </c>
      <c r="BT89" s="2">
        <f>SQRT('(5) year_D_R23p2-5.5km'!CD87^2+'(5) year_D_R23p2-5.5km'!$M87^2)</f>
        <v>0.1056877706434058</v>
      </c>
      <c r="BU89" s="2">
        <f>SQRT('(5) year_D_R23p2-5.5km'!CE87^2+'(5) year_D_R23p2-5.5km'!$M87^2)</f>
        <v>0.10403391285242083</v>
      </c>
      <c r="BV89" s="2">
        <f>SQRT('(5) year_D_R23p2-5.5km'!CF87^2+'(5) year_D_R23p2-5.5km'!$M87^2)</f>
        <v>0.10661721303154355</v>
      </c>
      <c r="BW89" s="2">
        <f>SQRT('(5) year_D_R23p2-5.5km'!CG87^2+'(5) year_D_R23p2-5.5km'!$M87^2)</f>
        <v>0.10848730394839086</v>
      </c>
      <c r="BX89" s="2">
        <f>SQRT('(5) year_D_R23p2-5.5km'!CH87^2+'(5) year_D_R23p2-5.5km'!$M87^2)</f>
        <v>0.11204255860781276</v>
      </c>
      <c r="BY89" s="2">
        <f>SQRT('(5) year_D_R23p2-5.5km'!CI87^2+'(5) year_D_R23p2-5.5km'!$M87^2)</f>
        <v>0.12993203034010506</v>
      </c>
      <c r="BZ89" s="2">
        <f>SQRT('(5) year_D_R23p2-5.5km'!CJ87^2+'(5) year_D_R23p2-5.5km'!$M87^2)</f>
        <v>0.11830221645495613</v>
      </c>
      <c r="CA89" s="2">
        <f>SQRT('(5) year_D_R23p2-5.5km'!CK87^2+'(5) year_D_R23p2-5.5km'!$M87^2)</f>
        <v>0.11606711398203926</v>
      </c>
      <c r="CB89" s="2">
        <f>SQRT('(5) year_D_R23p2-5.5km'!CL87^2+'(5) year_D_R23p2-5.5km'!$M87^2)</f>
        <v>0.11030393915151883</v>
      </c>
      <c r="CC89" s="2">
        <f>SQRT('(5) year_D_R23p2-5.5km'!CM87^2+'(5) year_D_R23p2-5.5km'!$M87^2)</f>
        <v>0.11030221945139547</v>
      </c>
      <c r="CD89" s="2">
        <f>SQRT('(5) year_D_R23p2-5.5km'!CN87^2+'(5) year_D_R23p2-5.5km'!$M87^2)</f>
        <v>0.11787543464924202</v>
      </c>
      <c r="CE89" s="2">
        <f>SQRT('(5) year_D_R23p2-5.5km'!CO87^2+'(5) year_D_R23p2-5.5km'!$M87^2)</f>
        <v>0.12055189697659321</v>
      </c>
      <c r="CF89" s="2">
        <f>SQRT('(5) year_D_R23p2-5.5km'!CP87^2+'(5) year_D_R23p2-5.5km'!$M87^2)</f>
        <v>0.1226246926895173</v>
      </c>
      <c r="CG89" s="2">
        <f>SQRT('(5) year_D_R23p2-5.5km'!CQ87^2+'(5) year_D_R23p2-5.5km'!$M87^2)</f>
        <v>0.11792342785353607</v>
      </c>
      <c r="CH89" s="2">
        <f>SQRT('(5) year_D_R23p2-5.5km'!CR87^2+'(5) year_D_R23p2-5.5km'!$M87^2)</f>
        <v>0.12115463585920737</v>
      </c>
      <c r="CI89" s="2">
        <f>SQRT('(5) year_D_R23p2-5.5km'!CS87^2+'(5) year_D_R23p2-5.5km'!$M87^2)</f>
        <v>0.12576093932314436</v>
      </c>
      <c r="CJ89" s="2">
        <f>SQRT('(5) year_D_R23p2-5.5km'!CT87^2+'(5) year_D_R23p2-5.5km'!$M87^2)</f>
        <v>0.12859132224698941</v>
      </c>
      <c r="CK89" s="2">
        <f>SQRT('(5) year_D_R23p2-5.5km'!CU87^2+'(5) year_D_R23p2-5.5km'!$M87^2)</f>
        <v>0.12974014849217563</v>
      </c>
      <c r="CL89" s="2">
        <f>SQRT('(5) year_D_R23p2-5.5km'!CV87^2+'(5) year_D_R23p2-5.5km'!$M87^2)</f>
        <v>0.13447633735637077</v>
      </c>
      <c r="CM89" s="2">
        <f>SQRT('(5) year_D_R23p2-5.5km'!CW87^2+'(5) year_D_R23p2-5.5km'!$M87^2)</f>
        <v>0.11021675336039088</v>
      </c>
      <c r="CN89" s="2">
        <f>SQRT('(5) year_D_R23p2-5.5km'!CX87^2+'(5) year_D_R23p2-5.5km'!$M87^2)</f>
        <v>0.11846837395832378</v>
      </c>
      <c r="CO89" s="2">
        <f>SQRT('(5) year_D_R23p2-5.5km'!CY87^2+'(5) year_D_R23p2-5.5km'!$M87^2)</f>
        <v>0.12595983943601866</v>
      </c>
      <c r="CP89" s="2">
        <f>SQRT('(5) year_D_R23p2-5.5km'!CZ87^2+'(5) year_D_R23p2-5.5km'!$M87^2)</f>
        <v>0.13166339212636674</v>
      </c>
      <c r="CQ89" s="2">
        <f>SQRT('(5) year_D_R23p2-5.5km'!DA87^2+'(5) year_D_R23p2-5.5km'!$M87^2)</f>
        <v>0.17888690858716785</v>
      </c>
      <c r="CR89" s="2">
        <f>SQRT('(5) year_D_R23p2-5.5km'!DB87^2+'(5) year_D_R23p2-5.5km'!$M87^2)</f>
        <v>0.15688472100826167</v>
      </c>
      <c r="CS89" s="2">
        <f>SQRT('(5) year_D_R23p2-5.5km'!DC87^2+'(5) year_D_R23p2-5.5km'!$M87^2)</f>
        <v>0.15836922729528372</v>
      </c>
      <c r="CT89" s="2">
        <f>SQRT('(5) year_D_R23p2-5.5km'!DD87^2+'(5) year_D_R23p2-5.5km'!$M87^2)</f>
        <v>0.15973006304926654</v>
      </c>
      <c r="CU89" s="2">
        <f>SQRT('(5) year_D_R23p2-5.5km'!DE87^2+'(5) year_D_R23p2-5.5km'!$M87^2)</f>
        <v>0.16359378834574262</v>
      </c>
      <c r="CV89" s="2">
        <f>SQRT('(5) year_D_R23p2-5.5km'!DF87^2+'(5) year_D_R23p2-5.5km'!$M87^2)</f>
        <v>0.16957699445482516</v>
      </c>
      <c r="CW89" s="2">
        <f>SQRT('(5) year_D_R23p2-5.5km'!DG87^2+'(5) year_D_R23p2-5.5km'!$M87^2)</f>
        <v>0.19104742945170425</v>
      </c>
      <c r="CX89" s="2">
        <f>SQRT('(5) year_D_R23p2-5.5km'!DH87^2+'(5) year_D_R23p2-5.5km'!$M87^2)</f>
        <v>0.20550717161498178</v>
      </c>
      <c r="CY89" s="2">
        <f t="shared" si="19"/>
        <v>1.9243543005554711E-2</v>
      </c>
      <c r="CZ89" s="2">
        <f t="shared" si="16"/>
        <v>2.9147541833542331E-2</v>
      </c>
      <c r="DA89" s="2">
        <f t="shared" si="20"/>
        <v>3.3321346336387232E-2</v>
      </c>
    </row>
    <row r="90" spans="1:105" x14ac:dyDescent="0.2">
      <c r="A90" s="170" t="s">
        <v>166</v>
      </c>
      <c r="B90" s="3" t="s">
        <v>176</v>
      </c>
      <c r="C90" s="2">
        <f>'(6) SMB_R23p2-5km_Gl'!P89-'(5) year_D_R23p2-5.5km'!P88</f>
        <v>5.5999999999999939E-3</v>
      </c>
      <c r="D90" s="2">
        <f>'(6) SMB_R23p2-5km_Gl'!Q89-'(5) year_D_R23p2-5.5km'!Q88</f>
        <v>5.5999999999999939E-3</v>
      </c>
      <c r="E90" s="2">
        <f>'(6) SMB_R23p2-5km_Gl'!R89-'(5) year_D_R23p2-5.5km'!R88</f>
        <v>1.8320000000000003E-2</v>
      </c>
      <c r="F90" s="2">
        <f>'(6) SMB_R23p2-5km_Gl'!S89-'(5) year_D_R23p2-5.5km'!S88</f>
        <v>1.7840000000000078E-3</v>
      </c>
      <c r="G90" s="2">
        <f>'(6) SMB_R23p2-5km_Gl'!T89-'(5) year_D_R23p2-5.5km'!T88</f>
        <v>2.5247999999999937E-2</v>
      </c>
      <c r="H90" s="2">
        <f>'(6) SMB_R23p2-5km_Gl'!U89-'(5) year_D_R23p2-5.5km'!U88</f>
        <v>6.0336000000000001E-2</v>
      </c>
      <c r="I90" s="2">
        <f>'(6) SMB_R23p2-5km_Gl'!V89-'(5) year_D_R23p2-5.5km'!V88</f>
        <v>-1.4830400000000021E-2</v>
      </c>
      <c r="J90" s="2">
        <f>'(6) SMB_R23p2-5km_Gl'!W89-'(5) year_D_R23p2-5.5km'!W88</f>
        <v>3.0257599999999996E-2</v>
      </c>
      <c r="K90" s="2">
        <f>'(6) SMB_R23p2-5km_Gl'!X89-'(5) year_D_R23p2-5.5km'!X88</f>
        <v>4.5091199999999998E-2</v>
      </c>
      <c r="L90" s="2">
        <f>'(6) SMB_R23p2-5km_Gl'!Y89-'(5) year_D_R23p2-5.5km'!Y88</f>
        <v>3.0179200000000017E-2</v>
      </c>
      <c r="M90" s="2">
        <f>'(6) SMB_R23p2-5km_Gl'!Z89-'(5) year_D_R23p2-5.5km'!Z88</f>
        <v>-1.4987200000000006E-2</v>
      </c>
      <c r="N90" s="2">
        <f>'(6) SMB_R23p2-5km_Gl'!AA89-'(5) year_D_R23p2-5.5km'!AA88</f>
        <v>-8.9899200000000012E-2</v>
      </c>
      <c r="O90" s="2">
        <f>'(6) SMB_R23p2-5km_Gl'!AB89-'(5) year_D_R23p2-5.5km'!AB88</f>
        <v>-8.5065600000000019E-2</v>
      </c>
      <c r="P90" s="2">
        <f>'(6) SMB_R23p2-5km_Gl'!AC89-'(5) year_D_R23p2-5.5km'!AC88</f>
        <v>-2.0232000000000028E-2</v>
      </c>
      <c r="Q90" s="2">
        <f>'(6) SMB_R23p2-5km_Gl'!AD89-'(5) year_D_R23p2-5.5km'!AD88</f>
        <v>6.4855999999999969E-2</v>
      </c>
      <c r="R90" s="2">
        <f>'(6) SMB_R23p2-5km_Gl'!AE89-'(5) year_D_R23p2-5.5km'!AE88</f>
        <v>0.13968959999999997</v>
      </c>
      <c r="S90" s="2">
        <f>'(6) SMB_R23p2-5km_Gl'!AF89-'(5) year_D_R23p2-5.5km'!AF88</f>
        <v>-4.8639999999999795E-4</v>
      </c>
      <c r="T90" s="2">
        <f>'(6) SMB_R23p2-5km_Gl'!AG89-'(5) year_D_R23p2-5.5km'!AG88</f>
        <v>2.9083200000000003E-2</v>
      </c>
      <c r="U90" s="2">
        <f>'(6) SMB_R23p2-5km_Gl'!AH89-'(5) year_D_R23p2-5.5km'!AH88</f>
        <v>6.9513599999999981E-2</v>
      </c>
      <c r="V90" s="2">
        <f>'(6) SMB_R23p2-5km_Gl'!AI89-'(5) year_D_R23p2-5.5km'!AI88</f>
        <v>4.96896E-2</v>
      </c>
      <c r="W90" s="2">
        <f>'(6) SMB_R23p2-5km_Gl'!AJ89-'(5) year_D_R23p2-5.5km'!AJ88</f>
        <v>8.986559999999999E-2</v>
      </c>
      <c r="X90" s="2">
        <f>'(6) SMB_R23p2-5km_Gl'!AK89-'(5) year_D_R23p2-5.5km'!AK88</f>
        <v>5.0119999999999998E-2</v>
      </c>
      <c r="Y90" s="2">
        <f>'(6) SMB_R23p2-5km_Gl'!AL89-'(5) year_D_R23p2-5.5km'!AL88</f>
        <v>-2.3363200000000001E-2</v>
      </c>
      <c r="Z90" s="2">
        <f>'(6) SMB_R23p2-5km_Gl'!AM89-'(5) year_D_R23p2-5.5km'!AM88</f>
        <v>3.4601599999999982E-2</v>
      </c>
      <c r="AA90" s="2">
        <f>'(6) SMB_R23p2-5km_Gl'!AN89-'(5) year_D_R23p2-5.5km'!AN88</f>
        <v>0.1625664</v>
      </c>
      <c r="AB90" s="2">
        <f>'(6) SMB_R23p2-5km_Gl'!AO89-'(5) year_D_R23p2-5.5km'!AO88</f>
        <v>6.6734399999999999E-2</v>
      </c>
      <c r="AC90" s="2">
        <f>'(6) SMB_R23p2-5km_Gl'!AP89-'(5) year_D_R23p2-5.5km'!AP88</f>
        <v>0.20090240000000001</v>
      </c>
      <c r="AD90" s="2">
        <f>'(6) SMB_R23p2-5km_Gl'!AQ89-'(5) year_D_R23p2-5.5km'!AQ88</f>
        <v>-5.0545599999999996E-2</v>
      </c>
      <c r="AE90" s="2">
        <f>'(6) SMB_R23p2-5km_Gl'!AR89-'(5) year_D_R23p2-5.5km'!AR88</f>
        <v>-3.1993600000000011E-2</v>
      </c>
      <c r="AF90" s="2">
        <f>'(6) SMB_R23p2-5km_Gl'!AS89-'(5) year_D_R23p2-5.5km'!AS88</f>
        <v>1.6812800000000017E-2</v>
      </c>
      <c r="AG90" s="2">
        <f>'(6) SMB_R23p2-5km_Gl'!AT89-'(5) year_D_R23p2-5.5km'!AT88</f>
        <v>2.6558399999999982E-2</v>
      </c>
      <c r="AH90" s="2">
        <f>'(6) SMB_R23p2-5km_Gl'!AU89-'(5) year_D_R23p2-5.5km'!AU88</f>
        <v>6.304000000000004E-3</v>
      </c>
      <c r="AI90" s="2">
        <f>'(6) SMB_R23p2-5km_Gl'!AV89-'(5) year_D_R23p2-5.5km'!AV88</f>
        <v>-5.3695999999999994E-2</v>
      </c>
      <c r="AJ90" s="2">
        <f>'(6) SMB_R23p2-5km_Gl'!AW89-'(5) year_D_R23p2-5.5km'!AW88</f>
        <v>0.2660496</v>
      </c>
      <c r="AK90" s="2">
        <f>'(6) SMB_R23p2-5km_Gl'!AX89-'(5) year_D_R23p2-5.5km'!AX88</f>
        <v>-0.10395040000000001</v>
      </c>
      <c r="AL90" s="2">
        <f>'(6) SMB_R23p2-5km_Gl'!AY89-'(5) year_D_R23p2-5.5km'!AY88</f>
        <v>-1.2678400000000006E-2</v>
      </c>
      <c r="AM90" s="2">
        <f>'(6) SMB_R23p2-5km_Gl'!AZ89-'(5) year_D_R23p2-5.5km'!AZ88</f>
        <v>-0.11123040000000003</v>
      </c>
      <c r="AN90" s="2">
        <f>'(6) SMB_R23p2-5km_Gl'!BA89-'(5) year_D_R23p2-5.5km'!BA88</f>
        <v>-0.14614240000000001</v>
      </c>
      <c r="AO90" s="2">
        <f>'(6) SMB_R23p2-5km_Gl'!BB89-'(5) year_D_R23p2-5.5km'!BB88</f>
        <v>-1.4694399999999996E-2</v>
      </c>
      <c r="AP90" s="2">
        <f>'(6) SMB_R23p2-5km_Gl'!BC89-'(5) year_D_R23p2-5.5km'!BC88</f>
        <v>-4.7902400000000012E-2</v>
      </c>
      <c r="AQ90" s="2">
        <f>'(6) SMB_R23p2-5km_Gl'!BD89-'(5) year_D_R23p2-5.5km'!BD88</f>
        <v>-6.5574400000000005E-2</v>
      </c>
      <c r="AR90" s="2">
        <f>'(6) SMB_R23p2-5km_Gl'!BE89-'(5) year_D_R23p2-5.5km'!BE88</f>
        <v>-8.2752000000000103E-3</v>
      </c>
      <c r="AS90" s="2">
        <f>'(6) SMB_R23p2-5km_Gl'!BF89-'(5) year_D_R23p2-5.5km'!BF88</f>
        <v>1.9023999999999985E-2</v>
      </c>
      <c r="AT90" s="2">
        <f>'(6) SMB_R23p2-5km_Gl'!BG89-'(5) year_D_R23p2-5.5km'!BG88</f>
        <v>-5.5633600000000005E-2</v>
      </c>
      <c r="AU90" s="2">
        <f>'(6) SMB_R23p2-5km_Gl'!BH89-'(5) year_D_R23p2-5.5km'!BH88</f>
        <v>-5.021280000000003E-2</v>
      </c>
      <c r="AV90" s="2">
        <f>'(6) SMB_R23p2-5km_Gl'!BI89-'(5) year_D_R23p2-5.5km'!BI88</f>
        <v>6.1471999999999916E-3</v>
      </c>
      <c r="AW90" s="2">
        <f>'(6) SMB_R23p2-5km_Gl'!BJ89-'(5) year_D_R23p2-5.5km'!BJ88</f>
        <v>3.2663999999999999E-2</v>
      </c>
      <c r="AX90" s="23">
        <f t="shared" si="15"/>
        <v>1.12943652173913E-2</v>
      </c>
      <c r="AY90" s="23">
        <f t="shared" si="17"/>
        <v>1.5792505263157886E-2</v>
      </c>
      <c r="AZ90" s="23">
        <f t="shared" si="18"/>
        <v>-2.0060444444444454E-2</v>
      </c>
      <c r="BD90" s="2">
        <f>SQRT('(5) year_D_R23p2-5.5km'!BN88^2+'(5) year_D_R23p2-5.5km'!$M88^2)</f>
        <v>0.11708342035862269</v>
      </c>
      <c r="BE90" s="2">
        <f>SQRT('(5) year_D_R23p2-5.5km'!BO88^2+'(5) year_D_R23p2-5.5km'!$M88^2)</f>
        <v>0.1159772304144128</v>
      </c>
      <c r="BF90" s="2">
        <f>SQRT('(5) year_D_R23p2-5.5km'!BP88^2+'(5) year_D_R23p2-5.5km'!$M88^2)</f>
        <v>8.7513759203477051E-2</v>
      </c>
      <c r="BG90" s="2">
        <f>SQRT('(5) year_D_R23p2-5.5km'!BQ88^2+'(5) year_D_R23p2-5.5km'!$M88^2)</f>
        <v>9.2214544583887254E-2</v>
      </c>
      <c r="BH90" s="2">
        <f>SQRT('(5) year_D_R23p2-5.5km'!BR88^2+'(5) year_D_R23p2-5.5km'!$M88^2)</f>
        <v>0.12971138537261062</v>
      </c>
      <c r="BI90" s="2">
        <f>SQRT('(5) year_D_R23p2-5.5km'!BS88^2+'(5) year_D_R23p2-5.5km'!$M88^2)</f>
        <v>0.12879674120641479</v>
      </c>
      <c r="BJ90" s="2">
        <f>SQRT('(5) year_D_R23p2-5.5km'!BT88^2+'(5) year_D_R23p2-5.5km'!$M88^2)</f>
        <v>0.12839895827380504</v>
      </c>
      <c r="BK90" s="2">
        <f>SQRT('(5) year_D_R23p2-5.5km'!BU88^2+'(5) year_D_R23p2-5.5km'!$M88^2)</f>
        <v>0.12864112999929064</v>
      </c>
      <c r="BL90" s="2">
        <f>SQRT('(5) year_D_R23p2-5.5km'!BV88^2+'(5) year_D_R23p2-5.5km'!$M88^2)</f>
        <v>0.1291896037015918</v>
      </c>
      <c r="BM90" s="2">
        <f>SQRT('(5) year_D_R23p2-5.5km'!BW88^2+'(5) year_D_R23p2-5.5km'!$M88^2)</f>
        <v>0.13040173332298435</v>
      </c>
      <c r="BN90" s="2">
        <f>SQRT('(5) year_D_R23p2-5.5km'!BX88^2+'(5) year_D_R23p2-5.5km'!$M88^2)</f>
        <v>0.12936501549193472</v>
      </c>
      <c r="BO90" s="2">
        <f>SQRT('(5) year_D_R23p2-5.5km'!BY88^2+'(5) year_D_R23p2-5.5km'!$M88^2)</f>
        <v>0.12594679086732527</v>
      </c>
      <c r="BP90" s="2">
        <f>SQRT('(5) year_D_R23p2-5.5km'!BZ88^2+'(5) year_D_R23p2-5.5km'!$M88^2)</f>
        <v>0.12328167786079344</v>
      </c>
      <c r="BQ90" s="2">
        <f>SQRT('(5) year_D_R23p2-5.5km'!CA88^2+'(5) year_D_R23p2-5.5km'!$M88^2)</f>
        <v>0.12084918334225198</v>
      </c>
      <c r="BR90" s="2">
        <f>SQRT('(5) year_D_R23p2-5.5km'!CB88^2+'(5) year_D_R23p2-5.5km'!$M88^2)</f>
        <v>0.11906090199564498</v>
      </c>
      <c r="BS90" s="2">
        <f>SQRT('(5) year_D_R23p2-5.5km'!CC88^2+'(5) year_D_R23p2-5.5km'!$M88^2)</f>
        <v>8.7761050892685169E-2</v>
      </c>
      <c r="BT90" s="2">
        <f>SQRT('(5) year_D_R23p2-5.5km'!CD88^2+'(5) year_D_R23p2-5.5km'!$M88^2)</f>
        <v>9.0671729767103484E-2</v>
      </c>
      <c r="BU90" s="2">
        <f>SQRT('(5) year_D_R23p2-5.5km'!CE88^2+'(5) year_D_R23p2-5.5km'!$M88^2)</f>
        <v>0.13768375224230467</v>
      </c>
      <c r="BV90" s="2">
        <f>SQRT('(5) year_D_R23p2-5.5km'!CF88^2+'(5) year_D_R23p2-5.5km'!$M88^2)</f>
        <v>0.13576642170633216</v>
      </c>
      <c r="BW90" s="2">
        <f>SQRT('(5) year_D_R23p2-5.5km'!CG88^2+'(5) year_D_R23p2-5.5km'!$M88^2)</f>
        <v>0.13368496188540452</v>
      </c>
      <c r="BX90" s="2">
        <f>SQRT('(5) year_D_R23p2-5.5km'!CH88^2+'(5) year_D_R23p2-5.5km'!$M88^2)</f>
        <v>0.12801415013145243</v>
      </c>
      <c r="BY90" s="2">
        <f>SQRT('(5) year_D_R23p2-5.5km'!CI88^2+'(5) year_D_R23p2-5.5km'!$M88^2)</f>
        <v>0.13544065895555382</v>
      </c>
      <c r="BZ90" s="2">
        <f>SQRT('(5) year_D_R23p2-5.5km'!CJ88^2+'(5) year_D_R23p2-5.5km'!$M88^2)</f>
        <v>0.12691665074428818</v>
      </c>
      <c r="CA90" s="2">
        <f>SQRT('(5) year_D_R23p2-5.5km'!CK88^2+'(5) year_D_R23p2-5.5km'!$M88^2)</f>
        <v>0.12757757354250734</v>
      </c>
      <c r="CB90" s="2">
        <f>SQRT('(5) year_D_R23p2-5.5km'!CL88^2+'(5) year_D_R23p2-5.5km'!$M88^2)</f>
        <v>0.13561823645919124</v>
      </c>
      <c r="CC90" s="2">
        <f>SQRT('(5) year_D_R23p2-5.5km'!CM88^2+'(5) year_D_R23p2-5.5km'!$M88^2)</f>
        <v>0.13097147290502562</v>
      </c>
      <c r="CD90" s="2">
        <f>SQRT('(5) year_D_R23p2-5.5km'!CN88^2+'(5) year_D_R23p2-5.5km'!$M88^2)</f>
        <v>0.11210652923920976</v>
      </c>
      <c r="CE90" s="2">
        <f>SQRT('(5) year_D_R23p2-5.5km'!CO88^2+'(5) year_D_R23p2-5.5km'!$M88^2)</f>
        <v>0.11466852808872179</v>
      </c>
      <c r="CF90" s="2">
        <f>SQRT('(5) year_D_R23p2-5.5km'!CP88^2+'(5) year_D_R23p2-5.5km'!$M88^2)</f>
        <v>0.11702003963591964</v>
      </c>
      <c r="CG90" s="2">
        <f>SQRT('(5) year_D_R23p2-5.5km'!CQ88^2+'(5) year_D_R23p2-5.5km'!$M88^2)</f>
        <v>0.15291335857399815</v>
      </c>
      <c r="CH90" s="2">
        <f>SQRT('(5) year_D_R23p2-5.5km'!CR88^2+'(5) year_D_R23p2-5.5km'!$M88^2)</f>
        <v>0.15320784472959995</v>
      </c>
      <c r="CI90" s="2">
        <f>SQRT('(5) year_D_R23p2-5.5km'!CS88^2+'(5) year_D_R23p2-5.5km'!$M88^2)</f>
        <v>0.15374757396409527</v>
      </c>
      <c r="CJ90" s="2">
        <f>SQRT('(5) year_D_R23p2-5.5km'!CT88^2+'(5) year_D_R23p2-5.5km'!$M88^2)</f>
        <v>0.15374757396409527</v>
      </c>
      <c r="CK90" s="2">
        <f>SQRT('(5) year_D_R23p2-5.5km'!CU88^2+'(5) year_D_R23p2-5.5km'!$M88^2)</f>
        <v>0.15330645049259722</v>
      </c>
      <c r="CL90" s="2">
        <f>SQRT('(5) year_D_R23p2-5.5km'!CV88^2+'(5) year_D_R23p2-5.5km'!$M88^2)</f>
        <v>0.21288422939011492</v>
      </c>
      <c r="CM90" s="2">
        <f>SQRT('(5) year_D_R23p2-5.5km'!CW88^2+'(5) year_D_R23p2-5.5km'!$M88^2)</f>
        <v>8.81545576105245E-2</v>
      </c>
      <c r="CN90" s="2">
        <f>SQRT('(5) year_D_R23p2-5.5km'!CX88^2+'(5) year_D_R23p2-5.5km'!$M88^2)</f>
        <v>8.7341902421640208E-2</v>
      </c>
      <c r="CO90" s="2">
        <f>SQRT('(5) year_D_R23p2-5.5km'!CY88^2+'(5) year_D_R23p2-5.5km'!$M88^2)</f>
        <v>7.7208530430170577E-2</v>
      </c>
      <c r="CP90" s="2">
        <f>SQRT('(5) year_D_R23p2-5.5km'!CZ88^2+'(5) year_D_R23p2-5.5km'!$M88^2)</f>
        <v>0.10820927485284997</v>
      </c>
      <c r="CQ90" s="2">
        <f>SQRT('(5) year_D_R23p2-5.5km'!DA88^2+'(5) year_D_R23p2-5.5km'!$M88^2)</f>
        <v>0.17565072654150515</v>
      </c>
      <c r="CR90" s="2">
        <f>SQRT('(5) year_D_R23p2-5.5km'!DB88^2+'(5) year_D_R23p2-5.5km'!$M88^2)</f>
        <v>0.15802521113038254</v>
      </c>
      <c r="CS90" s="2">
        <f>SQRT('(5) year_D_R23p2-5.5km'!DC88^2+'(5) year_D_R23p2-5.5km'!$M88^2)</f>
        <v>0.15463609663142108</v>
      </c>
      <c r="CT90" s="2">
        <f>SQRT('(5) year_D_R23p2-5.5km'!DD88^2+'(5) year_D_R23p2-5.5km'!$M88^2)</f>
        <v>0.12736856106848521</v>
      </c>
      <c r="CU90" s="2">
        <f>SQRT('(5) year_D_R23p2-5.5km'!DE88^2+'(5) year_D_R23p2-5.5km'!$M88^2)</f>
        <v>0.11356332098912858</v>
      </c>
      <c r="CV90" s="2">
        <f>SQRT('(5) year_D_R23p2-5.5km'!DF88^2+'(5) year_D_R23p2-5.5km'!$M88^2)</f>
        <v>0.11002037478741269</v>
      </c>
      <c r="CW90" s="2">
        <f>SQRT('(5) year_D_R23p2-5.5km'!DG88^2+'(5) year_D_R23p2-5.5km'!$M88^2)</f>
        <v>9.7607516241964953E-2</v>
      </c>
      <c r="CX90" s="2">
        <f>SQRT('(5) year_D_R23p2-5.5km'!DH88^2+'(5) year_D_R23p2-5.5km'!$M88^2)</f>
        <v>0.10204745063119371</v>
      </c>
      <c r="CY90" s="2">
        <f t="shared" si="19"/>
        <v>1.8789215590575475E-2</v>
      </c>
      <c r="CZ90" s="2">
        <f t="shared" si="16"/>
        <v>2.8015260915705643E-2</v>
      </c>
      <c r="DA90" s="2">
        <f t="shared" si="20"/>
        <v>3.1356429482520487E-2</v>
      </c>
    </row>
    <row r="91" spans="1:105" x14ac:dyDescent="0.2">
      <c r="A91" s="170" t="s">
        <v>34</v>
      </c>
      <c r="B91" s="3" t="s">
        <v>176</v>
      </c>
      <c r="C91" s="2">
        <f>'(6) SMB_R23p2-5km_Gl'!P90-'(5) year_D_R23p2-5.5km'!P89</f>
        <v>-1.1071021000000001</v>
      </c>
      <c r="D91" s="2">
        <f>'(6) SMB_R23p2-5km_Gl'!Q90-'(5) year_D_R23p2-5.5km'!Q89</f>
        <v>-1.1871020999999999</v>
      </c>
      <c r="E91" s="2">
        <f>'(6) SMB_R23p2-5km_Gl'!R90-'(5) year_D_R23p2-5.5km'!R89</f>
        <v>-0.41710210000000014</v>
      </c>
      <c r="F91" s="2">
        <f>'(6) SMB_R23p2-5km_Gl'!S90-'(5) year_D_R23p2-5.5km'!S89</f>
        <v>-1.3571021000000001</v>
      </c>
      <c r="G91" s="2">
        <f>'(6) SMB_R23p2-5km_Gl'!T90-'(5) year_D_R23p2-5.5km'!T89</f>
        <v>-0.4500314999999997</v>
      </c>
      <c r="H91" s="2">
        <f>'(6) SMB_R23p2-5km_Gl'!U90-'(5) year_D_R23p2-5.5km'!U89</f>
        <v>-0.34011579999999997</v>
      </c>
      <c r="I91" s="2">
        <f>'(6) SMB_R23p2-5km_Gl'!V90-'(5) year_D_R23p2-5.5km'!V89</f>
        <v>-1.4030452</v>
      </c>
      <c r="J91" s="2">
        <f>'(6) SMB_R23p2-5km_Gl'!W90-'(5) year_D_R23p2-5.5km'!W89</f>
        <v>-0.73312949999999955</v>
      </c>
      <c r="K91" s="2">
        <f>'(6) SMB_R23p2-5km_Gl'!X90-'(5) year_D_R23p2-5.5km'!X89</f>
        <v>-0.86605890000000008</v>
      </c>
      <c r="L91" s="2">
        <f>'(6) SMB_R23p2-5km_Gl'!Y90-'(5) year_D_R23p2-5.5km'!Y89</f>
        <v>-0.91614320000000005</v>
      </c>
      <c r="M91" s="2">
        <f>'(6) SMB_R23p2-5km_Gl'!Z90-'(5) year_D_R23p2-5.5km'!Z89</f>
        <v>-1.0690726000000002</v>
      </c>
      <c r="N91" s="2">
        <f>'(6) SMB_R23p2-5km_Gl'!AA90-'(5) year_D_R23p2-5.5km'!AA89</f>
        <v>-1.5691568999999994</v>
      </c>
      <c r="O91" s="2">
        <f>'(6) SMB_R23p2-5km_Gl'!AB90-'(5) year_D_R23p2-5.5km'!AB89</f>
        <v>-1.8020862999999996</v>
      </c>
      <c r="P91" s="2">
        <f>'(6) SMB_R23p2-5km_Gl'!AC90-'(5) year_D_R23p2-5.5km'!AC89</f>
        <v>-1.0921705999999998</v>
      </c>
      <c r="Q91" s="2">
        <f>'(6) SMB_R23p2-5km_Gl'!AD90-'(5) year_D_R23p2-5.5km'!AD89</f>
        <v>-0.6351</v>
      </c>
      <c r="R91" s="2">
        <f>'(6) SMB_R23p2-5km_Gl'!AE90-'(5) year_D_R23p2-5.5km'!AE89</f>
        <v>-0.23518430000000023</v>
      </c>
      <c r="S91" s="2">
        <f>'(6) SMB_R23p2-5km_Gl'!AF90-'(5) year_D_R23p2-5.5km'!AF89</f>
        <v>-1.6219853345999999</v>
      </c>
      <c r="T91" s="2">
        <f>'(6) SMB_R23p2-5km_Gl'!AG90-'(5) year_D_R23p2-5.5km'!AG89</f>
        <v>-0.88127860549999948</v>
      </c>
      <c r="U91" s="2">
        <f>'(6) SMB_R23p2-5km_Gl'!AH90-'(5) year_D_R23p2-5.5km'!AH89</f>
        <v>-1.1951427778000003</v>
      </c>
      <c r="V91" s="2">
        <f>'(6) SMB_R23p2-5km_Gl'!AI90-'(5) year_D_R23p2-5.5km'!AI89</f>
        <v>-1.2812594288999994</v>
      </c>
      <c r="W91" s="2">
        <f>'(6) SMB_R23p2-5km_Gl'!AJ90-'(5) year_D_R23p2-5.5km'!AJ89</f>
        <v>-0.92469030559999998</v>
      </c>
      <c r="X91" s="2">
        <f>'(6) SMB_R23p2-5km_Gl'!AK90-'(5) year_D_R23p2-5.5km'!AK89</f>
        <v>-0.37124225700000002</v>
      </c>
      <c r="Y91" s="2">
        <f>'(6) SMB_R23p2-5km_Gl'!AL90-'(5) year_D_R23p2-5.5km'!AL89</f>
        <v>-1.0043594335999999</v>
      </c>
      <c r="Z91" s="2">
        <f>'(6) SMB_R23p2-5km_Gl'!AM90-'(5) year_D_R23p2-5.5km'!AM89</f>
        <v>-0.72640126369999969</v>
      </c>
      <c r="AA91" s="2">
        <f>'(6) SMB_R23p2-5km_Gl'!AN90-'(5) year_D_R23p2-5.5km'!AN89</f>
        <v>0.12911927330000017</v>
      </c>
      <c r="AB91" s="2">
        <f>'(6) SMB_R23p2-5km_Gl'!AO90-'(5) year_D_R23p2-5.5km'!AO89</f>
        <v>-0.35131581439999948</v>
      </c>
      <c r="AC91" s="2">
        <f>'(6) SMB_R23p2-5km_Gl'!AP90-'(5) year_D_R23p2-5.5km'!AP89</f>
        <v>-0.20690906839999945</v>
      </c>
      <c r="AD91" s="2">
        <f>'(6) SMB_R23p2-5km_Gl'!AQ90-'(5) year_D_R23p2-5.5km'!AQ89</f>
        <v>-0.89484416360000019</v>
      </c>
      <c r="AE91" s="2">
        <f>'(6) SMB_R23p2-5km_Gl'!AR90-'(5) year_D_R23p2-5.5km'!AR89</f>
        <v>-1.7894594222999998</v>
      </c>
      <c r="AF91" s="2">
        <f>'(6) SMB_R23p2-5km_Gl'!AS90-'(5) year_D_R23p2-5.5km'!AS89</f>
        <v>-0.62968019579999979</v>
      </c>
      <c r="AG91" s="2">
        <f>'(6) SMB_R23p2-5km_Gl'!AT90-'(5) year_D_R23p2-5.5km'!AT89</f>
        <v>-0.73411634449999963</v>
      </c>
      <c r="AH91" s="2">
        <f>'(6) SMB_R23p2-5km_Gl'!AU90-'(5) year_D_R23p2-5.5km'!AU89</f>
        <v>-1.0537286617999997</v>
      </c>
      <c r="AI91" s="2">
        <f>'(6) SMB_R23p2-5km_Gl'!AV90-'(5) year_D_R23p2-5.5km'!AV89</f>
        <v>-0.91574489600000009</v>
      </c>
      <c r="AJ91" s="2">
        <f>'(6) SMB_R23p2-5km_Gl'!AW90-'(5) year_D_R23p2-5.5km'!AW89</f>
        <v>0.41788451989999986</v>
      </c>
      <c r="AK91" s="2">
        <f>'(6) SMB_R23p2-5km_Gl'!AX90-'(5) year_D_R23p2-5.5km'!AX89</f>
        <v>-1.3263144424999997</v>
      </c>
      <c r="AL91" s="2">
        <f>'(6) SMB_R23p2-5km_Gl'!AY90-'(5) year_D_R23p2-5.5km'!AY89</f>
        <v>-0.6398640742999997</v>
      </c>
      <c r="AM91" s="2">
        <f>'(6) SMB_R23p2-5km_Gl'!AZ90-'(5) year_D_R23p2-5.5km'!AZ89</f>
        <v>-2.0377132800000002</v>
      </c>
      <c r="AN91" s="2">
        <f>'(6) SMB_R23p2-5km_Gl'!BA90-'(5) year_D_R23p2-5.5km'!BA89</f>
        <v>-1.6560348835999994</v>
      </c>
      <c r="AO91" s="2">
        <f>'(6) SMB_R23p2-5km_Gl'!BB90-'(5) year_D_R23p2-5.5km'!BB89</f>
        <v>-1.3118365689999996</v>
      </c>
      <c r="AP91" s="2">
        <f>'(6) SMB_R23p2-5km_Gl'!BC90-'(5) year_D_R23p2-5.5km'!BC89</f>
        <v>-1.0651246541999999</v>
      </c>
      <c r="AQ91" s="2">
        <f>'(6) SMB_R23p2-5km_Gl'!BD90-'(5) year_D_R23p2-5.5km'!BD89</f>
        <v>-0.98032233800000013</v>
      </c>
      <c r="AR91" s="2">
        <f>'(6) SMB_R23p2-5km_Gl'!BE90-'(5) year_D_R23p2-5.5km'!BE89</f>
        <v>-0.52333583539999973</v>
      </c>
      <c r="AS91" s="2">
        <f>'(6) SMB_R23p2-5km_Gl'!BF90-'(5) year_D_R23p2-5.5km'!BF89</f>
        <v>-1.0057396210000005</v>
      </c>
      <c r="AT91" s="2">
        <f>'(6) SMB_R23p2-5km_Gl'!BG90-'(5) year_D_R23p2-5.5km'!BG89</f>
        <v>-1.6562569027</v>
      </c>
      <c r="AU91" s="2">
        <f>'(6) SMB_R23p2-5km_Gl'!BH90-'(5) year_D_R23p2-5.5km'!BH89</f>
        <v>-1.2329040080000004</v>
      </c>
      <c r="AV91" s="2">
        <f>'(6) SMB_R23p2-5km_Gl'!BI90-'(5) year_D_R23p2-5.5km'!BI89</f>
        <v>-1.1634683807999995</v>
      </c>
      <c r="AW91" s="2">
        <f>'(6) SMB_R23p2-5km_Gl'!BJ90-'(5) year_D_R23p2-5.5km'!BJ89</f>
        <v>-1.0875741640000003</v>
      </c>
      <c r="AX91" s="23">
        <f t="shared" si="15"/>
        <v>-0.95247331238695632</v>
      </c>
      <c r="AY91" s="23">
        <f t="shared" si="17"/>
        <v>-0.99358473252105273</v>
      </c>
      <c r="AZ91" s="23">
        <f t="shared" si="18"/>
        <v>-1.0724311105555557</v>
      </c>
      <c r="BD91" s="2">
        <f>SQRT('(5) year_D_R23p2-5.5km'!BN89^2+'(5) year_D_R23p2-5.5km'!$M89^2)</f>
        <v>0.64559357123012784</v>
      </c>
      <c r="BE91" s="2">
        <f>SQRT('(5) year_D_R23p2-5.5km'!BO89^2+'(5) year_D_R23p2-5.5km'!$M89^2)</f>
        <v>0.51207763131098705</v>
      </c>
      <c r="BF91" s="2">
        <f>SQRT('(5) year_D_R23p2-5.5km'!BP89^2+'(5) year_D_R23p2-5.5km'!$M89^2)</f>
        <v>0.40708931917276298</v>
      </c>
      <c r="BG91" s="2">
        <f>SQRT('(5) year_D_R23p2-5.5km'!BQ89^2+'(5) year_D_R23p2-5.5km'!$M89^2)</f>
        <v>0.36458921091908914</v>
      </c>
      <c r="BH91" s="2">
        <f>SQRT('(5) year_D_R23p2-5.5km'!BR89^2+'(5) year_D_R23p2-5.5km'!$M89^2)</f>
        <v>0.3750884803506227</v>
      </c>
      <c r="BI91" s="2">
        <f>SQRT('(5) year_D_R23p2-5.5km'!BS89^2+'(5) year_D_R23p2-5.5km'!$M89^2)</f>
        <v>0.40813016735351615</v>
      </c>
      <c r="BJ91" s="2">
        <f>SQRT('(5) year_D_R23p2-5.5km'!BT89^2+'(5) year_D_R23p2-5.5km'!$M89^2)</f>
        <v>0.45268663473861359</v>
      </c>
      <c r="BK91" s="2">
        <f>SQRT('(5) year_D_R23p2-5.5km'!BU89^2+'(5) year_D_R23p2-5.5km'!$M89^2)</f>
        <v>0.51133377002438141</v>
      </c>
      <c r="BL91" s="2">
        <f>SQRT('(5) year_D_R23p2-5.5km'!BV89^2+'(5) year_D_R23p2-5.5km'!$M89^2)</f>
        <v>0.57583447845512936</v>
      </c>
      <c r="BM91" s="2">
        <f>SQRT('(5) year_D_R23p2-5.5km'!BW89^2+'(5) year_D_R23p2-5.5km'!$M89^2)</f>
        <v>0.57487034220570021</v>
      </c>
      <c r="BN91" s="2">
        <f>SQRT('(5) year_D_R23p2-5.5km'!BX89^2+'(5) year_D_R23p2-5.5km'!$M89^2)</f>
        <v>0.50871549924948078</v>
      </c>
      <c r="BO91" s="2">
        <f>SQRT('(5) year_D_R23p2-5.5km'!BY89^2+'(5) year_D_R23p2-5.5km'!$M89^2)</f>
        <v>0.4481361828123005</v>
      </c>
      <c r="BP91" s="2">
        <f>SQRT('(5) year_D_R23p2-5.5km'!BZ89^2+'(5) year_D_R23p2-5.5km'!$M89^2)</f>
        <v>0.40192076341715832</v>
      </c>
      <c r="BQ91" s="2">
        <f>SQRT('(5) year_D_R23p2-5.5km'!CA89^2+'(5) year_D_R23p2-5.5km'!$M89^2)</f>
        <v>0.36694162368545785</v>
      </c>
      <c r="BR91" s="2">
        <f>SQRT('(5) year_D_R23p2-5.5km'!CB89^2+'(5) year_D_R23p2-5.5km'!$M89^2)</f>
        <v>0.34628746077136785</v>
      </c>
      <c r="BS91" s="2">
        <f>SQRT('(5) year_D_R23p2-5.5km'!CC89^2+'(5) year_D_R23p2-5.5km'!$M89^2)</f>
        <v>0.3311681331780546</v>
      </c>
      <c r="BT91" s="2">
        <f>SQRT('(5) year_D_R23p2-5.5km'!CD89^2+'(5) year_D_R23p2-5.5km'!$M89^2)</f>
        <v>0.32490230720963947</v>
      </c>
      <c r="BU91" s="2">
        <f>SQRT('(5) year_D_R23p2-5.5km'!CE89^2+'(5) year_D_R23p2-5.5km'!$M89^2)</f>
        <v>0.28807207439039251</v>
      </c>
      <c r="BV91" s="2">
        <f>SQRT('(5) year_D_R23p2-5.5km'!CF89^2+'(5) year_D_R23p2-5.5km'!$M89^2)</f>
        <v>0.32771766784312972</v>
      </c>
      <c r="BW91" s="2">
        <f>SQRT('(5) year_D_R23p2-5.5km'!CG89^2+'(5) year_D_R23p2-5.5km'!$M89^2)</f>
        <v>0.33875037482219206</v>
      </c>
      <c r="BX91" s="2">
        <f>SQRT('(5) year_D_R23p2-5.5km'!CH89^2+'(5) year_D_R23p2-5.5km'!$M89^2)</f>
        <v>0.33541231749860745</v>
      </c>
      <c r="BY91" s="2">
        <f>SQRT('(5) year_D_R23p2-5.5km'!CI89^2+'(5) year_D_R23p2-5.5km'!$M89^2)</f>
        <v>0.33521345979541928</v>
      </c>
      <c r="BZ91" s="2">
        <f>SQRT('(5) year_D_R23p2-5.5km'!CJ89^2+'(5) year_D_R23p2-5.5km'!$M89^2)</f>
        <v>0.36441546648849521</v>
      </c>
      <c r="CA91" s="2">
        <f>SQRT('(5) year_D_R23p2-5.5km'!CK89^2+'(5) year_D_R23p2-5.5km'!$M89^2)</f>
        <v>0.34064109968933542</v>
      </c>
      <c r="CB91" s="2">
        <f>SQRT('(5) year_D_R23p2-5.5km'!CL89^2+'(5) year_D_R23p2-5.5km'!$M89^2)</f>
        <v>0.3231183357576648</v>
      </c>
      <c r="CC91" s="2">
        <f>SQRT('(5) year_D_R23p2-5.5km'!CM89^2+'(5) year_D_R23p2-5.5km'!$M89^2)</f>
        <v>0.33878283316752561</v>
      </c>
      <c r="CD91" s="2">
        <f>SQRT('(5) year_D_R23p2-5.5km'!CN89^2+'(5) year_D_R23p2-5.5km'!$M89^2)</f>
        <v>0.34932772634371728</v>
      </c>
      <c r="CE91" s="2">
        <f>SQRT('(5) year_D_R23p2-5.5km'!CO89^2+'(5) year_D_R23p2-5.5km'!$M89^2)</f>
        <v>0.35252213758761897</v>
      </c>
      <c r="CF91" s="2">
        <f>SQRT('(5) year_D_R23p2-5.5km'!CP89^2+'(5) year_D_R23p2-5.5km'!$M89^2)</f>
        <v>0.4254203311715638</v>
      </c>
      <c r="CG91" s="2">
        <f>SQRT('(5) year_D_R23p2-5.5km'!CQ89^2+'(5) year_D_R23p2-5.5km'!$M89^2)</f>
        <v>0.26046112941115906</v>
      </c>
      <c r="CH91" s="2">
        <f>SQRT('(5) year_D_R23p2-5.5km'!CR89^2+'(5) year_D_R23p2-5.5km'!$M89^2)</f>
        <v>0.28578619124845606</v>
      </c>
      <c r="CI91" s="2">
        <f>SQRT('(5) year_D_R23p2-5.5km'!CS89^2+'(5) year_D_R23p2-5.5km'!$M89^2)</f>
        <v>0.28677176823984168</v>
      </c>
      <c r="CJ91" s="2">
        <f>SQRT('(5) year_D_R23p2-5.5km'!CT89^2+'(5) year_D_R23p2-5.5km'!$M89^2)</f>
        <v>0.28593517681027475</v>
      </c>
      <c r="CK91" s="2">
        <f>SQRT('(5) year_D_R23p2-5.5km'!CU89^2+'(5) year_D_R23p2-5.5km'!$M89^2)</f>
        <v>0.38022871687998311</v>
      </c>
      <c r="CL91" s="2">
        <f>SQRT('(5) year_D_R23p2-5.5km'!CV89^2+'(5) year_D_R23p2-5.5km'!$M89^2)</f>
        <v>0.3153362925548493</v>
      </c>
      <c r="CM91" s="2">
        <f>SQRT('(5) year_D_R23p2-5.5km'!CW89^2+'(5) year_D_R23p2-5.5km'!$M89^2)</f>
        <v>0.33572880627851859</v>
      </c>
      <c r="CN91" s="2">
        <f>SQRT('(5) year_D_R23p2-5.5km'!CX89^2+'(5) year_D_R23p2-5.5km'!$M89^2)</f>
        <v>0.31613699292517128</v>
      </c>
      <c r="CO91" s="2">
        <f>SQRT('(5) year_D_R23p2-5.5km'!CY89^2+'(5) year_D_R23p2-5.5km'!$M89^2)</f>
        <v>0.31324892020908235</v>
      </c>
      <c r="CP91" s="2">
        <f>SQRT('(5) year_D_R23p2-5.5km'!CZ89^2+'(5) year_D_R23p2-5.5km'!$M89^2)</f>
        <v>0.34040393945821118</v>
      </c>
      <c r="CQ91" s="2">
        <f>SQRT('(5) year_D_R23p2-5.5km'!DA89^2+'(5) year_D_R23p2-5.5km'!$M89^2)</f>
        <v>0.33629315255124753</v>
      </c>
      <c r="CR91" s="2">
        <f>SQRT('(5) year_D_R23p2-5.5km'!DB89^2+'(5) year_D_R23p2-5.5km'!$M89^2)</f>
        <v>0.34099872435187273</v>
      </c>
      <c r="CS91" s="2">
        <f>SQRT('(5) year_D_R23p2-5.5km'!DC89^2+'(5) year_D_R23p2-5.5km'!$M89^2)</f>
        <v>0.32543590425852048</v>
      </c>
      <c r="CT91" s="2">
        <f>SQRT('(5) year_D_R23p2-5.5km'!DD89^2+'(5) year_D_R23p2-5.5km'!$M89^2)</f>
        <v>0.332487795652121</v>
      </c>
      <c r="CU91" s="2">
        <f>SQRT('(5) year_D_R23p2-5.5km'!DE89^2+'(5) year_D_R23p2-5.5km'!$M89^2)</f>
        <v>0.34437666100326164</v>
      </c>
      <c r="CV91" s="2">
        <f>SQRT('(5) year_D_R23p2-5.5km'!DF89^2+'(5) year_D_R23p2-5.5km'!$M89^2)</f>
        <v>0.34207232196772092</v>
      </c>
      <c r="CW91" s="2">
        <f>SQRT('(5) year_D_R23p2-5.5km'!DG89^2+'(5) year_D_R23p2-5.5km'!$M89^2)</f>
        <v>0.37538698637053641</v>
      </c>
      <c r="CX91" s="2">
        <f>SQRT('(5) year_D_R23p2-5.5km'!DH89^2+'(5) year_D_R23p2-5.5km'!$M89^2)</f>
        <v>0.41577050144953187</v>
      </c>
      <c r="CY91" s="2">
        <f t="shared" si="19"/>
        <v>5.571325037158957E-2</v>
      </c>
      <c r="CZ91" s="2">
        <f t="shared" si="16"/>
        <v>0.10136630413528278</v>
      </c>
      <c r="DA91" s="2">
        <f t="shared" si="20"/>
        <v>7.7814610830885117E-2</v>
      </c>
    </row>
    <row r="92" spans="1:105" x14ac:dyDescent="0.2">
      <c r="A92" s="170" t="s">
        <v>36</v>
      </c>
      <c r="B92" s="3" t="s">
        <v>176</v>
      </c>
      <c r="C92" s="2">
        <f>'(6) SMB_R23p2-5km_Gl'!P91-'(5) year_D_R23p2-5.5km'!P90</f>
        <v>-2.4096539400000005E-2</v>
      </c>
      <c r="D92" s="2">
        <f>'(6) SMB_R23p2-5km_Gl'!Q91-'(5) year_D_R23p2-5.5km'!Q90</f>
        <v>5.9034606000000212E-3</v>
      </c>
      <c r="E92" s="2">
        <f>'(6) SMB_R23p2-5km_Gl'!R91-'(5) year_D_R23p2-5.5km'!R90</f>
        <v>-0.14005502019999982</v>
      </c>
      <c r="F92" s="2">
        <f>'(6) SMB_R23p2-5km_Gl'!S91-'(5) year_D_R23p2-5.5km'!S90</f>
        <v>-0.17693468259999989</v>
      </c>
      <c r="G92" s="2">
        <f>'(6) SMB_R23p2-5km_Gl'!T91-'(5) year_D_R23p2-5.5km'!T90</f>
        <v>-0.13447291039999987</v>
      </c>
      <c r="H92" s="2">
        <f>'(6) SMB_R23p2-5km_Gl'!U91-'(5) year_D_R23p2-5.5km'!U90</f>
        <v>-7.3935863999999962E-2</v>
      </c>
      <c r="I92" s="2">
        <f>'(6) SMB_R23p2-5km_Gl'!V91-'(5) year_D_R23p2-5.5km'!V90</f>
        <v>-0.22339881759999991</v>
      </c>
      <c r="J92" s="2">
        <f>'(6) SMB_R23p2-5km_Gl'!W91-'(5) year_D_R23p2-5.5km'!W90</f>
        <v>-0.14286177119999988</v>
      </c>
      <c r="K92" s="2">
        <f>'(6) SMB_R23p2-5km_Gl'!X91-'(5) year_D_R23p2-5.5km'!X90</f>
        <v>-0.1123247248</v>
      </c>
      <c r="L92" s="2">
        <f>'(6) SMB_R23p2-5km_Gl'!Y91-'(5) year_D_R23p2-5.5km'!Y90</f>
        <v>-0.14178767840000006</v>
      </c>
      <c r="M92" s="2">
        <f>'(6) SMB_R23p2-5km_Gl'!Z91-'(5) year_D_R23p2-5.5km'!Z90</f>
        <v>-0.19125063200000003</v>
      </c>
      <c r="N92" s="2">
        <f>'(6) SMB_R23p2-5km_Gl'!AA91-'(5) year_D_R23p2-5.5km'!AA90</f>
        <v>-0.35071358559999999</v>
      </c>
      <c r="O92" s="2">
        <f>'(6) SMB_R23p2-5km_Gl'!AB91-'(5) year_D_R23p2-5.5km'!AB90</f>
        <v>-0.43017653919999999</v>
      </c>
      <c r="P92" s="2">
        <f>'(6) SMB_R23p2-5km_Gl'!AC91-'(5) year_D_R23p2-5.5km'!AC90</f>
        <v>-0.22963949280000001</v>
      </c>
      <c r="Q92" s="2">
        <f>'(6) SMB_R23p2-5km_Gl'!AD91-'(5) year_D_R23p2-5.5km'!AD90</f>
        <v>-5.9102446399999953E-2</v>
      </c>
      <c r="R92" s="2">
        <f>'(6) SMB_R23p2-5km_Gl'!AE91-'(5) year_D_R23p2-5.5km'!AE90</f>
        <v>9.1434600000000033E-2</v>
      </c>
      <c r="S92" s="2">
        <f>'(6) SMB_R23p2-5km_Gl'!AF91-'(5) year_D_R23p2-5.5km'!AF90</f>
        <v>-0.21918120000000008</v>
      </c>
      <c r="T92" s="2">
        <f>'(6) SMB_R23p2-5km_Gl'!AG91-'(5) year_D_R23p2-5.5km'!AG90</f>
        <v>-0.17896581359999997</v>
      </c>
      <c r="U92" s="2">
        <f>'(6) SMB_R23p2-5km_Gl'!AH91-'(5) year_D_R23p2-5.5km'!AH90</f>
        <v>-0.15670284999999995</v>
      </c>
      <c r="V92" s="2">
        <f>'(6) SMB_R23p2-5km_Gl'!AI91-'(5) year_D_R23p2-5.5km'!AI90</f>
        <v>-0.18431090919999993</v>
      </c>
      <c r="W92" s="2">
        <f>'(6) SMB_R23p2-5km_Gl'!AJ91-'(5) year_D_R23p2-5.5km'!AJ90</f>
        <v>-0.17166752799999985</v>
      </c>
      <c r="X92" s="2">
        <f>'(6) SMB_R23p2-5km_Gl'!AK91-'(5) year_D_R23p2-5.5km'!AK90</f>
        <v>-0.12874228799999987</v>
      </c>
      <c r="Y92" s="2">
        <f>'(6) SMB_R23p2-5km_Gl'!AL91-'(5) year_D_R23p2-5.5km'!AL90</f>
        <v>-0.30803597299999996</v>
      </c>
      <c r="Z92" s="2">
        <f>'(6) SMB_R23p2-5km_Gl'!AM91-'(5) year_D_R23p2-5.5km'!AM90</f>
        <v>-0.14446346839999991</v>
      </c>
      <c r="AA92" s="2">
        <f>'(6) SMB_R23p2-5km_Gl'!AN91-'(5) year_D_R23p2-5.5km'!AN90</f>
        <v>0.19791371719999995</v>
      </c>
      <c r="AB92" s="2">
        <f>'(6) SMB_R23p2-5km_Gl'!AO91-'(5) year_D_R23p2-5.5km'!AO90</f>
        <v>-4.0263080000000118E-2</v>
      </c>
      <c r="AC92" s="2">
        <f>'(6) SMB_R23p2-5km_Gl'!AP91-'(5) year_D_R23p2-5.5km'!AP90</f>
        <v>0.2006370890000001</v>
      </c>
      <c r="AD92" s="2">
        <f>'(6) SMB_R23p2-5km_Gl'!AQ91-'(5) year_D_R23p2-5.5km'!AQ90</f>
        <v>-0.35810147159999989</v>
      </c>
      <c r="AE92" s="2">
        <f>'(6) SMB_R23p2-5km_Gl'!AR91-'(5) year_D_R23p2-5.5km'!AR90</f>
        <v>-0.29226795759999991</v>
      </c>
      <c r="AF92" s="2">
        <f>'(6) SMB_R23p2-5km_Gl'!AS91-'(5) year_D_R23p2-5.5km'!AS90</f>
        <v>-0.14767926899999995</v>
      </c>
      <c r="AG92" s="2">
        <f>'(6) SMB_R23p2-5km_Gl'!AT91-'(5) year_D_R23p2-5.5km'!AT90</f>
        <v>-0.12324447199999988</v>
      </c>
      <c r="AH92" s="2">
        <f>'(6) SMB_R23p2-5km_Gl'!AU91-'(5) year_D_R23p2-5.5km'!AU90</f>
        <v>-0.16819345060000002</v>
      </c>
      <c r="AI92" s="2">
        <f>'(6) SMB_R23p2-5km_Gl'!AV91-'(5) year_D_R23p2-5.5km'!AV90</f>
        <v>-0.30306165559999998</v>
      </c>
      <c r="AJ92" s="2">
        <f>'(6) SMB_R23p2-5km_Gl'!AW91-'(5) year_D_R23p2-5.5km'!AW90</f>
        <v>0.28688955519999992</v>
      </c>
      <c r="AK92" s="2">
        <f>'(6) SMB_R23p2-5km_Gl'!AX91-'(5) year_D_R23p2-5.5km'!AX90</f>
        <v>-0.30606256000000004</v>
      </c>
      <c r="AL92" s="2">
        <f>'(6) SMB_R23p2-5km_Gl'!AY91-'(5) year_D_R23p2-5.5km'!AY90</f>
        <v>-7.9538137599999947E-2</v>
      </c>
      <c r="AM92" s="2">
        <f>'(6) SMB_R23p2-5km_Gl'!AZ91-'(5) year_D_R23p2-5.5km'!AZ90</f>
        <v>-0.36724260399999997</v>
      </c>
      <c r="AN92" s="2">
        <f>'(6) SMB_R23p2-5km_Gl'!BA91-'(5) year_D_R23p2-5.5km'!BA90</f>
        <v>-0.36429668040000007</v>
      </c>
      <c r="AO92" s="2">
        <f>'(6) SMB_R23p2-5km_Gl'!BB91-'(5) year_D_R23p2-5.5km'!BB90</f>
        <v>-0.19279106800000001</v>
      </c>
      <c r="AP92" s="2">
        <f>'(6) SMB_R23p2-5km_Gl'!BC91-'(5) year_D_R23p2-5.5km'!BC90</f>
        <v>-3.6771283200000004E-2</v>
      </c>
      <c r="AQ92" s="2">
        <f>'(6) SMB_R23p2-5km_Gl'!BD91-'(5) year_D_R23p2-5.5km'!BD90</f>
        <v>-7.2890439399999951E-2</v>
      </c>
      <c r="AR92" s="2">
        <f>'(6) SMB_R23p2-5km_Gl'!BE91-'(5) year_D_R23p2-5.5km'!BE90</f>
        <v>3.9342362400000053E-2</v>
      </c>
      <c r="AS92" s="2">
        <f>'(6) SMB_R23p2-5km_Gl'!BF91-'(5) year_D_R23p2-5.5km'!BF90</f>
        <v>-0.13495264019999992</v>
      </c>
      <c r="AT92" s="2">
        <f>'(6) SMB_R23p2-5km_Gl'!BG91-'(5) year_D_R23p2-5.5km'!BG90</f>
        <v>-0.21667956740000005</v>
      </c>
      <c r="AU92" s="2">
        <f>'(6) SMB_R23p2-5km_Gl'!BH91-'(5) year_D_R23p2-5.5km'!BH90</f>
        <v>-0.17489733699999988</v>
      </c>
      <c r="AV92" s="2">
        <f>'(6) SMB_R23p2-5km_Gl'!BI91-'(5) year_D_R23p2-5.5km'!BI90</f>
        <v>-0.16122715199999998</v>
      </c>
      <c r="AW92" s="2">
        <f>'(6) SMB_R23p2-5km_Gl'!BJ91-'(5) year_D_R23p2-5.5km'!BJ90</f>
        <v>-9.5020905599999983E-2</v>
      </c>
      <c r="AX92" s="23">
        <f t="shared" si="15"/>
        <v>-0.14436653860869561</v>
      </c>
      <c r="AY92" s="23">
        <f t="shared" si="17"/>
        <v>-0.15201381618947366</v>
      </c>
      <c r="AZ92" s="23">
        <f t="shared" si="18"/>
        <v>-0.15642024202222221</v>
      </c>
      <c r="BD92" s="2">
        <f>SQRT('(5) year_D_R23p2-5.5km'!BN90^2+'(5) year_D_R23p2-5.5km'!$M90^2)</f>
        <v>0.14868331213327329</v>
      </c>
      <c r="BE92" s="2">
        <f>SQRT('(5) year_D_R23p2-5.5km'!BO90^2+'(5) year_D_R23p2-5.5km'!$M90^2)</f>
        <v>0.1394759340423215</v>
      </c>
      <c r="BF92" s="2">
        <f>SQRT('(5) year_D_R23p2-5.5km'!BP90^2+'(5) year_D_R23p2-5.5km'!$M90^2)</f>
        <v>0.1892273158383147</v>
      </c>
      <c r="BG92" s="2">
        <f>SQRT('(5) year_D_R23p2-5.5km'!BQ90^2+'(5) year_D_R23p2-5.5km'!$M90^2)</f>
        <v>0.1964839586303779</v>
      </c>
      <c r="BH92" s="2">
        <f>SQRT('(5) year_D_R23p2-5.5km'!BR90^2+'(5) year_D_R23p2-5.5km'!$M90^2)</f>
        <v>0.19990019200530854</v>
      </c>
      <c r="BI92" s="2">
        <f>SQRT('(5) year_D_R23p2-5.5km'!BS90^2+'(5) year_D_R23p2-5.5km'!$M90^2)</f>
        <v>0.19951817562888385</v>
      </c>
      <c r="BJ92" s="2">
        <f>SQRT('(5) year_D_R23p2-5.5km'!BT90^2+'(5) year_D_R23p2-5.5km'!$M90^2)</f>
        <v>0.20308346214672338</v>
      </c>
      <c r="BK92" s="2">
        <f>SQRT('(5) year_D_R23p2-5.5km'!BU90^2+'(5) year_D_R23p2-5.5km'!$M90^2)</f>
        <v>0.20993938664033504</v>
      </c>
      <c r="BL92" s="2">
        <f>SQRT('(5) year_D_R23p2-5.5km'!BV90^2+'(5) year_D_R23p2-5.5km'!$M90^2)</f>
        <v>0.21942898990877152</v>
      </c>
      <c r="BM92" s="2">
        <f>SQRT('(5) year_D_R23p2-5.5km'!BW90^2+'(5) year_D_R23p2-5.5km'!$M90^2)</f>
        <v>0.23089470731639419</v>
      </c>
      <c r="BN92" s="2">
        <f>SQRT('(5) year_D_R23p2-5.5km'!BX90^2+'(5) year_D_R23p2-5.5km'!$M90^2)</f>
        <v>0.22919763193141607</v>
      </c>
      <c r="BO92" s="2">
        <f>SQRT('(5) year_D_R23p2-5.5km'!BY90^2+'(5) year_D_R23p2-5.5km'!$M90^2)</f>
        <v>0.2143375174706246</v>
      </c>
      <c r="BP92" s="2">
        <f>SQRT('(5) year_D_R23p2-5.5km'!BZ90^2+'(5) year_D_R23p2-5.5km'!$M90^2)</f>
        <v>0.20145313610861695</v>
      </c>
      <c r="BQ92" s="2">
        <f>SQRT('(5) year_D_R23p2-5.5km'!CA90^2+'(5) year_D_R23p2-5.5km'!$M90^2)</f>
        <v>0.19120207056786981</v>
      </c>
      <c r="BR92" s="2">
        <f>SQRT('(5) year_D_R23p2-5.5km'!CB90^2+'(5) year_D_R23p2-5.5km'!$M90^2)</f>
        <v>0.18424148482000535</v>
      </c>
      <c r="BS92" s="2">
        <f>SQRT('(5) year_D_R23p2-5.5km'!CC90^2+'(5) year_D_R23p2-5.5km'!$M90^2)</f>
        <v>0.1674154602786288</v>
      </c>
      <c r="BT92" s="2">
        <f>SQRT('(5) year_D_R23p2-5.5km'!CD90^2+'(5) year_D_R23p2-5.5km'!$M90^2)</f>
        <v>0.17363492669410938</v>
      </c>
      <c r="BU92" s="2">
        <f>SQRT('(5) year_D_R23p2-5.5km'!CE90^2+'(5) year_D_R23p2-5.5km'!$M90^2)</f>
        <v>0.1758187512407956</v>
      </c>
      <c r="BV92" s="2">
        <f>SQRT('(5) year_D_R23p2-5.5km'!CF90^2+'(5) year_D_R23p2-5.5km'!$M90^2)</f>
        <v>0.17733456219410573</v>
      </c>
      <c r="BW92" s="2">
        <f>SQRT('(5) year_D_R23p2-5.5km'!CG90^2+'(5) year_D_R23p2-5.5km'!$M90^2)</f>
        <v>0.17625687530592665</v>
      </c>
      <c r="BX92" s="2">
        <f>SQRT('(5) year_D_R23p2-5.5km'!CH90^2+'(5) year_D_R23p2-5.5km'!$M90^2)</f>
        <v>0.16762502802571144</v>
      </c>
      <c r="BY92" s="2">
        <f>SQRT('(5) year_D_R23p2-5.5km'!CI90^2+'(5) year_D_R23p2-5.5km'!$M90^2)</f>
        <v>0.16977051858109091</v>
      </c>
      <c r="BZ92" s="2">
        <f>SQRT('(5) year_D_R23p2-5.5km'!CJ90^2+'(5) year_D_R23p2-5.5km'!$M90^2)</f>
        <v>0.16643483425074435</v>
      </c>
      <c r="CA92" s="2">
        <f>SQRT('(5) year_D_R23p2-5.5km'!CK90^2+'(5) year_D_R23p2-5.5km'!$M90^2)</f>
        <v>0.16280847094218828</v>
      </c>
      <c r="CB92" s="2">
        <f>SQRT('(5) year_D_R23p2-5.5km'!CL90^2+'(5) year_D_R23p2-5.5km'!$M90^2)</f>
        <v>0.16346493653385</v>
      </c>
      <c r="CC92" s="2">
        <f>SQRT('(5) year_D_R23p2-5.5km'!CM90^2+'(5) year_D_R23p2-5.5km'!$M90^2)</f>
        <v>0.16098369574834884</v>
      </c>
      <c r="CD92" s="2">
        <f>SQRT('(5) year_D_R23p2-5.5km'!CN90^2+'(5) year_D_R23p2-5.5km'!$M90^2)</f>
        <v>0.15224896363788562</v>
      </c>
      <c r="CE92" s="2">
        <f>SQRT('(5) year_D_R23p2-5.5km'!CO90^2+'(5) year_D_R23p2-5.5km'!$M90^2)</f>
        <v>0.17254581971538716</v>
      </c>
      <c r="CF92" s="2">
        <f>SQRT('(5) year_D_R23p2-5.5km'!CP90^2+'(5) year_D_R23p2-5.5km'!$M90^2)</f>
        <v>0.16771099857923008</v>
      </c>
      <c r="CG92" s="2">
        <f>SQRT('(5) year_D_R23p2-5.5km'!CQ90^2+'(5) year_D_R23p2-5.5km'!$M90^2)</f>
        <v>0.16414637879371072</v>
      </c>
      <c r="CH92" s="2">
        <f>SQRT('(5) year_D_R23p2-5.5km'!CR90^2+'(5) year_D_R23p2-5.5km'!$M90^2)</f>
        <v>0.16749481427393634</v>
      </c>
      <c r="CI92" s="2">
        <f>SQRT('(5) year_D_R23p2-5.5km'!CS90^2+'(5) year_D_R23p2-5.5km'!$M90^2)</f>
        <v>0.16907631082745866</v>
      </c>
      <c r="CJ92" s="2">
        <f>SQRT('(5) year_D_R23p2-5.5km'!CT90^2+'(5) year_D_R23p2-5.5km'!$M90^2)</f>
        <v>0.17224870310748591</v>
      </c>
      <c r="CK92" s="2">
        <f>SQRT('(5) year_D_R23p2-5.5km'!CU90^2+'(5) year_D_R23p2-5.5km'!$M90^2)</f>
        <v>0.16672508491605342</v>
      </c>
      <c r="CL92" s="2">
        <f>SQRT('(5) year_D_R23p2-5.5km'!CV90^2+'(5) year_D_R23p2-5.5km'!$M90^2)</f>
        <v>0.14987134475964831</v>
      </c>
      <c r="CM92" s="2">
        <f>SQRT('(5) year_D_R23p2-5.5km'!CW90^2+'(5) year_D_R23p2-5.5km'!$M90^2)</f>
        <v>0.14753051879595488</v>
      </c>
      <c r="CN92" s="2">
        <f>SQRT('(5) year_D_R23p2-5.5km'!CX90^2+'(5) year_D_R23p2-5.5km'!$M90^2)</f>
        <v>0.14595073047039572</v>
      </c>
      <c r="CO92" s="2">
        <f>SQRT('(5) year_D_R23p2-5.5km'!CY90^2+'(5) year_D_R23p2-5.5km'!$M90^2)</f>
        <v>0.14664995504457753</v>
      </c>
      <c r="CP92" s="2">
        <f>SQRT('(5) year_D_R23p2-5.5km'!CZ90^2+'(5) year_D_R23p2-5.5km'!$M90^2)</f>
        <v>0.13689858705857322</v>
      </c>
      <c r="CQ92" s="2">
        <f>SQRT('(5) year_D_R23p2-5.5km'!DA90^2+'(5) year_D_R23p2-5.5km'!$M90^2)</f>
        <v>0.16522062574304525</v>
      </c>
      <c r="CR92" s="2">
        <f>SQRT('(5) year_D_R23p2-5.5km'!DB90^2+'(5) year_D_R23p2-5.5km'!$M90^2)</f>
        <v>0.1548862087040116</v>
      </c>
      <c r="CS92" s="2">
        <f>SQRT('(5) year_D_R23p2-5.5km'!DC90^2+'(5) year_D_R23p2-5.5km'!$M90^2)</f>
        <v>0.13446091089364198</v>
      </c>
      <c r="CT92" s="2">
        <f>SQRT('(5) year_D_R23p2-5.5km'!DD90^2+'(5) year_D_R23p2-5.5km'!$M90^2)</f>
        <v>0.13609613113326777</v>
      </c>
      <c r="CU92" s="2">
        <f>SQRT('(5) year_D_R23p2-5.5km'!DE90^2+'(5) year_D_R23p2-5.5km'!$M90^2)</f>
        <v>0.12983960820228857</v>
      </c>
      <c r="CV92" s="2">
        <f>SQRT('(5) year_D_R23p2-5.5km'!DF90^2+'(5) year_D_R23p2-5.5km'!$M90^2)</f>
        <v>0.12990754695612286</v>
      </c>
      <c r="CW92" s="2">
        <f>SQRT('(5) year_D_R23p2-5.5km'!DG90^2+'(5) year_D_R23p2-5.5km'!$M90^2)</f>
        <v>0.13915737983917892</v>
      </c>
      <c r="CX92" s="2">
        <f>SQRT('(5) year_D_R23p2-5.5km'!DH90^2+'(5) year_D_R23p2-5.5km'!$M90^2)</f>
        <v>0.13693863237754758</v>
      </c>
      <c r="CY92" s="2">
        <f t="shared" si="19"/>
        <v>2.5495329351811244E-2</v>
      </c>
      <c r="CZ92" s="2">
        <f t="shared" si="16"/>
        <v>4.5295411698143377E-2</v>
      </c>
      <c r="DA92" s="2">
        <f t="shared" si="20"/>
        <v>3.5667930514862459E-2</v>
      </c>
    </row>
    <row r="93" spans="1:105" x14ac:dyDescent="0.2">
      <c r="A93" s="170" t="s">
        <v>60</v>
      </c>
      <c r="B93" s="3" t="s">
        <v>176</v>
      </c>
      <c r="C93" s="2">
        <f>'(6) SMB_R23p2-5km_Gl'!P92-'(5) year_D_R23p2-5.5km'!P91</f>
        <v>-1.5108769987999999</v>
      </c>
      <c r="D93" s="2">
        <f>'(6) SMB_R23p2-5km_Gl'!Q92-'(5) year_D_R23p2-5.5km'!Q91</f>
        <v>-1.5308769987999997</v>
      </c>
      <c r="E93" s="2">
        <f>'(6) SMB_R23p2-5km_Gl'!R92-'(5) year_D_R23p2-5.5km'!R91</f>
        <v>-1.1608769987999998</v>
      </c>
      <c r="F93" s="2">
        <f>'(6) SMB_R23p2-5km_Gl'!S92-'(5) year_D_R23p2-5.5km'!S91</f>
        <v>-1.6008769988</v>
      </c>
      <c r="G93" s="2">
        <f>'(6) SMB_R23p2-5km_Gl'!T92-'(5) year_D_R23p2-5.5km'!T91</f>
        <v>-1.1642968691999998</v>
      </c>
      <c r="H93" s="2">
        <f>'(6) SMB_R23p2-5km_Gl'!U92-'(5) year_D_R23p2-5.5km'!U91</f>
        <v>-1.0177167395999998</v>
      </c>
      <c r="I93" s="2">
        <f>'(6) SMB_R23p2-5km_Gl'!V92-'(5) year_D_R23p2-5.5km'!V91</f>
        <v>-1.5311366099999999</v>
      </c>
      <c r="J93" s="2">
        <f>'(6) SMB_R23p2-5km_Gl'!W92-'(5) year_D_R23p2-5.5km'!W91</f>
        <v>-1.2845564803999998</v>
      </c>
      <c r="K93" s="2">
        <f>'(6) SMB_R23p2-5km_Gl'!X92-'(5) year_D_R23p2-5.5km'!X91</f>
        <v>-1.2379763507999997</v>
      </c>
      <c r="L93" s="2">
        <f>'(6) SMB_R23p2-5km_Gl'!Y92-'(5) year_D_R23p2-5.5km'!Y91</f>
        <v>-1.2313962211999996</v>
      </c>
      <c r="M93" s="2">
        <f>'(6) SMB_R23p2-5km_Gl'!Z92-'(5) year_D_R23p2-5.5km'!Z91</f>
        <v>-1.3848160915999994</v>
      </c>
      <c r="N93" s="2">
        <f>'(6) SMB_R23p2-5km_Gl'!AA92-'(5) year_D_R23p2-5.5km'!AA91</f>
        <v>-1.618235962</v>
      </c>
      <c r="O93" s="2">
        <f>'(6) SMB_R23p2-5km_Gl'!AB92-'(5) year_D_R23p2-5.5km'!AB91</f>
        <v>-1.7216558323999998</v>
      </c>
      <c r="P93" s="2">
        <f>'(6) SMB_R23p2-5km_Gl'!AC92-'(5) year_D_R23p2-5.5km'!AC91</f>
        <v>-1.3350757028000002</v>
      </c>
      <c r="Q93" s="2">
        <f>'(6) SMB_R23p2-5km_Gl'!AD92-'(5) year_D_R23p2-5.5km'!AD91</f>
        <v>-1.0084955732000001</v>
      </c>
      <c r="R93" s="2">
        <f>'(6) SMB_R23p2-5km_Gl'!AE92-'(5) year_D_R23p2-5.5km'!AE91</f>
        <v>-0.79501080000000002</v>
      </c>
      <c r="S93" s="2">
        <f>'(6) SMB_R23p2-5km_Gl'!AF92-'(5) year_D_R23p2-5.5km'!AF91</f>
        <v>-1.4297819999999999</v>
      </c>
      <c r="T93" s="2">
        <f>'(6) SMB_R23p2-5km_Gl'!AG92-'(5) year_D_R23p2-5.5km'!AG91</f>
        <v>-1.164817416</v>
      </c>
      <c r="U93" s="2">
        <f>'(6) SMB_R23p2-5km_Gl'!AH92-'(5) year_D_R23p2-5.5km'!AH91</f>
        <v>-1.1866922990000002</v>
      </c>
      <c r="V93" s="2">
        <f>'(6) SMB_R23p2-5km_Gl'!AI92-'(5) year_D_R23p2-5.5km'!AI91</f>
        <v>-1.3370544448000001</v>
      </c>
      <c r="W93" s="2">
        <f>'(6) SMB_R23p2-5km_Gl'!AJ92-'(5) year_D_R23p2-5.5km'!AJ91</f>
        <v>-1.1196470140000001</v>
      </c>
      <c r="X93" s="2">
        <f>'(6) SMB_R23p2-5km_Gl'!AK92-'(5) year_D_R23p2-5.5km'!AK91</f>
        <v>-0.92011169440000007</v>
      </c>
      <c r="Y93" s="2">
        <f>'(6) SMB_R23p2-5km_Gl'!AL92-'(5) year_D_R23p2-5.5km'!AL91</f>
        <v>-1.3075734939999997</v>
      </c>
      <c r="Z93" s="2">
        <f>'(6) SMB_R23p2-5km_Gl'!AM92-'(5) year_D_R23p2-5.5km'!AM91</f>
        <v>-1.03259072</v>
      </c>
      <c r="AA93" s="2">
        <f>'(6) SMB_R23p2-5km_Gl'!AN92-'(5) year_D_R23p2-5.5km'!AN91</f>
        <v>-0.54814498400000011</v>
      </c>
      <c r="AB93" s="2">
        <f>'(6) SMB_R23p2-5km_Gl'!AO92-'(5) year_D_R23p2-5.5km'!AO91</f>
        <v>-0.8004062326000001</v>
      </c>
      <c r="AC93" s="2">
        <f>'(6) SMB_R23p2-5km_Gl'!AP92-'(5) year_D_R23p2-5.5km'!AP91</f>
        <v>-0.66457423999999987</v>
      </c>
      <c r="AD93" s="2">
        <f>'(6) SMB_R23p2-5km_Gl'!AQ92-'(5) year_D_R23p2-5.5km'!AQ91</f>
        <v>-1.1993058075999998</v>
      </c>
      <c r="AE93" s="2">
        <f>'(6) SMB_R23p2-5km_Gl'!AR92-'(5) year_D_R23p2-5.5km'!AR91</f>
        <v>-1.4051402032000002</v>
      </c>
      <c r="AF93" s="2">
        <f>'(6) SMB_R23p2-5km_Gl'!AS92-'(5) year_D_R23p2-5.5km'!AS91</f>
        <v>-1.1320953149999999</v>
      </c>
      <c r="AG93" s="2">
        <f>'(6) SMB_R23p2-5km_Gl'!AT92-'(5) year_D_R23p2-5.5km'!AT91</f>
        <v>-1.2653342633999998</v>
      </c>
      <c r="AH93" s="2">
        <f>'(6) SMB_R23p2-5km_Gl'!AU92-'(5) year_D_R23p2-5.5km'!AU91</f>
        <v>-1.2878334069999999</v>
      </c>
      <c r="AI93" s="2">
        <f>'(6) SMB_R23p2-5km_Gl'!AV92-'(5) year_D_R23p2-5.5km'!AV91</f>
        <v>-1.4140381800000004</v>
      </c>
      <c r="AJ93" s="2">
        <f>'(6) SMB_R23p2-5km_Gl'!AW92-'(5) year_D_R23p2-5.5km'!AW91</f>
        <v>-0.22990069599999963</v>
      </c>
      <c r="AK93" s="2">
        <f>'(6) SMB_R23p2-5km_Gl'!AX92-'(5) year_D_R23p2-5.5km'!AX91</f>
        <v>-1.3791936163999998</v>
      </c>
      <c r="AL93" s="2">
        <f>'(6) SMB_R23p2-5km_Gl'!AY92-'(5) year_D_R23p2-5.5km'!AY91</f>
        <v>-0.98143017019999967</v>
      </c>
      <c r="AM93" s="2">
        <f>'(6) SMB_R23p2-5km_Gl'!AZ92-'(5) year_D_R23p2-5.5km'!AZ91</f>
        <v>-1.8147874401999999</v>
      </c>
      <c r="AN93" s="2">
        <f>'(6) SMB_R23p2-5km_Gl'!BA92-'(5) year_D_R23p2-5.5km'!BA91</f>
        <v>-1.6563063078</v>
      </c>
      <c r="AO93" s="2">
        <f>'(6) SMB_R23p2-5km_Gl'!BB92-'(5) year_D_R23p2-5.5km'!BB91</f>
        <v>-1.4907940512</v>
      </c>
      <c r="AP93" s="2">
        <f>'(6) SMB_R23p2-5km_Gl'!BC92-'(5) year_D_R23p2-5.5km'!BC91</f>
        <v>-1.4412438219999997</v>
      </c>
      <c r="AQ93" s="2">
        <f>'(6) SMB_R23p2-5km_Gl'!BD92-'(5) year_D_R23p2-5.5km'!BD91</f>
        <v>-1.4765804095999999</v>
      </c>
      <c r="AR93" s="2">
        <f>'(6) SMB_R23p2-5km_Gl'!BE92-'(5) year_D_R23p2-5.5km'!BE91</f>
        <v>-1.1072212059999995</v>
      </c>
      <c r="AS93" s="2">
        <f>'(6) SMB_R23p2-5km_Gl'!BF92-'(5) year_D_R23p2-5.5km'!BF91</f>
        <v>-1.3304650330000003</v>
      </c>
      <c r="AT93" s="2">
        <f>'(6) SMB_R23p2-5km_Gl'!BG92-'(5) year_D_R23p2-5.5km'!BG91</f>
        <v>-1.6726707615999998</v>
      </c>
      <c r="AU93" s="2">
        <f>'(6) SMB_R23p2-5km_Gl'!BH92-'(5) year_D_R23p2-5.5km'!BH91</f>
        <v>-1.5387996228</v>
      </c>
      <c r="AV93" s="2">
        <f>'(6) SMB_R23p2-5km_Gl'!BI92-'(5) year_D_R23p2-5.5km'!BI91</f>
        <v>-1.4193512239999997</v>
      </c>
      <c r="AW93" s="2">
        <f>'(6) SMB_R23p2-5km_Gl'!BJ92-'(5) year_D_R23p2-5.5km'!BJ91</f>
        <v>-1.2917007457999996</v>
      </c>
      <c r="AX93" s="23">
        <f t="shared" si="15"/>
        <v>-1.2584296370478258</v>
      </c>
      <c r="AY93" s="23">
        <f t="shared" si="17"/>
        <v>-1.3113246812315789</v>
      </c>
      <c r="AZ93" s="23">
        <f t="shared" si="18"/>
        <v>-1.3357325405222218</v>
      </c>
      <c r="BD93" s="2">
        <f>SQRT('(5) year_D_R23p2-5.5km'!BN91^2+'(5) year_D_R23p2-5.5km'!$M91^2)</f>
        <v>0.48779314104443966</v>
      </c>
      <c r="BE93" s="2">
        <f>SQRT('(5) year_D_R23p2-5.5km'!BO91^2+'(5) year_D_R23p2-5.5km'!$M91^2)</f>
        <v>0.37937785812352304</v>
      </c>
      <c r="BF93" s="2">
        <f>SQRT('(5) year_D_R23p2-5.5km'!BP91^2+'(5) year_D_R23p2-5.5km'!$M91^2)</f>
        <v>0.29317283642204295</v>
      </c>
      <c r="BG93" s="2">
        <f>SQRT('(5) year_D_R23p2-5.5km'!BQ91^2+'(5) year_D_R23p2-5.5km'!$M91^2)</f>
        <v>0.25565174218914577</v>
      </c>
      <c r="BH93" s="2">
        <f>SQRT('(5) year_D_R23p2-5.5km'!BR91^2+'(5) year_D_R23p2-5.5km'!$M91^2)</f>
        <v>0.2632941368217715</v>
      </c>
      <c r="BI93" s="2">
        <f>SQRT('(5) year_D_R23p2-5.5km'!BS91^2+'(5) year_D_R23p2-5.5km'!$M91^2)</f>
        <v>0.29081294841943256</v>
      </c>
      <c r="BJ93" s="2">
        <f>SQRT('(5) year_D_R23p2-5.5km'!BT91^2+'(5) year_D_R23p2-5.5km'!$M91^2)</f>
        <v>0.32940806634138642</v>
      </c>
      <c r="BK93" s="2">
        <f>SQRT('(5) year_D_R23p2-5.5km'!BU91^2+'(5) year_D_R23p2-5.5km'!$M91^2)</f>
        <v>0.37687758630045476</v>
      </c>
      <c r="BL93" s="2">
        <f>SQRT('(5) year_D_R23p2-5.5km'!BV91^2+'(5) year_D_R23p2-5.5km'!$M91^2)</f>
        <v>0.42879618293858174</v>
      </c>
      <c r="BM93" s="2">
        <f>SQRT('(5) year_D_R23p2-5.5km'!BW91^2+'(5) year_D_R23p2-5.5km'!$M91^2)</f>
        <v>0.42761899087763106</v>
      </c>
      <c r="BN93" s="2">
        <f>SQRT('(5) year_D_R23p2-5.5km'!BX91^2+'(5) year_D_R23p2-5.5km'!$M91^2)</f>
        <v>0.37334421257483719</v>
      </c>
      <c r="BO93" s="2">
        <f>SQRT('(5) year_D_R23p2-5.5km'!BY91^2+'(5) year_D_R23p2-5.5km'!$M91^2)</f>
        <v>0.32351515722728363</v>
      </c>
      <c r="BP93" s="2">
        <f>SQRT('(5) year_D_R23p2-5.5km'!BZ91^2+'(5) year_D_R23p2-5.5km'!$M91^2)</f>
        <v>0.28255620119524427</v>
      </c>
      <c r="BQ93" s="2">
        <f>SQRT('(5) year_D_R23p2-5.5km'!CA91^2+'(5) year_D_R23p2-5.5km'!$M91^2)</f>
        <v>0.25266936507938398</v>
      </c>
      <c r="BR93" s="2">
        <f>SQRT('(5) year_D_R23p2-5.5km'!CB91^2+'(5) year_D_R23p2-5.5km'!$M91^2)</f>
        <v>0.20959425108080076</v>
      </c>
      <c r="BS93" s="2">
        <f>SQRT('(5) year_D_R23p2-5.5km'!CC91^2+'(5) year_D_R23p2-5.5km'!$M91^2)</f>
        <v>0.23810927908545387</v>
      </c>
      <c r="BT93" s="2">
        <f>SQRT('(5) year_D_R23p2-5.5km'!CD91^2+'(5) year_D_R23p2-5.5km'!$M91^2)</f>
        <v>0.24668520375950836</v>
      </c>
      <c r="BU93" s="2">
        <f>SQRT('(5) year_D_R23p2-5.5km'!CE91^2+'(5) year_D_R23p2-5.5km'!$M91^2)</f>
        <v>0.24424168023124485</v>
      </c>
      <c r="BV93" s="2">
        <f>SQRT('(5) year_D_R23p2-5.5km'!CF91^2+'(5) year_D_R23p2-5.5km'!$M91^2)</f>
        <v>0.22495694205294869</v>
      </c>
      <c r="BW93" s="2">
        <f>SQRT('(5) year_D_R23p2-5.5km'!CG91^2+'(5) year_D_R23p2-5.5km'!$M91^2)</f>
        <v>0.2340855599148482</v>
      </c>
      <c r="BX93" s="2">
        <f>SQRT('(5) year_D_R23p2-5.5km'!CH91^2+'(5) year_D_R23p2-5.5km'!$M91^2)</f>
        <v>0.24104408048737011</v>
      </c>
      <c r="BY93" s="2">
        <f>SQRT('(5) year_D_R23p2-5.5km'!CI91^2+'(5) year_D_R23p2-5.5km'!$M91^2)</f>
        <v>0.26129108587641442</v>
      </c>
      <c r="BZ93" s="2">
        <f>SQRT('(5) year_D_R23p2-5.5km'!CJ91^2+'(5) year_D_R23p2-5.5km'!$M91^2)</f>
        <v>0.25671660893060561</v>
      </c>
      <c r="CA93" s="2">
        <f>SQRT('(5) year_D_R23p2-5.5km'!CK91^2+'(5) year_D_R23p2-5.5km'!$M91^2)</f>
        <v>0.18643953934396248</v>
      </c>
      <c r="CB93" s="2">
        <f>SQRT('(5) year_D_R23p2-5.5km'!CL91^2+'(5) year_D_R23p2-5.5km'!$M91^2)</f>
        <v>0.18876907059980233</v>
      </c>
      <c r="CC93" s="2">
        <f>SQRT('(5) year_D_R23p2-5.5km'!CM91^2+'(5) year_D_R23p2-5.5km'!$M91^2)</f>
        <v>0.20070242543568401</v>
      </c>
      <c r="CD93" s="2">
        <f>SQRT('(5) year_D_R23p2-5.5km'!CN91^2+'(5) year_D_R23p2-5.5km'!$M91^2)</f>
        <v>0.26240182808381762</v>
      </c>
      <c r="CE93" s="2">
        <f>SQRT('(5) year_D_R23p2-5.5km'!CO91^2+'(5) year_D_R23p2-5.5km'!$M91^2)</f>
        <v>0.25561509993029263</v>
      </c>
      <c r="CF93" s="2">
        <f>SQRT('(5) year_D_R23p2-5.5km'!CP91^2+'(5) year_D_R23p2-5.5km'!$M91^2)</f>
        <v>0.26608845062168907</v>
      </c>
      <c r="CG93" s="2">
        <f>SQRT('(5) year_D_R23p2-5.5km'!CQ91^2+'(5) year_D_R23p2-5.5km'!$M91^2)</f>
        <v>0.15508084981239023</v>
      </c>
      <c r="CH93" s="2">
        <f>SQRT('(5) year_D_R23p2-5.5km'!CR91^2+'(5) year_D_R23p2-5.5km'!$M91^2)</f>
        <v>0.17462046564358444</v>
      </c>
      <c r="CI93" s="2">
        <f>SQRT('(5) year_D_R23p2-5.5km'!CS91^2+'(5) year_D_R23p2-5.5km'!$M91^2)</f>
        <v>0.17602151111199488</v>
      </c>
      <c r="CJ93" s="2">
        <f>SQRT('(5) year_D_R23p2-5.5km'!CT91^2+'(5) year_D_R23p2-5.5km'!$M91^2)</f>
        <v>0.17767355947374766</v>
      </c>
      <c r="CK93" s="2">
        <f>SQRT('(5) year_D_R23p2-5.5km'!CU91^2+'(5) year_D_R23p2-5.5km'!$M91^2)</f>
        <v>0.18737577532470653</v>
      </c>
      <c r="CL93" s="2">
        <f>SQRT('(5) year_D_R23p2-5.5km'!CV91^2+'(5) year_D_R23p2-5.5km'!$M91^2)</f>
        <v>0.15986882442796166</v>
      </c>
      <c r="CM93" s="2">
        <f>SQRT('(5) year_D_R23p2-5.5km'!CW91^2+'(5) year_D_R23p2-5.5km'!$M91^2)</f>
        <v>0.16092852780620964</v>
      </c>
      <c r="CN93" s="2">
        <f>SQRT('(5) year_D_R23p2-5.5km'!CX91^2+'(5) year_D_R23p2-5.5km'!$M91^2)</f>
        <v>0.18126149248506029</v>
      </c>
      <c r="CO93" s="2">
        <f>SQRT('(5) year_D_R23p2-5.5km'!CY91^2+'(5) year_D_R23p2-5.5km'!$M91^2)</f>
        <v>0.18194389205704806</v>
      </c>
      <c r="CP93" s="2">
        <f>SQRT('(5) year_D_R23p2-5.5km'!CZ91^2+'(5) year_D_R23p2-5.5km'!$M91^2)</f>
        <v>0.18604900374879627</v>
      </c>
      <c r="CQ93" s="2">
        <f>SQRT('(5) year_D_R23p2-5.5km'!DA91^2+'(5) year_D_R23p2-5.5km'!$M91^2)</f>
        <v>0.20756009655112531</v>
      </c>
      <c r="CR93" s="2">
        <f>SQRT('(5) year_D_R23p2-5.5km'!DB91^2+'(5) year_D_R23p2-5.5km'!$M91^2)</f>
        <v>0.20477076083672155</v>
      </c>
      <c r="CS93" s="2">
        <f>SQRT('(5) year_D_R23p2-5.5km'!DC91^2+'(5) year_D_R23p2-5.5km'!$M91^2)</f>
        <v>0.20699454236055032</v>
      </c>
      <c r="CT93" s="2">
        <f>SQRT('(5) year_D_R23p2-5.5km'!DD91^2+'(5) year_D_R23p2-5.5km'!$M91^2)</f>
        <v>0.18820553712486618</v>
      </c>
      <c r="CU93" s="2">
        <f>SQRT('(5) year_D_R23p2-5.5km'!DE91^2+'(5) year_D_R23p2-5.5km'!$M91^2)</f>
        <v>0.20021448314064047</v>
      </c>
      <c r="CV93" s="2">
        <f>SQRT('(5) year_D_R23p2-5.5km'!DF91^2+'(5) year_D_R23p2-5.5km'!$M91^2)</f>
        <v>0.20613476224828881</v>
      </c>
      <c r="CW93" s="2">
        <f>SQRT('(5) year_D_R23p2-5.5km'!DG91^2+'(5) year_D_R23p2-5.5km'!$M91^2)</f>
        <v>0.20864131255801513</v>
      </c>
      <c r="CX93" s="2">
        <f>SQRT('(5) year_D_R23p2-5.5km'!DH91^2+'(5) year_D_R23p2-5.5km'!$M91^2)</f>
        <v>0.20534488171674964</v>
      </c>
      <c r="CY93" s="2">
        <f t="shared" si="19"/>
        <v>3.7089481071189659E-2</v>
      </c>
      <c r="CZ93" s="2">
        <f t="shared" si="16"/>
        <v>7.3545007498005827E-2</v>
      </c>
      <c r="DA93" s="2">
        <f t="shared" si="20"/>
        <v>4.4906961649631774E-2</v>
      </c>
    </row>
    <row r="94" spans="1:105" x14ac:dyDescent="0.2">
      <c r="A94" s="170" t="s">
        <v>129</v>
      </c>
      <c r="B94" s="3" t="s">
        <v>176</v>
      </c>
      <c r="C94" s="2">
        <f>'(6) SMB_R23p2-5km_Gl'!P93-'(5) year_D_R23p2-5.5km'!P92</f>
        <v>-1.6537999999999999</v>
      </c>
      <c r="D94" s="2">
        <f>'(6) SMB_R23p2-5km_Gl'!Q93-'(5) year_D_R23p2-5.5km'!Q92</f>
        <v>-1.5837999999999999</v>
      </c>
      <c r="E94" s="2">
        <f>'(6) SMB_R23p2-5km_Gl'!R93-'(5) year_D_R23p2-5.5km'!R92</f>
        <v>-1.2637999999999998</v>
      </c>
      <c r="F94" s="2">
        <f>'(6) SMB_R23p2-5km_Gl'!S93-'(5) year_D_R23p2-5.5km'!S92</f>
        <v>-1.5537999999999998</v>
      </c>
      <c r="G94" s="2">
        <f>'(6) SMB_R23p2-5km_Gl'!T93-'(5) year_D_R23p2-5.5km'!T92</f>
        <v>-1.1137999999999999</v>
      </c>
      <c r="H94" s="2">
        <f>'(6) SMB_R23p2-5km_Gl'!U93-'(5) year_D_R23p2-5.5km'!U92</f>
        <v>-0.8637999999999999</v>
      </c>
      <c r="I94" s="2">
        <f>'(6) SMB_R23p2-5km_Gl'!V93-'(5) year_D_R23p2-5.5km'!V92</f>
        <v>-1.6738</v>
      </c>
      <c r="J94" s="2">
        <f>'(6) SMB_R23p2-5km_Gl'!W93-'(5) year_D_R23p2-5.5km'!W92</f>
        <v>-1.4238</v>
      </c>
      <c r="K94" s="2">
        <f>'(6) SMB_R23p2-5km_Gl'!X93-'(5) year_D_R23p2-5.5km'!X92</f>
        <v>-1.3138000000000001</v>
      </c>
      <c r="L94" s="2">
        <f>'(6) SMB_R23p2-5km_Gl'!Y93-'(5) year_D_R23p2-5.5km'!Y92</f>
        <v>-1.2437999999999998</v>
      </c>
      <c r="M94" s="2">
        <f>'(6) SMB_R23p2-5km_Gl'!Z93-'(5) year_D_R23p2-5.5km'!Z92</f>
        <v>-1.7138</v>
      </c>
      <c r="N94" s="2">
        <f>'(6) SMB_R23p2-5km_Gl'!AA93-'(5) year_D_R23p2-5.5km'!AA92</f>
        <v>-2.1938</v>
      </c>
      <c r="O94" s="2">
        <f>'(6) SMB_R23p2-5km_Gl'!AB93-'(5) year_D_R23p2-5.5km'!AB92</f>
        <v>-2.3738000000000001</v>
      </c>
      <c r="P94" s="2">
        <f>'(6) SMB_R23p2-5km_Gl'!AC93-'(5) year_D_R23p2-5.5km'!AC92</f>
        <v>-1.7537999999999998</v>
      </c>
      <c r="Q94" s="2">
        <f>'(6) SMB_R23p2-5km_Gl'!AD93-'(5) year_D_R23p2-5.5km'!AD92</f>
        <v>-1.2938000000000001</v>
      </c>
      <c r="R94" s="2">
        <f>'(6) SMB_R23p2-5km_Gl'!AE93-'(5) year_D_R23p2-5.5km'!AE92</f>
        <v>-0.67379999999999995</v>
      </c>
      <c r="S94" s="2">
        <f>'(6) SMB_R23p2-5km_Gl'!AF93-'(5) year_D_R23p2-5.5km'!AF92</f>
        <v>-1.8398878000000001</v>
      </c>
      <c r="T94" s="2">
        <f>'(6) SMB_R23p2-5km_Gl'!AG93-'(5) year_D_R23p2-5.5km'!AG92</f>
        <v>-1.3826117999999998</v>
      </c>
      <c r="U94" s="2">
        <f>'(6) SMB_R23p2-5km_Gl'!AH93-'(5) year_D_R23p2-5.5km'!AH92</f>
        <v>-1.1686995999999996</v>
      </c>
      <c r="V94" s="2">
        <f>'(6) SMB_R23p2-5km_Gl'!AI93-'(5) year_D_R23p2-5.5km'!AI92</f>
        <v>-1.3947874000000002</v>
      </c>
      <c r="W94" s="2">
        <f>'(6) SMB_R23p2-5km_Gl'!AJ93-'(5) year_D_R23p2-5.5km'!AJ92</f>
        <v>-1.0808751999999999</v>
      </c>
      <c r="X94" s="2">
        <f>'(6) SMB_R23p2-5km_Gl'!AK93-'(5) year_D_R23p2-5.5km'!AK92</f>
        <v>-1.021058</v>
      </c>
      <c r="Y94" s="2">
        <f>'(6) SMB_R23p2-5km_Gl'!AL93-'(5) year_D_R23p2-5.5km'!AL92</f>
        <v>-1.5475903990000002</v>
      </c>
      <c r="Z94" s="2">
        <f>'(6) SMB_R23p2-5km_Gl'!AM93-'(5) year_D_R23p2-5.5km'!AM92</f>
        <v>-0.99693993020000016</v>
      </c>
      <c r="AA94" s="2">
        <f>'(6) SMB_R23p2-5km_Gl'!AN93-'(5) year_D_R23p2-5.5km'!AN92</f>
        <v>-0.15964989760000003</v>
      </c>
      <c r="AB94" s="2">
        <f>'(6) SMB_R23p2-5km_Gl'!AO93-'(5) year_D_R23p2-5.5km'!AO92</f>
        <v>-0.85349818539999989</v>
      </c>
      <c r="AC94" s="2">
        <f>'(6) SMB_R23p2-5km_Gl'!AP93-'(5) year_D_R23p2-5.5km'!AP92</f>
        <v>-0.42734647320000008</v>
      </c>
      <c r="AD94" s="2">
        <f>'(6) SMB_R23p2-5km_Gl'!AQ93-'(5) year_D_R23p2-5.5km'!AQ92</f>
        <v>-1.6090807373999998</v>
      </c>
      <c r="AE94" s="2">
        <f>'(6) SMB_R23p2-5km_Gl'!AR93-'(5) year_D_R23p2-5.5km'!AR92</f>
        <v>-1.6902190578000003</v>
      </c>
      <c r="AF94" s="2">
        <f>'(6) SMB_R23p2-5km_Gl'!AS93-'(5) year_D_R23p2-5.5km'!AS92</f>
        <v>-1.3579969420000004</v>
      </c>
      <c r="AG94" s="2">
        <f>'(6) SMB_R23p2-5km_Gl'!AT93-'(5) year_D_R23p2-5.5km'!AT92</f>
        <v>-1.2404629836000001</v>
      </c>
      <c r="AH94" s="2">
        <f>'(6) SMB_R23p2-5km_Gl'!AU93-'(5) year_D_R23p2-5.5km'!AU92</f>
        <v>-1.1629290252000002</v>
      </c>
      <c r="AI94" s="2">
        <f>'(6) SMB_R23p2-5km_Gl'!AV93-'(5) year_D_R23p2-5.5km'!AV92</f>
        <v>-1.5742949291999999</v>
      </c>
      <c r="AJ94" s="2">
        <f>'(6) SMB_R23p2-5km_Gl'!AW93-'(5) year_D_R23p2-5.5km'!AW92</f>
        <v>0.42220556400000042</v>
      </c>
      <c r="AK94" s="2">
        <f>'(6) SMB_R23p2-5km_Gl'!AX93-'(5) year_D_R23p2-5.5km'!AX92</f>
        <v>-1.7972386303999999</v>
      </c>
      <c r="AL94" s="2">
        <f>'(6) SMB_R23p2-5km_Gl'!AY93-'(5) year_D_R23p2-5.5km'!AY92</f>
        <v>-0.74706446520000003</v>
      </c>
      <c r="AM94" s="2">
        <f>'(6) SMB_R23p2-5km_Gl'!AZ93-'(5) year_D_R23p2-5.5km'!AZ92</f>
        <v>-1.9436401167999997</v>
      </c>
      <c r="AN94" s="2">
        <f>'(6) SMB_R23p2-5km_Gl'!BA93-'(5) year_D_R23p2-5.5km'!BA92</f>
        <v>-1.7244024439999999</v>
      </c>
      <c r="AO94" s="2">
        <f>'(6) SMB_R23p2-5km_Gl'!BB93-'(5) year_D_R23p2-5.5km'!BB92</f>
        <v>-1.0703390480000001</v>
      </c>
      <c r="AP94" s="2">
        <f>'(6) SMB_R23p2-5km_Gl'!BC93-'(5) year_D_R23p2-5.5km'!BC92</f>
        <v>-0.60593219440000001</v>
      </c>
      <c r="AQ94" s="2">
        <f>'(6) SMB_R23p2-5km_Gl'!BD93-'(5) year_D_R23p2-5.5km'!BD92</f>
        <v>-0.84527047939999989</v>
      </c>
      <c r="AR94" s="2">
        <f>'(6) SMB_R23p2-5km_Gl'!BE93-'(5) year_D_R23p2-5.5km'!BE92</f>
        <v>-0.26600233119999994</v>
      </c>
      <c r="AS94" s="2">
        <f>'(6) SMB_R23p2-5km_Gl'!BF93-'(5) year_D_R23p2-5.5km'!BF92</f>
        <v>-0.66332426960000013</v>
      </c>
      <c r="AT94" s="2">
        <f>'(6) SMB_R23p2-5km_Gl'!BG93-'(5) year_D_R23p2-5.5km'!BG92</f>
        <v>-1.0082465632000002</v>
      </c>
      <c r="AU94" s="2">
        <f>'(6) SMB_R23p2-5km_Gl'!BH93-'(5) year_D_R23p2-5.5km'!BH92</f>
        <v>-0.72488602640000011</v>
      </c>
      <c r="AV94" s="2">
        <f>'(6) SMB_R23p2-5km_Gl'!BI93-'(5) year_D_R23p2-5.5km'!BI92</f>
        <v>-0.53776659399999982</v>
      </c>
      <c r="AW94" s="2">
        <f>'(6) SMB_R23p2-5km_Gl'!BJ93-'(5) year_D_R23p2-5.5km'!BJ92</f>
        <v>-0.22824262199999978</v>
      </c>
      <c r="AX94" s="23">
        <f t="shared" si="15"/>
        <v>-1.2111007817217387</v>
      </c>
      <c r="AY94" s="23">
        <f t="shared" si="17"/>
        <v>-1.4779999578947365</v>
      </c>
      <c r="AZ94" s="23">
        <f t="shared" si="18"/>
        <v>-1.0298783631333333</v>
      </c>
      <c r="BD94" s="2">
        <f>SQRT('(5) year_D_R23p2-5.5km'!BN92^2+'(5) year_D_R23p2-5.5km'!$M92^2)</f>
        <v>3.5082691341848378</v>
      </c>
      <c r="BE94" s="2">
        <f>SQRT('(5) year_D_R23p2-5.5km'!BO92^2+'(5) year_D_R23p2-5.5km'!$M92^2)</f>
        <v>3.4443580614659721</v>
      </c>
      <c r="BF94" s="2">
        <f>SQRT('(5) year_D_R23p2-5.5km'!BP92^2+'(5) year_D_R23p2-5.5km'!$M92^2)</f>
        <v>3.1281671202722436</v>
      </c>
      <c r="BG94" s="2">
        <f>SQRT('(5) year_D_R23p2-5.5km'!BQ92^2+'(5) year_D_R23p2-5.5km'!$M92^2)</f>
        <v>2.8254324342297954</v>
      </c>
      <c r="BH94" s="2">
        <f>SQRT('(5) year_D_R23p2-5.5km'!BR92^2+'(5) year_D_R23p2-5.5km'!$M92^2)</f>
        <v>2.5395179551345528</v>
      </c>
      <c r="BI94" s="2">
        <f>SQRT('(5) year_D_R23p2-5.5km'!BS92^2+'(5) year_D_R23p2-5.5km'!$M92^2)</f>
        <v>2.2670602922302758</v>
      </c>
      <c r="BJ94" s="2">
        <f>SQRT('(5) year_D_R23p2-5.5km'!BT92^2+'(5) year_D_R23p2-5.5km'!$M92^2)</f>
        <v>2.004696284079174</v>
      </c>
      <c r="BK94" s="2">
        <f>SQRT('(5) year_D_R23p2-5.5km'!BU92^2+'(5) year_D_R23p2-5.5km'!$M92^2)</f>
        <v>1.7591538690236557</v>
      </c>
      <c r="BL94" s="2">
        <f>SQRT('(5) year_D_R23p2-5.5km'!BV92^2+'(5) year_D_R23p2-5.5km'!$M92^2)</f>
        <v>1.5237068369929399</v>
      </c>
      <c r="BM94" s="2">
        <f>SQRT('(5) year_D_R23p2-5.5km'!BW92^2+'(5) year_D_R23p2-5.5km'!$M92^2)</f>
        <v>1.2983569446491898</v>
      </c>
      <c r="BN94" s="2">
        <f>SQRT('(5) year_D_R23p2-5.5km'!BX92^2+'(5) year_D_R23p2-5.5km'!$M92^2)</f>
        <v>1.0864703266246831</v>
      </c>
      <c r="BO94" s="2">
        <f>SQRT('(5) year_D_R23p2-5.5km'!BY92^2+'(5) year_D_R23p2-5.5km'!$M92^2)</f>
        <v>0.88805141040648206</v>
      </c>
      <c r="BP94" s="2">
        <f>SQRT('(5) year_D_R23p2-5.5km'!BZ92^2+'(5) year_D_R23p2-5.5km'!$M92^2)</f>
        <v>0.69974628725439647</v>
      </c>
      <c r="BQ94" s="2">
        <f>SQRT('(5) year_D_R23p2-5.5km'!CA92^2+'(5) year_D_R23p2-5.5km'!$M92^2)</f>
        <v>0.52493771358032415</v>
      </c>
      <c r="BR94" s="2">
        <f>SQRT('(5) year_D_R23p2-5.5km'!CB92^2+'(5) year_D_R23p2-5.5km'!$M92^2)</f>
        <v>0.37711079414306165</v>
      </c>
      <c r="BS94" s="2">
        <f>SQRT('(5) year_D_R23p2-5.5km'!CC92^2+'(5) year_D_R23p2-5.5km'!$M92^2)</f>
        <v>0.30327685159917239</v>
      </c>
      <c r="BT94" s="2">
        <f>SQRT('(5) year_D_R23p2-5.5km'!CD92^2+'(5) year_D_R23p2-5.5km'!$M92^2)</f>
        <v>0.32401531486862623</v>
      </c>
      <c r="BU94" s="2">
        <f>SQRT('(5) year_D_R23p2-5.5km'!CE92^2+'(5) year_D_R23p2-5.5km'!$M92^2)</f>
        <v>0.37147840447705099</v>
      </c>
      <c r="BV94" s="2">
        <f>SQRT('(5) year_D_R23p2-5.5km'!CF92^2+'(5) year_D_R23p2-5.5km'!$M92^2)</f>
        <v>0.36873461775527355</v>
      </c>
      <c r="BW94" s="2">
        <f>SQRT('(5) year_D_R23p2-5.5km'!CG92^2+'(5) year_D_R23p2-5.5km'!$M92^2)</f>
        <v>0.31564023664274904</v>
      </c>
      <c r="BX94" s="2">
        <f>SQRT('(5) year_D_R23p2-5.5km'!CH92^2+'(5) year_D_R23p2-5.5km'!$M92^2)</f>
        <v>0.30954179196741449</v>
      </c>
      <c r="BY94" s="2">
        <f>SQRT('(5) year_D_R23p2-5.5km'!CI92^2+'(5) year_D_R23p2-5.5km'!$M92^2)</f>
        <v>0.29698927367613809</v>
      </c>
      <c r="BZ94" s="2">
        <f>SQRT('(5) year_D_R23p2-5.5km'!CJ92^2+'(5) year_D_R23p2-5.5km'!$M92^2)</f>
        <v>0.36158717454053568</v>
      </c>
      <c r="CA94" s="2">
        <f>SQRT('(5) year_D_R23p2-5.5km'!CK92^2+'(5) year_D_R23p2-5.5km'!$M92^2)</f>
        <v>0.3715439419537464</v>
      </c>
      <c r="CB94" s="2">
        <f>SQRT('(5) year_D_R23p2-5.5km'!CL92^2+'(5) year_D_R23p2-5.5km'!$M92^2)</f>
        <v>0.24756779981672183</v>
      </c>
      <c r="CC94" s="2">
        <f>SQRT('(5) year_D_R23p2-5.5km'!CM92^2+'(5) year_D_R23p2-5.5km'!$M92^2)</f>
        <v>0.2770919478526126</v>
      </c>
      <c r="CD94" s="2">
        <f>SQRT('(5) year_D_R23p2-5.5km'!CN92^2+'(5) year_D_R23p2-5.5km'!$M92^2)</f>
        <v>0.32004634272773796</v>
      </c>
      <c r="CE94" s="2">
        <f>SQRT('(5) year_D_R23p2-5.5km'!CO92^2+'(5) year_D_R23p2-5.5km'!$M92^2)</f>
        <v>0.21110726932719981</v>
      </c>
      <c r="CF94" s="2">
        <f>SQRT('(5) year_D_R23p2-5.5km'!CP92^2+'(5) year_D_R23p2-5.5km'!$M92^2)</f>
        <v>0.25059520792378082</v>
      </c>
      <c r="CG94" s="2">
        <f>SQRT('(5) year_D_R23p2-5.5km'!CQ92^2+'(5) year_D_R23p2-5.5km'!$M92^2)</f>
        <v>0.27994321993470045</v>
      </c>
      <c r="CH94" s="2">
        <f>SQRT('(5) year_D_R23p2-5.5km'!CR92^2+'(5) year_D_R23p2-5.5km'!$M92^2)</f>
        <v>0.2954297941749553</v>
      </c>
      <c r="CI94" s="2">
        <f>SQRT('(5) year_D_R23p2-5.5km'!CS92^2+'(5) year_D_R23p2-5.5km'!$M92^2)</f>
        <v>0.3142777594571417</v>
      </c>
      <c r="CJ94" s="2">
        <f>SQRT('(5) year_D_R23p2-5.5km'!CT92^2+'(5) year_D_R23p2-5.5km'!$M92^2)</f>
        <v>0.34274370664813125</v>
      </c>
      <c r="CK94" s="2">
        <f>SQRT('(5) year_D_R23p2-5.5km'!CU92^2+'(5) year_D_R23p2-5.5km'!$M92^2)</f>
        <v>0.35715494695147904</v>
      </c>
      <c r="CL94" s="2">
        <f>SQRT('(5) year_D_R23p2-5.5km'!CV92^2+'(5) year_D_R23p2-5.5km'!$M92^2)</f>
        <v>0.31787175167527615</v>
      </c>
      <c r="CM94" s="2">
        <f>SQRT('(5) year_D_R23p2-5.5km'!CW92^2+'(5) year_D_R23p2-5.5km'!$M92^2)</f>
        <v>0.23498627523635696</v>
      </c>
      <c r="CN94" s="2">
        <f>SQRT('(5) year_D_R23p2-5.5km'!CX92^2+'(5) year_D_R23p2-5.5km'!$M92^2)</f>
        <v>0.23235381533647853</v>
      </c>
      <c r="CO94" s="2">
        <f>SQRT('(5) year_D_R23p2-5.5km'!CY92^2+'(5) year_D_R23p2-5.5km'!$M92^2)</f>
        <v>0.23534937362273117</v>
      </c>
      <c r="CP94" s="2">
        <f>SQRT('(5) year_D_R23p2-5.5km'!CZ92^2+'(5) year_D_R23p2-5.5km'!$M92^2)</f>
        <v>0.21895022752738161</v>
      </c>
      <c r="CQ94" s="2">
        <f>SQRT('(5) year_D_R23p2-5.5km'!DA92^2+'(5) year_D_R23p2-5.5km'!$M92^2)</f>
        <v>0.24153097214911171</v>
      </c>
      <c r="CR94" s="2">
        <f>SQRT('(5) year_D_R23p2-5.5km'!DB92^2+'(5) year_D_R23p2-5.5km'!$M92^2)</f>
        <v>0.24888979536010042</v>
      </c>
      <c r="CS94" s="2">
        <f>SQRT('(5) year_D_R23p2-5.5km'!DC92^2+'(5) year_D_R23p2-5.5km'!$M92^2)</f>
        <v>0.23905389235215888</v>
      </c>
      <c r="CT94" s="2">
        <f>SQRT('(5) year_D_R23p2-5.5km'!DD92^2+'(5) year_D_R23p2-5.5km'!$M92^2)</f>
        <v>0.23961159571069926</v>
      </c>
      <c r="CU94" s="2">
        <f>SQRT('(5) year_D_R23p2-5.5km'!DE92^2+'(5) year_D_R23p2-5.5km'!$M92^2)</f>
        <v>0.22377462590824021</v>
      </c>
      <c r="CV94" s="2">
        <f>SQRT('(5) year_D_R23p2-5.5km'!DF92^2+'(5) year_D_R23p2-5.5km'!$M92^2)</f>
        <v>0.2121363029368509</v>
      </c>
      <c r="CW94" s="2">
        <f>SQRT('(5) year_D_R23p2-5.5km'!DG92^2+'(5) year_D_R23p2-5.5km'!$M92^2)</f>
        <v>0.21034083176875135</v>
      </c>
      <c r="CX94" s="2">
        <f>SQRT('(5) year_D_R23p2-5.5km'!DH92^2+'(5) year_D_R23p2-5.5km'!$M92^2)</f>
        <v>0.21680946056637318</v>
      </c>
      <c r="CY94" s="2">
        <f t="shared" si="19"/>
        <v>0.11876648385522733</v>
      </c>
      <c r="CZ94" s="2">
        <f t="shared" si="16"/>
        <v>0.36276489113753663</v>
      </c>
      <c r="DA94" s="2">
        <f t="shared" si="20"/>
        <v>6.147892892546318E-2</v>
      </c>
    </row>
    <row r="95" spans="1:105" x14ac:dyDescent="0.2">
      <c r="A95" s="170" t="s">
        <v>130</v>
      </c>
      <c r="B95" s="3" t="s">
        <v>176</v>
      </c>
      <c r="C95" s="2">
        <f>'(6) SMB_R23p2-5km_Gl'!P94-'(5) year_D_R23p2-5.5km'!P93</f>
        <v>-0.4722048098999998</v>
      </c>
      <c r="D95" s="2">
        <f>'(6) SMB_R23p2-5km_Gl'!Q94-'(5) year_D_R23p2-5.5km'!Q93</f>
        <v>-0.4722048098999998</v>
      </c>
      <c r="E95" s="2">
        <f>'(6) SMB_R23p2-5km_Gl'!R94-'(5) year_D_R23p2-5.5km'!R93</f>
        <v>-0.30220480989999976</v>
      </c>
      <c r="F95" s="2">
        <f>'(6) SMB_R23p2-5km_Gl'!S94-'(5) year_D_R23p2-5.5km'!S93</f>
        <v>-0.4722048098999998</v>
      </c>
      <c r="G95" s="2">
        <f>'(6) SMB_R23p2-5km_Gl'!T94-'(5) year_D_R23p2-5.5km'!T93</f>
        <v>-0.22646753939999997</v>
      </c>
      <c r="H95" s="2">
        <f>'(6) SMB_R23p2-5km_Gl'!U94-'(5) year_D_R23p2-5.5km'!U93</f>
        <v>-8.9582814799999744E-2</v>
      </c>
      <c r="I95" s="2">
        <f>'(6) SMB_R23p2-5km_Gl'!V94-'(5) year_D_R23p2-5.5km'!V93</f>
        <v>-0.47384554429999981</v>
      </c>
      <c r="J95" s="2">
        <f>'(6) SMB_R23p2-5km_Gl'!W94-'(5) year_D_R23p2-5.5km'!W93</f>
        <v>-0.34810827379999998</v>
      </c>
      <c r="K95" s="2">
        <f>'(6) SMB_R23p2-5km_Gl'!X94-'(5) year_D_R23p2-5.5km'!X93</f>
        <v>-0.31237100329999967</v>
      </c>
      <c r="L95" s="2">
        <f>'(6) SMB_R23p2-5km_Gl'!Y94-'(5) year_D_R23p2-5.5km'!Y93</f>
        <v>-0.29663373279999983</v>
      </c>
      <c r="M95" s="2">
        <f>'(6) SMB_R23p2-5km_Gl'!Z94-'(5) year_D_R23p2-5.5km'!Z93</f>
        <v>-0.41974900819999994</v>
      </c>
      <c r="N95" s="2">
        <f>'(6) SMB_R23p2-5km_Gl'!AA94-'(5) year_D_R23p2-5.5km'!AA93</f>
        <v>-0.65401173769999987</v>
      </c>
      <c r="O95" s="2">
        <f>'(6) SMB_R23p2-5km_Gl'!AB94-'(5) year_D_R23p2-5.5km'!AB93</f>
        <v>-0.72827446719999989</v>
      </c>
      <c r="P95" s="2">
        <f>'(6) SMB_R23p2-5km_Gl'!AC94-'(5) year_D_R23p2-5.5km'!AC93</f>
        <v>-0.48253719669999973</v>
      </c>
      <c r="Q95" s="2">
        <f>'(6) SMB_R23p2-5km_Gl'!AD94-'(5) year_D_R23p2-5.5km'!AD93</f>
        <v>-0.27565247209999988</v>
      </c>
      <c r="R95" s="2">
        <f>'(6) SMB_R23p2-5km_Gl'!AE94-'(5) year_D_R23p2-5.5km'!AE93</f>
        <v>3.0084798400000112E-2</v>
      </c>
      <c r="S95" s="2">
        <f>'(6) SMB_R23p2-5km_Gl'!AF94-'(5) year_D_R23p2-5.5km'!AF93</f>
        <v>-0.5553715064000001</v>
      </c>
      <c r="T95" s="2">
        <f>'(6) SMB_R23p2-5km_Gl'!AG94-'(5) year_D_R23p2-5.5km'!AG93</f>
        <v>-0.38039628999999997</v>
      </c>
      <c r="U95" s="2">
        <f>'(6) SMB_R23p2-5km_Gl'!AH94-'(5) year_D_R23p2-5.5km'!AH93</f>
        <v>-0.60313041099999953</v>
      </c>
      <c r="V95" s="2">
        <f>'(6) SMB_R23p2-5km_Gl'!AI94-'(5) year_D_R23p2-5.5km'!AI93</f>
        <v>-0.59019755419999986</v>
      </c>
      <c r="W95" s="2">
        <f>'(6) SMB_R23p2-5km_Gl'!AJ94-'(5) year_D_R23p2-5.5km'!AJ93</f>
        <v>-0.27950729999999979</v>
      </c>
      <c r="X95" s="2">
        <f>'(6) SMB_R23p2-5km_Gl'!AK94-'(5) year_D_R23p2-5.5km'!AK93</f>
        <v>-0.44597219999999982</v>
      </c>
      <c r="Y95" s="2">
        <f>'(6) SMB_R23p2-5km_Gl'!AL94-'(5) year_D_R23p2-5.5km'!AL93</f>
        <v>-0.33894471759999989</v>
      </c>
      <c r="Z95" s="2">
        <f>'(6) SMB_R23p2-5km_Gl'!AM94-'(5) year_D_R23p2-5.5km'!AM93</f>
        <v>-0.1719691658000001</v>
      </c>
      <c r="AA95" s="2">
        <f>'(6) SMB_R23p2-5km_Gl'!AN94-'(5) year_D_R23p2-5.5km'!AN93</f>
        <v>0.12578007300000005</v>
      </c>
      <c r="AB95" s="2">
        <f>'(6) SMB_R23p2-5km_Gl'!AO94-'(5) year_D_R23p2-5.5km'!AO93</f>
        <v>-0.16368397149999991</v>
      </c>
      <c r="AC95" s="2">
        <f>'(6) SMB_R23p2-5km_Gl'!AP94-'(5) year_D_R23p2-5.5km'!AP93</f>
        <v>-1.1753199999999797E-2</v>
      </c>
      <c r="AD95" s="2">
        <f>'(6) SMB_R23p2-5km_Gl'!AQ94-'(5) year_D_R23p2-5.5km'!AQ93</f>
        <v>-0.43010271489999985</v>
      </c>
      <c r="AE95" s="2">
        <f>'(6) SMB_R23p2-5km_Gl'!AR94-'(5) year_D_R23p2-5.5km'!AR93</f>
        <v>-0.62294601109999981</v>
      </c>
      <c r="AF95" s="2">
        <f>'(6) SMB_R23p2-5km_Gl'!AS94-'(5) year_D_R23p2-5.5km'!AS93</f>
        <v>-0.61075598299999978</v>
      </c>
      <c r="AG95" s="2">
        <f>'(6) SMB_R23p2-5km_Gl'!AT94-'(5) year_D_R23p2-5.5km'!AT93</f>
        <v>-0.92671325969999996</v>
      </c>
      <c r="AH95" s="2">
        <f>'(6) SMB_R23p2-5km_Gl'!AU94-'(5) year_D_R23p2-5.5km'!AU93</f>
        <v>-1.1476099695999999</v>
      </c>
      <c r="AI95" s="2">
        <f>'(6) SMB_R23p2-5km_Gl'!AV94-'(5) year_D_R23p2-5.5km'!AV93</f>
        <v>-1.4767163023999998</v>
      </c>
      <c r="AJ95" s="2">
        <f>'(6) SMB_R23p2-5km_Gl'!AW94-'(5) year_D_R23p2-5.5km'!AW93</f>
        <v>-0.48299447449999988</v>
      </c>
      <c r="AK95" s="2">
        <f>'(6) SMB_R23p2-5km_Gl'!AX94-'(5) year_D_R23p2-5.5km'!AX93</f>
        <v>-1.4877256263999998</v>
      </c>
      <c r="AL95" s="2">
        <f>'(6) SMB_R23p2-5km_Gl'!AY94-'(5) year_D_R23p2-5.5km'!AY93</f>
        <v>-0.93812598499999966</v>
      </c>
      <c r="AM95" s="2">
        <f>'(6) SMB_R23p2-5km_Gl'!AZ94-'(5) year_D_R23p2-5.5km'!AZ93</f>
        <v>-1.3944390274999996</v>
      </c>
      <c r="AN95" s="2">
        <f>'(6) SMB_R23p2-5km_Gl'!BA94-'(5) year_D_R23p2-5.5km'!BA93</f>
        <v>-1.3678902559999995</v>
      </c>
      <c r="AO95" s="2">
        <f>'(6) SMB_R23p2-5km_Gl'!BB94-'(5) year_D_R23p2-5.5km'!BB93</f>
        <v>-1.0720224549999997</v>
      </c>
      <c r="AP95" s="2">
        <f>'(6) SMB_R23p2-5km_Gl'!BC94-'(5) year_D_R23p2-5.5km'!BC93</f>
        <v>-1.0258446838999999</v>
      </c>
      <c r="AQ95" s="2">
        <f>'(6) SMB_R23p2-5km_Gl'!BD94-'(5) year_D_R23p2-5.5km'!BD93</f>
        <v>-1.1597281694999997</v>
      </c>
      <c r="AR95" s="2">
        <f>'(6) SMB_R23p2-5km_Gl'!BE94-'(5) year_D_R23p2-5.5km'!BE93</f>
        <v>-1.0621160276999997</v>
      </c>
      <c r="AS95" s="2">
        <f>'(6) SMB_R23p2-5km_Gl'!BF94-'(5) year_D_R23p2-5.5km'!BF93</f>
        <v>-1.1497232799999999</v>
      </c>
      <c r="AT95" s="2">
        <f>'(6) SMB_R23p2-5km_Gl'!BG94-'(5) year_D_R23p2-5.5km'!BG93</f>
        <v>-1.2652609868</v>
      </c>
      <c r="AU95" s="2">
        <f>'(6) SMB_R23p2-5km_Gl'!BH94-'(5) year_D_R23p2-5.5km'!BH93</f>
        <v>-1.2142651496000001</v>
      </c>
      <c r="AV95" s="2">
        <f>'(6) SMB_R23p2-5km_Gl'!BI94-'(5) year_D_R23p2-5.5km'!BI93</f>
        <v>-1.1572253338</v>
      </c>
      <c r="AW95" s="2">
        <f>'(6) SMB_R23p2-5km_Gl'!BJ94-'(5) year_D_R23p2-5.5km'!BJ93</f>
        <v>-0.93879270449999974</v>
      </c>
      <c r="AX95" s="23">
        <f t="shared" si="15"/>
        <v>-0.63920261242173904</v>
      </c>
      <c r="AY95" s="23">
        <f t="shared" si="17"/>
        <v>-0.39657191783684204</v>
      </c>
      <c r="AZ95" s="23">
        <f t="shared" si="18"/>
        <v>-1.0867834989722218</v>
      </c>
      <c r="BD95" s="2">
        <f>SQRT('(5) year_D_R23p2-5.5km'!BN93^2+'(5) year_D_R23p2-5.5km'!$M93^2)</f>
        <v>0.22697836159805659</v>
      </c>
      <c r="BE95" s="2">
        <f>SQRT('(5) year_D_R23p2-5.5km'!BO93^2+'(5) year_D_R23p2-5.5km'!$M93^2)</f>
        <v>0.17314791257629594</v>
      </c>
      <c r="BF95" s="2">
        <f>SQRT('(5) year_D_R23p2-5.5km'!BP93^2+'(5) year_D_R23p2-5.5km'!$M93^2)</f>
        <v>0.13311913033501196</v>
      </c>
      <c r="BG95" s="2">
        <f>SQRT('(5) year_D_R23p2-5.5km'!BQ93^2+'(5) year_D_R23p2-5.5km'!$M93^2)</f>
        <v>0.11713599080035264</v>
      </c>
      <c r="BH95" s="2">
        <f>SQRT('(5) year_D_R23p2-5.5km'!BR93^2+'(5) year_D_R23p2-5.5km'!$M93^2)</f>
        <v>0.12158981560406425</v>
      </c>
      <c r="BI95" s="2">
        <f>SQRT('(5) year_D_R23p2-5.5km'!BS93^2+'(5) year_D_R23p2-5.5km'!$M93^2)</f>
        <v>0.1328768971113943</v>
      </c>
      <c r="BJ95" s="2">
        <f>SQRT('(5) year_D_R23p2-5.5km'!BT93^2+'(5) year_D_R23p2-5.5km'!$M93^2)</f>
        <v>0.15105715061237762</v>
      </c>
      <c r="BK95" s="2">
        <f>SQRT('(5) year_D_R23p2-5.5km'!BU93^2+'(5) year_D_R23p2-5.5km'!$M93^2)</f>
        <v>0.17383246449657211</v>
      </c>
      <c r="BL95" s="2">
        <f>SQRT('(5) year_D_R23p2-5.5km'!BV93^2+'(5) year_D_R23p2-5.5km'!$M93^2)</f>
        <v>0.20006023615792876</v>
      </c>
      <c r="BM95" s="2">
        <f>SQRT('(5) year_D_R23p2-5.5km'!BW93^2+'(5) year_D_R23p2-5.5km'!$M93^2)</f>
        <v>0.22859348358764106</v>
      </c>
      <c r="BN95" s="2">
        <f>SQRT('(5) year_D_R23p2-5.5km'!BX93^2+'(5) year_D_R23p2-5.5km'!$M93^2)</f>
        <v>0.19981979657972293</v>
      </c>
      <c r="BO95" s="2">
        <f>SQRT('(5) year_D_R23p2-5.5km'!BY93^2+'(5) year_D_R23p2-5.5km'!$M93^2)</f>
        <v>0.173372528226622</v>
      </c>
      <c r="BP95" s="2">
        <f>SQRT('(5) year_D_R23p2-5.5km'!BZ93^2+'(5) year_D_R23p2-5.5km'!$M93^2)</f>
        <v>0.15037660058787528</v>
      </c>
      <c r="BQ95" s="2">
        <f>SQRT('(5) year_D_R23p2-5.5km'!CA93^2+'(5) year_D_R23p2-5.5km'!$M93^2)</f>
        <v>0.13197453535350628</v>
      </c>
      <c r="BR95" s="2">
        <f>SQRT('(5) year_D_R23p2-5.5km'!CB93^2+'(5) year_D_R23p2-5.5km'!$M93^2)</f>
        <v>0.12042098740689522</v>
      </c>
      <c r="BS95" s="2">
        <f>SQRT('(5) year_D_R23p2-5.5km'!CC93^2+'(5) year_D_R23p2-5.5km'!$M93^2)</f>
        <v>9.8647650441843829E-2</v>
      </c>
      <c r="BT95" s="2">
        <f>SQRT('(5) year_D_R23p2-5.5km'!CD93^2+'(5) year_D_R23p2-5.5km'!$M93^2)</f>
        <v>0.10281497062539575</v>
      </c>
      <c r="BU95" s="2">
        <f>SQRT('(5) year_D_R23p2-5.5km'!CE93^2+'(5) year_D_R23p2-5.5km'!$M93^2)</f>
        <v>0.12483764986549979</v>
      </c>
      <c r="BV95" s="2">
        <f>SQRT('(5) year_D_R23p2-5.5km'!CF93^2+'(5) year_D_R23p2-5.5km'!$M93^2)</f>
        <v>0.17223862254581307</v>
      </c>
      <c r="BW95" s="2">
        <f>SQRT('(5) year_D_R23p2-5.5km'!CG93^2+'(5) year_D_R23p2-5.5km'!$M93^2)</f>
        <v>0.17149993029844876</v>
      </c>
      <c r="BX95" s="2">
        <f>SQRT('(5) year_D_R23p2-5.5km'!CH93^2+'(5) year_D_R23p2-5.5km'!$M93^2)</f>
        <v>8.8561806022519049E-2</v>
      </c>
      <c r="BY95" s="2">
        <f>SQRT('(5) year_D_R23p2-5.5km'!CI93^2+'(5) year_D_R23p2-5.5km'!$M93^2)</f>
        <v>0.16294832152622832</v>
      </c>
      <c r="BZ95" s="2">
        <f>SQRT('(5) year_D_R23p2-5.5km'!CJ93^2+'(5) year_D_R23p2-5.5km'!$M93^2)</f>
        <v>9.6443309926821721E-2</v>
      </c>
      <c r="CA95" s="2">
        <f>SQRT('(5) year_D_R23p2-5.5km'!CK93^2+'(5) year_D_R23p2-5.5km'!$M93^2)</f>
        <v>0.10063343328171916</v>
      </c>
      <c r="CB95" s="2">
        <f>SQRT('(5) year_D_R23p2-5.5km'!CL93^2+'(5) year_D_R23p2-5.5km'!$M93^2)</f>
        <v>9.9549247792496035E-2</v>
      </c>
      <c r="CC95" s="2">
        <f>SQRT('(5) year_D_R23p2-5.5km'!CM93^2+'(5) year_D_R23p2-5.5km'!$M93^2)</f>
        <v>0.10318298846222533</v>
      </c>
      <c r="CD95" s="2">
        <f>SQRT('(5) year_D_R23p2-5.5km'!CN93^2+'(5) year_D_R23p2-5.5km'!$M93^2)</f>
        <v>0.24592648923837579</v>
      </c>
      <c r="CE95" s="2">
        <f>SQRT('(5) year_D_R23p2-5.5km'!CO93^2+'(5) year_D_R23p2-5.5km'!$M93^2)</f>
        <v>0.23362352748095161</v>
      </c>
      <c r="CF95" s="2">
        <f>SQRT('(5) year_D_R23p2-5.5km'!CP93^2+'(5) year_D_R23p2-5.5km'!$M93^2)</f>
        <v>0.2377110634438768</v>
      </c>
      <c r="CG95" s="2">
        <f>SQRT('(5) year_D_R23p2-5.5km'!CQ93^2+'(5) year_D_R23p2-5.5km'!$M93^2)</f>
        <v>0.35989304234173236</v>
      </c>
      <c r="CH95" s="2">
        <f>SQRT('(5) year_D_R23p2-5.5km'!CR93^2+'(5) year_D_R23p2-5.5km'!$M93^2)</f>
        <v>0.36234574001706205</v>
      </c>
      <c r="CI95" s="2">
        <f>SQRT('(5) year_D_R23p2-5.5km'!CS93^2+'(5) year_D_R23p2-5.5km'!$M93^2)</f>
        <v>0.36370202497302356</v>
      </c>
      <c r="CJ95" s="2">
        <f>SQRT('(5) year_D_R23p2-5.5km'!CT93^2+'(5) year_D_R23p2-5.5km'!$M93^2)</f>
        <v>0.54255794557301862</v>
      </c>
      <c r="CK95" s="2">
        <f>SQRT('(5) year_D_R23p2-5.5km'!CU93^2+'(5) year_D_R23p2-5.5km'!$M93^2)</f>
        <v>0.53674507037290831</v>
      </c>
      <c r="CL95" s="2">
        <f>SQRT('(5) year_D_R23p2-5.5km'!CV93^2+'(5) year_D_R23p2-5.5km'!$M93^2)</f>
        <v>9.7129646071883138E-2</v>
      </c>
      <c r="CM95" s="2">
        <f>SQRT('(5) year_D_R23p2-5.5km'!CW93^2+'(5) year_D_R23p2-5.5km'!$M93^2)</f>
        <v>9.7288203309264701E-2</v>
      </c>
      <c r="CN95" s="2">
        <f>SQRT('(5) year_D_R23p2-5.5km'!CX93^2+'(5) year_D_R23p2-5.5km'!$M93^2)</f>
        <v>9.8664850367506662E-2</v>
      </c>
      <c r="CO95" s="2">
        <f>SQRT('(5) year_D_R23p2-5.5km'!CY93^2+'(5) year_D_R23p2-5.5km'!$M93^2)</f>
        <v>0.11385365372612671</v>
      </c>
      <c r="CP95" s="2">
        <f>SQRT('(5) year_D_R23p2-5.5km'!CZ93^2+'(5) year_D_R23p2-5.5km'!$M93^2)</f>
        <v>0.10354557159134999</v>
      </c>
      <c r="CQ95" s="2">
        <f>SQRT('(5) year_D_R23p2-5.5km'!DA93^2+'(5) year_D_R23p2-5.5km'!$M93^2)</f>
        <v>0.11020325132951618</v>
      </c>
      <c r="CR95" s="2">
        <f>SQRT('(5) year_D_R23p2-5.5km'!DB93^2+'(5) year_D_R23p2-5.5km'!$M93^2)</f>
        <v>0.12717461728202814</v>
      </c>
      <c r="CS95" s="2">
        <f>SQRT('(5) year_D_R23p2-5.5km'!DC93^2+'(5) year_D_R23p2-5.5km'!$M93^2)</f>
        <v>0.1279701711470646</v>
      </c>
      <c r="CT95" s="2">
        <f>SQRT('(5) year_D_R23p2-5.5km'!DD93^2+'(5) year_D_R23p2-5.5km'!$M93^2)</f>
        <v>0.11126257935791975</v>
      </c>
      <c r="CU95" s="2">
        <f>SQRT('(5) year_D_R23p2-5.5km'!DE93^2+'(5) year_D_R23p2-5.5km'!$M93^2)</f>
        <v>0.10789781939794063</v>
      </c>
      <c r="CV95" s="2">
        <f>SQRT('(5) year_D_R23p2-5.5km'!DF93^2+'(5) year_D_R23p2-5.5km'!$M93^2)</f>
        <v>0.10558519190485789</v>
      </c>
      <c r="CW95" s="2">
        <f>SQRT('(5) year_D_R23p2-5.5km'!DG93^2+'(5) year_D_R23p2-5.5km'!$M93^2)</f>
        <v>0.10303548305386283</v>
      </c>
      <c r="CX95" s="2">
        <f>SQRT('(5) year_D_R23p2-5.5km'!DH93^2+'(5) year_D_R23p2-5.5km'!$M93^2)</f>
        <v>0.10366982250341385</v>
      </c>
      <c r="CY95" s="2">
        <f t="shared" si="19"/>
        <v>2.5736914808110065E-2</v>
      </c>
      <c r="CZ95" s="2">
        <f t="shared" si="16"/>
        <v>3.6383680537468564E-2</v>
      </c>
      <c r="DA95" s="2">
        <f t="shared" si="20"/>
        <v>4.8535887049388937E-2</v>
      </c>
    </row>
    <row r="96" spans="1:105" x14ac:dyDescent="0.2">
      <c r="A96" s="170" t="s">
        <v>39</v>
      </c>
      <c r="B96" s="3" t="s">
        <v>176</v>
      </c>
      <c r="C96" s="2">
        <f>'(6) SMB_R23p2-5km_Gl'!P95-'(5) year_D_R23p2-5.5km'!P94</f>
        <v>-5.2127199999999985E-2</v>
      </c>
      <c r="D96" s="2">
        <f>'(6) SMB_R23p2-5km_Gl'!Q95-'(5) year_D_R23p2-5.5km'!Q94</f>
        <v>-0.11212719999999998</v>
      </c>
      <c r="E96" s="2">
        <f>'(6) SMB_R23p2-5km_Gl'!R95-'(5) year_D_R23p2-5.5km'!R94</f>
        <v>0.25109999999999999</v>
      </c>
      <c r="F96" s="2">
        <f>'(6) SMB_R23p2-5km_Gl'!S95-'(5) year_D_R23p2-5.5km'!S94</f>
        <v>-0.27167910000000001</v>
      </c>
      <c r="G96" s="2">
        <f>'(6) SMB_R23p2-5km_Gl'!T95-'(5) year_D_R23p2-5.5km'!T94</f>
        <v>-0.12445819999999996</v>
      </c>
      <c r="H96" s="2">
        <f>'(6) SMB_R23p2-5km_Gl'!U95-'(5) year_D_R23p2-5.5km'!U94</f>
        <v>-8.6758600000000019E-2</v>
      </c>
      <c r="I96" s="2">
        <f>'(6) SMB_R23p2-5km_Gl'!V95-'(5) year_D_R23p2-5.5km'!V94</f>
        <v>-0.39905899999999994</v>
      </c>
      <c r="J96" s="2">
        <f>'(6) SMB_R23p2-5km_Gl'!W95-'(5) year_D_R23p2-5.5km'!W94</f>
        <v>-0.24119050000000003</v>
      </c>
      <c r="K96" s="2">
        <f>'(6) SMB_R23p2-5km_Gl'!X95-'(5) year_D_R23p2-5.5km'!X94</f>
        <v>-0.24349089999999995</v>
      </c>
      <c r="L96" s="2">
        <f>'(6) SMB_R23p2-5km_Gl'!Y95-'(5) year_D_R23p2-5.5km'!Y94</f>
        <v>-0.30579129999999999</v>
      </c>
      <c r="M96" s="2">
        <f>'(6) SMB_R23p2-5km_Gl'!Z95-'(5) year_D_R23p2-5.5km'!Z94</f>
        <v>-0.27792280000000003</v>
      </c>
      <c r="N96" s="2">
        <f>'(6) SMB_R23p2-5km_Gl'!AA95-'(5) year_D_R23p2-5.5km'!AA94</f>
        <v>-0.43022319999999997</v>
      </c>
      <c r="O96" s="2">
        <f>'(6) SMB_R23p2-5km_Gl'!AB95-'(5) year_D_R23p2-5.5km'!AB94</f>
        <v>-0.46252359999999998</v>
      </c>
      <c r="P96" s="2">
        <f>'(6) SMB_R23p2-5km_Gl'!AC95-'(5) year_D_R23p2-5.5km'!AC94</f>
        <v>-0.41465509999999994</v>
      </c>
      <c r="Q96" s="2">
        <f>'(6) SMB_R23p2-5km_Gl'!AD95-'(5) year_D_R23p2-5.5km'!AD94</f>
        <v>-2.6955500000000021E-2</v>
      </c>
      <c r="R96" s="2">
        <f>'(6) SMB_R23p2-5km_Gl'!AE95-'(5) year_D_R23p2-5.5km'!AE94</f>
        <v>5.0744100000000014E-2</v>
      </c>
      <c r="S96" s="2">
        <f>'(6) SMB_R23p2-5km_Gl'!AF95-'(5) year_D_R23p2-5.5km'!AF94</f>
        <v>-0.23138739999999997</v>
      </c>
      <c r="T96" s="2">
        <f>'(6) SMB_R23p2-5km_Gl'!AG95-'(5) year_D_R23p2-5.5km'!AG94</f>
        <v>-0.17760739999999997</v>
      </c>
      <c r="U96" s="2">
        <f>'(6) SMB_R23p2-5km_Gl'!AH95-'(5) year_D_R23p2-5.5km'!AH94</f>
        <v>6.6003700000000054E-2</v>
      </c>
      <c r="V96" s="2">
        <f>'(6) SMB_R23p2-5km_Gl'!AI95-'(5) year_D_R23p2-5.5km'!AI94</f>
        <v>-3.0216300000000001E-2</v>
      </c>
      <c r="W96" s="2">
        <f>'(6) SMB_R23p2-5km_Gl'!AJ95-'(5) year_D_R23p2-5.5km'!AJ94</f>
        <v>0.14471110000000004</v>
      </c>
      <c r="X96" s="2">
        <f>'(6) SMB_R23p2-5km_Gl'!AK95-'(5) year_D_R23p2-5.5km'!AK94</f>
        <v>0.2398074</v>
      </c>
      <c r="Y96" s="2">
        <f>'(6) SMB_R23p2-5km_Gl'!AL95-'(5) year_D_R23p2-5.5km'!AL94</f>
        <v>-0.81645140000000005</v>
      </c>
      <c r="Z96" s="2">
        <f>'(6) SMB_R23p2-5km_Gl'!AM95-'(5) year_D_R23p2-5.5km'!AM94</f>
        <v>-1.6225413</v>
      </c>
      <c r="AA96" s="2">
        <f>'(6) SMB_R23p2-5km_Gl'!AN95-'(5) year_D_R23p2-5.5km'!AN94</f>
        <v>-1.0948278999999999</v>
      </c>
      <c r="AB96" s="2">
        <f>'(6) SMB_R23p2-5km_Gl'!AO95-'(5) year_D_R23p2-5.5km'!AO94</f>
        <v>-0.31728340000000005</v>
      </c>
      <c r="AC96" s="2">
        <f>'(6) SMB_R23p2-5km_Gl'!AP95-'(5) year_D_R23p2-5.5km'!AP94</f>
        <v>0.14043</v>
      </c>
      <c r="AD96" s="2">
        <f>'(6) SMB_R23p2-5km_Gl'!AQ95-'(5) year_D_R23p2-5.5km'!AQ94</f>
        <v>-0.24693739999999997</v>
      </c>
      <c r="AE96" s="2">
        <f>'(6) SMB_R23p2-5km_Gl'!AR95-'(5) year_D_R23p2-5.5km'!AR94</f>
        <v>-0.40430480000000002</v>
      </c>
      <c r="AF96" s="2">
        <f>'(6) SMB_R23p2-5km_Gl'!AS95-'(5) year_D_R23p2-5.5km'!AS94</f>
        <v>-1.1841099999999993E-2</v>
      </c>
      <c r="AG96" s="2">
        <f>'(6) SMB_R23p2-5km_Gl'!AT95-'(5) year_D_R23p2-5.5km'!AT94</f>
        <v>-0.47502220000000001</v>
      </c>
      <c r="AH96" s="2">
        <f>'(6) SMB_R23p2-5km_Gl'!AU95-'(5) year_D_R23p2-5.5km'!AU94</f>
        <v>-0.63803439999999989</v>
      </c>
      <c r="AI96" s="2">
        <f>'(6) SMB_R23p2-5km_Gl'!AV95-'(5) year_D_R23p2-5.5km'!AV94</f>
        <v>-0.92121549999999985</v>
      </c>
      <c r="AJ96" s="2">
        <f>'(6) SMB_R23p2-5km_Gl'!AW95-'(5) year_D_R23p2-5.5km'!AW94</f>
        <v>-0.68439659999999991</v>
      </c>
      <c r="AK96" s="2">
        <f>'(6) SMB_R23p2-5km_Gl'!AX95-'(5) year_D_R23p2-5.5km'!AX94</f>
        <v>-1.7275777000000001</v>
      </c>
      <c r="AL96" s="2">
        <f>'(6) SMB_R23p2-5km_Gl'!AY95-'(5) year_D_R23p2-5.5km'!AY94</f>
        <v>-0.28849239999999998</v>
      </c>
      <c r="AM96" s="2">
        <f>'(6) SMB_R23p2-5km_Gl'!AZ95-'(5) year_D_R23p2-5.5km'!AZ94</f>
        <v>-0.87539359999999999</v>
      </c>
      <c r="AN96" s="2">
        <f>'(6) SMB_R23p2-5km_Gl'!BA95-'(5) year_D_R23p2-5.5km'!BA94</f>
        <v>-0.4379034</v>
      </c>
      <c r="AO96" s="2">
        <f>'(6) SMB_R23p2-5km_Gl'!BB95-'(5) year_D_R23p2-5.5km'!BB94</f>
        <v>-0.49154940000000003</v>
      </c>
      <c r="AP96" s="2">
        <f>'(6) SMB_R23p2-5km_Gl'!BC95-'(5) year_D_R23p2-5.5km'!BC94</f>
        <v>-0.49519540000000001</v>
      </c>
      <c r="AQ96" s="2">
        <f>'(6) SMB_R23p2-5km_Gl'!BD95-'(5) year_D_R23p2-5.5km'!BD94</f>
        <v>-0.71691369999999999</v>
      </c>
      <c r="AR96" s="2">
        <f>'(6) SMB_R23p2-5km_Gl'!BE95-'(5) year_D_R23p2-5.5km'!BE94</f>
        <v>-0.51237710000000003</v>
      </c>
      <c r="AS96" s="2">
        <f>'(6) SMB_R23p2-5km_Gl'!BF95-'(5) year_D_R23p2-5.5km'!BF94</f>
        <v>-0.1148882</v>
      </c>
      <c r="AT96" s="2">
        <f>'(6) SMB_R23p2-5km_Gl'!BG95-'(5) year_D_R23p2-5.5km'!BG94</f>
        <v>-1.1546745</v>
      </c>
      <c r="AU96" s="2">
        <f>'(6) SMB_R23p2-5km_Gl'!BH95-'(5) year_D_R23p2-5.5km'!BH94</f>
        <v>-0.92955879999999991</v>
      </c>
      <c r="AV96" s="2">
        <f>'(6) SMB_R23p2-5km_Gl'!BI95-'(5) year_D_R23p2-5.5km'!BI94</f>
        <v>-0.53276229999999991</v>
      </c>
      <c r="AW96" s="2">
        <f>'(6) SMB_R23p2-5km_Gl'!BJ95-'(5) year_D_R23p2-5.5km'!BJ94</f>
        <v>-1.2033607999999998</v>
      </c>
      <c r="AX96" s="23">
        <f t="shared" si="15"/>
        <v>-0.40229390217391303</v>
      </c>
      <c r="AY96" s="23">
        <f t="shared" si="17"/>
        <v>-0.18368995789473685</v>
      </c>
      <c r="AZ96" s="23">
        <f t="shared" si="18"/>
        <v>-0.63400561666666666</v>
      </c>
      <c r="BD96" s="2">
        <f>SQRT('(5) year_D_R23p2-5.5km'!BN94^2+'(5) year_D_R23p2-5.5km'!$M94^2)</f>
        <v>0.15382175757820202</v>
      </c>
      <c r="BE96" s="2">
        <f>SQRT('(5) year_D_R23p2-5.5km'!BO94^2+'(5) year_D_R23p2-5.5km'!$M94^2)</f>
        <v>0.15339846534263291</v>
      </c>
      <c r="BF96" s="2">
        <f>SQRT('(5) year_D_R23p2-5.5km'!BP94^2+'(5) year_D_R23p2-5.5km'!$M94^2)</f>
        <v>0.15121628246705363</v>
      </c>
      <c r="BG96" s="2">
        <f>SQRT('(5) year_D_R23p2-5.5km'!BQ94^2+'(5) year_D_R23p2-5.5km'!$M94^2)</f>
        <v>0.21081141204325365</v>
      </c>
      <c r="BH96" s="2">
        <f>SQRT('(5) year_D_R23p2-5.5km'!BR94^2+'(5) year_D_R23p2-5.5km'!$M94^2)</f>
        <v>0.27555888114520938</v>
      </c>
      <c r="BI96" s="2">
        <f>SQRT('(5) year_D_R23p2-5.5km'!BS94^2+'(5) year_D_R23p2-5.5km'!$M94^2)</f>
        <v>0.26710237870137687</v>
      </c>
      <c r="BJ96" s="2">
        <f>SQRT('(5) year_D_R23p2-5.5km'!BT94^2+'(5) year_D_R23p2-5.5km'!$M94^2)</f>
        <v>0.25872605770973728</v>
      </c>
      <c r="BK96" s="2">
        <f>SQRT('(5) year_D_R23p2-5.5km'!BU94^2+'(5) year_D_R23p2-5.5km'!$M94^2)</f>
        <v>0.25065640491137187</v>
      </c>
      <c r="BL96" s="2">
        <f>SQRT('(5) year_D_R23p2-5.5km'!BV94^2+'(5) year_D_R23p2-5.5km'!$M94^2)</f>
        <v>0.24273766230760746</v>
      </c>
      <c r="BM96" s="2">
        <f>SQRT('(5) year_D_R23p2-5.5km'!BW94^2+'(5) year_D_R23p2-5.5km'!$M94^2)</f>
        <v>0.23520669004142644</v>
      </c>
      <c r="BN96" s="2">
        <f>SQRT('(5) year_D_R23p2-5.5km'!BX94^2+'(5) year_D_R23p2-5.5km'!$M94^2)</f>
        <v>0.22788990358263672</v>
      </c>
      <c r="BO96" s="2">
        <f>SQRT('(5) year_D_R23p2-5.5km'!BY94^2+'(5) year_D_R23p2-5.5km'!$M94^2)</f>
        <v>0.21898533606184944</v>
      </c>
      <c r="BP96" s="2">
        <f>SQRT('(5) year_D_R23p2-5.5km'!BZ94^2+'(5) year_D_R23p2-5.5km'!$M94^2)</f>
        <v>0.2103067106537912</v>
      </c>
      <c r="BQ96" s="2">
        <f>SQRT('(5) year_D_R23p2-5.5km'!CA94^2+'(5) year_D_R23p2-5.5km'!$M94^2)</f>
        <v>0.20196908245678713</v>
      </c>
      <c r="BR96" s="2">
        <f>SQRT('(5) year_D_R23p2-5.5km'!CB94^2+'(5) year_D_R23p2-5.5km'!$M94^2)</f>
        <v>0.19378015307763477</v>
      </c>
      <c r="BS96" s="2">
        <f>SQRT('(5) year_D_R23p2-5.5km'!CC94^2+'(5) year_D_R23p2-5.5km'!$M94^2)</f>
        <v>0.18600780737378383</v>
      </c>
      <c r="BT96" s="2">
        <f>SQRT('(5) year_D_R23p2-5.5km'!CD94^2+'(5) year_D_R23p2-5.5km'!$M94^2)</f>
        <v>0.13136522498056785</v>
      </c>
      <c r="BU96" s="2">
        <f>SQRT('(5) year_D_R23p2-5.5km'!CE94^2+'(5) year_D_R23p2-5.5km'!$M94^2)</f>
        <v>0.12122991164776123</v>
      </c>
      <c r="BV96" s="2">
        <f>SQRT('(5) year_D_R23p2-5.5km'!CF94^2+'(5) year_D_R23p2-5.5km'!$M94^2)</f>
        <v>0.11141696572127351</v>
      </c>
      <c r="BW96" s="2">
        <f>SQRT('(5) year_D_R23p2-5.5km'!CG94^2+'(5) year_D_R23p2-5.5km'!$M94^2)</f>
        <v>8.7360195483531869E-2</v>
      </c>
      <c r="BX96" s="2">
        <f>SQRT('(5) year_D_R23p2-5.5km'!CH94^2+'(5) year_D_R23p2-5.5km'!$M94^2)</f>
        <v>7.4543875345501734E-2</v>
      </c>
      <c r="BY96" s="2">
        <f>SQRT('(5) year_D_R23p2-5.5km'!CI94^2+'(5) year_D_R23p2-5.5km'!$M94^2)</f>
        <v>4.7338414035857646E-2</v>
      </c>
      <c r="BZ96" s="2">
        <f>SQRT('(5) year_D_R23p2-5.5km'!CJ94^2+'(5) year_D_R23p2-5.5km'!$M94^2)</f>
        <v>0.33668689724244277</v>
      </c>
      <c r="CA96" s="2">
        <f>SQRT('(5) year_D_R23p2-5.5km'!CK94^2+'(5) year_D_R23p2-5.5km'!$M94^2)</f>
        <v>0.85891833653205829</v>
      </c>
      <c r="CB96" s="2">
        <f>SQRT('(5) year_D_R23p2-5.5km'!CL94^2+'(5) year_D_R23p2-5.5km'!$M94^2)</f>
        <v>0.51642565418292163</v>
      </c>
      <c r="CC96" s="2">
        <f>SQRT('(5) year_D_R23p2-5.5km'!CM94^2+'(5) year_D_R23p2-5.5km'!$M94^2)</f>
        <v>0.35773496681023215</v>
      </c>
      <c r="CD96" s="2">
        <f>SQRT('(5) year_D_R23p2-5.5km'!CN94^2+'(5) year_D_R23p2-5.5km'!$M94^2)</f>
        <v>9.7766392225230814E-2</v>
      </c>
      <c r="CE96" s="2">
        <f>SQRT('(5) year_D_R23p2-5.5km'!CO94^2+'(5) year_D_R23p2-5.5km'!$M94^2)</f>
        <v>9.1045774400018042E-2</v>
      </c>
      <c r="CF96" s="2">
        <f>SQRT('(5) year_D_R23p2-5.5km'!CP94^2+'(5) year_D_R23p2-5.5km'!$M94^2)</f>
        <v>8.423288477570065E-2</v>
      </c>
      <c r="CG96" s="2">
        <f>SQRT('(5) year_D_R23p2-5.5km'!CQ94^2+'(5) year_D_R23p2-5.5km'!$M94^2)</f>
        <v>7.4291589291474364E-2</v>
      </c>
      <c r="CH96" s="2">
        <f>SQRT('(5) year_D_R23p2-5.5km'!CR94^2+'(5) year_D_R23p2-5.5km'!$M94^2)</f>
        <v>0.15717632189249353</v>
      </c>
      <c r="CI96" s="2">
        <f>SQRT('(5) year_D_R23p2-5.5km'!CS94^2+'(5) year_D_R23p2-5.5km'!$M94^2)</f>
        <v>0.24648373902588541</v>
      </c>
      <c r="CJ96" s="2">
        <f>SQRT('(5) year_D_R23p2-5.5km'!CT94^2+'(5) year_D_R23p2-5.5km'!$M94^2)</f>
        <v>0.33724166193024835</v>
      </c>
      <c r="CK96" s="2">
        <f>SQRT('(5) year_D_R23p2-5.5km'!CU94^2+'(5) year_D_R23p2-5.5km'!$M94^2)</f>
        <v>0.42853808119522335</v>
      </c>
      <c r="CL96" s="2">
        <f>SQRT('(5) year_D_R23p2-5.5km'!CV94^2+'(5) year_D_R23p2-5.5km'!$M94^2)</f>
        <v>0.69365218456214206</v>
      </c>
      <c r="CM96" s="2">
        <f>SQRT('(5) year_D_R23p2-5.5km'!CW94^2+'(5) year_D_R23p2-5.5km'!$M94^2)</f>
        <v>9.4968383316498442E-2</v>
      </c>
      <c r="CN96" s="2">
        <f>SQRT('(5) year_D_R23p2-5.5km'!CX94^2+'(5) year_D_R23p2-5.5km'!$M94^2)</f>
        <v>5.1432054729428099E-2</v>
      </c>
      <c r="CO96" s="2">
        <f>SQRT('(5) year_D_R23p2-5.5km'!CY94^2+'(5) year_D_R23p2-5.5km'!$M94^2)</f>
        <v>1.7216712940714182E-2</v>
      </c>
      <c r="CP96" s="2">
        <f>SQRT('(5) year_D_R23p2-5.5km'!CZ94^2+'(5) year_D_R23p2-5.5km'!$M94^2)</f>
        <v>2.3126752182086905E-2</v>
      </c>
      <c r="CQ96" s="2">
        <f>SQRT('(5) year_D_R23p2-5.5km'!DA94^2+'(5) year_D_R23p2-5.5km'!$M94^2)</f>
        <v>4.0410124378963914E-2</v>
      </c>
      <c r="CR96" s="2">
        <f>SQRT('(5) year_D_R23p2-5.5km'!DB94^2+'(5) year_D_R23p2-5.5km'!$M94^2)</f>
        <v>5.083464900907924E-2</v>
      </c>
      <c r="CS96" s="2">
        <f>SQRT('(5) year_D_R23p2-5.5km'!DC94^2+'(5) year_D_R23p2-5.5km'!$M94^2)</f>
        <v>7.7380411479349501E-2</v>
      </c>
      <c r="CT96" s="2">
        <f>SQRT('(5) year_D_R23p2-5.5km'!DD94^2+'(5) year_D_R23p2-5.5km'!$M94^2)</f>
        <v>0.16598259461850406</v>
      </c>
      <c r="CU96" s="2">
        <f>SQRT('(5) year_D_R23p2-5.5km'!DE94^2+'(5) year_D_R23p2-5.5km'!$M94^2)</f>
        <v>0.34218391432890416</v>
      </c>
      <c r="CV96" s="2">
        <f>SQRT('(5) year_D_R23p2-5.5km'!DF94^2+'(5) year_D_R23p2-5.5km'!$M94^2)</f>
        <v>0.1374131475697847</v>
      </c>
      <c r="CW96" s="2">
        <f>SQRT('(5) year_D_R23p2-5.5km'!DG94^2+'(5) year_D_R23p2-5.5km'!$M94^2)</f>
        <v>0.15805074378805489</v>
      </c>
      <c r="CX96" s="2">
        <f>SQRT('(5) year_D_R23p2-5.5km'!DH94^2+'(5) year_D_R23p2-5.5km'!$M94^2)</f>
        <v>0.65948622085929542</v>
      </c>
      <c r="CY96" s="2">
        <f t="shared" si="19"/>
        <v>3.06264299660154E-2</v>
      </c>
      <c r="CZ96" s="2">
        <f t="shared" si="16"/>
        <v>4.7167583739054553E-2</v>
      </c>
      <c r="DA96" s="2">
        <f t="shared" si="20"/>
        <v>4.1648798283564423E-2</v>
      </c>
    </row>
    <row r="97" spans="1:105" x14ac:dyDescent="0.2">
      <c r="A97" s="170" t="s">
        <v>33</v>
      </c>
      <c r="B97" s="3" t="s">
        <v>176</v>
      </c>
      <c r="C97" s="2">
        <f>'(6) SMB_R23p2-5km_Gl'!P96-'(5) year_D_R23p2-5.5km'!P95</f>
        <v>-0.13705549999999989</v>
      </c>
      <c r="D97" s="2">
        <f>'(6) SMB_R23p2-5km_Gl'!Q96-'(5) year_D_R23p2-5.5km'!Q95</f>
        <v>-8.7055499999999841E-2</v>
      </c>
      <c r="E97" s="2">
        <f>'(6) SMB_R23p2-5km_Gl'!R96-'(5) year_D_R23p2-5.5km'!R95</f>
        <v>0.17294450000000017</v>
      </c>
      <c r="F97" s="2">
        <f>'(6) SMB_R23p2-5km_Gl'!S96-'(5) year_D_R23p2-5.5km'!S95</f>
        <v>-0.26705549999999989</v>
      </c>
      <c r="G97" s="2">
        <f>'(6) SMB_R23p2-5km_Gl'!T96-'(5) year_D_R23p2-5.5km'!T95</f>
        <v>6.284730000000005E-2</v>
      </c>
      <c r="H97" s="2">
        <f>'(6) SMB_R23p2-5km_Gl'!U96-'(5) year_D_R23p2-5.5km'!U95</f>
        <v>0.17382500000000001</v>
      </c>
      <c r="I97" s="2">
        <f>'(6) SMB_R23p2-5km_Gl'!V96-'(5) year_D_R23p2-5.5km'!V95</f>
        <v>-0.34627220000000003</v>
      </c>
      <c r="J97" s="2">
        <f>'(6) SMB_R23p2-5km_Gl'!W96-'(5) year_D_R23p2-5.5km'!W95</f>
        <v>-0.10636940000000006</v>
      </c>
      <c r="K97" s="2">
        <f>'(6) SMB_R23p2-5km_Gl'!X96-'(5) year_D_R23p2-5.5km'!X95</f>
        <v>-0.19646659999999994</v>
      </c>
      <c r="L97" s="2">
        <f>'(6) SMB_R23p2-5km_Gl'!Y96-'(5) year_D_R23p2-5.5km'!Y95</f>
        <v>-0.30548889999999995</v>
      </c>
      <c r="M97" s="2">
        <f>'(6) SMB_R23p2-5km_Gl'!Z96-'(5) year_D_R23p2-5.5km'!Z95</f>
        <v>-0.40558609999999995</v>
      </c>
      <c r="N97" s="2">
        <f>'(6) SMB_R23p2-5km_Gl'!AA96-'(5) year_D_R23p2-5.5km'!AA95</f>
        <v>-0.63568330000000006</v>
      </c>
      <c r="O97" s="2">
        <f>'(6) SMB_R23p2-5km_Gl'!AB96-'(5) year_D_R23p2-5.5km'!AB95</f>
        <v>-0.71578049999999993</v>
      </c>
      <c r="P97" s="2">
        <f>'(6) SMB_R23p2-5km_Gl'!AC96-'(5) year_D_R23p2-5.5km'!AC95</f>
        <v>-0.57480280000000006</v>
      </c>
      <c r="Q97" s="2">
        <f>'(6) SMB_R23p2-5km_Gl'!AD96-'(5) year_D_R23p2-5.5km'!AD95</f>
        <v>-0.39489999999999992</v>
      </c>
      <c r="R97" s="2">
        <f>'(6) SMB_R23p2-5km_Gl'!AE96-'(5) year_D_R23p2-5.5km'!AE95</f>
        <v>-7.7604400000000018E-2</v>
      </c>
      <c r="S97" s="2">
        <f>'(6) SMB_R23p2-5km_Gl'!AF96-'(5) year_D_R23p2-5.5km'!AF95</f>
        <v>-0.66948680360000001</v>
      </c>
      <c r="T97" s="2">
        <f>'(6) SMB_R23p2-5km_Gl'!AG96-'(5) year_D_R23p2-5.5km'!AG95</f>
        <v>-0.34427431139999998</v>
      </c>
      <c r="U97" s="2">
        <f>'(6) SMB_R23p2-5km_Gl'!AH96-'(5) year_D_R23p2-5.5km'!AH95</f>
        <v>-0.48987627960000002</v>
      </c>
      <c r="V97" s="2">
        <f>'(6) SMB_R23p2-5km_Gl'!AI96-'(5) year_D_R23p2-5.5km'!AI95</f>
        <v>-0.55268842330000001</v>
      </c>
      <c r="W97" s="2">
        <f>'(6) SMB_R23p2-5km_Gl'!AJ96-'(5) year_D_R23p2-5.5km'!AJ95</f>
        <v>-0.28546187060000006</v>
      </c>
      <c r="X97" s="2">
        <f>'(6) SMB_R23p2-5km_Gl'!AK96-'(5) year_D_R23p2-5.5km'!AK95</f>
        <v>-4.8196621499999925E-2</v>
      </c>
      <c r="Y97" s="2">
        <f>'(6) SMB_R23p2-5km_Gl'!AL96-'(5) year_D_R23p2-5.5km'!AL95</f>
        <v>-0.47491710159999989</v>
      </c>
      <c r="Z97" s="2">
        <f>'(6) SMB_R23p2-5km_Gl'!AM96-'(5) year_D_R23p2-5.5km'!AM95</f>
        <v>-0.15795165280000012</v>
      </c>
      <c r="AA97" s="2">
        <f>'(6) SMB_R23p2-5km_Gl'!AN96-'(5) year_D_R23p2-5.5km'!AN95</f>
        <v>-6.6542301999999998E-2</v>
      </c>
      <c r="AB97" s="2">
        <f>'(6) SMB_R23p2-5km_Gl'!AO96-'(5) year_D_R23p2-5.5km'!AO95</f>
        <v>2.6711673999999963E-2</v>
      </c>
      <c r="AC97" s="2">
        <f>'(6) SMB_R23p2-5km_Gl'!AP96-'(5) year_D_R23p2-5.5km'!AP95</f>
        <v>-6.1677872099999975E-2</v>
      </c>
      <c r="AD97" s="2">
        <f>'(6) SMB_R23p2-5km_Gl'!AQ96-'(5) year_D_R23p2-5.5km'!AQ95</f>
        <v>-0.39359523999999996</v>
      </c>
      <c r="AE97" s="2">
        <f>'(6) SMB_R23p2-5km_Gl'!AR96-'(5) year_D_R23p2-5.5km'!AR95</f>
        <v>-0.65539650700000007</v>
      </c>
      <c r="AF97" s="2">
        <f>'(6) SMB_R23p2-5km_Gl'!AS96-'(5) year_D_R23p2-5.5km'!AS95</f>
        <v>-0.31376819039999992</v>
      </c>
      <c r="AG97" s="2">
        <f>'(6) SMB_R23p2-5km_Gl'!AT96-'(5) year_D_R23p2-5.5km'!AT95</f>
        <v>-0.48320750319999989</v>
      </c>
      <c r="AH97" s="2">
        <f>'(6) SMB_R23p2-5km_Gl'!AU96-'(5) year_D_R23p2-5.5km'!AU95</f>
        <v>-0.55766178029999991</v>
      </c>
      <c r="AI97" s="2">
        <f>'(6) SMB_R23p2-5km_Gl'!AV96-'(5) year_D_R23p2-5.5km'!AV95</f>
        <v>-0.49251613719999993</v>
      </c>
      <c r="AJ97" s="2">
        <f>'(6) SMB_R23p2-5km_Gl'!AW96-'(5) year_D_R23p2-5.5km'!AW95</f>
        <v>0.31422773700000017</v>
      </c>
      <c r="AK97" s="2">
        <f>'(6) SMB_R23p2-5km_Gl'!AX96-'(5) year_D_R23p2-5.5km'!AX95</f>
        <v>-0.64107551749999991</v>
      </c>
      <c r="AL97" s="2">
        <f>'(6) SMB_R23p2-5km_Gl'!AY96-'(5) year_D_R23p2-5.5km'!AY95</f>
        <v>-0.34168196639999993</v>
      </c>
      <c r="AM97" s="2">
        <f>'(6) SMB_R23p2-5km_Gl'!AZ96-'(5) year_D_R23p2-5.5km'!AZ95</f>
        <v>-0.98708876179999994</v>
      </c>
      <c r="AN97" s="2">
        <f>'(6) SMB_R23p2-5km_Gl'!BA96-'(5) year_D_R23p2-5.5km'!BA95</f>
        <v>-0.83949873600000013</v>
      </c>
      <c r="AO97" s="2">
        <f>'(6) SMB_R23p2-5km_Gl'!BB96-'(5) year_D_R23p2-5.5km'!BB95</f>
        <v>-0.77454139400000011</v>
      </c>
      <c r="AP97" s="2">
        <f>'(6) SMB_R23p2-5km_Gl'!BC96-'(5) year_D_R23p2-5.5km'!BC95</f>
        <v>-0.77601031160000011</v>
      </c>
      <c r="AQ97" s="2">
        <f>'(6) SMB_R23p2-5km_Gl'!BD96-'(5) year_D_R23p2-5.5km'!BD95</f>
        <v>-1.0620720231999998</v>
      </c>
      <c r="AR97" s="2">
        <f>'(6) SMB_R23p2-5km_Gl'!BE96-'(5) year_D_R23p2-5.5km'!BE95</f>
        <v>-0.25836692639999992</v>
      </c>
      <c r="AS97" s="2">
        <f>'(6) SMB_R23p2-5km_Gl'!BF96-'(5) year_D_R23p2-5.5km'!BF95</f>
        <v>-0.65078359200000002</v>
      </c>
      <c r="AT97" s="2">
        <f>'(6) SMB_R23p2-5km_Gl'!BG96-'(5) year_D_R23p2-5.5km'!BG95</f>
        <v>-0.94451303600000014</v>
      </c>
      <c r="AU97" s="2">
        <f>'(6) SMB_R23p2-5km_Gl'!BH96-'(5) year_D_R23p2-5.5km'!BH95</f>
        <v>-0.72996149880000016</v>
      </c>
      <c r="AV97" s="2">
        <f>'(6) SMB_R23p2-5km_Gl'!BI96-'(5) year_D_R23p2-5.5km'!BI95</f>
        <v>-0.73358867039999975</v>
      </c>
      <c r="AW97" s="2">
        <f>'(6) SMB_R23p2-5km_Gl'!BJ96-'(5) year_D_R23p2-5.5km'!BJ95</f>
        <v>-0.41402887199999994</v>
      </c>
      <c r="AX97" s="23">
        <f t="shared" si="15"/>
        <v>-0.39752098955869558</v>
      </c>
      <c r="AY97" s="23">
        <f t="shared" si="17"/>
        <v>-0.28127059445263153</v>
      </c>
      <c r="AZ97" s="23">
        <f t="shared" si="18"/>
        <v>-0.60708360084444446</v>
      </c>
      <c r="BD97" s="2">
        <f>SQRT('(5) year_D_R23p2-5.5km'!BN95^2+'(5) year_D_R23p2-5.5km'!$M95^2)</f>
        <v>0.28129491112747945</v>
      </c>
      <c r="BE97" s="2">
        <f>SQRT('(5) year_D_R23p2-5.5km'!BO95^2+'(5) year_D_R23p2-5.5km'!$M95^2)</f>
        <v>0.23298518634088408</v>
      </c>
      <c r="BF97" s="2">
        <f>SQRT('(5) year_D_R23p2-5.5km'!BP95^2+'(5) year_D_R23p2-5.5km'!$M95^2)</f>
        <v>0.19758416306060236</v>
      </c>
      <c r="BG97" s="2">
        <f>SQRT('(5) year_D_R23p2-5.5km'!BQ95^2+'(5) year_D_R23p2-5.5km'!$M95^2)</f>
        <v>0.18364941182998296</v>
      </c>
      <c r="BH97" s="2">
        <f>SQRT('(5) year_D_R23p2-5.5km'!BR95^2+'(5) year_D_R23p2-5.5km'!$M95^2)</f>
        <v>0.1903593707132239</v>
      </c>
      <c r="BI97" s="2">
        <f>SQRT('(5) year_D_R23p2-5.5km'!BS95^2+'(5) year_D_R23p2-5.5km'!$M95^2)</f>
        <v>0.20444812051116809</v>
      </c>
      <c r="BJ97" s="2">
        <f>SQRT('(5) year_D_R23p2-5.5km'!BT95^2+'(5) year_D_R23p2-5.5km'!$M95^2)</f>
        <v>0.22402728788819176</v>
      </c>
      <c r="BK97" s="2">
        <f>SQRT('(5) year_D_R23p2-5.5km'!BU95^2+'(5) year_D_R23p2-5.5km'!$M95^2)</f>
        <v>0.24790406697318731</v>
      </c>
      <c r="BL97" s="2">
        <f>SQRT('(5) year_D_R23p2-5.5km'!BV95^2+'(5) year_D_R23p2-5.5km'!$M95^2)</f>
        <v>0.27500759192110946</v>
      </c>
      <c r="BM97" s="2">
        <f>SQRT('(5) year_D_R23p2-5.5km'!BW95^2+'(5) year_D_R23p2-5.5km'!$M95^2)</f>
        <v>0.27837578538342861</v>
      </c>
      <c r="BN97" s="2">
        <f>SQRT('(5) year_D_R23p2-5.5km'!BX95^2+'(5) year_D_R23p2-5.5km'!$M95^2)</f>
        <v>0.25826179063648969</v>
      </c>
      <c r="BO97" s="2">
        <f>SQRT('(5) year_D_R23p2-5.5km'!BY95^2+'(5) year_D_R23p2-5.5km'!$M95^2)</f>
        <v>0.24138052534518853</v>
      </c>
      <c r="BP97" s="2">
        <f>SQRT('(5) year_D_R23p2-5.5km'!BZ95^2+'(5) year_D_R23p2-5.5km'!$M95^2)</f>
        <v>0.22880326525613542</v>
      </c>
      <c r="BQ97" s="2">
        <f>SQRT('(5) year_D_R23p2-5.5km'!CA95^2+'(5) year_D_R23p2-5.5km'!$M95^2)</f>
        <v>0.22147064786173684</v>
      </c>
      <c r="BR97" s="2">
        <f>SQRT('(5) year_D_R23p2-5.5km'!CB95^2+'(5) year_D_R23p2-5.5km'!$M95^2)</f>
        <v>0.22604260657630729</v>
      </c>
      <c r="BS97" s="2">
        <f>SQRT('(5) year_D_R23p2-5.5km'!CC95^2+'(5) year_D_R23p2-5.5km'!$M95^2)</f>
        <v>0.22161094115448743</v>
      </c>
      <c r="BT97" s="2">
        <f>SQRT('(5) year_D_R23p2-5.5km'!CD95^2+'(5) year_D_R23p2-5.5km'!$M95^2)</f>
        <v>0.23512279662838392</v>
      </c>
      <c r="BU97" s="2">
        <f>SQRT('(5) year_D_R23p2-5.5km'!CE95^2+'(5) year_D_R23p2-5.5km'!$M95^2)</f>
        <v>0.21779478155039156</v>
      </c>
      <c r="BV97" s="2">
        <f>SQRT('(5) year_D_R23p2-5.5km'!CF95^2+'(5) year_D_R23p2-5.5km'!$M95^2)</f>
        <v>0.22180007948858177</v>
      </c>
      <c r="BW97" s="2">
        <f>SQRT('(5) year_D_R23p2-5.5km'!CG95^2+'(5) year_D_R23p2-5.5km'!$M95^2)</f>
        <v>0.22309013386907928</v>
      </c>
      <c r="BX97" s="2">
        <f>SQRT('(5) year_D_R23p2-5.5km'!CH95^2+'(5) year_D_R23p2-5.5km'!$M95^2)</f>
        <v>0.22125306719994575</v>
      </c>
      <c r="BY97" s="2">
        <f>SQRT('(5) year_D_R23p2-5.5km'!CI95^2+'(5) year_D_R23p2-5.5km'!$M95^2)</f>
        <v>0.21536476724273257</v>
      </c>
      <c r="BZ97" s="2">
        <f>SQRT('(5) year_D_R23p2-5.5km'!CJ95^2+'(5) year_D_R23p2-5.5km'!$M95^2)</f>
        <v>0.21001950450452292</v>
      </c>
      <c r="CA97" s="2">
        <f>SQRT('(5) year_D_R23p2-5.5km'!CK95^2+'(5) year_D_R23p2-5.5km'!$M95^2)</f>
        <v>0.18169290548739941</v>
      </c>
      <c r="CB97" s="2">
        <f>SQRT('(5) year_D_R23p2-5.5km'!CL95^2+'(5) year_D_R23p2-5.5km'!$M95^2)</f>
        <v>0.18480648396310811</v>
      </c>
      <c r="CC97" s="2">
        <f>SQRT('(5) year_D_R23p2-5.5km'!CM95^2+'(5) year_D_R23p2-5.5km'!$M95^2)</f>
        <v>0.18290483432744065</v>
      </c>
      <c r="CD97" s="2">
        <f>SQRT('(5) year_D_R23p2-5.5km'!CN95^2+'(5) year_D_R23p2-5.5km'!$M95^2)</f>
        <v>0.17247451200227257</v>
      </c>
      <c r="CE97" s="2">
        <f>SQRT('(5) year_D_R23p2-5.5km'!CO95^2+'(5) year_D_R23p2-5.5km'!$M95^2)</f>
        <v>0.15685634540967364</v>
      </c>
      <c r="CF97" s="2">
        <f>SQRT('(5) year_D_R23p2-5.5km'!CP95^2+'(5) year_D_R23p2-5.5km'!$M95^2)</f>
        <v>0.18566641295563813</v>
      </c>
      <c r="CG97" s="2">
        <f>SQRT('(5) year_D_R23p2-5.5km'!CQ95^2+'(5) year_D_R23p2-5.5km'!$M95^2)</f>
        <v>0.17396214140612695</v>
      </c>
      <c r="CH97" s="2">
        <f>SQRT('(5) year_D_R23p2-5.5km'!CR95^2+'(5) year_D_R23p2-5.5km'!$M95^2)</f>
        <v>0.21325995753931387</v>
      </c>
      <c r="CI97" s="2">
        <f>SQRT('(5) year_D_R23p2-5.5km'!CS95^2+'(5) year_D_R23p2-5.5km'!$M95^2)</f>
        <v>0.22728152433937085</v>
      </c>
      <c r="CJ97" s="2">
        <f>SQRT('(5) year_D_R23p2-5.5km'!CT95^2+'(5) year_D_R23p2-5.5km'!$M95^2)</f>
        <v>0.21105467797568131</v>
      </c>
      <c r="CK97" s="2">
        <f>SQRT('(5) year_D_R23p2-5.5km'!CU95^2+'(5) year_D_R23p2-5.5km'!$M95^2)</f>
        <v>0.20872773290537383</v>
      </c>
      <c r="CL97" s="2">
        <f>SQRT('(5) year_D_R23p2-5.5km'!CV95^2+'(5) year_D_R23p2-5.5km'!$M95^2)</f>
        <v>0.20398988597101017</v>
      </c>
      <c r="CM97" s="2">
        <f>SQRT('(5) year_D_R23p2-5.5km'!CW95^2+'(5) year_D_R23p2-5.5km'!$M95^2)</f>
        <v>0.196536993326032</v>
      </c>
      <c r="CN97" s="2">
        <f>SQRT('(5) year_D_R23p2-5.5km'!CX95^2+'(5) year_D_R23p2-5.5km'!$M95^2)</f>
        <v>0.17858198757234925</v>
      </c>
      <c r="CO97" s="2">
        <f>SQRT('(5) year_D_R23p2-5.5km'!CY95^2+'(5) year_D_R23p2-5.5km'!$M95^2)</f>
        <v>0.20091032028083661</v>
      </c>
      <c r="CP97" s="2">
        <f>SQRT('(5) year_D_R23p2-5.5km'!CZ95^2+'(5) year_D_R23p2-5.5km'!$M95^2)</f>
        <v>0.21606821794960379</v>
      </c>
      <c r="CQ97" s="2">
        <f>SQRT('(5) year_D_R23p2-5.5km'!DA95^2+'(5) year_D_R23p2-5.5km'!$M95^2)</f>
        <v>0.22538627742929279</v>
      </c>
      <c r="CR97" s="2">
        <f>SQRT('(5) year_D_R23p2-5.5km'!DB95^2+'(5) year_D_R23p2-5.5km'!$M95^2)</f>
        <v>0.28497489856688979</v>
      </c>
      <c r="CS97" s="2">
        <f>SQRT('(5) year_D_R23p2-5.5km'!DC95^2+'(5) year_D_R23p2-5.5km'!$M95^2)</f>
        <v>0.20664803984851907</v>
      </c>
      <c r="CT97" s="2">
        <f>SQRT('(5) year_D_R23p2-5.5km'!DD95^2+'(5) year_D_R23p2-5.5km'!$M95^2)</f>
        <v>0.24877861138407192</v>
      </c>
      <c r="CU97" s="2">
        <f>SQRT('(5) year_D_R23p2-5.5km'!DE95^2+'(5) year_D_R23p2-5.5km'!$M95^2)</f>
        <v>0.23105523338306055</v>
      </c>
      <c r="CV97" s="2">
        <f>SQRT('(5) year_D_R23p2-5.5km'!DF95^2+'(5) year_D_R23p2-5.5km'!$M95^2)</f>
        <v>0.23805103426518434</v>
      </c>
      <c r="CW97" s="2">
        <f>SQRT('(5) year_D_R23p2-5.5km'!DG95^2+'(5) year_D_R23p2-5.5km'!$M95^2)</f>
        <v>0.24633578629077826</v>
      </c>
      <c r="CX97" s="2">
        <f>SQRT('(5) year_D_R23p2-5.5km'!DH95^2+'(5) year_D_R23p2-5.5km'!$M95^2)</f>
        <v>0.21619258252635173</v>
      </c>
      <c r="CY97" s="2">
        <f t="shared" si="19"/>
        <v>3.2515849309957615E-2</v>
      </c>
      <c r="CZ97" s="2">
        <f t="shared" si="16"/>
        <v>5.4433865651654111E-2</v>
      </c>
      <c r="DA97" s="2">
        <f t="shared" si="20"/>
        <v>5.1033071418380455E-2</v>
      </c>
    </row>
    <row r="98" spans="1:105" x14ac:dyDescent="0.2">
      <c r="A98" s="170" t="s">
        <v>35</v>
      </c>
      <c r="B98" s="3" t="s">
        <v>176</v>
      </c>
      <c r="C98" s="2">
        <f>'(6) SMB_R23p2-5km_Gl'!P97-'(5) year_D_R23p2-5.5km'!P96</f>
        <v>-0.10984828000000002</v>
      </c>
      <c r="D98" s="2">
        <f>'(6) SMB_R23p2-5km_Gl'!Q97-'(5) year_D_R23p2-5.5km'!Q96</f>
        <v>-0.12984828000000004</v>
      </c>
      <c r="E98" s="2">
        <f>'(6) SMB_R23p2-5km_Gl'!R97-'(5) year_D_R23p2-5.5km'!R96</f>
        <v>0.11015171999999995</v>
      </c>
      <c r="F98" s="2">
        <f>'(6) SMB_R23p2-5km_Gl'!S97-'(5) year_D_R23p2-5.5km'!S96</f>
        <v>-0.16984828000000007</v>
      </c>
      <c r="G98" s="2">
        <f>'(6) SMB_R23p2-5km_Gl'!T97-'(5) year_D_R23p2-5.5km'!T96</f>
        <v>7.1924451999999972E-2</v>
      </c>
      <c r="H98" s="2">
        <f>'(6) SMB_R23p2-5km_Gl'!U97-'(5) year_D_R23p2-5.5km'!U96</f>
        <v>0.14268455800000002</v>
      </c>
      <c r="I98" s="2">
        <f>'(6) SMB_R23p2-5km_Gl'!V97-'(5) year_D_R23p2-5.5km'!V96</f>
        <v>-0.24554271000000005</v>
      </c>
      <c r="J98" s="2">
        <f>'(6) SMB_R23p2-5km_Gl'!W97-'(5) year_D_R23p2-5.5km'!W96</f>
        <v>-8.4782603999999928E-2</v>
      </c>
      <c r="K98" s="2">
        <f>'(6) SMB_R23p2-5km_Gl'!X97-'(5) year_D_R23p2-5.5km'!X96</f>
        <v>-0.11300987200000001</v>
      </c>
      <c r="L98" s="2">
        <f>'(6) SMB_R23p2-5km_Gl'!Y97-'(5) year_D_R23p2-5.5km'!Y96</f>
        <v>-0.13224976600000005</v>
      </c>
      <c r="M98" s="2">
        <f>'(6) SMB_R23p2-5km_Gl'!Z97-'(5) year_D_R23p2-5.5km'!Z96</f>
        <v>-0.260477034</v>
      </c>
      <c r="N98" s="2">
        <f>'(6) SMB_R23p2-5km_Gl'!AA97-'(5) year_D_R23p2-5.5km'!AA96</f>
        <v>-0.46870430200000013</v>
      </c>
      <c r="O98" s="2">
        <f>'(6) SMB_R23p2-5km_Gl'!AB97-'(5) year_D_R23p2-5.5km'!AB96</f>
        <v>-0.56794419600000001</v>
      </c>
      <c r="P98" s="2">
        <f>'(6) SMB_R23p2-5km_Gl'!AC97-'(5) year_D_R23p2-5.5km'!AC96</f>
        <v>-0.35617146399999999</v>
      </c>
      <c r="Q98" s="2">
        <f>'(6) SMB_R23p2-5km_Gl'!AD97-'(5) year_D_R23p2-5.5km'!AD96</f>
        <v>-0.215411358</v>
      </c>
      <c r="R98" s="2">
        <f>'(6) SMB_R23p2-5km_Gl'!AE97-'(5) year_D_R23p2-5.5km'!AE96</f>
        <v>-2.2626000000000035E-2</v>
      </c>
      <c r="S98" s="2">
        <f>'(6) SMB_R23p2-5km_Gl'!AF97-'(5) year_D_R23p2-5.5km'!AF96</f>
        <v>-0.25112939999999995</v>
      </c>
      <c r="T98" s="2">
        <f>'(6) SMB_R23p2-5km_Gl'!AG97-'(5) year_D_R23p2-5.5km'!AG96</f>
        <v>-0.20790816999999995</v>
      </c>
      <c r="U98" s="2">
        <f>'(6) SMB_R23p2-5km_Gl'!AH97-'(5) year_D_R23p2-5.5km'!AH96</f>
        <v>-0.23636824399999989</v>
      </c>
      <c r="V98" s="2">
        <f>'(6) SMB_R23p2-5km_Gl'!AI97-'(5) year_D_R23p2-5.5km'!AI96</f>
        <v>-0.39057695599999998</v>
      </c>
      <c r="W98" s="2">
        <f>'(6) SMB_R23p2-5km_Gl'!AJ97-'(5) year_D_R23p2-5.5km'!AJ96</f>
        <v>-0.27484582400000002</v>
      </c>
      <c r="X98" s="2">
        <f>'(6) SMB_R23p2-5km_Gl'!AK97-'(5) year_D_R23p2-5.5km'!AK96</f>
        <v>-4.627613999999991E-2</v>
      </c>
      <c r="Y98" s="2">
        <f>'(6) SMB_R23p2-5km_Gl'!AL97-'(5) year_D_R23p2-5.5km'!AL96</f>
        <v>-0.36035043599999972</v>
      </c>
      <c r="Z98" s="2">
        <f>'(6) SMB_R23p2-5km_Gl'!AM97-'(5) year_D_R23p2-5.5km'!AM96</f>
        <v>-0.23845705399999995</v>
      </c>
      <c r="AA98" s="2">
        <f>'(6) SMB_R23p2-5km_Gl'!AN97-'(5) year_D_R23p2-5.5km'!AN96</f>
        <v>0.11295152000000008</v>
      </c>
      <c r="AB98" s="2">
        <f>'(6) SMB_R23p2-5km_Gl'!AO97-'(5) year_D_R23p2-5.5km'!AO96</f>
        <v>-4.8572432000000054E-2</v>
      </c>
      <c r="AC98" s="2">
        <f>'(6) SMB_R23p2-5km_Gl'!AP97-'(5) year_D_R23p2-5.5km'!AP96</f>
        <v>5.9241900000000181E-2</v>
      </c>
      <c r="AD98" s="2">
        <f>'(6) SMB_R23p2-5km_Gl'!AQ97-'(5) year_D_R23p2-5.5km'!AQ96</f>
        <v>-0.32133071979999983</v>
      </c>
      <c r="AE98" s="2">
        <f>'(6) SMB_R23p2-5km_Gl'!AR97-'(5) year_D_R23p2-5.5km'!AR96</f>
        <v>-0.40357440339999995</v>
      </c>
      <c r="AF98" s="2">
        <f>'(6) SMB_R23p2-5km_Gl'!AS97-'(5) year_D_R23p2-5.5km'!AS96</f>
        <v>-0.18509621499999995</v>
      </c>
      <c r="AG98" s="2">
        <f>'(6) SMB_R23p2-5km_Gl'!AT97-'(5) year_D_R23p2-5.5km'!AT96</f>
        <v>-0.23532394039999993</v>
      </c>
      <c r="AH98" s="2">
        <f>'(6) SMB_R23p2-5km_Gl'!AU97-'(5) year_D_R23p2-5.5km'!AU96</f>
        <v>-0.20577223779999976</v>
      </c>
      <c r="AI98" s="2">
        <f>'(6) SMB_R23p2-5km_Gl'!AV97-'(5) year_D_R23p2-5.5km'!AV96</f>
        <v>-0.34907339400000004</v>
      </c>
      <c r="AJ98" s="2">
        <f>'(6) SMB_R23p2-5km_Gl'!AW97-'(5) year_D_R23p2-5.5km'!AW96</f>
        <v>0.2227212714000002</v>
      </c>
      <c r="AK98" s="2">
        <f>'(6) SMB_R23p2-5km_Gl'!AX97-'(5) year_D_R23p2-5.5km'!AX96</f>
        <v>-0.53199957779999996</v>
      </c>
      <c r="AL98" s="2">
        <f>'(6) SMB_R23p2-5km_Gl'!AY97-'(5) year_D_R23p2-5.5km'!AY96</f>
        <v>-0.24434679959999994</v>
      </c>
      <c r="AM98" s="2">
        <f>'(6) SMB_R23p2-5km_Gl'!AZ97-'(5) year_D_R23p2-5.5km'!AZ96</f>
        <v>-0.74020084580000001</v>
      </c>
      <c r="AN98" s="2">
        <f>'(6) SMB_R23p2-5km_Gl'!BA97-'(5) year_D_R23p2-5.5km'!BA96</f>
        <v>-0.64673599540000004</v>
      </c>
      <c r="AO98" s="2">
        <f>'(6) SMB_R23p2-5km_Gl'!BB97-'(5) year_D_R23p2-5.5km'!BB96</f>
        <v>-0.42373127079999995</v>
      </c>
      <c r="AP98" s="2">
        <f>'(6) SMB_R23p2-5km_Gl'!BC97-'(5) year_D_R23p2-5.5km'!BC96</f>
        <v>-0.3526850857999998</v>
      </c>
      <c r="AQ98" s="2">
        <f>'(6) SMB_R23p2-5km_Gl'!BD97-'(5) year_D_R23p2-5.5km'!BD96</f>
        <v>-0.33103721699999977</v>
      </c>
      <c r="AR98" s="2">
        <f>'(6) SMB_R23p2-5km_Gl'!BE97-'(5) year_D_R23p2-5.5km'!BE96</f>
        <v>-0.16414374499999995</v>
      </c>
      <c r="AS98" s="2">
        <f>'(6) SMB_R23p2-5km_Gl'!BF97-'(5) year_D_R23p2-5.5km'!BF96</f>
        <v>-0.22763206079999976</v>
      </c>
      <c r="AT98" s="2">
        <f>'(6) SMB_R23p2-5km_Gl'!BG97-'(5) year_D_R23p2-5.5km'!BG96</f>
        <v>-0.41619065999999993</v>
      </c>
      <c r="AU98" s="2">
        <f>'(6) SMB_R23p2-5km_Gl'!BH97-'(5) year_D_R23p2-5.5km'!BH96</f>
        <v>-0.26931182139999987</v>
      </c>
      <c r="AV98" s="2">
        <f>'(6) SMB_R23p2-5km_Gl'!BI97-'(5) year_D_R23p2-5.5km'!BI96</f>
        <v>-0.15875344079999998</v>
      </c>
      <c r="AW98" s="2">
        <f>'(6) SMB_R23p2-5km_Gl'!BJ97-'(5) year_D_R23p2-5.5km'!BJ96</f>
        <v>-2.5388579999999883E-2</v>
      </c>
      <c r="AX98" s="23">
        <f t="shared" si="15"/>
        <v>-0.22648288719999995</v>
      </c>
      <c r="AY98" s="23">
        <f t="shared" si="17"/>
        <v>-0.1709004857894737</v>
      </c>
      <c r="AZ98" s="23">
        <f t="shared" si="18"/>
        <v>-0.31460485774444424</v>
      </c>
      <c r="BD98" s="2">
        <f>SQRT('(5) year_D_R23p2-5.5km'!BN96^2+'(5) year_D_R23p2-5.5km'!$M96^2)</f>
        <v>0.23873713379777581</v>
      </c>
      <c r="BE98" s="2">
        <f>SQRT('(5) year_D_R23p2-5.5km'!BO96^2+'(5) year_D_R23p2-5.5km'!$M96^2)</f>
        <v>0.19117559646279514</v>
      </c>
      <c r="BF98" s="2">
        <f>SQRT('(5) year_D_R23p2-5.5km'!BP96^2+'(5) year_D_R23p2-5.5km'!$M96^2)</f>
        <v>0.15475908875057739</v>
      </c>
      <c r="BG98" s="2">
        <f>SQRT('(5) year_D_R23p2-5.5km'!BQ96^2+'(5) year_D_R23p2-5.5km'!$M96^2)</f>
        <v>0.13959162648971285</v>
      </c>
      <c r="BH98" s="2">
        <f>SQRT('(5) year_D_R23p2-5.5km'!BR96^2+'(5) year_D_R23p2-5.5km'!$M96^2)</f>
        <v>0.14505110846762606</v>
      </c>
      <c r="BI98" s="2">
        <f>SQRT('(5) year_D_R23p2-5.5km'!BS96^2+'(5) year_D_R23p2-5.5km'!$M96^2)</f>
        <v>0.15766883600285495</v>
      </c>
      <c r="BJ98" s="2">
        <f>SQRT('(5) year_D_R23p2-5.5km'!BT96^2+'(5) year_D_R23p2-5.5km'!$M96^2)</f>
        <v>0.17627988947458642</v>
      </c>
      <c r="BK98" s="2">
        <f>SQRT('(5) year_D_R23p2-5.5km'!BU96^2+'(5) year_D_R23p2-5.5km'!$M96^2)</f>
        <v>0.19800904539806283</v>
      </c>
      <c r="BL98" s="2">
        <f>SQRT('(5) year_D_R23p2-5.5km'!BV96^2+'(5) year_D_R23p2-5.5km'!$M96^2)</f>
        <v>0.22269929539053279</v>
      </c>
      <c r="BM98" s="2">
        <f>SQRT('(5) year_D_R23p2-5.5km'!BW96^2+'(5) year_D_R23p2-5.5km'!$M96^2)</f>
        <v>0.22419430271402541</v>
      </c>
      <c r="BN98" s="2">
        <f>SQRT('(5) year_D_R23p2-5.5km'!BX96^2+'(5) year_D_R23p2-5.5km'!$M96^2)</f>
        <v>0.20233618343447807</v>
      </c>
      <c r="BO98" s="2">
        <f>SQRT('(5) year_D_R23p2-5.5km'!BY96^2+'(5) year_D_R23p2-5.5km'!$M96^2)</f>
        <v>0.18351697193559932</v>
      </c>
      <c r="BP98" s="2">
        <f>SQRT('(5) year_D_R23p2-5.5km'!BZ96^2+'(5) year_D_R23p2-5.5km'!$M96^2)</f>
        <v>0.16781481228237433</v>
      </c>
      <c r="BQ98" s="2">
        <f>SQRT('(5) year_D_R23p2-5.5km'!CA96^2+'(5) year_D_R23p2-5.5km'!$M96^2)</f>
        <v>0.15810536363015421</v>
      </c>
      <c r="BR98" s="2">
        <f>SQRT('(5) year_D_R23p2-5.5km'!CB96^2+'(5) year_D_R23p2-5.5km'!$M96^2)</f>
        <v>0.15353221346515059</v>
      </c>
      <c r="BS98" s="2">
        <f>SQRT('(5) year_D_R23p2-5.5km'!CC96^2+'(5) year_D_R23p2-5.5km'!$M96^2)</f>
        <v>0.15284685682129925</v>
      </c>
      <c r="BT98" s="2">
        <f>SQRT('(5) year_D_R23p2-5.5km'!CD96^2+'(5) year_D_R23p2-5.5km'!$M96^2)</f>
        <v>0.12923953428655333</v>
      </c>
      <c r="BU98" s="2">
        <f>SQRT('(5) year_D_R23p2-5.5km'!CE96^2+'(5) year_D_R23p2-5.5km'!$M96^2)</f>
        <v>0.14239564973626392</v>
      </c>
      <c r="BV98" s="2">
        <f>SQRT('(5) year_D_R23p2-5.5km'!CF96^2+'(5) year_D_R23p2-5.5km'!$M96^2)</f>
        <v>0.14767605860479932</v>
      </c>
      <c r="BW98" s="2">
        <f>SQRT('(5) year_D_R23p2-5.5km'!CG96^2+'(5) year_D_R23p2-5.5km'!$M96^2)</f>
        <v>0.15345662230286577</v>
      </c>
      <c r="BX98" s="2">
        <f>SQRT('(5) year_D_R23p2-5.5km'!CH96^2+'(5) year_D_R23p2-5.5km'!$M96^2)</f>
        <v>0.17646675626538549</v>
      </c>
      <c r="BY98" s="2">
        <f>SQRT('(5) year_D_R23p2-5.5km'!CI96^2+'(5) year_D_R23p2-5.5km'!$M96^2)</f>
        <v>0.15524701631402782</v>
      </c>
      <c r="BZ98" s="2">
        <f>SQRT('(5) year_D_R23p2-5.5km'!CJ96^2+'(5) year_D_R23p2-5.5km'!$M96^2)</f>
        <v>0.16814341614055753</v>
      </c>
      <c r="CA98" s="2">
        <f>SQRT('(5) year_D_R23p2-5.5km'!CK96^2+'(5) year_D_R23p2-5.5km'!$M96^2)</f>
        <v>0.1696489696343029</v>
      </c>
      <c r="CB98" s="2">
        <f>SQRT('(5) year_D_R23p2-5.5km'!CL96^2+'(5) year_D_R23p2-5.5km'!$M96^2)</f>
        <v>0.16167759812995122</v>
      </c>
      <c r="CC98" s="2">
        <f>SQRT('(5) year_D_R23p2-5.5km'!CM96^2+'(5) year_D_R23p2-5.5km'!$M96^2)</f>
        <v>0.16350854545103236</v>
      </c>
      <c r="CD98" s="2">
        <f>SQRT('(5) year_D_R23p2-5.5km'!CN96^2+'(5) year_D_R23p2-5.5km'!$M96^2)</f>
        <v>0.15541754877885641</v>
      </c>
      <c r="CE98" s="2">
        <f>SQRT('(5) year_D_R23p2-5.5km'!CO96^2+'(5) year_D_R23p2-5.5km'!$M96^2)</f>
        <v>0.15125067800881031</v>
      </c>
      <c r="CF98" s="2">
        <f>SQRT('(5) year_D_R23p2-5.5km'!CP96^2+'(5) year_D_R23p2-5.5km'!$M96^2)</f>
        <v>0.15467355300144439</v>
      </c>
      <c r="CG98" s="2">
        <f>SQRT('(5) year_D_R23p2-5.5km'!CQ96^2+'(5) year_D_R23p2-5.5km'!$M96^2)</f>
        <v>0.12572438415665604</v>
      </c>
      <c r="CH98" s="2">
        <f>SQRT('(5) year_D_R23p2-5.5km'!CR96^2+'(5) year_D_R23p2-5.5km'!$M96^2)</f>
        <v>0.12785641474237905</v>
      </c>
      <c r="CI98" s="2">
        <f>SQRT('(5) year_D_R23p2-5.5km'!CS96^2+'(5) year_D_R23p2-5.5km'!$M96^2)</f>
        <v>0.12394588793036065</v>
      </c>
      <c r="CJ98" s="2">
        <f>SQRT('(5) year_D_R23p2-5.5km'!CT96^2+'(5) year_D_R23p2-5.5km'!$M96^2)</f>
        <v>0.13323930799413281</v>
      </c>
      <c r="CK98" s="2">
        <f>SQRT('(5) year_D_R23p2-5.5km'!CU96^2+'(5) year_D_R23p2-5.5km'!$M96^2)</f>
        <v>0.20143650006548677</v>
      </c>
      <c r="CL98" s="2">
        <f>SQRT('(5) year_D_R23p2-5.5km'!CV96^2+'(5) year_D_R23p2-5.5km'!$M96^2)</f>
        <v>0.14816946900644229</v>
      </c>
      <c r="CM98" s="2">
        <f>SQRT('(5) year_D_R23p2-5.5km'!CW96^2+'(5) year_D_R23p2-5.5km'!$M96^2)</f>
        <v>0.1467397432118806</v>
      </c>
      <c r="CN98" s="2">
        <f>SQRT('(5) year_D_R23p2-5.5km'!CX96^2+'(5) year_D_R23p2-5.5km'!$M96^2)</f>
        <v>0.17593765294314556</v>
      </c>
      <c r="CO98" s="2">
        <f>SQRT('(5) year_D_R23p2-5.5km'!CY96^2+'(5) year_D_R23p2-5.5km'!$M96^2)</f>
        <v>0.17684401938355185</v>
      </c>
      <c r="CP98" s="2">
        <f>SQRT('(5) year_D_R23p2-5.5km'!CZ96^2+'(5) year_D_R23p2-5.5km'!$M96^2)</f>
        <v>0.176116414613985</v>
      </c>
      <c r="CQ98" s="2">
        <f>SQRT('(5) year_D_R23p2-5.5km'!DA96^2+'(5) year_D_R23p2-5.5km'!$M96^2)</f>
        <v>0.18635006857920092</v>
      </c>
      <c r="CR98" s="2">
        <f>SQRT('(5) year_D_R23p2-5.5km'!DB96^2+'(5) year_D_R23p2-5.5km'!$M96^2)</f>
        <v>0.16923888876648044</v>
      </c>
      <c r="CS98" s="2">
        <f>SQRT('(5) year_D_R23p2-5.5km'!DC96^2+'(5) year_D_R23p2-5.5km'!$M96^2)</f>
        <v>0.15722343513791207</v>
      </c>
      <c r="CT98" s="2">
        <f>SQRT('(5) year_D_R23p2-5.5km'!DD96^2+'(5) year_D_R23p2-5.5km'!$M96^2)</f>
        <v>0.14088238630657779</v>
      </c>
      <c r="CU98" s="2">
        <f>SQRT('(5) year_D_R23p2-5.5km'!DE96^2+'(5) year_D_R23p2-5.5km'!$M96^2)</f>
        <v>0.133403044833625</v>
      </c>
      <c r="CV98" s="2">
        <f>SQRT('(5) year_D_R23p2-5.5km'!DF96^2+'(5) year_D_R23p2-5.5km'!$M96^2)</f>
        <v>0.13388585031691544</v>
      </c>
      <c r="CW98" s="2">
        <f>SQRT('(5) year_D_R23p2-5.5km'!DG96^2+'(5) year_D_R23p2-5.5km'!$M96^2)</f>
        <v>0.13247096214546708</v>
      </c>
      <c r="CX98" s="2">
        <f>SQRT('(5) year_D_R23p2-5.5km'!DH96^2+'(5) year_D_R23p2-5.5km'!$M96^2)</f>
        <v>0.13262933096051502</v>
      </c>
      <c r="CY98" s="2">
        <f t="shared" si="19"/>
        <v>2.4255130689096578E-2</v>
      </c>
      <c r="CZ98" s="2">
        <f t="shared" si="16"/>
        <v>4.0759490305182583E-2</v>
      </c>
      <c r="DA98" s="2">
        <f t="shared" si="20"/>
        <v>3.5933306970125742E-2</v>
      </c>
    </row>
    <row r="99" spans="1:105" x14ac:dyDescent="0.2">
      <c r="A99" s="170" t="s">
        <v>191</v>
      </c>
      <c r="B99" s="3" t="s">
        <v>176</v>
      </c>
      <c r="C99" s="2">
        <f>'(6) SMB_R23p2-5km_Gl'!P98-'(5) year_D_R23p2-5.5km'!P97</f>
        <v>0.34</v>
      </c>
      <c r="D99" s="2">
        <f>'(6) SMB_R23p2-5km_Gl'!Q98-'(5) year_D_R23p2-5.5km'!Q97</f>
        <v>0.31</v>
      </c>
      <c r="E99" s="2">
        <f>'(6) SMB_R23p2-5km_Gl'!R98-'(5) year_D_R23p2-5.5km'!R97</f>
        <v>0.92</v>
      </c>
      <c r="F99" s="2">
        <f>'(6) SMB_R23p2-5km_Gl'!S98-'(5) year_D_R23p2-5.5km'!S97</f>
        <v>0.1</v>
      </c>
      <c r="G99" s="2">
        <f>'(6) SMB_R23p2-5km_Gl'!T98-'(5) year_D_R23p2-5.5km'!T97</f>
        <v>1.21</v>
      </c>
      <c r="H99" s="2">
        <f>'(6) SMB_R23p2-5km_Gl'!U98-'(5) year_D_R23p2-5.5km'!U97</f>
        <v>1.23</v>
      </c>
      <c r="I99" s="2">
        <f>'(6) SMB_R23p2-5km_Gl'!V98-'(5) year_D_R23p2-5.5km'!V97</f>
        <v>0.12</v>
      </c>
      <c r="J99" s="2">
        <f>'(6) SMB_R23p2-5km_Gl'!W98-'(5) year_D_R23p2-5.5km'!W97</f>
        <v>0.36</v>
      </c>
      <c r="K99" s="2">
        <f>'(6) SMB_R23p2-5km_Gl'!X98-'(5) year_D_R23p2-5.5km'!X97</f>
        <v>0.37</v>
      </c>
      <c r="L99" s="2">
        <f>'(6) SMB_R23p2-5km_Gl'!Y98-'(5) year_D_R23p2-5.5km'!Y97</f>
        <v>0.13</v>
      </c>
      <c r="M99" s="2">
        <f>'(6) SMB_R23p2-5km_Gl'!Z98-'(5) year_D_R23p2-5.5km'!Z97</f>
        <v>0.01</v>
      </c>
      <c r="N99" s="2">
        <f>'(6) SMB_R23p2-5km_Gl'!AA98-'(5) year_D_R23p2-5.5km'!AA97</f>
        <v>-0.19</v>
      </c>
      <c r="O99" s="2">
        <f>'(6) SMB_R23p2-5km_Gl'!AB98-'(5) year_D_R23p2-5.5km'!AB97</f>
        <v>-0.2</v>
      </c>
      <c r="P99" s="2">
        <f>'(6) SMB_R23p2-5km_Gl'!AC98-'(5) year_D_R23p2-5.5km'!AC97</f>
        <v>-0.27</v>
      </c>
      <c r="Q99" s="2">
        <f>'(6) SMB_R23p2-5km_Gl'!AD98-'(5) year_D_R23p2-5.5km'!AD97</f>
        <v>0.53</v>
      </c>
      <c r="R99" s="2">
        <f>'(6) SMB_R23p2-5km_Gl'!AE98-'(5) year_D_R23p2-5.5km'!AE97</f>
        <v>0.73</v>
      </c>
      <c r="S99" s="2">
        <f>'(6) SMB_R23p2-5km_Gl'!AF98-'(5) year_D_R23p2-5.5km'!AF97</f>
        <v>0.1</v>
      </c>
      <c r="T99" s="2">
        <f>'(6) SMB_R23p2-5km_Gl'!AG98-'(5) year_D_R23p2-5.5km'!AG97</f>
        <v>0.08</v>
      </c>
      <c r="U99" s="2">
        <f>'(6) SMB_R23p2-5km_Gl'!AH98-'(5) year_D_R23p2-5.5km'!AH97</f>
        <v>0.31</v>
      </c>
      <c r="V99" s="2">
        <f>'(6) SMB_R23p2-5km_Gl'!AI98-'(5) year_D_R23p2-5.5km'!AI97</f>
        <v>0.02</v>
      </c>
      <c r="W99" s="2">
        <f>'(6) SMB_R23p2-5km_Gl'!AJ98-'(5) year_D_R23p2-5.5km'!AJ97</f>
        <v>0.13</v>
      </c>
      <c r="X99" s="2">
        <f>'(6) SMB_R23p2-5km_Gl'!AK98-'(5) year_D_R23p2-5.5km'!AK97</f>
        <v>0.94</v>
      </c>
      <c r="Y99" s="2">
        <f>'(6) SMB_R23p2-5km_Gl'!AL98-'(5) year_D_R23p2-5.5km'!AL97</f>
        <v>0.15</v>
      </c>
      <c r="Z99" s="2">
        <f>'(6) SMB_R23p2-5km_Gl'!AM98-'(5) year_D_R23p2-5.5km'!AM97</f>
        <v>0.4</v>
      </c>
      <c r="AA99" s="2">
        <f>'(6) SMB_R23p2-5km_Gl'!AN98-'(5) year_D_R23p2-5.5km'!AN97</f>
        <v>0.09</v>
      </c>
      <c r="AB99" s="2">
        <f>'(6) SMB_R23p2-5km_Gl'!AO98-'(5) year_D_R23p2-5.5km'!AO97</f>
        <v>0.66</v>
      </c>
      <c r="AC99" s="2">
        <f>'(6) SMB_R23p2-5km_Gl'!AP98-'(5) year_D_R23p2-5.5km'!AP97</f>
        <v>0.57999999999999996</v>
      </c>
      <c r="AD99" s="2">
        <f>'(6) SMB_R23p2-5km_Gl'!AQ98-'(5) year_D_R23p2-5.5km'!AQ97</f>
        <v>-0.4</v>
      </c>
      <c r="AE99" s="2">
        <f>'(6) SMB_R23p2-5km_Gl'!AR98-'(5) year_D_R23p2-5.5km'!AR97</f>
        <v>-0.43</v>
      </c>
      <c r="AF99" s="2">
        <f>'(6) SMB_R23p2-5km_Gl'!AS98-'(5) year_D_R23p2-5.5km'!AS97</f>
        <v>0.53</v>
      </c>
      <c r="AG99" s="2">
        <f>'(6) SMB_R23p2-5km_Gl'!AT98-'(5) year_D_R23p2-5.5km'!AT97</f>
        <v>-0.37</v>
      </c>
      <c r="AH99" s="2">
        <f>'(6) SMB_R23p2-5km_Gl'!AU98-'(5) year_D_R23p2-5.5km'!AU97</f>
        <v>-0.4</v>
      </c>
      <c r="AI99" s="2">
        <f>'(6) SMB_R23p2-5km_Gl'!AV98-'(5) year_D_R23p2-5.5km'!AV97</f>
        <v>-0.15</v>
      </c>
      <c r="AJ99" s="2">
        <f>'(6) SMB_R23p2-5km_Gl'!AW98-'(5) year_D_R23p2-5.5km'!AW97</f>
        <v>0.82</v>
      </c>
      <c r="AK99" s="2">
        <f>'(6) SMB_R23p2-5km_Gl'!AX98-'(5) year_D_R23p2-5.5km'!AX97</f>
        <v>-0.6</v>
      </c>
      <c r="AL99" s="2">
        <f>'(6) SMB_R23p2-5km_Gl'!AY98-'(5) year_D_R23p2-5.5km'!AY97</f>
        <v>-0.15</v>
      </c>
      <c r="AM99" s="2">
        <f>'(6) SMB_R23p2-5km_Gl'!AZ98-'(5) year_D_R23p2-5.5km'!AZ97</f>
        <v>-1.62</v>
      </c>
      <c r="AN99" s="2">
        <f>'(6) SMB_R23p2-5km_Gl'!BA98-'(5) year_D_R23p2-5.5km'!BA97</f>
        <v>-1.1000000000000001</v>
      </c>
      <c r="AO99" s="2">
        <f>'(6) SMB_R23p2-5km_Gl'!BB98-'(5) year_D_R23p2-5.5km'!BB97</f>
        <v>-1.1200000000000001</v>
      </c>
      <c r="AP99" s="2">
        <f>'(6) SMB_R23p2-5km_Gl'!BC98-'(5) year_D_R23p2-5.5km'!BC97</f>
        <v>-1.25</v>
      </c>
      <c r="AQ99" s="2">
        <f>'(6) SMB_R23p2-5km_Gl'!BD98-'(5) year_D_R23p2-5.5km'!BD97</f>
        <v>-1.4</v>
      </c>
      <c r="AR99" s="2">
        <f>'(6) SMB_R23p2-5km_Gl'!BE98-'(5) year_D_R23p2-5.5km'!BE97</f>
        <v>-0.92</v>
      </c>
      <c r="AS99" s="2">
        <f>'(6) SMB_R23p2-5km_Gl'!BF98-'(5) year_D_R23p2-5.5km'!BF97</f>
        <v>0.42</v>
      </c>
      <c r="AT99" s="2">
        <f>'(6) SMB_R23p2-5km_Gl'!BG98-'(5) year_D_R23p2-5.5km'!BG97</f>
        <v>-1.04</v>
      </c>
      <c r="AU99" s="2">
        <f>'(6) SMB_R23p2-5km_Gl'!BH98-'(5) year_D_R23p2-5.5km'!BH97</f>
        <v>-1.55</v>
      </c>
      <c r="AV99" s="2">
        <f>'(6) SMB_R23p2-5km_Gl'!BI98-'(5) year_D_R23p2-5.5km'!BI97</f>
        <v>-0.56000000000000005</v>
      </c>
      <c r="AW99" s="2">
        <f>'(6) SMB_R23p2-5km_Gl'!BJ98-'(5) year_D_R23p2-5.5km'!BJ97</f>
        <v>0.52</v>
      </c>
      <c r="AX99" s="23">
        <f t="shared" si="15"/>
        <v>-4.6304347826087014E-2</v>
      </c>
      <c r="AY99" s="23">
        <f t="shared" si="17"/>
        <v>0.32578947368421046</v>
      </c>
      <c r="AZ99" s="23">
        <f t="shared" si="18"/>
        <v>-0.60500000000000009</v>
      </c>
      <c r="BD99" s="2">
        <f>SQRT('(5) year_D_R23p2-5.5km'!BN97^2+'(5) year_D_R23p2-5.5km'!$M97^2)</f>
        <v>3.0277687465221265E-2</v>
      </c>
      <c r="BE99" s="2">
        <f>SQRT('(5) year_D_R23p2-5.5km'!BO97^2+'(5) year_D_R23p2-5.5km'!$M97^2)</f>
        <v>3.0277687465221265E-2</v>
      </c>
      <c r="BF99" s="2">
        <f>SQRT('(5) year_D_R23p2-5.5km'!BP97^2+'(5) year_D_R23p2-5.5km'!$M97^2)</f>
        <v>3.0277687465221265E-2</v>
      </c>
      <c r="BG99" s="2">
        <f>SQRT('(5) year_D_R23p2-5.5km'!BQ97^2+'(5) year_D_R23p2-5.5km'!$M97^2)</f>
        <v>3.0277687465221265E-2</v>
      </c>
      <c r="BH99" s="2">
        <f>SQRT('(5) year_D_R23p2-5.5km'!BR97^2+'(5) year_D_R23p2-5.5km'!$M97^2)</f>
        <v>3.0277687465221265E-2</v>
      </c>
      <c r="BI99" s="2">
        <f>SQRT('(5) year_D_R23p2-5.5km'!BS97^2+'(5) year_D_R23p2-5.5km'!$M97^2)</f>
        <v>3.0277687465221265E-2</v>
      </c>
      <c r="BJ99" s="2">
        <f>SQRT('(5) year_D_R23p2-5.5km'!BT97^2+'(5) year_D_R23p2-5.5km'!$M97^2)</f>
        <v>3.0277687465221265E-2</v>
      </c>
      <c r="BK99" s="2">
        <f>SQRT('(5) year_D_R23p2-5.5km'!BU97^2+'(5) year_D_R23p2-5.5km'!$M97^2)</f>
        <v>3.0277687465221265E-2</v>
      </c>
      <c r="BL99" s="2">
        <f>SQRT('(5) year_D_R23p2-5.5km'!BV97^2+'(5) year_D_R23p2-5.5km'!$M97^2)</f>
        <v>3.0277687465221265E-2</v>
      </c>
      <c r="BM99" s="2">
        <f>SQRT('(5) year_D_R23p2-5.5km'!BW97^2+'(5) year_D_R23p2-5.5km'!$M97^2)</f>
        <v>3.0277687465221265E-2</v>
      </c>
      <c r="BN99" s="2">
        <f>SQRT('(5) year_D_R23p2-5.5km'!BX97^2+'(5) year_D_R23p2-5.5km'!$M97^2)</f>
        <v>3.0277687465221265E-2</v>
      </c>
      <c r="BO99" s="2">
        <f>SQRT('(5) year_D_R23p2-5.5km'!BY97^2+'(5) year_D_R23p2-5.5km'!$M97^2)</f>
        <v>3.0277687465221265E-2</v>
      </c>
      <c r="BP99" s="2">
        <f>SQRT('(5) year_D_R23p2-5.5km'!BZ97^2+'(5) year_D_R23p2-5.5km'!$M97^2)</f>
        <v>3.0277687465221265E-2</v>
      </c>
      <c r="BQ99" s="2">
        <f>SQRT('(5) year_D_R23p2-5.5km'!CA97^2+'(5) year_D_R23p2-5.5km'!$M97^2)</f>
        <v>3.0277687465221265E-2</v>
      </c>
      <c r="BR99" s="2">
        <f>SQRT('(5) year_D_R23p2-5.5km'!CB97^2+'(5) year_D_R23p2-5.5km'!$M97^2)</f>
        <v>3.0277687465221265E-2</v>
      </c>
      <c r="BS99" s="2">
        <f>SQRT('(5) year_D_R23p2-5.5km'!CC97^2+'(5) year_D_R23p2-5.5km'!$M97^2)</f>
        <v>3.0277687465221265E-2</v>
      </c>
      <c r="BT99" s="2">
        <f>SQRT('(5) year_D_R23p2-5.5km'!CD97^2+'(5) year_D_R23p2-5.5km'!$M97^2)</f>
        <v>3.0277687465221265E-2</v>
      </c>
      <c r="BU99" s="2">
        <f>SQRT('(5) year_D_R23p2-5.5km'!CE97^2+'(5) year_D_R23p2-5.5km'!$M97^2)</f>
        <v>3.0277687465221265E-2</v>
      </c>
      <c r="BV99" s="2">
        <f>SQRT('(5) year_D_R23p2-5.5km'!CF97^2+'(5) year_D_R23p2-5.5km'!$M97^2)</f>
        <v>3.0277687465221265E-2</v>
      </c>
      <c r="BW99" s="2">
        <f>SQRT('(5) year_D_R23p2-5.5km'!CG97^2+'(5) year_D_R23p2-5.5km'!$M97^2)</f>
        <v>3.0277687465221265E-2</v>
      </c>
      <c r="BX99" s="2">
        <f>SQRT('(5) year_D_R23p2-5.5km'!CH97^2+'(5) year_D_R23p2-5.5km'!$M97^2)</f>
        <v>3.0277687465221265E-2</v>
      </c>
      <c r="BY99" s="2">
        <f>SQRT('(5) year_D_R23p2-5.5km'!CI97^2+'(5) year_D_R23p2-5.5km'!$M97^2)</f>
        <v>3.0277687465221265E-2</v>
      </c>
      <c r="BZ99" s="2">
        <f>SQRT('(5) year_D_R23p2-5.5km'!CJ97^2+'(5) year_D_R23p2-5.5km'!$M97^2)</f>
        <v>3.0277687465221265E-2</v>
      </c>
      <c r="CA99" s="2">
        <f>SQRT('(5) year_D_R23p2-5.5km'!CK97^2+'(5) year_D_R23p2-5.5km'!$M97^2)</f>
        <v>3.0277687465221265E-2</v>
      </c>
      <c r="CB99" s="2">
        <f>SQRT('(5) year_D_R23p2-5.5km'!CL97^2+'(5) year_D_R23p2-5.5km'!$M97^2)</f>
        <v>3.0277687465221265E-2</v>
      </c>
      <c r="CC99" s="2">
        <f>SQRT('(5) year_D_R23p2-5.5km'!CM97^2+'(5) year_D_R23p2-5.5km'!$M97^2)</f>
        <v>3.0277687465221265E-2</v>
      </c>
      <c r="CD99" s="2">
        <f>SQRT('(5) year_D_R23p2-5.5km'!CN97^2+'(5) year_D_R23p2-5.5km'!$M97^2)</f>
        <v>3.0277687465221265E-2</v>
      </c>
      <c r="CE99" s="2">
        <f>SQRT('(5) year_D_R23p2-5.5km'!CO97^2+'(5) year_D_R23p2-5.5km'!$M97^2)</f>
        <v>3.0277687465221265E-2</v>
      </c>
      <c r="CF99" s="2">
        <f>SQRT('(5) year_D_R23p2-5.5km'!CP97^2+'(5) year_D_R23p2-5.5km'!$M97^2)</f>
        <v>3.0277687465221265E-2</v>
      </c>
      <c r="CG99" s="2">
        <f>SQRT('(5) year_D_R23p2-5.5km'!CQ97^2+'(5) year_D_R23p2-5.5km'!$M97^2)</f>
        <v>3.0277687465221265E-2</v>
      </c>
      <c r="CH99" s="2">
        <f>SQRT('(5) year_D_R23p2-5.5km'!CR97^2+'(5) year_D_R23p2-5.5km'!$M97^2)</f>
        <v>3.0277687465221265E-2</v>
      </c>
      <c r="CI99" s="2">
        <f>SQRT('(5) year_D_R23p2-5.5km'!CS97^2+'(5) year_D_R23p2-5.5km'!$M97^2)</f>
        <v>3.0277687465221265E-2</v>
      </c>
      <c r="CJ99" s="2">
        <f>SQRT('(5) year_D_R23p2-5.5km'!CT97^2+'(5) year_D_R23p2-5.5km'!$M97^2)</f>
        <v>3.0277687465221265E-2</v>
      </c>
      <c r="CK99" s="2">
        <f>SQRT('(5) year_D_R23p2-5.5km'!CU97^2+'(5) year_D_R23p2-5.5km'!$M97^2)</f>
        <v>3.0277687465221265E-2</v>
      </c>
      <c r="CL99" s="2">
        <f>SQRT('(5) year_D_R23p2-5.5km'!CV97^2+'(5) year_D_R23p2-5.5km'!$M97^2)</f>
        <v>3.0277687465221265E-2</v>
      </c>
      <c r="CM99" s="2">
        <f>SQRT('(5) year_D_R23p2-5.5km'!CW97^2+'(5) year_D_R23p2-5.5km'!$M97^2)</f>
        <v>3.0277687465221265E-2</v>
      </c>
      <c r="CN99" s="2">
        <f>SQRT('(5) year_D_R23p2-5.5km'!CX97^2+'(5) year_D_R23p2-5.5km'!$M97^2)</f>
        <v>3.0277687465221265E-2</v>
      </c>
      <c r="CO99" s="2">
        <f>SQRT('(5) year_D_R23p2-5.5km'!CY97^2+'(5) year_D_R23p2-5.5km'!$M97^2)</f>
        <v>3.0277687465221265E-2</v>
      </c>
      <c r="CP99" s="2">
        <f>SQRT('(5) year_D_R23p2-5.5km'!CZ97^2+'(5) year_D_R23p2-5.5km'!$M97^2)</f>
        <v>3.0277687465221265E-2</v>
      </c>
      <c r="CQ99" s="2">
        <f>SQRT('(5) year_D_R23p2-5.5km'!DA97^2+'(5) year_D_R23p2-5.5km'!$M97^2)</f>
        <v>3.0277687465221265E-2</v>
      </c>
      <c r="CR99" s="2">
        <f>SQRT('(5) year_D_R23p2-5.5km'!DB97^2+'(5) year_D_R23p2-5.5km'!$M97^2)</f>
        <v>3.0277687465221265E-2</v>
      </c>
      <c r="CS99" s="2">
        <f>SQRT('(5) year_D_R23p2-5.5km'!DC97^2+'(5) year_D_R23p2-5.5km'!$M97^2)</f>
        <v>3.0277687465221265E-2</v>
      </c>
      <c r="CT99" s="2">
        <f>SQRT('(5) year_D_R23p2-5.5km'!DD97^2+'(5) year_D_R23p2-5.5km'!$M97^2)</f>
        <v>3.0277687465221265E-2</v>
      </c>
      <c r="CU99" s="2">
        <f>SQRT('(5) year_D_R23p2-5.5km'!DE97^2+'(5) year_D_R23p2-5.5km'!$M97^2)</f>
        <v>3.0277687465221265E-2</v>
      </c>
      <c r="CV99" s="2">
        <f>SQRT('(5) year_D_R23p2-5.5km'!DF97^2+'(5) year_D_R23p2-5.5km'!$M97^2)</f>
        <v>3.0277687465221265E-2</v>
      </c>
      <c r="CW99" s="2">
        <f>SQRT('(5) year_D_R23p2-5.5km'!DG97^2+'(5) year_D_R23p2-5.5km'!$M97^2)</f>
        <v>3.0277687465221265E-2</v>
      </c>
      <c r="CX99" s="2">
        <f>SQRT('(5) year_D_R23p2-5.5km'!DH97^2+'(5) year_D_R23p2-5.5km'!$M97^2)</f>
        <v>3.0277687465221265E-2</v>
      </c>
      <c r="CY99" s="2">
        <f t="shared" si="19"/>
        <v>4.5135311582485387E-3</v>
      </c>
      <c r="CZ99" s="2">
        <f t="shared" si="16"/>
        <v>7.1365193751016286E-3</v>
      </c>
      <c r="DA99" s="2">
        <f t="shared" si="20"/>
        <v>7.1365193751016286E-3</v>
      </c>
    </row>
    <row r="100" spans="1:105" x14ac:dyDescent="0.2">
      <c r="A100" s="170" t="s">
        <v>37</v>
      </c>
      <c r="B100" s="3" t="s">
        <v>176</v>
      </c>
      <c r="C100" s="2">
        <f>'(6) SMB_R23p2-5km_Gl'!P99-'(5) year_D_R23p2-5.5km'!P98</f>
        <v>0.22194073900000011</v>
      </c>
      <c r="D100" s="2">
        <f>'(6) SMB_R23p2-5km_Gl'!Q99-'(5) year_D_R23p2-5.5km'!Q98</f>
        <v>0.15194073900000005</v>
      </c>
      <c r="E100" s="2">
        <f>'(6) SMB_R23p2-5km_Gl'!R99-'(5) year_D_R23p2-5.5km'!R98</f>
        <v>1.111940739</v>
      </c>
      <c r="F100" s="2">
        <f>'(6) SMB_R23p2-5km_Gl'!S99-'(5) year_D_R23p2-5.5km'!S98</f>
        <v>-0.19805926100000004</v>
      </c>
      <c r="G100" s="2">
        <f>'(6) SMB_R23p2-5km_Gl'!T99-'(5) year_D_R23p2-5.5km'!T98</f>
        <v>1.4619407390000001</v>
      </c>
      <c r="H100" s="2">
        <f>'(6) SMB_R23p2-5km_Gl'!U99-'(5) year_D_R23p2-5.5km'!U98</f>
        <v>0.9619407390000001</v>
      </c>
      <c r="I100" s="2">
        <f>'(6) SMB_R23p2-5km_Gl'!V99-'(5) year_D_R23p2-5.5km'!V98</f>
        <v>-0.39805926099999989</v>
      </c>
      <c r="J100" s="2">
        <f>'(6) SMB_R23p2-5km_Gl'!W99-'(5) year_D_R23p2-5.5km'!W98</f>
        <v>0.29194073900000017</v>
      </c>
      <c r="K100" s="2">
        <f>'(6) SMB_R23p2-5km_Gl'!X99-'(5) year_D_R23p2-5.5km'!X98</f>
        <v>0.29194073900000017</v>
      </c>
      <c r="L100" s="2">
        <f>'(6) SMB_R23p2-5km_Gl'!Y99-'(5) year_D_R23p2-5.5km'!Y98</f>
        <v>0.31194073899999997</v>
      </c>
      <c r="M100" s="2">
        <f>'(6) SMB_R23p2-5km_Gl'!Z99-'(5) year_D_R23p2-5.5km'!Z98</f>
        <v>0.27194073900000015</v>
      </c>
      <c r="N100" s="2">
        <f>'(6) SMB_R23p2-5km_Gl'!AA99-'(5) year_D_R23p2-5.5km'!AA98</f>
        <v>-0.33805926099999994</v>
      </c>
      <c r="O100" s="2">
        <f>'(6) SMB_R23p2-5km_Gl'!AB99-'(5) year_D_R23p2-5.5km'!AB98</f>
        <v>-0.52805926099999989</v>
      </c>
      <c r="P100" s="2">
        <f>'(6) SMB_R23p2-5km_Gl'!AC99-'(5) year_D_R23p2-5.5km'!AC98</f>
        <v>7.1940738999999976E-2</v>
      </c>
      <c r="Q100" s="2">
        <f>'(6) SMB_R23p2-5km_Gl'!AD99-'(5) year_D_R23p2-5.5km'!AD98</f>
        <v>0.80914180349999998</v>
      </c>
      <c r="R100" s="2">
        <f>'(6) SMB_R23p2-5km_Gl'!AE99-'(5) year_D_R23p2-5.5km'!AE98</f>
        <v>0.64625297050000019</v>
      </c>
      <c r="S100" s="2">
        <f>'(6) SMB_R23p2-5km_Gl'!AF99-'(5) year_D_R23p2-5.5km'!AF98</f>
        <v>0.38599699999999992</v>
      </c>
      <c r="T100" s="2">
        <f>'(6) SMB_R23p2-5km_Gl'!AG99-'(5) year_D_R23p2-5.5km'!AG98</f>
        <v>0.55973950000000006</v>
      </c>
      <c r="U100" s="2">
        <f>'(6) SMB_R23p2-5km_Gl'!AH99-'(5) year_D_R23p2-5.5km'!AH98</f>
        <v>0.17476603899999987</v>
      </c>
      <c r="V100" s="2">
        <f>'(6) SMB_R23p2-5km_Gl'!AI99-'(5) year_D_R23p2-5.5km'!AI98</f>
        <v>1.7299590000000142E-2</v>
      </c>
      <c r="W100" s="2">
        <f>'(6) SMB_R23p2-5km_Gl'!AJ99-'(5) year_D_R23p2-5.5km'!AJ98</f>
        <v>9.0450872499999946E-2</v>
      </c>
      <c r="X100" s="2">
        <f>'(6) SMB_R23p2-5km_Gl'!AK99-'(5) year_D_R23p2-5.5km'!AK98</f>
        <v>0.8967722709999999</v>
      </c>
      <c r="Y100" s="2">
        <f>'(6) SMB_R23p2-5km_Gl'!AL99-'(5) year_D_R23p2-5.5km'!AL98</f>
        <v>0.18699812799999971</v>
      </c>
      <c r="Z100" s="2">
        <f>'(6) SMB_R23p2-5km_Gl'!AM99-'(5) year_D_R23p2-5.5km'!AM98</f>
        <v>0.5527031295</v>
      </c>
      <c r="AA100" s="2">
        <f>'(6) SMB_R23p2-5km_Gl'!AN99-'(5) year_D_R23p2-5.5km'!AN98</f>
        <v>0.72653050999999991</v>
      </c>
      <c r="AB100" s="2">
        <f>'(6) SMB_R23p2-5km_Gl'!AO99-'(5) year_D_R23p2-5.5km'!AO98</f>
        <v>0.68803135199999987</v>
      </c>
      <c r="AC100" s="2">
        <f>'(6) SMB_R23p2-5km_Gl'!AP99-'(5) year_D_R23p2-5.5km'!AP98</f>
        <v>1.222062727</v>
      </c>
      <c r="AD100" s="2">
        <f>'(6) SMB_R23p2-5km_Gl'!AQ99-'(5) year_D_R23p2-5.5km'!AQ98</f>
        <v>4.9865242499999907E-2</v>
      </c>
      <c r="AE100" s="2">
        <f>'(6) SMB_R23p2-5km_Gl'!AR99-'(5) year_D_R23p2-5.5km'!AR98</f>
        <v>-0.13136733550000002</v>
      </c>
      <c r="AF100" s="2">
        <f>'(6) SMB_R23p2-5km_Gl'!AS99-'(5) year_D_R23p2-5.5km'!AS98</f>
        <v>1.2060972750000001</v>
      </c>
      <c r="AG100" s="2">
        <f>'(6) SMB_R23p2-5km_Gl'!AT99-'(5) year_D_R23p2-5.5km'!AT98</f>
        <v>0.38333594000000004</v>
      </c>
      <c r="AH100" s="2">
        <f>'(6) SMB_R23p2-5km_Gl'!AU99-'(5) year_D_R23p2-5.5km'!AU98</f>
        <v>0.3116291874999999</v>
      </c>
      <c r="AI100" s="2">
        <f>'(6) SMB_R23p2-5km_Gl'!AV99-'(5) year_D_R23p2-5.5km'!AV98</f>
        <v>7.1431744000000075E-2</v>
      </c>
      <c r="AJ100" s="2">
        <f>'(6) SMB_R23p2-5km_Gl'!AW99-'(5) year_D_R23p2-5.5km'!AW98</f>
        <v>1.3913694625000002</v>
      </c>
      <c r="AK100" s="2">
        <f>'(6) SMB_R23p2-5km_Gl'!AX99-'(5) year_D_R23p2-5.5km'!AX98</f>
        <v>-9.6122963500000047E-2</v>
      </c>
      <c r="AL100" s="2">
        <f>'(6) SMB_R23p2-5km_Gl'!AY99-'(5) year_D_R23p2-5.5km'!AY98</f>
        <v>0.49656540249999992</v>
      </c>
      <c r="AM100" s="2">
        <f>'(6) SMB_R23p2-5km_Gl'!AZ99-'(5) year_D_R23p2-5.5km'!AZ98</f>
        <v>-0.8866061919999999</v>
      </c>
      <c r="AN100" s="2">
        <f>'(6) SMB_R23p2-5km_Gl'!BA99-'(5) year_D_R23p2-5.5km'!BA98</f>
        <v>-2.0786047000000196E-2</v>
      </c>
      <c r="AO100" s="2">
        <f>'(6) SMB_R23p2-5km_Gl'!BB99-'(5) year_D_R23p2-5.5km'!BB98</f>
        <v>-0.4931489619999998</v>
      </c>
      <c r="AP100" s="2">
        <f>'(6) SMB_R23p2-5km_Gl'!BC99-'(5) year_D_R23p2-5.5km'!BC98</f>
        <v>0.18813272349999988</v>
      </c>
      <c r="AQ100" s="2">
        <f>'(6) SMB_R23p2-5km_Gl'!BD99-'(5) year_D_R23p2-5.5km'!BD98</f>
        <v>0.12152613249999988</v>
      </c>
      <c r="AR100" s="2">
        <f>'(6) SMB_R23p2-5km_Gl'!BE99-'(5) year_D_R23p2-5.5km'!BE98</f>
        <v>0.77974737999999988</v>
      </c>
      <c r="AS100" s="2">
        <f>'(6) SMB_R23p2-5km_Gl'!BF99-'(5) year_D_R23p2-5.5km'!BF98</f>
        <v>0.53164825349999978</v>
      </c>
      <c r="AT100" s="2">
        <f>'(6) SMB_R23p2-5km_Gl'!BG99-'(5) year_D_R23p2-5.5km'!BG98</f>
        <v>-0.5816816170000001</v>
      </c>
      <c r="AU100" s="2">
        <f>'(6) SMB_R23p2-5km_Gl'!BH99-'(5) year_D_R23p2-5.5km'!BH98</f>
        <v>-0.62605789099999998</v>
      </c>
      <c r="AV100" s="2">
        <f>'(6) SMB_R23p2-5km_Gl'!BI99-'(5) year_D_R23p2-5.5km'!BI98</f>
        <v>0.43187691249999993</v>
      </c>
      <c r="AW100" s="2">
        <f>'(6) SMB_R23p2-5km_Gl'!BJ99-'(5) year_D_R23p2-5.5km'!BJ98</f>
        <v>0.8140632109999999</v>
      </c>
      <c r="AX100" s="23">
        <f t="shared" ref="AX100:AX163" si="21">AVERAGE(C100:AV100)</f>
        <v>0.29937762797826079</v>
      </c>
      <c r="AY100" s="23">
        <f t="shared" si="17"/>
        <v>0.32963513994736843</v>
      </c>
      <c r="AZ100" s="23">
        <f t="shared" si="18"/>
        <v>0.17097718919444441</v>
      </c>
      <c r="BD100" s="2">
        <f>SQRT('(5) year_D_R23p2-5.5km'!BN98^2+'(5) year_D_R23p2-5.5km'!$M98^2)</f>
        <v>1.3396457936326007</v>
      </c>
      <c r="BE100" s="2">
        <f>SQRT('(5) year_D_R23p2-5.5km'!BO98^2+'(5) year_D_R23p2-5.5km'!$M98^2)</f>
        <v>1.2267143485933243</v>
      </c>
      <c r="BF100" s="2">
        <f>SQRT('(5) year_D_R23p2-5.5km'!BP98^2+'(5) year_D_R23p2-5.5km'!$M98^2)</f>
        <v>1.1213192103225336</v>
      </c>
      <c r="BG100" s="2">
        <f>SQRT('(5) year_D_R23p2-5.5km'!BQ98^2+'(5) year_D_R23p2-5.5km'!$M98^2)</f>
        <v>1.0196972497748997</v>
      </c>
      <c r="BH100" s="2">
        <f>SQRT('(5) year_D_R23p2-5.5km'!BR98^2+'(5) year_D_R23p2-5.5km'!$M98^2)</f>
        <v>0.92310462900046542</v>
      </c>
      <c r="BI100" s="2">
        <f>SQRT('(5) year_D_R23p2-5.5km'!BS98^2+'(5) year_D_R23p2-5.5km'!$M98^2)</f>
        <v>0.83279728996538949</v>
      </c>
      <c r="BJ100" s="2">
        <f>SQRT('(5) year_D_R23p2-5.5km'!BT98^2+'(5) year_D_R23p2-5.5km'!$M98^2)</f>
        <v>0.74626891949072671</v>
      </c>
      <c r="BK100" s="2">
        <f>SQRT('(5) year_D_R23p2-5.5km'!BU98^2+'(5) year_D_R23p2-5.5km'!$M98^2)</f>
        <v>0.66477679993072714</v>
      </c>
      <c r="BL100" s="2">
        <f>SQRT('(5) year_D_R23p2-5.5km'!BV98^2+'(5) year_D_R23p2-5.5km'!$M98^2)</f>
        <v>0.5883247415898103</v>
      </c>
      <c r="BM100" s="2">
        <f>SQRT('(5) year_D_R23p2-5.5km'!BW98^2+'(5) year_D_R23p2-5.5km'!$M98^2)</f>
        <v>0.51691779368890733</v>
      </c>
      <c r="BN100" s="2">
        <f>SQRT('(5) year_D_R23p2-5.5km'!BX98^2+'(5) year_D_R23p2-5.5km'!$M98^2)</f>
        <v>0.45306579142853926</v>
      </c>
      <c r="BO100" s="2">
        <f>SQRT('(5) year_D_R23p2-5.5km'!BY98^2+'(5) year_D_R23p2-5.5km'!$M98^2)</f>
        <v>0.39677076755842922</v>
      </c>
      <c r="BP100" s="2">
        <f>SQRT('(5) year_D_R23p2-5.5km'!BZ98^2+'(5) year_D_R23p2-5.5km'!$M98^2)</f>
        <v>0.35677634053288348</v>
      </c>
      <c r="BQ100" s="2">
        <f>SQRT('(5) year_D_R23p2-5.5km'!CA98^2+'(5) year_D_R23p2-5.5km'!$M98^2)</f>
        <v>0.34054066144467432</v>
      </c>
      <c r="BR100" s="2">
        <f>SQRT('(5) year_D_R23p2-5.5km'!CB98^2+'(5) year_D_R23p2-5.5km'!$M98^2)</f>
        <v>0.28803114259431339</v>
      </c>
      <c r="BS100" s="2">
        <f>SQRT('(5) year_D_R23p2-5.5km'!CC98^2+'(5) year_D_R23p2-5.5km'!$M98^2)</f>
        <v>0.30212083440551885</v>
      </c>
      <c r="BT100" s="2">
        <f>SQRT('(5) year_D_R23p2-5.5km'!CD98^2+'(5) year_D_R23p2-5.5km'!$M98^2)</f>
        <v>0.29827160895652588</v>
      </c>
      <c r="BU100" s="2">
        <f>SQRT('(5) year_D_R23p2-5.5km'!CE98^2+'(5) year_D_R23p2-5.5km'!$M98^2)</f>
        <v>0.30410291036682624</v>
      </c>
      <c r="BV100" s="2">
        <f>SQRT('(5) year_D_R23p2-5.5km'!CF98^2+'(5) year_D_R23p2-5.5km'!$M98^2)</f>
        <v>0.30474049641770229</v>
      </c>
      <c r="BW100" s="2">
        <f>SQRT('(5) year_D_R23p2-5.5km'!CG98^2+'(5) year_D_R23p2-5.5km'!$M98^2)</f>
        <v>0.27615795590678421</v>
      </c>
      <c r="BX100" s="2">
        <f>SQRT('(5) year_D_R23p2-5.5km'!CH98^2+'(5) year_D_R23p2-5.5km'!$M98^2)</f>
        <v>0.27464480835528182</v>
      </c>
      <c r="BY100" s="2">
        <f>SQRT('(5) year_D_R23p2-5.5km'!CI98^2+'(5) year_D_R23p2-5.5km'!$M98^2)</f>
        <v>0.32871984587252168</v>
      </c>
      <c r="BZ100" s="2">
        <f>SQRT('(5) year_D_R23p2-5.5km'!CJ98^2+'(5) year_D_R23p2-5.5km'!$M98^2)</f>
        <v>0.51028908744317114</v>
      </c>
      <c r="CA100" s="2">
        <f>SQRT('(5) year_D_R23p2-5.5km'!CK98^2+'(5) year_D_R23p2-5.5km'!$M98^2)</f>
        <v>0.43476883941444555</v>
      </c>
      <c r="CB100" s="2">
        <f>SQRT('(5) year_D_R23p2-5.5km'!CL98^2+'(5) year_D_R23p2-5.5km'!$M98^2)</f>
        <v>0.44108227291403101</v>
      </c>
      <c r="CC100" s="2">
        <f>SQRT('(5) year_D_R23p2-5.5km'!CM98^2+'(5) year_D_R23p2-5.5km'!$M98^2)</f>
        <v>0.44555721790986819</v>
      </c>
      <c r="CD100" s="2">
        <f>SQRT('(5) year_D_R23p2-5.5km'!CN98^2+'(5) year_D_R23p2-5.5km'!$M98^2)</f>
        <v>0.42722329783508939</v>
      </c>
      <c r="CE100" s="2">
        <f>SQRT('(5) year_D_R23p2-5.5km'!CO98^2+'(5) year_D_R23p2-5.5km'!$M98^2)</f>
        <v>0.41822099776074123</v>
      </c>
      <c r="CF100" s="2">
        <f>SQRT('(5) year_D_R23p2-5.5km'!CP98^2+'(5) year_D_R23p2-5.5km'!$M98^2)</f>
        <v>0.40637311190368514</v>
      </c>
      <c r="CG100" s="2">
        <f>SQRT('(5) year_D_R23p2-5.5km'!CQ98^2+'(5) year_D_R23p2-5.5km'!$M98^2)</f>
        <v>0.3937474690693481</v>
      </c>
      <c r="CH100" s="2">
        <f>SQRT('(5) year_D_R23p2-5.5km'!CR98^2+'(5) year_D_R23p2-5.5km'!$M98^2)</f>
        <v>0.52793972109203369</v>
      </c>
      <c r="CI100" s="2">
        <f>SQRT('(5) year_D_R23p2-5.5km'!CS98^2+'(5) year_D_R23p2-5.5km'!$M98^2)</f>
        <v>0.53411355379877301</v>
      </c>
      <c r="CJ100" s="2">
        <f>SQRT('(5) year_D_R23p2-5.5km'!CT98^2+'(5) year_D_R23p2-5.5km'!$M98^2)</f>
        <v>0.53850368598497511</v>
      </c>
      <c r="CK100" s="2">
        <f>SQRT('(5) year_D_R23p2-5.5km'!CU98^2+'(5) year_D_R23p2-5.5km'!$M98^2)</f>
        <v>0.3531278032986318</v>
      </c>
      <c r="CL100" s="2">
        <f>SQRT('(5) year_D_R23p2-5.5km'!CV98^2+'(5) year_D_R23p2-5.5km'!$M98^2)</f>
        <v>0.27871175890389521</v>
      </c>
      <c r="CM100" s="2">
        <f>SQRT('(5) year_D_R23p2-5.5km'!CW98^2+'(5) year_D_R23p2-5.5km'!$M98^2)</f>
        <v>0.29941982649895643</v>
      </c>
      <c r="CN100" s="2">
        <f>SQRT('(5) year_D_R23p2-5.5km'!CX98^2+'(5) year_D_R23p2-5.5km'!$M98^2)</f>
        <v>0.30914561977129934</v>
      </c>
      <c r="CO100" s="2">
        <f>SQRT('(5) year_D_R23p2-5.5km'!CY98^2+'(5) year_D_R23p2-5.5km'!$M98^2)</f>
        <v>0.23408702108130633</v>
      </c>
      <c r="CP100" s="2">
        <f>SQRT('(5) year_D_R23p2-5.5km'!CZ98^2+'(5) year_D_R23p2-5.5km'!$M98^2)</f>
        <v>0.29168678657596037</v>
      </c>
      <c r="CQ100" s="2">
        <f>SQRT('(5) year_D_R23p2-5.5km'!DA98^2+'(5) year_D_R23p2-5.5km'!$M98^2)</f>
        <v>0.28922478484920605</v>
      </c>
      <c r="CR100" s="2">
        <f>SQRT('(5) year_D_R23p2-5.5km'!DB98^2+'(5) year_D_R23p2-5.5km'!$M98^2)</f>
        <v>0.27567576520521392</v>
      </c>
      <c r="CS100" s="2">
        <f>SQRT('(5) year_D_R23p2-5.5km'!DC98^2+'(5) year_D_R23p2-5.5km'!$M98^2)</f>
        <v>0.28889408184990423</v>
      </c>
      <c r="CT100" s="2">
        <f>SQRT('(5) year_D_R23p2-5.5km'!DD98^2+'(5) year_D_R23p2-5.5km'!$M98^2)</f>
        <v>0.33335725571415825</v>
      </c>
      <c r="CU100" s="2">
        <f>SQRT('(5) year_D_R23p2-5.5km'!DE98^2+'(5) year_D_R23p2-5.5km'!$M98^2)</f>
        <v>0.31001937219917691</v>
      </c>
      <c r="CV100" s="2">
        <f>SQRT('(5) year_D_R23p2-5.5km'!DF98^2+'(5) year_D_R23p2-5.5km'!$M98^2)</f>
        <v>0.30326288237353971</v>
      </c>
      <c r="CW100" s="2">
        <f>SQRT('(5) year_D_R23p2-5.5km'!DG98^2+'(5) year_D_R23p2-5.5km'!$M98^2)</f>
        <v>0.30681827828813152</v>
      </c>
      <c r="CX100" s="2">
        <f>SQRT('(5) year_D_R23p2-5.5km'!DH98^2+'(5) year_D_R23p2-5.5km'!$M98^2)</f>
        <v>0.29298482464230458</v>
      </c>
      <c r="CY100" s="2">
        <f t="shared" si="19"/>
        <v>7.0824246314422926E-2</v>
      </c>
      <c r="CZ100" s="2">
        <f t="shared" si="16"/>
        <v>0.1491621575040056</v>
      </c>
      <c r="DA100" s="2">
        <f t="shared" si="20"/>
        <v>8.2156756724996977E-2</v>
      </c>
    </row>
    <row r="101" spans="1:105" x14ac:dyDescent="0.2">
      <c r="A101" s="170" t="s">
        <v>215</v>
      </c>
      <c r="B101" s="3" t="s">
        <v>176</v>
      </c>
      <c r="C101" s="2">
        <f>'(6) SMB_R23p2-5km_Gl'!P100-'(5) year_D_R23p2-5.5km'!P99</f>
        <v>0.01</v>
      </c>
      <c r="D101" s="2">
        <f>'(6) SMB_R23p2-5km_Gl'!Q100-'(5) year_D_R23p2-5.5km'!Q99</f>
        <v>0.01</v>
      </c>
      <c r="E101" s="2">
        <f>'(6) SMB_R23p2-5km_Gl'!R100-'(5) year_D_R23p2-5.5km'!R99</f>
        <v>0.02</v>
      </c>
      <c r="F101" s="2">
        <f>'(6) SMB_R23p2-5km_Gl'!S100-'(5) year_D_R23p2-5.5km'!S99</f>
        <v>-0.01</v>
      </c>
      <c r="G101" s="2">
        <f>'(6) SMB_R23p2-5km_Gl'!T100-'(5) year_D_R23p2-5.5km'!T99</f>
        <v>0.02</v>
      </c>
      <c r="H101" s="2">
        <f>'(6) SMB_R23p2-5km_Gl'!U100-'(5) year_D_R23p2-5.5km'!U99</f>
        <v>0.02</v>
      </c>
      <c r="I101" s="2">
        <f>'(6) SMB_R23p2-5km_Gl'!V100-'(5) year_D_R23p2-5.5km'!V99</f>
        <v>0</v>
      </c>
      <c r="J101" s="2">
        <f>'(6) SMB_R23p2-5km_Gl'!W100-'(5) year_D_R23p2-5.5km'!W99</f>
        <v>0.01</v>
      </c>
      <c r="K101" s="2">
        <f>'(6) SMB_R23p2-5km_Gl'!X100-'(5) year_D_R23p2-5.5km'!X99</f>
        <v>0.01</v>
      </c>
      <c r="L101" s="2">
        <f>'(6) SMB_R23p2-5km_Gl'!Y100-'(5) year_D_R23p2-5.5km'!Y99</f>
        <v>0.01</v>
      </c>
      <c r="M101" s="2">
        <f>'(6) SMB_R23p2-5km_Gl'!Z100-'(5) year_D_R23p2-5.5km'!Z99</f>
        <v>0.01</v>
      </c>
      <c r="N101" s="2">
        <f>'(6) SMB_R23p2-5km_Gl'!AA100-'(5) year_D_R23p2-5.5km'!AA99</f>
        <v>0.01</v>
      </c>
      <c r="O101" s="2">
        <f>'(6) SMB_R23p2-5km_Gl'!AB100-'(5) year_D_R23p2-5.5km'!AB99</f>
        <v>-0.01</v>
      </c>
      <c r="P101" s="2">
        <f>'(6) SMB_R23p2-5km_Gl'!AC100-'(5) year_D_R23p2-5.5km'!AC99</f>
        <v>0.01</v>
      </c>
      <c r="Q101" s="2">
        <f>'(6) SMB_R23p2-5km_Gl'!AD100-'(5) year_D_R23p2-5.5km'!AD99</f>
        <v>0.01</v>
      </c>
      <c r="R101" s="2">
        <f>'(6) SMB_R23p2-5km_Gl'!AE100-'(5) year_D_R23p2-5.5km'!AE99</f>
        <v>0.01</v>
      </c>
      <c r="S101" s="2">
        <f>'(6) SMB_R23p2-5km_Gl'!AF100-'(5) year_D_R23p2-5.5km'!AF99</f>
        <v>0.01</v>
      </c>
      <c r="T101" s="2">
        <f>'(6) SMB_R23p2-5km_Gl'!AG100-'(5) year_D_R23p2-5.5km'!AG99</f>
        <v>0.01</v>
      </c>
      <c r="U101" s="2">
        <f>'(6) SMB_R23p2-5km_Gl'!AH100-'(5) year_D_R23p2-5.5km'!AH99</f>
        <v>0.02</v>
      </c>
      <c r="V101" s="2">
        <f>'(6) SMB_R23p2-5km_Gl'!AI100-'(5) year_D_R23p2-5.5km'!AI99</f>
        <v>0</v>
      </c>
      <c r="W101" s="2">
        <f>'(6) SMB_R23p2-5km_Gl'!AJ100-'(5) year_D_R23p2-5.5km'!AJ99</f>
        <v>0.01</v>
      </c>
      <c r="X101" s="2">
        <f>'(6) SMB_R23p2-5km_Gl'!AK100-'(5) year_D_R23p2-5.5km'!AK99</f>
        <v>0.01</v>
      </c>
      <c r="Y101" s="2">
        <f>'(6) SMB_R23p2-5km_Gl'!AL100-'(5) year_D_R23p2-5.5km'!AL99</f>
        <v>0</v>
      </c>
      <c r="Z101" s="2">
        <f>'(6) SMB_R23p2-5km_Gl'!AM100-'(5) year_D_R23p2-5.5km'!AM99</f>
        <v>0</v>
      </c>
      <c r="AA101" s="2">
        <f>'(6) SMB_R23p2-5km_Gl'!AN100-'(5) year_D_R23p2-5.5km'!AN99</f>
        <v>0.01</v>
      </c>
      <c r="AB101" s="2">
        <f>'(6) SMB_R23p2-5km_Gl'!AO100-'(5) year_D_R23p2-5.5km'!AO99</f>
        <v>0.02</v>
      </c>
      <c r="AC101" s="2">
        <f>'(6) SMB_R23p2-5km_Gl'!AP100-'(5) year_D_R23p2-5.5km'!AP99</f>
        <v>0.02</v>
      </c>
      <c r="AD101" s="2">
        <f>'(6) SMB_R23p2-5km_Gl'!AQ100-'(5) year_D_R23p2-5.5km'!AQ99</f>
        <v>0</v>
      </c>
      <c r="AE101" s="2">
        <f>'(6) SMB_R23p2-5km_Gl'!AR100-'(5) year_D_R23p2-5.5km'!AR99</f>
        <v>-0.01</v>
      </c>
      <c r="AF101" s="2">
        <f>'(6) SMB_R23p2-5km_Gl'!AS100-'(5) year_D_R23p2-5.5km'!AS99</f>
        <v>0.01</v>
      </c>
      <c r="AG101" s="2">
        <f>'(6) SMB_R23p2-5km_Gl'!AT100-'(5) year_D_R23p2-5.5km'!AT99</f>
        <v>0.01</v>
      </c>
      <c r="AH101" s="2">
        <f>'(6) SMB_R23p2-5km_Gl'!AU100-'(5) year_D_R23p2-5.5km'!AU99</f>
        <v>0</v>
      </c>
      <c r="AI101" s="2">
        <f>'(6) SMB_R23p2-5km_Gl'!AV100-'(5) year_D_R23p2-5.5km'!AV99</f>
        <v>0.01</v>
      </c>
      <c r="AJ101" s="2">
        <f>'(6) SMB_R23p2-5km_Gl'!AW100-'(5) year_D_R23p2-5.5km'!AW99</f>
        <v>0.02</v>
      </c>
      <c r="AK101" s="2">
        <f>'(6) SMB_R23p2-5km_Gl'!AX100-'(5) year_D_R23p2-5.5km'!AX99</f>
        <v>-0.01</v>
      </c>
      <c r="AL101" s="2">
        <f>'(6) SMB_R23p2-5km_Gl'!AY100-'(5) year_D_R23p2-5.5km'!AY99</f>
        <v>0</v>
      </c>
      <c r="AM101" s="2">
        <f>'(6) SMB_R23p2-5km_Gl'!AZ100-'(5) year_D_R23p2-5.5km'!AZ99</f>
        <v>-0.03</v>
      </c>
      <c r="AN101" s="2">
        <f>'(6) SMB_R23p2-5km_Gl'!BA100-'(5) year_D_R23p2-5.5km'!BA99</f>
        <v>-0.04</v>
      </c>
      <c r="AO101" s="2">
        <f>'(6) SMB_R23p2-5km_Gl'!BB100-'(5) year_D_R23p2-5.5km'!BB99</f>
        <v>-0.05</v>
      </c>
      <c r="AP101" s="2">
        <f>'(6) SMB_R23p2-5km_Gl'!BC100-'(5) year_D_R23p2-5.5km'!BC99</f>
        <v>-0.03</v>
      </c>
      <c r="AQ101" s="2">
        <f>'(6) SMB_R23p2-5km_Gl'!BD100-'(5) year_D_R23p2-5.5km'!BD99</f>
        <v>-7.0000000000000007E-2</v>
      </c>
      <c r="AR101" s="2">
        <f>'(6) SMB_R23p2-5km_Gl'!BE100-'(5) year_D_R23p2-5.5km'!BE99</f>
        <v>-0.04</v>
      </c>
      <c r="AS101" s="2">
        <f>'(6) SMB_R23p2-5km_Gl'!BF100-'(5) year_D_R23p2-5.5km'!BF99</f>
        <v>0.01</v>
      </c>
      <c r="AT101" s="2">
        <f>'(6) SMB_R23p2-5km_Gl'!BG100-'(5) year_D_R23p2-5.5km'!BG99</f>
        <v>-0.03</v>
      </c>
      <c r="AU101" s="2">
        <f>'(6) SMB_R23p2-5km_Gl'!BH100-'(5) year_D_R23p2-5.5km'!BH99</f>
        <v>-0.05</v>
      </c>
      <c r="AV101" s="2">
        <f>'(6) SMB_R23p2-5km_Gl'!BI100-'(5) year_D_R23p2-5.5km'!BI99</f>
        <v>0</v>
      </c>
      <c r="AW101" s="2">
        <f>'(6) SMB_R23p2-5km_Gl'!BJ100-'(5) year_D_R23p2-5.5km'!BJ99</f>
        <v>0.01</v>
      </c>
      <c r="AX101" s="23">
        <f t="shared" si="21"/>
        <v>-1.0869565217391311E-3</v>
      </c>
      <c r="AY101" s="23">
        <f t="shared" si="17"/>
        <v>9.4736842105263147E-3</v>
      </c>
      <c r="AZ101" s="23">
        <f t="shared" si="18"/>
        <v>-1.6666666666666666E-2</v>
      </c>
      <c r="BD101" s="2">
        <f>SQRT('(5) year_D_R23p2-5.5km'!BN99^2+'(5) year_D_R23p2-5.5km'!$M99^2)</f>
        <v>3.3753591476103268E-4</v>
      </c>
      <c r="BE101" s="2">
        <f>SQRT('(5) year_D_R23p2-5.5km'!BO99^2+'(5) year_D_R23p2-5.5km'!$M99^2)</f>
        <v>3.3753591476103268E-4</v>
      </c>
      <c r="BF101" s="2">
        <f>SQRT('(5) year_D_R23p2-5.5km'!BP99^2+'(5) year_D_R23p2-5.5km'!$M99^2)</f>
        <v>3.3753591476103268E-4</v>
      </c>
      <c r="BG101" s="2">
        <f>SQRT('(5) year_D_R23p2-5.5km'!BQ99^2+'(5) year_D_R23p2-5.5km'!$M99^2)</f>
        <v>3.3753591476103268E-4</v>
      </c>
      <c r="BH101" s="2">
        <f>SQRT('(5) year_D_R23p2-5.5km'!BR99^2+'(5) year_D_R23p2-5.5km'!$M99^2)</f>
        <v>3.3753591476103268E-4</v>
      </c>
      <c r="BI101" s="2">
        <f>SQRT('(5) year_D_R23p2-5.5km'!BS99^2+'(5) year_D_R23p2-5.5km'!$M99^2)</f>
        <v>3.3753591476103268E-4</v>
      </c>
      <c r="BJ101" s="2">
        <f>SQRT('(5) year_D_R23p2-5.5km'!BT99^2+'(5) year_D_R23p2-5.5km'!$M99^2)</f>
        <v>3.3753591476103268E-4</v>
      </c>
      <c r="BK101" s="2">
        <f>SQRT('(5) year_D_R23p2-5.5km'!BU99^2+'(5) year_D_R23p2-5.5km'!$M99^2)</f>
        <v>3.3753591476103268E-4</v>
      </c>
      <c r="BL101" s="2">
        <f>SQRT('(5) year_D_R23p2-5.5km'!BV99^2+'(5) year_D_R23p2-5.5km'!$M99^2)</f>
        <v>3.3753591476103268E-4</v>
      </c>
      <c r="BM101" s="2">
        <f>SQRT('(5) year_D_R23p2-5.5km'!BW99^2+'(5) year_D_R23p2-5.5km'!$M99^2)</f>
        <v>3.3753591476103268E-4</v>
      </c>
      <c r="BN101" s="2">
        <f>SQRT('(5) year_D_R23p2-5.5km'!BX99^2+'(5) year_D_R23p2-5.5km'!$M99^2)</f>
        <v>3.3753591476103268E-4</v>
      </c>
      <c r="BO101" s="2">
        <f>SQRT('(5) year_D_R23p2-5.5km'!BY99^2+'(5) year_D_R23p2-5.5km'!$M99^2)</f>
        <v>3.3753591476103268E-4</v>
      </c>
      <c r="BP101" s="2">
        <f>SQRT('(5) year_D_R23p2-5.5km'!BZ99^2+'(5) year_D_R23p2-5.5km'!$M99^2)</f>
        <v>3.3753591476103268E-4</v>
      </c>
      <c r="BQ101" s="2">
        <f>SQRT('(5) year_D_R23p2-5.5km'!CA99^2+'(5) year_D_R23p2-5.5km'!$M99^2)</f>
        <v>3.3753591476103268E-4</v>
      </c>
      <c r="BR101" s="2">
        <f>SQRT('(5) year_D_R23p2-5.5km'!CB99^2+'(5) year_D_R23p2-5.5km'!$M99^2)</f>
        <v>3.3753591476103268E-4</v>
      </c>
      <c r="BS101" s="2">
        <f>SQRT('(5) year_D_R23p2-5.5km'!CC99^2+'(5) year_D_R23p2-5.5km'!$M99^2)</f>
        <v>3.3753591476103268E-4</v>
      </c>
      <c r="BT101" s="2">
        <f>SQRT('(5) year_D_R23p2-5.5km'!CD99^2+'(5) year_D_R23p2-5.5km'!$M99^2)</f>
        <v>3.3753591476103268E-4</v>
      </c>
      <c r="BU101" s="2">
        <f>SQRT('(5) year_D_R23p2-5.5km'!CE99^2+'(5) year_D_R23p2-5.5km'!$M99^2)</f>
        <v>3.3753591476103268E-4</v>
      </c>
      <c r="BV101" s="2">
        <f>SQRT('(5) year_D_R23p2-5.5km'!CF99^2+'(5) year_D_R23p2-5.5km'!$M99^2)</f>
        <v>3.3753591476103268E-4</v>
      </c>
      <c r="BW101" s="2">
        <f>SQRT('(5) year_D_R23p2-5.5km'!CG99^2+'(5) year_D_R23p2-5.5km'!$M99^2)</f>
        <v>3.3753591476103268E-4</v>
      </c>
      <c r="BX101" s="2">
        <f>SQRT('(5) year_D_R23p2-5.5km'!CH99^2+'(5) year_D_R23p2-5.5km'!$M99^2)</f>
        <v>3.3753591476103268E-4</v>
      </c>
      <c r="BY101" s="2">
        <f>SQRT('(5) year_D_R23p2-5.5km'!CI99^2+'(5) year_D_R23p2-5.5km'!$M99^2)</f>
        <v>3.3753591476103268E-4</v>
      </c>
      <c r="BZ101" s="2">
        <f>SQRT('(5) year_D_R23p2-5.5km'!CJ99^2+'(5) year_D_R23p2-5.5km'!$M99^2)</f>
        <v>3.3753591476103268E-4</v>
      </c>
      <c r="CA101" s="2">
        <f>SQRT('(5) year_D_R23p2-5.5km'!CK99^2+'(5) year_D_R23p2-5.5km'!$M99^2)</f>
        <v>3.3753591476103268E-4</v>
      </c>
      <c r="CB101" s="2">
        <f>SQRT('(5) year_D_R23p2-5.5km'!CL99^2+'(5) year_D_R23p2-5.5km'!$M99^2)</f>
        <v>3.3753591476103268E-4</v>
      </c>
      <c r="CC101" s="2">
        <f>SQRT('(5) year_D_R23p2-5.5km'!CM99^2+'(5) year_D_R23p2-5.5km'!$M99^2)</f>
        <v>3.3753591476103268E-4</v>
      </c>
      <c r="CD101" s="2">
        <f>SQRT('(5) year_D_R23p2-5.5km'!CN99^2+'(5) year_D_R23p2-5.5km'!$M99^2)</f>
        <v>3.3753591476103268E-4</v>
      </c>
      <c r="CE101" s="2">
        <f>SQRT('(5) year_D_R23p2-5.5km'!CO99^2+'(5) year_D_R23p2-5.5km'!$M99^2)</f>
        <v>3.3753591476103268E-4</v>
      </c>
      <c r="CF101" s="2">
        <f>SQRT('(5) year_D_R23p2-5.5km'!CP99^2+'(5) year_D_R23p2-5.5km'!$M99^2)</f>
        <v>3.3753591476103268E-4</v>
      </c>
      <c r="CG101" s="2">
        <f>SQRT('(5) year_D_R23p2-5.5km'!CQ99^2+'(5) year_D_R23p2-5.5km'!$M99^2)</f>
        <v>3.3753591476103268E-4</v>
      </c>
      <c r="CH101" s="2">
        <f>SQRT('(5) year_D_R23p2-5.5km'!CR99^2+'(5) year_D_R23p2-5.5km'!$M99^2)</f>
        <v>3.3753591476103268E-4</v>
      </c>
      <c r="CI101" s="2">
        <f>SQRT('(5) year_D_R23p2-5.5km'!CS99^2+'(5) year_D_R23p2-5.5km'!$M99^2)</f>
        <v>3.3753591476103268E-4</v>
      </c>
      <c r="CJ101" s="2">
        <f>SQRT('(5) year_D_R23p2-5.5km'!CT99^2+'(5) year_D_R23p2-5.5km'!$M99^2)</f>
        <v>3.3753591476103268E-4</v>
      </c>
      <c r="CK101" s="2">
        <f>SQRT('(5) year_D_R23p2-5.5km'!CU99^2+'(5) year_D_R23p2-5.5km'!$M99^2)</f>
        <v>3.3753591476103268E-4</v>
      </c>
      <c r="CL101" s="2">
        <f>SQRT('(5) year_D_R23p2-5.5km'!CV99^2+'(5) year_D_R23p2-5.5km'!$M99^2)</f>
        <v>3.3753591476103268E-4</v>
      </c>
      <c r="CM101" s="2">
        <f>SQRT('(5) year_D_R23p2-5.5km'!CW99^2+'(5) year_D_R23p2-5.5km'!$M99^2)</f>
        <v>3.3753591476103268E-4</v>
      </c>
      <c r="CN101" s="2">
        <f>SQRT('(5) year_D_R23p2-5.5km'!CX99^2+'(5) year_D_R23p2-5.5km'!$M99^2)</f>
        <v>3.3753591476103268E-4</v>
      </c>
      <c r="CO101" s="2">
        <f>SQRT('(5) year_D_R23p2-5.5km'!CY99^2+'(5) year_D_R23p2-5.5km'!$M99^2)</f>
        <v>3.3753591476103268E-4</v>
      </c>
      <c r="CP101" s="2">
        <f>SQRT('(5) year_D_R23p2-5.5km'!CZ99^2+'(5) year_D_R23p2-5.5km'!$M99^2)</f>
        <v>3.3753591476103268E-4</v>
      </c>
      <c r="CQ101" s="2">
        <f>SQRT('(5) year_D_R23p2-5.5km'!DA99^2+'(5) year_D_R23p2-5.5km'!$M99^2)</f>
        <v>3.3753591476103268E-4</v>
      </c>
      <c r="CR101" s="2">
        <f>SQRT('(5) year_D_R23p2-5.5km'!DB99^2+'(5) year_D_R23p2-5.5km'!$M99^2)</f>
        <v>3.3753591476103268E-4</v>
      </c>
      <c r="CS101" s="2">
        <f>SQRT('(5) year_D_R23p2-5.5km'!DC99^2+'(5) year_D_R23p2-5.5km'!$M99^2)</f>
        <v>3.3753591476103268E-4</v>
      </c>
      <c r="CT101" s="2">
        <f>SQRT('(5) year_D_R23p2-5.5km'!DD99^2+'(5) year_D_R23p2-5.5km'!$M99^2)</f>
        <v>3.3753591476103268E-4</v>
      </c>
      <c r="CU101" s="2">
        <f>SQRT('(5) year_D_R23p2-5.5km'!DE99^2+'(5) year_D_R23p2-5.5km'!$M99^2)</f>
        <v>3.3753591476103268E-4</v>
      </c>
      <c r="CV101" s="2">
        <f>SQRT('(5) year_D_R23p2-5.5km'!DF99^2+'(5) year_D_R23p2-5.5km'!$M99^2)</f>
        <v>3.3753591476103268E-4</v>
      </c>
      <c r="CW101" s="2">
        <f>SQRT('(5) year_D_R23p2-5.5km'!DG99^2+'(5) year_D_R23p2-5.5km'!$M99^2)</f>
        <v>3.3753591476103268E-4</v>
      </c>
      <c r="CX101" s="2">
        <f>SQRT('(5) year_D_R23p2-5.5km'!DH99^2+'(5) year_D_R23p2-5.5km'!$M99^2)</f>
        <v>3.3753591476103268E-4</v>
      </c>
      <c r="CY101" s="2">
        <f t="shared" si="19"/>
        <v>5.0316883350216227E-5</v>
      </c>
      <c r="CZ101" s="2">
        <f t="shared" si="16"/>
        <v>7.9557978073843552E-5</v>
      </c>
      <c r="DA101" s="2">
        <f t="shared" si="20"/>
        <v>7.9557978073843552E-5</v>
      </c>
    </row>
    <row r="102" spans="1:105" x14ac:dyDescent="0.2">
      <c r="A102" s="170" t="s">
        <v>141</v>
      </c>
      <c r="B102" s="3" t="s">
        <v>176</v>
      </c>
      <c r="C102" s="2">
        <f>'(6) SMB_R23p2-5km_Gl'!P101-'(5) year_D_R23p2-5.5km'!P100</f>
        <v>6.5000000000000006E-3</v>
      </c>
      <c r="D102" s="2">
        <f>'(6) SMB_R23p2-5km_Gl'!Q101-'(5) year_D_R23p2-5.5km'!Q100</f>
        <v>-1.35E-2</v>
      </c>
      <c r="E102" s="2">
        <f>'(6) SMB_R23p2-5km_Gl'!R101-'(5) year_D_R23p2-5.5km'!R100</f>
        <v>2.6500000000000003E-2</v>
      </c>
      <c r="F102" s="2">
        <f>'(6) SMB_R23p2-5km_Gl'!S101-'(5) year_D_R23p2-5.5km'!S100</f>
        <v>-4.3122000000000001E-2</v>
      </c>
      <c r="G102" s="2">
        <f>'(6) SMB_R23p2-5km_Gl'!T101-'(5) year_D_R23p2-5.5km'!T100</f>
        <v>5.7256000000000008E-2</v>
      </c>
      <c r="H102" s="2">
        <f>'(6) SMB_R23p2-5km_Gl'!U101-'(5) year_D_R23p2-5.5km'!U100</f>
        <v>3.7526000000000004E-2</v>
      </c>
      <c r="I102" s="2">
        <f>'(6) SMB_R23p2-5km_Gl'!V101-'(5) year_D_R23p2-5.5km'!V100</f>
        <v>-3.2190499999999997E-2</v>
      </c>
      <c r="J102" s="2">
        <f>'(6) SMB_R23p2-5km_Gl'!W101-'(5) year_D_R23p2-5.5km'!W100</f>
        <v>2.80795E-2</v>
      </c>
      <c r="K102" s="2">
        <f>'(6) SMB_R23p2-5km_Gl'!X101-'(5) year_D_R23p2-5.5km'!X100</f>
        <v>8.349500000000001E-3</v>
      </c>
      <c r="L102" s="2">
        <f>'(6) SMB_R23p2-5km_Gl'!Y101-'(5) year_D_R23p2-5.5km'!Y100</f>
        <v>8.6330000000000018E-3</v>
      </c>
      <c r="M102" s="2">
        <f>'(6) SMB_R23p2-5km_Gl'!Z101-'(5) year_D_R23p2-5.5km'!Z100</f>
        <v>2.8903000000000002E-2</v>
      </c>
      <c r="N102" s="2">
        <f>'(6) SMB_R23p2-5km_Gl'!AA101-'(5) year_D_R23p2-5.5km'!AA100</f>
        <v>1.9172999999999999E-2</v>
      </c>
      <c r="O102" s="2">
        <f>'(6) SMB_R23p2-5km_Gl'!AB101-'(5) year_D_R23p2-5.5km'!AB100</f>
        <v>-3.0543500000000001E-2</v>
      </c>
      <c r="P102" s="2">
        <f>'(6) SMB_R23p2-5km_Gl'!AC101-'(5) year_D_R23p2-5.5km'!AC100</f>
        <v>-2.7349999999999944E-4</v>
      </c>
      <c r="Q102" s="2">
        <f>'(6) SMB_R23p2-5km_Gl'!AD101-'(5) year_D_R23p2-5.5km'!AD100</f>
        <v>3.9996500000000004E-2</v>
      </c>
      <c r="R102" s="2">
        <f>'(6) SMB_R23p2-5km_Gl'!AE101-'(5) year_D_R23p2-5.5km'!AE100</f>
        <v>2.0279999999999999E-2</v>
      </c>
      <c r="S102" s="2">
        <f>'(6) SMB_R23p2-5km_Gl'!AF101-'(5) year_D_R23p2-5.5km'!AF100</f>
        <v>2.0549999999999999E-2</v>
      </c>
      <c r="T102" s="2">
        <f>'(6) SMB_R23p2-5km_Gl'!AG101-'(5) year_D_R23p2-5.5km'!AG100</f>
        <v>2.9929000000000001E-2</v>
      </c>
      <c r="U102" s="2">
        <f>'(6) SMB_R23p2-5km_Gl'!AH101-'(5) year_D_R23p2-5.5km'!AH100</f>
        <v>1.9294499999999999E-2</v>
      </c>
      <c r="V102" s="2">
        <f>'(6) SMB_R23p2-5km_Gl'!AI101-'(5) year_D_R23p2-5.5km'!AI100</f>
        <v>-2.1326499999999998E-2</v>
      </c>
      <c r="W102" s="2">
        <f>'(6) SMB_R23p2-5km_Gl'!AJ101-'(5) year_D_R23p2-5.5km'!AJ100</f>
        <v>-1.4354E-2</v>
      </c>
      <c r="X102" s="2">
        <f>'(6) SMB_R23p2-5km_Gl'!AK101-'(5) year_D_R23p2-5.5km'!AK100</f>
        <v>2.5517999999999999E-2</v>
      </c>
      <c r="Y102" s="2">
        <f>'(6) SMB_R23p2-5km_Gl'!AL101-'(5) year_D_R23p2-5.5km'!AL100</f>
        <v>-4.6305000000000001E-3</v>
      </c>
      <c r="Z102" s="2">
        <f>'(6) SMB_R23p2-5km_Gl'!AM101-'(5) year_D_R23p2-5.5km'!AM100</f>
        <v>-2.4765499999999999E-2</v>
      </c>
      <c r="AA102" s="2">
        <f>'(6) SMB_R23p2-5km_Gl'!AN101-'(5) year_D_R23p2-5.5km'!AN100</f>
        <v>2.5085999999999997E-2</v>
      </c>
      <c r="AB102" s="2">
        <f>'(6) SMB_R23p2-5km_Gl'!AO101-'(5) year_D_R23p2-5.5km'!AO100</f>
        <v>3.40735E-2</v>
      </c>
      <c r="AC102" s="2">
        <f>'(6) SMB_R23p2-5km_Gl'!AP101-'(5) year_D_R23p2-5.5km'!AP100</f>
        <v>6.3061000000000006E-2</v>
      </c>
      <c r="AD102" s="2">
        <f>'(6) SMB_R23p2-5km_Gl'!AQ101-'(5) year_D_R23p2-5.5km'!AQ100</f>
        <v>-1.6129000000000001E-2</v>
      </c>
      <c r="AE102" s="2">
        <f>'(6) SMB_R23p2-5km_Gl'!AR101-'(5) year_D_R23p2-5.5km'!AR100</f>
        <v>-2.5305500000000002E-2</v>
      </c>
      <c r="AF102" s="2">
        <f>'(6) SMB_R23p2-5km_Gl'!AS101-'(5) year_D_R23p2-5.5km'!AS100</f>
        <v>1.5504500000000001E-2</v>
      </c>
      <c r="AG102" s="2">
        <f>'(6) SMB_R23p2-5km_Gl'!AT101-'(5) year_D_R23p2-5.5km'!AT100</f>
        <v>2.5464000000000001E-2</v>
      </c>
      <c r="AH102" s="2">
        <f>'(6) SMB_R23p2-5km_Gl'!AU101-'(5) year_D_R23p2-5.5km'!AU100</f>
        <v>5.4235000000000004E-3</v>
      </c>
      <c r="AI102" s="2">
        <f>'(6) SMB_R23p2-5km_Gl'!AV101-'(5) year_D_R23p2-5.5km'!AV100</f>
        <v>3.5382999999999998E-2</v>
      </c>
      <c r="AJ102" s="2">
        <f>'(6) SMB_R23p2-5km_Gl'!AW101-'(5) year_D_R23p2-5.5km'!AW100</f>
        <v>8.5342500000000002E-2</v>
      </c>
      <c r="AK102" s="2">
        <f>'(6) SMB_R23p2-5km_Gl'!AX101-'(5) year_D_R23p2-5.5km'!AX100</f>
        <v>-2.4711500000000001E-2</v>
      </c>
      <c r="AL102" s="2">
        <f>'(6) SMB_R23p2-5km_Gl'!AY101-'(5) year_D_R23p2-5.5km'!AY100</f>
        <v>-1.53055E-2</v>
      </c>
      <c r="AM102" s="2">
        <f>'(6) SMB_R23p2-5km_Gl'!AZ101-'(5) year_D_R23p2-5.5km'!AZ100</f>
        <v>-8.4643999999999997E-2</v>
      </c>
      <c r="AN102" s="2">
        <f>'(6) SMB_R23p2-5km_Gl'!BA101-'(5) year_D_R23p2-5.5km'!BA100</f>
        <v>-0.104158</v>
      </c>
      <c r="AO102" s="2">
        <f>'(6) SMB_R23p2-5km_Gl'!BB101-'(5) year_D_R23p2-5.5km'!BB100</f>
        <v>-0.1341715</v>
      </c>
      <c r="AP102" s="2">
        <f>'(6) SMB_R23p2-5km_Gl'!BC101-'(5) year_D_R23p2-5.5km'!BC100</f>
        <v>-6.4198499999999992E-2</v>
      </c>
      <c r="AQ102" s="2">
        <f>'(6) SMB_R23p2-5km_Gl'!BD101-'(5) year_D_R23p2-5.5km'!BD100</f>
        <v>-0.1642255</v>
      </c>
      <c r="AR102" s="2">
        <f>'(6) SMB_R23p2-5km_Gl'!BE101-'(5) year_D_R23p2-5.5km'!BE100</f>
        <v>-4.4239000000000001E-2</v>
      </c>
      <c r="AS102" s="2">
        <f>'(6) SMB_R23p2-5km_Gl'!BF101-'(5) year_D_R23p2-5.5km'!BF100</f>
        <v>1.5734000000000001E-2</v>
      </c>
      <c r="AT102" s="2">
        <f>'(6) SMB_R23p2-5km_Gl'!BG101-'(5) year_D_R23p2-5.5km'!BG100</f>
        <v>-7.4158000000000002E-2</v>
      </c>
      <c r="AU102" s="2">
        <f>'(6) SMB_R23p2-5km_Gl'!BH101-'(5) year_D_R23p2-5.5km'!BH100</f>
        <v>-0.1341985</v>
      </c>
      <c r="AV102" s="2">
        <f>'(6) SMB_R23p2-5km_Gl'!BI101-'(5) year_D_R23p2-5.5km'!BI100</f>
        <v>6.2199999999999998E-3</v>
      </c>
      <c r="AW102" s="2">
        <f>'(6) SMB_R23p2-5km_Gl'!BJ101-'(5) year_D_R23p2-5.5km'!BJ100</f>
        <v>1.5706999999999999E-2</v>
      </c>
      <c r="AX102" s="23">
        <f t="shared" si="21"/>
        <v>-8.3124021739130419E-3</v>
      </c>
      <c r="AY102" s="23">
        <f t="shared" si="17"/>
        <v>1.2175815789473686E-2</v>
      </c>
      <c r="AZ102" s="23">
        <f t="shared" si="18"/>
        <v>-3.7791333333333336E-2</v>
      </c>
      <c r="BD102" s="2">
        <f>SQRT('(5) year_D_R23p2-5.5km'!BN100^2+'(5) year_D_R23p2-5.5km'!$M100^2)</f>
        <v>1.0464128915951545E-2</v>
      </c>
      <c r="BE102" s="2">
        <f>SQRT('(5) year_D_R23p2-5.5km'!BO100^2+'(5) year_D_R23p2-5.5km'!$M100^2)</f>
        <v>1.0363971386733069E-2</v>
      </c>
      <c r="BF102" s="2">
        <f>SQRT('(5) year_D_R23p2-5.5km'!BP100^2+'(5) year_D_R23p2-5.5km'!$M100^2)</f>
        <v>1.0326461491887028E-2</v>
      </c>
      <c r="BG102" s="2">
        <f>SQRT('(5) year_D_R23p2-5.5km'!BQ100^2+'(5) year_D_R23p2-5.5km'!$M100^2)</f>
        <v>1.0250140264138103E-2</v>
      </c>
      <c r="BH102" s="2">
        <f>SQRT('(5) year_D_R23p2-5.5km'!BR100^2+'(5) year_D_R23p2-5.5km'!$M100^2)</f>
        <v>1.1953615708448891E-2</v>
      </c>
      <c r="BI102" s="2">
        <f>SQRT('(5) year_D_R23p2-5.5km'!BS100^2+'(5) year_D_R23p2-5.5km'!$M100^2)</f>
        <v>1.1905069408811279E-2</v>
      </c>
      <c r="BJ102" s="2">
        <f>SQRT('(5) year_D_R23p2-5.5km'!BT100^2+'(5) year_D_R23p2-5.5km'!$M100^2)</f>
        <v>1.1853672076627219E-2</v>
      </c>
      <c r="BK102" s="2">
        <f>SQRT('(5) year_D_R23p2-5.5km'!BU100^2+'(5) year_D_R23p2-5.5km'!$M100^2)</f>
        <v>1.1831300259426461E-2</v>
      </c>
      <c r="BL102" s="2">
        <f>SQRT('(5) year_D_R23p2-5.5km'!BV100^2+'(5) year_D_R23p2-5.5km'!$M100^2)</f>
        <v>1.1809173732579505E-2</v>
      </c>
      <c r="BM102" s="2">
        <f>SQRT('(5) year_D_R23p2-5.5km'!BW100^2+'(5) year_D_R23p2-5.5km'!$M100^2)</f>
        <v>1.1810076897755224E-2</v>
      </c>
      <c r="BN102" s="2">
        <f>SQRT('(5) year_D_R23p2-5.5km'!BX100^2+'(5) year_D_R23p2-5.5km'!$M100^2)</f>
        <v>1.1827224936596617E-2</v>
      </c>
      <c r="BO102" s="2">
        <f>SQRT('(5) year_D_R23p2-5.5km'!BY100^2+'(5) year_D_R23p2-5.5km'!$M100^2)</f>
        <v>1.1689546568255126E-2</v>
      </c>
      <c r="BP102" s="2">
        <f>SQRT('(5) year_D_R23p2-5.5km'!BZ100^2+'(5) year_D_R23p2-5.5km'!$M100^2)</f>
        <v>1.1561952741711902E-2</v>
      </c>
      <c r="BQ102" s="2">
        <f>SQRT('(5) year_D_R23p2-5.5km'!CA100^2+'(5) year_D_R23p2-5.5km'!$M100^2)</f>
        <v>1.1463364833731919E-2</v>
      </c>
      <c r="BR102" s="2">
        <f>SQRT('(5) year_D_R23p2-5.5km'!CB100^2+'(5) year_D_R23p2-5.5km'!$M100^2)</f>
        <v>1.1364944700968008E-2</v>
      </c>
      <c r="BS102" s="2">
        <f>SQRT('(5) year_D_R23p2-5.5km'!CC100^2+'(5) year_D_R23p2-5.5km'!$M100^2)</f>
        <v>1.1289575407726573E-2</v>
      </c>
      <c r="BT102" s="2">
        <f>SQRT('(5) year_D_R23p2-5.5km'!CD100^2+'(5) year_D_R23p2-5.5km'!$M100^2)</f>
        <v>7.8779342272402089E-3</v>
      </c>
      <c r="BU102" s="2">
        <f>SQRT('(5) year_D_R23p2-5.5km'!CE100^2+'(5) year_D_R23p2-5.5km'!$M100^2)</f>
        <v>8.0314576527621834E-3</v>
      </c>
      <c r="BV102" s="2">
        <f>SQRT('(5) year_D_R23p2-5.5km'!CF100^2+'(5) year_D_R23p2-5.5km'!$M100^2)</f>
        <v>8.1775694584518745E-3</v>
      </c>
      <c r="BW102" s="2">
        <f>SQRT('(5) year_D_R23p2-5.5km'!CG100^2+'(5) year_D_R23p2-5.5km'!$M100^2)</f>
        <v>1.2955000729015065E-2</v>
      </c>
      <c r="BX102" s="2">
        <f>SQRT('(5) year_D_R23p2-5.5km'!CH100^2+'(5) year_D_R23p2-5.5km'!$M100^2)</f>
        <v>1.2940276712247392E-2</v>
      </c>
      <c r="BY102" s="2">
        <f>SQRT('(5) year_D_R23p2-5.5km'!CI100^2+'(5) year_D_R23p2-5.5km'!$M100^2)</f>
        <v>3.7766848481210285E-3</v>
      </c>
      <c r="BZ102" s="2">
        <f>SQRT('(5) year_D_R23p2-5.5km'!CJ100^2+'(5) year_D_R23p2-5.5km'!$M100^2)</f>
        <v>3.8296528662365137E-3</v>
      </c>
      <c r="CA102" s="2">
        <f>SQRT('(5) year_D_R23p2-5.5km'!CK100^2+'(5) year_D_R23p2-5.5km'!$M100^2)</f>
        <v>3.854603432992384E-3</v>
      </c>
      <c r="CB102" s="2">
        <f>SQRT('(5) year_D_R23p2-5.5km'!CL100^2+'(5) year_D_R23p2-5.5km'!$M100^2)</f>
        <v>3.7717516575191618E-3</v>
      </c>
      <c r="CC102" s="2">
        <f>SQRT('(5) year_D_R23p2-5.5km'!CM100^2+'(5) year_D_R23p2-5.5km'!$M100^2)</f>
        <v>3.9952130273880832E-3</v>
      </c>
      <c r="CD102" s="2">
        <f>SQRT('(5) year_D_R23p2-5.5km'!CN100^2+'(5) year_D_R23p2-5.5km'!$M100^2)</f>
        <v>5.2735488371482729E-3</v>
      </c>
      <c r="CE102" s="2">
        <f>SQRT('(5) year_D_R23p2-5.5km'!CO100^2+'(5) year_D_R23p2-5.5km'!$M100^2)</f>
        <v>5.1123198924810376E-3</v>
      </c>
      <c r="CF102" s="2">
        <f>SQRT('(5) year_D_R23p2-5.5km'!CP100^2+'(5) year_D_R23p2-5.5km'!$M100^2)</f>
        <v>4.9433985342129793E-3</v>
      </c>
      <c r="CG102" s="2">
        <f>SQRT('(5) year_D_R23p2-5.5km'!CQ100^2+'(5) year_D_R23p2-5.5km'!$M100^2)</f>
        <v>4.4867957492294953E-3</v>
      </c>
      <c r="CH102" s="2">
        <f>SQRT('(5) year_D_R23p2-5.5km'!CR100^2+'(5) year_D_R23p2-5.5km'!$M100^2)</f>
        <v>4.5153058848163329E-3</v>
      </c>
      <c r="CI102" s="2">
        <f>SQRT('(5) year_D_R23p2-5.5km'!CS100^2+'(5) year_D_R23p2-5.5km'!$M100^2)</f>
        <v>4.5753212563976421E-3</v>
      </c>
      <c r="CJ102" s="2">
        <f>SQRT('(5) year_D_R23p2-5.5km'!CT100^2+'(5) year_D_R23p2-5.5km'!$M100^2)</f>
        <v>4.5831247728668201E-3</v>
      </c>
      <c r="CK102" s="2">
        <f>SQRT('(5) year_D_R23p2-5.5km'!CU100^2+'(5) year_D_R23p2-5.5km'!$M100^2)</f>
        <v>4.5386550723714369E-3</v>
      </c>
      <c r="CL102" s="2">
        <f>SQRT('(5) year_D_R23p2-5.5km'!CV100^2+'(5) year_D_R23p2-5.5km'!$M100^2)</f>
        <v>4.0246717385078691E-3</v>
      </c>
      <c r="CM102" s="2">
        <f>SQRT('(5) year_D_R23p2-5.5km'!CW100^2+'(5) year_D_R23p2-5.5km'!$M100^2)</f>
        <v>4.8247299945203366E-3</v>
      </c>
      <c r="CN102" s="2">
        <f>SQRT('(5) year_D_R23p2-5.5km'!CX100^2+'(5) year_D_R23p2-5.5km'!$M100^2)</f>
        <v>4.7154795604712023E-3</v>
      </c>
      <c r="CO102" s="2">
        <f>SQRT('(5) year_D_R23p2-5.5km'!CY100^2+'(5) year_D_R23p2-5.5km'!$M100^2)</f>
        <v>4.4436991919180706E-3</v>
      </c>
      <c r="CP102" s="2">
        <f>SQRT('(5) year_D_R23p2-5.5km'!CZ100^2+'(5) year_D_R23p2-5.5km'!$M100^2)</f>
        <v>4.4565988835909773E-3</v>
      </c>
      <c r="CQ102" s="2">
        <f>SQRT('(5) year_D_R23p2-5.5km'!DA100^2+'(5) year_D_R23p2-5.5km'!$M100^2)</f>
        <v>4.5137915603818499E-3</v>
      </c>
      <c r="CR102" s="2">
        <f>SQRT('(5) year_D_R23p2-5.5km'!DB100^2+'(5) year_D_R23p2-5.5km'!$M100^2)</f>
        <v>4.518886003954504E-3</v>
      </c>
      <c r="CS102" s="2">
        <f>SQRT('(5) year_D_R23p2-5.5km'!DC100^2+'(5) year_D_R23p2-5.5km'!$M100^2)</f>
        <v>4.4692887983138691E-3</v>
      </c>
      <c r="CT102" s="2">
        <f>SQRT('(5) year_D_R23p2-5.5km'!DD100^2+'(5) year_D_R23p2-5.5km'!$M100^2)</f>
        <v>4.3611699917688969E-3</v>
      </c>
      <c r="CU102" s="2">
        <f>SQRT('(5) year_D_R23p2-5.5km'!DE100^2+'(5) year_D_R23p2-5.5km'!$M100^2)</f>
        <v>3.8503751594055656E-3</v>
      </c>
      <c r="CV102" s="2">
        <f>SQRT('(5) year_D_R23p2-5.5km'!DF100^2+'(5) year_D_R23p2-5.5km'!$M100^2)</f>
        <v>3.8307565970239375E-3</v>
      </c>
      <c r="CW102" s="2">
        <f>SQRT('(5) year_D_R23p2-5.5km'!DG100^2+'(5) year_D_R23p2-5.5km'!$M100^2)</f>
        <v>3.6778802568074457E-3</v>
      </c>
      <c r="CX102" s="2">
        <f>SQRT('(5) year_D_R23p2-5.5km'!DH100^2+'(5) year_D_R23p2-5.5km'!$M100^2)</f>
        <v>3.7599855543133751E-3</v>
      </c>
      <c r="CY102" s="2">
        <f t="shared" si="19"/>
        <v>1.1040671895373624E-3</v>
      </c>
      <c r="CZ102" s="2">
        <f t="shared" si="16"/>
        <v>2.5536625573135906E-3</v>
      </c>
      <c r="DA102" s="2">
        <f t="shared" si="20"/>
        <v>1.0387913102145451E-3</v>
      </c>
    </row>
    <row r="103" spans="1:105" x14ac:dyDescent="0.2">
      <c r="A103" s="170" t="s">
        <v>214</v>
      </c>
      <c r="B103" s="3" t="s">
        <v>176</v>
      </c>
      <c r="C103" s="2">
        <f>'(6) SMB_R23p2-5km_Gl'!P102-'(5) year_D_R23p2-5.5km'!P101</f>
        <v>0</v>
      </c>
      <c r="D103" s="2">
        <f>'(6) SMB_R23p2-5km_Gl'!Q102-'(5) year_D_R23p2-5.5km'!Q101</f>
        <v>0</v>
      </c>
      <c r="E103" s="2">
        <f>'(6) SMB_R23p2-5km_Gl'!R102-'(5) year_D_R23p2-5.5km'!R101</f>
        <v>0.01</v>
      </c>
      <c r="F103" s="2">
        <f>'(6) SMB_R23p2-5km_Gl'!S102-'(5) year_D_R23p2-5.5km'!S101</f>
        <v>0</v>
      </c>
      <c r="G103" s="2">
        <f>'(6) SMB_R23p2-5km_Gl'!T102-'(5) year_D_R23p2-5.5km'!T101</f>
        <v>0.01</v>
      </c>
      <c r="H103" s="2">
        <f>'(6) SMB_R23p2-5km_Gl'!U102-'(5) year_D_R23p2-5.5km'!U101</f>
        <v>0.01</v>
      </c>
      <c r="I103" s="2">
        <f>'(6) SMB_R23p2-5km_Gl'!V102-'(5) year_D_R23p2-5.5km'!V101</f>
        <v>0</v>
      </c>
      <c r="J103" s="2">
        <f>'(6) SMB_R23p2-5km_Gl'!W102-'(5) year_D_R23p2-5.5km'!W101</f>
        <v>0.01</v>
      </c>
      <c r="K103" s="2">
        <f>'(6) SMB_R23p2-5km_Gl'!X102-'(5) year_D_R23p2-5.5km'!X101</f>
        <v>0.01</v>
      </c>
      <c r="L103" s="2">
        <f>'(6) SMB_R23p2-5km_Gl'!Y102-'(5) year_D_R23p2-5.5km'!Y101</f>
        <v>0.01</v>
      </c>
      <c r="M103" s="2">
        <f>'(6) SMB_R23p2-5km_Gl'!Z102-'(5) year_D_R23p2-5.5km'!Z101</f>
        <v>0.01</v>
      </c>
      <c r="N103" s="2">
        <f>'(6) SMB_R23p2-5km_Gl'!AA102-'(5) year_D_R23p2-5.5km'!AA101</f>
        <v>0.01</v>
      </c>
      <c r="O103" s="2">
        <f>'(6) SMB_R23p2-5km_Gl'!AB102-'(5) year_D_R23p2-5.5km'!AB101</f>
        <v>0</v>
      </c>
      <c r="P103" s="2">
        <f>'(6) SMB_R23p2-5km_Gl'!AC102-'(5) year_D_R23p2-5.5km'!AC101</f>
        <v>0</v>
      </c>
      <c r="Q103" s="2">
        <f>'(6) SMB_R23p2-5km_Gl'!AD102-'(5) year_D_R23p2-5.5km'!AD101</f>
        <v>0.01</v>
      </c>
      <c r="R103" s="2">
        <f>'(6) SMB_R23p2-5km_Gl'!AE102-'(5) year_D_R23p2-5.5km'!AE101</f>
        <v>0.01</v>
      </c>
      <c r="S103" s="2">
        <f>'(6) SMB_R23p2-5km_Gl'!AF102-'(5) year_D_R23p2-5.5km'!AF101</f>
        <v>0.01</v>
      </c>
      <c r="T103" s="2">
        <f>'(6) SMB_R23p2-5km_Gl'!AG102-'(5) year_D_R23p2-5.5km'!AG101</f>
        <v>0.01</v>
      </c>
      <c r="U103" s="2">
        <f>'(6) SMB_R23p2-5km_Gl'!AH102-'(5) year_D_R23p2-5.5km'!AH101</f>
        <v>0.01</v>
      </c>
      <c r="V103" s="2">
        <f>'(6) SMB_R23p2-5km_Gl'!AI102-'(5) year_D_R23p2-5.5km'!AI101</f>
        <v>0</v>
      </c>
      <c r="W103" s="2">
        <f>'(6) SMB_R23p2-5km_Gl'!AJ102-'(5) year_D_R23p2-5.5km'!AJ101</f>
        <v>0</v>
      </c>
      <c r="X103" s="2">
        <f>'(6) SMB_R23p2-5km_Gl'!AK102-'(5) year_D_R23p2-5.5km'!AK101</f>
        <v>0.01</v>
      </c>
      <c r="Y103" s="2">
        <f>'(6) SMB_R23p2-5km_Gl'!AL102-'(5) year_D_R23p2-5.5km'!AL101</f>
        <v>0</v>
      </c>
      <c r="Z103" s="2">
        <f>'(6) SMB_R23p2-5km_Gl'!AM102-'(5) year_D_R23p2-5.5km'!AM101</f>
        <v>0</v>
      </c>
      <c r="AA103" s="2">
        <f>'(6) SMB_R23p2-5km_Gl'!AN102-'(5) year_D_R23p2-5.5km'!AN101</f>
        <v>0</v>
      </c>
      <c r="AB103" s="2">
        <f>'(6) SMB_R23p2-5km_Gl'!AO102-'(5) year_D_R23p2-5.5km'!AO101</f>
        <v>0.01</v>
      </c>
      <c r="AC103" s="2">
        <f>'(6) SMB_R23p2-5km_Gl'!AP102-'(5) year_D_R23p2-5.5km'!AP101</f>
        <v>0.01</v>
      </c>
      <c r="AD103" s="2">
        <f>'(6) SMB_R23p2-5km_Gl'!AQ102-'(5) year_D_R23p2-5.5km'!AQ101</f>
        <v>0</v>
      </c>
      <c r="AE103" s="2">
        <f>'(6) SMB_R23p2-5km_Gl'!AR102-'(5) year_D_R23p2-5.5km'!AR101</f>
        <v>0</v>
      </c>
      <c r="AF103" s="2">
        <f>'(6) SMB_R23p2-5km_Gl'!AS102-'(5) year_D_R23p2-5.5km'!AS101</f>
        <v>0</v>
      </c>
      <c r="AG103" s="2">
        <f>'(6) SMB_R23p2-5km_Gl'!AT102-'(5) year_D_R23p2-5.5km'!AT101</f>
        <v>0</v>
      </c>
      <c r="AH103" s="2">
        <f>'(6) SMB_R23p2-5km_Gl'!AU102-'(5) year_D_R23p2-5.5km'!AU101</f>
        <v>0.01</v>
      </c>
      <c r="AI103" s="2">
        <f>'(6) SMB_R23p2-5km_Gl'!AV102-'(5) year_D_R23p2-5.5km'!AV101</f>
        <v>0</v>
      </c>
      <c r="AJ103" s="2">
        <f>'(6) SMB_R23p2-5km_Gl'!AW102-'(5) year_D_R23p2-5.5km'!AW101</f>
        <v>0.01</v>
      </c>
      <c r="AK103" s="2">
        <f>'(6) SMB_R23p2-5km_Gl'!AX102-'(5) year_D_R23p2-5.5km'!AX101</f>
        <v>0</v>
      </c>
      <c r="AL103" s="2">
        <f>'(6) SMB_R23p2-5km_Gl'!AY102-'(5) year_D_R23p2-5.5km'!AY101</f>
        <v>0</v>
      </c>
      <c r="AM103" s="2">
        <f>'(6) SMB_R23p2-5km_Gl'!AZ102-'(5) year_D_R23p2-5.5km'!AZ101</f>
        <v>-0.01</v>
      </c>
      <c r="AN103" s="2">
        <f>'(6) SMB_R23p2-5km_Gl'!BA102-'(5) year_D_R23p2-5.5km'!BA101</f>
        <v>-0.01</v>
      </c>
      <c r="AO103" s="2">
        <f>'(6) SMB_R23p2-5km_Gl'!BB102-'(5) year_D_R23p2-5.5km'!BB101</f>
        <v>-0.02</v>
      </c>
      <c r="AP103" s="2">
        <f>'(6) SMB_R23p2-5km_Gl'!BC102-'(5) year_D_R23p2-5.5km'!BC101</f>
        <v>-0.01</v>
      </c>
      <c r="AQ103" s="2">
        <f>'(6) SMB_R23p2-5km_Gl'!BD102-'(5) year_D_R23p2-5.5km'!BD101</f>
        <v>-0.01</v>
      </c>
      <c r="AR103" s="2">
        <f>'(6) SMB_R23p2-5km_Gl'!BE102-'(5) year_D_R23p2-5.5km'!BE101</f>
        <v>-0.01</v>
      </c>
      <c r="AS103" s="2">
        <f>'(6) SMB_R23p2-5km_Gl'!BF102-'(5) year_D_R23p2-5.5km'!BF101</f>
        <v>0</v>
      </c>
      <c r="AT103" s="2">
        <f>'(6) SMB_R23p2-5km_Gl'!BG102-'(5) year_D_R23p2-5.5km'!BG101</f>
        <v>0</v>
      </c>
      <c r="AU103" s="2">
        <f>'(6) SMB_R23p2-5km_Gl'!BH102-'(5) year_D_R23p2-5.5km'!BH101</f>
        <v>-0.01</v>
      </c>
      <c r="AV103" s="2">
        <f>'(6) SMB_R23p2-5km_Gl'!BI102-'(5) year_D_R23p2-5.5km'!BI101</f>
        <v>0</v>
      </c>
      <c r="AW103" s="2">
        <f>'(6) SMB_R23p2-5km_Gl'!BJ102-'(5) year_D_R23p2-5.5km'!BJ101</f>
        <v>0.01</v>
      </c>
      <c r="AX103" s="23">
        <f t="shared" si="21"/>
        <v>2.1739130434782613E-3</v>
      </c>
      <c r="AY103" s="23">
        <f t="shared" si="17"/>
        <v>6.8421052631578933E-3</v>
      </c>
      <c r="AZ103" s="23">
        <f t="shared" si="18"/>
        <v>-3.3333333333333335E-3</v>
      </c>
      <c r="BD103" s="2">
        <f>SQRT('(5) year_D_R23p2-5.5km'!BN101^2+'(5) year_D_R23p2-5.5km'!$M101^2)</f>
        <v>9.1040245063484773E-5</v>
      </c>
      <c r="BE103" s="2">
        <f>SQRT('(5) year_D_R23p2-5.5km'!BO101^2+'(5) year_D_R23p2-5.5km'!$M101^2)</f>
        <v>9.1040245063484773E-5</v>
      </c>
      <c r="BF103" s="2">
        <f>SQRT('(5) year_D_R23p2-5.5km'!BP101^2+'(5) year_D_R23p2-5.5km'!$M101^2)</f>
        <v>9.1040245063484773E-5</v>
      </c>
      <c r="BG103" s="2">
        <f>SQRT('(5) year_D_R23p2-5.5km'!BQ101^2+'(5) year_D_R23p2-5.5km'!$M101^2)</f>
        <v>9.1040245063484773E-5</v>
      </c>
      <c r="BH103" s="2">
        <f>SQRT('(5) year_D_R23p2-5.5km'!BR101^2+'(5) year_D_R23p2-5.5km'!$M101^2)</f>
        <v>9.1040245063484773E-5</v>
      </c>
      <c r="BI103" s="2">
        <f>SQRT('(5) year_D_R23p2-5.5km'!BS101^2+'(5) year_D_R23p2-5.5km'!$M101^2)</f>
        <v>9.1040245063484773E-5</v>
      </c>
      <c r="BJ103" s="2">
        <f>SQRT('(5) year_D_R23p2-5.5km'!BT101^2+'(5) year_D_R23p2-5.5km'!$M101^2)</f>
        <v>9.1040245063484773E-5</v>
      </c>
      <c r="BK103" s="2">
        <f>SQRT('(5) year_D_R23p2-5.5km'!BU101^2+'(5) year_D_R23p2-5.5km'!$M101^2)</f>
        <v>9.1040245063484773E-5</v>
      </c>
      <c r="BL103" s="2">
        <f>SQRT('(5) year_D_R23p2-5.5km'!BV101^2+'(5) year_D_R23p2-5.5km'!$M101^2)</f>
        <v>9.1040245063484773E-5</v>
      </c>
      <c r="BM103" s="2">
        <f>SQRT('(5) year_D_R23p2-5.5km'!BW101^2+'(5) year_D_R23p2-5.5km'!$M101^2)</f>
        <v>9.1040245063484773E-5</v>
      </c>
      <c r="BN103" s="2">
        <f>SQRT('(5) year_D_R23p2-5.5km'!BX101^2+'(5) year_D_R23p2-5.5km'!$M101^2)</f>
        <v>9.1040245063484773E-5</v>
      </c>
      <c r="BO103" s="2">
        <f>SQRT('(5) year_D_R23p2-5.5km'!BY101^2+'(5) year_D_R23p2-5.5km'!$M101^2)</f>
        <v>9.1040245063484773E-5</v>
      </c>
      <c r="BP103" s="2">
        <f>SQRT('(5) year_D_R23p2-5.5km'!BZ101^2+'(5) year_D_R23p2-5.5km'!$M101^2)</f>
        <v>9.1040245063484773E-5</v>
      </c>
      <c r="BQ103" s="2">
        <f>SQRT('(5) year_D_R23p2-5.5km'!CA101^2+'(5) year_D_R23p2-5.5km'!$M101^2)</f>
        <v>9.1040245063484773E-5</v>
      </c>
      <c r="BR103" s="2">
        <f>SQRT('(5) year_D_R23p2-5.5km'!CB101^2+'(5) year_D_R23p2-5.5km'!$M101^2)</f>
        <v>9.1040245063484773E-5</v>
      </c>
      <c r="BS103" s="2">
        <f>SQRT('(5) year_D_R23p2-5.5km'!CC101^2+'(5) year_D_R23p2-5.5km'!$M101^2)</f>
        <v>9.1040245063484773E-5</v>
      </c>
      <c r="BT103" s="2">
        <f>SQRT('(5) year_D_R23p2-5.5km'!CD101^2+'(5) year_D_R23p2-5.5km'!$M101^2)</f>
        <v>9.1040245063484773E-5</v>
      </c>
      <c r="BU103" s="2">
        <f>SQRT('(5) year_D_R23p2-5.5km'!CE101^2+'(5) year_D_R23p2-5.5km'!$M101^2)</f>
        <v>9.1040245063484773E-5</v>
      </c>
      <c r="BV103" s="2">
        <f>SQRT('(5) year_D_R23p2-5.5km'!CF101^2+'(5) year_D_R23p2-5.5km'!$M101^2)</f>
        <v>9.1040245063484773E-5</v>
      </c>
      <c r="BW103" s="2">
        <f>SQRT('(5) year_D_R23p2-5.5km'!CG101^2+'(5) year_D_R23p2-5.5km'!$M101^2)</f>
        <v>9.1040245063484773E-5</v>
      </c>
      <c r="BX103" s="2">
        <f>SQRT('(5) year_D_R23p2-5.5km'!CH101^2+'(5) year_D_R23p2-5.5km'!$M101^2)</f>
        <v>9.1040245063484773E-5</v>
      </c>
      <c r="BY103" s="2">
        <f>SQRT('(5) year_D_R23p2-5.5km'!CI101^2+'(5) year_D_R23p2-5.5km'!$M101^2)</f>
        <v>9.1040245063484773E-5</v>
      </c>
      <c r="BZ103" s="2">
        <f>SQRT('(5) year_D_R23p2-5.5km'!CJ101^2+'(5) year_D_R23p2-5.5km'!$M101^2)</f>
        <v>9.1040245063484773E-5</v>
      </c>
      <c r="CA103" s="2">
        <f>SQRT('(5) year_D_R23p2-5.5km'!CK101^2+'(5) year_D_R23p2-5.5km'!$M101^2)</f>
        <v>9.1040245063484773E-5</v>
      </c>
      <c r="CB103" s="2">
        <f>SQRT('(5) year_D_R23p2-5.5km'!CL101^2+'(5) year_D_R23p2-5.5km'!$M101^2)</f>
        <v>9.1040245063484773E-5</v>
      </c>
      <c r="CC103" s="2">
        <f>SQRT('(5) year_D_R23p2-5.5km'!CM101^2+'(5) year_D_R23p2-5.5km'!$M101^2)</f>
        <v>9.1040245063484773E-5</v>
      </c>
      <c r="CD103" s="2">
        <f>SQRT('(5) year_D_R23p2-5.5km'!CN101^2+'(5) year_D_R23p2-5.5km'!$M101^2)</f>
        <v>9.1040245063484773E-5</v>
      </c>
      <c r="CE103" s="2">
        <f>SQRT('(5) year_D_R23p2-5.5km'!CO101^2+'(5) year_D_R23p2-5.5km'!$M101^2)</f>
        <v>9.1040245063484773E-5</v>
      </c>
      <c r="CF103" s="2">
        <f>SQRT('(5) year_D_R23p2-5.5km'!CP101^2+'(5) year_D_R23p2-5.5km'!$M101^2)</f>
        <v>9.1040245063484773E-5</v>
      </c>
      <c r="CG103" s="2">
        <f>SQRT('(5) year_D_R23p2-5.5km'!CQ101^2+'(5) year_D_R23p2-5.5km'!$M101^2)</f>
        <v>9.1040245063484773E-5</v>
      </c>
      <c r="CH103" s="2">
        <f>SQRT('(5) year_D_R23p2-5.5km'!CR101^2+'(5) year_D_R23p2-5.5km'!$M101^2)</f>
        <v>9.1040245063484773E-5</v>
      </c>
      <c r="CI103" s="2">
        <f>SQRT('(5) year_D_R23p2-5.5km'!CS101^2+'(5) year_D_R23p2-5.5km'!$M101^2)</f>
        <v>9.1040245063484773E-5</v>
      </c>
      <c r="CJ103" s="2">
        <f>SQRT('(5) year_D_R23p2-5.5km'!CT101^2+'(5) year_D_R23p2-5.5km'!$M101^2)</f>
        <v>9.1040245063484773E-5</v>
      </c>
      <c r="CK103" s="2">
        <f>SQRT('(5) year_D_R23p2-5.5km'!CU101^2+'(5) year_D_R23p2-5.5km'!$M101^2)</f>
        <v>9.1040245063484773E-5</v>
      </c>
      <c r="CL103" s="2">
        <f>SQRT('(5) year_D_R23p2-5.5km'!CV101^2+'(5) year_D_R23p2-5.5km'!$M101^2)</f>
        <v>9.1040245063484773E-5</v>
      </c>
      <c r="CM103" s="2">
        <f>SQRT('(5) year_D_R23p2-5.5km'!CW101^2+'(5) year_D_R23p2-5.5km'!$M101^2)</f>
        <v>9.1040245063484773E-5</v>
      </c>
      <c r="CN103" s="2">
        <f>SQRT('(5) year_D_R23p2-5.5km'!CX101^2+'(5) year_D_R23p2-5.5km'!$M101^2)</f>
        <v>9.1040245063484773E-5</v>
      </c>
      <c r="CO103" s="2">
        <f>SQRT('(5) year_D_R23p2-5.5km'!CY101^2+'(5) year_D_R23p2-5.5km'!$M101^2)</f>
        <v>9.1040245063484773E-5</v>
      </c>
      <c r="CP103" s="2">
        <f>SQRT('(5) year_D_R23p2-5.5km'!CZ101^2+'(5) year_D_R23p2-5.5km'!$M101^2)</f>
        <v>9.1040245063484773E-5</v>
      </c>
      <c r="CQ103" s="2">
        <f>SQRT('(5) year_D_R23p2-5.5km'!DA101^2+'(5) year_D_R23p2-5.5km'!$M101^2)</f>
        <v>9.1040245063484773E-5</v>
      </c>
      <c r="CR103" s="2">
        <f>SQRT('(5) year_D_R23p2-5.5km'!DB101^2+'(5) year_D_R23p2-5.5km'!$M101^2)</f>
        <v>9.1040245063484773E-5</v>
      </c>
      <c r="CS103" s="2">
        <f>SQRT('(5) year_D_R23p2-5.5km'!DC101^2+'(5) year_D_R23p2-5.5km'!$M101^2)</f>
        <v>9.1040245063484773E-5</v>
      </c>
      <c r="CT103" s="2">
        <f>SQRT('(5) year_D_R23p2-5.5km'!DD101^2+'(5) year_D_R23p2-5.5km'!$M101^2)</f>
        <v>9.1040245063484773E-5</v>
      </c>
      <c r="CU103" s="2">
        <f>SQRT('(5) year_D_R23p2-5.5km'!DE101^2+'(5) year_D_R23p2-5.5km'!$M101^2)</f>
        <v>9.1040245063484773E-5</v>
      </c>
      <c r="CV103" s="2">
        <f>SQRT('(5) year_D_R23p2-5.5km'!DF101^2+'(5) year_D_R23p2-5.5km'!$M101^2)</f>
        <v>9.1040245063484773E-5</v>
      </c>
      <c r="CW103" s="2">
        <f>SQRT('(5) year_D_R23p2-5.5km'!DG101^2+'(5) year_D_R23p2-5.5km'!$M101^2)</f>
        <v>9.1040245063484773E-5</v>
      </c>
      <c r="CX103" s="2">
        <f>SQRT('(5) year_D_R23p2-5.5km'!DH101^2+'(5) year_D_R23p2-5.5km'!$M101^2)</f>
        <v>9.1040245063484773E-5</v>
      </c>
      <c r="CY103" s="2">
        <f t="shared" si="19"/>
        <v>1.3571478443346113E-5</v>
      </c>
      <c r="CZ103" s="2">
        <f t="shared" si="16"/>
        <v>2.1458391548425071E-5</v>
      </c>
      <c r="DA103" s="2">
        <f t="shared" si="20"/>
        <v>2.1458391548425071E-5</v>
      </c>
    </row>
    <row r="104" spans="1:105" x14ac:dyDescent="0.2">
      <c r="A104" s="170" t="s">
        <v>213</v>
      </c>
      <c r="B104" s="3" t="s">
        <v>176</v>
      </c>
      <c r="C104" s="2">
        <f>'(6) SMB_R23p2-5km_Gl'!P103-'(5) year_D_R23p2-5.5km'!P102</f>
        <v>0</v>
      </c>
      <c r="D104" s="2">
        <f>'(6) SMB_R23p2-5km_Gl'!Q103-'(5) year_D_R23p2-5.5km'!Q102</f>
        <v>0</v>
      </c>
      <c r="E104" s="2">
        <f>'(6) SMB_R23p2-5km_Gl'!R103-'(5) year_D_R23p2-5.5km'!R102</f>
        <v>0</v>
      </c>
      <c r="F104" s="2">
        <f>'(6) SMB_R23p2-5km_Gl'!S103-'(5) year_D_R23p2-5.5km'!S102</f>
        <v>0</v>
      </c>
      <c r="G104" s="2">
        <f>'(6) SMB_R23p2-5km_Gl'!T103-'(5) year_D_R23p2-5.5km'!T102</f>
        <v>0</v>
      </c>
      <c r="H104" s="2">
        <f>'(6) SMB_R23p2-5km_Gl'!U103-'(5) year_D_R23p2-5.5km'!U102</f>
        <v>0</v>
      </c>
      <c r="I104" s="2">
        <f>'(6) SMB_R23p2-5km_Gl'!V103-'(5) year_D_R23p2-5.5km'!V102</f>
        <v>0</v>
      </c>
      <c r="J104" s="2">
        <f>'(6) SMB_R23p2-5km_Gl'!W103-'(5) year_D_R23p2-5.5km'!W102</f>
        <v>0</v>
      </c>
      <c r="K104" s="2">
        <f>'(6) SMB_R23p2-5km_Gl'!X103-'(5) year_D_R23p2-5.5km'!X102</f>
        <v>0</v>
      </c>
      <c r="L104" s="2">
        <f>'(6) SMB_R23p2-5km_Gl'!Y103-'(5) year_D_R23p2-5.5km'!Y102</f>
        <v>0</v>
      </c>
      <c r="M104" s="2">
        <f>'(6) SMB_R23p2-5km_Gl'!Z103-'(5) year_D_R23p2-5.5km'!Z102</f>
        <v>0</v>
      </c>
      <c r="N104" s="2">
        <f>'(6) SMB_R23p2-5km_Gl'!AA103-'(5) year_D_R23p2-5.5km'!AA102</f>
        <v>0</v>
      </c>
      <c r="O104" s="2">
        <f>'(6) SMB_R23p2-5km_Gl'!AB103-'(5) year_D_R23p2-5.5km'!AB102</f>
        <v>0</v>
      </c>
      <c r="P104" s="2">
        <f>'(6) SMB_R23p2-5km_Gl'!AC103-'(5) year_D_R23p2-5.5km'!AC102</f>
        <v>0</v>
      </c>
      <c r="Q104" s="2">
        <f>'(6) SMB_R23p2-5km_Gl'!AD103-'(5) year_D_R23p2-5.5km'!AD102</f>
        <v>0</v>
      </c>
      <c r="R104" s="2">
        <f>'(6) SMB_R23p2-5km_Gl'!AE103-'(5) year_D_R23p2-5.5km'!AE102</f>
        <v>0</v>
      </c>
      <c r="S104" s="2">
        <f>'(6) SMB_R23p2-5km_Gl'!AF103-'(5) year_D_R23p2-5.5km'!AF102</f>
        <v>0</v>
      </c>
      <c r="T104" s="2">
        <f>'(6) SMB_R23p2-5km_Gl'!AG103-'(5) year_D_R23p2-5.5km'!AG102</f>
        <v>0</v>
      </c>
      <c r="U104" s="2">
        <f>'(6) SMB_R23p2-5km_Gl'!AH103-'(5) year_D_R23p2-5.5km'!AH102</f>
        <v>0</v>
      </c>
      <c r="V104" s="2">
        <f>'(6) SMB_R23p2-5km_Gl'!AI103-'(5) year_D_R23p2-5.5km'!AI102</f>
        <v>0</v>
      </c>
      <c r="W104" s="2">
        <f>'(6) SMB_R23p2-5km_Gl'!AJ103-'(5) year_D_R23p2-5.5km'!AJ102</f>
        <v>0</v>
      </c>
      <c r="X104" s="2">
        <f>'(6) SMB_R23p2-5km_Gl'!AK103-'(5) year_D_R23p2-5.5km'!AK102</f>
        <v>0</v>
      </c>
      <c r="Y104" s="2">
        <f>'(6) SMB_R23p2-5km_Gl'!AL103-'(5) year_D_R23p2-5.5km'!AL102</f>
        <v>0</v>
      </c>
      <c r="Z104" s="2">
        <f>'(6) SMB_R23p2-5km_Gl'!AM103-'(5) year_D_R23p2-5.5km'!AM102</f>
        <v>0</v>
      </c>
      <c r="AA104" s="2">
        <f>'(6) SMB_R23p2-5km_Gl'!AN103-'(5) year_D_R23p2-5.5km'!AN102</f>
        <v>0</v>
      </c>
      <c r="AB104" s="2">
        <f>'(6) SMB_R23p2-5km_Gl'!AO103-'(5) year_D_R23p2-5.5km'!AO102</f>
        <v>0</v>
      </c>
      <c r="AC104" s="2">
        <f>'(6) SMB_R23p2-5km_Gl'!AP103-'(5) year_D_R23p2-5.5km'!AP102</f>
        <v>0.01</v>
      </c>
      <c r="AD104" s="2">
        <f>'(6) SMB_R23p2-5km_Gl'!AQ103-'(5) year_D_R23p2-5.5km'!AQ102</f>
        <v>0</v>
      </c>
      <c r="AE104" s="2">
        <f>'(6) SMB_R23p2-5km_Gl'!AR103-'(5) year_D_R23p2-5.5km'!AR102</f>
        <v>0</v>
      </c>
      <c r="AF104" s="2">
        <f>'(6) SMB_R23p2-5km_Gl'!AS103-'(5) year_D_R23p2-5.5km'!AS102</f>
        <v>0</v>
      </c>
      <c r="AG104" s="2">
        <f>'(6) SMB_R23p2-5km_Gl'!AT103-'(5) year_D_R23p2-5.5km'!AT102</f>
        <v>0</v>
      </c>
      <c r="AH104" s="2">
        <f>'(6) SMB_R23p2-5km_Gl'!AU103-'(5) year_D_R23p2-5.5km'!AU102</f>
        <v>0</v>
      </c>
      <c r="AI104" s="2">
        <f>'(6) SMB_R23p2-5km_Gl'!AV103-'(5) year_D_R23p2-5.5km'!AV102</f>
        <v>0</v>
      </c>
      <c r="AJ104" s="2">
        <f>'(6) SMB_R23p2-5km_Gl'!AW103-'(5) year_D_R23p2-5.5km'!AW102</f>
        <v>0.01</v>
      </c>
      <c r="AK104" s="2">
        <f>'(6) SMB_R23p2-5km_Gl'!AX103-'(5) year_D_R23p2-5.5km'!AX102</f>
        <v>0</v>
      </c>
      <c r="AL104" s="2">
        <f>'(6) SMB_R23p2-5km_Gl'!AY103-'(5) year_D_R23p2-5.5km'!AY102</f>
        <v>0</v>
      </c>
      <c r="AM104" s="2">
        <f>'(6) SMB_R23p2-5km_Gl'!AZ103-'(5) year_D_R23p2-5.5km'!AZ102</f>
        <v>0</v>
      </c>
      <c r="AN104" s="2">
        <f>'(6) SMB_R23p2-5km_Gl'!BA103-'(5) year_D_R23p2-5.5km'!BA102</f>
        <v>0</v>
      </c>
      <c r="AO104" s="2">
        <f>'(6) SMB_R23p2-5km_Gl'!BB103-'(5) year_D_R23p2-5.5km'!BB102</f>
        <v>0</v>
      </c>
      <c r="AP104" s="2">
        <f>'(6) SMB_R23p2-5km_Gl'!BC103-'(5) year_D_R23p2-5.5km'!BC102</f>
        <v>0</v>
      </c>
      <c r="AQ104" s="2">
        <f>'(6) SMB_R23p2-5km_Gl'!BD103-'(5) year_D_R23p2-5.5km'!BD102</f>
        <v>0</v>
      </c>
      <c r="AR104" s="2">
        <f>'(6) SMB_R23p2-5km_Gl'!BE103-'(5) year_D_R23p2-5.5km'!BE102</f>
        <v>0</v>
      </c>
      <c r="AS104" s="2">
        <f>'(6) SMB_R23p2-5km_Gl'!BF103-'(5) year_D_R23p2-5.5km'!BF102</f>
        <v>0</v>
      </c>
      <c r="AT104" s="2">
        <f>'(6) SMB_R23p2-5km_Gl'!BG103-'(5) year_D_R23p2-5.5km'!BG102</f>
        <v>0</v>
      </c>
      <c r="AU104" s="2">
        <f>'(6) SMB_R23p2-5km_Gl'!BH103-'(5) year_D_R23p2-5.5km'!BH102</f>
        <v>0</v>
      </c>
      <c r="AV104" s="2">
        <f>'(6) SMB_R23p2-5km_Gl'!BI103-'(5) year_D_R23p2-5.5km'!BI102</f>
        <v>0</v>
      </c>
      <c r="AW104" s="2">
        <f>'(6) SMB_R23p2-5km_Gl'!BJ103-'(5) year_D_R23p2-5.5km'!BJ102</f>
        <v>0</v>
      </c>
      <c r="AX104" s="23">
        <f t="shared" si="21"/>
        <v>4.3478260869565219E-4</v>
      </c>
      <c r="AY104" s="23">
        <f t="shared" si="17"/>
        <v>0</v>
      </c>
      <c r="AZ104" s="23">
        <f t="shared" si="18"/>
        <v>5.5555555555555556E-4</v>
      </c>
      <c r="BD104" s="2">
        <f>SQRT('(5) year_D_R23p2-5.5km'!BN102^2+'(5) year_D_R23p2-5.5km'!$M102^2)</f>
        <v>3.0308418478094261E-5</v>
      </c>
      <c r="BE104" s="2">
        <f>SQRT('(5) year_D_R23p2-5.5km'!BO102^2+'(5) year_D_R23p2-5.5km'!$M102^2)</f>
        <v>3.0308418478094261E-5</v>
      </c>
      <c r="BF104" s="2">
        <f>SQRT('(5) year_D_R23p2-5.5km'!BP102^2+'(5) year_D_R23p2-5.5km'!$M102^2)</f>
        <v>3.0308418478094261E-5</v>
      </c>
      <c r="BG104" s="2">
        <f>SQRT('(5) year_D_R23p2-5.5km'!BQ102^2+'(5) year_D_R23p2-5.5km'!$M102^2)</f>
        <v>3.0308418478094261E-5</v>
      </c>
      <c r="BH104" s="2">
        <f>SQRT('(5) year_D_R23p2-5.5km'!BR102^2+'(5) year_D_R23p2-5.5km'!$M102^2)</f>
        <v>3.0308418478094261E-5</v>
      </c>
      <c r="BI104" s="2">
        <f>SQRT('(5) year_D_R23p2-5.5km'!BS102^2+'(5) year_D_R23p2-5.5km'!$M102^2)</f>
        <v>3.0308418478094261E-5</v>
      </c>
      <c r="BJ104" s="2">
        <f>SQRT('(5) year_D_R23p2-5.5km'!BT102^2+'(5) year_D_R23p2-5.5km'!$M102^2)</f>
        <v>3.0308418478094261E-5</v>
      </c>
      <c r="BK104" s="2">
        <f>SQRT('(5) year_D_R23p2-5.5km'!BU102^2+'(5) year_D_R23p2-5.5km'!$M102^2)</f>
        <v>3.0308418478094261E-5</v>
      </c>
      <c r="BL104" s="2">
        <f>SQRT('(5) year_D_R23p2-5.5km'!BV102^2+'(5) year_D_R23p2-5.5km'!$M102^2)</f>
        <v>3.0308418478094261E-5</v>
      </c>
      <c r="BM104" s="2">
        <f>SQRT('(5) year_D_R23p2-5.5km'!BW102^2+'(5) year_D_R23p2-5.5km'!$M102^2)</f>
        <v>3.0308418478094261E-5</v>
      </c>
      <c r="BN104" s="2">
        <f>SQRT('(5) year_D_R23p2-5.5km'!BX102^2+'(5) year_D_R23p2-5.5km'!$M102^2)</f>
        <v>3.0308418478094261E-5</v>
      </c>
      <c r="BO104" s="2">
        <f>SQRT('(5) year_D_R23p2-5.5km'!BY102^2+'(5) year_D_R23p2-5.5km'!$M102^2)</f>
        <v>3.0308418478094261E-5</v>
      </c>
      <c r="BP104" s="2">
        <f>SQRT('(5) year_D_R23p2-5.5km'!BZ102^2+'(5) year_D_R23p2-5.5km'!$M102^2)</f>
        <v>3.0308418478094261E-5</v>
      </c>
      <c r="BQ104" s="2">
        <f>SQRT('(5) year_D_R23p2-5.5km'!CA102^2+'(5) year_D_R23p2-5.5km'!$M102^2)</f>
        <v>3.0308418478094261E-5</v>
      </c>
      <c r="BR104" s="2">
        <f>SQRT('(5) year_D_R23p2-5.5km'!CB102^2+'(5) year_D_R23p2-5.5km'!$M102^2)</f>
        <v>3.0308418478094261E-5</v>
      </c>
      <c r="BS104" s="2">
        <f>SQRT('(5) year_D_R23p2-5.5km'!CC102^2+'(5) year_D_R23p2-5.5km'!$M102^2)</f>
        <v>3.0308418478094261E-5</v>
      </c>
      <c r="BT104" s="2">
        <f>SQRT('(5) year_D_R23p2-5.5km'!CD102^2+'(5) year_D_R23p2-5.5km'!$M102^2)</f>
        <v>3.0308418478094261E-5</v>
      </c>
      <c r="BU104" s="2">
        <f>SQRT('(5) year_D_R23p2-5.5km'!CE102^2+'(5) year_D_R23p2-5.5km'!$M102^2)</f>
        <v>3.0308418478094261E-5</v>
      </c>
      <c r="BV104" s="2">
        <f>SQRT('(5) year_D_R23p2-5.5km'!CF102^2+'(5) year_D_R23p2-5.5km'!$M102^2)</f>
        <v>3.0308418478094261E-5</v>
      </c>
      <c r="BW104" s="2">
        <f>SQRT('(5) year_D_R23p2-5.5km'!CG102^2+'(5) year_D_R23p2-5.5km'!$M102^2)</f>
        <v>3.0308418478094261E-5</v>
      </c>
      <c r="BX104" s="2">
        <f>SQRT('(5) year_D_R23p2-5.5km'!CH102^2+'(5) year_D_R23p2-5.5km'!$M102^2)</f>
        <v>3.0308418478094261E-5</v>
      </c>
      <c r="BY104" s="2">
        <f>SQRT('(5) year_D_R23p2-5.5km'!CI102^2+'(5) year_D_R23p2-5.5km'!$M102^2)</f>
        <v>3.0308418478094261E-5</v>
      </c>
      <c r="BZ104" s="2">
        <f>SQRT('(5) year_D_R23p2-5.5km'!CJ102^2+'(5) year_D_R23p2-5.5km'!$M102^2)</f>
        <v>3.0308418478094261E-5</v>
      </c>
      <c r="CA104" s="2">
        <f>SQRT('(5) year_D_R23p2-5.5km'!CK102^2+'(5) year_D_R23p2-5.5km'!$M102^2)</f>
        <v>3.0308418478094261E-5</v>
      </c>
      <c r="CB104" s="2">
        <f>SQRT('(5) year_D_R23p2-5.5km'!CL102^2+'(5) year_D_R23p2-5.5km'!$M102^2)</f>
        <v>3.0308418478094261E-5</v>
      </c>
      <c r="CC104" s="2">
        <f>SQRT('(5) year_D_R23p2-5.5km'!CM102^2+'(5) year_D_R23p2-5.5km'!$M102^2)</f>
        <v>3.0308418478094261E-5</v>
      </c>
      <c r="CD104" s="2">
        <f>SQRT('(5) year_D_R23p2-5.5km'!CN102^2+'(5) year_D_R23p2-5.5km'!$M102^2)</f>
        <v>3.0308418478094261E-5</v>
      </c>
      <c r="CE104" s="2">
        <f>SQRT('(5) year_D_R23p2-5.5km'!CO102^2+'(5) year_D_R23p2-5.5km'!$M102^2)</f>
        <v>3.0308418478094261E-5</v>
      </c>
      <c r="CF104" s="2">
        <f>SQRT('(5) year_D_R23p2-5.5km'!CP102^2+'(5) year_D_R23p2-5.5km'!$M102^2)</f>
        <v>3.0308418478094261E-5</v>
      </c>
      <c r="CG104" s="2">
        <f>SQRT('(5) year_D_R23p2-5.5km'!CQ102^2+'(5) year_D_R23p2-5.5km'!$M102^2)</f>
        <v>3.0308418478094261E-5</v>
      </c>
      <c r="CH104" s="2">
        <f>SQRT('(5) year_D_R23p2-5.5km'!CR102^2+'(5) year_D_R23p2-5.5km'!$M102^2)</f>
        <v>3.0308418478094261E-5</v>
      </c>
      <c r="CI104" s="2">
        <f>SQRT('(5) year_D_R23p2-5.5km'!CS102^2+'(5) year_D_R23p2-5.5km'!$M102^2)</f>
        <v>3.0308418478094261E-5</v>
      </c>
      <c r="CJ104" s="2">
        <f>SQRT('(5) year_D_R23p2-5.5km'!CT102^2+'(5) year_D_R23p2-5.5km'!$M102^2)</f>
        <v>3.0308418478094261E-5</v>
      </c>
      <c r="CK104" s="2">
        <f>SQRT('(5) year_D_R23p2-5.5km'!CU102^2+'(5) year_D_R23p2-5.5km'!$M102^2)</f>
        <v>3.0308418478094261E-5</v>
      </c>
      <c r="CL104" s="2">
        <f>SQRT('(5) year_D_R23p2-5.5km'!CV102^2+'(5) year_D_R23p2-5.5km'!$M102^2)</f>
        <v>3.0308418478094261E-5</v>
      </c>
      <c r="CM104" s="2">
        <f>SQRT('(5) year_D_R23p2-5.5km'!CW102^2+'(5) year_D_R23p2-5.5km'!$M102^2)</f>
        <v>3.0308418478094261E-5</v>
      </c>
      <c r="CN104" s="2">
        <f>SQRT('(5) year_D_R23p2-5.5km'!CX102^2+'(5) year_D_R23p2-5.5km'!$M102^2)</f>
        <v>3.0308418478094261E-5</v>
      </c>
      <c r="CO104" s="2">
        <f>SQRT('(5) year_D_R23p2-5.5km'!CY102^2+'(5) year_D_R23p2-5.5km'!$M102^2)</f>
        <v>3.0308418478094261E-5</v>
      </c>
      <c r="CP104" s="2">
        <f>SQRT('(5) year_D_R23p2-5.5km'!CZ102^2+'(5) year_D_R23p2-5.5km'!$M102^2)</f>
        <v>3.0308418478094261E-5</v>
      </c>
      <c r="CQ104" s="2">
        <f>SQRT('(5) year_D_R23p2-5.5km'!DA102^2+'(5) year_D_R23p2-5.5km'!$M102^2)</f>
        <v>3.0308418478094261E-5</v>
      </c>
      <c r="CR104" s="2">
        <f>SQRT('(5) year_D_R23p2-5.5km'!DB102^2+'(5) year_D_R23p2-5.5km'!$M102^2)</f>
        <v>3.0308418478094261E-5</v>
      </c>
      <c r="CS104" s="2">
        <f>SQRT('(5) year_D_R23p2-5.5km'!DC102^2+'(5) year_D_R23p2-5.5km'!$M102^2)</f>
        <v>3.0308418478094261E-5</v>
      </c>
      <c r="CT104" s="2">
        <f>SQRT('(5) year_D_R23p2-5.5km'!DD102^2+'(5) year_D_R23p2-5.5km'!$M102^2)</f>
        <v>3.0308418478094261E-5</v>
      </c>
      <c r="CU104" s="2">
        <f>SQRT('(5) year_D_R23p2-5.5km'!DE102^2+'(5) year_D_R23p2-5.5km'!$M102^2)</f>
        <v>3.0308418478094261E-5</v>
      </c>
      <c r="CV104" s="2">
        <f>SQRT('(5) year_D_R23p2-5.5km'!DF102^2+'(5) year_D_R23p2-5.5km'!$M102^2)</f>
        <v>3.0308418478094261E-5</v>
      </c>
      <c r="CW104" s="2">
        <f>SQRT('(5) year_D_R23p2-5.5km'!DG102^2+'(5) year_D_R23p2-5.5km'!$M102^2)</f>
        <v>3.0308418478094261E-5</v>
      </c>
      <c r="CX104" s="2">
        <f>SQRT('(5) year_D_R23p2-5.5km'!DH102^2+'(5) year_D_R23p2-5.5km'!$M102^2)</f>
        <v>3.0308418478094261E-5</v>
      </c>
      <c r="CY104" s="2">
        <f t="shared" si="19"/>
        <v>4.5181122671686346E-6</v>
      </c>
      <c r="CZ104" s="2">
        <f t="shared" si="16"/>
        <v>7.1437627443000357E-6</v>
      </c>
      <c r="DA104" s="2">
        <f t="shared" si="20"/>
        <v>7.1437627443000365E-6</v>
      </c>
    </row>
    <row r="105" spans="1:105" x14ac:dyDescent="0.2">
      <c r="A105" s="170" t="s">
        <v>140</v>
      </c>
      <c r="B105" s="3" t="s">
        <v>176</v>
      </c>
      <c r="C105" s="2">
        <f>'(6) SMB_R23p2-5km_Gl'!P104-'(5) year_D_R23p2-5.5km'!P103</f>
        <v>-1.9999999999999879E-4</v>
      </c>
      <c r="D105" s="2">
        <f>'(6) SMB_R23p2-5km_Gl'!Q104-'(5) year_D_R23p2-5.5km'!Q103</f>
        <v>-1.0199999999999999E-2</v>
      </c>
      <c r="E105" s="2">
        <f>'(6) SMB_R23p2-5km_Gl'!R104-'(5) year_D_R23p2-5.5km'!R103</f>
        <v>9.7999999999999997E-3</v>
      </c>
      <c r="F105" s="2">
        <f>'(6) SMB_R23p2-5km_Gl'!S104-'(5) year_D_R23p2-5.5km'!S103</f>
        <v>-1.9999999999999879E-4</v>
      </c>
      <c r="G105" s="2">
        <f>'(6) SMB_R23p2-5km_Gl'!T104-'(5) year_D_R23p2-5.5km'!T103</f>
        <v>1.9800000000000002E-2</v>
      </c>
      <c r="H105" s="2">
        <f>'(6) SMB_R23p2-5km_Gl'!U104-'(5) year_D_R23p2-5.5km'!U103</f>
        <v>9.7999999999999997E-3</v>
      </c>
      <c r="I105" s="2">
        <f>'(6) SMB_R23p2-5km_Gl'!V104-'(5) year_D_R23p2-5.5km'!V103</f>
        <v>-1.0199999999999999E-2</v>
      </c>
      <c r="J105" s="2">
        <f>'(6) SMB_R23p2-5km_Gl'!W104-'(5) year_D_R23p2-5.5km'!W103</f>
        <v>9.7999999999999997E-3</v>
      </c>
      <c r="K105" s="2">
        <f>'(6) SMB_R23p2-5km_Gl'!X104-'(5) year_D_R23p2-5.5km'!X103</f>
        <v>-1.9999999999999879E-4</v>
      </c>
      <c r="L105" s="2">
        <f>'(6) SMB_R23p2-5km_Gl'!Y104-'(5) year_D_R23p2-5.5km'!Y103</f>
        <v>9.7999999999999997E-3</v>
      </c>
      <c r="M105" s="2">
        <f>'(6) SMB_R23p2-5km_Gl'!Z104-'(5) year_D_R23p2-5.5km'!Z103</f>
        <v>9.7999999999999997E-3</v>
      </c>
      <c r="N105" s="2">
        <f>'(6) SMB_R23p2-5km_Gl'!AA104-'(5) year_D_R23p2-5.5km'!AA103</f>
        <v>-1.9999999999999879E-4</v>
      </c>
      <c r="O105" s="2">
        <f>'(6) SMB_R23p2-5km_Gl'!AB104-'(5) year_D_R23p2-5.5km'!AB103</f>
        <v>-2.0199999999999999E-2</v>
      </c>
      <c r="P105" s="2">
        <f>'(6) SMB_R23p2-5km_Gl'!AC104-'(5) year_D_R23p2-5.5km'!AC103</f>
        <v>-1.0199999999999999E-2</v>
      </c>
      <c r="Q105" s="2">
        <f>'(6) SMB_R23p2-5km_Gl'!AD104-'(5) year_D_R23p2-5.5km'!AD103</f>
        <v>9.7999999999999997E-3</v>
      </c>
      <c r="R105" s="2">
        <f>'(6) SMB_R23p2-5km_Gl'!AE104-'(5) year_D_R23p2-5.5km'!AE103</f>
        <v>-1.9999999999999879E-4</v>
      </c>
      <c r="S105" s="2">
        <f>'(6) SMB_R23p2-5km_Gl'!AF104-'(5) year_D_R23p2-5.5km'!AF103</f>
        <v>9.7999999999999997E-3</v>
      </c>
      <c r="T105" s="2">
        <f>'(6) SMB_R23p2-5km_Gl'!AG104-'(5) year_D_R23p2-5.5km'!AG103</f>
        <v>9.7999999999999997E-3</v>
      </c>
      <c r="U105" s="2">
        <f>'(6) SMB_R23p2-5km_Gl'!AH104-'(5) year_D_R23p2-5.5km'!AH103</f>
        <v>9.7999999999999997E-3</v>
      </c>
      <c r="V105" s="2">
        <f>'(6) SMB_R23p2-5km_Gl'!AI104-'(5) year_D_R23p2-5.5km'!AI103</f>
        <v>-1.9999999999999879E-4</v>
      </c>
      <c r="W105" s="2">
        <f>'(6) SMB_R23p2-5km_Gl'!AJ104-'(5) year_D_R23p2-5.5km'!AJ103</f>
        <v>-1.9999999999999879E-4</v>
      </c>
      <c r="X105" s="2">
        <f>'(6) SMB_R23p2-5km_Gl'!AK104-'(5) year_D_R23p2-5.5km'!AK103</f>
        <v>-1.9999999999999879E-4</v>
      </c>
      <c r="Y105" s="2">
        <f>'(6) SMB_R23p2-5km_Gl'!AL104-'(5) year_D_R23p2-5.5km'!AL103</f>
        <v>-1.0199999999999999E-2</v>
      </c>
      <c r="Z105" s="2">
        <f>'(6) SMB_R23p2-5km_Gl'!AM104-'(5) year_D_R23p2-5.5km'!AM103</f>
        <v>-1.9999999999999879E-4</v>
      </c>
      <c r="AA105" s="2">
        <f>'(6) SMB_R23p2-5km_Gl'!AN104-'(5) year_D_R23p2-5.5km'!AN103</f>
        <v>1.9800000000000002E-2</v>
      </c>
      <c r="AB105" s="2">
        <f>'(6) SMB_R23p2-5km_Gl'!AO104-'(5) year_D_R23p2-5.5km'!AO103</f>
        <v>9.7999999999999997E-3</v>
      </c>
      <c r="AC105" s="2">
        <f>'(6) SMB_R23p2-5km_Gl'!AP104-'(5) year_D_R23p2-5.5km'!AP103</f>
        <v>1.9800000000000002E-2</v>
      </c>
      <c r="AD105" s="2">
        <f>'(6) SMB_R23p2-5km_Gl'!AQ104-'(5) year_D_R23p2-5.5km'!AQ103</f>
        <v>-1.0199999999999999E-2</v>
      </c>
      <c r="AE105" s="2">
        <f>'(6) SMB_R23p2-5km_Gl'!AR104-'(5) year_D_R23p2-5.5km'!AR103</f>
        <v>-1.0199999999999999E-2</v>
      </c>
      <c r="AF105" s="2">
        <f>'(6) SMB_R23p2-5km_Gl'!AS104-'(5) year_D_R23p2-5.5km'!AS103</f>
        <v>-1.9999999999999879E-4</v>
      </c>
      <c r="AG105" s="2">
        <f>'(6) SMB_R23p2-5km_Gl'!AT104-'(5) year_D_R23p2-5.5km'!AT103</f>
        <v>9.7999999999999997E-3</v>
      </c>
      <c r="AH105" s="2">
        <f>'(6) SMB_R23p2-5km_Gl'!AU104-'(5) year_D_R23p2-5.5km'!AU103</f>
        <v>-1.9999999999999879E-4</v>
      </c>
      <c r="AI105" s="2">
        <f>'(6) SMB_R23p2-5km_Gl'!AV104-'(5) year_D_R23p2-5.5km'!AV103</f>
        <v>9.7999999999999997E-3</v>
      </c>
      <c r="AJ105" s="2">
        <f>'(6) SMB_R23p2-5km_Gl'!AW104-'(5) year_D_R23p2-5.5km'!AW103</f>
        <v>2.9800000000000004E-2</v>
      </c>
      <c r="AK105" s="2">
        <f>'(6) SMB_R23p2-5km_Gl'!AX104-'(5) year_D_R23p2-5.5km'!AX103</f>
        <v>-1.0199999999999999E-2</v>
      </c>
      <c r="AL105" s="2">
        <f>'(6) SMB_R23p2-5km_Gl'!AY104-'(5) year_D_R23p2-5.5km'!AY103</f>
        <v>-1.0199999999999999E-2</v>
      </c>
      <c r="AM105" s="2">
        <f>'(6) SMB_R23p2-5km_Gl'!AZ104-'(5) year_D_R23p2-5.5km'!AZ103</f>
        <v>-3.0199999999999998E-2</v>
      </c>
      <c r="AN105" s="2">
        <f>'(6) SMB_R23p2-5km_Gl'!BA104-'(5) year_D_R23p2-5.5km'!BA103</f>
        <v>-2.0199999999999999E-2</v>
      </c>
      <c r="AO105" s="2">
        <f>'(6) SMB_R23p2-5km_Gl'!BB104-'(5) year_D_R23p2-5.5km'!BB103</f>
        <v>-2.0199999999999999E-2</v>
      </c>
      <c r="AP105" s="2">
        <f>'(6) SMB_R23p2-5km_Gl'!BC104-'(5) year_D_R23p2-5.5km'!BC103</f>
        <v>-1.9999999999999879E-4</v>
      </c>
      <c r="AQ105" s="2">
        <f>'(6) SMB_R23p2-5km_Gl'!BD104-'(5) year_D_R23p2-5.5km'!BD103</f>
        <v>-2.0199999999999999E-2</v>
      </c>
      <c r="AR105" s="2">
        <f>'(6) SMB_R23p2-5km_Gl'!BE104-'(5) year_D_R23p2-5.5km'!BE103</f>
        <v>-1.9999999999999879E-4</v>
      </c>
      <c r="AS105" s="2">
        <f>'(6) SMB_R23p2-5km_Gl'!BF104-'(5) year_D_R23p2-5.5km'!BF103</f>
        <v>-1.9999999999999879E-4</v>
      </c>
      <c r="AT105" s="2">
        <f>'(6) SMB_R23p2-5km_Gl'!BG104-'(5) year_D_R23p2-5.5km'!BG103</f>
        <v>-1.0199999999999999E-2</v>
      </c>
      <c r="AU105" s="2">
        <f>'(6) SMB_R23p2-5km_Gl'!BH104-'(5) year_D_R23p2-5.5km'!BH103</f>
        <v>-2.0199999999999999E-2</v>
      </c>
      <c r="AV105" s="2">
        <f>'(6) SMB_R23p2-5km_Gl'!BI104-'(5) year_D_R23p2-5.5km'!BI103</f>
        <v>9.7999999999999997E-3</v>
      </c>
      <c r="AW105" s="2">
        <f>'(6) SMB_R23p2-5km_Gl'!BJ104-'(5) year_D_R23p2-5.5km'!BJ103</f>
        <v>-1.9999999999999879E-4</v>
      </c>
      <c r="AX105" s="23">
        <f t="shared" si="21"/>
        <v>-1.9999999999999917E-4</v>
      </c>
      <c r="AY105" s="23">
        <f t="shared" si="17"/>
        <v>2.957894736842106E-3</v>
      </c>
      <c r="AZ105" s="23">
        <f t="shared" si="18"/>
        <v>-5.1999999999999989E-3</v>
      </c>
      <c r="BD105" s="2">
        <f>SQRT('(5) year_D_R23p2-5.5km'!BN103^2+'(5) year_D_R23p2-5.5km'!$M103^2)</f>
        <v>5.6153408537956409E-3</v>
      </c>
      <c r="BE105" s="2">
        <f>SQRT('(5) year_D_R23p2-5.5km'!BO103^2+'(5) year_D_R23p2-5.5km'!$M103^2)</f>
        <v>5.6153408537956409E-3</v>
      </c>
      <c r="BF105" s="2">
        <f>SQRT('(5) year_D_R23p2-5.5km'!BP103^2+'(5) year_D_R23p2-5.5km'!$M103^2)</f>
        <v>5.6153408537956409E-3</v>
      </c>
      <c r="BG105" s="2">
        <f>SQRT('(5) year_D_R23p2-5.5km'!BQ103^2+'(5) year_D_R23p2-5.5km'!$M103^2)</f>
        <v>5.6153408537956409E-3</v>
      </c>
      <c r="BH105" s="2">
        <f>SQRT('(5) year_D_R23p2-5.5km'!BR103^2+'(5) year_D_R23p2-5.5km'!$M103^2)</f>
        <v>5.6153408537956409E-3</v>
      </c>
      <c r="BI105" s="2">
        <f>SQRT('(5) year_D_R23p2-5.5km'!BS103^2+'(5) year_D_R23p2-5.5km'!$M103^2)</f>
        <v>5.6153408537956409E-3</v>
      </c>
      <c r="BJ105" s="2">
        <f>SQRT('(5) year_D_R23p2-5.5km'!BT103^2+'(5) year_D_R23p2-5.5km'!$M103^2)</f>
        <v>5.6153408537956409E-3</v>
      </c>
      <c r="BK105" s="2">
        <f>SQRT('(5) year_D_R23p2-5.5km'!BU103^2+'(5) year_D_R23p2-5.5km'!$M103^2)</f>
        <v>5.6153408537956409E-3</v>
      </c>
      <c r="BL105" s="2">
        <f>SQRT('(5) year_D_R23p2-5.5km'!BV103^2+'(5) year_D_R23p2-5.5km'!$M103^2)</f>
        <v>5.6153408537956409E-3</v>
      </c>
      <c r="BM105" s="2">
        <f>SQRT('(5) year_D_R23p2-5.5km'!BW103^2+'(5) year_D_R23p2-5.5km'!$M103^2)</f>
        <v>5.6153408537956409E-3</v>
      </c>
      <c r="BN105" s="2">
        <f>SQRT('(5) year_D_R23p2-5.5km'!BX103^2+'(5) year_D_R23p2-5.5km'!$M103^2)</f>
        <v>5.6153408537956409E-3</v>
      </c>
      <c r="BO105" s="2">
        <f>SQRT('(5) year_D_R23p2-5.5km'!BY103^2+'(5) year_D_R23p2-5.5km'!$M103^2)</f>
        <v>5.6153408537956409E-3</v>
      </c>
      <c r="BP105" s="2">
        <f>SQRT('(5) year_D_R23p2-5.5km'!BZ103^2+'(5) year_D_R23p2-5.5km'!$M103^2)</f>
        <v>5.6153408537956409E-3</v>
      </c>
      <c r="BQ105" s="2">
        <f>SQRT('(5) year_D_R23p2-5.5km'!CA103^2+'(5) year_D_R23p2-5.5km'!$M103^2)</f>
        <v>5.6153408537956409E-3</v>
      </c>
      <c r="BR105" s="2">
        <f>SQRT('(5) year_D_R23p2-5.5km'!CB103^2+'(5) year_D_R23p2-5.5km'!$M103^2)</f>
        <v>5.6153408537956409E-3</v>
      </c>
      <c r="BS105" s="2">
        <f>SQRT('(5) year_D_R23p2-5.5km'!CC103^2+'(5) year_D_R23p2-5.5km'!$M103^2)</f>
        <v>5.6153408537956409E-3</v>
      </c>
      <c r="BT105" s="2">
        <f>SQRT('(5) year_D_R23p2-5.5km'!CD103^2+'(5) year_D_R23p2-5.5km'!$M103^2)</f>
        <v>5.6153408537956409E-3</v>
      </c>
      <c r="BU105" s="2">
        <f>SQRT('(5) year_D_R23p2-5.5km'!CE103^2+'(5) year_D_R23p2-5.5km'!$M103^2)</f>
        <v>5.6153408537956409E-3</v>
      </c>
      <c r="BV105" s="2">
        <f>SQRT('(5) year_D_R23p2-5.5km'!CF103^2+'(5) year_D_R23p2-5.5km'!$M103^2)</f>
        <v>5.6153408537956409E-3</v>
      </c>
      <c r="BW105" s="2">
        <f>SQRT('(5) year_D_R23p2-5.5km'!CG103^2+'(5) year_D_R23p2-5.5km'!$M103^2)</f>
        <v>5.6153408537956409E-3</v>
      </c>
      <c r="BX105" s="2">
        <f>SQRT('(5) year_D_R23p2-5.5km'!CH103^2+'(5) year_D_R23p2-5.5km'!$M103^2)</f>
        <v>5.6153408537956409E-3</v>
      </c>
      <c r="BY105" s="2">
        <f>SQRT('(5) year_D_R23p2-5.5km'!CI103^2+'(5) year_D_R23p2-5.5km'!$M103^2)</f>
        <v>5.6153408537956409E-3</v>
      </c>
      <c r="BZ105" s="2">
        <f>SQRT('(5) year_D_R23p2-5.5km'!CJ103^2+'(5) year_D_R23p2-5.5km'!$M103^2)</f>
        <v>5.6153408537956409E-3</v>
      </c>
      <c r="CA105" s="2">
        <f>SQRT('(5) year_D_R23p2-5.5km'!CK103^2+'(5) year_D_R23p2-5.5km'!$M103^2)</f>
        <v>5.6153408537956409E-3</v>
      </c>
      <c r="CB105" s="2">
        <f>SQRT('(5) year_D_R23p2-5.5km'!CL103^2+'(5) year_D_R23p2-5.5km'!$M103^2)</f>
        <v>5.6153408537956409E-3</v>
      </c>
      <c r="CC105" s="2">
        <f>SQRT('(5) year_D_R23p2-5.5km'!CM103^2+'(5) year_D_R23p2-5.5km'!$M103^2)</f>
        <v>5.6153408537956409E-3</v>
      </c>
      <c r="CD105" s="2">
        <f>SQRT('(5) year_D_R23p2-5.5km'!CN103^2+'(5) year_D_R23p2-5.5km'!$M103^2)</f>
        <v>5.6153408537956409E-3</v>
      </c>
      <c r="CE105" s="2">
        <f>SQRT('(5) year_D_R23p2-5.5km'!CO103^2+'(5) year_D_R23p2-5.5km'!$M103^2)</f>
        <v>5.6153408537956409E-3</v>
      </c>
      <c r="CF105" s="2">
        <f>SQRT('(5) year_D_R23p2-5.5km'!CP103^2+'(5) year_D_R23p2-5.5km'!$M103^2)</f>
        <v>5.6153408537956409E-3</v>
      </c>
      <c r="CG105" s="2">
        <f>SQRT('(5) year_D_R23p2-5.5km'!CQ103^2+'(5) year_D_R23p2-5.5km'!$M103^2)</f>
        <v>5.6153408537956409E-3</v>
      </c>
      <c r="CH105" s="2">
        <f>SQRT('(5) year_D_R23p2-5.5km'!CR103^2+'(5) year_D_R23p2-5.5km'!$M103^2)</f>
        <v>5.6153408537956409E-3</v>
      </c>
      <c r="CI105" s="2">
        <f>SQRT('(5) year_D_R23p2-5.5km'!CS103^2+'(5) year_D_R23p2-5.5km'!$M103^2)</f>
        <v>5.6153408537956409E-3</v>
      </c>
      <c r="CJ105" s="2">
        <f>SQRT('(5) year_D_R23p2-5.5km'!CT103^2+'(5) year_D_R23p2-5.5km'!$M103^2)</f>
        <v>5.6153408537956409E-3</v>
      </c>
      <c r="CK105" s="2">
        <f>SQRT('(5) year_D_R23p2-5.5km'!CU103^2+'(5) year_D_R23p2-5.5km'!$M103^2)</f>
        <v>5.6153408537956409E-3</v>
      </c>
      <c r="CL105" s="2">
        <f>SQRT('(5) year_D_R23p2-5.5km'!CV103^2+'(5) year_D_R23p2-5.5km'!$M103^2)</f>
        <v>5.6153408537956409E-3</v>
      </c>
      <c r="CM105" s="2">
        <f>SQRT('(5) year_D_R23p2-5.5km'!CW103^2+'(5) year_D_R23p2-5.5km'!$M103^2)</f>
        <v>5.6153408537956409E-3</v>
      </c>
      <c r="CN105" s="2">
        <f>SQRT('(5) year_D_R23p2-5.5km'!CX103^2+'(5) year_D_R23p2-5.5km'!$M103^2)</f>
        <v>5.6153408537956409E-3</v>
      </c>
      <c r="CO105" s="2">
        <f>SQRT('(5) year_D_R23p2-5.5km'!CY103^2+'(5) year_D_R23p2-5.5km'!$M103^2)</f>
        <v>5.6153408537956409E-3</v>
      </c>
      <c r="CP105" s="2">
        <f>SQRT('(5) year_D_R23p2-5.5km'!CZ103^2+'(5) year_D_R23p2-5.5km'!$M103^2)</f>
        <v>5.6153408537956409E-3</v>
      </c>
      <c r="CQ105" s="2">
        <f>SQRT('(5) year_D_R23p2-5.5km'!DA103^2+'(5) year_D_R23p2-5.5km'!$M103^2)</f>
        <v>5.6153408537956409E-3</v>
      </c>
      <c r="CR105" s="2">
        <f>SQRT('(5) year_D_R23p2-5.5km'!DB103^2+'(5) year_D_R23p2-5.5km'!$M103^2)</f>
        <v>5.6153408537956409E-3</v>
      </c>
      <c r="CS105" s="2">
        <f>SQRT('(5) year_D_R23p2-5.5km'!DC103^2+'(5) year_D_R23p2-5.5km'!$M103^2)</f>
        <v>5.6153408537956409E-3</v>
      </c>
      <c r="CT105" s="2">
        <f>SQRT('(5) year_D_R23p2-5.5km'!DD103^2+'(5) year_D_R23p2-5.5km'!$M103^2)</f>
        <v>5.6153408537956409E-3</v>
      </c>
      <c r="CU105" s="2">
        <f>SQRT('(5) year_D_R23p2-5.5km'!DE103^2+'(5) year_D_R23p2-5.5km'!$M103^2)</f>
        <v>5.6153408537956409E-3</v>
      </c>
      <c r="CV105" s="2">
        <f>SQRT('(5) year_D_R23p2-5.5km'!DF103^2+'(5) year_D_R23p2-5.5km'!$M103^2)</f>
        <v>5.6153408537956409E-3</v>
      </c>
      <c r="CW105" s="2">
        <f>SQRT('(5) year_D_R23p2-5.5km'!DG103^2+'(5) year_D_R23p2-5.5km'!$M103^2)</f>
        <v>5.6153408537956409E-3</v>
      </c>
      <c r="CX105" s="2">
        <f>SQRT('(5) year_D_R23p2-5.5km'!DH103^2+'(5) year_D_R23p2-5.5km'!$M103^2)</f>
        <v>5.6153408537956409E-3</v>
      </c>
      <c r="CY105" s="2">
        <f t="shared" si="19"/>
        <v>8.3708559106125072E-4</v>
      </c>
      <c r="CZ105" s="2">
        <f t="shared" si="16"/>
        <v>1.3235485321309185E-3</v>
      </c>
      <c r="DA105" s="2">
        <f t="shared" si="20"/>
        <v>1.3235485321309185E-3</v>
      </c>
    </row>
    <row r="106" spans="1:105" x14ac:dyDescent="0.2">
      <c r="A106" s="170" t="s">
        <v>38</v>
      </c>
      <c r="B106" s="3" t="s">
        <v>176</v>
      </c>
      <c r="C106" s="2">
        <f>'(6) SMB_R23p2-5km_Gl'!P105-'(5) year_D_R23p2-5.5km'!P104</f>
        <v>-0.66997580000000012</v>
      </c>
      <c r="D106" s="2">
        <f>'(6) SMB_R23p2-5km_Gl'!Q105-'(5) year_D_R23p2-5.5km'!Q104</f>
        <v>-0.71997580000000005</v>
      </c>
      <c r="E106" s="2">
        <f>'(6) SMB_R23p2-5km_Gl'!R105-'(5) year_D_R23p2-5.5km'!R104</f>
        <v>-0.31997580000000014</v>
      </c>
      <c r="F106" s="2">
        <f>'(6) SMB_R23p2-5km_Gl'!S105-'(5) year_D_R23p2-5.5km'!S104</f>
        <v>-0.87997580000000009</v>
      </c>
      <c r="G106" s="2">
        <f>'(6) SMB_R23p2-5km_Gl'!T105-'(5) year_D_R23p2-5.5km'!T104</f>
        <v>-0.1599758</v>
      </c>
      <c r="H106" s="2">
        <f>'(6) SMB_R23p2-5km_Gl'!U105-'(5) year_D_R23p2-5.5km'!U104</f>
        <v>-0.41997580000000001</v>
      </c>
      <c r="I106" s="2">
        <f>'(6) SMB_R23p2-5km_Gl'!V105-'(5) year_D_R23p2-5.5km'!V104</f>
        <v>-0.91997580000000012</v>
      </c>
      <c r="J106" s="2">
        <f>'(6) SMB_R23p2-5km_Gl'!W105-'(5) year_D_R23p2-5.5km'!W104</f>
        <v>-0.63997580000000009</v>
      </c>
      <c r="K106" s="2">
        <f>'(6) SMB_R23p2-5km_Gl'!X105-'(5) year_D_R23p2-5.5km'!X104</f>
        <v>-0.63997580000000009</v>
      </c>
      <c r="L106" s="2">
        <f>'(6) SMB_R23p2-5km_Gl'!Y105-'(5) year_D_R23p2-5.5km'!Y104</f>
        <v>-0.45997580000000005</v>
      </c>
      <c r="M106" s="2">
        <f>'(6) SMB_R23p2-5km_Gl'!Z105-'(5) year_D_R23p2-5.5km'!Z104</f>
        <v>-0.53997580000000012</v>
      </c>
      <c r="N106" s="2">
        <f>'(6) SMB_R23p2-5km_Gl'!AA105-'(5) year_D_R23p2-5.5km'!AA104</f>
        <v>-0.81997580000000014</v>
      </c>
      <c r="O106" s="2">
        <f>'(6) SMB_R23p2-5km_Gl'!AB105-'(5) year_D_R23p2-5.5km'!AB104</f>
        <v>-1.0399758000000001</v>
      </c>
      <c r="P106" s="2">
        <f>'(6) SMB_R23p2-5km_Gl'!AC105-'(5) year_D_R23p2-5.5km'!AC104</f>
        <v>-0.69997580000000015</v>
      </c>
      <c r="Q106" s="2">
        <f>'(6) SMB_R23p2-5km_Gl'!AD105-'(5) year_D_R23p2-5.5km'!AD104</f>
        <v>-0.47997580000000006</v>
      </c>
      <c r="R106" s="2">
        <f>'(6) SMB_R23p2-5km_Gl'!AE105-'(5) year_D_R23p2-5.5km'!AE104</f>
        <v>-0.36997580000000019</v>
      </c>
      <c r="S106" s="2">
        <f>'(6) SMB_R23p2-5km_Gl'!AF105-'(5) year_D_R23p2-5.5km'!AF104</f>
        <v>-0.55653789999999992</v>
      </c>
      <c r="T106" s="2">
        <f>'(6) SMB_R23p2-5km_Gl'!AG105-'(5) year_D_R23p2-5.5km'!AG104</f>
        <v>-0.52862070000000005</v>
      </c>
      <c r="U106" s="2">
        <f>'(6) SMB_R23p2-5km_Gl'!AH105-'(5) year_D_R23p2-5.5km'!AH104</f>
        <v>-0.33930446530000014</v>
      </c>
      <c r="V106" s="2">
        <f>'(6) SMB_R23p2-5km_Gl'!AI105-'(5) year_D_R23p2-5.5km'!AI104</f>
        <v>-0.61599381560000022</v>
      </c>
      <c r="W106" s="2">
        <f>'(6) SMB_R23p2-5km_Gl'!AJ105-'(5) year_D_R23p2-5.5km'!AJ104</f>
        <v>-0.58301970940000003</v>
      </c>
      <c r="X106" s="2">
        <f>'(6) SMB_R23p2-5km_Gl'!AK105-'(5) year_D_R23p2-5.5km'!AK104</f>
        <v>-0.36566007050000016</v>
      </c>
      <c r="Y106" s="2">
        <f>'(6) SMB_R23p2-5km_Gl'!AL105-'(5) year_D_R23p2-5.5km'!AL104</f>
        <v>-0.58892910120000019</v>
      </c>
      <c r="Z106" s="2">
        <f>'(6) SMB_R23p2-5km_Gl'!AM105-'(5) year_D_R23p2-5.5km'!AM104</f>
        <v>-0.42670878700000026</v>
      </c>
      <c r="AA106" s="2">
        <f>'(6) SMB_R23p2-5km_Gl'!AN105-'(5) year_D_R23p2-5.5km'!AN104</f>
        <v>-0.12023093539999996</v>
      </c>
      <c r="AB106" s="2">
        <f>'(6) SMB_R23p2-5km_Gl'!AO105-'(5) year_D_R23p2-5.5km'!AO104</f>
        <v>-0.15666761500000015</v>
      </c>
      <c r="AC106" s="2">
        <f>'(6) SMB_R23p2-5km_Gl'!AP105-'(5) year_D_R23p2-5.5km'!AP104</f>
        <v>0.26686882959999991</v>
      </c>
      <c r="AD106" s="2">
        <f>'(6) SMB_R23p2-5km_Gl'!AQ105-'(5) year_D_R23p2-5.5km'!AQ104</f>
        <v>-0.6800472096000002</v>
      </c>
      <c r="AE106" s="2">
        <f>'(6) SMB_R23p2-5km_Gl'!AR105-'(5) year_D_R23p2-5.5km'!AR104</f>
        <v>-0.81932831920000027</v>
      </c>
      <c r="AF106" s="2">
        <f>'(6) SMB_R23p2-5km_Gl'!AS105-'(5) year_D_R23p2-5.5km'!AS104</f>
        <v>-0.2554993015</v>
      </c>
      <c r="AG106" s="2">
        <f>'(6) SMB_R23p2-5km_Gl'!AT105-'(5) year_D_R23p2-5.5km'!AT104</f>
        <v>-0.42400907440000024</v>
      </c>
      <c r="AH106" s="2">
        <f>'(6) SMB_R23p2-5km_Gl'!AU105-'(5) year_D_R23p2-5.5km'!AU104</f>
        <v>-0.43241324850000007</v>
      </c>
      <c r="AI106" s="2">
        <f>'(6) SMB_R23p2-5km_Gl'!AV105-'(5) year_D_R23p2-5.5km'!AV104</f>
        <v>-0.69761323000000031</v>
      </c>
      <c r="AJ106" s="2">
        <f>'(6) SMB_R23p2-5km_Gl'!AW105-'(5) year_D_R23p2-5.5km'!AW104</f>
        <v>-3.2865470000000174E-2</v>
      </c>
      <c r="AK106" s="2">
        <f>'(6) SMB_R23p2-5km_Gl'!AX105-'(5) year_D_R23p2-5.5km'!AX104</f>
        <v>-1.3478396209000001</v>
      </c>
      <c r="AL106" s="2">
        <f>'(6) SMB_R23p2-5km_Gl'!AY105-'(5) year_D_R23p2-5.5km'!AY104</f>
        <v>-0.64846396019999974</v>
      </c>
      <c r="AM106" s="2">
        <f>'(6) SMB_R23p2-5km_Gl'!AZ105-'(5) year_D_R23p2-5.5km'!AZ104</f>
        <v>-1.5017530359999998</v>
      </c>
      <c r="AN106" s="2">
        <f>'(6) SMB_R23p2-5km_Gl'!BA105-'(5) year_D_R23p2-5.5km'!BA104</f>
        <v>-1.0558403599999999</v>
      </c>
      <c r="AO106" s="2">
        <f>'(6) SMB_R23p2-5km_Gl'!BB105-'(5) year_D_R23p2-5.5km'!BB104</f>
        <v>-1.4271888527999999</v>
      </c>
      <c r="AP106" s="2">
        <f>'(6) SMB_R23p2-5km_Gl'!BC105-'(5) year_D_R23p2-5.5km'!BC104</f>
        <v>-1.0046364713</v>
      </c>
      <c r="AQ106" s="2">
        <f>'(6) SMB_R23p2-5km_Gl'!BD105-'(5) year_D_R23p2-5.5km'!BD104</f>
        <v>-1.6298373856000004</v>
      </c>
      <c r="AR106" s="2">
        <f>'(6) SMB_R23p2-5km_Gl'!BE105-'(5) year_D_R23p2-5.5km'!BE104</f>
        <v>-1.1188363350000003</v>
      </c>
      <c r="AS106" s="2">
        <f>'(6) SMB_R23p2-5km_Gl'!BF105-'(5) year_D_R23p2-5.5km'!BF104</f>
        <v>-1.1188164032000003</v>
      </c>
      <c r="AT106" s="2">
        <f>'(6) SMB_R23p2-5km_Gl'!BG105-'(5) year_D_R23p2-5.5km'!BG104</f>
        <v>-1.7294910220999999</v>
      </c>
      <c r="AU106" s="2">
        <f>'(6) SMB_R23p2-5km_Gl'!BH105-'(5) year_D_R23p2-5.5km'!BH104</f>
        <v>-1.6954907091999998</v>
      </c>
      <c r="AV106" s="2">
        <f>'(6) SMB_R23p2-5km_Gl'!BI105-'(5) year_D_R23p2-5.5km'!BI104</f>
        <v>-1.0556519639999997</v>
      </c>
      <c r="AW106" s="2">
        <f>'(6) SMB_R23p2-5km_Gl'!BJ105-'(5) year_D_R23p2-5.5km'!BJ104</f>
        <v>-1.2705584395999998</v>
      </c>
      <c r="AX106" s="23">
        <f t="shared" si="21"/>
        <v>-0.70587041398478301</v>
      </c>
      <c r="AY106" s="23">
        <f t="shared" si="17"/>
        <v>-0.58968820343684225</v>
      </c>
      <c r="AZ106" s="23">
        <f t="shared" si="18"/>
        <v>-0.99975415355000008</v>
      </c>
      <c r="BD106" s="2">
        <f>SQRT('(5) year_D_R23p2-5.5km'!BN104^2+'(5) year_D_R23p2-5.5km'!$M104^2)</f>
        <v>1.7507892728822068</v>
      </c>
      <c r="BE106" s="2">
        <f>SQRT('(5) year_D_R23p2-5.5km'!BO104^2+'(5) year_D_R23p2-5.5km'!$M104^2)</f>
        <v>1.7507892728822068</v>
      </c>
      <c r="BF106" s="2">
        <f>SQRT('(5) year_D_R23p2-5.5km'!BP104^2+'(5) year_D_R23p2-5.5km'!$M104^2)</f>
        <v>1.7234317336390481</v>
      </c>
      <c r="BG106" s="2">
        <f>SQRT('(5) year_D_R23p2-5.5km'!BQ104^2+'(5) year_D_R23p2-5.5km'!$M104^2)</f>
        <v>1.5805657962397499</v>
      </c>
      <c r="BH106" s="2">
        <f>SQRT('(5) year_D_R23p2-5.5km'!BR104^2+'(5) year_D_R23p2-5.5km'!$M104^2)</f>
        <v>1.4437816039848286</v>
      </c>
      <c r="BI106" s="2">
        <f>SQRT('(5) year_D_R23p2-5.5km'!BS104^2+'(5) year_D_R23p2-5.5km'!$M104^2)</f>
        <v>1.3145993518610442</v>
      </c>
      <c r="BJ106" s="2">
        <f>SQRT('(5) year_D_R23p2-5.5km'!BT104^2+'(5) year_D_R23p2-5.5km'!$M104^2)</f>
        <v>1.1914997303870805</v>
      </c>
      <c r="BK106" s="2">
        <f>SQRT('(5) year_D_R23p2-5.5km'!BU104^2+'(5) year_D_R23p2-5.5km'!$M104^2)</f>
        <v>1.0744834479020136</v>
      </c>
      <c r="BL106" s="2">
        <f>SQRT('(5) year_D_R23p2-5.5km'!BV104^2+'(5) year_D_R23p2-5.5km'!$M104^2)</f>
        <v>0.96203190885862455</v>
      </c>
      <c r="BM106" s="2">
        <f>SQRT('(5) year_D_R23p2-5.5km'!BW104^2+'(5) year_D_R23p2-5.5km'!$M104^2)</f>
        <v>0.85718575095614546</v>
      </c>
      <c r="BN106" s="2">
        <f>SQRT('(5) year_D_R23p2-5.5km'!BX104^2+'(5) year_D_R23p2-5.5km'!$M104^2)</f>
        <v>0.75690810174566159</v>
      </c>
      <c r="BO106" s="2">
        <f>SQRT('(5) year_D_R23p2-5.5km'!BY104^2+'(5) year_D_R23p2-5.5km'!$M104^2)</f>
        <v>0.66120296872537232</v>
      </c>
      <c r="BP106" s="2">
        <f>SQRT('(5) year_D_R23p2-5.5km'!BZ104^2+'(5) year_D_R23p2-5.5km'!$M104^2)</f>
        <v>0.57159603136064085</v>
      </c>
      <c r="BQ106" s="2">
        <f>SQRT('(5) year_D_R23p2-5.5km'!CA104^2+'(5) year_D_R23p2-5.5km'!$M104^2)</f>
        <v>0.48809926911543816</v>
      </c>
      <c r="BR106" s="2">
        <f>SQRT('(5) year_D_R23p2-5.5km'!CB104^2+'(5) year_D_R23p2-5.5km'!$M104^2)</f>
        <v>0.41225587757564897</v>
      </c>
      <c r="BS106" s="2">
        <f>SQRT('(5) year_D_R23p2-5.5km'!CC104^2+'(5) year_D_R23p2-5.5km'!$M104^2)</f>
        <v>0.35169060192477297</v>
      </c>
      <c r="BT106" s="2">
        <f>SQRT('(5) year_D_R23p2-5.5km'!CD104^2+'(5) year_D_R23p2-5.5km'!$M104^2)</f>
        <v>0.32166822166706216</v>
      </c>
      <c r="BU106" s="2">
        <f>SQRT('(5) year_D_R23p2-5.5km'!CE104^2+'(5) year_D_R23p2-5.5km'!$M104^2)</f>
        <v>0.32553997833994086</v>
      </c>
      <c r="BV106" s="2">
        <f>SQRT('(5) year_D_R23p2-5.5km'!CF104^2+'(5) year_D_R23p2-5.5km'!$M104^2)</f>
        <v>0.32760196464149877</v>
      </c>
      <c r="BW106" s="2">
        <f>SQRT('(5) year_D_R23p2-5.5km'!CG104^2+'(5) year_D_R23p2-5.5km'!$M104^2)</f>
        <v>0.29624558165076775</v>
      </c>
      <c r="BX106" s="2">
        <f>SQRT('(5) year_D_R23p2-5.5km'!CH104^2+'(5) year_D_R23p2-5.5km'!$M104^2)</f>
        <v>0.29972253221959394</v>
      </c>
      <c r="BY106" s="2">
        <f>SQRT('(5) year_D_R23p2-5.5km'!CI104^2+'(5) year_D_R23p2-5.5km'!$M104^2)</f>
        <v>0.28884529252481222</v>
      </c>
      <c r="BZ106" s="2">
        <f>SQRT('(5) year_D_R23p2-5.5km'!CJ104^2+'(5) year_D_R23p2-5.5km'!$M104^2)</f>
        <v>0.28116786751921458</v>
      </c>
      <c r="CA106" s="2">
        <f>SQRT('(5) year_D_R23p2-5.5km'!CK104^2+'(5) year_D_R23p2-5.5km'!$M104^2)</f>
        <v>0.28544108314508859</v>
      </c>
      <c r="CB106" s="2">
        <f>SQRT('(5) year_D_R23p2-5.5km'!CL104^2+'(5) year_D_R23p2-5.5km'!$M104^2)</f>
        <v>0.31144386843144028</v>
      </c>
      <c r="CC106" s="2">
        <f>SQRT('(5) year_D_R23p2-5.5km'!CM104^2+'(5) year_D_R23p2-5.5km'!$M104^2)</f>
        <v>0.31379077368402697</v>
      </c>
      <c r="CD106" s="2">
        <f>SQRT('(5) year_D_R23p2-5.5km'!CN104^2+'(5) year_D_R23p2-5.5km'!$M104^2)</f>
        <v>0.28732162744974182</v>
      </c>
      <c r="CE106" s="2">
        <f>SQRT('(5) year_D_R23p2-5.5km'!CO104^2+'(5) year_D_R23p2-5.5km'!$M104^2)</f>
        <v>0.29284748971094587</v>
      </c>
      <c r="CF106" s="2">
        <f>SQRT('(5) year_D_R23p2-5.5km'!CP104^2+'(5) year_D_R23p2-5.5km'!$M104^2)</f>
        <v>0.29338111483412976</v>
      </c>
      <c r="CG106" s="2">
        <f>SQRT('(5) year_D_R23p2-5.5km'!CQ104^2+'(5) year_D_R23p2-5.5km'!$M104^2)</f>
        <v>0.27213879486496551</v>
      </c>
      <c r="CH106" s="2">
        <f>SQRT('(5) year_D_R23p2-5.5km'!CR104^2+'(5) year_D_R23p2-5.5km'!$M104^2)</f>
        <v>0.32985434944839792</v>
      </c>
      <c r="CI106" s="2">
        <f>SQRT('(5) year_D_R23p2-5.5km'!CS104^2+'(5) year_D_R23p2-5.5km'!$M104^2)</f>
        <v>0.34460650363057177</v>
      </c>
      <c r="CJ106" s="2">
        <f>SQRT('(5) year_D_R23p2-5.5km'!CT104^2+'(5) year_D_R23p2-5.5km'!$M104^2)</f>
        <v>0.35493885367136685</v>
      </c>
      <c r="CK106" s="2">
        <f>SQRT('(5) year_D_R23p2-5.5km'!CU104^2+'(5) year_D_R23p2-5.5km'!$M104^2)</f>
        <v>0.37942169385792512</v>
      </c>
      <c r="CL106" s="2">
        <f>SQRT('(5) year_D_R23p2-5.5km'!CV104^2+'(5) year_D_R23p2-5.5km'!$M104^2)</f>
        <v>0.38188092852088834</v>
      </c>
      <c r="CM106" s="2">
        <f>SQRT('(5) year_D_R23p2-5.5km'!CW104^2+'(5) year_D_R23p2-5.5km'!$M104^2)</f>
        <v>0.39850139650138144</v>
      </c>
      <c r="CN106" s="2">
        <f>SQRT('(5) year_D_R23p2-5.5km'!CX104^2+'(5) year_D_R23p2-5.5km'!$M104^2)</f>
        <v>0.34280377466993228</v>
      </c>
      <c r="CO106" s="2">
        <f>SQRT('(5) year_D_R23p2-5.5km'!CY104^2+'(5) year_D_R23p2-5.5km'!$M104^2)</f>
        <v>0.34955968649949071</v>
      </c>
      <c r="CP106" s="2">
        <f>SQRT('(5) year_D_R23p2-5.5km'!CZ104^2+'(5) year_D_R23p2-5.5km'!$M104^2)</f>
        <v>0.35669460377399542</v>
      </c>
      <c r="CQ106" s="2">
        <f>SQRT('(5) year_D_R23p2-5.5km'!DA104^2+'(5) year_D_R23p2-5.5km'!$M104^2)</f>
        <v>0.4008390612112489</v>
      </c>
      <c r="CR106" s="2">
        <f>SQRT('(5) year_D_R23p2-5.5km'!DB104^2+'(5) year_D_R23p2-5.5km'!$M104^2)</f>
        <v>0.46833730999324308</v>
      </c>
      <c r="CS106" s="2">
        <f>SQRT('(5) year_D_R23p2-5.5km'!DC104^2+'(5) year_D_R23p2-5.5km'!$M104^2)</f>
        <v>0.51665111744367664</v>
      </c>
      <c r="CT106" s="2">
        <f>SQRT('(5) year_D_R23p2-5.5km'!DD104^2+'(5) year_D_R23p2-5.5km'!$M104^2)</f>
        <v>0.47081670956061927</v>
      </c>
      <c r="CU106" s="2">
        <f>SQRT('(5) year_D_R23p2-5.5km'!DE104^2+'(5) year_D_R23p2-5.5km'!$M104^2)</f>
        <v>0.5232487600088952</v>
      </c>
      <c r="CV106" s="2">
        <f>SQRT('(5) year_D_R23p2-5.5km'!DF104^2+'(5) year_D_R23p2-5.5km'!$M104^2)</f>
        <v>0.4837291174579994</v>
      </c>
      <c r="CW106" s="2">
        <f>SQRT('(5) year_D_R23p2-5.5km'!DG104^2+'(5) year_D_R23p2-5.5km'!$M104^2)</f>
        <v>0.48396593092768575</v>
      </c>
      <c r="CX106" s="2">
        <f>SQRT('(5) year_D_R23p2-5.5km'!DH104^2+'(5) year_D_R23p2-5.5km'!$M104^2)</f>
        <v>0.49506605165848411</v>
      </c>
      <c r="CY106" s="2">
        <f t="shared" si="19"/>
        <v>8.9682259365991113E-2</v>
      </c>
      <c r="CZ106" s="2">
        <f t="shared" si="16"/>
        <v>0.221631094532451</v>
      </c>
      <c r="DA106" s="2">
        <f t="shared" si="20"/>
        <v>9.3644111379710446E-2</v>
      </c>
    </row>
    <row r="107" spans="1:105" x14ac:dyDescent="0.2">
      <c r="A107" s="170" t="s">
        <v>91</v>
      </c>
      <c r="B107" s="3" t="s">
        <v>176</v>
      </c>
      <c r="C107" s="2">
        <f>'(6) SMB_R23p2-5km_Gl'!P106-'(5) year_D_R23p2-5.5km'!P105</f>
        <v>-9.7000000000000003E-3</v>
      </c>
      <c r="D107" s="2">
        <f>'(6) SMB_R23p2-5km_Gl'!Q106-'(5) year_D_R23p2-5.5km'!Q105</f>
        <v>-1.9699999999999995E-2</v>
      </c>
      <c r="E107" s="2">
        <f>'(6) SMB_R23p2-5km_Gl'!R106-'(5) year_D_R23p2-5.5km'!R105</f>
        <v>2.0299999999999999E-2</v>
      </c>
      <c r="F107" s="2">
        <f>'(6) SMB_R23p2-5km_Gl'!S106-'(5) year_D_R23p2-5.5km'!S105</f>
        <v>3.0000000000000859E-4</v>
      </c>
      <c r="G107" s="2">
        <f>'(6) SMB_R23p2-5km_Gl'!T106-'(5) year_D_R23p2-5.5km'!T105</f>
        <v>5.0299999999999997E-2</v>
      </c>
      <c r="H107" s="2">
        <f>'(6) SMB_R23p2-5km_Gl'!U106-'(5) year_D_R23p2-5.5km'!U105</f>
        <v>3.0300000000000007E-2</v>
      </c>
      <c r="I107" s="2">
        <f>'(6) SMB_R23p2-5km_Gl'!V106-'(5) year_D_R23p2-5.5km'!V105</f>
        <v>-2.969999999999999E-2</v>
      </c>
      <c r="J107" s="2">
        <f>'(6) SMB_R23p2-5km_Gl'!W106-'(5) year_D_R23p2-5.5km'!W105</f>
        <v>2.0299999999999999E-2</v>
      </c>
      <c r="K107" s="2">
        <f>'(6) SMB_R23p2-5km_Gl'!X106-'(5) year_D_R23p2-5.5km'!X105</f>
        <v>1.0300000000000004E-2</v>
      </c>
      <c r="L107" s="2">
        <f>'(6) SMB_R23p2-5km_Gl'!Y106-'(5) year_D_R23p2-5.5km'!Y105</f>
        <v>3.0300000000000007E-2</v>
      </c>
      <c r="M107" s="2">
        <f>'(6) SMB_R23p2-5km_Gl'!Z106-'(5) year_D_R23p2-5.5km'!Z105</f>
        <v>2.0299999999999999E-2</v>
      </c>
      <c r="N107" s="2">
        <f>'(6) SMB_R23p2-5km_Gl'!AA106-'(5) year_D_R23p2-5.5km'!AA105</f>
        <v>-9.7000000000000003E-3</v>
      </c>
      <c r="O107" s="2">
        <f>'(6) SMB_R23p2-5km_Gl'!AB106-'(5) year_D_R23p2-5.5km'!AB105</f>
        <v>-5.9699999999999996E-2</v>
      </c>
      <c r="P107" s="2">
        <f>'(6) SMB_R23p2-5km_Gl'!AC106-'(5) year_D_R23p2-5.5km'!AC105</f>
        <v>-1.9699999999999995E-2</v>
      </c>
      <c r="Q107" s="2">
        <f>'(6) SMB_R23p2-5km_Gl'!AD106-'(5) year_D_R23p2-5.5km'!AD105</f>
        <v>3.0300000000000007E-2</v>
      </c>
      <c r="R107" s="2">
        <f>'(6) SMB_R23p2-5km_Gl'!AE106-'(5) year_D_R23p2-5.5km'!AE105</f>
        <v>2.0299999999999999E-2</v>
      </c>
      <c r="S107" s="2">
        <f>'(6) SMB_R23p2-5km_Gl'!AF106-'(5) year_D_R23p2-5.5km'!AF105</f>
        <v>1.0300000000000004E-2</v>
      </c>
      <c r="T107" s="2">
        <f>'(6) SMB_R23p2-5km_Gl'!AG106-'(5) year_D_R23p2-5.5km'!AG105</f>
        <v>4.8464999999999897E-3</v>
      </c>
      <c r="U107" s="2">
        <f>'(6) SMB_R23p2-5km_Gl'!AH106-'(5) year_D_R23p2-5.5km'!AH105</f>
        <v>1.9392999999999994E-2</v>
      </c>
      <c r="V107" s="2">
        <f>'(6) SMB_R23p2-5km_Gl'!AI106-'(5) year_D_R23p2-5.5km'!AI105</f>
        <v>-5.6060500000000013E-2</v>
      </c>
      <c r="W107" s="2">
        <f>'(6) SMB_R23p2-5km_Gl'!AJ106-'(5) year_D_R23p2-5.5km'!AJ105</f>
        <v>5.6032300000000007E-2</v>
      </c>
      <c r="X107" s="2">
        <f>'(6) SMB_R23p2-5km_Gl'!AK106-'(5) year_D_R23p2-5.5km'!AK105</f>
        <v>3.9153E-2</v>
      </c>
      <c r="Y107" s="2">
        <f>'(6) SMB_R23p2-5km_Gl'!AL106-'(5) year_D_R23p2-5.5km'!AL105</f>
        <v>2.9422100000000014E-2</v>
      </c>
      <c r="Z107" s="2">
        <f>'(6) SMB_R23p2-5km_Gl'!AM106-'(5) year_D_R23p2-5.5km'!AM105</f>
        <v>6.9691200000000009E-2</v>
      </c>
      <c r="AA107" s="2">
        <f>'(6) SMB_R23p2-5km_Gl'!AN106-'(5) year_D_R23p2-5.5km'!AN105</f>
        <v>0.12006000000000001</v>
      </c>
      <c r="AB107" s="2">
        <f>'(6) SMB_R23p2-5km_Gl'!AO106-'(5) year_D_R23p2-5.5km'!AO105</f>
        <v>8.3609500000000003E-2</v>
      </c>
      <c r="AC107" s="2">
        <f>'(6) SMB_R23p2-5km_Gl'!AP106-'(5) year_D_R23p2-5.5km'!AP105</f>
        <v>0.11705930000000001</v>
      </c>
      <c r="AD107" s="2">
        <f>'(6) SMB_R23p2-5km_Gl'!AQ106-'(5) year_D_R23p2-5.5km'!AQ105</f>
        <v>6.0880000000002044E-4</v>
      </c>
      <c r="AE107" s="2">
        <f>'(6) SMB_R23p2-5km_Gl'!AR106-'(5) year_D_R23p2-5.5km'!AR105</f>
        <v>-3.584169999999999E-2</v>
      </c>
      <c r="AF107" s="2">
        <f>'(6) SMB_R23p2-5km_Gl'!AS106-'(5) year_D_R23p2-5.5km'!AS105</f>
        <v>-2.2921999999999942E-3</v>
      </c>
      <c r="AG107" s="2">
        <f>'(6) SMB_R23p2-5km_Gl'!AT106-'(5) year_D_R23p2-5.5km'!AT105</f>
        <v>-4.1813099999999992E-2</v>
      </c>
      <c r="AH107" s="2">
        <f>'(6) SMB_R23p2-5km_Gl'!AU106-'(5) year_D_R23p2-5.5km'!AU105</f>
        <v>-4.3737399999999996E-2</v>
      </c>
      <c r="AI107" s="2">
        <f>'(6) SMB_R23p2-5km_Gl'!AV106-'(5) year_D_R23p2-5.5km'!AV105</f>
        <v>-3.5661700000000005E-2</v>
      </c>
      <c r="AJ107" s="2">
        <f>'(6) SMB_R23p2-5km_Gl'!AW106-'(5) year_D_R23p2-5.5km'!AW105</f>
        <v>6.2414000000000025E-2</v>
      </c>
      <c r="AK107" s="2">
        <f>'(6) SMB_R23p2-5km_Gl'!AX106-'(5) year_D_R23p2-5.5km'!AX105</f>
        <v>-8.1633999999999984E-2</v>
      </c>
      <c r="AL107" s="2">
        <f>'(6) SMB_R23p2-5km_Gl'!AY106-'(5) year_D_R23p2-5.5km'!AY105</f>
        <v>-4.0736700000000001E-2</v>
      </c>
      <c r="AM107" s="2">
        <f>'(6) SMB_R23p2-5km_Gl'!AZ106-'(5) year_D_R23p2-5.5km'!AZ105</f>
        <v>-8.45553E-2</v>
      </c>
      <c r="AN107" s="2">
        <f>'(6) SMB_R23p2-5km_Gl'!BA106-'(5) year_D_R23p2-5.5km'!BA105</f>
        <v>-5.8742700000000009E-2</v>
      </c>
      <c r="AO107" s="2">
        <f>'(6) SMB_R23p2-5km_Gl'!BB106-'(5) year_D_R23p2-5.5km'!BB105</f>
        <v>-9.2341599999999996E-2</v>
      </c>
      <c r="AP107" s="2">
        <f>'(6) SMB_R23p2-5km_Gl'!BC106-'(5) year_D_R23p2-5.5km'!BC105</f>
        <v>-1.4564999999999995E-2</v>
      </c>
      <c r="AQ107" s="2">
        <f>'(6) SMB_R23p2-5km_Gl'!BD106-'(5) year_D_R23p2-5.5km'!BD105</f>
        <v>-7.32989E-2</v>
      </c>
      <c r="AR107" s="2">
        <f>'(6) SMB_R23p2-5km_Gl'!BE106-'(5) year_D_R23p2-5.5km'!BE105</f>
        <v>8.0669000000000018E-3</v>
      </c>
      <c r="AS107" s="2">
        <f>'(6) SMB_R23p2-5km_Gl'!BF106-'(5) year_D_R23p2-5.5km'!BF105</f>
        <v>-5.1274900000000012E-2</v>
      </c>
      <c r="AT107" s="2">
        <f>'(6) SMB_R23p2-5km_Gl'!BG106-'(5) year_D_R23p2-5.5km'!BG105</f>
        <v>-7.5761399999999979E-2</v>
      </c>
      <c r="AU107" s="2">
        <f>'(6) SMB_R23p2-5km_Gl'!BH106-'(5) year_D_R23p2-5.5km'!BH105</f>
        <v>-8.9051500000000006E-2</v>
      </c>
      <c r="AV107" s="2">
        <f>'(6) SMB_R23p2-5km_Gl'!BI106-'(5) year_D_R23p2-5.5km'!BI105</f>
        <v>-1.6788400000000009E-2</v>
      </c>
      <c r="AW107" s="2">
        <f>'(6) SMB_R23p2-5km_Gl'!BJ106-'(5) year_D_R23p2-5.5km'!BJ105</f>
        <v>-3.9549999999999988E-2</v>
      </c>
      <c r="AX107" s="23">
        <f t="shared" si="21"/>
        <v>-4.1021826086956462E-3</v>
      </c>
      <c r="AY107" s="23">
        <f t="shared" si="17"/>
        <v>6.2810263157894756E-3</v>
      </c>
      <c r="AZ107" s="23">
        <f t="shared" si="18"/>
        <v>-4.2645311111111112E-2</v>
      </c>
      <c r="BD107" s="2">
        <f>SQRT('(5) year_D_R23p2-5.5km'!BN105^2+'(5) year_D_R23p2-5.5km'!$M105^2)</f>
        <v>0.11616824407281601</v>
      </c>
      <c r="BE107" s="2">
        <f>SQRT('(5) year_D_R23p2-5.5km'!BO105^2+'(5) year_D_R23p2-5.5km'!$M105^2)</f>
        <v>0.11616824407281601</v>
      </c>
      <c r="BF107" s="2">
        <f>SQRT('(5) year_D_R23p2-5.5km'!BP105^2+'(5) year_D_R23p2-5.5km'!$M105^2)</f>
        <v>0.1145911934043492</v>
      </c>
      <c r="BG107" s="2">
        <f>SQRT('(5) year_D_R23p2-5.5km'!BQ105^2+'(5) year_D_R23p2-5.5km'!$M105^2)</f>
        <v>0.10533891843544804</v>
      </c>
      <c r="BH107" s="2">
        <f>SQRT('(5) year_D_R23p2-5.5km'!BR105^2+'(5) year_D_R23p2-5.5km'!$M105^2)</f>
        <v>9.6603988441853209E-2</v>
      </c>
      <c r="BI107" s="2">
        <f>SQRT('(5) year_D_R23p2-5.5km'!BS105^2+'(5) year_D_R23p2-5.5km'!$M105^2)</f>
        <v>8.829276480754493E-2</v>
      </c>
      <c r="BJ107" s="2">
        <f>SQRT('(5) year_D_R23p2-5.5km'!BT105^2+'(5) year_D_R23p2-5.5km'!$M105^2)</f>
        <v>8.0411780477952513E-2</v>
      </c>
      <c r="BK107" s="2">
        <f>SQRT('(5) year_D_R23p2-5.5km'!BU105^2+'(5) year_D_R23p2-5.5km'!$M105^2)</f>
        <v>7.3066134738498753E-2</v>
      </c>
      <c r="BL107" s="2">
        <f>SQRT('(5) year_D_R23p2-5.5km'!BV105^2+'(5) year_D_R23p2-5.5km'!$M105^2)</f>
        <v>6.6074476113967218E-2</v>
      </c>
      <c r="BM107" s="2">
        <f>SQRT('(5) year_D_R23p2-5.5km'!BW105^2+'(5) year_D_R23p2-5.5km'!$M105^2)</f>
        <v>5.9550806107415623E-2</v>
      </c>
      <c r="BN107" s="2">
        <f>SQRT('(5) year_D_R23p2-5.5km'!BX105^2+'(5) year_D_R23p2-5.5km'!$M105^2)</f>
        <v>5.3519434515593253E-2</v>
      </c>
      <c r="BO107" s="2">
        <f>SQRT('(5) year_D_R23p2-5.5km'!BY105^2+'(5) year_D_R23p2-5.5km'!$M105^2)</f>
        <v>4.7927177796083319E-2</v>
      </c>
      <c r="BP107" s="2">
        <f>SQRT('(5) year_D_R23p2-5.5km'!BZ105^2+'(5) year_D_R23p2-5.5km'!$M105^2)</f>
        <v>4.3007573580132387E-2</v>
      </c>
      <c r="BQ107" s="2">
        <f>SQRT('(5) year_D_R23p2-5.5km'!CA105^2+'(5) year_D_R23p2-5.5km'!$M105^2)</f>
        <v>3.8821643447855332E-2</v>
      </c>
      <c r="BR107" s="2">
        <f>SQRT('(5) year_D_R23p2-5.5km'!CB105^2+'(5) year_D_R23p2-5.5km'!$M105^2)</f>
        <v>3.5575576891220699E-2</v>
      </c>
      <c r="BS107" s="2">
        <f>SQRT('(5) year_D_R23p2-5.5km'!CC105^2+'(5) year_D_R23p2-5.5km'!$M105^2)</f>
        <v>3.347714790370785E-2</v>
      </c>
      <c r="BT107" s="2">
        <f>SQRT('(5) year_D_R23p2-5.5km'!CD105^2+'(5) year_D_R23p2-5.5km'!$M105^2)</f>
        <v>3.2782568442124446E-2</v>
      </c>
      <c r="BU107" s="2">
        <f>SQRT('(5) year_D_R23p2-5.5km'!CE105^2+'(5) year_D_R23p2-5.5km'!$M105^2)</f>
        <v>3.7367908683576291E-2</v>
      </c>
      <c r="BV107" s="2">
        <f>SQRT('(5) year_D_R23p2-5.5km'!CF105^2+'(5) year_D_R23p2-5.5km'!$M105^2)</f>
        <v>4.181000697607079E-2</v>
      </c>
      <c r="BW107" s="2">
        <f>SQRT('(5) year_D_R23p2-5.5km'!CG105^2+'(5) year_D_R23p2-5.5km'!$M105^2)</f>
        <v>4.8220078351444824E-2</v>
      </c>
      <c r="BX107" s="2">
        <f>SQRT('(5) year_D_R23p2-5.5km'!CH105^2+'(5) year_D_R23p2-5.5km'!$M105^2)</f>
        <v>1.6993272839952465E-2</v>
      </c>
      <c r="BY107" s="2">
        <f>SQRT('(5) year_D_R23p2-5.5km'!CI105^2+'(5) year_D_R23p2-5.5km'!$M105^2)</f>
        <v>2.1348779662390058E-2</v>
      </c>
      <c r="BZ107" s="2">
        <f>SQRT('(5) year_D_R23p2-5.5km'!CJ105^2+'(5) year_D_R23p2-5.5km'!$M105^2)</f>
        <v>1.9231255302362985E-2</v>
      </c>
      <c r="CA107" s="2">
        <f>SQRT('(5) year_D_R23p2-5.5km'!CK105^2+'(5) year_D_R23p2-5.5km'!$M105^2)</f>
        <v>1.7012509818520209E-2</v>
      </c>
      <c r="CB107" s="2">
        <f>SQRT('(5) year_D_R23p2-5.5km'!CL105^2+'(5) year_D_R23p2-5.5km'!$M105^2)</f>
        <v>8.7559036381729873E-3</v>
      </c>
      <c r="CC107" s="2">
        <f>SQRT('(5) year_D_R23p2-5.5km'!CM105^2+'(5) year_D_R23p2-5.5km'!$M105^2)</f>
        <v>1.333421822539178E-2</v>
      </c>
      <c r="CD107" s="2">
        <f>SQRT('(5) year_D_R23p2-5.5km'!CN105^2+'(5) year_D_R23p2-5.5km'!$M105^2)</f>
        <v>1.8749008661089119E-2</v>
      </c>
      <c r="CE107" s="2">
        <f>SQRT('(5) year_D_R23p2-5.5km'!CO105^2+'(5) year_D_R23p2-5.5km'!$M105^2)</f>
        <v>2.3230639794011916E-2</v>
      </c>
      <c r="CF107" s="2">
        <f>SQRT('(5) year_D_R23p2-5.5km'!CP105^2+'(5) year_D_R23p2-5.5km'!$M105^2)</f>
        <v>2.7191357538748934E-2</v>
      </c>
      <c r="CG107" s="2">
        <f>SQRT('(5) year_D_R23p2-5.5km'!CQ105^2+'(5) year_D_R23p2-5.5km'!$M105^2)</f>
        <v>3.3515605845802036E-2</v>
      </c>
      <c r="CH107" s="2">
        <f>SQRT('(5) year_D_R23p2-5.5km'!CR105^2+'(5) year_D_R23p2-5.5km'!$M105^2)</f>
        <v>5.1321810222978152E-2</v>
      </c>
      <c r="CI107" s="2">
        <f>SQRT('(5) year_D_R23p2-5.5km'!CS105^2+'(5) year_D_R23p2-5.5km'!$M105^2)</f>
        <v>4.9095778492274006E-2</v>
      </c>
      <c r="CJ107" s="2">
        <f>SQRT('(5) year_D_R23p2-5.5km'!CT105^2+'(5) year_D_R23p2-5.5km'!$M105^2)</f>
        <v>4.6761264034772841E-2</v>
      </c>
      <c r="CK107" s="2">
        <f>SQRT('(5) year_D_R23p2-5.5km'!CU105^2+'(5) year_D_R23p2-5.5km'!$M105^2)</f>
        <v>5.3713349468732983E-2</v>
      </c>
      <c r="CL107" s="2">
        <f>SQRT('(5) year_D_R23p2-5.5km'!CV105^2+'(5) year_D_R23p2-5.5km'!$M105^2)</f>
        <v>4.2793716599895386E-2</v>
      </c>
      <c r="CM107" s="2">
        <f>SQRT('(5) year_D_R23p2-5.5km'!CW105^2+'(5) year_D_R23p2-5.5km'!$M105^2)</f>
        <v>3.9689256374897085E-2</v>
      </c>
      <c r="CN107" s="2">
        <f>SQRT('(5) year_D_R23p2-5.5km'!CX105^2+'(5) year_D_R23p2-5.5km'!$M105^2)</f>
        <v>4.097837181422527E-2</v>
      </c>
      <c r="CO107" s="2">
        <f>SQRT('(5) year_D_R23p2-5.5km'!CY105^2+'(5) year_D_R23p2-5.5km'!$M105^2)</f>
        <v>4.6023176590539693E-2</v>
      </c>
      <c r="CP107" s="2">
        <f>SQRT('(5) year_D_R23p2-5.5km'!CZ105^2+'(5) year_D_R23p2-5.5km'!$M105^2)</f>
        <v>5.706208737900436E-2</v>
      </c>
      <c r="CQ107" s="2">
        <f>SQRT('(5) year_D_R23p2-5.5km'!DA105^2+'(5) year_D_R23p2-5.5km'!$M105^2)</f>
        <v>5.4786609311024123E-2</v>
      </c>
      <c r="CR107" s="2">
        <f>SQRT('(5) year_D_R23p2-5.5km'!DB105^2+'(5) year_D_R23p2-5.5km'!$M105^2)</f>
        <v>5.2030466664362042E-2</v>
      </c>
      <c r="CS107" s="2">
        <f>SQRT('(5) year_D_R23p2-5.5km'!DC105^2+'(5) year_D_R23p2-5.5km'!$M105^2)</f>
        <v>4.470311701682906E-2</v>
      </c>
      <c r="CT107" s="2">
        <f>SQRT('(5) year_D_R23p2-5.5km'!DD105^2+'(5) year_D_R23p2-5.5km'!$M105^2)</f>
        <v>4.8536479882333027E-2</v>
      </c>
      <c r="CU107" s="2">
        <f>SQRT('(5) year_D_R23p2-5.5km'!DE105^2+'(5) year_D_R23p2-5.5km'!$M105^2)</f>
        <v>4.9761613102243536E-2</v>
      </c>
      <c r="CV107" s="2">
        <f>SQRT('(5) year_D_R23p2-5.5km'!DF105^2+'(5) year_D_R23p2-5.5km'!$M105^2)</f>
        <v>4.9808845701289212E-2</v>
      </c>
      <c r="CW107" s="2">
        <f>SQRT('(5) year_D_R23p2-5.5km'!DG105^2+'(5) year_D_R23p2-5.5km'!$M105^2)</f>
        <v>4.5354982315477563E-2</v>
      </c>
      <c r="CX107" s="2">
        <f>SQRT('(5) year_D_R23p2-5.5km'!DH105^2+'(5) year_D_R23p2-5.5km'!$M105^2)</f>
        <v>4.7592513020092708E-2</v>
      </c>
      <c r="CY107" s="2">
        <f t="shared" si="19"/>
        <v>7.4553719293535062E-3</v>
      </c>
      <c r="CZ107" s="2">
        <f t="shared" si="16"/>
        <v>1.58857814141036E-2</v>
      </c>
      <c r="DA107" s="2">
        <f t="shared" si="20"/>
        <v>1.090945147132876E-2</v>
      </c>
    </row>
    <row r="108" spans="1:105" x14ac:dyDescent="0.2">
      <c r="A108" s="170" t="s">
        <v>216</v>
      </c>
      <c r="B108" s="3" t="s">
        <v>176</v>
      </c>
      <c r="C108" s="2">
        <f>'(6) SMB_R23p2-5km_Gl'!P107-'(5) year_D_R23p2-5.5km'!P106</f>
        <v>-0.03</v>
      </c>
      <c r="D108" s="2">
        <f>'(6) SMB_R23p2-5km_Gl'!Q107-'(5) year_D_R23p2-5.5km'!Q106</f>
        <v>-0.09</v>
      </c>
      <c r="E108" s="2">
        <f>'(6) SMB_R23p2-5km_Gl'!R107-'(5) year_D_R23p2-5.5km'!R106</f>
        <v>0.05</v>
      </c>
      <c r="F108" s="2">
        <f>'(6) SMB_R23p2-5km_Gl'!S107-'(5) year_D_R23p2-5.5km'!S106</f>
        <v>-7.0000000000000007E-2</v>
      </c>
      <c r="G108" s="2">
        <f>'(6) SMB_R23p2-5km_Gl'!T107-'(5) year_D_R23p2-5.5km'!T106</f>
        <v>0.06</v>
      </c>
      <c r="H108" s="2">
        <f>'(6) SMB_R23p2-5km_Gl'!U107-'(5) year_D_R23p2-5.5km'!U106</f>
        <v>0.05</v>
      </c>
      <c r="I108" s="2">
        <f>'(6) SMB_R23p2-5km_Gl'!V107-'(5) year_D_R23p2-5.5km'!V106</f>
        <v>-0.06</v>
      </c>
      <c r="J108" s="2">
        <f>'(6) SMB_R23p2-5km_Gl'!W107-'(5) year_D_R23p2-5.5km'!W106</f>
        <v>0</v>
      </c>
      <c r="K108" s="2">
        <f>'(6) SMB_R23p2-5km_Gl'!X107-'(5) year_D_R23p2-5.5km'!X106</f>
        <v>0</v>
      </c>
      <c r="L108" s="2">
        <f>'(6) SMB_R23p2-5km_Gl'!Y107-'(5) year_D_R23p2-5.5km'!Y106</f>
        <v>-0.03</v>
      </c>
      <c r="M108" s="2">
        <f>'(6) SMB_R23p2-5km_Gl'!Z107-'(5) year_D_R23p2-5.5km'!Z106</f>
        <v>-0.06</v>
      </c>
      <c r="N108" s="2">
        <f>'(6) SMB_R23p2-5km_Gl'!AA107-'(5) year_D_R23p2-5.5km'!AA106</f>
        <v>-0.01</v>
      </c>
      <c r="O108" s="2">
        <f>'(6) SMB_R23p2-5km_Gl'!AB107-'(5) year_D_R23p2-5.5km'!AB106</f>
        <v>-0.1</v>
      </c>
      <c r="P108" s="2">
        <f>'(6) SMB_R23p2-5km_Gl'!AC107-'(5) year_D_R23p2-5.5km'!AC106</f>
        <v>-7.0000000000000007E-2</v>
      </c>
      <c r="Q108" s="2">
        <f>'(6) SMB_R23p2-5km_Gl'!AD107-'(5) year_D_R23p2-5.5km'!AD106</f>
        <v>0.02</v>
      </c>
      <c r="R108" s="2">
        <f>'(6) SMB_R23p2-5km_Gl'!AE107-'(5) year_D_R23p2-5.5km'!AE106</f>
        <v>-0.03</v>
      </c>
      <c r="S108" s="2">
        <f>'(6) SMB_R23p2-5km_Gl'!AF107-'(5) year_D_R23p2-5.5km'!AF106</f>
        <v>-0.01</v>
      </c>
      <c r="T108" s="2">
        <f>'(6) SMB_R23p2-5km_Gl'!AG107-'(5) year_D_R23p2-5.5km'!AG106</f>
        <v>0</v>
      </c>
      <c r="U108" s="2">
        <f>'(6) SMB_R23p2-5km_Gl'!AH107-'(5) year_D_R23p2-5.5km'!AH106</f>
        <v>0.01</v>
      </c>
      <c r="V108" s="2">
        <f>'(6) SMB_R23p2-5km_Gl'!AI107-'(5) year_D_R23p2-5.5km'!AI106</f>
        <v>-7.0000000000000007E-2</v>
      </c>
      <c r="W108" s="2">
        <f>'(6) SMB_R23p2-5km_Gl'!AJ107-'(5) year_D_R23p2-5.5km'!AJ106</f>
        <v>-0.04</v>
      </c>
      <c r="X108" s="2">
        <f>'(6) SMB_R23p2-5km_Gl'!AK107-'(5) year_D_R23p2-5.5km'!AK106</f>
        <v>0.01</v>
      </c>
      <c r="Y108" s="2">
        <f>'(6) SMB_R23p2-5km_Gl'!AL107-'(5) year_D_R23p2-5.5km'!AL106</f>
        <v>-0.08</v>
      </c>
      <c r="Z108" s="2">
        <f>'(6) SMB_R23p2-5km_Gl'!AM107-'(5) year_D_R23p2-5.5km'!AM106</f>
        <v>-0.09</v>
      </c>
      <c r="AA108" s="2">
        <f>'(6) SMB_R23p2-5km_Gl'!AN107-'(5) year_D_R23p2-5.5km'!AN106</f>
        <v>-0.01</v>
      </c>
      <c r="AB108" s="2">
        <f>'(6) SMB_R23p2-5km_Gl'!AO107-'(5) year_D_R23p2-5.5km'!AO106</f>
        <v>0.02</v>
      </c>
      <c r="AC108" s="2">
        <f>'(6) SMB_R23p2-5km_Gl'!AP107-'(5) year_D_R23p2-5.5km'!AP106</f>
        <v>0.02</v>
      </c>
      <c r="AD108" s="2">
        <f>'(6) SMB_R23p2-5km_Gl'!AQ107-'(5) year_D_R23p2-5.5km'!AQ106</f>
        <v>-0.14000000000000001</v>
      </c>
      <c r="AE108" s="2">
        <f>'(6) SMB_R23p2-5km_Gl'!AR107-'(5) year_D_R23p2-5.5km'!AR106</f>
        <v>-0.17</v>
      </c>
      <c r="AF108" s="2">
        <f>'(6) SMB_R23p2-5km_Gl'!AS107-'(5) year_D_R23p2-5.5km'!AS106</f>
        <v>-0.03</v>
      </c>
      <c r="AG108" s="2">
        <f>'(6) SMB_R23p2-5km_Gl'!AT107-'(5) year_D_R23p2-5.5km'!AT106</f>
        <v>-0.06</v>
      </c>
      <c r="AH108" s="2">
        <f>'(6) SMB_R23p2-5km_Gl'!AU107-'(5) year_D_R23p2-5.5km'!AU106</f>
        <v>-7.0000000000000007E-2</v>
      </c>
      <c r="AI108" s="2">
        <f>'(6) SMB_R23p2-5km_Gl'!AV107-'(5) year_D_R23p2-5.5km'!AV106</f>
        <v>-0.06</v>
      </c>
      <c r="AJ108" s="2">
        <f>'(6) SMB_R23p2-5km_Gl'!AW107-'(5) year_D_R23p2-5.5km'!AW106</f>
        <v>0.03</v>
      </c>
      <c r="AK108" s="2">
        <f>'(6) SMB_R23p2-5km_Gl'!AX107-'(5) year_D_R23p2-5.5km'!AX106</f>
        <v>-0.21</v>
      </c>
      <c r="AL108" s="2">
        <f>'(6) SMB_R23p2-5km_Gl'!AY107-'(5) year_D_R23p2-5.5km'!AY106</f>
        <v>-0.14000000000000001</v>
      </c>
      <c r="AM108" s="2">
        <f>'(6) SMB_R23p2-5km_Gl'!AZ107-'(5) year_D_R23p2-5.5km'!AZ106</f>
        <v>-0.26</v>
      </c>
      <c r="AN108" s="2">
        <f>'(6) SMB_R23p2-5km_Gl'!BA107-'(5) year_D_R23p2-5.5km'!BA106</f>
        <v>-0.12</v>
      </c>
      <c r="AO108" s="2">
        <f>'(6) SMB_R23p2-5km_Gl'!BB107-'(5) year_D_R23p2-5.5km'!BB106</f>
        <v>-0.2</v>
      </c>
      <c r="AP108" s="2">
        <f>'(6) SMB_R23p2-5km_Gl'!BC107-'(5) year_D_R23p2-5.5km'!BC106</f>
        <v>-0.1</v>
      </c>
      <c r="AQ108" s="2">
        <f>'(6) SMB_R23p2-5km_Gl'!BD107-'(5) year_D_R23p2-5.5km'!BD106</f>
        <v>-0.28999999999999998</v>
      </c>
      <c r="AR108" s="2">
        <f>'(6) SMB_R23p2-5km_Gl'!BE107-'(5) year_D_R23p2-5.5km'!BE106</f>
        <v>-0.11</v>
      </c>
      <c r="AS108" s="2">
        <f>'(6) SMB_R23p2-5km_Gl'!BF107-'(5) year_D_R23p2-5.5km'!BF106</f>
        <v>-0.06</v>
      </c>
      <c r="AT108" s="2">
        <f>'(6) SMB_R23p2-5km_Gl'!BG107-'(5) year_D_R23p2-5.5km'!BG106</f>
        <v>-0.17</v>
      </c>
      <c r="AU108" s="2">
        <f>'(6) SMB_R23p2-5km_Gl'!BH107-'(5) year_D_R23p2-5.5km'!BH106</f>
        <v>-0.21</v>
      </c>
      <c r="AV108" s="2">
        <f>'(6) SMB_R23p2-5km_Gl'!BI107-'(5) year_D_R23p2-5.5km'!BI106</f>
        <v>0</v>
      </c>
      <c r="AW108" s="2">
        <f>'(6) SMB_R23p2-5km_Gl'!BJ107-'(5) year_D_R23p2-5.5km'!BJ106</f>
        <v>-0.04</v>
      </c>
      <c r="AX108" s="23">
        <f t="shared" si="21"/>
        <v>-6.478260869565218E-2</v>
      </c>
      <c r="AY108" s="23">
        <f t="shared" si="17"/>
        <v>-1.9473684210526317E-2</v>
      </c>
      <c r="AZ108" s="23">
        <f t="shared" si="18"/>
        <v>-0.12388888888888888</v>
      </c>
      <c r="BD108" s="2">
        <f>SQRT('(5) year_D_R23p2-5.5km'!BN106^2+'(5) year_D_R23p2-5.5km'!$M106^2)</f>
        <v>6.1227934790993987E-3</v>
      </c>
      <c r="BE108" s="2">
        <f>SQRT('(5) year_D_R23p2-5.5km'!BO106^2+'(5) year_D_R23p2-5.5km'!$M106^2)</f>
        <v>6.1227934790993987E-3</v>
      </c>
      <c r="BF108" s="2">
        <f>SQRT('(5) year_D_R23p2-5.5km'!BP106^2+'(5) year_D_R23p2-5.5km'!$M106^2)</f>
        <v>6.1227934790993987E-3</v>
      </c>
      <c r="BG108" s="2">
        <f>SQRT('(5) year_D_R23p2-5.5km'!BQ106^2+'(5) year_D_R23p2-5.5km'!$M106^2)</f>
        <v>6.1227934790993987E-3</v>
      </c>
      <c r="BH108" s="2">
        <f>SQRT('(5) year_D_R23p2-5.5km'!BR106^2+'(5) year_D_R23p2-5.5km'!$M106^2)</f>
        <v>6.1227934790993987E-3</v>
      </c>
      <c r="BI108" s="2">
        <f>SQRT('(5) year_D_R23p2-5.5km'!BS106^2+'(5) year_D_R23p2-5.5km'!$M106^2)</f>
        <v>6.1227934790993987E-3</v>
      </c>
      <c r="BJ108" s="2">
        <f>SQRT('(5) year_D_R23p2-5.5km'!BT106^2+'(5) year_D_R23p2-5.5km'!$M106^2)</f>
        <v>6.1227934790993987E-3</v>
      </c>
      <c r="BK108" s="2">
        <f>SQRT('(5) year_D_R23p2-5.5km'!BU106^2+'(5) year_D_R23p2-5.5km'!$M106^2)</f>
        <v>6.1227934790993987E-3</v>
      </c>
      <c r="BL108" s="2">
        <f>SQRT('(5) year_D_R23p2-5.5km'!BV106^2+'(5) year_D_R23p2-5.5km'!$M106^2)</f>
        <v>6.1227934790993987E-3</v>
      </c>
      <c r="BM108" s="2">
        <f>SQRT('(5) year_D_R23p2-5.5km'!BW106^2+'(5) year_D_R23p2-5.5km'!$M106^2)</f>
        <v>6.1227934790993987E-3</v>
      </c>
      <c r="BN108" s="2">
        <f>SQRT('(5) year_D_R23p2-5.5km'!BX106^2+'(5) year_D_R23p2-5.5km'!$M106^2)</f>
        <v>6.1227934790993987E-3</v>
      </c>
      <c r="BO108" s="2">
        <f>SQRT('(5) year_D_R23p2-5.5km'!BY106^2+'(5) year_D_R23p2-5.5km'!$M106^2)</f>
        <v>6.1227934790993987E-3</v>
      </c>
      <c r="BP108" s="2">
        <f>SQRT('(5) year_D_R23p2-5.5km'!BZ106^2+'(5) year_D_R23p2-5.5km'!$M106^2)</f>
        <v>6.1227934790993987E-3</v>
      </c>
      <c r="BQ108" s="2">
        <f>SQRT('(5) year_D_R23p2-5.5km'!CA106^2+'(5) year_D_R23p2-5.5km'!$M106^2)</f>
        <v>6.1227934790993987E-3</v>
      </c>
      <c r="BR108" s="2">
        <f>SQRT('(5) year_D_R23p2-5.5km'!CB106^2+'(5) year_D_R23p2-5.5km'!$M106^2)</f>
        <v>6.1227934790993987E-3</v>
      </c>
      <c r="BS108" s="2">
        <f>SQRT('(5) year_D_R23p2-5.5km'!CC106^2+'(5) year_D_R23p2-5.5km'!$M106^2)</f>
        <v>6.1227934790993987E-3</v>
      </c>
      <c r="BT108" s="2">
        <f>SQRT('(5) year_D_R23p2-5.5km'!CD106^2+'(5) year_D_R23p2-5.5km'!$M106^2)</f>
        <v>6.1227934790993987E-3</v>
      </c>
      <c r="BU108" s="2">
        <f>SQRT('(5) year_D_R23p2-5.5km'!CE106^2+'(5) year_D_R23p2-5.5km'!$M106^2)</f>
        <v>6.1227934790993987E-3</v>
      </c>
      <c r="BV108" s="2">
        <f>SQRT('(5) year_D_R23p2-5.5km'!CF106^2+'(5) year_D_R23p2-5.5km'!$M106^2)</f>
        <v>6.1227934790993987E-3</v>
      </c>
      <c r="BW108" s="2">
        <f>SQRT('(5) year_D_R23p2-5.5km'!CG106^2+'(5) year_D_R23p2-5.5km'!$M106^2)</f>
        <v>6.1227934790993987E-3</v>
      </c>
      <c r="BX108" s="2">
        <f>SQRT('(5) year_D_R23p2-5.5km'!CH106^2+'(5) year_D_R23p2-5.5km'!$M106^2)</f>
        <v>6.1227934790993987E-3</v>
      </c>
      <c r="BY108" s="2">
        <f>SQRT('(5) year_D_R23p2-5.5km'!CI106^2+'(5) year_D_R23p2-5.5km'!$M106^2)</f>
        <v>6.1227934790993987E-3</v>
      </c>
      <c r="BZ108" s="2">
        <f>SQRT('(5) year_D_R23p2-5.5km'!CJ106^2+'(5) year_D_R23p2-5.5km'!$M106^2)</f>
        <v>6.1227934790993987E-3</v>
      </c>
      <c r="CA108" s="2">
        <f>SQRT('(5) year_D_R23p2-5.5km'!CK106^2+'(5) year_D_R23p2-5.5km'!$M106^2)</f>
        <v>6.1227934790993987E-3</v>
      </c>
      <c r="CB108" s="2">
        <f>SQRT('(5) year_D_R23p2-5.5km'!CL106^2+'(5) year_D_R23p2-5.5km'!$M106^2)</f>
        <v>6.1227934790993987E-3</v>
      </c>
      <c r="CC108" s="2">
        <f>SQRT('(5) year_D_R23p2-5.5km'!CM106^2+'(5) year_D_R23p2-5.5km'!$M106^2)</f>
        <v>6.1227934790993987E-3</v>
      </c>
      <c r="CD108" s="2">
        <f>SQRT('(5) year_D_R23p2-5.5km'!CN106^2+'(5) year_D_R23p2-5.5km'!$M106^2)</f>
        <v>6.1227934790993987E-3</v>
      </c>
      <c r="CE108" s="2">
        <f>SQRT('(5) year_D_R23p2-5.5km'!CO106^2+'(5) year_D_R23p2-5.5km'!$M106^2)</f>
        <v>6.1227934790993987E-3</v>
      </c>
      <c r="CF108" s="2">
        <f>SQRT('(5) year_D_R23p2-5.5km'!CP106^2+'(5) year_D_R23p2-5.5km'!$M106^2)</f>
        <v>6.1227934790993987E-3</v>
      </c>
      <c r="CG108" s="2">
        <f>SQRT('(5) year_D_R23p2-5.5km'!CQ106^2+'(5) year_D_R23p2-5.5km'!$M106^2)</f>
        <v>6.1227934790993987E-3</v>
      </c>
      <c r="CH108" s="2">
        <f>SQRT('(5) year_D_R23p2-5.5km'!CR106^2+'(5) year_D_R23p2-5.5km'!$M106^2)</f>
        <v>6.1227934790993987E-3</v>
      </c>
      <c r="CI108" s="2">
        <f>SQRT('(5) year_D_R23p2-5.5km'!CS106^2+'(5) year_D_R23p2-5.5km'!$M106^2)</f>
        <v>6.1227934790993987E-3</v>
      </c>
      <c r="CJ108" s="2">
        <f>SQRT('(5) year_D_R23p2-5.5km'!CT106^2+'(5) year_D_R23p2-5.5km'!$M106^2)</f>
        <v>6.1227934790993987E-3</v>
      </c>
      <c r="CK108" s="2">
        <f>SQRT('(5) year_D_R23p2-5.5km'!CU106^2+'(5) year_D_R23p2-5.5km'!$M106^2)</f>
        <v>6.1227934790993987E-3</v>
      </c>
      <c r="CL108" s="2">
        <f>SQRT('(5) year_D_R23p2-5.5km'!CV106^2+'(5) year_D_R23p2-5.5km'!$M106^2)</f>
        <v>6.1227934790993987E-3</v>
      </c>
      <c r="CM108" s="2">
        <f>SQRT('(5) year_D_R23p2-5.5km'!CW106^2+'(5) year_D_R23p2-5.5km'!$M106^2)</f>
        <v>6.1227934790993987E-3</v>
      </c>
      <c r="CN108" s="2">
        <f>SQRT('(5) year_D_R23p2-5.5km'!CX106^2+'(5) year_D_R23p2-5.5km'!$M106^2)</f>
        <v>6.1227934790993987E-3</v>
      </c>
      <c r="CO108" s="2">
        <f>SQRT('(5) year_D_R23p2-5.5km'!CY106^2+'(5) year_D_R23p2-5.5km'!$M106^2)</f>
        <v>6.1227934790993987E-3</v>
      </c>
      <c r="CP108" s="2">
        <f>SQRT('(5) year_D_R23p2-5.5km'!CZ106^2+'(5) year_D_R23p2-5.5km'!$M106^2)</f>
        <v>6.1227934790993987E-3</v>
      </c>
      <c r="CQ108" s="2">
        <f>SQRT('(5) year_D_R23p2-5.5km'!DA106^2+'(5) year_D_R23p2-5.5km'!$M106^2)</f>
        <v>6.1227934790993987E-3</v>
      </c>
      <c r="CR108" s="2">
        <f>SQRT('(5) year_D_R23p2-5.5km'!DB106^2+'(5) year_D_R23p2-5.5km'!$M106^2)</f>
        <v>6.1227934790993987E-3</v>
      </c>
      <c r="CS108" s="2">
        <f>SQRT('(5) year_D_R23p2-5.5km'!DC106^2+'(5) year_D_R23p2-5.5km'!$M106^2)</f>
        <v>6.1227934790993987E-3</v>
      </c>
      <c r="CT108" s="2">
        <f>SQRT('(5) year_D_R23p2-5.5km'!DD106^2+'(5) year_D_R23p2-5.5km'!$M106^2)</f>
        <v>6.1227934790993987E-3</v>
      </c>
      <c r="CU108" s="2">
        <f>SQRT('(5) year_D_R23p2-5.5km'!DE106^2+'(5) year_D_R23p2-5.5km'!$M106^2)</f>
        <v>6.1227934790993987E-3</v>
      </c>
      <c r="CV108" s="2">
        <f>SQRT('(5) year_D_R23p2-5.5km'!DF106^2+'(5) year_D_R23p2-5.5km'!$M106^2)</f>
        <v>6.1227934790993987E-3</v>
      </c>
      <c r="CW108" s="2">
        <f>SQRT('(5) year_D_R23p2-5.5km'!DG106^2+'(5) year_D_R23p2-5.5km'!$M106^2)</f>
        <v>6.1227934790993987E-3</v>
      </c>
      <c r="CX108" s="2">
        <f>SQRT('(5) year_D_R23p2-5.5km'!DH106^2+'(5) year_D_R23p2-5.5km'!$M106^2)</f>
        <v>6.1227934790993987E-3</v>
      </c>
      <c r="CY108" s="2">
        <f t="shared" si="19"/>
        <v>9.1273216209724532E-4</v>
      </c>
      <c r="CZ108" s="2">
        <f t="shared" si="16"/>
        <v>1.4431562629586532E-3</v>
      </c>
      <c r="DA108" s="2">
        <f t="shared" si="20"/>
        <v>1.4431562629586532E-3</v>
      </c>
    </row>
    <row r="109" spans="1:105" x14ac:dyDescent="0.2">
      <c r="A109" s="170" t="s">
        <v>89</v>
      </c>
      <c r="B109" s="3" t="s">
        <v>176</v>
      </c>
      <c r="C109" s="2">
        <f>'(6) SMB_R23p2-5km_Gl'!P108-'(5) year_D_R23p2-5.5km'!P107</f>
        <v>-0.19570559999999998</v>
      </c>
      <c r="D109" s="2">
        <f>'(6) SMB_R23p2-5km_Gl'!Q108-'(5) year_D_R23p2-5.5km'!Q107</f>
        <v>-0.20570559999999999</v>
      </c>
      <c r="E109" s="2">
        <f>'(6) SMB_R23p2-5km_Gl'!R108-'(5) year_D_R23p2-5.5km'!R107</f>
        <v>-0.14570559999999996</v>
      </c>
      <c r="F109" s="2">
        <f>'(6) SMB_R23p2-5km_Gl'!S108-'(5) year_D_R23p2-5.5km'!S107</f>
        <v>-0.23570559999999996</v>
      </c>
      <c r="G109" s="2">
        <f>'(6) SMB_R23p2-5km_Gl'!T108-'(5) year_D_R23p2-5.5km'!T107</f>
        <v>-0.11570559999999996</v>
      </c>
      <c r="H109" s="2">
        <f>'(6) SMB_R23p2-5km_Gl'!U108-'(5) year_D_R23p2-5.5km'!U107</f>
        <v>-0.15570559999999997</v>
      </c>
      <c r="I109" s="2">
        <f>'(6) SMB_R23p2-5km_Gl'!V108-'(5) year_D_R23p2-5.5km'!V107</f>
        <v>-0.24570559999999997</v>
      </c>
      <c r="J109" s="2">
        <f>'(6) SMB_R23p2-5km_Gl'!W108-'(5) year_D_R23p2-5.5km'!W107</f>
        <v>-0.17570559999999996</v>
      </c>
      <c r="K109" s="2">
        <f>'(6) SMB_R23p2-5km_Gl'!X108-'(5) year_D_R23p2-5.5km'!X107</f>
        <v>-0.18570559999999997</v>
      </c>
      <c r="L109" s="2">
        <f>'(6) SMB_R23p2-5km_Gl'!Y108-'(5) year_D_R23p2-5.5km'!Y107</f>
        <v>-0.15570559999999997</v>
      </c>
      <c r="M109" s="2">
        <f>'(6) SMB_R23p2-5km_Gl'!Z108-'(5) year_D_R23p2-5.5km'!Z107</f>
        <v>-0.19570559999999998</v>
      </c>
      <c r="N109" s="2">
        <f>'(6) SMB_R23p2-5km_Gl'!AA108-'(5) year_D_R23p2-5.5km'!AA107</f>
        <v>-0.22570559999999998</v>
      </c>
      <c r="O109" s="2">
        <f>'(6) SMB_R23p2-5km_Gl'!AB108-'(5) year_D_R23p2-5.5km'!AB107</f>
        <v>-0.25570559999999998</v>
      </c>
      <c r="P109" s="2">
        <f>'(6) SMB_R23p2-5km_Gl'!AC108-'(5) year_D_R23p2-5.5km'!AC107</f>
        <v>-0.21570559999999997</v>
      </c>
      <c r="Q109" s="2">
        <f>'(6) SMB_R23p2-5km_Gl'!AD108-'(5) year_D_R23p2-5.5km'!AD107</f>
        <v>-0.15570559999999997</v>
      </c>
      <c r="R109" s="2">
        <f>'(6) SMB_R23p2-5km_Gl'!AE108-'(5) year_D_R23p2-5.5km'!AE107</f>
        <v>-0.15570559999999997</v>
      </c>
      <c r="S109" s="2">
        <f>'(6) SMB_R23p2-5km_Gl'!AF108-'(5) year_D_R23p2-5.5km'!AF107</f>
        <v>-0.17445279999999996</v>
      </c>
      <c r="T109" s="2">
        <f>'(6) SMB_R23p2-5km_Gl'!AG108-'(5) year_D_R23p2-5.5km'!AG107</f>
        <v>-0.18105239999999997</v>
      </c>
      <c r="U109" s="2">
        <f>'(6) SMB_R23p2-5km_Gl'!AH108-'(5) year_D_R23p2-5.5km'!AH107</f>
        <v>-0.15750918079999998</v>
      </c>
      <c r="V109" s="2">
        <f>'(6) SMB_R23p2-5km_Gl'!AI108-'(5) year_D_R23p2-5.5km'!AI107</f>
        <v>-0.26351244799999995</v>
      </c>
      <c r="W109" s="2">
        <f>'(6) SMB_R23p2-5km_Gl'!AJ108-'(5) year_D_R23p2-5.5km'!AJ107</f>
        <v>-0.26968484320000002</v>
      </c>
      <c r="X109" s="2">
        <f>'(6) SMB_R23p2-5km_Gl'!AK108-'(5) year_D_R23p2-5.5km'!AK107</f>
        <v>-0.24181365119999998</v>
      </c>
      <c r="Y109" s="2">
        <f>'(6) SMB_R23p2-5km_Gl'!AL108-'(5) year_D_R23p2-5.5km'!AL107</f>
        <v>-0.29415498400000001</v>
      </c>
      <c r="Z109" s="2">
        <f>'(6) SMB_R23p2-5km_Gl'!AM108-'(5) year_D_R23p2-5.5km'!AM107</f>
        <v>-0.22625152000000004</v>
      </c>
      <c r="AA109" s="2">
        <f>'(6) SMB_R23p2-5km_Gl'!AN108-'(5) year_D_R23p2-5.5km'!AN107</f>
        <v>-0.19096204800000002</v>
      </c>
      <c r="AB109" s="2">
        <f>'(6) SMB_R23p2-5km_Gl'!AO108-'(5) year_D_R23p2-5.5km'!AO107</f>
        <v>-0.22564676799999997</v>
      </c>
      <c r="AC109" s="2">
        <f>'(6) SMB_R23p2-5km_Gl'!AP108-'(5) year_D_R23p2-5.5km'!AP107</f>
        <v>-0.21986795199999995</v>
      </c>
      <c r="AD109" s="2">
        <f>'(6) SMB_R23p2-5km_Gl'!AQ108-'(5) year_D_R23p2-5.5km'!AQ107</f>
        <v>-0.36334617599999997</v>
      </c>
      <c r="AE109" s="2">
        <f>'(6) SMB_R23p2-5km_Gl'!AR108-'(5) year_D_R23p2-5.5km'!AR107</f>
        <v>-0.34702985919999996</v>
      </c>
      <c r="AF109" s="2">
        <f>'(6) SMB_R23p2-5km_Gl'!AS108-'(5) year_D_R23p2-5.5km'!AS107</f>
        <v>-0.2409190015999999</v>
      </c>
      <c r="AG109" s="2">
        <f>'(6) SMB_R23p2-5km_Gl'!AT108-'(5) year_D_R23p2-5.5km'!AT107</f>
        <v>-0.32110682079999986</v>
      </c>
      <c r="AH109" s="2">
        <f>'(6) SMB_R23p2-5km_Gl'!AU108-'(5) year_D_R23p2-5.5km'!AU107</f>
        <v>-0.35222276479999992</v>
      </c>
      <c r="AI109" s="2">
        <f>'(6) SMB_R23p2-5km_Gl'!AV108-'(5) year_D_R23p2-5.5km'!AV107</f>
        <v>-0.38343767999999989</v>
      </c>
      <c r="AJ109" s="2">
        <f>'(6) SMB_R23p2-5km_Gl'!AW108-'(5) year_D_R23p2-5.5km'!AW107</f>
        <v>-0.29416149759999999</v>
      </c>
      <c r="AK109" s="2">
        <f>'(6) SMB_R23p2-5km_Gl'!AX108-'(5) year_D_R23p2-5.5km'!AX107</f>
        <v>-0.46105515519999996</v>
      </c>
      <c r="AL109" s="2">
        <f>'(6) SMB_R23p2-5km_Gl'!AY108-'(5) year_D_R23p2-5.5km'!AY107</f>
        <v>-0.40642951680000006</v>
      </c>
      <c r="AM109" s="2">
        <f>'(6) SMB_R23p2-5km_Gl'!AZ108-'(5) year_D_R23p2-5.5km'!AZ107</f>
        <v>-0.51959614399999998</v>
      </c>
      <c r="AN109" s="2">
        <f>'(6) SMB_R23p2-5km_Gl'!BA108-'(5) year_D_R23p2-5.5km'!BA107</f>
        <v>-0.48104939200000002</v>
      </c>
      <c r="AO109" s="2">
        <f>'(6) SMB_R23p2-5km_Gl'!BB108-'(5) year_D_R23p2-5.5km'!BB107</f>
        <v>-0.35730312000000009</v>
      </c>
      <c r="AP109" s="2">
        <f>'(6) SMB_R23p2-5km_Gl'!BC108-'(5) year_D_R23p2-5.5km'!BC107</f>
        <v>-0.49154915840000002</v>
      </c>
      <c r="AQ109" s="2">
        <f>'(6) SMB_R23p2-5km_Gl'!BD108-'(5) year_D_R23p2-5.5km'!BD107</f>
        <v>-0.61195130720000002</v>
      </c>
      <c r="AR109" s="2">
        <f>'(6) SMB_R23p2-5km_Gl'!BE108-'(5) year_D_R23p2-5.5km'!BE107</f>
        <v>-0.45429574719999999</v>
      </c>
      <c r="AS109" s="2">
        <f>'(6) SMB_R23p2-5km_Gl'!BF108-'(5) year_D_R23p2-5.5km'!BF107</f>
        <v>-0.41698139999999995</v>
      </c>
      <c r="AT109" s="2">
        <f>'(6) SMB_R23p2-5km_Gl'!BG108-'(5) year_D_R23p2-5.5km'!BG107</f>
        <v>-0.55472169920000003</v>
      </c>
      <c r="AU109" s="2">
        <f>'(6) SMB_R23p2-5km_Gl'!BH108-'(5) year_D_R23p2-5.5km'!BH107</f>
        <v>-0.63464752039999994</v>
      </c>
      <c r="AV109" s="2">
        <f>'(6) SMB_R23p2-5km_Gl'!BI108-'(5) year_D_R23p2-5.5km'!BI107</f>
        <v>-0.51949318799999999</v>
      </c>
      <c r="AW109" s="2">
        <f>'(6) SMB_R23p2-5km_Gl'!BJ108-'(5) year_D_R23p2-5.5km'!BJ107</f>
        <v>-0.60652425199999993</v>
      </c>
      <c r="AX109" s="23">
        <f t="shared" si="21"/>
        <v>-0.29733685529565212</v>
      </c>
      <c r="AY109" s="23">
        <f t="shared" si="17"/>
        <v>-0.18601599898947369</v>
      </c>
      <c r="AZ109" s="23">
        <f t="shared" si="18"/>
        <v>-0.4359972762444444</v>
      </c>
      <c r="BD109" s="2">
        <f>SQRT('(5) year_D_R23p2-5.5km'!BN107^2+'(5) year_D_R23p2-5.5km'!$M107^2)</f>
        <v>0.36332055177717504</v>
      </c>
      <c r="BE109" s="2">
        <f>SQRT('(5) year_D_R23p2-5.5km'!BO107^2+'(5) year_D_R23p2-5.5km'!$M107^2)</f>
        <v>0.36332055177717504</v>
      </c>
      <c r="BF109" s="2">
        <f>SQRT('(5) year_D_R23p2-5.5km'!BP107^2+'(5) year_D_R23p2-5.5km'!$M107^2)</f>
        <v>0.35858521351078781</v>
      </c>
      <c r="BG109" s="2">
        <f>SQRT('(5) year_D_R23p2-5.5km'!BQ107^2+'(5) year_D_R23p2-5.5km'!$M107^2)</f>
        <v>0.32891060201870448</v>
      </c>
      <c r="BH109" s="2">
        <f>SQRT('(5) year_D_R23p2-5.5km'!BR107^2+'(5) year_D_R23p2-5.5km'!$M107^2)</f>
        <v>0.30081476919659822</v>
      </c>
      <c r="BI109" s="2">
        <f>SQRT('(5) year_D_R23p2-5.5km'!BS107^2+'(5) year_D_R23p2-5.5km'!$M107^2)</f>
        <v>0.27398208796563667</v>
      </c>
      <c r="BJ109" s="2">
        <f>SQRT('(5) year_D_R23p2-5.5km'!BT107^2+'(5) year_D_R23p2-5.5km'!$M107^2)</f>
        <v>0.24841264028806342</v>
      </c>
      <c r="BK109" s="2">
        <f>SQRT('(5) year_D_R23p2-5.5km'!BU107^2+'(5) year_D_R23p2-5.5km'!$M107^2)</f>
        <v>0.22442219562338472</v>
      </c>
      <c r="BL109" s="2">
        <f>SQRT('(5) year_D_R23p2-5.5km'!BV107^2+'(5) year_D_R23p2-5.5km'!$M107^2)</f>
        <v>0.20137957749706203</v>
      </c>
      <c r="BM109" s="2">
        <f>SQRT('(5) year_D_R23p2-5.5km'!BW107^2+'(5) year_D_R23p2-5.5km'!$M107^2)</f>
        <v>0.17960067337542665</v>
      </c>
      <c r="BN109" s="2">
        <f>SQRT('(5) year_D_R23p2-5.5km'!BX107^2+'(5) year_D_R23p2-5.5km'!$M107^2)</f>
        <v>0.15908580986099863</v>
      </c>
      <c r="BO109" s="2">
        <f>SQRT('(5) year_D_R23p2-5.5km'!BY107^2+'(5) year_D_R23p2-5.5km'!$M107^2)</f>
        <v>0.13983549931636191</v>
      </c>
      <c r="BP109" s="2">
        <f>SQRT('(5) year_D_R23p2-5.5km'!BZ107^2+'(5) year_D_R23p2-5.5km'!$M107^2)</f>
        <v>0.12216608924709811</v>
      </c>
      <c r="BQ109" s="2">
        <f>SQRT('(5) year_D_R23p2-5.5km'!CA107^2+'(5) year_D_R23p2-5.5km'!$M107^2)</f>
        <v>0.10576343752108719</v>
      </c>
      <c r="BR109" s="2">
        <f>SQRT('(5) year_D_R23p2-5.5km'!CB107^2+'(5) year_D_R23p2-5.5km'!$M107^2)</f>
        <v>9.1891134539682465E-2</v>
      </c>
      <c r="BS109" s="2">
        <f>SQRT('(5) year_D_R23p2-5.5km'!CC107^2+'(5) year_D_R23p2-5.5km'!$M107^2)</f>
        <v>8.1810340277867807E-2</v>
      </c>
      <c r="BT109" s="2">
        <f>SQRT('(5) year_D_R23p2-5.5km'!CD107^2+'(5) year_D_R23p2-5.5km'!$M107^2)</f>
        <v>7.7724665503083032E-2</v>
      </c>
      <c r="BU109" s="2">
        <f>SQRT('(5) year_D_R23p2-5.5km'!CE107^2+'(5) year_D_R23p2-5.5km'!$M107^2)</f>
        <v>8.1052405607264039E-2</v>
      </c>
      <c r="BV109" s="2">
        <f>SQRT('(5) year_D_R23p2-5.5km'!CF107^2+'(5) year_D_R23p2-5.5km'!$M107^2)</f>
        <v>8.6216652842727864E-2</v>
      </c>
      <c r="BW109" s="2">
        <f>SQRT('(5) year_D_R23p2-5.5km'!CG107^2+'(5) year_D_R23p2-5.5km'!$M107^2)</f>
        <v>8.5717865234189172E-2</v>
      </c>
      <c r="BX109" s="2">
        <f>SQRT('(5) year_D_R23p2-5.5km'!CH107^2+'(5) year_D_R23p2-5.5km'!$M107^2)</f>
        <v>9.2974473429526569E-2</v>
      </c>
      <c r="BY109" s="2">
        <f>SQRT('(5) year_D_R23p2-5.5km'!CI107^2+'(5) year_D_R23p2-5.5km'!$M107^2)</f>
        <v>8.0615802602261186E-2</v>
      </c>
      <c r="BZ109" s="2">
        <f>SQRT('(5) year_D_R23p2-5.5km'!CJ107^2+'(5) year_D_R23p2-5.5km'!$M107^2)</f>
        <v>7.6899969304542973E-2</v>
      </c>
      <c r="CA109" s="2">
        <f>SQRT('(5) year_D_R23p2-5.5km'!CK107^2+'(5) year_D_R23p2-5.5km'!$M107^2)</f>
        <v>7.2285064490414927E-2</v>
      </c>
      <c r="CB109" s="2">
        <f>SQRT('(5) year_D_R23p2-5.5km'!CL107^2+'(5) year_D_R23p2-5.5km'!$M107^2)</f>
        <v>8.0176684170781068E-2</v>
      </c>
      <c r="CC109" s="2">
        <f>SQRT('(5) year_D_R23p2-5.5km'!CM107^2+'(5) year_D_R23p2-5.5km'!$M107^2)</f>
        <v>8.9245147114222156E-2</v>
      </c>
      <c r="CD109" s="2">
        <f>SQRT('(5) year_D_R23p2-5.5km'!CN107^2+'(5) year_D_R23p2-5.5km'!$M107^2)</f>
        <v>9.3148674566217074E-2</v>
      </c>
      <c r="CE109" s="2">
        <f>SQRT('(5) year_D_R23p2-5.5km'!CO107^2+'(5) year_D_R23p2-5.5km'!$M107^2)</f>
        <v>8.9918794252699177E-2</v>
      </c>
      <c r="CF109" s="2">
        <f>SQRT('(5) year_D_R23p2-5.5km'!CP107^2+'(5) year_D_R23p2-5.5km'!$M107^2)</f>
        <v>8.5823638143817826E-2</v>
      </c>
      <c r="CG109" s="2">
        <f>SQRT('(5) year_D_R23p2-5.5km'!CQ107^2+'(5) year_D_R23p2-5.5km'!$M107^2)</f>
        <v>8.3538790828488224E-2</v>
      </c>
      <c r="CH109" s="2">
        <f>SQRT('(5) year_D_R23p2-5.5km'!CR107^2+'(5) year_D_R23p2-5.5km'!$M107^2)</f>
        <v>0.10299314224002466</v>
      </c>
      <c r="CI109" s="2">
        <f>SQRT('(5) year_D_R23p2-5.5km'!CS107^2+'(5) year_D_R23p2-5.5km'!$M107^2)</f>
        <v>0.10664310029679488</v>
      </c>
      <c r="CJ109" s="2">
        <f>SQRT('(5) year_D_R23p2-5.5km'!CT107^2+'(5) year_D_R23p2-5.5km'!$M107^2)</f>
        <v>0.10971900491097411</v>
      </c>
      <c r="CK109" s="2">
        <f>SQRT('(5) year_D_R23p2-5.5km'!CU107^2+'(5) year_D_R23p2-5.5km'!$M107^2)</f>
        <v>0.11796378704138499</v>
      </c>
      <c r="CL109" s="2">
        <f>SQRT('(5) year_D_R23p2-5.5km'!CV107^2+'(5) year_D_R23p2-5.5km'!$M107^2)</f>
        <v>0.10575574414575752</v>
      </c>
      <c r="CM109" s="2">
        <f>SQRT('(5) year_D_R23p2-5.5km'!CW107^2+'(5) year_D_R23p2-5.5km'!$M107^2)</f>
        <v>0.11083531892906222</v>
      </c>
      <c r="CN109" s="2">
        <f>SQRT('(5) year_D_R23p2-5.5km'!CX107^2+'(5) year_D_R23p2-5.5km'!$M107^2)</f>
        <v>0.11858759973933401</v>
      </c>
      <c r="CO109" s="2">
        <f>SQRT('(5) year_D_R23p2-5.5km'!CY107^2+'(5) year_D_R23p2-5.5km'!$M107^2)</f>
        <v>0.11749900016769844</v>
      </c>
      <c r="CP109" s="2">
        <f>SQRT('(5) year_D_R23p2-5.5km'!CZ107^2+'(5) year_D_R23p2-5.5km'!$M107^2)</f>
        <v>9.0421698542348175E-2</v>
      </c>
      <c r="CQ109" s="2">
        <f>SQRT('(5) year_D_R23p2-5.5km'!DA107^2+'(5) year_D_R23p2-5.5km'!$M107^2)</f>
        <v>0.13346142881609385</v>
      </c>
      <c r="CR109" s="2">
        <f>SQRT('(5) year_D_R23p2-5.5km'!DB107^2+'(5) year_D_R23p2-5.5km'!$M107^2)</f>
        <v>0.13109822778248317</v>
      </c>
      <c r="CS109" s="2">
        <f>SQRT('(5) year_D_R23p2-5.5km'!DC107^2+'(5) year_D_R23p2-5.5km'!$M107^2)</f>
        <v>0.12309590025738405</v>
      </c>
      <c r="CT109" s="2">
        <f>SQRT('(5) year_D_R23p2-5.5km'!DD107^2+'(5) year_D_R23p2-5.5km'!$M107^2)</f>
        <v>0.10644908645250038</v>
      </c>
      <c r="CU109" s="2">
        <f>SQRT('(5) year_D_R23p2-5.5km'!DE107^2+'(5) year_D_R23p2-5.5km'!$M107^2)</f>
        <v>0.1167281900803068</v>
      </c>
      <c r="CV109" s="2">
        <f>SQRT('(5) year_D_R23p2-5.5km'!DF107^2+'(5) year_D_R23p2-5.5km'!$M107^2)</f>
        <v>0.13012397428374708</v>
      </c>
      <c r="CW109" s="2">
        <f>SQRT('(5) year_D_R23p2-5.5km'!DG107^2+'(5) year_D_R23p2-5.5km'!$M107^2)</f>
        <v>0.12906392413771769</v>
      </c>
      <c r="CX109" s="2">
        <f>SQRT('(5) year_D_R23p2-5.5km'!DH107^2+'(5) year_D_R23p2-5.5km'!$M107^2)</f>
        <v>0.14006519525798869</v>
      </c>
      <c r="CY109" s="2">
        <f t="shared" si="19"/>
        <v>2.1288271067226562E-2</v>
      </c>
      <c r="CZ109" s="2">
        <f t="shared" si="16"/>
        <v>4.6995245812819754E-2</v>
      </c>
      <c r="DA109" s="2">
        <f t="shared" si="20"/>
        <v>2.6448432915954431E-2</v>
      </c>
    </row>
    <row r="110" spans="1:105" x14ac:dyDescent="0.2">
      <c r="A110" s="170" t="s">
        <v>142</v>
      </c>
      <c r="B110" s="3" t="s">
        <v>176</v>
      </c>
      <c r="C110" s="2">
        <f>'(6) SMB_R23p2-5km_Gl'!P109-'(5) year_D_R23p2-5.5km'!P108</f>
        <v>4.3201729500000001E-2</v>
      </c>
      <c r="D110" s="2">
        <f>'(6) SMB_R23p2-5km_Gl'!Q109-'(5) year_D_R23p2-5.5km'!Q108</f>
        <v>3.3201729500000006E-2</v>
      </c>
      <c r="E110" s="2">
        <f>'(6) SMB_R23p2-5km_Gl'!R109-'(5) year_D_R23p2-5.5km'!R108</f>
        <v>0.18320172950000002</v>
      </c>
      <c r="F110" s="2">
        <f>'(6) SMB_R23p2-5km_Gl'!S109-'(5) year_D_R23p2-5.5km'!S108</f>
        <v>1.3201729500000002E-2</v>
      </c>
      <c r="G110" s="2">
        <f>'(6) SMB_R23p2-5km_Gl'!T109-'(5) year_D_R23p2-5.5km'!T108</f>
        <v>0.20227969749999999</v>
      </c>
      <c r="H110" s="2">
        <f>'(6) SMB_R23p2-5km_Gl'!U109-'(5) year_D_R23p2-5.5km'!U108</f>
        <v>0.1613576655</v>
      </c>
      <c r="I110" s="2">
        <f>'(6) SMB_R23p2-5km_Gl'!V109-'(5) year_D_R23p2-5.5km'!V108</f>
        <v>4.3563350000000098E-4</v>
      </c>
      <c r="J110" s="2">
        <f>'(6) SMB_R23p2-5km_Gl'!W109-'(5) year_D_R23p2-5.5km'!W108</f>
        <v>9.9513601499999993E-2</v>
      </c>
      <c r="K110" s="2">
        <f>'(6) SMB_R23p2-5km_Gl'!X109-'(5) year_D_R23p2-5.5km'!X108</f>
        <v>7.8591569500000014E-2</v>
      </c>
      <c r="L110" s="2">
        <f>'(6) SMB_R23p2-5km_Gl'!Y109-'(5) year_D_R23p2-5.5km'!Y108</f>
        <v>6.7640723999999999E-2</v>
      </c>
      <c r="M110" s="2">
        <f>'(6) SMB_R23p2-5km_Gl'!Z109-'(5) year_D_R23p2-5.5km'!Z108</f>
        <v>5.6718692000000001E-2</v>
      </c>
      <c r="N110" s="2">
        <f>'(6) SMB_R23p2-5km_Gl'!AA109-'(5) year_D_R23p2-5.5km'!AA108</f>
        <v>7.5796660000000016E-2</v>
      </c>
      <c r="O110" s="2">
        <f>'(6) SMB_R23p2-5km_Gl'!AB109-'(5) year_D_R23p2-5.5km'!AB108</f>
        <v>-3.5125372000000002E-2</v>
      </c>
      <c r="P110" s="2">
        <f>'(6) SMB_R23p2-5km_Gl'!AC109-'(5) year_D_R23p2-5.5km'!AC108</f>
        <v>3.3952596000000002E-2</v>
      </c>
      <c r="Q110" s="2">
        <f>'(6) SMB_R23p2-5km_Gl'!AD109-'(5) year_D_R23p2-5.5km'!AD108</f>
        <v>0.13303056400000002</v>
      </c>
      <c r="R110" s="2">
        <f>'(6) SMB_R23p2-5km_Gl'!AE109-'(5) year_D_R23p2-5.5km'!AE108</f>
        <v>8.2108531999999998E-2</v>
      </c>
      <c r="S110" s="2">
        <f>'(6) SMB_R23p2-5km_Gl'!AF109-'(5) year_D_R23p2-5.5km'!AF108</f>
        <v>7.1329000000000004E-2</v>
      </c>
      <c r="T110" s="2">
        <f>'(6) SMB_R23p2-5km_Gl'!AG109-'(5) year_D_R23p2-5.5km'!AG108</f>
        <v>5.6594500000000006E-2</v>
      </c>
      <c r="U110" s="2">
        <f>'(6) SMB_R23p2-5km_Gl'!AH109-'(5) year_D_R23p2-5.5km'!AH108</f>
        <v>0.11201053700000001</v>
      </c>
      <c r="V110" s="2">
        <f>'(6) SMB_R23p2-5km_Gl'!AI109-'(5) year_D_R23p2-5.5km'!AI108</f>
        <v>-5.2439304999999992E-2</v>
      </c>
      <c r="W110" s="2">
        <f>'(6) SMB_R23p2-5km_Gl'!AJ109-'(5) year_D_R23p2-5.5km'!AJ108</f>
        <v>-6.2762387500000016E-2</v>
      </c>
      <c r="X110" s="2">
        <f>'(6) SMB_R23p2-5km_Gl'!AK109-'(5) year_D_R23p2-5.5km'!AK108</f>
        <v>4.4966721500000015E-2</v>
      </c>
      <c r="Y110" s="2">
        <f>'(6) SMB_R23p2-5km_Gl'!AL109-'(5) year_D_R23p2-5.5km'!AL108</f>
        <v>-4.6954674000000002E-2</v>
      </c>
      <c r="Z110" s="2">
        <f>'(6) SMB_R23p2-5km_Gl'!AM109-'(5) year_D_R23p2-5.5km'!AM108</f>
        <v>8.5759799999999414E-4</v>
      </c>
      <c r="AA110" s="2">
        <f>'(6) SMB_R23p2-5km_Gl'!AN109-'(5) year_D_R23p2-5.5km'!AN108</f>
        <v>6.8156670500000002E-2</v>
      </c>
      <c r="AB110" s="2">
        <f>'(6) SMB_R23p2-5km_Gl'!AO109-'(5) year_D_R23p2-5.5km'!AO108</f>
        <v>0.12949380500000002</v>
      </c>
      <c r="AC110" s="2">
        <f>'(6) SMB_R23p2-5km_Gl'!AP109-'(5) year_D_R23p2-5.5km'!AP108</f>
        <v>0.150740338</v>
      </c>
      <c r="AD110" s="2">
        <f>'(6) SMB_R23p2-5km_Gl'!AQ109-'(5) year_D_R23p2-5.5km'!AQ108</f>
        <v>-5.7989160499999998E-2</v>
      </c>
      <c r="AE110" s="2">
        <f>'(6) SMB_R23p2-5km_Gl'!AR109-'(5) year_D_R23p2-5.5km'!AR108</f>
        <v>-0.12671438400000001</v>
      </c>
      <c r="AF110" s="2">
        <f>'(6) SMB_R23p2-5km_Gl'!AS109-'(5) year_D_R23p2-5.5km'!AS108</f>
        <v>9.4473040000000008E-2</v>
      </c>
      <c r="AG110" s="2">
        <f>'(6) SMB_R23p2-5km_Gl'!AT109-'(5) year_D_R23p2-5.5km'!AT108</f>
        <v>6.6138158000000002E-2</v>
      </c>
      <c r="AH110" s="2">
        <f>'(6) SMB_R23p2-5km_Gl'!AU109-'(5) year_D_R23p2-5.5km'!AU108</f>
        <v>-1.1890234999999992E-2</v>
      </c>
      <c r="AI110" s="2">
        <f>'(6) SMB_R23p2-5km_Gl'!AV109-'(5) year_D_R23p2-5.5km'!AV108</f>
        <v>5.0429755999999992E-2</v>
      </c>
      <c r="AJ110" s="2">
        <f>'(6) SMB_R23p2-5km_Gl'!AW109-'(5) year_D_R23p2-5.5km'!AW108</f>
        <v>0.14316128699999997</v>
      </c>
      <c r="AK110" s="2">
        <f>'(6) SMB_R23p2-5km_Gl'!AX109-'(5) year_D_R23p2-5.5km'!AX108</f>
        <v>-0.15631593199999999</v>
      </c>
      <c r="AL110" s="2">
        <f>'(6) SMB_R23p2-5km_Gl'!AY109-'(5) year_D_R23p2-5.5km'!AY108</f>
        <v>-9.0174809000000009E-2</v>
      </c>
      <c r="AM110" s="2">
        <f>'(6) SMB_R23p2-5km_Gl'!AZ109-'(5) year_D_R23p2-5.5km'!AZ108</f>
        <v>-0.20876243999999999</v>
      </c>
      <c r="AN110" s="2">
        <f>'(6) SMB_R23p2-5km_Gl'!BA109-'(5) year_D_R23p2-5.5km'!BA108</f>
        <v>-8.3738460000000001E-2</v>
      </c>
      <c r="AO110" s="2">
        <f>'(6) SMB_R23p2-5km_Gl'!BB109-'(5) year_D_R23p2-5.5km'!BB108</f>
        <v>-0.15810629000000001</v>
      </c>
      <c r="AP110" s="2">
        <f>'(6) SMB_R23p2-5km_Gl'!BC109-'(5) year_D_R23p2-5.5km'!BC108</f>
        <v>-2.2869604999999973E-3</v>
      </c>
      <c r="AQ110" s="2">
        <f>'(6) SMB_R23p2-5km_Gl'!BD109-'(5) year_D_R23p2-5.5km'!BD108</f>
        <v>-0.2061665</v>
      </c>
      <c r="AR110" s="2">
        <f>'(6) SMB_R23p2-5km_Gl'!BE109-'(5) year_D_R23p2-5.5km'!BE108</f>
        <v>-1.0738959999999999E-2</v>
      </c>
      <c r="AS110" s="2">
        <f>'(6) SMB_R23p2-5km_Gl'!BF109-'(5) year_D_R23p2-5.5km'!BF108</f>
        <v>3.3285455999999998E-2</v>
      </c>
      <c r="AT110" s="2">
        <f>'(6) SMB_R23p2-5km_Gl'!BG109-'(5) year_D_R23p2-5.5km'!BG108</f>
        <v>-0.1290728105</v>
      </c>
      <c r="AU110" s="2">
        <f>'(6) SMB_R23p2-5km_Gl'!BH109-'(5) year_D_R23p2-5.5km'!BH108</f>
        <v>-0.16917929200000001</v>
      </c>
      <c r="AV110" s="2">
        <f>'(6) SMB_R23p2-5km_Gl'!BI109-'(5) year_D_R23p2-5.5km'!BI108</f>
        <v>0.16059330099999999</v>
      </c>
      <c r="AW110" s="2">
        <f>'(6) SMB_R23p2-5km_Gl'!BJ109-'(5) year_D_R23p2-5.5km'!BJ108</f>
        <v>0.10505538050000002</v>
      </c>
      <c r="AX110" s="23">
        <f t="shared" si="21"/>
        <v>1.8218370641304344E-2</v>
      </c>
      <c r="AY110" s="23">
        <f t="shared" si="17"/>
        <v>7.7317974657894736E-2</v>
      </c>
      <c r="AZ110" s="23">
        <f t="shared" si="18"/>
        <v>-4.4725893055555556E-2</v>
      </c>
      <c r="BD110" s="2">
        <f>SQRT('(5) year_D_R23p2-5.5km'!BN108^2+'(5) year_D_R23p2-5.5km'!$M108^2)</f>
        <v>1.0017793455439796E-2</v>
      </c>
      <c r="BE110" s="2">
        <f>SQRT('(5) year_D_R23p2-5.5km'!BO108^2+'(5) year_D_R23p2-5.5km'!$M108^2)</f>
        <v>8.9935887611087145E-3</v>
      </c>
      <c r="BF110" s="2">
        <f>SQRT('(5) year_D_R23p2-5.5km'!BP108^2+'(5) year_D_R23p2-5.5km'!$M108^2)</f>
        <v>8.2209870525616589E-3</v>
      </c>
      <c r="BG110" s="2">
        <f>SQRT('(5) year_D_R23p2-5.5km'!BQ108^2+'(5) year_D_R23p2-5.5km'!$M108^2)</f>
        <v>7.8912898390691676E-3</v>
      </c>
      <c r="BH110" s="2">
        <f>SQRT('(5) year_D_R23p2-5.5km'!BR108^2+'(5) year_D_R23p2-5.5km'!$M108^2)</f>
        <v>8.0674159125233395E-3</v>
      </c>
      <c r="BI110" s="2">
        <f>SQRT('(5) year_D_R23p2-5.5km'!BS108^2+'(5) year_D_R23p2-5.5km'!$M108^2)</f>
        <v>8.4043563779231858E-3</v>
      </c>
      <c r="BJ110" s="2">
        <f>SQRT('(5) year_D_R23p2-5.5km'!BT108^2+'(5) year_D_R23p2-5.5km'!$M108^2)</f>
        <v>8.8640342973286042E-3</v>
      </c>
      <c r="BK110" s="2">
        <f>SQRT('(5) year_D_R23p2-5.5km'!BU108^2+'(5) year_D_R23p2-5.5km'!$M108^2)</f>
        <v>9.4261976353632003E-3</v>
      </c>
      <c r="BL110" s="2">
        <f>SQRT('(5) year_D_R23p2-5.5km'!BV108^2+'(5) year_D_R23p2-5.5km'!$M108^2)</f>
        <v>1.0053985551511329E-2</v>
      </c>
      <c r="BM110" s="2">
        <f>SQRT('(5) year_D_R23p2-5.5km'!BW108^2+'(5) year_D_R23p2-5.5km'!$M108^2)</f>
        <v>1.0746064682816766E-2</v>
      </c>
      <c r="BN110" s="2">
        <f>SQRT('(5) year_D_R23p2-5.5km'!BX108^2+'(5) year_D_R23p2-5.5km'!$M108^2)</f>
        <v>1.0863970869782006E-2</v>
      </c>
      <c r="BO110" s="2">
        <f>SQRT('(5) year_D_R23p2-5.5km'!BY108^2+'(5) year_D_R23p2-5.5km'!$M108^2)</f>
        <v>1.0401195753136255E-2</v>
      </c>
      <c r="BP110" s="2">
        <f>SQRT('(5) year_D_R23p2-5.5km'!BZ108^2+'(5) year_D_R23p2-5.5km'!$M108^2)</f>
        <v>9.9844865478023685E-3</v>
      </c>
      <c r="BQ110" s="2">
        <f>SQRT('(5) year_D_R23p2-5.5km'!CA108^2+'(5) year_D_R23p2-5.5km'!$M108^2)</f>
        <v>9.6187738946290988E-3</v>
      </c>
      <c r="BR110" s="2">
        <f>SQRT('(5) year_D_R23p2-5.5km'!CB108^2+'(5) year_D_R23p2-5.5km'!$M108^2)</f>
        <v>9.3464838669403225E-3</v>
      </c>
      <c r="BS110" s="2">
        <f>SQRT('(5) year_D_R23p2-5.5km'!CC108^2+'(5) year_D_R23p2-5.5km'!$M108^2)</f>
        <v>9.1976535707895216E-3</v>
      </c>
      <c r="BT110" s="2">
        <f>SQRT('(5) year_D_R23p2-5.5km'!CD108^2+'(5) year_D_R23p2-5.5km'!$M108^2)</f>
        <v>9.3386985102049021E-3</v>
      </c>
      <c r="BU110" s="2">
        <f>SQRT('(5) year_D_R23p2-5.5km'!CE108^2+'(5) year_D_R23p2-5.5km'!$M108^2)</f>
        <v>1.1515831073859138E-2</v>
      </c>
      <c r="BV110" s="2">
        <f>SQRT('(5) year_D_R23p2-5.5km'!CF108^2+'(5) year_D_R23p2-5.5km'!$M108^2)</f>
        <v>1.3889440165354379E-2</v>
      </c>
      <c r="BW110" s="2">
        <f>SQRT('(5) year_D_R23p2-5.5km'!CG108^2+'(5) year_D_R23p2-5.5km'!$M108^2)</f>
        <v>1.6716598246913617E-2</v>
      </c>
      <c r="BX110" s="2">
        <f>SQRT('(5) year_D_R23p2-5.5km'!CH108^2+'(5) year_D_R23p2-5.5km'!$M108^2)</f>
        <v>2.4010299229333593E-2</v>
      </c>
      <c r="BY110" s="2">
        <f>SQRT('(5) year_D_R23p2-5.5km'!CI108^2+'(5) year_D_R23p2-5.5km'!$M108^2)</f>
        <v>2.0723026154465155E-2</v>
      </c>
      <c r="BZ110" s="2">
        <f>SQRT('(5) year_D_R23p2-5.5km'!CJ108^2+'(5) year_D_R23p2-5.5km'!$M108^2)</f>
        <v>1.7578833016558038E-2</v>
      </c>
      <c r="CA110" s="2">
        <f>SQRT('(5) year_D_R23p2-5.5km'!CK108^2+'(5) year_D_R23p2-5.5km'!$M108^2)</f>
        <v>1.4287298917847491E-2</v>
      </c>
      <c r="CB110" s="2">
        <f>SQRT('(5) year_D_R23p2-5.5km'!CL108^2+'(5) year_D_R23p2-5.5km'!$M108^2)</f>
        <v>1.1205773065396324E-2</v>
      </c>
      <c r="CC110" s="2">
        <f>SQRT('(5) year_D_R23p2-5.5km'!CM108^2+'(5) year_D_R23p2-5.5km'!$M108^2)</f>
        <v>1.109185306700452E-2</v>
      </c>
      <c r="CD110" s="2">
        <f>SQRT('(5) year_D_R23p2-5.5km'!CN108^2+'(5) year_D_R23p2-5.5km'!$M108^2)</f>
        <v>1.10984038786778E-2</v>
      </c>
      <c r="CE110" s="2">
        <f>SQRT('(5) year_D_R23p2-5.5km'!CO108^2+'(5) year_D_R23p2-5.5km'!$M108^2)</f>
        <v>1.0909858317607962E-2</v>
      </c>
      <c r="CF110" s="2">
        <f>SQRT('(5) year_D_R23p2-5.5km'!CP108^2+'(5) year_D_R23p2-5.5km'!$M108^2)</f>
        <v>1.0546962108948663E-2</v>
      </c>
      <c r="CG110" s="2">
        <f>SQRT('(5) year_D_R23p2-5.5km'!CQ108^2+'(5) year_D_R23p2-5.5km'!$M108^2)</f>
        <v>1.0265291798298897E-2</v>
      </c>
      <c r="CH110" s="2">
        <f>SQRT('(5) year_D_R23p2-5.5km'!CR108^2+'(5) year_D_R23p2-5.5km'!$M108^2)</f>
        <v>1.1677489828443431E-2</v>
      </c>
      <c r="CI110" s="2">
        <f>SQRT('(5) year_D_R23p2-5.5km'!CS108^2+'(5) year_D_R23p2-5.5km'!$M108^2)</f>
        <v>1.3233109119893971E-2</v>
      </c>
      <c r="CJ110" s="2">
        <f>SQRT('(5) year_D_R23p2-5.5km'!CT108^2+'(5) year_D_R23p2-5.5km'!$M108^2)</f>
        <v>1.4652886754425382E-2</v>
      </c>
      <c r="CK110" s="2">
        <f>SQRT('(5) year_D_R23p2-5.5km'!CU108^2+'(5) year_D_R23p2-5.5km'!$M108^2)</f>
        <v>1.5960132013642308E-2</v>
      </c>
      <c r="CL110" s="2">
        <f>SQRT('(5) year_D_R23p2-5.5km'!CV108^2+'(5) year_D_R23p2-5.5km'!$M108^2)</f>
        <v>1.7899003332182452E-2</v>
      </c>
      <c r="CM110" s="2">
        <f>SQRT('(5) year_D_R23p2-5.5km'!CW108^2+'(5) year_D_R23p2-5.5km'!$M108^2)</f>
        <v>1.7010628255908555E-2</v>
      </c>
      <c r="CN110" s="2">
        <f>SQRT('(5) year_D_R23p2-5.5km'!CX108^2+'(5) year_D_R23p2-5.5km'!$M108^2)</f>
        <v>1.5019142085120262E-2</v>
      </c>
      <c r="CO110" s="2">
        <f>SQRT('(5) year_D_R23p2-5.5km'!CY108^2+'(5) year_D_R23p2-5.5km'!$M108^2)</f>
        <v>1.4170112654898369E-2</v>
      </c>
      <c r="CP110" s="2">
        <f>SQRT('(5) year_D_R23p2-5.5km'!CZ108^2+'(5) year_D_R23p2-5.5km'!$M108^2)</f>
        <v>1.3234026475327131E-2</v>
      </c>
      <c r="CQ110" s="2">
        <f>SQRT('(5) year_D_R23p2-5.5km'!DA108^2+'(5) year_D_R23p2-5.5km'!$M108^2)</f>
        <v>1.2344954569845065E-2</v>
      </c>
      <c r="CR110" s="2">
        <f>SQRT('(5) year_D_R23p2-5.5km'!DB108^2+'(5) year_D_R23p2-5.5km'!$M108^2)</f>
        <v>1.1251253997791279E-2</v>
      </c>
      <c r="CS110" s="2">
        <f>SQRT('(5) year_D_R23p2-5.5km'!DC108^2+'(5) year_D_R23p2-5.5km'!$M108^2)</f>
        <v>1.0259334277419123E-2</v>
      </c>
      <c r="CT110" s="2">
        <f>SQRT('(5) year_D_R23p2-5.5km'!DD108^2+'(5) year_D_R23p2-5.5km'!$M108^2)</f>
        <v>1.5285226682482627E-2</v>
      </c>
      <c r="CU110" s="2">
        <f>SQRT('(5) year_D_R23p2-5.5km'!DE108^2+'(5) year_D_R23p2-5.5km'!$M108^2)</f>
        <v>1.4003356867430329E-2</v>
      </c>
      <c r="CV110" s="2">
        <f>SQRT('(5) year_D_R23p2-5.5km'!DF108^2+'(5) year_D_R23p2-5.5km'!$M108^2)</f>
        <v>1.2415387900269755E-2</v>
      </c>
      <c r="CW110" s="2">
        <f>SQRT('(5) year_D_R23p2-5.5km'!DG108^2+'(5) year_D_R23p2-5.5km'!$M108^2)</f>
        <v>1.0572886883061072E-2</v>
      </c>
      <c r="CX110" s="2">
        <f>SQRT('(5) year_D_R23p2-5.5km'!DH108^2+'(5) year_D_R23p2-5.5km'!$M108^2)</f>
        <v>1.1809502002847593E-2</v>
      </c>
      <c r="CY110" s="2">
        <f t="shared" si="19"/>
        <v>1.8221211667770053E-3</v>
      </c>
      <c r="CZ110" s="2">
        <f t="shared" si="16"/>
        <v>2.2930387172276105E-3</v>
      </c>
      <c r="DA110" s="2">
        <f t="shared" si="20"/>
        <v>3.1400934162619308E-3</v>
      </c>
    </row>
    <row r="111" spans="1:105" x14ac:dyDescent="0.2">
      <c r="A111" s="170" t="s">
        <v>90</v>
      </c>
      <c r="B111" s="3" t="s">
        <v>176</v>
      </c>
      <c r="C111" s="2">
        <f>'(6) SMB_R23p2-5km_Gl'!P110-'(5) year_D_R23p2-5.5km'!P109</f>
        <v>-4.4299999999999951E-2</v>
      </c>
      <c r="D111" s="2">
        <f>'(6) SMB_R23p2-5km_Gl'!Q110-'(5) year_D_R23p2-5.5km'!Q109</f>
        <v>-4.4299999999999951E-2</v>
      </c>
      <c r="E111" s="2">
        <f>'(6) SMB_R23p2-5km_Gl'!R110-'(5) year_D_R23p2-5.5km'!R109</f>
        <v>7.5700000000000045E-2</v>
      </c>
      <c r="F111" s="2">
        <f>'(6) SMB_R23p2-5km_Gl'!S110-'(5) year_D_R23p2-5.5km'!S109</f>
        <v>-2.4299999999999988E-2</v>
      </c>
      <c r="G111" s="2">
        <f>'(6) SMB_R23p2-5km_Gl'!T110-'(5) year_D_R23p2-5.5km'!T109</f>
        <v>0.15570000000000006</v>
      </c>
      <c r="H111" s="2">
        <f>'(6) SMB_R23p2-5km_Gl'!U110-'(5) year_D_R23p2-5.5km'!U109</f>
        <v>8.5699999999999998E-2</v>
      </c>
      <c r="I111" s="2">
        <f>'(6) SMB_R23p2-5km_Gl'!V110-'(5) year_D_R23p2-5.5km'!V109</f>
        <v>-0.10429999999999995</v>
      </c>
      <c r="J111" s="2">
        <f>'(6) SMB_R23p2-5km_Gl'!W110-'(5) year_D_R23p2-5.5km'!W109</f>
        <v>6.5700000000000036E-2</v>
      </c>
      <c r="K111" s="2">
        <f>'(6) SMB_R23p2-5km_Gl'!X110-'(5) year_D_R23p2-5.5km'!X109</f>
        <v>2.5700000000000001E-2</v>
      </c>
      <c r="L111" s="2">
        <f>'(6) SMB_R23p2-5km_Gl'!Y110-'(5) year_D_R23p2-5.5km'!Y109</f>
        <v>8.5699999999999998E-2</v>
      </c>
      <c r="M111" s="2">
        <f>'(6) SMB_R23p2-5km_Gl'!Z110-'(5) year_D_R23p2-5.5km'!Z109</f>
        <v>1.5700000000000047E-2</v>
      </c>
      <c r="N111" s="2">
        <f>'(6) SMB_R23p2-5km_Gl'!AA110-'(5) year_D_R23p2-5.5km'!AA109</f>
        <v>-9.4299999999999995E-2</v>
      </c>
      <c r="O111" s="2">
        <f>'(6) SMB_R23p2-5km_Gl'!AB110-'(5) year_D_R23p2-5.5km'!AB109</f>
        <v>-0.16429999999999997</v>
      </c>
      <c r="P111" s="2">
        <f>'(6) SMB_R23p2-5km_Gl'!AC110-'(5) year_D_R23p2-5.5km'!AC109</f>
        <v>-3.4299999999999997E-2</v>
      </c>
      <c r="Q111" s="2">
        <f>'(6) SMB_R23p2-5km_Gl'!AD110-'(5) year_D_R23p2-5.5km'!AD109</f>
        <v>9.5700000000000007E-2</v>
      </c>
      <c r="R111" s="2">
        <f>'(6) SMB_R23p2-5km_Gl'!AE110-'(5) year_D_R23p2-5.5km'!AE109</f>
        <v>6.5700000000000036E-2</v>
      </c>
      <c r="S111" s="2">
        <f>'(6) SMB_R23p2-5km_Gl'!AF110-'(5) year_D_R23p2-5.5km'!AF109</f>
        <v>4.5700000000000018E-2</v>
      </c>
      <c r="T111" s="2">
        <f>'(6) SMB_R23p2-5km_Gl'!AG110-'(5) year_D_R23p2-5.5km'!AG109</f>
        <v>1.6877500000000045E-2</v>
      </c>
      <c r="U111" s="2">
        <f>'(6) SMB_R23p2-5km_Gl'!AH110-'(5) year_D_R23p2-5.5km'!AH109</f>
        <v>0.12767069999999997</v>
      </c>
      <c r="V111" s="2">
        <f>'(6) SMB_R23p2-5km_Gl'!AI110-'(5) year_D_R23p2-5.5km'!AI109</f>
        <v>-0.12115179999999998</v>
      </c>
      <c r="W111" s="2">
        <f>'(6) SMB_R23p2-5km_Gl'!AJ110-'(5) year_D_R23p2-5.5km'!AJ109</f>
        <v>-3.8134800000000024E-2</v>
      </c>
      <c r="X111" s="2">
        <f>'(6) SMB_R23p2-5km_Gl'!AK110-'(5) year_D_R23p2-5.5km'!AK109</f>
        <v>-0.10192859999999998</v>
      </c>
      <c r="Y111" s="2">
        <f>'(6) SMB_R23p2-5km_Gl'!AL110-'(5) year_D_R23p2-5.5km'!AL109</f>
        <v>-0.18462689999999998</v>
      </c>
      <c r="Z111" s="2">
        <f>'(6) SMB_R23p2-5km_Gl'!AM110-'(5) year_D_R23p2-5.5km'!AM109</f>
        <v>-3.7709500000000007E-2</v>
      </c>
      <c r="AA111" s="2">
        <f>'(6) SMB_R23p2-5km_Gl'!AN110-'(5) year_D_R23p2-5.5km'!AN109</f>
        <v>5.9207900000000036E-2</v>
      </c>
      <c r="AB111" s="2">
        <f>'(6) SMB_R23p2-5km_Gl'!AO110-'(5) year_D_R23p2-5.5km'!AO109</f>
        <v>4.036080000000003E-2</v>
      </c>
      <c r="AC111" s="2">
        <f>'(6) SMB_R23p2-5km_Gl'!AP110-'(5) year_D_R23p2-5.5km'!AP109</f>
        <v>0.18112940000000005</v>
      </c>
      <c r="AD111" s="2">
        <f>'(6) SMB_R23p2-5km_Gl'!AQ110-'(5) year_D_R23p2-5.5km'!AQ109</f>
        <v>-0.18810199999999994</v>
      </c>
      <c r="AE111" s="2">
        <f>'(6) SMB_R23p2-5km_Gl'!AR110-'(5) year_D_R23p2-5.5km'!AR109</f>
        <v>-0.23733339999999992</v>
      </c>
      <c r="AF111" s="2">
        <f>'(6) SMB_R23p2-5km_Gl'!AS110-'(5) year_D_R23p2-5.5km'!AS109</f>
        <v>-4.6564799999999906E-2</v>
      </c>
      <c r="AG111" s="2">
        <f>'(6) SMB_R23p2-5km_Gl'!AT110-'(5) year_D_R23p2-5.5km'!AT109</f>
        <v>-2.0407799999999976E-2</v>
      </c>
      <c r="AH111" s="2">
        <f>'(6) SMB_R23p2-5km_Gl'!AU110-'(5) year_D_R23p2-5.5km'!AU109</f>
        <v>-3.1936799999999987E-2</v>
      </c>
      <c r="AI111" s="2">
        <f>'(6) SMB_R23p2-5km_Gl'!AV110-'(5) year_D_R23p2-5.5km'!AV109</f>
        <v>-8.3465799999999923E-2</v>
      </c>
      <c r="AJ111" s="2">
        <f>'(6) SMB_R23p2-5km_Gl'!AW110-'(5) year_D_R23p2-5.5km'!AW109</f>
        <v>0.21462089999999995</v>
      </c>
      <c r="AK111" s="2">
        <f>'(6) SMB_R23p2-5km_Gl'!AX110-'(5) year_D_R23p2-5.5km'!AX109</f>
        <v>-0.25694909999999999</v>
      </c>
      <c r="AL111" s="2">
        <f>'(6) SMB_R23p2-5km_Gl'!AY110-'(5) year_D_R23p2-5.5km'!AY109</f>
        <v>-0.12386649999999999</v>
      </c>
      <c r="AM111" s="2">
        <f>'(6) SMB_R23p2-5km_Gl'!AZ110-'(5) year_D_R23p2-5.5km'!AZ109</f>
        <v>-0.28579619999999994</v>
      </c>
      <c r="AN111" s="2">
        <f>'(6) SMB_R23p2-5km_Gl'!BA110-'(5) year_D_R23p2-5.5km'!BA109</f>
        <v>-0.2453873</v>
      </c>
      <c r="AO111" s="2">
        <f>'(6) SMB_R23p2-5km_Gl'!BB110-'(5) year_D_R23p2-5.5km'!BB109</f>
        <v>-0.21310609999999999</v>
      </c>
      <c r="AP111" s="2">
        <f>'(6) SMB_R23p2-5km_Gl'!BC110-'(5) year_D_R23p2-5.5km'!BC109</f>
        <v>-3.6916300000000013E-2</v>
      </c>
      <c r="AQ111" s="2">
        <f>'(6) SMB_R23p2-5km_Gl'!BD110-'(5) year_D_R23p2-5.5km'!BD109</f>
        <v>-0.22462689999999999</v>
      </c>
      <c r="AR111" s="2">
        <f>'(6) SMB_R23p2-5km_Gl'!BE110-'(5) year_D_R23p2-5.5km'!BE109</f>
        <v>1.7278200000000077E-2</v>
      </c>
      <c r="AS111" s="2">
        <f>'(6) SMB_R23p2-5km_Gl'!BF110-'(5) year_D_R23p2-5.5km'!BF109</f>
        <v>-0.10155249999999999</v>
      </c>
      <c r="AT111" s="2">
        <f>'(6) SMB_R23p2-5km_Gl'!BG110-'(5) year_D_R23p2-5.5km'!BG109</f>
        <v>-0.21425899999999995</v>
      </c>
      <c r="AU111" s="2">
        <f>'(6) SMB_R23p2-5km_Gl'!BH110-'(5) year_D_R23p2-5.5km'!BH109</f>
        <v>-0.21310609999999999</v>
      </c>
      <c r="AV111" s="2">
        <f>'(6) SMB_R23p2-5km_Gl'!BI110-'(5) year_D_R23p2-5.5km'!BI109</f>
        <v>1.8431100000000034E-2</v>
      </c>
      <c r="AW111" s="2">
        <f>'(6) SMB_R23p2-5km_Gl'!BJ110-'(5) year_D_R23p2-5.5km'!BJ109</f>
        <v>-1.9630999999999954E-2</v>
      </c>
      <c r="AX111" s="23">
        <f t="shared" si="21"/>
        <v>-4.6183732608695641E-2</v>
      </c>
      <c r="AY111" s="23">
        <f t="shared" si="17"/>
        <v>1.8497273684210547E-2</v>
      </c>
      <c r="AZ111" s="23">
        <f t="shared" si="18"/>
        <v>-0.11583024444444444</v>
      </c>
      <c r="BD111" s="2">
        <f>SQRT('(5) year_D_R23p2-5.5km'!BN109^2+'(5) year_D_R23p2-5.5km'!$M109^2)</f>
        <v>0.45012121918431364</v>
      </c>
      <c r="BE111" s="2">
        <f>SQRT('(5) year_D_R23p2-5.5km'!BO109^2+'(5) year_D_R23p2-5.5km'!$M109^2)</f>
        <v>0.45012121918431364</v>
      </c>
      <c r="BF111" s="2">
        <f>SQRT('(5) year_D_R23p2-5.5km'!BP109^2+'(5) year_D_R23p2-5.5km'!$M109^2)</f>
        <v>0.44404198557064711</v>
      </c>
      <c r="BG111" s="2">
        <f>SQRT('(5) year_D_R23p2-5.5km'!BQ109^2+'(5) year_D_R23p2-5.5km'!$M109^2)</f>
        <v>0.40837596867607767</v>
      </c>
      <c r="BH111" s="2">
        <f>SQRT('(5) year_D_R23p2-5.5km'!BR109^2+'(5) year_D_R23p2-5.5km'!$M109^2)</f>
        <v>0.37470378392252057</v>
      </c>
      <c r="BI111" s="2">
        <f>SQRT('(5) year_D_R23p2-5.5km'!BS109^2+'(5) year_D_R23p2-5.5km'!$M109^2)</f>
        <v>0.3426644140428704</v>
      </c>
      <c r="BJ111" s="2">
        <f>SQRT('(5) year_D_R23p2-5.5km'!BT109^2+'(5) year_D_R23p2-5.5km'!$M109^2)</f>
        <v>0.31228297408382094</v>
      </c>
      <c r="BK111" s="2">
        <f>SQRT('(5) year_D_R23p2-5.5km'!BU109^2+'(5) year_D_R23p2-5.5km'!$M109^2)</f>
        <v>0.28359347979759614</v>
      </c>
      <c r="BL111" s="2">
        <f>SQRT('(5) year_D_R23p2-5.5km'!BV109^2+'(5) year_D_R23p2-5.5km'!$M109^2)</f>
        <v>0.25664284916076174</v>
      </c>
      <c r="BM111" s="2">
        <f>SQRT('(5) year_D_R23p2-5.5km'!BW109^2+'(5) year_D_R23p2-5.5km'!$M109^2)</f>
        <v>0.23149703897728505</v>
      </c>
      <c r="BN111" s="2">
        <f>SQRT('(5) year_D_R23p2-5.5km'!BX109^2+'(5) year_D_R23p2-5.5km'!$M109^2)</f>
        <v>0.20825052617545958</v>
      </c>
      <c r="BO111" s="2">
        <f>SQRT('(5) year_D_R23p2-5.5km'!BY109^2+'(5) year_D_R23p2-5.5km'!$M109^2)</f>
        <v>0.18704083981431538</v>
      </c>
      <c r="BP111" s="2">
        <f>SQRT('(5) year_D_R23p2-5.5km'!BZ109^2+'(5) year_D_R23p2-5.5km'!$M109^2)</f>
        <v>0.16774711976712792</v>
      </c>
      <c r="BQ111" s="2">
        <f>SQRT('(5) year_D_R23p2-5.5km'!CA109^2+'(5) year_D_R23p2-5.5km'!$M109^2)</f>
        <v>0.15163109857987656</v>
      </c>
      <c r="BR111" s="2">
        <f>SQRT('(5) year_D_R23p2-5.5km'!CB109^2+'(5) year_D_R23p2-5.5km'!$M109^2)</f>
        <v>0.13889256312975282</v>
      </c>
      <c r="BS111" s="2">
        <f>SQRT('(5) year_D_R23p2-5.5km'!CC109^2+'(5) year_D_R23p2-5.5km'!$M109^2)</f>
        <v>0.13088290757909282</v>
      </c>
      <c r="BT111" s="2">
        <f>SQRT('(5) year_D_R23p2-5.5km'!CD109^2+'(5) year_D_R23p2-5.5km'!$M109^2)</f>
        <v>0.12824378854495391</v>
      </c>
      <c r="BU111" s="2">
        <f>SQRT('(5) year_D_R23p2-5.5km'!CE109^2+'(5) year_D_R23p2-5.5km'!$M109^2)</f>
        <v>0.13717588820225607</v>
      </c>
      <c r="BV111" s="2">
        <f>SQRT('(5) year_D_R23p2-5.5km'!CF109^2+'(5) year_D_R23p2-5.5km'!$M109^2)</f>
        <v>0.14569869124205195</v>
      </c>
      <c r="BW111" s="2">
        <f>SQRT('(5) year_D_R23p2-5.5km'!CG109^2+'(5) year_D_R23p2-5.5km'!$M109^2)</f>
        <v>0.15592620985482741</v>
      </c>
      <c r="BX111" s="2">
        <f>SQRT('(5) year_D_R23p2-5.5km'!CH109^2+'(5) year_D_R23p2-5.5km'!$M109^2)</f>
        <v>0.13400994507140968</v>
      </c>
      <c r="BY111" s="2">
        <f>SQRT('(5) year_D_R23p2-5.5km'!CI109^2+'(5) year_D_R23p2-5.5km'!$M109^2)</f>
        <v>0.15305392672483942</v>
      </c>
      <c r="BZ111" s="2">
        <f>SQRT('(5) year_D_R23p2-5.5km'!CJ109^2+'(5) year_D_R23p2-5.5km'!$M109^2)</f>
        <v>0.15168860320769359</v>
      </c>
      <c r="CA111" s="2">
        <f>SQRT('(5) year_D_R23p2-5.5km'!CK109^2+'(5) year_D_R23p2-5.5km'!$M109^2)</f>
        <v>0.14968745774689354</v>
      </c>
      <c r="CB111" s="2">
        <f>SQRT('(5) year_D_R23p2-5.5km'!CL109^2+'(5) year_D_R23p2-5.5km'!$M109^2)</f>
        <v>0.14187020223180785</v>
      </c>
      <c r="CC111" s="2">
        <f>SQRT('(5) year_D_R23p2-5.5km'!CM109^2+'(5) year_D_R23p2-5.5km'!$M109^2)</f>
        <v>0.14226394843544318</v>
      </c>
      <c r="CD111" s="2">
        <f>SQRT('(5) year_D_R23p2-5.5km'!CN109^2+'(5) year_D_R23p2-5.5km'!$M109^2)</f>
        <v>0.14398444712741804</v>
      </c>
      <c r="CE111" s="2">
        <f>SQRT('(5) year_D_R23p2-5.5km'!CO109^2+'(5) year_D_R23p2-5.5km'!$M109^2)</f>
        <v>0.14375861505636492</v>
      </c>
      <c r="CF111" s="2">
        <f>SQRT('(5) year_D_R23p2-5.5km'!CP109^2+'(5) year_D_R23p2-5.5km'!$M109^2)</f>
        <v>0.14157805342435995</v>
      </c>
      <c r="CG111" s="2">
        <f>SQRT('(5) year_D_R23p2-5.5km'!CQ109^2+'(5) year_D_R23p2-5.5km'!$M109^2)</f>
        <v>0.14004458375772416</v>
      </c>
      <c r="CH111" s="2">
        <f>SQRT('(5) year_D_R23p2-5.5km'!CR109^2+'(5) year_D_R23p2-5.5km'!$M109^2)</f>
        <v>0.15649197931534442</v>
      </c>
      <c r="CI111" s="2">
        <f>SQRT('(5) year_D_R23p2-5.5km'!CS109^2+'(5) year_D_R23p2-5.5km'!$M109^2)</f>
        <v>0.16040139409953003</v>
      </c>
      <c r="CJ111" s="2">
        <f>SQRT('(5) year_D_R23p2-5.5km'!CT109^2+'(5) year_D_R23p2-5.5km'!$M109^2)</f>
        <v>0.16358329987412856</v>
      </c>
      <c r="CK111" s="2">
        <f>SQRT('(5) year_D_R23p2-5.5km'!CU109^2+'(5) year_D_R23p2-5.5km'!$M109^2)</f>
        <v>0.165943269695045</v>
      </c>
      <c r="CL111" s="2">
        <f>SQRT('(5) year_D_R23p2-5.5km'!CV109^2+'(5) year_D_R23p2-5.5km'!$M109^2)</f>
        <v>0.15104583807637842</v>
      </c>
      <c r="CM111" s="2">
        <f>SQRT('(5) year_D_R23p2-5.5km'!CW109^2+'(5) year_D_R23p2-5.5km'!$M109^2)</f>
        <v>0.1550517633868001</v>
      </c>
      <c r="CN111" s="2">
        <f>SQRT('(5) year_D_R23p2-5.5km'!CX109^2+'(5) year_D_R23p2-5.5km'!$M109^2)</f>
        <v>0.16278362705993957</v>
      </c>
      <c r="CO111" s="2">
        <f>SQRT('(5) year_D_R23p2-5.5km'!CY109^2+'(5) year_D_R23p2-5.5km'!$M109^2)</f>
        <v>0.16911726891914505</v>
      </c>
      <c r="CP111" s="2">
        <f>SQRT('(5) year_D_R23p2-5.5km'!CZ109^2+'(5) year_D_R23p2-5.5km'!$M109^2)</f>
        <v>0.15624635748056642</v>
      </c>
      <c r="CQ111" s="2">
        <f>SQRT('(5) year_D_R23p2-5.5km'!DA109^2+'(5) year_D_R23p2-5.5km'!$M109^2)</f>
        <v>0.15969079831287256</v>
      </c>
      <c r="CR111" s="2">
        <f>SQRT('(5) year_D_R23p2-5.5km'!DB109^2+'(5) year_D_R23p2-5.5km'!$M109^2)</f>
        <v>0.15389183096318168</v>
      </c>
      <c r="CS111" s="2">
        <f>SQRT('(5) year_D_R23p2-5.5km'!DC109^2+'(5) year_D_R23p2-5.5km'!$M109^2)</f>
        <v>0.14940607406740955</v>
      </c>
      <c r="CT111" s="2">
        <f>SQRT('(5) year_D_R23p2-5.5km'!DD109^2+'(5) year_D_R23p2-5.5km'!$M109^2)</f>
        <v>0.1507987693365507</v>
      </c>
      <c r="CU111" s="2">
        <f>SQRT('(5) year_D_R23p2-5.5km'!DE109^2+'(5) year_D_R23p2-5.5km'!$M109^2)</f>
        <v>0.14333777236668696</v>
      </c>
      <c r="CV111" s="2">
        <f>SQRT('(5) year_D_R23p2-5.5km'!DF109^2+'(5) year_D_R23p2-5.5km'!$M109^2)</f>
        <v>0.14264306329784465</v>
      </c>
      <c r="CW111" s="2">
        <f>SQRT('(5) year_D_R23p2-5.5km'!DG109^2+'(5) year_D_R23p2-5.5km'!$M109^2)</f>
        <v>0.14144102273882289</v>
      </c>
      <c r="CX111" s="2">
        <f>SQRT('(5) year_D_R23p2-5.5km'!DH109^2+'(5) year_D_R23p2-5.5km'!$M109^2)</f>
        <v>0.14681509555643432</v>
      </c>
      <c r="CY111" s="2">
        <f t="shared" si="19"/>
        <v>2.9261213025647527E-2</v>
      </c>
      <c r="CZ111" s="2">
        <f t="shared" si="16"/>
        <v>6.1401783026090735E-2</v>
      </c>
      <c r="DA111" s="2">
        <f t="shared" si="20"/>
        <v>3.6186801910139822E-2</v>
      </c>
    </row>
    <row r="112" spans="1:105" x14ac:dyDescent="0.2">
      <c r="A112" s="170" t="s">
        <v>143</v>
      </c>
      <c r="B112" s="3" t="s">
        <v>176</v>
      </c>
      <c r="C112" s="2">
        <f>'(6) SMB_R23p2-5km_Gl'!P111-'(5) year_D_R23p2-5.5km'!P110</f>
        <v>-1.7999999999999995E-3</v>
      </c>
      <c r="D112" s="2">
        <f>'(6) SMB_R23p2-5km_Gl'!Q111-'(5) year_D_R23p2-5.5km'!Q110</f>
        <v>-1.18E-2</v>
      </c>
      <c r="E112" s="2">
        <f>'(6) SMB_R23p2-5km_Gl'!R111-'(5) year_D_R23p2-5.5km'!R110</f>
        <v>2.8200000000000003E-2</v>
      </c>
      <c r="F112" s="2">
        <f>'(6) SMB_R23p2-5km_Gl'!S111-'(5) year_D_R23p2-5.5km'!S110</f>
        <v>-1.7999999999999995E-3</v>
      </c>
      <c r="G112" s="2">
        <f>'(6) SMB_R23p2-5km_Gl'!T111-'(5) year_D_R23p2-5.5km'!T110</f>
        <v>2.8200000000000003E-2</v>
      </c>
      <c r="H112" s="2">
        <f>'(6) SMB_R23p2-5km_Gl'!U111-'(5) year_D_R23p2-5.5km'!U110</f>
        <v>1.8200000000000001E-2</v>
      </c>
      <c r="I112" s="2">
        <f>'(6) SMB_R23p2-5km_Gl'!V111-'(5) year_D_R23p2-5.5km'!V110</f>
        <v>-1.18E-2</v>
      </c>
      <c r="J112" s="2">
        <f>'(6) SMB_R23p2-5km_Gl'!W111-'(5) year_D_R23p2-5.5km'!W110</f>
        <v>1.8200000000000001E-2</v>
      </c>
      <c r="K112" s="2">
        <f>'(6) SMB_R23p2-5km_Gl'!X111-'(5) year_D_R23p2-5.5km'!X110</f>
        <v>-1.7999999999999995E-3</v>
      </c>
      <c r="L112" s="2">
        <f>'(6) SMB_R23p2-5km_Gl'!Y111-'(5) year_D_R23p2-5.5km'!Y110</f>
        <v>8.199999999999999E-3</v>
      </c>
      <c r="M112" s="2">
        <f>'(6) SMB_R23p2-5km_Gl'!Z111-'(5) year_D_R23p2-5.5km'!Z110</f>
        <v>-1.18E-2</v>
      </c>
      <c r="N112" s="2">
        <f>'(6) SMB_R23p2-5km_Gl'!AA111-'(5) year_D_R23p2-5.5km'!AA110</f>
        <v>8.199999999999999E-3</v>
      </c>
      <c r="O112" s="2">
        <f>'(6) SMB_R23p2-5km_Gl'!AB111-'(5) year_D_R23p2-5.5km'!AB110</f>
        <v>-1.18E-2</v>
      </c>
      <c r="P112" s="2">
        <f>'(6) SMB_R23p2-5km_Gl'!AC111-'(5) year_D_R23p2-5.5km'!AC110</f>
        <v>8.199999999999999E-3</v>
      </c>
      <c r="Q112" s="2">
        <f>'(6) SMB_R23p2-5km_Gl'!AD111-'(5) year_D_R23p2-5.5km'!AD110</f>
        <v>8.199999999999999E-3</v>
      </c>
      <c r="R112" s="2">
        <f>'(6) SMB_R23p2-5km_Gl'!AE111-'(5) year_D_R23p2-5.5km'!AE110</f>
        <v>8.199999999999999E-3</v>
      </c>
      <c r="S112" s="2">
        <f>'(6) SMB_R23p2-5km_Gl'!AF111-'(5) year_D_R23p2-5.5km'!AF110</f>
        <v>8.199999999999999E-3</v>
      </c>
      <c r="T112" s="2">
        <f>'(6) SMB_R23p2-5km_Gl'!AG111-'(5) year_D_R23p2-5.5km'!AG110</f>
        <v>8.199999999999999E-3</v>
      </c>
      <c r="U112" s="2">
        <f>'(6) SMB_R23p2-5km_Gl'!AH111-'(5) year_D_R23p2-5.5km'!AH110</f>
        <v>1.8200000000000001E-2</v>
      </c>
      <c r="V112" s="2">
        <f>'(6) SMB_R23p2-5km_Gl'!AI111-'(5) year_D_R23p2-5.5km'!AI110</f>
        <v>-2.18E-2</v>
      </c>
      <c r="W112" s="2">
        <f>'(6) SMB_R23p2-5km_Gl'!AJ111-'(5) year_D_R23p2-5.5km'!AJ110</f>
        <v>-1.7999999999999995E-3</v>
      </c>
      <c r="X112" s="2">
        <f>'(6) SMB_R23p2-5km_Gl'!AK111-'(5) year_D_R23p2-5.5km'!AK110</f>
        <v>1.8200000000000001E-2</v>
      </c>
      <c r="Y112" s="2">
        <f>'(6) SMB_R23p2-5km_Gl'!AL111-'(5) year_D_R23p2-5.5km'!AL110</f>
        <v>-1.18E-2</v>
      </c>
      <c r="Z112" s="2">
        <f>'(6) SMB_R23p2-5km_Gl'!AM111-'(5) year_D_R23p2-5.5km'!AM110</f>
        <v>-1.7999999999999995E-3</v>
      </c>
      <c r="AA112" s="2">
        <f>'(6) SMB_R23p2-5km_Gl'!AN111-'(5) year_D_R23p2-5.5km'!AN110</f>
        <v>-1.7999999999999995E-3</v>
      </c>
      <c r="AB112" s="2">
        <f>'(6) SMB_R23p2-5km_Gl'!AO111-'(5) year_D_R23p2-5.5km'!AO110</f>
        <v>1.8200000000000001E-2</v>
      </c>
      <c r="AC112" s="2">
        <f>'(6) SMB_R23p2-5km_Gl'!AP111-'(5) year_D_R23p2-5.5km'!AP110</f>
        <v>-1.7999999999999995E-3</v>
      </c>
      <c r="AD112" s="2">
        <f>'(6) SMB_R23p2-5km_Gl'!AQ111-'(5) year_D_R23p2-5.5km'!AQ110</f>
        <v>-4.1800000000000004E-2</v>
      </c>
      <c r="AE112" s="2">
        <f>'(6) SMB_R23p2-5km_Gl'!AR111-'(5) year_D_R23p2-5.5km'!AR110</f>
        <v>-6.1800000000000001E-2</v>
      </c>
      <c r="AF112" s="2">
        <f>'(6) SMB_R23p2-5km_Gl'!AS111-'(5) year_D_R23p2-5.5km'!AS110</f>
        <v>-2.18E-2</v>
      </c>
      <c r="AG112" s="2">
        <f>'(6) SMB_R23p2-5km_Gl'!AT111-'(5) year_D_R23p2-5.5km'!AT110</f>
        <v>-3.1800000000000002E-2</v>
      </c>
      <c r="AH112" s="2">
        <f>'(6) SMB_R23p2-5km_Gl'!AU111-'(5) year_D_R23p2-5.5km'!AU110</f>
        <v>-1.18E-2</v>
      </c>
      <c r="AI112" s="2">
        <f>'(6) SMB_R23p2-5km_Gl'!AV111-'(5) year_D_R23p2-5.5km'!AV110</f>
        <v>-3.1800000000000002E-2</v>
      </c>
      <c r="AJ112" s="2">
        <f>'(6) SMB_R23p2-5km_Gl'!AW111-'(5) year_D_R23p2-5.5km'!AW110</f>
        <v>8.199999999999999E-3</v>
      </c>
      <c r="AK112" s="2">
        <f>'(6) SMB_R23p2-5km_Gl'!AX111-'(5) year_D_R23p2-5.5km'!AX110</f>
        <v>-8.1799999999999998E-2</v>
      </c>
      <c r="AL112" s="2">
        <f>'(6) SMB_R23p2-5km_Gl'!AY111-'(5) year_D_R23p2-5.5km'!AY110</f>
        <v>-6.1800000000000001E-2</v>
      </c>
      <c r="AM112" s="2">
        <f>'(6) SMB_R23p2-5km_Gl'!AZ111-'(5) year_D_R23p2-5.5km'!AZ110</f>
        <v>-0.12180000000000001</v>
      </c>
      <c r="AN112" s="2">
        <f>'(6) SMB_R23p2-5km_Gl'!BA111-'(5) year_D_R23p2-5.5km'!BA110</f>
        <v>-5.1799999999999999E-2</v>
      </c>
      <c r="AO112" s="2">
        <f>'(6) SMB_R23p2-5km_Gl'!BB111-'(5) year_D_R23p2-5.5km'!BB110</f>
        <v>-8.1799999999999998E-2</v>
      </c>
      <c r="AP112" s="2">
        <f>'(6) SMB_R23p2-5km_Gl'!BC111-'(5) year_D_R23p2-5.5km'!BC110</f>
        <v>-6.1800000000000001E-2</v>
      </c>
      <c r="AQ112" s="2">
        <f>'(6) SMB_R23p2-5km_Gl'!BD111-'(5) year_D_R23p2-5.5km'!BD110</f>
        <v>-0.1318</v>
      </c>
      <c r="AR112" s="2">
        <f>'(6) SMB_R23p2-5km_Gl'!BE111-'(5) year_D_R23p2-5.5km'!BE110</f>
        <v>-5.1799999999999999E-2</v>
      </c>
      <c r="AS112" s="2">
        <f>'(6) SMB_R23p2-5km_Gl'!BF111-'(5) year_D_R23p2-5.5km'!BF110</f>
        <v>-1.7999999999999995E-3</v>
      </c>
      <c r="AT112" s="2">
        <f>'(6) SMB_R23p2-5km_Gl'!BG111-'(5) year_D_R23p2-5.5km'!BG110</f>
        <v>-7.1800000000000003E-2</v>
      </c>
      <c r="AU112" s="2">
        <f>'(6) SMB_R23p2-5km_Gl'!BH111-'(5) year_D_R23p2-5.5km'!BH110</f>
        <v>-9.1800000000000007E-2</v>
      </c>
      <c r="AV112" s="2">
        <f>'(6) SMB_R23p2-5km_Gl'!BI111-'(5) year_D_R23p2-5.5km'!BI110</f>
        <v>-1.18E-2</v>
      </c>
      <c r="AW112" s="2">
        <f>'(6) SMB_R23p2-5km_Gl'!BJ111-'(5) year_D_R23p2-5.5km'!BJ110</f>
        <v>-1.7999999999999995E-3</v>
      </c>
      <c r="AX112" s="23">
        <f t="shared" si="21"/>
        <v>-1.9626086956521738E-2</v>
      </c>
      <c r="AY112" s="23">
        <f t="shared" si="17"/>
        <v>6.0947368421052639E-3</v>
      </c>
      <c r="AZ112" s="23">
        <f t="shared" si="18"/>
        <v>-5.4022222222222221E-2</v>
      </c>
      <c r="BD112" s="2">
        <f>SQRT('(5) year_D_R23p2-5.5km'!BN110^2+'(5) year_D_R23p2-5.5km'!$M110^2)</f>
        <v>6.21834933983234E-3</v>
      </c>
      <c r="BE112" s="2">
        <f>SQRT('(5) year_D_R23p2-5.5km'!BO110^2+'(5) year_D_R23p2-5.5km'!$M110^2)</f>
        <v>6.21834933983234E-3</v>
      </c>
      <c r="BF112" s="2">
        <f>SQRT('(5) year_D_R23p2-5.5km'!BP110^2+'(5) year_D_R23p2-5.5km'!$M110^2)</f>
        <v>6.21834933983234E-3</v>
      </c>
      <c r="BG112" s="2">
        <f>SQRT('(5) year_D_R23p2-5.5km'!BQ110^2+'(5) year_D_R23p2-5.5km'!$M110^2)</f>
        <v>6.21834933983234E-3</v>
      </c>
      <c r="BH112" s="2">
        <f>SQRT('(5) year_D_R23p2-5.5km'!BR110^2+'(5) year_D_R23p2-5.5km'!$M110^2)</f>
        <v>6.21834933983234E-3</v>
      </c>
      <c r="BI112" s="2">
        <f>SQRT('(5) year_D_R23p2-5.5km'!BS110^2+'(5) year_D_R23p2-5.5km'!$M110^2)</f>
        <v>6.21834933983234E-3</v>
      </c>
      <c r="BJ112" s="2">
        <f>SQRT('(5) year_D_R23p2-5.5km'!BT110^2+'(5) year_D_R23p2-5.5km'!$M110^2)</f>
        <v>6.21834933983234E-3</v>
      </c>
      <c r="BK112" s="2">
        <f>SQRT('(5) year_D_R23p2-5.5km'!BU110^2+'(5) year_D_R23p2-5.5km'!$M110^2)</f>
        <v>6.21834933983234E-3</v>
      </c>
      <c r="BL112" s="2">
        <f>SQRT('(5) year_D_R23p2-5.5km'!BV110^2+'(5) year_D_R23p2-5.5km'!$M110^2)</f>
        <v>6.21834933983234E-3</v>
      </c>
      <c r="BM112" s="2">
        <f>SQRT('(5) year_D_R23p2-5.5km'!BW110^2+'(5) year_D_R23p2-5.5km'!$M110^2)</f>
        <v>6.21834933983234E-3</v>
      </c>
      <c r="BN112" s="2">
        <f>SQRT('(5) year_D_R23p2-5.5km'!BX110^2+'(5) year_D_R23p2-5.5km'!$M110^2)</f>
        <v>6.21834933983234E-3</v>
      </c>
      <c r="BO112" s="2">
        <f>SQRT('(5) year_D_R23p2-5.5km'!BY110^2+'(5) year_D_R23p2-5.5km'!$M110^2)</f>
        <v>6.21834933983234E-3</v>
      </c>
      <c r="BP112" s="2">
        <f>SQRT('(5) year_D_R23p2-5.5km'!BZ110^2+'(5) year_D_R23p2-5.5km'!$M110^2)</f>
        <v>6.21834933983234E-3</v>
      </c>
      <c r="BQ112" s="2">
        <f>SQRT('(5) year_D_R23p2-5.5km'!CA110^2+'(5) year_D_R23p2-5.5km'!$M110^2)</f>
        <v>6.21834933983234E-3</v>
      </c>
      <c r="BR112" s="2">
        <f>SQRT('(5) year_D_R23p2-5.5km'!CB110^2+'(5) year_D_R23p2-5.5km'!$M110^2)</f>
        <v>6.21834933983234E-3</v>
      </c>
      <c r="BS112" s="2">
        <f>SQRT('(5) year_D_R23p2-5.5km'!CC110^2+'(5) year_D_R23p2-5.5km'!$M110^2)</f>
        <v>6.21834933983234E-3</v>
      </c>
      <c r="BT112" s="2">
        <f>SQRT('(5) year_D_R23p2-5.5km'!CD110^2+'(5) year_D_R23p2-5.5km'!$M110^2)</f>
        <v>6.21834933983234E-3</v>
      </c>
      <c r="BU112" s="2">
        <f>SQRT('(5) year_D_R23p2-5.5km'!CE110^2+'(5) year_D_R23p2-5.5km'!$M110^2)</f>
        <v>6.21834933983234E-3</v>
      </c>
      <c r="BV112" s="2">
        <f>SQRT('(5) year_D_R23p2-5.5km'!CF110^2+'(5) year_D_R23p2-5.5km'!$M110^2)</f>
        <v>6.21834933983234E-3</v>
      </c>
      <c r="BW112" s="2">
        <f>SQRT('(5) year_D_R23p2-5.5km'!CG110^2+'(5) year_D_R23p2-5.5km'!$M110^2)</f>
        <v>6.21834933983234E-3</v>
      </c>
      <c r="BX112" s="2">
        <f>SQRT('(5) year_D_R23p2-5.5km'!CH110^2+'(5) year_D_R23p2-5.5km'!$M110^2)</f>
        <v>6.21834933983234E-3</v>
      </c>
      <c r="BY112" s="2">
        <f>SQRT('(5) year_D_R23p2-5.5km'!CI110^2+'(5) year_D_R23p2-5.5km'!$M110^2)</f>
        <v>6.21834933983234E-3</v>
      </c>
      <c r="BZ112" s="2">
        <f>SQRT('(5) year_D_R23p2-5.5km'!CJ110^2+'(5) year_D_R23p2-5.5km'!$M110^2)</f>
        <v>6.21834933983234E-3</v>
      </c>
      <c r="CA112" s="2">
        <f>SQRT('(5) year_D_R23p2-5.5km'!CK110^2+'(5) year_D_R23p2-5.5km'!$M110^2)</f>
        <v>6.21834933983234E-3</v>
      </c>
      <c r="CB112" s="2">
        <f>SQRT('(5) year_D_R23p2-5.5km'!CL110^2+'(5) year_D_R23p2-5.5km'!$M110^2)</f>
        <v>6.21834933983234E-3</v>
      </c>
      <c r="CC112" s="2">
        <f>SQRT('(5) year_D_R23p2-5.5km'!CM110^2+'(5) year_D_R23p2-5.5km'!$M110^2)</f>
        <v>6.21834933983234E-3</v>
      </c>
      <c r="CD112" s="2">
        <f>SQRT('(5) year_D_R23p2-5.5km'!CN110^2+'(5) year_D_R23p2-5.5km'!$M110^2)</f>
        <v>6.21834933983234E-3</v>
      </c>
      <c r="CE112" s="2">
        <f>SQRT('(5) year_D_R23p2-5.5km'!CO110^2+'(5) year_D_R23p2-5.5km'!$M110^2)</f>
        <v>6.21834933983234E-3</v>
      </c>
      <c r="CF112" s="2">
        <f>SQRT('(5) year_D_R23p2-5.5km'!CP110^2+'(5) year_D_R23p2-5.5km'!$M110^2)</f>
        <v>6.21834933983234E-3</v>
      </c>
      <c r="CG112" s="2">
        <f>SQRT('(5) year_D_R23p2-5.5km'!CQ110^2+'(5) year_D_R23p2-5.5km'!$M110^2)</f>
        <v>6.21834933983234E-3</v>
      </c>
      <c r="CH112" s="2">
        <f>SQRT('(5) year_D_R23p2-5.5km'!CR110^2+'(5) year_D_R23p2-5.5km'!$M110^2)</f>
        <v>6.21834933983234E-3</v>
      </c>
      <c r="CI112" s="2">
        <f>SQRT('(5) year_D_R23p2-5.5km'!CS110^2+'(5) year_D_R23p2-5.5km'!$M110^2)</f>
        <v>6.21834933983234E-3</v>
      </c>
      <c r="CJ112" s="2">
        <f>SQRT('(5) year_D_R23p2-5.5km'!CT110^2+'(5) year_D_R23p2-5.5km'!$M110^2)</f>
        <v>6.21834933983234E-3</v>
      </c>
      <c r="CK112" s="2">
        <f>SQRT('(5) year_D_R23p2-5.5km'!CU110^2+'(5) year_D_R23p2-5.5km'!$M110^2)</f>
        <v>6.21834933983234E-3</v>
      </c>
      <c r="CL112" s="2">
        <f>SQRT('(5) year_D_R23p2-5.5km'!CV110^2+'(5) year_D_R23p2-5.5km'!$M110^2)</f>
        <v>6.21834933983234E-3</v>
      </c>
      <c r="CM112" s="2">
        <f>SQRT('(5) year_D_R23p2-5.5km'!CW110^2+'(5) year_D_R23p2-5.5km'!$M110^2)</f>
        <v>6.21834933983234E-3</v>
      </c>
      <c r="CN112" s="2">
        <f>SQRT('(5) year_D_R23p2-5.5km'!CX110^2+'(5) year_D_R23p2-5.5km'!$M110^2)</f>
        <v>6.21834933983234E-3</v>
      </c>
      <c r="CO112" s="2">
        <f>SQRT('(5) year_D_R23p2-5.5km'!CY110^2+'(5) year_D_R23p2-5.5km'!$M110^2)</f>
        <v>6.21834933983234E-3</v>
      </c>
      <c r="CP112" s="2">
        <f>SQRT('(5) year_D_R23p2-5.5km'!CZ110^2+'(5) year_D_R23p2-5.5km'!$M110^2)</f>
        <v>6.21834933983234E-3</v>
      </c>
      <c r="CQ112" s="2">
        <f>SQRT('(5) year_D_R23p2-5.5km'!DA110^2+'(5) year_D_R23p2-5.5km'!$M110^2)</f>
        <v>6.21834933983234E-3</v>
      </c>
      <c r="CR112" s="2">
        <f>SQRT('(5) year_D_R23p2-5.5km'!DB110^2+'(5) year_D_R23p2-5.5km'!$M110^2)</f>
        <v>6.21834933983234E-3</v>
      </c>
      <c r="CS112" s="2">
        <f>SQRT('(5) year_D_R23p2-5.5km'!DC110^2+'(5) year_D_R23p2-5.5km'!$M110^2)</f>
        <v>6.21834933983234E-3</v>
      </c>
      <c r="CT112" s="2">
        <f>SQRT('(5) year_D_R23p2-5.5km'!DD110^2+'(5) year_D_R23p2-5.5km'!$M110^2)</f>
        <v>6.21834933983234E-3</v>
      </c>
      <c r="CU112" s="2">
        <f>SQRT('(5) year_D_R23p2-5.5km'!DE110^2+'(5) year_D_R23p2-5.5km'!$M110^2)</f>
        <v>6.21834933983234E-3</v>
      </c>
      <c r="CV112" s="2">
        <f>SQRT('(5) year_D_R23p2-5.5km'!DF110^2+'(5) year_D_R23p2-5.5km'!$M110^2)</f>
        <v>6.21834933983234E-3</v>
      </c>
      <c r="CW112" s="2">
        <f>SQRT('(5) year_D_R23p2-5.5km'!DG110^2+'(5) year_D_R23p2-5.5km'!$M110^2)</f>
        <v>6.21834933983234E-3</v>
      </c>
      <c r="CX112" s="2">
        <f>SQRT('(5) year_D_R23p2-5.5km'!DH110^2+'(5) year_D_R23p2-5.5km'!$M110^2)</f>
        <v>6.21834933983234E-3</v>
      </c>
      <c r="CY112" s="2">
        <f t="shared" si="19"/>
        <v>9.2697678878040344E-4</v>
      </c>
      <c r="CZ112" s="2">
        <f t="shared" si="16"/>
        <v>1.4656789953274463E-3</v>
      </c>
      <c r="DA112" s="2">
        <f t="shared" si="20"/>
        <v>1.4656789953274463E-3</v>
      </c>
    </row>
    <row r="113" spans="1:105" x14ac:dyDescent="0.2">
      <c r="A113" s="170" t="s">
        <v>217</v>
      </c>
      <c r="B113" s="3" t="s">
        <v>176</v>
      </c>
      <c r="C113" s="2">
        <f>'(6) SMB_R23p2-5km_Gl'!P112-'(5) year_D_R23p2-5.5km'!P111</f>
        <v>0</v>
      </c>
      <c r="D113" s="2">
        <f>'(6) SMB_R23p2-5km_Gl'!Q112-'(5) year_D_R23p2-5.5km'!Q111</f>
        <v>0</v>
      </c>
      <c r="E113" s="2">
        <f>'(6) SMB_R23p2-5km_Gl'!R112-'(5) year_D_R23p2-5.5km'!R111</f>
        <v>0.01</v>
      </c>
      <c r="F113" s="2">
        <f>'(6) SMB_R23p2-5km_Gl'!S112-'(5) year_D_R23p2-5.5km'!S111</f>
        <v>0</v>
      </c>
      <c r="G113" s="2">
        <f>'(6) SMB_R23p2-5km_Gl'!T112-'(5) year_D_R23p2-5.5km'!T111</f>
        <v>0.01</v>
      </c>
      <c r="H113" s="2">
        <f>'(6) SMB_R23p2-5km_Gl'!U112-'(5) year_D_R23p2-5.5km'!U111</f>
        <v>0.01</v>
      </c>
      <c r="I113" s="2">
        <f>'(6) SMB_R23p2-5km_Gl'!V112-'(5) year_D_R23p2-5.5km'!V111</f>
        <v>0</v>
      </c>
      <c r="J113" s="2">
        <f>'(6) SMB_R23p2-5km_Gl'!W112-'(5) year_D_R23p2-5.5km'!W111</f>
        <v>0</v>
      </c>
      <c r="K113" s="2">
        <f>'(6) SMB_R23p2-5km_Gl'!X112-'(5) year_D_R23p2-5.5km'!X111</f>
        <v>0</v>
      </c>
      <c r="L113" s="2">
        <f>'(6) SMB_R23p2-5km_Gl'!Y112-'(5) year_D_R23p2-5.5km'!Y111</f>
        <v>0.01</v>
      </c>
      <c r="M113" s="2">
        <f>'(6) SMB_R23p2-5km_Gl'!Z112-'(5) year_D_R23p2-5.5km'!Z111</f>
        <v>0</v>
      </c>
      <c r="N113" s="2">
        <f>'(6) SMB_R23p2-5km_Gl'!AA112-'(5) year_D_R23p2-5.5km'!AA111</f>
        <v>0</v>
      </c>
      <c r="O113" s="2">
        <f>'(6) SMB_R23p2-5km_Gl'!AB112-'(5) year_D_R23p2-5.5km'!AB111</f>
        <v>0</v>
      </c>
      <c r="P113" s="2">
        <f>'(6) SMB_R23p2-5km_Gl'!AC112-'(5) year_D_R23p2-5.5km'!AC111</f>
        <v>0</v>
      </c>
      <c r="Q113" s="2">
        <f>'(6) SMB_R23p2-5km_Gl'!AD112-'(5) year_D_R23p2-5.5km'!AD111</f>
        <v>0</v>
      </c>
      <c r="R113" s="2">
        <f>'(6) SMB_R23p2-5km_Gl'!AE112-'(5) year_D_R23p2-5.5km'!AE111</f>
        <v>0.01</v>
      </c>
      <c r="S113" s="2">
        <f>'(6) SMB_R23p2-5km_Gl'!AF112-'(5) year_D_R23p2-5.5km'!AF111</f>
        <v>0</v>
      </c>
      <c r="T113" s="2">
        <f>'(6) SMB_R23p2-5km_Gl'!AG112-'(5) year_D_R23p2-5.5km'!AG111</f>
        <v>0</v>
      </c>
      <c r="U113" s="2">
        <f>'(6) SMB_R23p2-5km_Gl'!AH112-'(5) year_D_R23p2-5.5km'!AH111</f>
        <v>0.01</v>
      </c>
      <c r="V113" s="2">
        <f>'(6) SMB_R23p2-5km_Gl'!AI112-'(5) year_D_R23p2-5.5km'!AI111</f>
        <v>0</v>
      </c>
      <c r="W113" s="2">
        <f>'(6) SMB_R23p2-5km_Gl'!AJ112-'(5) year_D_R23p2-5.5km'!AJ111</f>
        <v>0</v>
      </c>
      <c r="X113" s="2">
        <f>'(6) SMB_R23p2-5km_Gl'!AK112-'(5) year_D_R23p2-5.5km'!AK111</f>
        <v>0</v>
      </c>
      <c r="Y113" s="2">
        <f>'(6) SMB_R23p2-5km_Gl'!AL112-'(5) year_D_R23p2-5.5km'!AL111</f>
        <v>0</v>
      </c>
      <c r="Z113" s="2">
        <f>'(6) SMB_R23p2-5km_Gl'!AM112-'(5) year_D_R23p2-5.5km'!AM111</f>
        <v>0</v>
      </c>
      <c r="AA113" s="2">
        <f>'(6) SMB_R23p2-5km_Gl'!AN112-'(5) year_D_R23p2-5.5km'!AN111</f>
        <v>0</v>
      </c>
      <c r="AB113" s="2">
        <f>'(6) SMB_R23p2-5km_Gl'!AO112-'(5) year_D_R23p2-5.5km'!AO111</f>
        <v>0.01</v>
      </c>
      <c r="AC113" s="2">
        <f>'(6) SMB_R23p2-5km_Gl'!AP112-'(5) year_D_R23p2-5.5km'!AP111</f>
        <v>0</v>
      </c>
      <c r="AD113" s="2">
        <f>'(6) SMB_R23p2-5km_Gl'!AQ112-'(5) year_D_R23p2-5.5km'!AQ111</f>
        <v>0</v>
      </c>
      <c r="AE113" s="2">
        <f>'(6) SMB_R23p2-5km_Gl'!AR112-'(5) year_D_R23p2-5.5km'!AR111</f>
        <v>0</v>
      </c>
      <c r="AF113" s="2">
        <f>'(6) SMB_R23p2-5km_Gl'!AS112-'(5) year_D_R23p2-5.5km'!AS111</f>
        <v>0</v>
      </c>
      <c r="AG113" s="2">
        <f>'(6) SMB_R23p2-5km_Gl'!AT112-'(5) year_D_R23p2-5.5km'!AT111</f>
        <v>0</v>
      </c>
      <c r="AH113" s="2">
        <f>'(6) SMB_R23p2-5km_Gl'!AU112-'(5) year_D_R23p2-5.5km'!AU111</f>
        <v>0</v>
      </c>
      <c r="AI113" s="2">
        <f>'(6) SMB_R23p2-5km_Gl'!AV112-'(5) year_D_R23p2-5.5km'!AV111</f>
        <v>0</v>
      </c>
      <c r="AJ113" s="2">
        <f>'(6) SMB_R23p2-5km_Gl'!AW112-'(5) year_D_R23p2-5.5km'!AW111</f>
        <v>0</v>
      </c>
      <c r="AK113" s="2">
        <f>'(6) SMB_R23p2-5km_Gl'!AX112-'(5) year_D_R23p2-5.5km'!AX111</f>
        <v>-0.01</v>
      </c>
      <c r="AL113" s="2">
        <f>'(6) SMB_R23p2-5km_Gl'!AY112-'(5) year_D_R23p2-5.5km'!AY111</f>
        <v>0</v>
      </c>
      <c r="AM113" s="2">
        <f>'(6) SMB_R23p2-5km_Gl'!AZ112-'(5) year_D_R23p2-5.5km'!AZ111</f>
        <v>-0.01</v>
      </c>
      <c r="AN113" s="2">
        <f>'(6) SMB_R23p2-5km_Gl'!BA112-'(5) year_D_R23p2-5.5km'!BA111</f>
        <v>0</v>
      </c>
      <c r="AO113" s="2">
        <f>'(6) SMB_R23p2-5km_Gl'!BB112-'(5) year_D_R23p2-5.5km'!BB111</f>
        <v>-0.01</v>
      </c>
      <c r="AP113" s="2">
        <f>'(6) SMB_R23p2-5km_Gl'!BC112-'(5) year_D_R23p2-5.5km'!BC111</f>
        <v>0</v>
      </c>
      <c r="AQ113" s="2">
        <f>'(6) SMB_R23p2-5km_Gl'!BD112-'(5) year_D_R23p2-5.5km'!BD111</f>
        <v>-0.01</v>
      </c>
      <c r="AR113" s="2">
        <f>'(6) SMB_R23p2-5km_Gl'!BE112-'(5) year_D_R23p2-5.5km'!BE111</f>
        <v>0</v>
      </c>
      <c r="AS113" s="2">
        <f>'(6) SMB_R23p2-5km_Gl'!BF112-'(5) year_D_R23p2-5.5km'!BF111</f>
        <v>0</v>
      </c>
      <c r="AT113" s="2">
        <f>'(6) SMB_R23p2-5km_Gl'!BG112-'(5) year_D_R23p2-5.5km'!BG111</f>
        <v>0</v>
      </c>
      <c r="AU113" s="2">
        <f>'(6) SMB_R23p2-5km_Gl'!BH112-'(5) year_D_R23p2-5.5km'!BH111</f>
        <v>0</v>
      </c>
      <c r="AV113" s="2">
        <f>'(6) SMB_R23p2-5km_Gl'!BI112-'(5) year_D_R23p2-5.5km'!BI111</f>
        <v>0</v>
      </c>
      <c r="AW113" s="2">
        <f>'(6) SMB_R23p2-5km_Gl'!BJ112-'(5) year_D_R23p2-5.5km'!BJ111</f>
        <v>0</v>
      </c>
      <c r="AX113" s="23">
        <f t="shared" si="21"/>
        <v>6.521739130434782E-4</v>
      </c>
      <c r="AY113" s="23">
        <f t="shared" si="17"/>
        <v>3.1578947368421056E-3</v>
      </c>
      <c r="AZ113" s="23">
        <f t="shared" si="18"/>
        <v>-2.2222222222222222E-3</v>
      </c>
      <c r="BD113" s="2">
        <f>SQRT('(5) year_D_R23p2-5.5km'!BN111^2+'(5) year_D_R23p2-5.5km'!$M111^2)</f>
        <v>3.8843745297162995E-5</v>
      </c>
      <c r="BE113" s="2">
        <f>SQRT('(5) year_D_R23p2-5.5km'!BO111^2+'(5) year_D_R23p2-5.5km'!$M111^2)</f>
        <v>3.8843745297162995E-5</v>
      </c>
      <c r="BF113" s="2">
        <f>SQRT('(5) year_D_R23p2-5.5km'!BP111^2+'(5) year_D_R23p2-5.5km'!$M111^2)</f>
        <v>3.8843745297162995E-5</v>
      </c>
      <c r="BG113" s="2">
        <f>SQRT('(5) year_D_R23p2-5.5km'!BQ111^2+'(5) year_D_R23p2-5.5km'!$M111^2)</f>
        <v>3.8843745297162995E-5</v>
      </c>
      <c r="BH113" s="2">
        <f>SQRT('(5) year_D_R23p2-5.5km'!BR111^2+'(5) year_D_R23p2-5.5km'!$M111^2)</f>
        <v>3.8843745297162995E-5</v>
      </c>
      <c r="BI113" s="2">
        <f>SQRT('(5) year_D_R23p2-5.5km'!BS111^2+'(5) year_D_R23p2-5.5km'!$M111^2)</f>
        <v>3.8843745297162995E-5</v>
      </c>
      <c r="BJ113" s="2">
        <f>SQRT('(5) year_D_R23p2-5.5km'!BT111^2+'(5) year_D_R23p2-5.5km'!$M111^2)</f>
        <v>3.8843745297162995E-5</v>
      </c>
      <c r="BK113" s="2">
        <f>SQRT('(5) year_D_R23p2-5.5km'!BU111^2+'(5) year_D_R23p2-5.5km'!$M111^2)</f>
        <v>3.8843745297162995E-5</v>
      </c>
      <c r="BL113" s="2">
        <f>SQRT('(5) year_D_R23p2-5.5km'!BV111^2+'(5) year_D_R23p2-5.5km'!$M111^2)</f>
        <v>3.8843745297162995E-5</v>
      </c>
      <c r="BM113" s="2">
        <f>SQRT('(5) year_D_R23p2-5.5km'!BW111^2+'(5) year_D_R23p2-5.5km'!$M111^2)</f>
        <v>3.8843745297162995E-5</v>
      </c>
      <c r="BN113" s="2">
        <f>SQRT('(5) year_D_R23p2-5.5km'!BX111^2+'(5) year_D_R23p2-5.5km'!$M111^2)</f>
        <v>3.8843745297162995E-5</v>
      </c>
      <c r="BO113" s="2">
        <f>SQRT('(5) year_D_R23p2-5.5km'!BY111^2+'(5) year_D_R23p2-5.5km'!$M111^2)</f>
        <v>3.8843745297162995E-5</v>
      </c>
      <c r="BP113" s="2">
        <f>SQRT('(5) year_D_R23p2-5.5km'!BZ111^2+'(5) year_D_R23p2-5.5km'!$M111^2)</f>
        <v>3.8843745297162995E-5</v>
      </c>
      <c r="BQ113" s="2">
        <f>SQRT('(5) year_D_R23p2-5.5km'!CA111^2+'(5) year_D_R23p2-5.5km'!$M111^2)</f>
        <v>3.8843745297162995E-5</v>
      </c>
      <c r="BR113" s="2">
        <f>SQRT('(5) year_D_R23p2-5.5km'!CB111^2+'(5) year_D_R23p2-5.5km'!$M111^2)</f>
        <v>3.8843745297162995E-5</v>
      </c>
      <c r="BS113" s="2">
        <f>SQRT('(5) year_D_R23p2-5.5km'!CC111^2+'(5) year_D_R23p2-5.5km'!$M111^2)</f>
        <v>3.8843745297162995E-5</v>
      </c>
      <c r="BT113" s="2">
        <f>SQRT('(5) year_D_R23p2-5.5km'!CD111^2+'(5) year_D_R23p2-5.5km'!$M111^2)</f>
        <v>3.8843745297162995E-5</v>
      </c>
      <c r="BU113" s="2">
        <f>SQRT('(5) year_D_R23p2-5.5km'!CE111^2+'(5) year_D_R23p2-5.5km'!$M111^2)</f>
        <v>3.8843745297162995E-5</v>
      </c>
      <c r="BV113" s="2">
        <f>SQRT('(5) year_D_R23p2-5.5km'!CF111^2+'(5) year_D_R23p2-5.5km'!$M111^2)</f>
        <v>3.8843745297162995E-5</v>
      </c>
      <c r="BW113" s="2">
        <f>SQRT('(5) year_D_R23p2-5.5km'!CG111^2+'(5) year_D_R23p2-5.5km'!$M111^2)</f>
        <v>3.8843745297162995E-5</v>
      </c>
      <c r="BX113" s="2">
        <f>SQRT('(5) year_D_R23p2-5.5km'!CH111^2+'(5) year_D_R23p2-5.5km'!$M111^2)</f>
        <v>3.8843745297162995E-5</v>
      </c>
      <c r="BY113" s="2">
        <f>SQRT('(5) year_D_R23p2-5.5km'!CI111^2+'(5) year_D_R23p2-5.5km'!$M111^2)</f>
        <v>3.8843745297162995E-5</v>
      </c>
      <c r="BZ113" s="2">
        <f>SQRT('(5) year_D_R23p2-5.5km'!CJ111^2+'(5) year_D_R23p2-5.5km'!$M111^2)</f>
        <v>3.8843745297162995E-5</v>
      </c>
      <c r="CA113" s="2">
        <f>SQRT('(5) year_D_R23p2-5.5km'!CK111^2+'(5) year_D_R23p2-5.5km'!$M111^2)</f>
        <v>3.8843745297162995E-5</v>
      </c>
      <c r="CB113" s="2">
        <f>SQRT('(5) year_D_R23p2-5.5km'!CL111^2+'(5) year_D_R23p2-5.5km'!$M111^2)</f>
        <v>3.8843745297162995E-5</v>
      </c>
      <c r="CC113" s="2">
        <f>SQRT('(5) year_D_R23p2-5.5km'!CM111^2+'(5) year_D_R23p2-5.5km'!$M111^2)</f>
        <v>3.8843745297162995E-5</v>
      </c>
      <c r="CD113" s="2">
        <f>SQRT('(5) year_D_R23p2-5.5km'!CN111^2+'(5) year_D_R23p2-5.5km'!$M111^2)</f>
        <v>3.8843745297162995E-5</v>
      </c>
      <c r="CE113" s="2">
        <f>SQRT('(5) year_D_R23p2-5.5km'!CO111^2+'(5) year_D_R23p2-5.5km'!$M111^2)</f>
        <v>3.8843745297162995E-5</v>
      </c>
      <c r="CF113" s="2">
        <f>SQRT('(5) year_D_R23p2-5.5km'!CP111^2+'(5) year_D_R23p2-5.5km'!$M111^2)</f>
        <v>3.8843745297162995E-5</v>
      </c>
      <c r="CG113" s="2">
        <f>SQRT('(5) year_D_R23p2-5.5km'!CQ111^2+'(5) year_D_R23p2-5.5km'!$M111^2)</f>
        <v>3.8843745297162995E-5</v>
      </c>
      <c r="CH113" s="2">
        <f>SQRT('(5) year_D_R23p2-5.5km'!CR111^2+'(5) year_D_R23p2-5.5km'!$M111^2)</f>
        <v>3.8843745297162995E-5</v>
      </c>
      <c r="CI113" s="2">
        <f>SQRT('(5) year_D_R23p2-5.5km'!CS111^2+'(5) year_D_R23p2-5.5km'!$M111^2)</f>
        <v>3.8843745297162995E-5</v>
      </c>
      <c r="CJ113" s="2">
        <f>SQRT('(5) year_D_R23p2-5.5km'!CT111^2+'(5) year_D_R23p2-5.5km'!$M111^2)</f>
        <v>3.8843745297162995E-5</v>
      </c>
      <c r="CK113" s="2">
        <f>SQRT('(5) year_D_R23p2-5.5km'!CU111^2+'(5) year_D_R23p2-5.5km'!$M111^2)</f>
        <v>3.8843745297162995E-5</v>
      </c>
      <c r="CL113" s="2">
        <f>SQRT('(5) year_D_R23p2-5.5km'!CV111^2+'(5) year_D_R23p2-5.5km'!$M111^2)</f>
        <v>3.8843745297162995E-5</v>
      </c>
      <c r="CM113" s="2">
        <f>SQRT('(5) year_D_R23p2-5.5km'!CW111^2+'(5) year_D_R23p2-5.5km'!$M111^2)</f>
        <v>3.8843745297162995E-5</v>
      </c>
      <c r="CN113" s="2">
        <f>SQRT('(5) year_D_R23p2-5.5km'!CX111^2+'(5) year_D_R23p2-5.5km'!$M111^2)</f>
        <v>3.8843745297162995E-5</v>
      </c>
      <c r="CO113" s="2">
        <f>SQRT('(5) year_D_R23p2-5.5km'!CY111^2+'(5) year_D_R23p2-5.5km'!$M111^2)</f>
        <v>3.8843745297162995E-5</v>
      </c>
      <c r="CP113" s="2">
        <f>SQRT('(5) year_D_R23p2-5.5km'!CZ111^2+'(5) year_D_R23p2-5.5km'!$M111^2)</f>
        <v>3.8843745297162995E-5</v>
      </c>
      <c r="CQ113" s="2">
        <f>SQRT('(5) year_D_R23p2-5.5km'!DA111^2+'(5) year_D_R23p2-5.5km'!$M111^2)</f>
        <v>3.8843745297162995E-5</v>
      </c>
      <c r="CR113" s="2">
        <f>SQRT('(5) year_D_R23p2-5.5km'!DB111^2+'(5) year_D_R23p2-5.5km'!$M111^2)</f>
        <v>3.8843745297162995E-5</v>
      </c>
      <c r="CS113" s="2">
        <f>SQRT('(5) year_D_R23p2-5.5km'!DC111^2+'(5) year_D_R23p2-5.5km'!$M111^2)</f>
        <v>3.8843745297162995E-5</v>
      </c>
      <c r="CT113" s="2">
        <f>SQRT('(5) year_D_R23p2-5.5km'!DD111^2+'(5) year_D_R23p2-5.5km'!$M111^2)</f>
        <v>3.8843745297162995E-5</v>
      </c>
      <c r="CU113" s="2">
        <f>SQRT('(5) year_D_R23p2-5.5km'!DE111^2+'(5) year_D_R23p2-5.5km'!$M111^2)</f>
        <v>3.8843745297162995E-5</v>
      </c>
      <c r="CV113" s="2">
        <f>SQRT('(5) year_D_R23p2-5.5km'!DF111^2+'(5) year_D_R23p2-5.5km'!$M111^2)</f>
        <v>3.8843745297162995E-5</v>
      </c>
      <c r="CW113" s="2">
        <f>SQRT('(5) year_D_R23p2-5.5km'!DG111^2+'(5) year_D_R23p2-5.5km'!$M111^2)</f>
        <v>3.8843745297162995E-5</v>
      </c>
      <c r="CX113" s="2">
        <f>SQRT('(5) year_D_R23p2-5.5km'!DH111^2+'(5) year_D_R23p2-5.5km'!$M111^2)</f>
        <v>3.8843745297162995E-5</v>
      </c>
      <c r="CY113" s="2">
        <f t="shared" si="19"/>
        <v>5.7904836656762773E-6</v>
      </c>
      <c r="CZ113" s="2">
        <f t="shared" si="16"/>
        <v>9.1555585687690048E-6</v>
      </c>
      <c r="DA113" s="2">
        <f t="shared" si="20"/>
        <v>9.1555585687690048E-6</v>
      </c>
    </row>
    <row r="114" spans="1:105" x14ac:dyDescent="0.2">
      <c r="A114" s="170" t="s">
        <v>220</v>
      </c>
      <c r="B114" s="3" t="s">
        <v>176</v>
      </c>
      <c r="C114" s="2">
        <f>'(6) SMB_R23p2-5km_Gl'!P113-'(5) year_D_R23p2-5.5km'!P112</f>
        <v>0.02</v>
      </c>
      <c r="D114" s="2">
        <f>'(6) SMB_R23p2-5km_Gl'!Q113-'(5) year_D_R23p2-5.5km'!Q112</f>
        <v>0.01</v>
      </c>
      <c r="E114" s="2">
        <f>'(6) SMB_R23p2-5km_Gl'!R113-'(5) year_D_R23p2-5.5km'!R112</f>
        <v>0.04</v>
      </c>
      <c r="F114" s="2">
        <f>'(6) SMB_R23p2-5km_Gl'!S113-'(5) year_D_R23p2-5.5km'!S112</f>
        <v>0.01</v>
      </c>
      <c r="G114" s="2">
        <f>'(6) SMB_R23p2-5km_Gl'!T113-'(5) year_D_R23p2-5.5km'!T112</f>
        <v>0.04</v>
      </c>
      <c r="H114" s="2">
        <f>'(6) SMB_R23p2-5km_Gl'!U113-'(5) year_D_R23p2-5.5km'!U112</f>
        <v>0.04</v>
      </c>
      <c r="I114" s="2">
        <f>'(6) SMB_R23p2-5km_Gl'!V113-'(5) year_D_R23p2-5.5km'!V112</f>
        <v>0.01</v>
      </c>
      <c r="J114" s="2">
        <f>'(6) SMB_R23p2-5km_Gl'!W113-'(5) year_D_R23p2-5.5km'!W112</f>
        <v>0.03</v>
      </c>
      <c r="K114" s="2">
        <f>'(6) SMB_R23p2-5km_Gl'!X113-'(5) year_D_R23p2-5.5km'!X112</f>
        <v>0.02</v>
      </c>
      <c r="L114" s="2">
        <f>'(6) SMB_R23p2-5km_Gl'!Y113-'(5) year_D_R23p2-5.5km'!Y112</f>
        <v>0.03</v>
      </c>
      <c r="M114" s="2">
        <f>'(6) SMB_R23p2-5km_Gl'!Z113-'(5) year_D_R23p2-5.5km'!Z112</f>
        <v>0.02</v>
      </c>
      <c r="N114" s="2">
        <f>'(6) SMB_R23p2-5km_Gl'!AA113-'(5) year_D_R23p2-5.5km'!AA112</f>
        <v>0.02</v>
      </c>
      <c r="O114" s="2">
        <f>'(6) SMB_R23p2-5km_Gl'!AB113-'(5) year_D_R23p2-5.5km'!AB112</f>
        <v>0.01</v>
      </c>
      <c r="P114" s="2">
        <f>'(6) SMB_R23p2-5km_Gl'!AC113-'(5) year_D_R23p2-5.5km'!AC112</f>
        <v>0.02</v>
      </c>
      <c r="Q114" s="2">
        <f>'(6) SMB_R23p2-5km_Gl'!AD113-'(5) year_D_R23p2-5.5km'!AD112</f>
        <v>0.03</v>
      </c>
      <c r="R114" s="2">
        <f>'(6) SMB_R23p2-5km_Gl'!AE113-'(5) year_D_R23p2-5.5km'!AE112</f>
        <v>0.02</v>
      </c>
      <c r="S114" s="2">
        <f>'(6) SMB_R23p2-5km_Gl'!AF113-'(5) year_D_R23p2-5.5km'!AF112</f>
        <v>0.01</v>
      </c>
      <c r="T114" s="2">
        <f>'(6) SMB_R23p2-5km_Gl'!AG113-'(5) year_D_R23p2-5.5km'!AG112</f>
        <v>0.02</v>
      </c>
      <c r="U114" s="2">
        <f>'(6) SMB_R23p2-5km_Gl'!AH113-'(5) year_D_R23p2-5.5km'!AH112</f>
        <v>0.03</v>
      </c>
      <c r="V114" s="2">
        <f>'(6) SMB_R23p2-5km_Gl'!AI113-'(5) year_D_R23p2-5.5km'!AI112</f>
        <v>0.01</v>
      </c>
      <c r="W114" s="2">
        <f>'(6) SMB_R23p2-5km_Gl'!AJ113-'(5) year_D_R23p2-5.5km'!AJ112</f>
        <v>0.02</v>
      </c>
      <c r="X114" s="2">
        <f>'(6) SMB_R23p2-5km_Gl'!AK113-'(5) year_D_R23p2-5.5km'!AK112</f>
        <v>0.02</v>
      </c>
      <c r="Y114" s="2">
        <f>'(6) SMB_R23p2-5km_Gl'!AL113-'(5) year_D_R23p2-5.5km'!AL112</f>
        <v>0.01</v>
      </c>
      <c r="Z114" s="2">
        <f>'(6) SMB_R23p2-5km_Gl'!AM113-'(5) year_D_R23p2-5.5km'!AM112</f>
        <v>0.01</v>
      </c>
      <c r="AA114" s="2">
        <f>'(6) SMB_R23p2-5km_Gl'!AN113-'(5) year_D_R23p2-5.5km'!AN112</f>
        <v>0.01</v>
      </c>
      <c r="AB114" s="2">
        <f>'(6) SMB_R23p2-5km_Gl'!AO113-'(5) year_D_R23p2-5.5km'!AO112</f>
        <v>0.03</v>
      </c>
      <c r="AC114" s="2">
        <f>'(6) SMB_R23p2-5km_Gl'!AP113-'(5) year_D_R23p2-5.5km'!AP112</f>
        <v>0.02</v>
      </c>
      <c r="AD114" s="2">
        <f>'(6) SMB_R23p2-5km_Gl'!AQ113-'(5) year_D_R23p2-5.5km'!AQ112</f>
        <v>0.01</v>
      </c>
      <c r="AE114" s="2">
        <f>'(6) SMB_R23p2-5km_Gl'!AR113-'(5) year_D_R23p2-5.5km'!AR112</f>
        <v>0</v>
      </c>
      <c r="AF114" s="2">
        <f>'(6) SMB_R23p2-5km_Gl'!AS113-'(5) year_D_R23p2-5.5km'!AS112</f>
        <v>0.01</v>
      </c>
      <c r="AG114" s="2">
        <f>'(6) SMB_R23p2-5km_Gl'!AT113-'(5) year_D_R23p2-5.5km'!AT112</f>
        <v>0.01</v>
      </c>
      <c r="AH114" s="2">
        <f>'(6) SMB_R23p2-5km_Gl'!AU113-'(5) year_D_R23p2-5.5km'!AU112</f>
        <v>0.02</v>
      </c>
      <c r="AI114" s="2">
        <f>'(6) SMB_R23p2-5km_Gl'!AV113-'(5) year_D_R23p2-5.5km'!AV112</f>
        <v>0.02</v>
      </c>
      <c r="AJ114" s="2">
        <f>'(6) SMB_R23p2-5km_Gl'!AW113-'(5) year_D_R23p2-5.5km'!AW112</f>
        <v>0.04</v>
      </c>
      <c r="AK114" s="2">
        <f>'(6) SMB_R23p2-5km_Gl'!AX113-'(5) year_D_R23p2-5.5km'!AX112</f>
        <v>-0.01</v>
      </c>
      <c r="AL114" s="2">
        <f>'(6) SMB_R23p2-5km_Gl'!AY113-'(5) year_D_R23p2-5.5km'!AY112</f>
        <v>-0.01</v>
      </c>
      <c r="AM114" s="2">
        <f>'(6) SMB_R23p2-5km_Gl'!AZ113-'(5) year_D_R23p2-5.5km'!AZ112</f>
        <v>-0.03</v>
      </c>
      <c r="AN114" s="2">
        <f>'(6) SMB_R23p2-5km_Gl'!BA113-'(5) year_D_R23p2-5.5km'!BA112</f>
        <v>0</v>
      </c>
      <c r="AO114" s="2">
        <f>'(6) SMB_R23p2-5km_Gl'!BB113-'(5) year_D_R23p2-5.5km'!BB112</f>
        <v>-0.01</v>
      </c>
      <c r="AP114" s="2">
        <f>'(6) SMB_R23p2-5km_Gl'!BC113-'(5) year_D_R23p2-5.5km'!BC112</f>
        <v>0</v>
      </c>
      <c r="AQ114" s="2">
        <f>'(6) SMB_R23p2-5km_Gl'!BD113-'(5) year_D_R23p2-5.5km'!BD112</f>
        <v>-0.03</v>
      </c>
      <c r="AR114" s="2">
        <f>'(6) SMB_R23p2-5km_Gl'!BE113-'(5) year_D_R23p2-5.5km'!BE112</f>
        <v>0.01</v>
      </c>
      <c r="AS114" s="2">
        <f>'(6) SMB_R23p2-5km_Gl'!BF113-'(5) year_D_R23p2-5.5km'!BF112</f>
        <v>0.02</v>
      </c>
      <c r="AT114" s="2">
        <f>'(6) SMB_R23p2-5km_Gl'!BG113-'(5) year_D_R23p2-5.5km'!BG112</f>
        <v>-0.01</v>
      </c>
      <c r="AU114" s="2">
        <f>'(6) SMB_R23p2-5km_Gl'!BH113-'(5) year_D_R23p2-5.5km'!BH112</f>
        <v>0</v>
      </c>
      <c r="AV114" s="2">
        <f>'(6) SMB_R23p2-5km_Gl'!BI113-'(5) year_D_R23p2-5.5km'!BI112</f>
        <v>0.03</v>
      </c>
      <c r="AW114" s="2">
        <f>'(6) SMB_R23p2-5km_Gl'!BJ113-'(5) year_D_R23p2-5.5km'!BJ112</f>
        <v>0.02</v>
      </c>
      <c r="AX114" s="23">
        <f t="shared" si="21"/>
        <v>1.3695652173913051E-2</v>
      </c>
      <c r="AY114" s="23">
        <f t="shared" si="17"/>
        <v>2.263157894736843E-2</v>
      </c>
      <c r="AZ114" s="23">
        <f t="shared" si="18"/>
        <v>3.3333333333333344E-3</v>
      </c>
      <c r="BD114" s="2">
        <f>SQRT('(5) year_D_R23p2-5.5km'!BN112^2+'(5) year_D_R23p2-5.5km'!$M112^2)</f>
        <v>4.4365211745273271E-4</v>
      </c>
      <c r="BE114" s="2">
        <f>SQRT('(5) year_D_R23p2-5.5km'!BO112^2+'(5) year_D_R23p2-5.5km'!$M112^2)</f>
        <v>4.4365211745273271E-4</v>
      </c>
      <c r="BF114" s="2">
        <f>SQRT('(5) year_D_R23p2-5.5km'!BP112^2+'(5) year_D_R23p2-5.5km'!$M112^2)</f>
        <v>4.4365211745273271E-4</v>
      </c>
      <c r="BG114" s="2">
        <f>SQRT('(5) year_D_R23p2-5.5km'!BQ112^2+'(5) year_D_R23p2-5.5km'!$M112^2)</f>
        <v>4.4365211745273271E-4</v>
      </c>
      <c r="BH114" s="2">
        <f>SQRT('(5) year_D_R23p2-5.5km'!BR112^2+'(5) year_D_R23p2-5.5km'!$M112^2)</f>
        <v>4.4365211745273271E-4</v>
      </c>
      <c r="BI114" s="2">
        <f>SQRT('(5) year_D_R23p2-5.5km'!BS112^2+'(5) year_D_R23p2-5.5km'!$M112^2)</f>
        <v>4.4365211745273271E-4</v>
      </c>
      <c r="BJ114" s="2">
        <f>SQRT('(5) year_D_R23p2-5.5km'!BT112^2+'(5) year_D_R23p2-5.5km'!$M112^2)</f>
        <v>4.4365211745273271E-4</v>
      </c>
      <c r="BK114" s="2">
        <f>SQRT('(5) year_D_R23p2-5.5km'!BU112^2+'(5) year_D_R23p2-5.5km'!$M112^2)</f>
        <v>4.4365211745273271E-4</v>
      </c>
      <c r="BL114" s="2">
        <f>SQRT('(5) year_D_R23p2-5.5km'!BV112^2+'(5) year_D_R23p2-5.5km'!$M112^2)</f>
        <v>4.4365211745273271E-4</v>
      </c>
      <c r="BM114" s="2">
        <f>SQRT('(5) year_D_R23p2-5.5km'!BW112^2+'(5) year_D_R23p2-5.5km'!$M112^2)</f>
        <v>4.4365211745273271E-4</v>
      </c>
      <c r="BN114" s="2">
        <f>SQRT('(5) year_D_R23p2-5.5km'!BX112^2+'(5) year_D_R23p2-5.5km'!$M112^2)</f>
        <v>4.4365211745273271E-4</v>
      </c>
      <c r="BO114" s="2">
        <f>SQRT('(5) year_D_R23p2-5.5km'!BY112^2+'(5) year_D_R23p2-5.5km'!$M112^2)</f>
        <v>4.4365211745273271E-4</v>
      </c>
      <c r="BP114" s="2">
        <f>SQRT('(5) year_D_R23p2-5.5km'!BZ112^2+'(5) year_D_R23p2-5.5km'!$M112^2)</f>
        <v>4.4365211745273271E-4</v>
      </c>
      <c r="BQ114" s="2">
        <f>SQRT('(5) year_D_R23p2-5.5km'!CA112^2+'(5) year_D_R23p2-5.5km'!$M112^2)</f>
        <v>4.4365211745273271E-4</v>
      </c>
      <c r="BR114" s="2">
        <f>SQRT('(5) year_D_R23p2-5.5km'!CB112^2+'(5) year_D_R23p2-5.5km'!$M112^2)</f>
        <v>4.4365211745273271E-4</v>
      </c>
      <c r="BS114" s="2">
        <f>SQRT('(5) year_D_R23p2-5.5km'!CC112^2+'(5) year_D_R23p2-5.5km'!$M112^2)</f>
        <v>4.4365211745273271E-4</v>
      </c>
      <c r="BT114" s="2">
        <f>SQRT('(5) year_D_R23p2-5.5km'!CD112^2+'(5) year_D_R23p2-5.5km'!$M112^2)</f>
        <v>4.4365211745273271E-4</v>
      </c>
      <c r="BU114" s="2">
        <f>SQRT('(5) year_D_R23p2-5.5km'!CE112^2+'(5) year_D_R23p2-5.5km'!$M112^2)</f>
        <v>4.4365211745273271E-4</v>
      </c>
      <c r="BV114" s="2">
        <f>SQRT('(5) year_D_R23p2-5.5km'!CF112^2+'(5) year_D_R23p2-5.5km'!$M112^2)</f>
        <v>4.4365211745273271E-4</v>
      </c>
      <c r="BW114" s="2">
        <f>SQRT('(5) year_D_R23p2-5.5km'!CG112^2+'(5) year_D_R23p2-5.5km'!$M112^2)</f>
        <v>4.4365211745273271E-4</v>
      </c>
      <c r="BX114" s="2">
        <f>SQRT('(5) year_D_R23p2-5.5km'!CH112^2+'(5) year_D_R23p2-5.5km'!$M112^2)</f>
        <v>4.4365211745273271E-4</v>
      </c>
      <c r="BY114" s="2">
        <f>SQRT('(5) year_D_R23p2-5.5km'!CI112^2+'(5) year_D_R23p2-5.5km'!$M112^2)</f>
        <v>4.4365211745273271E-4</v>
      </c>
      <c r="BZ114" s="2">
        <f>SQRT('(5) year_D_R23p2-5.5km'!CJ112^2+'(5) year_D_R23p2-5.5km'!$M112^2)</f>
        <v>4.4365211745273271E-4</v>
      </c>
      <c r="CA114" s="2">
        <f>SQRT('(5) year_D_R23p2-5.5km'!CK112^2+'(5) year_D_R23p2-5.5km'!$M112^2)</f>
        <v>4.4365211745273271E-4</v>
      </c>
      <c r="CB114" s="2">
        <f>SQRT('(5) year_D_R23p2-5.5km'!CL112^2+'(5) year_D_R23p2-5.5km'!$M112^2)</f>
        <v>4.4365211745273271E-4</v>
      </c>
      <c r="CC114" s="2">
        <f>SQRT('(5) year_D_R23p2-5.5km'!CM112^2+'(5) year_D_R23p2-5.5km'!$M112^2)</f>
        <v>4.4365211745273271E-4</v>
      </c>
      <c r="CD114" s="2">
        <f>SQRT('(5) year_D_R23p2-5.5km'!CN112^2+'(5) year_D_R23p2-5.5km'!$M112^2)</f>
        <v>4.4365211745273271E-4</v>
      </c>
      <c r="CE114" s="2">
        <f>SQRT('(5) year_D_R23p2-5.5km'!CO112^2+'(5) year_D_R23p2-5.5km'!$M112^2)</f>
        <v>4.4365211745273271E-4</v>
      </c>
      <c r="CF114" s="2">
        <f>SQRT('(5) year_D_R23p2-5.5km'!CP112^2+'(5) year_D_R23p2-5.5km'!$M112^2)</f>
        <v>4.4365211745273271E-4</v>
      </c>
      <c r="CG114" s="2">
        <f>SQRT('(5) year_D_R23p2-5.5km'!CQ112^2+'(5) year_D_R23p2-5.5km'!$M112^2)</f>
        <v>4.4365211745273271E-4</v>
      </c>
      <c r="CH114" s="2">
        <f>SQRT('(5) year_D_R23p2-5.5km'!CR112^2+'(5) year_D_R23p2-5.5km'!$M112^2)</f>
        <v>4.4365211745273271E-4</v>
      </c>
      <c r="CI114" s="2">
        <f>SQRT('(5) year_D_R23p2-5.5km'!CS112^2+'(5) year_D_R23p2-5.5km'!$M112^2)</f>
        <v>4.4365211745273271E-4</v>
      </c>
      <c r="CJ114" s="2">
        <f>SQRT('(5) year_D_R23p2-5.5km'!CT112^2+'(5) year_D_R23p2-5.5km'!$M112^2)</f>
        <v>4.4365211745273271E-4</v>
      </c>
      <c r="CK114" s="2">
        <f>SQRT('(5) year_D_R23p2-5.5km'!CU112^2+'(5) year_D_R23p2-5.5km'!$M112^2)</f>
        <v>4.4365211745273271E-4</v>
      </c>
      <c r="CL114" s="2">
        <f>SQRT('(5) year_D_R23p2-5.5km'!CV112^2+'(5) year_D_R23p2-5.5km'!$M112^2)</f>
        <v>4.4365211745273271E-4</v>
      </c>
      <c r="CM114" s="2">
        <f>SQRT('(5) year_D_R23p2-5.5km'!CW112^2+'(5) year_D_R23p2-5.5km'!$M112^2)</f>
        <v>4.4365211745273271E-4</v>
      </c>
      <c r="CN114" s="2">
        <f>SQRT('(5) year_D_R23p2-5.5km'!CX112^2+'(5) year_D_R23p2-5.5km'!$M112^2)</f>
        <v>4.4365211745273271E-4</v>
      </c>
      <c r="CO114" s="2">
        <f>SQRT('(5) year_D_R23p2-5.5km'!CY112^2+'(5) year_D_R23p2-5.5km'!$M112^2)</f>
        <v>4.4365211745273271E-4</v>
      </c>
      <c r="CP114" s="2">
        <f>SQRT('(5) year_D_R23p2-5.5km'!CZ112^2+'(5) year_D_R23p2-5.5km'!$M112^2)</f>
        <v>4.4365211745273271E-4</v>
      </c>
      <c r="CQ114" s="2">
        <f>SQRT('(5) year_D_R23p2-5.5km'!DA112^2+'(5) year_D_R23p2-5.5km'!$M112^2)</f>
        <v>4.4365211745273271E-4</v>
      </c>
      <c r="CR114" s="2">
        <f>SQRT('(5) year_D_R23p2-5.5km'!DB112^2+'(5) year_D_R23p2-5.5km'!$M112^2)</f>
        <v>4.4365211745273271E-4</v>
      </c>
      <c r="CS114" s="2">
        <f>SQRT('(5) year_D_R23p2-5.5km'!DC112^2+'(5) year_D_R23p2-5.5km'!$M112^2)</f>
        <v>4.4365211745273271E-4</v>
      </c>
      <c r="CT114" s="2">
        <f>SQRT('(5) year_D_R23p2-5.5km'!DD112^2+'(5) year_D_R23p2-5.5km'!$M112^2)</f>
        <v>4.4365211745273271E-4</v>
      </c>
      <c r="CU114" s="2">
        <f>SQRT('(5) year_D_R23p2-5.5km'!DE112^2+'(5) year_D_R23p2-5.5km'!$M112^2)</f>
        <v>4.4365211745273271E-4</v>
      </c>
      <c r="CV114" s="2">
        <f>SQRT('(5) year_D_R23p2-5.5km'!DF112^2+'(5) year_D_R23p2-5.5km'!$M112^2)</f>
        <v>4.4365211745273271E-4</v>
      </c>
      <c r="CW114" s="2">
        <f>SQRT('(5) year_D_R23p2-5.5km'!DG112^2+'(5) year_D_R23p2-5.5km'!$M112^2)</f>
        <v>4.4365211745273271E-4</v>
      </c>
      <c r="CX114" s="2">
        <f>SQRT('(5) year_D_R23p2-5.5km'!DH112^2+'(5) year_D_R23p2-5.5km'!$M112^2)</f>
        <v>4.4365211745273271E-4</v>
      </c>
      <c r="CY114" s="2">
        <f t="shared" si="19"/>
        <v>6.6135752865735455E-5</v>
      </c>
      <c r="CZ114" s="2">
        <f t="shared" si="16"/>
        <v>1.0456980691286597E-4</v>
      </c>
      <c r="DA114" s="2">
        <f t="shared" si="20"/>
        <v>1.0456980691286597E-4</v>
      </c>
    </row>
    <row r="115" spans="1:105" x14ac:dyDescent="0.2">
      <c r="A115" s="170" t="s">
        <v>218</v>
      </c>
      <c r="B115" s="3" t="s">
        <v>176</v>
      </c>
      <c r="C115" s="2">
        <f>'(6) SMB_R23p2-5km_Gl'!P114-'(5) year_D_R23p2-5.5km'!P113</f>
        <v>0.01</v>
      </c>
      <c r="D115" s="2">
        <f>'(6) SMB_R23p2-5km_Gl'!Q114-'(5) year_D_R23p2-5.5km'!Q113</f>
        <v>0.01</v>
      </c>
      <c r="E115" s="2">
        <f>'(6) SMB_R23p2-5km_Gl'!R114-'(5) year_D_R23p2-5.5km'!R113</f>
        <v>0.01</v>
      </c>
      <c r="F115" s="2">
        <f>'(6) SMB_R23p2-5km_Gl'!S114-'(5) year_D_R23p2-5.5km'!S113</f>
        <v>0.01</v>
      </c>
      <c r="G115" s="2">
        <f>'(6) SMB_R23p2-5km_Gl'!T114-'(5) year_D_R23p2-5.5km'!T113</f>
        <v>0.01</v>
      </c>
      <c r="H115" s="2">
        <f>'(6) SMB_R23p2-5km_Gl'!U114-'(5) year_D_R23p2-5.5km'!U113</f>
        <v>0.01</v>
      </c>
      <c r="I115" s="2">
        <f>'(6) SMB_R23p2-5km_Gl'!V114-'(5) year_D_R23p2-5.5km'!V113</f>
        <v>0.01</v>
      </c>
      <c r="J115" s="2">
        <f>'(6) SMB_R23p2-5km_Gl'!W114-'(5) year_D_R23p2-5.5km'!W113</f>
        <v>0.01</v>
      </c>
      <c r="K115" s="2">
        <f>'(6) SMB_R23p2-5km_Gl'!X114-'(5) year_D_R23p2-5.5km'!X113</f>
        <v>0.01</v>
      </c>
      <c r="L115" s="2">
        <f>'(6) SMB_R23p2-5km_Gl'!Y114-'(5) year_D_R23p2-5.5km'!Y113</f>
        <v>0.01</v>
      </c>
      <c r="M115" s="2">
        <f>'(6) SMB_R23p2-5km_Gl'!Z114-'(5) year_D_R23p2-5.5km'!Z113</f>
        <v>0.01</v>
      </c>
      <c r="N115" s="2">
        <f>'(6) SMB_R23p2-5km_Gl'!AA114-'(5) year_D_R23p2-5.5km'!AA113</f>
        <v>0.01</v>
      </c>
      <c r="O115" s="2">
        <f>'(6) SMB_R23p2-5km_Gl'!AB114-'(5) year_D_R23p2-5.5km'!AB113</f>
        <v>0.01</v>
      </c>
      <c r="P115" s="2">
        <f>'(6) SMB_R23p2-5km_Gl'!AC114-'(5) year_D_R23p2-5.5km'!AC113</f>
        <v>0.01</v>
      </c>
      <c r="Q115" s="2">
        <f>'(6) SMB_R23p2-5km_Gl'!AD114-'(5) year_D_R23p2-5.5km'!AD113</f>
        <v>0.01</v>
      </c>
      <c r="R115" s="2">
        <f>'(6) SMB_R23p2-5km_Gl'!AE114-'(5) year_D_R23p2-5.5km'!AE113</f>
        <v>0.01</v>
      </c>
      <c r="S115" s="2">
        <f>'(6) SMB_R23p2-5km_Gl'!AF114-'(5) year_D_R23p2-5.5km'!AF113</f>
        <v>0.01</v>
      </c>
      <c r="T115" s="2">
        <f>'(6) SMB_R23p2-5km_Gl'!AG114-'(5) year_D_R23p2-5.5km'!AG113</f>
        <v>0.01</v>
      </c>
      <c r="U115" s="2">
        <f>'(6) SMB_R23p2-5km_Gl'!AH114-'(5) year_D_R23p2-5.5km'!AH113</f>
        <v>0.02</v>
      </c>
      <c r="V115" s="2">
        <f>'(6) SMB_R23p2-5km_Gl'!AI114-'(5) year_D_R23p2-5.5km'!AI113</f>
        <v>0.01</v>
      </c>
      <c r="W115" s="2">
        <f>'(6) SMB_R23p2-5km_Gl'!AJ114-'(5) year_D_R23p2-5.5km'!AJ113</f>
        <v>0.01</v>
      </c>
      <c r="X115" s="2">
        <f>'(6) SMB_R23p2-5km_Gl'!AK114-'(5) year_D_R23p2-5.5km'!AK113</f>
        <v>0.01</v>
      </c>
      <c r="Y115" s="2">
        <f>'(6) SMB_R23p2-5km_Gl'!AL114-'(5) year_D_R23p2-5.5km'!AL113</f>
        <v>0.01</v>
      </c>
      <c r="Z115" s="2">
        <f>'(6) SMB_R23p2-5km_Gl'!AM114-'(5) year_D_R23p2-5.5km'!AM113</f>
        <v>0.01</v>
      </c>
      <c r="AA115" s="2">
        <f>'(6) SMB_R23p2-5km_Gl'!AN114-'(5) year_D_R23p2-5.5km'!AN113</f>
        <v>0.01</v>
      </c>
      <c r="AB115" s="2">
        <f>'(6) SMB_R23p2-5km_Gl'!AO114-'(5) year_D_R23p2-5.5km'!AO113</f>
        <v>0.01</v>
      </c>
      <c r="AC115" s="2">
        <f>'(6) SMB_R23p2-5km_Gl'!AP114-'(5) year_D_R23p2-5.5km'!AP113</f>
        <v>0.01</v>
      </c>
      <c r="AD115" s="2">
        <f>'(6) SMB_R23p2-5km_Gl'!AQ114-'(5) year_D_R23p2-5.5km'!AQ113</f>
        <v>0.01</v>
      </c>
      <c r="AE115" s="2">
        <f>'(6) SMB_R23p2-5km_Gl'!AR114-'(5) year_D_R23p2-5.5km'!AR113</f>
        <v>0</v>
      </c>
      <c r="AF115" s="2">
        <f>'(6) SMB_R23p2-5km_Gl'!AS114-'(5) year_D_R23p2-5.5km'!AS113</f>
        <v>0.01</v>
      </c>
      <c r="AG115" s="2">
        <f>'(6) SMB_R23p2-5km_Gl'!AT114-'(5) year_D_R23p2-5.5km'!AT113</f>
        <v>0.01</v>
      </c>
      <c r="AH115" s="2">
        <f>'(6) SMB_R23p2-5km_Gl'!AU114-'(5) year_D_R23p2-5.5km'!AU113</f>
        <v>0.01</v>
      </c>
      <c r="AI115" s="2">
        <f>'(6) SMB_R23p2-5km_Gl'!AV114-'(5) year_D_R23p2-5.5km'!AV113</f>
        <v>0.01</v>
      </c>
      <c r="AJ115" s="2">
        <f>'(6) SMB_R23p2-5km_Gl'!AW114-'(5) year_D_R23p2-5.5km'!AW113</f>
        <v>0.01</v>
      </c>
      <c r="AK115" s="2">
        <f>'(6) SMB_R23p2-5km_Gl'!AX114-'(5) year_D_R23p2-5.5km'!AX113</f>
        <v>0</v>
      </c>
      <c r="AL115" s="2">
        <f>'(6) SMB_R23p2-5km_Gl'!AY114-'(5) year_D_R23p2-5.5km'!AY113</f>
        <v>0</v>
      </c>
      <c r="AM115" s="2">
        <f>'(6) SMB_R23p2-5km_Gl'!AZ114-'(5) year_D_R23p2-5.5km'!AZ113</f>
        <v>0</v>
      </c>
      <c r="AN115" s="2">
        <f>'(6) SMB_R23p2-5km_Gl'!BA114-'(5) year_D_R23p2-5.5km'!BA113</f>
        <v>0.01</v>
      </c>
      <c r="AO115" s="2">
        <f>'(6) SMB_R23p2-5km_Gl'!BB114-'(5) year_D_R23p2-5.5km'!BB113</f>
        <v>0.01</v>
      </c>
      <c r="AP115" s="2">
        <f>'(6) SMB_R23p2-5km_Gl'!BC114-'(5) year_D_R23p2-5.5km'!BC113</f>
        <v>0.01</v>
      </c>
      <c r="AQ115" s="2">
        <f>'(6) SMB_R23p2-5km_Gl'!BD114-'(5) year_D_R23p2-5.5km'!BD113</f>
        <v>0</v>
      </c>
      <c r="AR115" s="2">
        <f>'(6) SMB_R23p2-5km_Gl'!BE114-'(5) year_D_R23p2-5.5km'!BE113</f>
        <v>0.01</v>
      </c>
      <c r="AS115" s="2">
        <f>'(6) SMB_R23p2-5km_Gl'!BF114-'(5) year_D_R23p2-5.5km'!BF113</f>
        <v>0.01</v>
      </c>
      <c r="AT115" s="2">
        <f>'(6) SMB_R23p2-5km_Gl'!BG114-'(5) year_D_R23p2-5.5km'!BG113</f>
        <v>0</v>
      </c>
      <c r="AU115" s="2">
        <f>'(6) SMB_R23p2-5km_Gl'!BH114-'(5) year_D_R23p2-5.5km'!BH113</f>
        <v>0.01</v>
      </c>
      <c r="AV115" s="2">
        <f>'(6) SMB_R23p2-5km_Gl'!BI114-'(5) year_D_R23p2-5.5km'!BI113</f>
        <v>0.02</v>
      </c>
      <c r="AW115" s="2">
        <f>'(6) SMB_R23p2-5km_Gl'!BJ114-'(5) year_D_R23p2-5.5km'!BJ113</f>
        <v>0.01</v>
      </c>
      <c r="AX115" s="23">
        <f t="shared" si="21"/>
        <v>9.1304347826086998E-3</v>
      </c>
      <c r="AY115" s="23">
        <f t="shared" si="17"/>
        <v>1.0526315789473684E-2</v>
      </c>
      <c r="AZ115" s="23">
        <f t="shared" si="18"/>
        <v>7.222222222222221E-3</v>
      </c>
      <c r="BD115" s="2">
        <f>SQRT('(5) year_D_R23p2-5.5km'!BN113^2+'(5) year_D_R23p2-5.5km'!$M113^2)</f>
        <v>9.1635893344771624E-5</v>
      </c>
      <c r="BE115" s="2">
        <f>SQRT('(5) year_D_R23p2-5.5km'!BO113^2+'(5) year_D_R23p2-5.5km'!$M113^2)</f>
        <v>9.1635893344771624E-5</v>
      </c>
      <c r="BF115" s="2">
        <f>SQRT('(5) year_D_R23p2-5.5km'!BP113^2+'(5) year_D_R23p2-5.5km'!$M113^2)</f>
        <v>9.1635893344771624E-5</v>
      </c>
      <c r="BG115" s="2">
        <f>SQRT('(5) year_D_R23p2-5.5km'!BQ113^2+'(5) year_D_R23p2-5.5km'!$M113^2)</f>
        <v>9.1635893344771624E-5</v>
      </c>
      <c r="BH115" s="2">
        <f>SQRT('(5) year_D_R23p2-5.5km'!BR113^2+'(5) year_D_R23p2-5.5km'!$M113^2)</f>
        <v>9.1635893344771624E-5</v>
      </c>
      <c r="BI115" s="2">
        <f>SQRT('(5) year_D_R23p2-5.5km'!BS113^2+'(5) year_D_R23p2-5.5km'!$M113^2)</f>
        <v>9.1635893344771624E-5</v>
      </c>
      <c r="BJ115" s="2">
        <f>SQRT('(5) year_D_R23p2-5.5km'!BT113^2+'(5) year_D_R23p2-5.5km'!$M113^2)</f>
        <v>9.1635893344771624E-5</v>
      </c>
      <c r="BK115" s="2">
        <f>SQRT('(5) year_D_R23p2-5.5km'!BU113^2+'(5) year_D_R23p2-5.5km'!$M113^2)</f>
        <v>9.1635893344771624E-5</v>
      </c>
      <c r="BL115" s="2">
        <f>SQRT('(5) year_D_R23p2-5.5km'!BV113^2+'(5) year_D_R23p2-5.5km'!$M113^2)</f>
        <v>9.1635893344771624E-5</v>
      </c>
      <c r="BM115" s="2">
        <f>SQRT('(5) year_D_R23p2-5.5km'!BW113^2+'(5) year_D_R23p2-5.5km'!$M113^2)</f>
        <v>9.1635893344771624E-5</v>
      </c>
      <c r="BN115" s="2">
        <f>SQRT('(5) year_D_R23p2-5.5km'!BX113^2+'(5) year_D_R23p2-5.5km'!$M113^2)</f>
        <v>9.1635893344771624E-5</v>
      </c>
      <c r="BO115" s="2">
        <f>SQRT('(5) year_D_R23p2-5.5km'!BY113^2+'(5) year_D_R23p2-5.5km'!$M113^2)</f>
        <v>9.1635893344771624E-5</v>
      </c>
      <c r="BP115" s="2">
        <f>SQRT('(5) year_D_R23p2-5.5km'!BZ113^2+'(5) year_D_R23p2-5.5km'!$M113^2)</f>
        <v>9.1635893344771624E-5</v>
      </c>
      <c r="BQ115" s="2">
        <f>SQRT('(5) year_D_R23p2-5.5km'!CA113^2+'(5) year_D_R23p2-5.5km'!$M113^2)</f>
        <v>9.1635893344771624E-5</v>
      </c>
      <c r="BR115" s="2">
        <f>SQRT('(5) year_D_R23p2-5.5km'!CB113^2+'(5) year_D_R23p2-5.5km'!$M113^2)</f>
        <v>9.1635893344771624E-5</v>
      </c>
      <c r="BS115" s="2">
        <f>SQRT('(5) year_D_R23p2-5.5km'!CC113^2+'(5) year_D_R23p2-5.5km'!$M113^2)</f>
        <v>9.1635893344771624E-5</v>
      </c>
      <c r="BT115" s="2">
        <f>SQRT('(5) year_D_R23p2-5.5km'!CD113^2+'(5) year_D_R23p2-5.5km'!$M113^2)</f>
        <v>9.1635893344771624E-5</v>
      </c>
      <c r="BU115" s="2">
        <f>SQRT('(5) year_D_R23p2-5.5km'!CE113^2+'(5) year_D_R23p2-5.5km'!$M113^2)</f>
        <v>9.1635893344771624E-5</v>
      </c>
      <c r="BV115" s="2">
        <f>SQRT('(5) year_D_R23p2-5.5km'!CF113^2+'(5) year_D_R23p2-5.5km'!$M113^2)</f>
        <v>9.1635893344771624E-5</v>
      </c>
      <c r="BW115" s="2">
        <f>SQRT('(5) year_D_R23p2-5.5km'!CG113^2+'(5) year_D_R23p2-5.5km'!$M113^2)</f>
        <v>9.1635893344771624E-5</v>
      </c>
      <c r="BX115" s="2">
        <f>SQRT('(5) year_D_R23p2-5.5km'!CH113^2+'(5) year_D_R23p2-5.5km'!$M113^2)</f>
        <v>9.1635893344771624E-5</v>
      </c>
      <c r="BY115" s="2">
        <f>SQRT('(5) year_D_R23p2-5.5km'!CI113^2+'(5) year_D_R23p2-5.5km'!$M113^2)</f>
        <v>9.1635893344771624E-5</v>
      </c>
      <c r="BZ115" s="2">
        <f>SQRT('(5) year_D_R23p2-5.5km'!CJ113^2+'(5) year_D_R23p2-5.5km'!$M113^2)</f>
        <v>9.1635893344771624E-5</v>
      </c>
      <c r="CA115" s="2">
        <f>SQRT('(5) year_D_R23p2-5.5km'!CK113^2+'(5) year_D_R23p2-5.5km'!$M113^2)</f>
        <v>9.1635893344771624E-5</v>
      </c>
      <c r="CB115" s="2">
        <f>SQRT('(5) year_D_R23p2-5.5km'!CL113^2+'(5) year_D_R23p2-5.5km'!$M113^2)</f>
        <v>9.1635893344771624E-5</v>
      </c>
      <c r="CC115" s="2">
        <f>SQRT('(5) year_D_R23p2-5.5km'!CM113^2+'(5) year_D_R23p2-5.5km'!$M113^2)</f>
        <v>9.1635893344771624E-5</v>
      </c>
      <c r="CD115" s="2">
        <f>SQRT('(5) year_D_R23p2-5.5km'!CN113^2+'(5) year_D_R23p2-5.5km'!$M113^2)</f>
        <v>9.1635893344771624E-5</v>
      </c>
      <c r="CE115" s="2">
        <f>SQRT('(5) year_D_R23p2-5.5km'!CO113^2+'(5) year_D_R23p2-5.5km'!$M113^2)</f>
        <v>9.1635893344771624E-5</v>
      </c>
      <c r="CF115" s="2">
        <f>SQRT('(5) year_D_R23p2-5.5km'!CP113^2+'(5) year_D_R23p2-5.5km'!$M113^2)</f>
        <v>9.1635893344771624E-5</v>
      </c>
      <c r="CG115" s="2">
        <f>SQRT('(5) year_D_R23p2-5.5km'!CQ113^2+'(5) year_D_R23p2-5.5km'!$M113^2)</f>
        <v>9.1635893344771624E-5</v>
      </c>
      <c r="CH115" s="2">
        <f>SQRT('(5) year_D_R23p2-5.5km'!CR113^2+'(5) year_D_R23p2-5.5km'!$M113^2)</f>
        <v>9.1635893344771624E-5</v>
      </c>
      <c r="CI115" s="2">
        <f>SQRT('(5) year_D_R23p2-5.5km'!CS113^2+'(5) year_D_R23p2-5.5km'!$M113^2)</f>
        <v>9.1635893344771624E-5</v>
      </c>
      <c r="CJ115" s="2">
        <f>SQRT('(5) year_D_R23p2-5.5km'!CT113^2+'(5) year_D_R23p2-5.5km'!$M113^2)</f>
        <v>9.1635893344771624E-5</v>
      </c>
      <c r="CK115" s="2">
        <f>SQRT('(5) year_D_R23p2-5.5km'!CU113^2+'(5) year_D_R23p2-5.5km'!$M113^2)</f>
        <v>9.1635893344771624E-5</v>
      </c>
      <c r="CL115" s="2">
        <f>SQRT('(5) year_D_R23p2-5.5km'!CV113^2+'(5) year_D_R23p2-5.5km'!$M113^2)</f>
        <v>9.1635893344771624E-5</v>
      </c>
      <c r="CM115" s="2">
        <f>SQRT('(5) year_D_R23p2-5.5km'!CW113^2+'(5) year_D_R23p2-5.5km'!$M113^2)</f>
        <v>9.1635893344771624E-5</v>
      </c>
      <c r="CN115" s="2">
        <f>SQRT('(5) year_D_R23p2-5.5km'!CX113^2+'(5) year_D_R23p2-5.5km'!$M113^2)</f>
        <v>9.1635893344771624E-5</v>
      </c>
      <c r="CO115" s="2">
        <f>SQRT('(5) year_D_R23p2-5.5km'!CY113^2+'(5) year_D_R23p2-5.5km'!$M113^2)</f>
        <v>9.1635893344771624E-5</v>
      </c>
      <c r="CP115" s="2">
        <f>SQRT('(5) year_D_R23p2-5.5km'!CZ113^2+'(5) year_D_R23p2-5.5km'!$M113^2)</f>
        <v>9.1635893344771624E-5</v>
      </c>
      <c r="CQ115" s="2">
        <f>SQRT('(5) year_D_R23p2-5.5km'!DA113^2+'(5) year_D_R23p2-5.5km'!$M113^2)</f>
        <v>9.1635893344771624E-5</v>
      </c>
      <c r="CR115" s="2">
        <f>SQRT('(5) year_D_R23p2-5.5km'!DB113^2+'(5) year_D_R23p2-5.5km'!$M113^2)</f>
        <v>9.1635893344771624E-5</v>
      </c>
      <c r="CS115" s="2">
        <f>SQRT('(5) year_D_R23p2-5.5km'!DC113^2+'(5) year_D_R23p2-5.5km'!$M113^2)</f>
        <v>9.1635893344771624E-5</v>
      </c>
      <c r="CT115" s="2">
        <f>SQRT('(5) year_D_R23p2-5.5km'!DD113^2+'(5) year_D_R23p2-5.5km'!$M113^2)</f>
        <v>9.1635893344771624E-5</v>
      </c>
      <c r="CU115" s="2">
        <f>SQRT('(5) year_D_R23p2-5.5km'!DE113^2+'(5) year_D_R23p2-5.5km'!$M113^2)</f>
        <v>9.1635893344771624E-5</v>
      </c>
      <c r="CV115" s="2">
        <f>SQRT('(5) year_D_R23p2-5.5km'!DF113^2+'(5) year_D_R23p2-5.5km'!$M113^2)</f>
        <v>9.1635893344771624E-5</v>
      </c>
      <c r="CW115" s="2">
        <f>SQRT('(5) year_D_R23p2-5.5km'!DG113^2+'(5) year_D_R23p2-5.5km'!$M113^2)</f>
        <v>9.1635893344771624E-5</v>
      </c>
      <c r="CX115" s="2">
        <f>SQRT('(5) year_D_R23p2-5.5km'!DH113^2+'(5) year_D_R23p2-5.5km'!$M113^2)</f>
        <v>9.1635893344771624E-5</v>
      </c>
      <c r="CY115" s="2">
        <f t="shared" si="19"/>
        <v>1.3660272446521991E-5</v>
      </c>
      <c r="CZ115" s="2">
        <f t="shared" si="16"/>
        <v>2.1598787194725087E-5</v>
      </c>
      <c r="DA115" s="2">
        <f t="shared" si="20"/>
        <v>2.1598787194725087E-5</v>
      </c>
    </row>
    <row r="116" spans="1:105" x14ac:dyDescent="0.2">
      <c r="A116" s="170" t="s">
        <v>145</v>
      </c>
      <c r="B116" s="3" t="s">
        <v>176</v>
      </c>
      <c r="C116" s="2">
        <f>'(6) SMB_R23p2-5km_Gl'!P115-'(5) year_D_R23p2-5.5km'!P114</f>
        <v>-6.5000000000000006E-3</v>
      </c>
      <c r="D116" s="2">
        <f>'(6) SMB_R23p2-5km_Gl'!Q115-'(5) year_D_R23p2-5.5km'!Q114</f>
        <v>-6.5000000000000006E-3</v>
      </c>
      <c r="E116" s="2">
        <f>'(6) SMB_R23p2-5km_Gl'!R115-'(5) year_D_R23p2-5.5km'!R114</f>
        <v>3.4999999999999996E-3</v>
      </c>
      <c r="F116" s="2">
        <f>'(6) SMB_R23p2-5km_Gl'!S115-'(5) year_D_R23p2-5.5km'!S114</f>
        <v>-6.5000000000000006E-3</v>
      </c>
      <c r="G116" s="2">
        <f>'(6) SMB_R23p2-5km_Gl'!T115-'(5) year_D_R23p2-5.5km'!T114</f>
        <v>1.3499999999999998E-2</v>
      </c>
      <c r="H116" s="2">
        <f>'(6) SMB_R23p2-5km_Gl'!U115-'(5) year_D_R23p2-5.5km'!U114</f>
        <v>3.4999999999999996E-3</v>
      </c>
      <c r="I116" s="2">
        <f>'(6) SMB_R23p2-5km_Gl'!V115-'(5) year_D_R23p2-5.5km'!V114</f>
        <v>-6.5000000000000006E-3</v>
      </c>
      <c r="J116" s="2">
        <f>'(6) SMB_R23p2-5km_Gl'!W115-'(5) year_D_R23p2-5.5km'!W114</f>
        <v>3.4999999999999996E-3</v>
      </c>
      <c r="K116" s="2">
        <f>'(6) SMB_R23p2-5km_Gl'!X115-'(5) year_D_R23p2-5.5km'!X114</f>
        <v>3.4999999999999996E-3</v>
      </c>
      <c r="L116" s="2">
        <f>'(6) SMB_R23p2-5km_Gl'!Y115-'(5) year_D_R23p2-5.5km'!Y114</f>
        <v>3.4999999999999996E-3</v>
      </c>
      <c r="M116" s="2">
        <f>'(6) SMB_R23p2-5km_Gl'!Z115-'(5) year_D_R23p2-5.5km'!Z114</f>
        <v>3.4999999999999996E-3</v>
      </c>
      <c r="N116" s="2">
        <f>'(6) SMB_R23p2-5km_Gl'!AA115-'(5) year_D_R23p2-5.5km'!AA114</f>
        <v>3.4999999999999996E-3</v>
      </c>
      <c r="O116" s="2">
        <f>'(6) SMB_R23p2-5km_Gl'!AB115-'(5) year_D_R23p2-5.5km'!AB114</f>
        <v>-6.5000000000000006E-3</v>
      </c>
      <c r="P116" s="2">
        <f>'(6) SMB_R23p2-5km_Gl'!AC115-'(5) year_D_R23p2-5.5km'!AC114</f>
        <v>3.4999999999999996E-3</v>
      </c>
      <c r="Q116" s="2">
        <f>'(6) SMB_R23p2-5km_Gl'!AD115-'(5) year_D_R23p2-5.5km'!AD114</f>
        <v>3.4999999999999996E-3</v>
      </c>
      <c r="R116" s="2">
        <f>'(6) SMB_R23p2-5km_Gl'!AE115-'(5) year_D_R23p2-5.5km'!AE114</f>
        <v>3.4999999999999996E-3</v>
      </c>
      <c r="S116" s="2">
        <f>'(6) SMB_R23p2-5km_Gl'!AF115-'(5) year_D_R23p2-5.5km'!AF114</f>
        <v>3.4999999999999996E-3</v>
      </c>
      <c r="T116" s="2">
        <f>'(6) SMB_R23p2-5km_Gl'!AG115-'(5) year_D_R23p2-5.5km'!AG114</f>
        <v>3.4999999999999996E-3</v>
      </c>
      <c r="U116" s="2">
        <f>'(6) SMB_R23p2-5km_Gl'!AH115-'(5) year_D_R23p2-5.5km'!AH114</f>
        <v>1.3499999999999998E-2</v>
      </c>
      <c r="V116" s="2">
        <f>'(6) SMB_R23p2-5km_Gl'!AI115-'(5) year_D_R23p2-5.5km'!AI114</f>
        <v>-6.5000000000000006E-3</v>
      </c>
      <c r="W116" s="2">
        <f>'(6) SMB_R23p2-5km_Gl'!AJ115-'(5) year_D_R23p2-5.5km'!AJ114</f>
        <v>3.4999999999999996E-3</v>
      </c>
      <c r="X116" s="2">
        <f>'(6) SMB_R23p2-5km_Gl'!AK115-'(5) year_D_R23p2-5.5km'!AK114</f>
        <v>3.4999999999999996E-3</v>
      </c>
      <c r="Y116" s="2">
        <f>'(6) SMB_R23p2-5km_Gl'!AL115-'(5) year_D_R23p2-5.5km'!AL114</f>
        <v>-6.5000000000000006E-3</v>
      </c>
      <c r="Z116" s="2">
        <f>'(6) SMB_R23p2-5km_Gl'!AM115-'(5) year_D_R23p2-5.5km'!AM114</f>
        <v>3.4999999999999996E-3</v>
      </c>
      <c r="AA116" s="2">
        <f>'(6) SMB_R23p2-5km_Gl'!AN115-'(5) year_D_R23p2-5.5km'!AN114</f>
        <v>1.3499999999999998E-2</v>
      </c>
      <c r="AB116" s="2">
        <f>'(6) SMB_R23p2-5km_Gl'!AO115-'(5) year_D_R23p2-5.5km'!AO114</f>
        <v>3.4999999999999996E-3</v>
      </c>
      <c r="AC116" s="2">
        <f>'(6) SMB_R23p2-5km_Gl'!AP115-'(5) year_D_R23p2-5.5km'!AP114</f>
        <v>1.3499999999999998E-2</v>
      </c>
      <c r="AD116" s="2">
        <f>'(6) SMB_R23p2-5km_Gl'!AQ115-'(5) year_D_R23p2-5.5km'!AQ114</f>
        <v>-6.5000000000000006E-3</v>
      </c>
      <c r="AE116" s="2">
        <f>'(6) SMB_R23p2-5km_Gl'!AR115-'(5) year_D_R23p2-5.5km'!AR114</f>
        <v>-1.6500000000000001E-2</v>
      </c>
      <c r="AF116" s="2">
        <f>'(6) SMB_R23p2-5km_Gl'!AS115-'(5) year_D_R23p2-5.5km'!AS114</f>
        <v>3.4999999999999996E-3</v>
      </c>
      <c r="AG116" s="2">
        <f>'(6) SMB_R23p2-5km_Gl'!AT115-'(5) year_D_R23p2-5.5km'!AT114</f>
        <v>3.4999999999999996E-3</v>
      </c>
      <c r="AH116" s="2">
        <f>'(6) SMB_R23p2-5km_Gl'!AU115-'(5) year_D_R23p2-5.5km'!AU114</f>
        <v>3.4999999999999996E-3</v>
      </c>
      <c r="AI116" s="2">
        <f>'(6) SMB_R23p2-5km_Gl'!AV115-'(5) year_D_R23p2-5.5km'!AV114</f>
        <v>3.4999999999999996E-3</v>
      </c>
      <c r="AJ116" s="2">
        <f>'(6) SMB_R23p2-5km_Gl'!AW115-'(5) year_D_R23p2-5.5km'!AW114</f>
        <v>1.3499999999999998E-2</v>
      </c>
      <c r="AK116" s="2">
        <f>'(6) SMB_R23p2-5km_Gl'!AX115-'(5) year_D_R23p2-5.5km'!AX114</f>
        <v>-1.6500000000000001E-2</v>
      </c>
      <c r="AL116" s="2">
        <f>'(6) SMB_R23p2-5km_Gl'!AY115-'(5) year_D_R23p2-5.5km'!AY114</f>
        <v>-1.6500000000000001E-2</v>
      </c>
      <c r="AM116" s="2">
        <f>'(6) SMB_R23p2-5km_Gl'!AZ115-'(5) year_D_R23p2-5.5km'!AZ114</f>
        <v>-1.6500000000000001E-2</v>
      </c>
      <c r="AN116" s="2">
        <f>'(6) SMB_R23p2-5km_Gl'!BA115-'(5) year_D_R23p2-5.5km'!BA114</f>
        <v>-6.5000000000000006E-3</v>
      </c>
      <c r="AO116" s="2">
        <f>'(6) SMB_R23p2-5km_Gl'!BB115-'(5) year_D_R23p2-5.5km'!BB114</f>
        <v>-6.5000000000000006E-3</v>
      </c>
      <c r="AP116" s="2">
        <f>'(6) SMB_R23p2-5km_Gl'!BC115-'(5) year_D_R23p2-5.5km'!BC114</f>
        <v>3.4999999999999996E-3</v>
      </c>
      <c r="AQ116" s="2">
        <f>'(6) SMB_R23p2-5km_Gl'!BD115-'(5) year_D_R23p2-5.5km'!BD114</f>
        <v>-1.6500000000000001E-2</v>
      </c>
      <c r="AR116" s="2">
        <f>'(6) SMB_R23p2-5km_Gl'!BE115-'(5) year_D_R23p2-5.5km'!BE114</f>
        <v>3.4999999999999996E-3</v>
      </c>
      <c r="AS116" s="2">
        <f>'(6) SMB_R23p2-5km_Gl'!BF115-'(5) year_D_R23p2-5.5km'!BF114</f>
        <v>3.4999999999999996E-3</v>
      </c>
      <c r="AT116" s="2">
        <f>'(6) SMB_R23p2-5km_Gl'!BG115-'(5) year_D_R23p2-5.5km'!BG114</f>
        <v>-1.6500000000000001E-2</v>
      </c>
      <c r="AU116" s="2">
        <f>'(6) SMB_R23p2-5km_Gl'!BH115-'(5) year_D_R23p2-5.5km'!BH114</f>
        <v>-6.5000000000000006E-3</v>
      </c>
      <c r="AV116" s="2">
        <f>'(6) SMB_R23p2-5km_Gl'!BI115-'(5) year_D_R23p2-5.5km'!BI114</f>
        <v>1.3499999999999998E-2</v>
      </c>
      <c r="AW116" s="2">
        <f>'(6) SMB_R23p2-5km_Gl'!BJ115-'(5) year_D_R23p2-5.5km'!BJ114</f>
        <v>3.4999999999999996E-3</v>
      </c>
      <c r="AX116" s="23">
        <f t="shared" si="21"/>
        <v>-1.9565217391304381E-4</v>
      </c>
      <c r="AY116" s="23">
        <f t="shared" si="17"/>
        <v>1.9210526315789468E-3</v>
      </c>
      <c r="AZ116" s="23">
        <f t="shared" si="18"/>
        <v>-3.7222222222222223E-3</v>
      </c>
      <c r="BD116" s="2">
        <f>SQRT('(5) year_D_R23p2-5.5km'!BN114^2+'(5) year_D_R23p2-5.5km'!$M114^2)</f>
        <v>4.2580832326702522E-3</v>
      </c>
      <c r="BE116" s="2">
        <f>SQRT('(5) year_D_R23p2-5.5km'!BO114^2+'(5) year_D_R23p2-5.5km'!$M114^2)</f>
        <v>4.2580832326702522E-3</v>
      </c>
      <c r="BF116" s="2">
        <f>SQRT('(5) year_D_R23p2-5.5km'!BP114^2+'(5) year_D_R23p2-5.5km'!$M114^2)</f>
        <v>4.2580832326702522E-3</v>
      </c>
      <c r="BG116" s="2">
        <f>SQRT('(5) year_D_R23p2-5.5km'!BQ114^2+'(5) year_D_R23p2-5.5km'!$M114^2)</f>
        <v>4.2580832326702522E-3</v>
      </c>
      <c r="BH116" s="2">
        <f>SQRT('(5) year_D_R23p2-5.5km'!BR114^2+'(5) year_D_R23p2-5.5km'!$M114^2)</f>
        <v>4.2580832326702522E-3</v>
      </c>
      <c r="BI116" s="2">
        <f>SQRT('(5) year_D_R23p2-5.5km'!BS114^2+'(5) year_D_R23p2-5.5km'!$M114^2)</f>
        <v>4.2580832326702522E-3</v>
      </c>
      <c r="BJ116" s="2">
        <f>SQRT('(5) year_D_R23p2-5.5km'!BT114^2+'(5) year_D_R23p2-5.5km'!$M114^2)</f>
        <v>4.2580832326702522E-3</v>
      </c>
      <c r="BK116" s="2">
        <f>SQRT('(5) year_D_R23p2-5.5km'!BU114^2+'(5) year_D_R23p2-5.5km'!$M114^2)</f>
        <v>4.2580832326702522E-3</v>
      </c>
      <c r="BL116" s="2">
        <f>SQRT('(5) year_D_R23p2-5.5km'!BV114^2+'(5) year_D_R23p2-5.5km'!$M114^2)</f>
        <v>4.2580832326702522E-3</v>
      </c>
      <c r="BM116" s="2">
        <f>SQRT('(5) year_D_R23p2-5.5km'!BW114^2+'(5) year_D_R23p2-5.5km'!$M114^2)</f>
        <v>4.2580832326702522E-3</v>
      </c>
      <c r="BN116" s="2">
        <f>SQRT('(5) year_D_R23p2-5.5km'!BX114^2+'(5) year_D_R23p2-5.5km'!$M114^2)</f>
        <v>4.2580832326702522E-3</v>
      </c>
      <c r="BO116" s="2">
        <f>SQRT('(5) year_D_R23p2-5.5km'!BY114^2+'(5) year_D_R23p2-5.5km'!$M114^2)</f>
        <v>4.2580832326702522E-3</v>
      </c>
      <c r="BP116" s="2">
        <f>SQRT('(5) year_D_R23p2-5.5km'!BZ114^2+'(5) year_D_R23p2-5.5km'!$M114^2)</f>
        <v>4.2580832326702522E-3</v>
      </c>
      <c r="BQ116" s="2">
        <f>SQRT('(5) year_D_R23p2-5.5km'!CA114^2+'(5) year_D_R23p2-5.5km'!$M114^2)</f>
        <v>4.2580832326702522E-3</v>
      </c>
      <c r="BR116" s="2">
        <f>SQRT('(5) year_D_R23p2-5.5km'!CB114^2+'(5) year_D_R23p2-5.5km'!$M114^2)</f>
        <v>4.2580832326702522E-3</v>
      </c>
      <c r="BS116" s="2">
        <f>SQRT('(5) year_D_R23p2-5.5km'!CC114^2+'(5) year_D_R23p2-5.5km'!$M114^2)</f>
        <v>4.2580832326702522E-3</v>
      </c>
      <c r="BT116" s="2">
        <f>SQRT('(5) year_D_R23p2-5.5km'!CD114^2+'(5) year_D_R23p2-5.5km'!$M114^2)</f>
        <v>4.2580832326702522E-3</v>
      </c>
      <c r="BU116" s="2">
        <f>SQRT('(5) year_D_R23p2-5.5km'!CE114^2+'(5) year_D_R23p2-5.5km'!$M114^2)</f>
        <v>4.2580832326702522E-3</v>
      </c>
      <c r="BV116" s="2">
        <f>SQRT('(5) year_D_R23p2-5.5km'!CF114^2+'(5) year_D_R23p2-5.5km'!$M114^2)</f>
        <v>4.2580832326702522E-3</v>
      </c>
      <c r="BW116" s="2">
        <f>SQRT('(5) year_D_R23p2-5.5km'!CG114^2+'(5) year_D_R23p2-5.5km'!$M114^2)</f>
        <v>4.2580832326702522E-3</v>
      </c>
      <c r="BX116" s="2">
        <f>SQRT('(5) year_D_R23p2-5.5km'!CH114^2+'(5) year_D_R23p2-5.5km'!$M114^2)</f>
        <v>4.2580832326702522E-3</v>
      </c>
      <c r="BY116" s="2">
        <f>SQRT('(5) year_D_R23p2-5.5km'!CI114^2+'(5) year_D_R23p2-5.5km'!$M114^2)</f>
        <v>4.2580832326702522E-3</v>
      </c>
      <c r="BZ116" s="2">
        <f>SQRT('(5) year_D_R23p2-5.5km'!CJ114^2+'(5) year_D_R23p2-5.5km'!$M114^2)</f>
        <v>4.2580832326702522E-3</v>
      </c>
      <c r="CA116" s="2">
        <f>SQRT('(5) year_D_R23p2-5.5km'!CK114^2+'(5) year_D_R23p2-5.5km'!$M114^2)</f>
        <v>4.2580832326702522E-3</v>
      </c>
      <c r="CB116" s="2">
        <f>SQRT('(5) year_D_R23p2-5.5km'!CL114^2+'(5) year_D_R23p2-5.5km'!$M114^2)</f>
        <v>4.2580832326702522E-3</v>
      </c>
      <c r="CC116" s="2">
        <f>SQRT('(5) year_D_R23p2-5.5km'!CM114^2+'(5) year_D_R23p2-5.5km'!$M114^2)</f>
        <v>4.2580832326702522E-3</v>
      </c>
      <c r="CD116" s="2">
        <f>SQRT('(5) year_D_R23p2-5.5km'!CN114^2+'(5) year_D_R23p2-5.5km'!$M114^2)</f>
        <v>4.2580832326702522E-3</v>
      </c>
      <c r="CE116" s="2">
        <f>SQRT('(5) year_D_R23p2-5.5km'!CO114^2+'(5) year_D_R23p2-5.5km'!$M114^2)</f>
        <v>4.2580832326702522E-3</v>
      </c>
      <c r="CF116" s="2">
        <f>SQRT('(5) year_D_R23p2-5.5km'!CP114^2+'(5) year_D_R23p2-5.5km'!$M114^2)</f>
        <v>4.2580832326702522E-3</v>
      </c>
      <c r="CG116" s="2">
        <f>SQRT('(5) year_D_R23p2-5.5km'!CQ114^2+'(5) year_D_R23p2-5.5km'!$M114^2)</f>
        <v>4.2580832326702522E-3</v>
      </c>
      <c r="CH116" s="2">
        <f>SQRT('(5) year_D_R23p2-5.5km'!CR114^2+'(5) year_D_R23p2-5.5km'!$M114^2)</f>
        <v>4.2580832326702522E-3</v>
      </c>
      <c r="CI116" s="2">
        <f>SQRT('(5) year_D_R23p2-5.5km'!CS114^2+'(5) year_D_R23p2-5.5km'!$M114^2)</f>
        <v>4.2580832326702522E-3</v>
      </c>
      <c r="CJ116" s="2">
        <f>SQRT('(5) year_D_R23p2-5.5km'!CT114^2+'(5) year_D_R23p2-5.5km'!$M114^2)</f>
        <v>4.2580832326702522E-3</v>
      </c>
      <c r="CK116" s="2">
        <f>SQRT('(5) year_D_R23p2-5.5km'!CU114^2+'(5) year_D_R23p2-5.5km'!$M114^2)</f>
        <v>4.2580832326702522E-3</v>
      </c>
      <c r="CL116" s="2">
        <f>SQRT('(5) year_D_R23p2-5.5km'!CV114^2+'(5) year_D_R23p2-5.5km'!$M114^2)</f>
        <v>4.2580832326702522E-3</v>
      </c>
      <c r="CM116" s="2">
        <f>SQRT('(5) year_D_R23p2-5.5km'!CW114^2+'(5) year_D_R23p2-5.5km'!$M114^2)</f>
        <v>4.2580832326702522E-3</v>
      </c>
      <c r="CN116" s="2">
        <f>SQRT('(5) year_D_R23p2-5.5km'!CX114^2+'(5) year_D_R23p2-5.5km'!$M114^2)</f>
        <v>4.2580832326702522E-3</v>
      </c>
      <c r="CO116" s="2">
        <f>SQRT('(5) year_D_R23p2-5.5km'!CY114^2+'(5) year_D_R23p2-5.5km'!$M114^2)</f>
        <v>4.2580832326702522E-3</v>
      </c>
      <c r="CP116" s="2">
        <f>SQRT('(5) year_D_R23p2-5.5km'!CZ114^2+'(5) year_D_R23p2-5.5km'!$M114^2)</f>
        <v>4.2580832326702522E-3</v>
      </c>
      <c r="CQ116" s="2">
        <f>SQRT('(5) year_D_R23p2-5.5km'!DA114^2+'(5) year_D_R23p2-5.5km'!$M114^2)</f>
        <v>4.2580832326702522E-3</v>
      </c>
      <c r="CR116" s="2">
        <f>SQRT('(5) year_D_R23p2-5.5km'!DB114^2+'(5) year_D_R23p2-5.5km'!$M114^2)</f>
        <v>4.2580832326702522E-3</v>
      </c>
      <c r="CS116" s="2">
        <f>SQRT('(5) year_D_R23p2-5.5km'!DC114^2+'(5) year_D_R23p2-5.5km'!$M114^2)</f>
        <v>4.2580832326702522E-3</v>
      </c>
      <c r="CT116" s="2">
        <f>SQRT('(5) year_D_R23p2-5.5km'!DD114^2+'(5) year_D_R23p2-5.5km'!$M114^2)</f>
        <v>4.2580832326702522E-3</v>
      </c>
      <c r="CU116" s="2">
        <f>SQRT('(5) year_D_R23p2-5.5km'!DE114^2+'(5) year_D_R23p2-5.5km'!$M114^2)</f>
        <v>4.2580832326702522E-3</v>
      </c>
      <c r="CV116" s="2">
        <f>SQRT('(5) year_D_R23p2-5.5km'!DF114^2+'(5) year_D_R23p2-5.5km'!$M114^2)</f>
        <v>4.2580832326702522E-3</v>
      </c>
      <c r="CW116" s="2">
        <f>SQRT('(5) year_D_R23p2-5.5km'!DG114^2+'(5) year_D_R23p2-5.5km'!$M114^2)</f>
        <v>4.2580832326702522E-3</v>
      </c>
      <c r="CX116" s="2">
        <f>SQRT('(5) year_D_R23p2-5.5km'!DH114^2+'(5) year_D_R23p2-5.5km'!$M114^2)</f>
        <v>4.2580832326702522E-3</v>
      </c>
      <c r="CY116" s="2">
        <f t="shared" si="19"/>
        <v>6.3475757080684863E-4</v>
      </c>
      <c r="CZ116" s="2">
        <f t="shared" si="16"/>
        <v>1.0036398428926239E-3</v>
      </c>
      <c r="DA116" s="2">
        <f t="shared" si="20"/>
        <v>1.0036398428926239E-3</v>
      </c>
    </row>
    <row r="117" spans="1:105" x14ac:dyDescent="0.2">
      <c r="A117" s="170" t="s">
        <v>219</v>
      </c>
      <c r="B117" s="3" t="s">
        <v>176</v>
      </c>
      <c r="C117" s="2">
        <f>'(6) SMB_R23p2-5km_Gl'!P116-'(5) year_D_R23p2-5.5km'!P115</f>
        <v>0</v>
      </c>
      <c r="D117" s="2">
        <f>'(6) SMB_R23p2-5km_Gl'!Q116-'(5) year_D_R23p2-5.5km'!Q115</f>
        <v>0</v>
      </c>
      <c r="E117" s="2">
        <f>'(6) SMB_R23p2-5km_Gl'!R116-'(5) year_D_R23p2-5.5km'!R115</f>
        <v>0.01</v>
      </c>
      <c r="F117" s="2">
        <f>'(6) SMB_R23p2-5km_Gl'!S116-'(5) year_D_R23p2-5.5km'!S115</f>
        <v>0</v>
      </c>
      <c r="G117" s="2">
        <f>'(6) SMB_R23p2-5km_Gl'!T116-'(5) year_D_R23p2-5.5km'!T115</f>
        <v>0.01</v>
      </c>
      <c r="H117" s="2">
        <f>'(6) SMB_R23p2-5km_Gl'!U116-'(5) year_D_R23p2-5.5km'!U115</f>
        <v>0</v>
      </c>
      <c r="I117" s="2">
        <f>'(6) SMB_R23p2-5km_Gl'!V116-'(5) year_D_R23p2-5.5km'!V115</f>
        <v>0</v>
      </c>
      <c r="J117" s="2">
        <f>'(6) SMB_R23p2-5km_Gl'!W116-'(5) year_D_R23p2-5.5km'!W115</f>
        <v>0.01</v>
      </c>
      <c r="K117" s="2">
        <f>'(6) SMB_R23p2-5km_Gl'!X116-'(5) year_D_R23p2-5.5km'!X115</f>
        <v>0</v>
      </c>
      <c r="L117" s="2">
        <f>'(6) SMB_R23p2-5km_Gl'!Y116-'(5) year_D_R23p2-5.5km'!Y115</f>
        <v>0.01</v>
      </c>
      <c r="M117" s="2">
        <f>'(6) SMB_R23p2-5km_Gl'!Z116-'(5) year_D_R23p2-5.5km'!Z115</f>
        <v>0</v>
      </c>
      <c r="N117" s="2">
        <f>'(6) SMB_R23p2-5km_Gl'!AA116-'(5) year_D_R23p2-5.5km'!AA115</f>
        <v>0.01</v>
      </c>
      <c r="O117" s="2">
        <f>'(6) SMB_R23p2-5km_Gl'!AB116-'(5) year_D_R23p2-5.5km'!AB115</f>
        <v>0</v>
      </c>
      <c r="P117" s="2">
        <f>'(6) SMB_R23p2-5km_Gl'!AC116-'(5) year_D_R23p2-5.5km'!AC115</f>
        <v>0</v>
      </c>
      <c r="Q117" s="2">
        <f>'(6) SMB_R23p2-5km_Gl'!AD116-'(5) year_D_R23p2-5.5km'!AD115</f>
        <v>0.01</v>
      </c>
      <c r="R117" s="2">
        <f>'(6) SMB_R23p2-5km_Gl'!AE116-'(5) year_D_R23p2-5.5km'!AE115</f>
        <v>0</v>
      </c>
      <c r="S117" s="2">
        <f>'(6) SMB_R23p2-5km_Gl'!AF116-'(5) year_D_R23p2-5.5km'!AF115</f>
        <v>0</v>
      </c>
      <c r="T117" s="2">
        <f>'(6) SMB_R23p2-5km_Gl'!AG116-'(5) year_D_R23p2-5.5km'!AG115</f>
        <v>0</v>
      </c>
      <c r="U117" s="2">
        <f>'(6) SMB_R23p2-5km_Gl'!AH116-'(5) year_D_R23p2-5.5km'!AH115</f>
        <v>0.01</v>
      </c>
      <c r="V117" s="2">
        <f>'(6) SMB_R23p2-5km_Gl'!AI116-'(5) year_D_R23p2-5.5km'!AI115</f>
        <v>0</v>
      </c>
      <c r="W117" s="2">
        <f>'(6) SMB_R23p2-5km_Gl'!AJ116-'(5) year_D_R23p2-5.5km'!AJ115</f>
        <v>0</v>
      </c>
      <c r="X117" s="2">
        <f>'(6) SMB_R23p2-5km_Gl'!AK116-'(5) year_D_R23p2-5.5km'!AK115</f>
        <v>0</v>
      </c>
      <c r="Y117" s="2">
        <f>'(6) SMB_R23p2-5km_Gl'!AL116-'(5) year_D_R23p2-5.5km'!AL115</f>
        <v>0</v>
      </c>
      <c r="Z117" s="2">
        <f>'(6) SMB_R23p2-5km_Gl'!AM116-'(5) year_D_R23p2-5.5km'!AM115</f>
        <v>0</v>
      </c>
      <c r="AA117" s="2">
        <f>'(6) SMB_R23p2-5km_Gl'!AN116-'(5) year_D_R23p2-5.5km'!AN115</f>
        <v>0.01</v>
      </c>
      <c r="AB117" s="2">
        <f>'(6) SMB_R23p2-5km_Gl'!AO116-'(5) year_D_R23p2-5.5km'!AO115</f>
        <v>0.01</v>
      </c>
      <c r="AC117" s="2">
        <f>'(6) SMB_R23p2-5km_Gl'!AP116-'(5) year_D_R23p2-5.5km'!AP115</f>
        <v>0.01</v>
      </c>
      <c r="AD117" s="2">
        <f>'(6) SMB_R23p2-5km_Gl'!AQ116-'(5) year_D_R23p2-5.5km'!AQ115</f>
        <v>0</v>
      </c>
      <c r="AE117" s="2">
        <f>'(6) SMB_R23p2-5km_Gl'!AR116-'(5) year_D_R23p2-5.5km'!AR115</f>
        <v>0</v>
      </c>
      <c r="AF117" s="2">
        <f>'(6) SMB_R23p2-5km_Gl'!AS116-'(5) year_D_R23p2-5.5km'!AS115</f>
        <v>0</v>
      </c>
      <c r="AG117" s="2">
        <f>'(6) SMB_R23p2-5km_Gl'!AT116-'(5) year_D_R23p2-5.5km'!AT115</f>
        <v>0</v>
      </c>
      <c r="AH117" s="2">
        <f>'(6) SMB_R23p2-5km_Gl'!AU116-'(5) year_D_R23p2-5.5km'!AU115</f>
        <v>0</v>
      </c>
      <c r="AI117" s="2">
        <f>'(6) SMB_R23p2-5km_Gl'!AV116-'(5) year_D_R23p2-5.5km'!AV115</f>
        <v>0</v>
      </c>
      <c r="AJ117" s="2">
        <f>'(6) SMB_R23p2-5km_Gl'!AW116-'(5) year_D_R23p2-5.5km'!AW115</f>
        <v>0.01</v>
      </c>
      <c r="AK117" s="2">
        <f>'(6) SMB_R23p2-5km_Gl'!AX116-'(5) year_D_R23p2-5.5km'!AX115</f>
        <v>0</v>
      </c>
      <c r="AL117" s="2">
        <f>'(6) SMB_R23p2-5km_Gl'!AY116-'(5) year_D_R23p2-5.5km'!AY115</f>
        <v>0</v>
      </c>
      <c r="AM117" s="2">
        <f>'(6) SMB_R23p2-5km_Gl'!AZ116-'(5) year_D_R23p2-5.5km'!AZ115</f>
        <v>0</v>
      </c>
      <c r="AN117" s="2">
        <f>'(6) SMB_R23p2-5km_Gl'!BA116-'(5) year_D_R23p2-5.5km'!BA115</f>
        <v>0</v>
      </c>
      <c r="AO117" s="2">
        <f>'(6) SMB_R23p2-5km_Gl'!BB116-'(5) year_D_R23p2-5.5km'!BB115</f>
        <v>0</v>
      </c>
      <c r="AP117" s="2">
        <f>'(6) SMB_R23p2-5km_Gl'!BC116-'(5) year_D_R23p2-5.5km'!BC115</f>
        <v>0</v>
      </c>
      <c r="AQ117" s="2">
        <f>'(6) SMB_R23p2-5km_Gl'!BD116-'(5) year_D_R23p2-5.5km'!BD115</f>
        <v>0</v>
      </c>
      <c r="AR117" s="2">
        <f>'(6) SMB_R23p2-5km_Gl'!BE116-'(5) year_D_R23p2-5.5km'!BE115</f>
        <v>0</v>
      </c>
      <c r="AS117" s="2">
        <f>'(6) SMB_R23p2-5km_Gl'!BF116-'(5) year_D_R23p2-5.5km'!BF115</f>
        <v>0</v>
      </c>
      <c r="AT117" s="2">
        <f>'(6) SMB_R23p2-5km_Gl'!BG116-'(5) year_D_R23p2-5.5km'!BG115</f>
        <v>0</v>
      </c>
      <c r="AU117" s="2">
        <f>'(6) SMB_R23p2-5km_Gl'!BH116-'(5) year_D_R23p2-5.5km'!BH115</f>
        <v>0</v>
      </c>
      <c r="AV117" s="2">
        <f>'(6) SMB_R23p2-5km_Gl'!BI116-'(5) year_D_R23p2-5.5km'!BI115</f>
        <v>0.01</v>
      </c>
      <c r="AW117" s="2">
        <f>'(6) SMB_R23p2-5km_Gl'!BJ116-'(5) year_D_R23p2-5.5km'!BJ115</f>
        <v>0</v>
      </c>
      <c r="AX117" s="23">
        <f t="shared" si="21"/>
        <v>2.6086956521739128E-3</v>
      </c>
      <c r="AY117" s="23">
        <f t="shared" si="17"/>
        <v>3.6842105263157898E-3</v>
      </c>
      <c r="AZ117" s="23">
        <f t="shared" si="18"/>
        <v>1.1111111111111111E-3</v>
      </c>
      <c r="BD117" s="2">
        <f>SQRT('(5) year_D_R23p2-5.5km'!BN115^2+'(5) year_D_R23p2-5.5km'!$M115^2)</f>
        <v>3.9044317520324433E-5</v>
      </c>
      <c r="BE117" s="2">
        <f>SQRT('(5) year_D_R23p2-5.5km'!BO115^2+'(5) year_D_R23p2-5.5km'!$M115^2)</f>
        <v>3.9044317520324433E-5</v>
      </c>
      <c r="BF117" s="2">
        <f>SQRT('(5) year_D_R23p2-5.5km'!BP115^2+'(5) year_D_R23p2-5.5km'!$M115^2)</f>
        <v>3.9044317520324433E-5</v>
      </c>
      <c r="BG117" s="2">
        <f>SQRT('(5) year_D_R23p2-5.5km'!BQ115^2+'(5) year_D_R23p2-5.5km'!$M115^2)</f>
        <v>3.9044317520324433E-5</v>
      </c>
      <c r="BH117" s="2">
        <f>SQRT('(5) year_D_R23p2-5.5km'!BR115^2+'(5) year_D_R23p2-5.5km'!$M115^2)</f>
        <v>3.9044317520324433E-5</v>
      </c>
      <c r="BI117" s="2">
        <f>SQRT('(5) year_D_R23p2-5.5km'!BS115^2+'(5) year_D_R23p2-5.5km'!$M115^2)</f>
        <v>3.9044317520324433E-5</v>
      </c>
      <c r="BJ117" s="2">
        <f>SQRT('(5) year_D_R23p2-5.5km'!BT115^2+'(5) year_D_R23p2-5.5km'!$M115^2)</f>
        <v>3.9044317520324433E-5</v>
      </c>
      <c r="BK117" s="2">
        <f>SQRT('(5) year_D_R23p2-5.5km'!BU115^2+'(5) year_D_R23p2-5.5km'!$M115^2)</f>
        <v>3.9044317520324433E-5</v>
      </c>
      <c r="BL117" s="2">
        <f>SQRT('(5) year_D_R23p2-5.5km'!BV115^2+'(5) year_D_R23p2-5.5km'!$M115^2)</f>
        <v>3.9044317520324433E-5</v>
      </c>
      <c r="BM117" s="2">
        <f>SQRT('(5) year_D_R23p2-5.5km'!BW115^2+'(5) year_D_R23p2-5.5km'!$M115^2)</f>
        <v>3.9044317520324433E-5</v>
      </c>
      <c r="BN117" s="2">
        <f>SQRT('(5) year_D_R23p2-5.5km'!BX115^2+'(5) year_D_R23p2-5.5km'!$M115^2)</f>
        <v>3.9044317520324433E-5</v>
      </c>
      <c r="BO117" s="2">
        <f>SQRT('(5) year_D_R23p2-5.5km'!BY115^2+'(5) year_D_R23p2-5.5km'!$M115^2)</f>
        <v>3.9044317520324433E-5</v>
      </c>
      <c r="BP117" s="2">
        <f>SQRT('(5) year_D_R23p2-5.5km'!BZ115^2+'(5) year_D_R23p2-5.5km'!$M115^2)</f>
        <v>3.9044317520324433E-5</v>
      </c>
      <c r="BQ117" s="2">
        <f>SQRT('(5) year_D_R23p2-5.5km'!CA115^2+'(5) year_D_R23p2-5.5km'!$M115^2)</f>
        <v>3.9044317520324433E-5</v>
      </c>
      <c r="BR117" s="2">
        <f>SQRT('(5) year_D_R23p2-5.5km'!CB115^2+'(5) year_D_R23p2-5.5km'!$M115^2)</f>
        <v>3.9044317520324433E-5</v>
      </c>
      <c r="BS117" s="2">
        <f>SQRT('(5) year_D_R23p2-5.5km'!CC115^2+'(5) year_D_R23p2-5.5km'!$M115^2)</f>
        <v>3.9044317520324433E-5</v>
      </c>
      <c r="BT117" s="2">
        <f>SQRT('(5) year_D_R23p2-5.5km'!CD115^2+'(5) year_D_R23p2-5.5km'!$M115^2)</f>
        <v>3.9044317520324433E-5</v>
      </c>
      <c r="BU117" s="2">
        <f>SQRT('(5) year_D_R23p2-5.5km'!CE115^2+'(5) year_D_R23p2-5.5km'!$M115^2)</f>
        <v>3.9044317520324433E-5</v>
      </c>
      <c r="BV117" s="2">
        <f>SQRT('(5) year_D_R23p2-5.5km'!CF115^2+'(5) year_D_R23p2-5.5km'!$M115^2)</f>
        <v>3.9044317520324433E-5</v>
      </c>
      <c r="BW117" s="2">
        <f>SQRT('(5) year_D_R23p2-5.5km'!CG115^2+'(5) year_D_R23p2-5.5km'!$M115^2)</f>
        <v>3.9044317520324433E-5</v>
      </c>
      <c r="BX117" s="2">
        <f>SQRT('(5) year_D_R23p2-5.5km'!CH115^2+'(5) year_D_R23p2-5.5km'!$M115^2)</f>
        <v>3.9044317520324433E-5</v>
      </c>
      <c r="BY117" s="2">
        <f>SQRT('(5) year_D_R23p2-5.5km'!CI115^2+'(5) year_D_R23p2-5.5km'!$M115^2)</f>
        <v>3.9044317520324433E-5</v>
      </c>
      <c r="BZ117" s="2">
        <f>SQRT('(5) year_D_R23p2-5.5km'!CJ115^2+'(5) year_D_R23p2-5.5km'!$M115^2)</f>
        <v>3.9044317520324433E-5</v>
      </c>
      <c r="CA117" s="2">
        <f>SQRT('(5) year_D_R23p2-5.5km'!CK115^2+'(5) year_D_R23p2-5.5km'!$M115^2)</f>
        <v>3.9044317520324433E-5</v>
      </c>
      <c r="CB117" s="2">
        <f>SQRT('(5) year_D_R23p2-5.5km'!CL115^2+'(5) year_D_R23p2-5.5km'!$M115^2)</f>
        <v>3.9044317520324433E-5</v>
      </c>
      <c r="CC117" s="2">
        <f>SQRT('(5) year_D_R23p2-5.5km'!CM115^2+'(5) year_D_R23p2-5.5km'!$M115^2)</f>
        <v>3.9044317520324433E-5</v>
      </c>
      <c r="CD117" s="2">
        <f>SQRT('(5) year_D_R23p2-5.5km'!CN115^2+'(5) year_D_R23p2-5.5km'!$M115^2)</f>
        <v>3.9044317520324433E-5</v>
      </c>
      <c r="CE117" s="2">
        <f>SQRT('(5) year_D_R23p2-5.5km'!CO115^2+'(5) year_D_R23p2-5.5km'!$M115^2)</f>
        <v>3.9044317520324433E-5</v>
      </c>
      <c r="CF117" s="2">
        <f>SQRT('(5) year_D_R23p2-5.5km'!CP115^2+'(5) year_D_R23p2-5.5km'!$M115^2)</f>
        <v>3.9044317520324433E-5</v>
      </c>
      <c r="CG117" s="2">
        <f>SQRT('(5) year_D_R23p2-5.5km'!CQ115^2+'(5) year_D_R23p2-5.5km'!$M115^2)</f>
        <v>3.9044317520324433E-5</v>
      </c>
      <c r="CH117" s="2">
        <f>SQRT('(5) year_D_R23p2-5.5km'!CR115^2+'(5) year_D_R23p2-5.5km'!$M115^2)</f>
        <v>3.9044317520324433E-5</v>
      </c>
      <c r="CI117" s="2">
        <f>SQRT('(5) year_D_R23p2-5.5km'!CS115^2+'(5) year_D_R23p2-5.5km'!$M115^2)</f>
        <v>3.9044317520324433E-5</v>
      </c>
      <c r="CJ117" s="2">
        <f>SQRT('(5) year_D_R23p2-5.5km'!CT115^2+'(5) year_D_R23p2-5.5km'!$M115^2)</f>
        <v>3.9044317520324433E-5</v>
      </c>
      <c r="CK117" s="2">
        <f>SQRT('(5) year_D_R23p2-5.5km'!CU115^2+'(5) year_D_R23p2-5.5km'!$M115^2)</f>
        <v>3.9044317520324433E-5</v>
      </c>
      <c r="CL117" s="2">
        <f>SQRT('(5) year_D_R23p2-5.5km'!CV115^2+'(5) year_D_R23p2-5.5km'!$M115^2)</f>
        <v>3.9044317520324433E-5</v>
      </c>
      <c r="CM117" s="2">
        <f>SQRT('(5) year_D_R23p2-5.5km'!CW115^2+'(5) year_D_R23p2-5.5km'!$M115^2)</f>
        <v>3.9044317520324433E-5</v>
      </c>
      <c r="CN117" s="2">
        <f>SQRT('(5) year_D_R23p2-5.5km'!CX115^2+'(5) year_D_R23p2-5.5km'!$M115^2)</f>
        <v>3.9044317520324433E-5</v>
      </c>
      <c r="CO117" s="2">
        <f>SQRT('(5) year_D_R23p2-5.5km'!CY115^2+'(5) year_D_R23p2-5.5km'!$M115^2)</f>
        <v>3.9044317520324433E-5</v>
      </c>
      <c r="CP117" s="2">
        <f>SQRT('(5) year_D_R23p2-5.5km'!CZ115^2+'(5) year_D_R23p2-5.5km'!$M115^2)</f>
        <v>3.9044317520324433E-5</v>
      </c>
      <c r="CQ117" s="2">
        <f>SQRT('(5) year_D_R23p2-5.5km'!DA115^2+'(5) year_D_R23p2-5.5km'!$M115^2)</f>
        <v>3.9044317520324433E-5</v>
      </c>
      <c r="CR117" s="2">
        <f>SQRT('(5) year_D_R23p2-5.5km'!DB115^2+'(5) year_D_R23p2-5.5km'!$M115^2)</f>
        <v>3.9044317520324433E-5</v>
      </c>
      <c r="CS117" s="2">
        <f>SQRT('(5) year_D_R23p2-5.5km'!DC115^2+'(5) year_D_R23p2-5.5km'!$M115^2)</f>
        <v>3.9044317520324433E-5</v>
      </c>
      <c r="CT117" s="2">
        <f>SQRT('(5) year_D_R23p2-5.5km'!DD115^2+'(5) year_D_R23p2-5.5km'!$M115^2)</f>
        <v>3.9044317520324433E-5</v>
      </c>
      <c r="CU117" s="2">
        <f>SQRT('(5) year_D_R23p2-5.5km'!DE115^2+'(5) year_D_R23p2-5.5km'!$M115^2)</f>
        <v>3.9044317520324433E-5</v>
      </c>
      <c r="CV117" s="2">
        <f>SQRT('(5) year_D_R23p2-5.5km'!DF115^2+'(5) year_D_R23p2-5.5km'!$M115^2)</f>
        <v>3.9044317520324433E-5</v>
      </c>
      <c r="CW117" s="2">
        <f>SQRT('(5) year_D_R23p2-5.5km'!DG115^2+'(5) year_D_R23p2-5.5km'!$M115^2)</f>
        <v>3.9044317520324433E-5</v>
      </c>
      <c r="CX117" s="2">
        <f>SQRT('(5) year_D_R23p2-5.5km'!DH115^2+'(5) year_D_R23p2-5.5km'!$M115^2)</f>
        <v>3.9044317520324433E-5</v>
      </c>
      <c r="CY117" s="2">
        <f t="shared" si="19"/>
        <v>5.8203832073687668E-6</v>
      </c>
      <c r="CZ117" s="2">
        <f t="shared" si="16"/>
        <v>9.20283389514071E-6</v>
      </c>
      <c r="DA117" s="2">
        <f t="shared" si="20"/>
        <v>9.20283389514071E-6</v>
      </c>
    </row>
    <row r="118" spans="1:105" x14ac:dyDescent="0.2">
      <c r="A118" s="170" t="s">
        <v>221</v>
      </c>
      <c r="B118" s="3" t="s">
        <v>176</v>
      </c>
      <c r="C118" s="2">
        <f>'(6) SMB_R23p2-5km_Gl'!P117-'(5) year_D_R23p2-5.5km'!P116</f>
        <v>0.01</v>
      </c>
      <c r="D118" s="2">
        <f>'(6) SMB_R23p2-5km_Gl'!Q117-'(5) year_D_R23p2-5.5km'!Q116</f>
        <v>0.01</v>
      </c>
      <c r="E118" s="2">
        <f>'(6) SMB_R23p2-5km_Gl'!R117-'(5) year_D_R23p2-5.5km'!R116</f>
        <v>0.02</v>
      </c>
      <c r="F118" s="2">
        <f>'(6) SMB_R23p2-5km_Gl'!S117-'(5) year_D_R23p2-5.5km'!S116</f>
        <v>0.01</v>
      </c>
      <c r="G118" s="2">
        <f>'(6) SMB_R23p2-5km_Gl'!T117-'(5) year_D_R23p2-5.5km'!T116</f>
        <v>0.02</v>
      </c>
      <c r="H118" s="2">
        <f>'(6) SMB_R23p2-5km_Gl'!U117-'(5) year_D_R23p2-5.5km'!U116</f>
        <v>0.02</v>
      </c>
      <c r="I118" s="2">
        <f>'(6) SMB_R23p2-5km_Gl'!V117-'(5) year_D_R23p2-5.5km'!V116</f>
        <v>0.01</v>
      </c>
      <c r="J118" s="2">
        <f>'(6) SMB_R23p2-5km_Gl'!W117-'(5) year_D_R23p2-5.5km'!W116</f>
        <v>0.01</v>
      </c>
      <c r="K118" s="2">
        <f>'(6) SMB_R23p2-5km_Gl'!X117-'(5) year_D_R23p2-5.5km'!X116</f>
        <v>0.01</v>
      </c>
      <c r="L118" s="2">
        <f>'(6) SMB_R23p2-5km_Gl'!Y117-'(5) year_D_R23p2-5.5km'!Y116</f>
        <v>0.02</v>
      </c>
      <c r="M118" s="2">
        <f>'(6) SMB_R23p2-5km_Gl'!Z117-'(5) year_D_R23p2-5.5km'!Z116</f>
        <v>0.01</v>
      </c>
      <c r="N118" s="2">
        <f>'(6) SMB_R23p2-5km_Gl'!AA117-'(5) year_D_R23p2-5.5km'!AA116</f>
        <v>0.01</v>
      </c>
      <c r="O118" s="2">
        <f>'(6) SMB_R23p2-5km_Gl'!AB117-'(5) year_D_R23p2-5.5km'!AB116</f>
        <v>0.01</v>
      </c>
      <c r="P118" s="2">
        <f>'(6) SMB_R23p2-5km_Gl'!AC117-'(5) year_D_R23p2-5.5km'!AC116</f>
        <v>0.01</v>
      </c>
      <c r="Q118" s="2">
        <f>'(6) SMB_R23p2-5km_Gl'!AD117-'(5) year_D_R23p2-5.5km'!AD116</f>
        <v>0.02</v>
      </c>
      <c r="R118" s="2">
        <f>'(6) SMB_R23p2-5km_Gl'!AE117-'(5) year_D_R23p2-5.5km'!AE116</f>
        <v>0.01</v>
      </c>
      <c r="S118" s="2">
        <f>'(6) SMB_R23p2-5km_Gl'!AF117-'(5) year_D_R23p2-5.5km'!AF116</f>
        <v>0.01</v>
      </c>
      <c r="T118" s="2">
        <f>'(6) SMB_R23p2-5km_Gl'!AG117-'(5) year_D_R23p2-5.5km'!AG116</f>
        <v>0.02</v>
      </c>
      <c r="U118" s="2">
        <f>'(6) SMB_R23p2-5km_Gl'!AH117-'(5) year_D_R23p2-5.5km'!AH116</f>
        <v>0.02</v>
      </c>
      <c r="V118" s="2">
        <f>'(6) SMB_R23p2-5km_Gl'!AI117-'(5) year_D_R23p2-5.5km'!AI116</f>
        <v>0.01</v>
      </c>
      <c r="W118" s="2">
        <f>'(6) SMB_R23p2-5km_Gl'!AJ117-'(5) year_D_R23p2-5.5km'!AJ116</f>
        <v>0.01</v>
      </c>
      <c r="X118" s="2">
        <f>'(6) SMB_R23p2-5km_Gl'!AK117-'(5) year_D_R23p2-5.5km'!AK116</f>
        <v>0.02</v>
      </c>
      <c r="Y118" s="2">
        <f>'(6) SMB_R23p2-5km_Gl'!AL117-'(5) year_D_R23p2-5.5km'!AL116</f>
        <v>0.01</v>
      </c>
      <c r="Z118" s="2">
        <f>'(6) SMB_R23p2-5km_Gl'!AM117-'(5) year_D_R23p2-5.5km'!AM116</f>
        <v>0.01</v>
      </c>
      <c r="AA118" s="2">
        <f>'(6) SMB_R23p2-5km_Gl'!AN117-'(5) year_D_R23p2-5.5km'!AN116</f>
        <v>0.01</v>
      </c>
      <c r="AB118" s="2">
        <f>'(6) SMB_R23p2-5km_Gl'!AO117-'(5) year_D_R23p2-5.5km'!AO116</f>
        <v>0.02</v>
      </c>
      <c r="AC118" s="2">
        <f>'(6) SMB_R23p2-5km_Gl'!AP117-'(5) year_D_R23p2-5.5km'!AP116</f>
        <v>0.02</v>
      </c>
      <c r="AD118" s="2">
        <f>'(6) SMB_R23p2-5km_Gl'!AQ117-'(5) year_D_R23p2-5.5km'!AQ116</f>
        <v>0.01</v>
      </c>
      <c r="AE118" s="2">
        <f>'(6) SMB_R23p2-5km_Gl'!AR117-'(5) year_D_R23p2-5.5km'!AR116</f>
        <v>0</v>
      </c>
      <c r="AF118" s="2">
        <f>'(6) SMB_R23p2-5km_Gl'!AS117-'(5) year_D_R23p2-5.5km'!AS116</f>
        <v>0.01</v>
      </c>
      <c r="AG118" s="2">
        <f>'(6) SMB_R23p2-5km_Gl'!AT117-'(5) year_D_R23p2-5.5km'!AT116</f>
        <v>0.01</v>
      </c>
      <c r="AH118" s="2">
        <f>'(6) SMB_R23p2-5km_Gl'!AU117-'(5) year_D_R23p2-5.5km'!AU116</f>
        <v>0.01</v>
      </c>
      <c r="AI118" s="2">
        <f>'(6) SMB_R23p2-5km_Gl'!AV117-'(5) year_D_R23p2-5.5km'!AV116</f>
        <v>0.02</v>
      </c>
      <c r="AJ118" s="2">
        <f>'(6) SMB_R23p2-5km_Gl'!AW117-'(5) year_D_R23p2-5.5km'!AW116</f>
        <v>0.02</v>
      </c>
      <c r="AK118" s="2">
        <f>'(6) SMB_R23p2-5km_Gl'!AX117-'(5) year_D_R23p2-5.5km'!AX116</f>
        <v>-0.01</v>
      </c>
      <c r="AL118" s="2">
        <f>'(6) SMB_R23p2-5km_Gl'!AY117-'(5) year_D_R23p2-5.5km'!AY116</f>
        <v>0</v>
      </c>
      <c r="AM118" s="2">
        <f>'(6) SMB_R23p2-5km_Gl'!AZ117-'(5) year_D_R23p2-5.5km'!AZ116</f>
        <v>-0.02</v>
      </c>
      <c r="AN118" s="2">
        <f>'(6) SMB_R23p2-5km_Gl'!BA117-'(5) year_D_R23p2-5.5km'!BA116</f>
        <v>0</v>
      </c>
      <c r="AO118" s="2">
        <f>'(6) SMB_R23p2-5km_Gl'!BB117-'(5) year_D_R23p2-5.5km'!BB116</f>
        <v>-0.01</v>
      </c>
      <c r="AP118" s="2">
        <f>'(6) SMB_R23p2-5km_Gl'!BC117-'(5) year_D_R23p2-5.5km'!BC116</f>
        <v>0.01</v>
      </c>
      <c r="AQ118" s="2">
        <f>'(6) SMB_R23p2-5km_Gl'!BD117-'(5) year_D_R23p2-5.5km'!BD116</f>
        <v>-0.02</v>
      </c>
      <c r="AR118" s="2">
        <f>'(6) SMB_R23p2-5km_Gl'!BE117-'(5) year_D_R23p2-5.5km'!BE116</f>
        <v>0</v>
      </c>
      <c r="AS118" s="2">
        <f>'(6) SMB_R23p2-5km_Gl'!BF117-'(5) year_D_R23p2-5.5km'!BF116</f>
        <v>0.01</v>
      </c>
      <c r="AT118" s="2">
        <f>'(6) SMB_R23p2-5km_Gl'!BG117-'(5) year_D_R23p2-5.5km'!BG116</f>
        <v>-0.01</v>
      </c>
      <c r="AU118" s="2">
        <f>'(6) SMB_R23p2-5km_Gl'!BH117-'(5) year_D_R23p2-5.5km'!BH116</f>
        <v>0</v>
      </c>
      <c r="AV118" s="2">
        <f>'(6) SMB_R23p2-5km_Gl'!BI117-'(5) year_D_R23p2-5.5km'!BI116</f>
        <v>0.02</v>
      </c>
      <c r="AW118" s="2">
        <f>'(6) SMB_R23p2-5km_Gl'!BJ117-'(5) year_D_R23p2-5.5km'!BJ116</f>
        <v>0.01</v>
      </c>
      <c r="AX118" s="23">
        <f t="shared" si="21"/>
        <v>9.1304347826086981E-3</v>
      </c>
      <c r="AY118" s="23">
        <f t="shared" si="17"/>
        <v>1.368421052631579E-2</v>
      </c>
      <c r="AZ118" s="23">
        <f t="shared" si="18"/>
        <v>2.2222222222222227E-3</v>
      </c>
      <c r="BD118" s="2">
        <f>SQRT('(5) year_D_R23p2-5.5km'!BN116^2+'(5) year_D_R23p2-5.5km'!$M116^2)</f>
        <v>1.1283575179600156E-4</v>
      </c>
      <c r="BE118" s="2">
        <f>SQRT('(5) year_D_R23p2-5.5km'!BO116^2+'(5) year_D_R23p2-5.5km'!$M116^2)</f>
        <v>1.1283575179600156E-4</v>
      </c>
      <c r="BF118" s="2">
        <f>SQRT('(5) year_D_R23p2-5.5km'!BP116^2+'(5) year_D_R23p2-5.5km'!$M116^2)</f>
        <v>1.1283575179600156E-4</v>
      </c>
      <c r="BG118" s="2">
        <f>SQRT('(5) year_D_R23p2-5.5km'!BQ116^2+'(5) year_D_R23p2-5.5km'!$M116^2)</f>
        <v>1.1283575179600156E-4</v>
      </c>
      <c r="BH118" s="2">
        <f>SQRT('(5) year_D_R23p2-5.5km'!BR116^2+'(5) year_D_R23p2-5.5km'!$M116^2)</f>
        <v>1.1283575179600156E-4</v>
      </c>
      <c r="BI118" s="2">
        <f>SQRT('(5) year_D_R23p2-5.5km'!BS116^2+'(5) year_D_R23p2-5.5km'!$M116^2)</f>
        <v>1.1283575179600156E-4</v>
      </c>
      <c r="BJ118" s="2">
        <f>SQRT('(5) year_D_R23p2-5.5km'!BT116^2+'(5) year_D_R23p2-5.5km'!$M116^2)</f>
        <v>1.1283575179600156E-4</v>
      </c>
      <c r="BK118" s="2">
        <f>SQRT('(5) year_D_R23p2-5.5km'!BU116^2+'(5) year_D_R23p2-5.5km'!$M116^2)</f>
        <v>1.1283575179600156E-4</v>
      </c>
      <c r="BL118" s="2">
        <f>SQRT('(5) year_D_R23p2-5.5km'!BV116^2+'(5) year_D_R23p2-5.5km'!$M116^2)</f>
        <v>1.1283575179600156E-4</v>
      </c>
      <c r="BM118" s="2">
        <f>SQRT('(5) year_D_R23p2-5.5km'!BW116^2+'(5) year_D_R23p2-5.5km'!$M116^2)</f>
        <v>1.1283575179600156E-4</v>
      </c>
      <c r="BN118" s="2">
        <f>SQRT('(5) year_D_R23p2-5.5km'!BX116^2+'(5) year_D_R23p2-5.5km'!$M116^2)</f>
        <v>1.1283575179600156E-4</v>
      </c>
      <c r="BO118" s="2">
        <f>SQRT('(5) year_D_R23p2-5.5km'!BY116^2+'(5) year_D_R23p2-5.5km'!$M116^2)</f>
        <v>1.1283575179600156E-4</v>
      </c>
      <c r="BP118" s="2">
        <f>SQRT('(5) year_D_R23p2-5.5km'!BZ116^2+'(5) year_D_R23p2-5.5km'!$M116^2)</f>
        <v>1.1283575179600156E-4</v>
      </c>
      <c r="BQ118" s="2">
        <f>SQRT('(5) year_D_R23p2-5.5km'!CA116^2+'(5) year_D_R23p2-5.5km'!$M116^2)</f>
        <v>1.1283575179600156E-4</v>
      </c>
      <c r="BR118" s="2">
        <f>SQRT('(5) year_D_R23p2-5.5km'!CB116^2+'(5) year_D_R23p2-5.5km'!$M116^2)</f>
        <v>1.1283575179600156E-4</v>
      </c>
      <c r="BS118" s="2">
        <f>SQRT('(5) year_D_R23p2-5.5km'!CC116^2+'(5) year_D_R23p2-5.5km'!$M116^2)</f>
        <v>1.1283575179600156E-4</v>
      </c>
      <c r="BT118" s="2">
        <f>SQRT('(5) year_D_R23p2-5.5km'!CD116^2+'(5) year_D_R23p2-5.5km'!$M116^2)</f>
        <v>1.1283575179600156E-4</v>
      </c>
      <c r="BU118" s="2">
        <f>SQRT('(5) year_D_R23p2-5.5km'!CE116^2+'(5) year_D_R23p2-5.5km'!$M116^2)</f>
        <v>1.1283575179600156E-4</v>
      </c>
      <c r="BV118" s="2">
        <f>SQRT('(5) year_D_R23p2-5.5km'!CF116^2+'(5) year_D_R23p2-5.5km'!$M116^2)</f>
        <v>1.1283575179600156E-4</v>
      </c>
      <c r="BW118" s="2">
        <f>SQRT('(5) year_D_R23p2-5.5km'!CG116^2+'(5) year_D_R23p2-5.5km'!$M116^2)</f>
        <v>1.1283575179600156E-4</v>
      </c>
      <c r="BX118" s="2">
        <f>SQRT('(5) year_D_R23p2-5.5km'!CH116^2+'(5) year_D_R23p2-5.5km'!$M116^2)</f>
        <v>1.1283575179600156E-4</v>
      </c>
      <c r="BY118" s="2">
        <f>SQRT('(5) year_D_R23p2-5.5km'!CI116^2+'(5) year_D_R23p2-5.5km'!$M116^2)</f>
        <v>1.1283575179600156E-4</v>
      </c>
      <c r="BZ118" s="2">
        <f>SQRT('(5) year_D_R23p2-5.5km'!CJ116^2+'(5) year_D_R23p2-5.5km'!$M116^2)</f>
        <v>1.1283575179600156E-4</v>
      </c>
      <c r="CA118" s="2">
        <f>SQRT('(5) year_D_R23p2-5.5km'!CK116^2+'(5) year_D_R23p2-5.5km'!$M116^2)</f>
        <v>1.1283575179600156E-4</v>
      </c>
      <c r="CB118" s="2">
        <f>SQRT('(5) year_D_R23p2-5.5km'!CL116^2+'(5) year_D_R23p2-5.5km'!$M116^2)</f>
        <v>1.1283575179600156E-4</v>
      </c>
      <c r="CC118" s="2">
        <f>SQRT('(5) year_D_R23p2-5.5km'!CM116^2+'(5) year_D_R23p2-5.5km'!$M116^2)</f>
        <v>1.1283575179600156E-4</v>
      </c>
      <c r="CD118" s="2">
        <f>SQRT('(5) year_D_R23p2-5.5km'!CN116^2+'(5) year_D_R23p2-5.5km'!$M116^2)</f>
        <v>1.1283575179600156E-4</v>
      </c>
      <c r="CE118" s="2">
        <f>SQRT('(5) year_D_R23p2-5.5km'!CO116^2+'(5) year_D_R23p2-5.5km'!$M116^2)</f>
        <v>1.1283575179600156E-4</v>
      </c>
      <c r="CF118" s="2">
        <f>SQRT('(5) year_D_R23p2-5.5km'!CP116^2+'(5) year_D_R23p2-5.5km'!$M116^2)</f>
        <v>1.1283575179600156E-4</v>
      </c>
      <c r="CG118" s="2">
        <f>SQRT('(5) year_D_R23p2-5.5km'!CQ116^2+'(5) year_D_R23p2-5.5km'!$M116^2)</f>
        <v>1.1283575179600156E-4</v>
      </c>
      <c r="CH118" s="2">
        <f>SQRT('(5) year_D_R23p2-5.5km'!CR116^2+'(5) year_D_R23p2-5.5km'!$M116^2)</f>
        <v>1.1283575179600156E-4</v>
      </c>
      <c r="CI118" s="2">
        <f>SQRT('(5) year_D_R23p2-5.5km'!CS116^2+'(5) year_D_R23p2-5.5km'!$M116^2)</f>
        <v>1.1283575179600156E-4</v>
      </c>
      <c r="CJ118" s="2">
        <f>SQRT('(5) year_D_R23p2-5.5km'!CT116^2+'(5) year_D_R23p2-5.5km'!$M116^2)</f>
        <v>1.1283575179600156E-4</v>
      </c>
      <c r="CK118" s="2">
        <f>SQRT('(5) year_D_R23p2-5.5km'!CU116^2+'(5) year_D_R23p2-5.5km'!$M116^2)</f>
        <v>1.1283575179600156E-4</v>
      </c>
      <c r="CL118" s="2">
        <f>SQRT('(5) year_D_R23p2-5.5km'!CV116^2+'(5) year_D_R23p2-5.5km'!$M116^2)</f>
        <v>1.1283575179600156E-4</v>
      </c>
      <c r="CM118" s="2">
        <f>SQRT('(5) year_D_R23p2-5.5km'!CW116^2+'(5) year_D_R23p2-5.5km'!$M116^2)</f>
        <v>1.1283575179600156E-4</v>
      </c>
      <c r="CN118" s="2">
        <f>SQRT('(5) year_D_R23p2-5.5km'!CX116^2+'(5) year_D_R23p2-5.5km'!$M116^2)</f>
        <v>1.1283575179600156E-4</v>
      </c>
      <c r="CO118" s="2">
        <f>SQRT('(5) year_D_R23p2-5.5km'!CY116^2+'(5) year_D_R23p2-5.5km'!$M116^2)</f>
        <v>1.1283575179600156E-4</v>
      </c>
      <c r="CP118" s="2">
        <f>SQRT('(5) year_D_R23p2-5.5km'!CZ116^2+'(5) year_D_R23p2-5.5km'!$M116^2)</f>
        <v>1.1283575179600156E-4</v>
      </c>
      <c r="CQ118" s="2">
        <f>SQRT('(5) year_D_R23p2-5.5km'!DA116^2+'(5) year_D_R23p2-5.5km'!$M116^2)</f>
        <v>1.1283575179600156E-4</v>
      </c>
      <c r="CR118" s="2">
        <f>SQRT('(5) year_D_R23p2-5.5km'!DB116^2+'(5) year_D_R23p2-5.5km'!$M116^2)</f>
        <v>1.1283575179600156E-4</v>
      </c>
      <c r="CS118" s="2">
        <f>SQRT('(5) year_D_R23p2-5.5km'!DC116^2+'(5) year_D_R23p2-5.5km'!$M116^2)</f>
        <v>1.1283575179600156E-4</v>
      </c>
      <c r="CT118" s="2">
        <f>SQRT('(5) year_D_R23p2-5.5km'!DD116^2+'(5) year_D_R23p2-5.5km'!$M116^2)</f>
        <v>1.1283575179600156E-4</v>
      </c>
      <c r="CU118" s="2">
        <f>SQRT('(5) year_D_R23p2-5.5km'!DE116^2+'(5) year_D_R23p2-5.5km'!$M116^2)</f>
        <v>1.1283575179600156E-4</v>
      </c>
      <c r="CV118" s="2">
        <f>SQRT('(5) year_D_R23p2-5.5km'!DF116^2+'(5) year_D_R23p2-5.5km'!$M116^2)</f>
        <v>1.1283575179600156E-4</v>
      </c>
      <c r="CW118" s="2">
        <f>SQRT('(5) year_D_R23p2-5.5km'!DG116^2+'(5) year_D_R23p2-5.5km'!$M116^2)</f>
        <v>1.1283575179600156E-4</v>
      </c>
      <c r="CX118" s="2">
        <f>SQRT('(5) year_D_R23p2-5.5km'!DH116^2+'(5) year_D_R23p2-5.5km'!$M116^2)</f>
        <v>1.1283575179600156E-4</v>
      </c>
      <c r="CY118" s="2">
        <f t="shared" si="19"/>
        <v>1.6820560753876904E-5</v>
      </c>
      <c r="CZ118" s="2">
        <f t="shared" si="16"/>
        <v>2.6595641751744948E-5</v>
      </c>
      <c r="DA118" s="2">
        <f t="shared" si="20"/>
        <v>2.6595641751744948E-5</v>
      </c>
    </row>
    <row r="119" spans="1:105" x14ac:dyDescent="0.2">
      <c r="A119" s="170" t="s">
        <v>144</v>
      </c>
      <c r="B119" s="3" t="s">
        <v>176</v>
      </c>
      <c r="C119" s="2">
        <f>'(6) SMB_R23p2-5km_Gl'!P118-'(5) year_D_R23p2-5.5km'!P117</f>
        <v>-7.9953999999999997E-3</v>
      </c>
      <c r="D119" s="2">
        <f>'(6) SMB_R23p2-5km_Gl'!Q118-'(5) year_D_R23p2-5.5km'!Q117</f>
        <v>1.2004600000000004E-2</v>
      </c>
      <c r="E119" s="2">
        <f>'(6) SMB_R23p2-5km_Gl'!R118-'(5) year_D_R23p2-5.5km'!R117</f>
        <v>8.2004599999999997E-2</v>
      </c>
      <c r="F119" s="2">
        <f>'(6) SMB_R23p2-5km_Gl'!S118-'(5) year_D_R23p2-5.5km'!S117</f>
        <v>2.0046000000000092E-3</v>
      </c>
      <c r="G119" s="2">
        <f>'(6) SMB_R23p2-5km_Gl'!T118-'(5) year_D_R23p2-5.5km'!T117</f>
        <v>0.14200459999999998</v>
      </c>
      <c r="H119" s="2">
        <f>'(6) SMB_R23p2-5km_Gl'!U118-'(5) year_D_R23p2-5.5km'!U117</f>
        <v>0.10200460000000001</v>
      </c>
      <c r="I119" s="2">
        <f>'(6) SMB_R23p2-5km_Gl'!V118-'(5) year_D_R23p2-5.5km'!V117</f>
        <v>-1.7995399999999995E-2</v>
      </c>
      <c r="J119" s="2">
        <f>'(6) SMB_R23p2-5km_Gl'!W118-'(5) year_D_R23p2-5.5km'!W117</f>
        <v>9.2004600000000006E-2</v>
      </c>
      <c r="K119" s="2">
        <f>'(6) SMB_R23p2-5km_Gl'!X118-'(5) year_D_R23p2-5.5km'!X117</f>
        <v>4.2004600000000003E-2</v>
      </c>
      <c r="L119" s="2">
        <f>'(6) SMB_R23p2-5km_Gl'!Y118-'(5) year_D_R23p2-5.5km'!Y117</f>
        <v>3.2004600000000008E-2</v>
      </c>
      <c r="M119" s="2">
        <f>'(6) SMB_R23p2-5km_Gl'!Z118-'(5) year_D_R23p2-5.5km'!Z117</f>
        <v>2.0046000000000092E-3</v>
      </c>
      <c r="N119" s="2">
        <f>'(6) SMB_R23p2-5km_Gl'!AA118-'(5) year_D_R23p2-5.5km'!AA117</f>
        <v>5.2004599999999998E-2</v>
      </c>
      <c r="O119" s="2">
        <f>'(6) SMB_R23p2-5km_Gl'!AB118-'(5) year_D_R23p2-5.5km'!AB117</f>
        <v>-1.7995399999999995E-2</v>
      </c>
      <c r="P119" s="2">
        <f>'(6) SMB_R23p2-5km_Gl'!AC118-'(5) year_D_R23p2-5.5km'!AC117</f>
        <v>5.2004599999999998E-2</v>
      </c>
      <c r="Q119" s="2">
        <f>'(6) SMB_R23p2-5km_Gl'!AD118-'(5) year_D_R23p2-5.5km'!AD117</f>
        <v>7.2004600000000016E-2</v>
      </c>
      <c r="R119" s="2">
        <f>'(6) SMB_R23p2-5km_Gl'!AE118-'(5) year_D_R23p2-5.5km'!AE117</f>
        <v>3.2004600000000008E-2</v>
      </c>
      <c r="S119" s="2">
        <f>'(6) SMB_R23p2-5km_Gl'!AF118-'(5) year_D_R23p2-5.5km'!AF117</f>
        <v>4.1868200000000008E-2</v>
      </c>
      <c r="T119" s="2">
        <f>'(6) SMB_R23p2-5km_Gl'!AG118-'(5) year_D_R23p2-5.5km'!AG117</f>
        <v>5.3138600000000008E-2</v>
      </c>
      <c r="U119" s="2">
        <f>'(6) SMB_R23p2-5km_Gl'!AH118-'(5) year_D_R23p2-5.5km'!AH117</f>
        <v>6.4391677200000011E-2</v>
      </c>
      <c r="V119" s="2">
        <f>'(6) SMB_R23p2-5km_Gl'!AI118-'(5) year_D_R23p2-5.5km'!AI117</f>
        <v>-4.4466752599999992E-2</v>
      </c>
      <c r="W119" s="2">
        <f>'(6) SMB_R23p2-5km_Gl'!AJ118-'(5) year_D_R23p2-5.5km'!AJ117</f>
        <v>-1.3256982400000006E-2</v>
      </c>
      <c r="X119" s="2">
        <f>'(6) SMB_R23p2-5km_Gl'!AK118-'(5) year_D_R23p2-5.5km'!AK117</f>
        <v>5.2643545200000003E-2</v>
      </c>
      <c r="Y119" s="2">
        <f>'(6) SMB_R23p2-5km_Gl'!AL118-'(5) year_D_R23p2-5.5km'!AL117</f>
        <v>-4.1340941999999978E-2</v>
      </c>
      <c r="Z119" s="2">
        <f>'(6) SMB_R23p2-5km_Gl'!AM118-'(5) year_D_R23p2-5.5km'!AM117</f>
        <v>3.4602074199999999E-2</v>
      </c>
      <c r="AA119" s="2">
        <f>'(6) SMB_R23p2-5km_Gl'!AN118-'(5) year_D_R23p2-5.5km'!AN117</f>
        <v>5.0579053999999998E-2</v>
      </c>
      <c r="AB119" s="2">
        <f>'(6) SMB_R23p2-5km_Gl'!AO118-'(5) year_D_R23p2-5.5km'!AO117</f>
        <v>0.1052530728</v>
      </c>
      <c r="AC119" s="2">
        <f>'(6) SMB_R23p2-5km_Gl'!AP118-'(5) year_D_R23p2-5.5km'!AP117</f>
        <v>7.0015274200000033E-2</v>
      </c>
      <c r="AD119" s="2">
        <f>'(6) SMB_R23p2-5km_Gl'!AQ118-'(5) year_D_R23p2-5.5km'!AQ117</f>
        <v>-6.5212976399999997E-2</v>
      </c>
      <c r="AE119" s="2">
        <f>'(6) SMB_R23p2-5km_Gl'!AR118-'(5) year_D_R23p2-5.5km'!AR117</f>
        <v>-9.0491217599999993E-2</v>
      </c>
      <c r="AF119" s="2">
        <f>'(6) SMB_R23p2-5km_Gl'!AS118-'(5) year_D_R23p2-5.5km'!AS117</f>
        <v>4.4304401800000011E-2</v>
      </c>
      <c r="AG119" s="2">
        <f>'(6) SMB_R23p2-5km_Gl'!AT118-'(5) year_D_R23p2-5.5km'!AT117</f>
        <v>9.8166372000000127E-3</v>
      </c>
      <c r="AH119" s="2">
        <f>'(6) SMB_R23p2-5km_Gl'!AU118-'(5) year_D_R23p2-5.5km'!AU117</f>
        <v>-1.4694520000000003E-2</v>
      </c>
      <c r="AI119" s="2">
        <f>'(6) SMB_R23p2-5km_Gl'!AV118-'(5) year_D_R23p2-5.5km'!AV117</f>
        <v>5.0787502799999995E-2</v>
      </c>
      <c r="AJ119" s="2">
        <f>'(6) SMB_R23p2-5km_Gl'!AW118-'(5) year_D_R23p2-5.5km'!AW117</f>
        <v>9.6324358400000018E-2</v>
      </c>
      <c r="AK119" s="2">
        <f>'(6) SMB_R23p2-5km_Gl'!AX118-'(5) year_D_R23p2-5.5km'!AX117</f>
        <v>-0.11821721600000001</v>
      </c>
      <c r="AL119" s="2">
        <f>'(6) SMB_R23p2-5km_Gl'!AY118-'(5) year_D_R23p2-5.5km'!AY117</f>
        <v>-0.1016888688</v>
      </c>
      <c r="AM119" s="2">
        <f>'(6) SMB_R23p2-5km_Gl'!AZ118-'(5) year_D_R23p2-5.5km'!AZ117</f>
        <v>-0.19850332400000001</v>
      </c>
      <c r="AN119" s="2">
        <f>'(6) SMB_R23p2-5km_Gl'!BA118-'(5) year_D_R23p2-5.5km'!BA117</f>
        <v>-4.0344080599999992E-2</v>
      </c>
      <c r="AO119" s="2">
        <f>'(6) SMB_R23p2-5km_Gl'!BB118-'(5) year_D_R23p2-5.5km'!BB117</f>
        <v>-0.12560909100000001</v>
      </c>
      <c r="AP119" s="2">
        <f>'(6) SMB_R23p2-5km_Gl'!BC118-'(5) year_D_R23p2-5.5km'!BC117</f>
        <v>-1.0954168199999989E-2</v>
      </c>
      <c r="AQ119" s="2">
        <f>'(6) SMB_R23p2-5km_Gl'!BD118-'(5) year_D_R23p2-5.5km'!BD117</f>
        <v>-0.1759621328</v>
      </c>
      <c r="AR119" s="2">
        <f>'(6) SMB_R23p2-5km_Gl'!BE118-'(5) year_D_R23p2-5.5km'!BE117</f>
        <v>-1.1004265600000004E-2</v>
      </c>
      <c r="AS119" s="2">
        <f>'(6) SMB_R23p2-5km_Gl'!BF118-'(5) year_D_R23p2-5.5km'!BF117</f>
        <v>5.4465110600000012E-2</v>
      </c>
      <c r="AT119" s="2">
        <f>'(6) SMB_R23p2-5km_Gl'!BG118-'(5) year_D_R23p2-5.5km'!BG117</f>
        <v>-0.1254226618</v>
      </c>
      <c r="AU119" s="2">
        <f>'(6) SMB_R23p2-5km_Gl'!BH118-'(5) year_D_R23p2-5.5km'!BH117</f>
        <v>-0.23183250699999999</v>
      </c>
      <c r="AV119" s="2">
        <f>'(6) SMB_R23p2-5km_Gl'!BI118-'(5) year_D_R23p2-5.5km'!BI117</f>
        <v>3.6228635200000012E-2</v>
      </c>
      <c r="AW119" s="2">
        <f>'(6) SMB_R23p2-5km_Gl'!BJ118-'(5) year_D_R23p2-5.5km'!BJ117</f>
        <v>5.6076997000000017E-2</v>
      </c>
      <c r="AX119" s="23">
        <f t="shared" si="21"/>
        <v>5.9760949565217678E-4</v>
      </c>
      <c r="AY119" s="23">
        <f t="shared" si="17"/>
        <v>4.3761688273684214E-2</v>
      </c>
      <c r="AZ119" s="23">
        <f t="shared" si="18"/>
        <v>-5.2933189299999996E-2</v>
      </c>
      <c r="BD119" s="2">
        <f>SQRT('(5) year_D_R23p2-5.5km'!BN117^2+'(5) year_D_R23p2-5.5km'!$M117^2)</f>
        <v>7.575973949311339E-2</v>
      </c>
      <c r="BE119" s="2">
        <f>SQRT('(5) year_D_R23p2-5.5km'!BO117^2+'(5) year_D_R23p2-5.5km'!$M117^2)</f>
        <v>7.575973949311339E-2</v>
      </c>
      <c r="BF119" s="2">
        <f>SQRT('(5) year_D_R23p2-5.5km'!BP117^2+'(5) year_D_R23p2-5.5km'!$M117^2)</f>
        <v>7.4605716728407115E-2</v>
      </c>
      <c r="BG119" s="2">
        <f>SQRT('(5) year_D_R23p2-5.5km'!BQ117^2+'(5) year_D_R23p2-5.5km'!$M117^2)</f>
        <v>6.8225813573825317E-2</v>
      </c>
      <c r="BH119" s="2">
        <f>SQRT('(5) year_D_R23p2-5.5km'!BR117^2+'(5) year_D_R23p2-5.5km'!$M117^2)</f>
        <v>6.2119649965320413E-2</v>
      </c>
      <c r="BI119" s="2">
        <f>SQRT('(5) year_D_R23p2-5.5km'!BS117^2+'(5) year_D_R23p2-5.5km'!$M117^2)</f>
        <v>5.6355400993887653E-2</v>
      </c>
      <c r="BJ119" s="2">
        <f>SQRT('(5) year_D_R23p2-5.5km'!BT117^2+'(5) year_D_R23p2-5.5km'!$M117^2)</f>
        <v>5.086566807841187E-2</v>
      </c>
      <c r="BK119" s="2">
        <f>SQRT('(5) year_D_R23p2-5.5km'!BU117^2+'(5) year_D_R23p2-5.5km'!$M117^2)</f>
        <v>4.5651049482742102E-2</v>
      </c>
      <c r="BL119" s="2">
        <f>SQRT('(5) year_D_R23p2-5.5km'!BV117^2+'(5) year_D_R23p2-5.5km'!$M117^2)</f>
        <v>4.0712333638077726E-2</v>
      </c>
      <c r="BM119" s="2">
        <f>SQRT('(5) year_D_R23p2-5.5km'!BW117^2+'(5) year_D_R23p2-5.5km'!$M117^2)</f>
        <v>3.6050577703327674E-2</v>
      </c>
      <c r="BN119" s="2">
        <f>SQRT('(5) year_D_R23p2-5.5km'!BX117^2+'(5) year_D_R23p2-5.5km'!$M117^2)</f>
        <v>3.15998712065097E-2</v>
      </c>
      <c r="BO119" s="2">
        <f>SQRT('(5) year_D_R23p2-5.5km'!BY117^2+'(5) year_D_R23p2-5.5km'!$M117^2)</f>
        <v>2.7430015684506464E-2</v>
      </c>
      <c r="BP119" s="2">
        <f>SQRT('(5) year_D_R23p2-5.5km'!BZ117^2+'(5) year_D_R23p2-5.5km'!$M117^2)</f>
        <v>2.354421378150115E-2</v>
      </c>
      <c r="BQ119" s="2">
        <f>SQRT('(5) year_D_R23p2-5.5km'!CA117^2+'(5) year_D_R23p2-5.5km'!$M117^2)</f>
        <v>1.9947339854699597E-2</v>
      </c>
      <c r="BR119" s="2">
        <f>SQRT('(5) year_D_R23p2-5.5km'!CB117^2+'(5) year_D_R23p2-5.5km'!$M117^2)</f>
        <v>1.6844074178187205E-2</v>
      </c>
      <c r="BS119" s="2">
        <f>SQRT('(5) year_D_R23p2-5.5km'!CC117^2+'(5) year_D_R23p2-5.5km'!$M117^2)</f>
        <v>1.4431494539627329E-2</v>
      </c>
      <c r="BT119" s="2">
        <f>SQRT('(5) year_D_R23p2-5.5km'!CD117^2+'(5) year_D_R23p2-5.5km'!$M117^2)</f>
        <v>1.3425387768492253E-2</v>
      </c>
      <c r="BU119" s="2">
        <f>SQRT('(5) year_D_R23p2-5.5km'!CE117^2+'(5) year_D_R23p2-5.5km'!$M117^2)</f>
        <v>1.46310344786714E-2</v>
      </c>
      <c r="BV119" s="2">
        <f>SQRT('(5) year_D_R23p2-5.5km'!CF117^2+'(5) year_D_R23p2-5.5km'!$M117^2)</f>
        <v>1.6371492681461926E-2</v>
      </c>
      <c r="BW119" s="2">
        <f>SQRT('(5) year_D_R23p2-5.5km'!CG117^2+'(5) year_D_R23p2-5.5km'!$M117^2)</f>
        <v>1.6568022650165864E-2</v>
      </c>
      <c r="BX119" s="2">
        <f>SQRT('(5) year_D_R23p2-5.5km'!CH117^2+'(5) year_D_R23p2-5.5km'!$M117^2)</f>
        <v>1.9123022419157476E-2</v>
      </c>
      <c r="BY119" s="2">
        <f>SQRT('(5) year_D_R23p2-5.5km'!CI117^2+'(5) year_D_R23p2-5.5km'!$M117^2)</f>
        <v>1.8683718545470598E-2</v>
      </c>
      <c r="BZ119" s="2">
        <f>SQRT('(5) year_D_R23p2-5.5km'!CJ117^2+'(5) year_D_R23p2-5.5km'!$M117^2)</f>
        <v>1.8625755963303375E-2</v>
      </c>
      <c r="CA119" s="2">
        <f>SQRT('(5) year_D_R23p2-5.5km'!CK117^2+'(5) year_D_R23p2-5.5km'!$M117^2)</f>
        <v>1.7388164160063242E-2</v>
      </c>
      <c r="CB119" s="2">
        <f>SQRT('(5) year_D_R23p2-5.5km'!CL117^2+'(5) year_D_R23p2-5.5km'!$M117^2)</f>
        <v>1.4893290447410494E-2</v>
      </c>
      <c r="CC119" s="2">
        <f>SQRT('(5) year_D_R23p2-5.5km'!CM117^2+'(5) year_D_R23p2-5.5km'!$M117^2)</f>
        <v>1.4658343076832255E-2</v>
      </c>
      <c r="CD119" s="2">
        <f>SQRT('(5) year_D_R23p2-5.5km'!CN117^2+'(5) year_D_R23p2-5.5km'!$M117^2)</f>
        <v>1.4871273690577735E-2</v>
      </c>
      <c r="CE119" s="2">
        <f>SQRT('(5) year_D_R23p2-5.5km'!CO117^2+'(5) year_D_R23p2-5.5km'!$M117^2)</f>
        <v>1.436089252069065E-2</v>
      </c>
      <c r="CF119" s="2">
        <f>SQRT('(5) year_D_R23p2-5.5km'!CP117^2+'(5) year_D_R23p2-5.5km'!$M117^2)</f>
        <v>1.3143065274970252E-2</v>
      </c>
      <c r="CG119" s="2">
        <f>SQRT('(5) year_D_R23p2-5.5km'!CQ117^2+'(5) year_D_R23p2-5.5km'!$M117^2)</f>
        <v>1.2117340972893728E-2</v>
      </c>
      <c r="CH119" s="2">
        <f>SQRT('(5) year_D_R23p2-5.5km'!CR117^2+'(5) year_D_R23p2-5.5km'!$M117^2)</f>
        <v>1.286406359095999E-2</v>
      </c>
      <c r="CI119" s="2">
        <f>SQRT('(5) year_D_R23p2-5.5km'!CS117^2+'(5) year_D_R23p2-5.5km'!$M117^2)</f>
        <v>1.4075981427862564E-2</v>
      </c>
      <c r="CJ119" s="2">
        <f>SQRT('(5) year_D_R23p2-5.5km'!CT117^2+'(5) year_D_R23p2-5.5km'!$M117^2)</f>
        <v>1.4575266989149942E-2</v>
      </c>
      <c r="CK119" s="2">
        <f>SQRT('(5) year_D_R23p2-5.5km'!CU117^2+'(5) year_D_R23p2-5.5km'!$M117^2)</f>
        <v>1.4334242755405851E-2</v>
      </c>
      <c r="CL119" s="2">
        <f>SQRT('(5) year_D_R23p2-5.5km'!CV117^2+'(5) year_D_R23p2-5.5km'!$M117^2)</f>
        <v>1.5631083653426445E-2</v>
      </c>
      <c r="CM119" s="2">
        <f>SQRT('(5) year_D_R23p2-5.5km'!CW117^2+'(5) year_D_R23p2-5.5km'!$M117^2)</f>
        <v>1.720490457998345E-2</v>
      </c>
      <c r="CN119" s="2">
        <f>SQRT('(5) year_D_R23p2-5.5km'!CX117^2+'(5) year_D_R23p2-5.5km'!$M117^2)</f>
        <v>1.4799427141582014E-2</v>
      </c>
      <c r="CO119" s="2">
        <f>SQRT('(5) year_D_R23p2-5.5km'!CY117^2+'(5) year_D_R23p2-5.5km'!$M117^2)</f>
        <v>1.3464507102602118E-2</v>
      </c>
      <c r="CP119" s="2">
        <f>SQRT('(5) year_D_R23p2-5.5km'!CZ117^2+'(5) year_D_R23p2-5.5km'!$M117^2)</f>
        <v>1.3155936615144437E-2</v>
      </c>
      <c r="CQ119" s="2">
        <f>SQRT('(5) year_D_R23p2-5.5km'!DA117^2+'(5) year_D_R23p2-5.5km'!$M117^2)</f>
        <v>1.3266269829502644E-2</v>
      </c>
      <c r="CR119" s="2">
        <f>SQRT('(5) year_D_R23p2-5.5km'!DB117^2+'(5) year_D_R23p2-5.5km'!$M117^2)</f>
        <v>1.2098382580722017E-2</v>
      </c>
      <c r="CS119" s="2">
        <f>SQRT('(5) year_D_R23p2-5.5km'!DC117^2+'(5) year_D_R23p2-5.5km'!$M117^2)</f>
        <v>8.5488014978621456E-3</v>
      </c>
      <c r="CT119" s="2">
        <f>SQRT('(5) year_D_R23p2-5.5km'!DD117^2+'(5) year_D_R23p2-5.5km'!$M117^2)</f>
        <v>1.2820097638647861E-2</v>
      </c>
      <c r="CU119" s="2">
        <f>SQRT('(5) year_D_R23p2-5.5km'!DE117^2+'(5) year_D_R23p2-5.5km'!$M117^2)</f>
        <v>1.365672174479207E-2</v>
      </c>
      <c r="CV119" s="2">
        <f>SQRT('(5) year_D_R23p2-5.5km'!DF117^2+'(5) year_D_R23p2-5.5km'!$M117^2)</f>
        <v>1.477995903022512E-2</v>
      </c>
      <c r="CW119" s="2">
        <f>SQRT('(5) year_D_R23p2-5.5km'!DG117^2+'(5) year_D_R23p2-5.5km'!$M117^2)</f>
        <v>1.5242227000041996E-2</v>
      </c>
      <c r="CX119" s="2">
        <f>SQRT('(5) year_D_R23p2-5.5km'!DH117^2+'(5) year_D_R23p2-5.5km'!$M117^2)</f>
        <v>1.6588536488361266E-2</v>
      </c>
      <c r="CY119" s="2">
        <f t="shared" si="19"/>
        <v>3.7568579163548893E-3</v>
      </c>
      <c r="CZ119" s="2">
        <f t="shared" si="16"/>
        <v>9.4818133289437025E-3</v>
      </c>
      <c r="DA119" s="2">
        <f t="shared" si="20"/>
        <v>3.2183608898208771E-3</v>
      </c>
    </row>
    <row r="120" spans="1:105" x14ac:dyDescent="0.2">
      <c r="A120" s="170" t="s">
        <v>146</v>
      </c>
      <c r="B120" s="3" t="s">
        <v>176</v>
      </c>
      <c r="C120" s="2">
        <f>'(6) SMB_R23p2-5km_Gl'!P119-'(5) year_D_R23p2-5.5km'!P118</f>
        <v>-1.999999999999999E-2</v>
      </c>
      <c r="D120" s="2">
        <f>'(6) SMB_R23p2-5km_Gl'!Q119-'(5) year_D_R23p2-5.5km'!Q118</f>
        <v>-4.9999999999999989E-2</v>
      </c>
      <c r="E120" s="2">
        <f>'(6) SMB_R23p2-5km_Gl'!R119-'(5) year_D_R23p2-5.5km'!R118</f>
        <v>8.0000000000000016E-2</v>
      </c>
      <c r="F120" s="2">
        <f>'(6) SMB_R23p2-5km_Gl'!S119-'(5) year_D_R23p2-5.5km'!S118</f>
        <v>-3.9999999999999994E-2</v>
      </c>
      <c r="G120" s="2">
        <f>'(6) SMB_R23p2-5km_Gl'!T119-'(5) year_D_R23p2-5.5km'!T118</f>
        <v>9.6200000000000008E-2</v>
      </c>
      <c r="H120" s="2">
        <f>'(6) SMB_R23p2-5km_Gl'!U119-'(5) year_D_R23p2-5.5km'!U118</f>
        <v>6.2400000000000011E-2</v>
      </c>
      <c r="I120" s="2">
        <f>'(6) SMB_R23p2-5km_Gl'!V119-'(5) year_D_R23p2-5.5km'!V118</f>
        <v>-0.10124999999999998</v>
      </c>
      <c r="J120" s="2">
        <f>'(6) SMB_R23p2-5km_Gl'!W119-'(5) year_D_R23p2-5.5km'!W118</f>
        <v>2.4950000000000028E-2</v>
      </c>
      <c r="K120" s="2">
        <f>'(6) SMB_R23p2-5km_Gl'!X119-'(5) year_D_R23p2-5.5km'!X118</f>
        <v>-3.8850000000000023E-2</v>
      </c>
      <c r="L120" s="2">
        <f>'(6) SMB_R23p2-5km_Gl'!Y119-'(5) year_D_R23p2-5.5km'!Y118</f>
        <v>-5.2649999999999975E-2</v>
      </c>
      <c r="M120" s="2">
        <f>'(6) SMB_R23p2-5km_Gl'!Z119-'(5) year_D_R23p2-5.5km'!Z118</f>
        <v>-0.10644999999999999</v>
      </c>
      <c r="N120" s="2">
        <f>'(6) SMB_R23p2-5km_Gl'!AA119-'(5) year_D_R23p2-5.5km'!AA118</f>
        <v>-7.0099999999999996E-2</v>
      </c>
      <c r="O120" s="2">
        <f>'(6) SMB_R23p2-5km_Gl'!AB119-'(5) year_D_R23p2-5.5km'!AB118</f>
        <v>-0.19389999999999996</v>
      </c>
      <c r="P120" s="2">
        <f>'(6) SMB_R23p2-5km_Gl'!AC119-'(5) year_D_R23p2-5.5km'!AC118</f>
        <v>-0.11769999999999994</v>
      </c>
      <c r="Q120" s="2">
        <f>'(6) SMB_R23p2-5km_Gl'!AD119-'(5) year_D_R23p2-5.5km'!AD118</f>
        <v>-9.1499999999999942E-2</v>
      </c>
      <c r="R120" s="2">
        <f>'(6) SMB_R23p2-5km_Gl'!AE119-'(5) year_D_R23p2-5.5km'!AE118</f>
        <v>-0.16514999999999999</v>
      </c>
      <c r="S120" s="2">
        <f>'(6) SMB_R23p2-5km_Gl'!AF119-'(5) year_D_R23p2-5.5km'!AF118</f>
        <v>-0.16204204999999997</v>
      </c>
      <c r="T120" s="2">
        <f>'(6) SMB_R23p2-5km_Gl'!AG119-'(5) year_D_R23p2-5.5km'!AG118</f>
        <v>-0.16835449999999999</v>
      </c>
      <c r="U120" s="2">
        <f>'(6) SMB_R23p2-5km_Gl'!AH119-'(5) year_D_R23p2-5.5km'!AH118</f>
        <v>-7.373079999999993E-2</v>
      </c>
      <c r="V120" s="2">
        <f>'(6) SMB_R23p2-5km_Gl'!AI119-'(5) year_D_R23p2-5.5km'!AI118</f>
        <v>-0.25887024999999997</v>
      </c>
      <c r="W120" s="2">
        <f>'(6) SMB_R23p2-5km_Gl'!AJ119-'(5) year_D_R23p2-5.5km'!AJ118</f>
        <v>-0.20329599999999998</v>
      </c>
      <c r="X120" s="2">
        <f>'(6) SMB_R23p2-5km_Gl'!AK119-'(5) year_D_R23p2-5.5km'!AK118</f>
        <v>-0.13894639999999997</v>
      </c>
      <c r="Y120" s="2">
        <f>'(6) SMB_R23p2-5km_Gl'!AL119-'(5) year_D_R23p2-5.5km'!AL118</f>
        <v>-0.23489919999999997</v>
      </c>
      <c r="Z120" s="2">
        <f>'(6) SMB_R23p2-5km_Gl'!AM119-'(5) year_D_R23p2-5.5km'!AM118</f>
        <v>-0.16079199999999993</v>
      </c>
      <c r="AA120" s="2">
        <f>'(6) SMB_R23p2-5km_Gl'!AN119-'(5) year_D_R23p2-5.5km'!AN118</f>
        <v>-0.11723544999999999</v>
      </c>
      <c r="AB120" s="2">
        <f>'(6) SMB_R23p2-5km_Gl'!AO119-'(5) year_D_R23p2-5.5km'!AO118</f>
        <v>-3.5122599999999976E-2</v>
      </c>
      <c r="AC120" s="2">
        <f>'(6) SMB_R23p2-5km_Gl'!AP119-'(5) year_D_R23p2-5.5km'!AP118</f>
        <v>-2.3906000000000011E-2</v>
      </c>
      <c r="AD120" s="2">
        <f>'(6) SMB_R23p2-5km_Gl'!AQ119-'(5) year_D_R23p2-5.5km'!AQ118</f>
        <v>-0.1833524</v>
      </c>
      <c r="AE120" s="2">
        <f>'(6) SMB_R23p2-5km_Gl'!AR119-'(5) year_D_R23p2-5.5km'!AR118</f>
        <v>-0.24329919999999999</v>
      </c>
      <c r="AF120" s="2">
        <f>'(6) SMB_R23p2-5km_Gl'!AS119-'(5) year_D_R23p2-5.5km'!AS118</f>
        <v>-7.4326599999999979E-2</v>
      </c>
      <c r="AG120" s="2">
        <f>'(6) SMB_R23p2-5km_Gl'!AT119-'(5) year_D_R23p2-5.5km'!AT118</f>
        <v>-8.5086100000000012E-2</v>
      </c>
      <c r="AH120" s="2">
        <f>'(6) SMB_R23p2-5km_Gl'!AU119-'(5) year_D_R23p2-5.5km'!AU118</f>
        <v>-8.4744750000000008E-2</v>
      </c>
      <c r="AI120" s="2">
        <f>'(6) SMB_R23p2-5km_Gl'!AV119-'(5) year_D_R23p2-5.5km'!AV118</f>
        <v>-4.3407999999999974E-2</v>
      </c>
      <c r="AJ120" s="2">
        <f>'(6) SMB_R23p2-5km_Gl'!AW119-'(5) year_D_R23p2-5.5km'!AW118</f>
        <v>2.9281300000000038E-2</v>
      </c>
      <c r="AK120" s="2">
        <f>'(6) SMB_R23p2-5km_Gl'!AX119-'(5) year_D_R23p2-5.5km'!AX118</f>
        <v>-0.26736745000000001</v>
      </c>
      <c r="AL120" s="2">
        <f>'(6) SMB_R23p2-5km_Gl'!AY119-'(5) year_D_R23p2-5.5km'!AY118</f>
        <v>-0.20420479999999999</v>
      </c>
      <c r="AM120" s="2">
        <f>'(6) SMB_R23p2-5km_Gl'!AZ119-'(5) year_D_R23p2-5.5km'!AZ118</f>
        <v>-0.33955449999999998</v>
      </c>
      <c r="AN120" s="2">
        <f>'(6) SMB_R23p2-5km_Gl'!BA119-'(5) year_D_R23p2-5.5km'!BA118</f>
        <v>-0.11082309999999999</v>
      </c>
      <c r="AO120" s="2">
        <f>'(6) SMB_R23p2-5km_Gl'!BB119-'(5) year_D_R23p2-5.5km'!BB118</f>
        <v>-0.177458</v>
      </c>
      <c r="AP120" s="2">
        <f>'(6) SMB_R23p2-5km_Gl'!BC119-'(5) year_D_R23p2-5.5km'!BC118</f>
        <v>-1.3718999999999995E-2</v>
      </c>
      <c r="AQ120" s="2">
        <f>'(6) SMB_R23p2-5km_Gl'!BD119-'(5) year_D_R23p2-5.5km'!BD118</f>
        <v>-0.25246879999999999</v>
      </c>
      <c r="AR120" s="2">
        <f>'(6) SMB_R23p2-5km_Gl'!BE119-'(5) year_D_R23p2-5.5km'!BE118</f>
        <v>1.6722799999999996E-2</v>
      </c>
      <c r="AS120" s="2">
        <f>'(6) SMB_R23p2-5km_Gl'!BF119-'(5) year_D_R23p2-5.5km'!BF118</f>
        <v>7.6025399999999993E-2</v>
      </c>
      <c r="AT120" s="2">
        <f>'(6) SMB_R23p2-5km_Gl'!BG119-'(5) year_D_R23p2-5.5km'!BG118</f>
        <v>-9.6867750000000002E-2</v>
      </c>
      <c r="AU120" s="2">
        <f>'(6) SMB_R23p2-5km_Gl'!BH119-'(5) year_D_R23p2-5.5km'!BH118</f>
        <v>-9.9461000000000008E-2</v>
      </c>
      <c r="AV120" s="2">
        <f>'(6) SMB_R23p2-5km_Gl'!BI119-'(5) year_D_R23p2-5.5km'!BI118</f>
        <v>0.1581494</v>
      </c>
      <c r="AW120" s="2">
        <f>'(6) SMB_R23p2-5km_Gl'!BJ119-'(5) year_D_R23p2-5.5km'!BJ118</f>
        <v>4.6681200000000006E-2</v>
      </c>
      <c r="AX120" s="23">
        <f t="shared" si="21"/>
        <v>-9.4720821739130406E-2</v>
      </c>
      <c r="AY120" s="23">
        <f t="shared" si="17"/>
        <v>-6.2533018421052605E-2</v>
      </c>
      <c r="AZ120" s="23">
        <f t="shared" si="18"/>
        <v>-0.10070056388888887</v>
      </c>
      <c r="BD120" s="2">
        <f>SQRT('(5) year_D_R23p2-5.5km'!BN118^2+'(5) year_D_R23p2-5.5km'!$M118^2)</f>
        <v>6.1345067421161421E-2</v>
      </c>
      <c r="BE120" s="2">
        <f>SQRT('(5) year_D_R23p2-5.5km'!BO118^2+'(5) year_D_R23p2-5.5km'!$M118^2)</f>
        <v>5.6514590171880576E-2</v>
      </c>
      <c r="BF120" s="2">
        <f>SQRT('(5) year_D_R23p2-5.5km'!BP118^2+'(5) year_D_R23p2-5.5km'!$M118^2)</f>
        <v>5.3371159702120301E-2</v>
      </c>
      <c r="BG120" s="2">
        <f>SQRT('(5) year_D_R23p2-5.5km'!BQ118^2+'(5) year_D_R23p2-5.5km'!$M118^2)</f>
        <v>5.2363285109026124E-2</v>
      </c>
      <c r="BH120" s="2">
        <f>SQRT('(5) year_D_R23p2-5.5km'!BR118^2+'(5) year_D_R23p2-5.5km'!$M118^2)</f>
        <v>5.6683892611531145E-2</v>
      </c>
      <c r="BI120" s="2">
        <f>SQRT('(5) year_D_R23p2-5.5km'!BS118^2+'(5) year_D_R23p2-5.5km'!$M118^2)</f>
        <v>6.1557797003950497E-2</v>
      </c>
      <c r="BJ120" s="2">
        <f>SQRT('(5) year_D_R23p2-5.5km'!BT118^2+'(5) year_D_R23p2-5.5km'!$M118^2)</f>
        <v>6.6710715587479666E-2</v>
      </c>
      <c r="BK120" s="2">
        <f>SQRT('(5) year_D_R23p2-5.5km'!BU118^2+'(5) year_D_R23p2-5.5km'!$M118^2)</f>
        <v>7.2258384053522112E-2</v>
      </c>
      <c r="BL120" s="2">
        <f>SQRT('(5) year_D_R23p2-5.5km'!BV118^2+'(5) year_D_R23p2-5.5km'!$M118^2)</f>
        <v>7.8192549474694367E-2</v>
      </c>
      <c r="BM120" s="2">
        <f>SQRT('(5) year_D_R23p2-5.5km'!BW118^2+'(5) year_D_R23p2-5.5km'!$M118^2)</f>
        <v>8.4270561944289724E-2</v>
      </c>
      <c r="BN120" s="2">
        <f>SQRT('(5) year_D_R23p2-5.5km'!BX118^2+'(5) year_D_R23p2-5.5km'!$M118^2)</f>
        <v>9.0686033647100581E-2</v>
      </c>
      <c r="BO120" s="2">
        <f>SQRT('(5) year_D_R23p2-5.5km'!BY118^2+'(5) year_D_R23p2-5.5km'!$M118^2)</f>
        <v>9.7215207992091962E-2</v>
      </c>
      <c r="BP120" s="2">
        <f>SQRT('(5) year_D_R23p2-5.5km'!BZ118^2+'(5) year_D_R23p2-5.5km'!$M118^2)</f>
        <v>0.10109400338811086</v>
      </c>
      <c r="BQ120" s="2">
        <f>SQRT('(5) year_D_R23p2-5.5km'!CA118^2+'(5) year_D_R23p2-5.5km'!$M118^2)</f>
        <v>0.10251221797015406</v>
      </c>
      <c r="BR120" s="2">
        <f>SQRT('(5) year_D_R23p2-5.5km'!CB118^2+'(5) year_D_R23p2-5.5km'!$M118^2)</f>
        <v>0.1043838473572052</v>
      </c>
      <c r="BS120" s="2">
        <f>SQRT('(5) year_D_R23p2-5.5km'!CC118^2+'(5) year_D_R23p2-5.5km'!$M118^2)</f>
        <v>0.1067794780540107</v>
      </c>
      <c r="BT120" s="2">
        <f>SQRT('(5) year_D_R23p2-5.5km'!CD118^2+'(5) year_D_R23p2-5.5km'!$M118^2)</f>
        <v>0.10823690904607902</v>
      </c>
      <c r="BU120" s="2">
        <f>SQRT('(5) year_D_R23p2-5.5km'!CE118^2+'(5) year_D_R23p2-5.5km'!$M118^2)</f>
        <v>0.1101609689962956</v>
      </c>
      <c r="BV120" s="2">
        <f>SQRT('(5) year_D_R23p2-5.5km'!CF118^2+'(5) year_D_R23p2-5.5km'!$M118^2)</f>
        <v>0.11233403474094547</v>
      </c>
      <c r="BW120" s="2">
        <f>SQRT('(5) year_D_R23p2-5.5km'!CG118^2+'(5) year_D_R23p2-5.5km'!$M118^2)</f>
        <v>0.11476494972048887</v>
      </c>
      <c r="BX120" s="2">
        <f>SQRT('(5) year_D_R23p2-5.5km'!CH118^2+'(5) year_D_R23p2-5.5km'!$M118^2)</f>
        <v>0.1187004076321956</v>
      </c>
      <c r="BY120" s="2">
        <f>SQRT('(5) year_D_R23p2-5.5km'!CI118^2+'(5) year_D_R23p2-5.5km'!$M118^2)</f>
        <v>0.11519006732314559</v>
      </c>
      <c r="BZ120" s="2">
        <f>SQRT('(5) year_D_R23p2-5.5km'!CJ118^2+'(5) year_D_R23p2-5.5km'!$M118^2)</f>
        <v>0.1119257856068494</v>
      </c>
      <c r="CA120" s="2">
        <f>SQRT('(5) year_D_R23p2-5.5km'!CK118^2+'(5) year_D_R23p2-5.5km'!$M118^2)</f>
        <v>0.10809470587967406</v>
      </c>
      <c r="CB120" s="2">
        <f>SQRT('(5) year_D_R23p2-5.5km'!CL118^2+'(5) year_D_R23p2-5.5km'!$M118^2)</f>
        <v>0.10465365942049204</v>
      </c>
      <c r="CC120" s="2">
        <f>SQRT('(5) year_D_R23p2-5.5km'!CM118^2+'(5) year_D_R23p2-5.5km'!$M118^2)</f>
        <v>9.8229384985300636E-2</v>
      </c>
      <c r="CD120" s="2">
        <f>SQRT('(5) year_D_R23p2-5.5km'!CN118^2+'(5) year_D_R23p2-5.5km'!$M118^2)</f>
        <v>9.2099082748922562E-2</v>
      </c>
      <c r="CE120" s="2">
        <f>SQRT('(5) year_D_R23p2-5.5km'!CO118^2+'(5) year_D_R23p2-5.5km'!$M118^2)</f>
        <v>8.5839435444579157E-2</v>
      </c>
      <c r="CF120" s="2">
        <f>SQRT('(5) year_D_R23p2-5.5km'!CP118^2+'(5) year_D_R23p2-5.5km'!$M118^2)</f>
        <v>7.943742152417306E-2</v>
      </c>
      <c r="CG120" s="2">
        <f>SQRT('(5) year_D_R23p2-5.5km'!CQ118^2+'(5) year_D_R23p2-5.5km'!$M118^2)</f>
        <v>7.2028012486222495E-2</v>
      </c>
      <c r="CH120" s="2">
        <f>SQRT('(5) year_D_R23p2-5.5km'!CR118^2+'(5) year_D_R23p2-5.5km'!$M118^2)</f>
        <v>7.7317472116369565E-2</v>
      </c>
      <c r="CI120" s="2">
        <f>SQRT('(5) year_D_R23p2-5.5km'!CS118^2+'(5) year_D_R23p2-5.5km'!$M118^2)</f>
        <v>8.2563264877434789E-2</v>
      </c>
      <c r="CJ120" s="2">
        <f>SQRT('(5) year_D_R23p2-5.5km'!CT118^2+'(5) year_D_R23p2-5.5km'!$M118^2)</f>
        <v>8.74229978640923E-2</v>
      </c>
      <c r="CK120" s="2">
        <f>SQRT('(5) year_D_R23p2-5.5km'!CU118^2+'(5) year_D_R23p2-5.5km'!$M118^2)</f>
        <v>9.1909587262904019E-2</v>
      </c>
      <c r="CL120" s="2">
        <f>SQRT('(5) year_D_R23p2-5.5km'!CV118^2+'(5) year_D_R23p2-5.5km'!$M118^2)</f>
        <v>9.708949636258446E-2</v>
      </c>
      <c r="CM120" s="2">
        <f>SQRT('(5) year_D_R23p2-5.5km'!CW118^2+'(5) year_D_R23p2-5.5km'!$M118^2)</f>
        <v>8.0494119860868726E-2</v>
      </c>
      <c r="CN120" s="2">
        <f>SQRT('(5) year_D_R23p2-5.5km'!CX118^2+'(5) year_D_R23p2-5.5km'!$M118^2)</f>
        <v>6.6915251598843886E-2</v>
      </c>
      <c r="CO120" s="2">
        <f>SQRT('(5) year_D_R23p2-5.5km'!CY118^2+'(5) year_D_R23p2-5.5km'!$M118^2)</f>
        <v>6.1071768794673457E-2</v>
      </c>
      <c r="CP120" s="2">
        <f>SQRT('(5) year_D_R23p2-5.5km'!CZ118^2+'(5) year_D_R23p2-5.5km'!$M118^2)</f>
        <v>6.2248614011675446E-2</v>
      </c>
      <c r="CQ120" s="2">
        <f>SQRT('(5) year_D_R23p2-5.5km'!DA118^2+'(5) year_D_R23p2-5.5km'!$M118^2)</f>
        <v>5.348514427686913E-2</v>
      </c>
      <c r="CR120" s="2">
        <f>SQRT('(5) year_D_R23p2-5.5km'!DB118^2+'(5) year_D_R23p2-5.5km'!$M118^2)</f>
        <v>4.5131276506871987E-2</v>
      </c>
      <c r="CS120" s="2">
        <f>SQRT('(5) year_D_R23p2-5.5km'!DC118^2+'(5) year_D_R23p2-5.5km'!$M118^2)</f>
        <v>3.6460539594335775E-2</v>
      </c>
      <c r="CT120" s="2">
        <f>SQRT('(5) year_D_R23p2-5.5km'!DD118^2+'(5) year_D_R23p2-5.5km'!$M118^2)</f>
        <v>4.5608993156620786E-2</v>
      </c>
      <c r="CU120" s="2">
        <f>SQRT('(5) year_D_R23p2-5.5km'!DE118^2+'(5) year_D_R23p2-5.5km'!$M118^2)</f>
        <v>4.9937661891611938E-2</v>
      </c>
      <c r="CV120" s="2">
        <f>SQRT('(5) year_D_R23p2-5.5km'!DF118^2+'(5) year_D_R23p2-5.5km'!$M118^2)</f>
        <v>6.2946070404013746E-2</v>
      </c>
      <c r="CW120" s="2">
        <f>SQRT('(5) year_D_R23p2-5.5km'!DG118^2+'(5) year_D_R23p2-5.5km'!$M118^2)</f>
        <v>9.5649673582812081E-2</v>
      </c>
      <c r="CX120" s="2">
        <f>SQRT('(5) year_D_R23p2-5.5km'!DH118^2+'(5) year_D_R23p2-5.5km'!$M118^2)</f>
        <v>4.4495998262522062E-2</v>
      </c>
      <c r="CY120" s="2">
        <f t="shared" si="19"/>
        <v>1.2229948735259937E-2</v>
      </c>
      <c r="CZ120" s="2">
        <f t="shared" si="16"/>
        <v>1.9559202573485143E-2</v>
      </c>
      <c r="DA120" s="2">
        <f t="shared" si="20"/>
        <v>1.6338322418983909E-2</v>
      </c>
    </row>
    <row r="121" spans="1:105" x14ac:dyDescent="0.2">
      <c r="A121" s="170" t="s">
        <v>147</v>
      </c>
      <c r="B121" s="3" t="s">
        <v>176</v>
      </c>
      <c r="C121" s="2">
        <f>'(6) SMB_R23p2-5km_Gl'!P120-'(5) year_D_R23p2-5.5km'!P119</f>
        <v>-1.3899999999999996E-2</v>
      </c>
      <c r="D121" s="2">
        <f>'(6) SMB_R23p2-5km_Gl'!Q120-'(5) year_D_R23p2-5.5km'!Q119</f>
        <v>-3.39E-2</v>
      </c>
      <c r="E121" s="2">
        <f>'(6) SMB_R23p2-5km_Gl'!R120-'(5) year_D_R23p2-5.5km'!R119</f>
        <v>6.6100000000000006E-2</v>
      </c>
      <c r="F121" s="2">
        <f>'(6) SMB_R23p2-5km_Gl'!S120-'(5) year_D_R23p2-5.5km'!S119</f>
        <v>-2.3899999999999991E-2</v>
      </c>
      <c r="G121" s="2">
        <f>'(6) SMB_R23p2-5km_Gl'!T120-'(5) year_D_R23p2-5.5km'!T119</f>
        <v>7.2250100000000025E-2</v>
      </c>
      <c r="H121" s="2">
        <f>'(6) SMB_R23p2-5km_Gl'!U120-'(5) year_D_R23p2-5.5km'!U119</f>
        <v>3.8400200000000009E-2</v>
      </c>
      <c r="I121" s="2">
        <f>'(6) SMB_R23p2-5km_Gl'!V120-'(5) year_D_R23p2-5.5km'!V119</f>
        <v>-5.5449699999999991E-2</v>
      </c>
      <c r="J121" s="2">
        <f>'(6) SMB_R23p2-5km_Gl'!W120-'(5) year_D_R23p2-5.5km'!W119</f>
        <v>4.060649999999999E-2</v>
      </c>
      <c r="K121" s="2">
        <f>'(6) SMB_R23p2-5km_Gl'!X120-'(5) year_D_R23p2-5.5km'!X119</f>
        <v>-1.3243399999999989E-2</v>
      </c>
      <c r="L121" s="2">
        <f>'(6) SMB_R23p2-5km_Gl'!Y120-'(5) year_D_R23p2-5.5km'!Y119</f>
        <v>2.9066999999999843E-3</v>
      </c>
      <c r="M121" s="2">
        <f>'(6) SMB_R23p2-5km_Gl'!Z120-'(5) year_D_R23p2-5.5km'!Z119</f>
        <v>-3.0943200000000004E-2</v>
      </c>
      <c r="N121" s="2">
        <f>'(6) SMB_R23p2-5km_Gl'!AA120-'(5) year_D_R23p2-5.5km'!AA119</f>
        <v>-4.7930999999999946E-3</v>
      </c>
      <c r="O121" s="2">
        <f>'(6) SMB_R23p2-5km_Gl'!AB120-'(5) year_D_R23p2-5.5km'!AB119</f>
        <v>-6.864300000000001E-2</v>
      </c>
      <c r="P121" s="2">
        <f>'(6) SMB_R23p2-5km_Gl'!AC120-'(5) year_D_R23p2-5.5km'!AC119</f>
        <v>-1.2492900000000001E-2</v>
      </c>
      <c r="Q121" s="2">
        <f>'(6) SMB_R23p2-5km_Gl'!AD120-'(5) year_D_R23p2-5.5km'!AD119</f>
        <v>3.6572000000000271E-3</v>
      </c>
      <c r="R121" s="2">
        <f>'(6) SMB_R23p2-5km_Gl'!AE120-'(5) year_D_R23p2-5.5km'!AE119</f>
        <v>-6.0286599999999982E-2</v>
      </c>
      <c r="S121" s="2">
        <f>'(6) SMB_R23p2-5km_Gl'!AF120-'(5) year_D_R23p2-5.5km'!AF119</f>
        <v>-1.4136499999999996E-2</v>
      </c>
      <c r="T121" s="2">
        <f>'(6) SMB_R23p2-5km_Gl'!AG120-'(5) year_D_R23p2-5.5km'!AG119</f>
        <v>-7.9863999999999769E-3</v>
      </c>
      <c r="U121" s="2">
        <f>'(6) SMB_R23p2-5km_Gl'!AH120-'(5) year_D_R23p2-5.5km'!AH119</f>
        <v>2.8163699999999986E-2</v>
      </c>
      <c r="V121" s="2">
        <f>'(6) SMB_R23p2-5km_Gl'!AI120-'(5) year_D_R23p2-5.5km'!AI119</f>
        <v>-0.10568619999999999</v>
      </c>
      <c r="W121" s="2">
        <f>'(6) SMB_R23p2-5km_Gl'!AJ120-'(5) year_D_R23p2-5.5km'!AJ119</f>
        <v>-6.9536100000000017E-2</v>
      </c>
      <c r="X121" s="2">
        <f>'(6) SMB_R23p2-5km_Gl'!AK120-'(5) year_D_R23p2-5.5km'!AK119</f>
        <v>-2.5310599999999989E-2</v>
      </c>
      <c r="Y121" s="2">
        <f>'(6) SMB_R23p2-5km_Gl'!AL120-'(5) year_D_R23p2-5.5km'!AL119</f>
        <v>-9.1085100000000002E-2</v>
      </c>
      <c r="Z121" s="2">
        <f>'(6) SMB_R23p2-5km_Gl'!AM120-'(5) year_D_R23p2-5.5km'!AM119</f>
        <v>-2.6859600000000011E-2</v>
      </c>
      <c r="AA121" s="2">
        <f>'(6) SMB_R23p2-5km_Gl'!AN120-'(5) year_D_R23p2-5.5km'!AN119</f>
        <v>-2.6340999999999726E-3</v>
      </c>
      <c r="AB121" s="2">
        <f>'(6) SMB_R23p2-5km_Gl'!AO120-'(5) year_D_R23p2-5.5km'!AO119</f>
        <v>1.1591400000000002E-2</v>
      </c>
      <c r="AC121" s="2">
        <f>'(6) SMB_R23p2-5km_Gl'!AP120-'(5) year_D_R23p2-5.5km'!AP119</f>
        <v>-4.1830999999999952E-3</v>
      </c>
      <c r="AD121" s="2">
        <f>'(6) SMB_R23p2-5km_Gl'!AQ120-'(5) year_D_R23p2-5.5km'!AQ119</f>
        <v>-9.995759999999998E-2</v>
      </c>
      <c r="AE121" s="2">
        <f>'(6) SMB_R23p2-5km_Gl'!AR120-'(5) year_D_R23p2-5.5km'!AR119</f>
        <v>-0.12573209999999999</v>
      </c>
      <c r="AF121" s="2">
        <f>'(6) SMB_R23p2-5km_Gl'!AS120-'(5) year_D_R23p2-5.5km'!AS119</f>
        <v>-3.1412699999999988E-2</v>
      </c>
      <c r="AG121" s="2">
        <f>'(6) SMB_R23p2-5km_Gl'!AT120-'(5) year_D_R23p2-5.5km'!AT119</f>
        <v>-3.2446299999999997E-2</v>
      </c>
      <c r="AH121" s="2">
        <f>'(6) SMB_R23p2-5km_Gl'!AU120-'(5) year_D_R23p2-5.5km'!AU119</f>
        <v>-5.3386000000000003E-2</v>
      </c>
      <c r="AI121" s="2">
        <f>'(6) SMB_R23p2-5km_Gl'!AV120-'(5) year_D_R23p2-5.5km'!AV119</f>
        <v>-3.4325700000000015E-2</v>
      </c>
      <c r="AJ121" s="2">
        <f>'(6) SMB_R23p2-5km_Gl'!AW120-'(5) year_D_R23p2-5.5km'!AW119</f>
        <v>-5.5265399999999992E-2</v>
      </c>
      <c r="AK121" s="2">
        <f>'(6) SMB_R23p2-5km_Gl'!AX120-'(5) year_D_R23p2-5.5km'!AX119</f>
        <v>-0.23620509999999997</v>
      </c>
      <c r="AL121" s="2">
        <f>'(6) SMB_R23p2-5km_Gl'!AY120-'(5) year_D_R23p2-5.5km'!AY119</f>
        <v>-0.2011811</v>
      </c>
      <c r="AM121" s="2">
        <f>'(6) SMB_R23p2-5km_Gl'!AZ120-'(5) year_D_R23p2-5.5km'!AZ119</f>
        <v>-0.26995970000000002</v>
      </c>
      <c r="AN121" s="2">
        <f>'(6) SMB_R23p2-5km_Gl'!BA120-'(5) year_D_R23p2-5.5km'!BA119</f>
        <v>-0.16934899999999997</v>
      </c>
      <c r="AO121" s="2">
        <f>'(6) SMB_R23p2-5km_Gl'!BB120-'(5) year_D_R23p2-5.5km'!BB119</f>
        <v>-0.22695560000000001</v>
      </c>
      <c r="AP121" s="2">
        <f>'(6) SMB_R23p2-5km_Gl'!BC120-'(5) year_D_R23p2-5.5km'!BC119</f>
        <v>-7.733050000000001E-2</v>
      </c>
      <c r="AQ121" s="2">
        <f>'(6) SMB_R23p2-5km_Gl'!BD120-'(5) year_D_R23p2-5.5km'!BD119</f>
        <v>-0.27770539999999999</v>
      </c>
      <c r="AR121" s="2">
        <f>'(6) SMB_R23p2-5km_Gl'!BE120-'(5) year_D_R23p2-5.5km'!BE119</f>
        <v>-8.7986399999999992E-2</v>
      </c>
      <c r="AS121" s="2">
        <f>'(6) SMB_R23p2-5km_Gl'!BF120-'(5) year_D_R23p2-5.5km'!BF119</f>
        <v>-0.15662869999999998</v>
      </c>
      <c r="AT121" s="2">
        <f>'(6) SMB_R23p2-5km_Gl'!BG120-'(5) year_D_R23p2-5.5km'!BG119</f>
        <v>-0.27296589999999998</v>
      </c>
      <c r="AU121" s="2">
        <f>'(6) SMB_R23p2-5km_Gl'!BH120-'(5) year_D_R23p2-5.5km'!BH119</f>
        <v>-0.23761429999999997</v>
      </c>
      <c r="AV121" s="2">
        <f>'(6) SMB_R23p2-5km_Gl'!BI120-'(5) year_D_R23p2-5.5km'!BI119</f>
        <v>-2.8083099999999972E-2</v>
      </c>
      <c r="AW121" s="2">
        <f>'(6) SMB_R23p2-5km_Gl'!BJ120-'(5) year_D_R23p2-5.5km'!BJ119</f>
        <v>-0.1448439</v>
      </c>
      <c r="AX121" s="23">
        <f t="shared" si="21"/>
        <v>-6.6864878260869565E-2</v>
      </c>
      <c r="AY121" s="23">
        <f t="shared" si="17"/>
        <v>-4.6100210526315742E-3</v>
      </c>
      <c r="AZ121" s="23">
        <f t="shared" si="18"/>
        <v>-0.14302961111111109</v>
      </c>
      <c r="BD121" s="2">
        <f>SQRT('(5) year_D_R23p2-5.5km'!BN119^2+'(5) year_D_R23p2-5.5km'!$M119^2)</f>
        <v>3.989568836359144E-2</v>
      </c>
      <c r="BE121" s="2">
        <f>SQRT('(5) year_D_R23p2-5.5km'!BO119^2+'(5) year_D_R23p2-5.5km'!$M119^2)</f>
        <v>3.722644165027602E-2</v>
      </c>
      <c r="BF121" s="2">
        <f>SQRT('(5) year_D_R23p2-5.5km'!BP119^2+'(5) year_D_R23p2-5.5km'!$M119^2)</f>
        <v>3.5498498597037943E-2</v>
      </c>
      <c r="BG121" s="2">
        <f>SQRT('(5) year_D_R23p2-5.5km'!BQ119^2+'(5) year_D_R23p2-5.5km'!$M119^2)</f>
        <v>3.4972706349426175E-2</v>
      </c>
      <c r="BH121" s="2">
        <f>SQRT('(5) year_D_R23p2-5.5km'!BR119^2+'(5) year_D_R23p2-5.5km'!$M119^2)</f>
        <v>3.6145738863688083E-2</v>
      </c>
      <c r="BI121" s="2">
        <f>SQRT('(5) year_D_R23p2-5.5km'!BS119^2+'(5) year_D_R23p2-5.5km'!$M119^2)</f>
        <v>3.7576475509304853E-2</v>
      </c>
      <c r="BJ121" s="2">
        <f>SQRT('(5) year_D_R23p2-5.5km'!BT119^2+'(5) year_D_R23p2-5.5km'!$M119^2)</f>
        <v>3.9330531026375598E-2</v>
      </c>
      <c r="BK121" s="2">
        <f>SQRT('(5) year_D_R23p2-5.5km'!BU119^2+'(5) year_D_R23p2-5.5km'!$M119^2)</f>
        <v>4.131465831874942E-2</v>
      </c>
      <c r="BL121" s="2">
        <f>SQRT('(5) year_D_R23p2-5.5km'!BV119^2+'(5) year_D_R23p2-5.5km'!$M119^2)</f>
        <v>4.3558552217423316E-2</v>
      </c>
      <c r="BM121" s="2">
        <f>SQRT('(5) year_D_R23p2-5.5km'!BW119^2+'(5) year_D_R23p2-5.5km'!$M119^2)</f>
        <v>4.5965230824746295E-2</v>
      </c>
      <c r="BN121" s="2">
        <f>SQRT('(5) year_D_R23p2-5.5km'!BX119^2+'(5) year_D_R23p2-5.5km'!$M119^2)</f>
        <v>4.8541262222965939E-2</v>
      </c>
      <c r="BO121" s="2">
        <f>SQRT('(5) year_D_R23p2-5.5km'!BY119^2+'(5) year_D_R23p2-5.5km'!$M119^2)</f>
        <v>5.1292269968396281E-2</v>
      </c>
      <c r="BP121" s="2">
        <f>SQRT('(5) year_D_R23p2-5.5km'!BZ119^2+'(5) year_D_R23p2-5.5km'!$M119^2)</f>
        <v>5.2273159286094183E-2</v>
      </c>
      <c r="BQ121" s="2">
        <f>SQRT('(5) year_D_R23p2-5.5km'!CA119^2+'(5) year_D_R23p2-5.5km'!$M119^2)</f>
        <v>5.1546663867462254E-2</v>
      </c>
      <c r="BR121" s="2">
        <f>SQRT('(5) year_D_R23p2-5.5km'!CB119^2+'(5) year_D_R23p2-5.5km'!$M119^2)</f>
        <v>5.1076595547561339E-2</v>
      </c>
      <c r="BS121" s="2">
        <f>SQRT('(5) year_D_R23p2-5.5km'!CC119^2+'(5) year_D_R23p2-5.5km'!$M119^2)</f>
        <v>5.0877498096894382E-2</v>
      </c>
      <c r="BT121" s="2">
        <f>SQRT('(5) year_D_R23p2-5.5km'!CD119^2+'(5) year_D_R23p2-5.5km'!$M119^2)</f>
        <v>5.0882357706062954E-2</v>
      </c>
      <c r="BU121" s="2">
        <f>SQRT('(5) year_D_R23p2-5.5km'!CE119^2+'(5) year_D_R23p2-5.5km'!$M119^2)</f>
        <v>5.1203059286650691E-2</v>
      </c>
      <c r="BV121" s="2">
        <f>SQRT('(5) year_D_R23p2-5.5km'!CF119^2+'(5) year_D_R23p2-5.5km'!$M119^2)</f>
        <v>5.174564352356447E-2</v>
      </c>
      <c r="BW121" s="2">
        <f>SQRT('(5) year_D_R23p2-5.5km'!CG119^2+'(5) year_D_R23p2-5.5km'!$M119^2)</f>
        <v>5.2574396055037581E-2</v>
      </c>
      <c r="BX121" s="2">
        <f>SQRT('(5) year_D_R23p2-5.5km'!CH119^2+'(5) year_D_R23p2-5.5km'!$M119^2)</f>
        <v>5.0233738169402672E-2</v>
      </c>
      <c r="BY121" s="2">
        <f>SQRT('(5) year_D_R23p2-5.5km'!CI119^2+'(5) year_D_R23p2-5.5km'!$M119^2)</f>
        <v>4.9036558262717259E-2</v>
      </c>
      <c r="BZ121" s="2">
        <f>SQRT('(5) year_D_R23p2-5.5km'!CJ119^2+'(5) year_D_R23p2-5.5km'!$M119^2)</f>
        <v>4.8081093477952683E-2</v>
      </c>
      <c r="CA121" s="2">
        <f>SQRT('(5) year_D_R23p2-5.5km'!CK119^2+'(5) year_D_R23p2-5.5km'!$M119^2)</f>
        <v>4.7429343708778236E-2</v>
      </c>
      <c r="CB121" s="2">
        <f>SQRT('(5) year_D_R23p2-5.5km'!CL119^2+'(5) year_D_R23p2-5.5km'!$M119^2)</f>
        <v>4.7050130804657607E-2</v>
      </c>
      <c r="CC121" s="2">
        <f>SQRT('(5) year_D_R23p2-5.5km'!CM119^2+'(5) year_D_R23p2-5.5km'!$M119^2)</f>
        <v>4.5791588682649813E-2</v>
      </c>
      <c r="CD121" s="2">
        <f>SQRT('(5) year_D_R23p2-5.5km'!CN119^2+'(5) year_D_R23p2-5.5km'!$M119^2)</f>
        <v>4.3584334973769505E-2</v>
      </c>
      <c r="CE121" s="2">
        <f>SQRT('(5) year_D_R23p2-5.5km'!CO119^2+'(5) year_D_R23p2-5.5km'!$M119^2)</f>
        <v>4.1580998748877052E-2</v>
      </c>
      <c r="CF121" s="2">
        <f>SQRT('(5) year_D_R23p2-5.5km'!CP119^2+'(5) year_D_R23p2-5.5km'!$M119^2)</f>
        <v>3.9860077422876991E-2</v>
      </c>
      <c r="CG121" s="2">
        <f>SQRT('(5) year_D_R23p2-5.5km'!CQ119^2+'(5) year_D_R23p2-5.5km'!$M119^2)</f>
        <v>3.8219383907978785E-2</v>
      </c>
      <c r="CH121" s="2">
        <f>SQRT('(5) year_D_R23p2-5.5km'!CR119^2+'(5) year_D_R23p2-5.5km'!$M119^2)</f>
        <v>4.4911103325535093E-2</v>
      </c>
      <c r="CI121" s="2">
        <f>SQRT('(5) year_D_R23p2-5.5km'!CS119^2+'(5) year_D_R23p2-5.5km'!$M119^2)</f>
        <v>5.177991628617843E-2</v>
      </c>
      <c r="CJ121" s="2">
        <f>SQRT('(5) year_D_R23p2-5.5km'!CT119^2+'(5) year_D_R23p2-5.5km'!$M119^2)</f>
        <v>5.8272446011703546E-2</v>
      </c>
      <c r="CK121" s="2">
        <f>SQRT('(5) year_D_R23p2-5.5km'!CU119^2+'(5) year_D_R23p2-5.5km'!$M119^2)</f>
        <v>6.4501150136747717E-2</v>
      </c>
      <c r="CL121" s="2">
        <f>SQRT('(5) year_D_R23p2-5.5km'!CV119^2+'(5) year_D_R23p2-5.5km'!$M119^2)</f>
        <v>7.1076095708308223E-2</v>
      </c>
      <c r="CM121" s="2">
        <f>SQRT('(5) year_D_R23p2-5.5km'!CW119^2+'(5) year_D_R23p2-5.5km'!$M119^2)</f>
        <v>6.6483344783097698E-2</v>
      </c>
      <c r="CN121" s="2">
        <f>SQRT('(5) year_D_R23p2-5.5km'!CX119^2+'(5) year_D_R23p2-5.5km'!$M119^2)</f>
        <v>5.9899790513743716E-2</v>
      </c>
      <c r="CO121" s="2">
        <f>SQRT('(5) year_D_R23p2-5.5km'!CY119^2+'(5) year_D_R23p2-5.5km'!$M119^2)</f>
        <v>5.6710787148443388E-2</v>
      </c>
      <c r="CP121" s="2">
        <f>SQRT('(5) year_D_R23p2-5.5km'!CZ119^2+'(5) year_D_R23p2-5.5km'!$M119^2)</f>
        <v>6.5451010897737069E-2</v>
      </c>
      <c r="CQ121" s="2">
        <f>SQRT('(5) year_D_R23p2-5.5km'!DA119^2+'(5) year_D_R23p2-5.5km'!$M119^2)</f>
        <v>5.9467502431307565E-2</v>
      </c>
      <c r="CR121" s="2">
        <f>SQRT('(5) year_D_R23p2-5.5km'!DB119^2+'(5) year_D_R23p2-5.5km'!$M119^2)</f>
        <v>5.3409199360329992E-2</v>
      </c>
      <c r="CS121" s="2">
        <f>SQRT('(5) year_D_R23p2-5.5km'!DC119^2+'(5) year_D_R23p2-5.5km'!$M119^2)</f>
        <v>4.7243713734132116E-2</v>
      </c>
      <c r="CT121" s="2">
        <f>SQRT('(5) year_D_R23p2-5.5km'!DD119^2+'(5) year_D_R23p2-5.5km'!$M119^2)</f>
        <v>8.1418245327690014E-2</v>
      </c>
      <c r="CU121" s="2">
        <f>SQRT('(5) year_D_R23p2-5.5km'!DE119^2+'(5) year_D_R23p2-5.5km'!$M119^2)</f>
        <v>7.3811654776079427E-2</v>
      </c>
      <c r="CV121" s="2">
        <f>SQRT('(5) year_D_R23p2-5.5km'!DF119^2+'(5) year_D_R23p2-5.5km'!$M119^2)</f>
        <v>7.8333621536347126E-2</v>
      </c>
      <c r="CW121" s="2">
        <f>SQRT('(5) year_D_R23p2-5.5km'!DG119^2+'(5) year_D_R23p2-5.5km'!$M119^2)</f>
        <v>7.2386795478480523E-2</v>
      </c>
      <c r="CX121" s="2">
        <f>SQRT('(5) year_D_R23p2-5.5km'!DH119^2+'(5) year_D_R23p2-5.5km'!$M119^2)</f>
        <v>7.4336460923052933E-2</v>
      </c>
      <c r="CY121" s="2">
        <f t="shared" si="19"/>
        <v>7.6464485052452069E-3</v>
      </c>
      <c r="CZ121" s="2">
        <f t="shared" si="16"/>
        <v>1.055602536224402E-2</v>
      </c>
      <c r="DA121" s="2">
        <f t="shared" si="20"/>
        <v>1.4184507541303439E-2</v>
      </c>
    </row>
    <row r="122" spans="1:105" x14ac:dyDescent="0.2">
      <c r="A122" s="170" t="s">
        <v>148</v>
      </c>
      <c r="B122" s="3" t="s">
        <v>176</v>
      </c>
      <c r="C122" s="2">
        <f>'(6) SMB_R23p2-5km_Gl'!P121-'(5) year_D_R23p2-5.5km'!P120</f>
        <v>-2.2000000000000006E-3</v>
      </c>
      <c r="D122" s="2">
        <f>'(6) SMB_R23p2-5km_Gl'!Q121-'(5) year_D_R23p2-5.5km'!Q120</f>
        <v>-1.2200000000000001E-2</v>
      </c>
      <c r="E122" s="2">
        <f>'(6) SMB_R23p2-5km_Gl'!R121-'(5) year_D_R23p2-5.5km'!R120</f>
        <v>3.78E-2</v>
      </c>
      <c r="F122" s="2">
        <f>'(6) SMB_R23p2-5km_Gl'!S121-'(5) year_D_R23p2-5.5km'!S120</f>
        <v>-2.2000000000000006E-3</v>
      </c>
      <c r="G122" s="2">
        <f>'(6) SMB_R23p2-5km_Gl'!T121-'(5) year_D_R23p2-5.5km'!T120</f>
        <v>4.7800000000000009E-2</v>
      </c>
      <c r="H122" s="2">
        <f>'(6) SMB_R23p2-5km_Gl'!U121-'(5) year_D_R23p2-5.5km'!U120</f>
        <v>2.7800000000000002E-2</v>
      </c>
      <c r="I122" s="2">
        <f>'(6) SMB_R23p2-5km_Gl'!V121-'(5) year_D_R23p2-5.5km'!V120</f>
        <v>-1.2200000000000001E-2</v>
      </c>
      <c r="J122" s="2">
        <f>'(6) SMB_R23p2-5km_Gl'!W121-'(5) year_D_R23p2-5.5km'!W120</f>
        <v>2.7800000000000002E-2</v>
      </c>
      <c r="K122" s="2">
        <f>'(6) SMB_R23p2-5km_Gl'!X121-'(5) year_D_R23p2-5.5km'!X120</f>
        <v>7.7999999999999979E-3</v>
      </c>
      <c r="L122" s="2">
        <f>'(6) SMB_R23p2-5km_Gl'!Y121-'(5) year_D_R23p2-5.5km'!Y120</f>
        <v>7.7999999999999979E-3</v>
      </c>
      <c r="M122" s="2">
        <f>'(6) SMB_R23p2-5km_Gl'!Z121-'(5) year_D_R23p2-5.5km'!Z120</f>
        <v>7.7999999999999979E-3</v>
      </c>
      <c r="N122" s="2">
        <f>'(6) SMB_R23p2-5km_Gl'!AA121-'(5) year_D_R23p2-5.5km'!AA120</f>
        <v>7.7999999999999979E-3</v>
      </c>
      <c r="O122" s="2">
        <f>'(6) SMB_R23p2-5km_Gl'!AB121-'(5) year_D_R23p2-5.5km'!AB120</f>
        <v>-1.2200000000000001E-2</v>
      </c>
      <c r="P122" s="2">
        <f>'(6) SMB_R23p2-5km_Gl'!AC121-'(5) year_D_R23p2-5.5km'!AC120</f>
        <v>1.78E-2</v>
      </c>
      <c r="Q122" s="2">
        <f>'(6) SMB_R23p2-5km_Gl'!AD121-'(5) year_D_R23p2-5.5km'!AD120</f>
        <v>1.78E-2</v>
      </c>
      <c r="R122" s="2">
        <f>'(6) SMB_R23p2-5km_Gl'!AE121-'(5) year_D_R23p2-5.5km'!AE120</f>
        <v>-2.2000000000000006E-3</v>
      </c>
      <c r="S122" s="2">
        <f>'(6) SMB_R23p2-5km_Gl'!AF121-'(5) year_D_R23p2-5.5km'!AF120</f>
        <v>7.7999999999999979E-3</v>
      </c>
      <c r="T122" s="2">
        <f>'(6) SMB_R23p2-5km_Gl'!AG121-'(5) year_D_R23p2-5.5km'!AG120</f>
        <v>1.78E-2</v>
      </c>
      <c r="U122" s="2">
        <f>'(6) SMB_R23p2-5km_Gl'!AH121-'(5) year_D_R23p2-5.5km'!AH120</f>
        <v>2.7800000000000002E-2</v>
      </c>
      <c r="V122" s="2">
        <f>'(6) SMB_R23p2-5km_Gl'!AI121-'(5) year_D_R23p2-5.5km'!AI120</f>
        <v>-2.2200000000000001E-2</v>
      </c>
      <c r="W122" s="2">
        <f>'(6) SMB_R23p2-5km_Gl'!AJ121-'(5) year_D_R23p2-5.5km'!AJ120</f>
        <v>7.7999999999999979E-3</v>
      </c>
      <c r="X122" s="2">
        <f>'(6) SMB_R23p2-5km_Gl'!AK121-'(5) year_D_R23p2-5.5km'!AK120</f>
        <v>2.7800000000000002E-2</v>
      </c>
      <c r="Y122" s="2">
        <f>'(6) SMB_R23p2-5km_Gl'!AL121-'(5) year_D_R23p2-5.5km'!AL120</f>
        <v>-1.2200000000000001E-2</v>
      </c>
      <c r="Z122" s="2">
        <f>'(6) SMB_R23p2-5km_Gl'!AM121-'(5) year_D_R23p2-5.5km'!AM120</f>
        <v>7.7999999999999979E-3</v>
      </c>
      <c r="AA122" s="2">
        <f>'(6) SMB_R23p2-5km_Gl'!AN121-'(5) year_D_R23p2-5.5km'!AN120</f>
        <v>1.78E-2</v>
      </c>
      <c r="AB122" s="2">
        <f>'(6) SMB_R23p2-5km_Gl'!AO121-'(5) year_D_R23p2-5.5km'!AO120</f>
        <v>2.7800000000000002E-2</v>
      </c>
      <c r="AC122" s="2">
        <f>'(6) SMB_R23p2-5km_Gl'!AP121-'(5) year_D_R23p2-5.5km'!AP120</f>
        <v>1.78E-2</v>
      </c>
      <c r="AD122" s="2">
        <f>'(6) SMB_R23p2-5km_Gl'!AQ121-'(5) year_D_R23p2-5.5km'!AQ120</f>
        <v>-2.2200000000000001E-2</v>
      </c>
      <c r="AE122" s="2">
        <f>'(6) SMB_R23p2-5km_Gl'!AR121-'(5) year_D_R23p2-5.5km'!AR120</f>
        <v>-4.2200000000000001E-2</v>
      </c>
      <c r="AF122" s="2">
        <f>'(6) SMB_R23p2-5km_Gl'!AS121-'(5) year_D_R23p2-5.5km'!AS120</f>
        <v>-2.2000000000000006E-3</v>
      </c>
      <c r="AG122" s="2">
        <f>'(6) SMB_R23p2-5km_Gl'!AT121-'(5) year_D_R23p2-5.5km'!AT120</f>
        <v>-2.2000000000000006E-3</v>
      </c>
      <c r="AH122" s="2">
        <f>'(6) SMB_R23p2-5km_Gl'!AU121-'(5) year_D_R23p2-5.5km'!AU120</f>
        <v>7.7999999999999979E-3</v>
      </c>
      <c r="AI122" s="2">
        <f>'(6) SMB_R23p2-5km_Gl'!AV121-'(5) year_D_R23p2-5.5km'!AV120</f>
        <v>1.78E-2</v>
      </c>
      <c r="AJ122" s="2">
        <f>'(6) SMB_R23p2-5km_Gl'!AW121-'(5) year_D_R23p2-5.5km'!AW120</f>
        <v>2.7800000000000002E-2</v>
      </c>
      <c r="AK122" s="2">
        <f>'(6) SMB_R23p2-5km_Gl'!AX121-'(5) year_D_R23p2-5.5km'!AX120</f>
        <v>-4.2200000000000001E-2</v>
      </c>
      <c r="AL122" s="2">
        <f>'(6) SMB_R23p2-5km_Gl'!AY121-'(5) year_D_R23p2-5.5km'!AY120</f>
        <v>-3.2199999999999999E-2</v>
      </c>
      <c r="AM122" s="2">
        <f>'(6) SMB_R23p2-5km_Gl'!AZ121-'(5) year_D_R23p2-5.5km'!AZ120</f>
        <v>-8.2199999999999995E-2</v>
      </c>
      <c r="AN122" s="2">
        <f>'(6) SMB_R23p2-5km_Gl'!BA121-'(5) year_D_R23p2-5.5km'!BA120</f>
        <v>-4.2200000000000001E-2</v>
      </c>
      <c r="AO122" s="2">
        <f>'(6) SMB_R23p2-5km_Gl'!BB121-'(5) year_D_R23p2-5.5km'!BB120</f>
        <v>-5.2199999999999996E-2</v>
      </c>
      <c r="AP122" s="2">
        <f>'(6) SMB_R23p2-5km_Gl'!BC121-'(5) year_D_R23p2-5.5km'!BC120</f>
        <v>-2.2000000000000006E-3</v>
      </c>
      <c r="AQ122" s="2">
        <f>'(6) SMB_R23p2-5km_Gl'!BD121-'(5) year_D_R23p2-5.5km'!BD120</f>
        <v>-0.11219999999999999</v>
      </c>
      <c r="AR122" s="2">
        <f>'(6) SMB_R23p2-5km_Gl'!BE121-'(5) year_D_R23p2-5.5km'!BE120</f>
        <v>-4.2200000000000001E-2</v>
      </c>
      <c r="AS122" s="2">
        <f>'(6) SMB_R23p2-5km_Gl'!BF121-'(5) year_D_R23p2-5.5km'!BF120</f>
        <v>-2.2000000000000006E-3</v>
      </c>
      <c r="AT122" s="2">
        <f>'(6) SMB_R23p2-5km_Gl'!BG121-'(5) year_D_R23p2-5.5km'!BG120</f>
        <v>-6.2200000000000005E-2</v>
      </c>
      <c r="AU122" s="2">
        <f>'(6) SMB_R23p2-5km_Gl'!BH121-'(5) year_D_R23p2-5.5km'!BH120</f>
        <v>-5.2199999999999996E-2</v>
      </c>
      <c r="AV122" s="2">
        <f>'(6) SMB_R23p2-5km_Gl'!BI121-'(5) year_D_R23p2-5.5km'!BI120</f>
        <v>4.7800000000000009E-2</v>
      </c>
      <c r="AW122" s="2">
        <f>'(6) SMB_R23p2-5km_Gl'!BJ121-'(5) year_D_R23p2-5.5km'!BJ120</f>
        <v>7.7999999999999979E-3</v>
      </c>
      <c r="AX122" s="23">
        <f t="shared" si="21"/>
        <v>-4.373913043478261E-3</v>
      </c>
      <c r="AY122" s="23">
        <f t="shared" si="17"/>
        <v>1.1484210526315791E-2</v>
      </c>
      <c r="AZ122" s="23">
        <f t="shared" si="18"/>
        <v>-2.6088888888888894E-2</v>
      </c>
      <c r="BD122" s="2">
        <f>SQRT('(5) year_D_R23p2-5.5km'!BN120^2+'(5) year_D_R23p2-5.5km'!$M120^2)</f>
        <v>6.6047548831820752E-3</v>
      </c>
      <c r="BE122" s="2">
        <f>SQRT('(5) year_D_R23p2-5.5km'!BO120^2+'(5) year_D_R23p2-5.5km'!$M120^2)</f>
        <v>6.6047548831820752E-3</v>
      </c>
      <c r="BF122" s="2">
        <f>SQRT('(5) year_D_R23p2-5.5km'!BP120^2+'(5) year_D_R23p2-5.5km'!$M120^2)</f>
        <v>6.6047548831820752E-3</v>
      </c>
      <c r="BG122" s="2">
        <f>SQRT('(5) year_D_R23p2-5.5km'!BQ120^2+'(5) year_D_R23p2-5.5km'!$M120^2)</f>
        <v>6.6047548831820752E-3</v>
      </c>
      <c r="BH122" s="2">
        <f>SQRT('(5) year_D_R23p2-5.5km'!BR120^2+'(5) year_D_R23p2-5.5km'!$M120^2)</f>
        <v>6.6047548831820752E-3</v>
      </c>
      <c r="BI122" s="2">
        <f>SQRT('(5) year_D_R23p2-5.5km'!BS120^2+'(5) year_D_R23p2-5.5km'!$M120^2)</f>
        <v>6.6047548831820752E-3</v>
      </c>
      <c r="BJ122" s="2">
        <f>SQRT('(5) year_D_R23p2-5.5km'!BT120^2+'(5) year_D_R23p2-5.5km'!$M120^2)</f>
        <v>6.6047548831820752E-3</v>
      </c>
      <c r="BK122" s="2">
        <f>SQRT('(5) year_D_R23p2-5.5km'!BU120^2+'(5) year_D_R23p2-5.5km'!$M120^2)</f>
        <v>6.6047548831820752E-3</v>
      </c>
      <c r="BL122" s="2">
        <f>SQRT('(5) year_D_R23p2-5.5km'!BV120^2+'(5) year_D_R23p2-5.5km'!$M120^2)</f>
        <v>6.6047548831820752E-3</v>
      </c>
      <c r="BM122" s="2">
        <f>SQRT('(5) year_D_R23p2-5.5km'!BW120^2+'(5) year_D_R23p2-5.5km'!$M120^2)</f>
        <v>6.6047548831820752E-3</v>
      </c>
      <c r="BN122" s="2">
        <f>SQRT('(5) year_D_R23p2-5.5km'!BX120^2+'(5) year_D_R23p2-5.5km'!$M120^2)</f>
        <v>6.6047548831820752E-3</v>
      </c>
      <c r="BO122" s="2">
        <f>SQRT('(5) year_D_R23p2-5.5km'!BY120^2+'(5) year_D_R23p2-5.5km'!$M120^2)</f>
        <v>6.6047548831820752E-3</v>
      </c>
      <c r="BP122" s="2">
        <f>SQRT('(5) year_D_R23p2-5.5km'!BZ120^2+'(5) year_D_R23p2-5.5km'!$M120^2)</f>
        <v>6.6047548831820752E-3</v>
      </c>
      <c r="BQ122" s="2">
        <f>SQRT('(5) year_D_R23p2-5.5km'!CA120^2+'(5) year_D_R23p2-5.5km'!$M120^2)</f>
        <v>6.6047548831820752E-3</v>
      </c>
      <c r="BR122" s="2">
        <f>SQRT('(5) year_D_R23p2-5.5km'!CB120^2+'(5) year_D_R23p2-5.5km'!$M120^2)</f>
        <v>6.6047548831820752E-3</v>
      </c>
      <c r="BS122" s="2">
        <f>SQRT('(5) year_D_R23p2-5.5km'!CC120^2+'(5) year_D_R23p2-5.5km'!$M120^2)</f>
        <v>6.6047548831820752E-3</v>
      </c>
      <c r="BT122" s="2">
        <f>SQRT('(5) year_D_R23p2-5.5km'!CD120^2+'(5) year_D_R23p2-5.5km'!$M120^2)</f>
        <v>6.6047548831820752E-3</v>
      </c>
      <c r="BU122" s="2">
        <f>SQRT('(5) year_D_R23p2-5.5km'!CE120^2+'(5) year_D_R23p2-5.5km'!$M120^2)</f>
        <v>6.6047548831820752E-3</v>
      </c>
      <c r="BV122" s="2">
        <f>SQRT('(5) year_D_R23p2-5.5km'!CF120^2+'(5) year_D_R23p2-5.5km'!$M120^2)</f>
        <v>6.6047548831820752E-3</v>
      </c>
      <c r="BW122" s="2">
        <f>SQRT('(5) year_D_R23p2-5.5km'!CG120^2+'(5) year_D_R23p2-5.5km'!$M120^2)</f>
        <v>6.6047548831820752E-3</v>
      </c>
      <c r="BX122" s="2">
        <f>SQRT('(5) year_D_R23p2-5.5km'!CH120^2+'(5) year_D_R23p2-5.5km'!$M120^2)</f>
        <v>6.6047548831820752E-3</v>
      </c>
      <c r="BY122" s="2">
        <f>SQRT('(5) year_D_R23p2-5.5km'!CI120^2+'(5) year_D_R23p2-5.5km'!$M120^2)</f>
        <v>6.6047548831820752E-3</v>
      </c>
      <c r="BZ122" s="2">
        <f>SQRT('(5) year_D_R23p2-5.5km'!CJ120^2+'(5) year_D_R23p2-5.5km'!$M120^2)</f>
        <v>6.6047548831820752E-3</v>
      </c>
      <c r="CA122" s="2">
        <f>SQRT('(5) year_D_R23p2-5.5km'!CK120^2+'(5) year_D_R23p2-5.5km'!$M120^2)</f>
        <v>6.6047548831820752E-3</v>
      </c>
      <c r="CB122" s="2">
        <f>SQRT('(5) year_D_R23p2-5.5km'!CL120^2+'(5) year_D_R23p2-5.5km'!$M120^2)</f>
        <v>6.6047548831820752E-3</v>
      </c>
      <c r="CC122" s="2">
        <f>SQRT('(5) year_D_R23p2-5.5km'!CM120^2+'(5) year_D_R23p2-5.5km'!$M120^2)</f>
        <v>6.6047548831820752E-3</v>
      </c>
      <c r="CD122" s="2">
        <f>SQRT('(5) year_D_R23p2-5.5km'!CN120^2+'(5) year_D_R23p2-5.5km'!$M120^2)</f>
        <v>6.6047548831820752E-3</v>
      </c>
      <c r="CE122" s="2">
        <f>SQRT('(5) year_D_R23p2-5.5km'!CO120^2+'(5) year_D_R23p2-5.5km'!$M120^2)</f>
        <v>6.6047548831820752E-3</v>
      </c>
      <c r="CF122" s="2">
        <f>SQRT('(5) year_D_R23p2-5.5km'!CP120^2+'(5) year_D_R23p2-5.5km'!$M120^2)</f>
        <v>6.6047548831820752E-3</v>
      </c>
      <c r="CG122" s="2">
        <f>SQRT('(5) year_D_R23p2-5.5km'!CQ120^2+'(5) year_D_R23p2-5.5km'!$M120^2)</f>
        <v>6.6047548831820752E-3</v>
      </c>
      <c r="CH122" s="2">
        <f>SQRT('(5) year_D_R23p2-5.5km'!CR120^2+'(5) year_D_R23p2-5.5km'!$M120^2)</f>
        <v>6.6047548831820752E-3</v>
      </c>
      <c r="CI122" s="2">
        <f>SQRT('(5) year_D_R23p2-5.5km'!CS120^2+'(5) year_D_R23p2-5.5km'!$M120^2)</f>
        <v>6.6047548831820752E-3</v>
      </c>
      <c r="CJ122" s="2">
        <f>SQRT('(5) year_D_R23p2-5.5km'!CT120^2+'(5) year_D_R23p2-5.5km'!$M120^2)</f>
        <v>6.6047548831820752E-3</v>
      </c>
      <c r="CK122" s="2">
        <f>SQRT('(5) year_D_R23p2-5.5km'!CU120^2+'(5) year_D_R23p2-5.5km'!$M120^2)</f>
        <v>6.6047548831820752E-3</v>
      </c>
      <c r="CL122" s="2">
        <f>SQRT('(5) year_D_R23p2-5.5km'!CV120^2+'(5) year_D_R23p2-5.5km'!$M120^2)</f>
        <v>6.6047548831820752E-3</v>
      </c>
      <c r="CM122" s="2">
        <f>SQRT('(5) year_D_R23p2-5.5km'!CW120^2+'(5) year_D_R23p2-5.5km'!$M120^2)</f>
        <v>6.6047548831820752E-3</v>
      </c>
      <c r="CN122" s="2">
        <f>SQRT('(5) year_D_R23p2-5.5km'!CX120^2+'(5) year_D_R23p2-5.5km'!$M120^2)</f>
        <v>6.6047548831820752E-3</v>
      </c>
      <c r="CO122" s="2">
        <f>SQRT('(5) year_D_R23p2-5.5km'!CY120^2+'(5) year_D_R23p2-5.5km'!$M120^2)</f>
        <v>6.6047548831820752E-3</v>
      </c>
      <c r="CP122" s="2">
        <f>SQRT('(5) year_D_R23p2-5.5km'!CZ120^2+'(5) year_D_R23p2-5.5km'!$M120^2)</f>
        <v>6.6047548831820752E-3</v>
      </c>
      <c r="CQ122" s="2">
        <f>SQRT('(5) year_D_R23p2-5.5km'!DA120^2+'(5) year_D_R23p2-5.5km'!$M120^2)</f>
        <v>6.6047548831820752E-3</v>
      </c>
      <c r="CR122" s="2">
        <f>SQRT('(5) year_D_R23p2-5.5km'!DB120^2+'(5) year_D_R23p2-5.5km'!$M120^2)</f>
        <v>6.6047548831820752E-3</v>
      </c>
      <c r="CS122" s="2">
        <f>SQRT('(5) year_D_R23p2-5.5km'!DC120^2+'(5) year_D_R23p2-5.5km'!$M120^2)</f>
        <v>6.6047548831820752E-3</v>
      </c>
      <c r="CT122" s="2">
        <f>SQRT('(5) year_D_R23p2-5.5km'!DD120^2+'(5) year_D_R23p2-5.5km'!$M120^2)</f>
        <v>6.6047548831820752E-3</v>
      </c>
      <c r="CU122" s="2">
        <f>SQRT('(5) year_D_R23p2-5.5km'!DE120^2+'(5) year_D_R23p2-5.5km'!$M120^2)</f>
        <v>6.6047548831820752E-3</v>
      </c>
      <c r="CV122" s="2">
        <f>SQRT('(5) year_D_R23p2-5.5km'!DF120^2+'(5) year_D_R23p2-5.5km'!$M120^2)</f>
        <v>6.6047548831820752E-3</v>
      </c>
      <c r="CW122" s="2">
        <f>SQRT('(5) year_D_R23p2-5.5km'!DG120^2+'(5) year_D_R23p2-5.5km'!$M120^2)</f>
        <v>6.6047548831820752E-3</v>
      </c>
      <c r="CX122" s="2">
        <f>SQRT('(5) year_D_R23p2-5.5km'!DH120^2+'(5) year_D_R23p2-5.5km'!$M120^2)</f>
        <v>6.6047548831820752E-3</v>
      </c>
      <c r="CY122" s="2">
        <f t="shared" si="19"/>
        <v>9.8457872623458663E-4</v>
      </c>
      <c r="CZ122" s="2">
        <f t="shared" si="16"/>
        <v>1.5567556553243364E-3</v>
      </c>
      <c r="DA122" s="2">
        <f t="shared" si="20"/>
        <v>1.5567556553243362E-3</v>
      </c>
    </row>
    <row r="123" spans="1:105" ht="17" thickBot="1" x14ac:dyDescent="0.25">
      <c r="A123" s="173" t="s">
        <v>249</v>
      </c>
      <c r="B123" s="73" t="s">
        <v>176</v>
      </c>
      <c r="C123" s="76">
        <f>'(6) SMB_R23p2-5km_Gl'!P122-'(5) year_D_R23p2-5.5km'!P121</f>
        <v>-1.9313829999999976E-2</v>
      </c>
      <c r="D123" s="76">
        <f>'(6) SMB_R23p2-5km_Gl'!Q122-'(5) year_D_R23p2-5.5km'!Q121</f>
        <v>0.30068616999999997</v>
      </c>
      <c r="E123" s="76">
        <f>'(6) SMB_R23p2-5km_Gl'!R122-'(5) year_D_R23p2-5.5km'!R121</f>
        <v>0.62068617000000004</v>
      </c>
      <c r="F123" s="76">
        <f>'(6) SMB_R23p2-5km_Gl'!S122-'(5) year_D_R23p2-5.5km'!S121</f>
        <v>-8.9313829999999927E-2</v>
      </c>
      <c r="G123" s="76">
        <f>'(6) SMB_R23p2-5km_Gl'!T122-'(5) year_D_R23p2-5.5km'!T121</f>
        <v>0.9406861700000001</v>
      </c>
      <c r="H123" s="76">
        <f>'(6) SMB_R23p2-5km_Gl'!U122-'(5) year_D_R23p2-5.5km'!U121</f>
        <v>1.6106861699999997</v>
      </c>
      <c r="I123" s="76">
        <f>'(6) SMB_R23p2-5km_Gl'!V122-'(5) year_D_R23p2-5.5km'!V121</f>
        <v>0.34068617000000001</v>
      </c>
      <c r="J123" s="76">
        <f>'(6) SMB_R23p2-5km_Gl'!W122-'(5) year_D_R23p2-5.5km'!W121</f>
        <v>0.74068616999999992</v>
      </c>
      <c r="K123" s="76">
        <f>'(6) SMB_R23p2-5km_Gl'!X122-'(5) year_D_R23p2-5.5km'!X121</f>
        <v>0.39068617000000005</v>
      </c>
      <c r="L123" s="76">
        <f>'(6) SMB_R23p2-5km_Gl'!Y122-'(5) year_D_R23p2-5.5km'!Y121</f>
        <v>1.068617000000005E-2</v>
      </c>
      <c r="M123" s="76">
        <f>'(6) SMB_R23p2-5km_Gl'!Z122-'(5) year_D_R23p2-5.5km'!Z121</f>
        <v>-0.21931382999999999</v>
      </c>
      <c r="N123" s="76">
        <f>'(6) SMB_R23p2-5km_Gl'!AA122-'(5) year_D_R23p2-5.5km'!AA121</f>
        <v>-0.15931382999999999</v>
      </c>
      <c r="O123" s="76">
        <f>'(6) SMB_R23p2-5km_Gl'!AB122-'(5) year_D_R23p2-5.5km'!AB121</f>
        <v>-0.33931382999999998</v>
      </c>
      <c r="P123" s="76">
        <f>'(6) SMB_R23p2-5km_Gl'!AC122-'(5) year_D_R23p2-5.5km'!AC121</f>
        <v>-0.34931382999999999</v>
      </c>
      <c r="Q123" s="76">
        <f>'(6) SMB_R23p2-5km_Gl'!AD122-'(5) year_D_R23p2-5.5km'!AD121</f>
        <v>0.11068617000000003</v>
      </c>
      <c r="R123" s="76">
        <f>'(6) SMB_R23p2-5km_Gl'!AE122-'(5) year_D_R23p2-5.5km'!AE121</f>
        <v>0.96068617000000012</v>
      </c>
      <c r="S123" s="76">
        <f>'(6) SMB_R23p2-5km_Gl'!AF122-'(5) year_D_R23p2-5.5km'!AF121</f>
        <v>-0.25931382999999997</v>
      </c>
      <c r="T123" s="76">
        <f>'(6) SMB_R23p2-5km_Gl'!AG122-'(5) year_D_R23p2-5.5km'!AG121</f>
        <v>-0.16931383</v>
      </c>
      <c r="U123" s="76">
        <f>'(6) SMB_R23p2-5km_Gl'!AH122-'(5) year_D_R23p2-5.5km'!AH121</f>
        <v>0.47068617000000013</v>
      </c>
      <c r="V123" s="76">
        <f>'(6) SMB_R23p2-5km_Gl'!AI122-'(5) year_D_R23p2-5.5km'!AI121</f>
        <v>-0.24931382999999996</v>
      </c>
      <c r="W123" s="76">
        <f>'(6) SMB_R23p2-5km_Gl'!AJ122-'(5) year_D_R23p2-5.5km'!AJ121</f>
        <v>0.11068617000000003</v>
      </c>
      <c r="X123" s="76">
        <f>'(6) SMB_R23p2-5km_Gl'!AK122-'(5) year_D_R23p2-5.5km'!AK121</f>
        <v>0.57068616999999999</v>
      </c>
      <c r="Y123" s="76">
        <f>'(6) SMB_R23p2-5km_Gl'!AL122-'(5) year_D_R23p2-5.5km'!AL121</f>
        <v>-0.35931383</v>
      </c>
      <c r="Z123" s="76">
        <f>'(6) SMB_R23p2-5km_Gl'!AM122-'(5) year_D_R23p2-5.5km'!AM121</f>
        <v>-0.24931382999999996</v>
      </c>
      <c r="AA123" s="76">
        <f>'(6) SMB_R23p2-5km_Gl'!AN122-'(5) year_D_R23p2-5.5km'!AN121</f>
        <v>-6.9313830000000021E-2</v>
      </c>
      <c r="AB123" s="76">
        <f>'(6) SMB_R23p2-5km_Gl'!AO122-'(5) year_D_R23p2-5.5km'!AO121</f>
        <v>0.78068616999999996</v>
      </c>
      <c r="AC123" s="76">
        <f>'(6) SMB_R23p2-5km_Gl'!AP122-'(5) year_D_R23p2-5.5km'!AP121</f>
        <v>0.82068616999999999</v>
      </c>
      <c r="AD123" s="76">
        <f>'(6) SMB_R23p2-5km_Gl'!AQ122-'(5) year_D_R23p2-5.5km'!AQ121</f>
        <v>-0.84931383000000005</v>
      </c>
      <c r="AE123" s="76">
        <f>'(6) SMB_R23p2-5km_Gl'!AR122-'(5) year_D_R23p2-5.5km'!AR121</f>
        <v>-1.25931383</v>
      </c>
      <c r="AF123" s="76">
        <f>'(6) SMB_R23p2-5km_Gl'!AS122-'(5) year_D_R23p2-5.5km'!AS121</f>
        <v>-5.9313830000000012E-2</v>
      </c>
      <c r="AG123" s="76">
        <f>'(6) SMB_R23p2-5km_Gl'!AT122-'(5) year_D_R23p2-5.5km'!AT121</f>
        <v>-0.86931382999999995</v>
      </c>
      <c r="AH123" s="76">
        <f>'(6) SMB_R23p2-5km_Gl'!AU122-'(5) year_D_R23p2-5.5km'!AU121</f>
        <v>-0.69931383000000003</v>
      </c>
      <c r="AI123" s="76">
        <f>'(6) SMB_R23p2-5km_Gl'!AV122-'(5) year_D_R23p2-5.5km'!AV121</f>
        <v>-0.56931383000000002</v>
      </c>
      <c r="AJ123" s="76">
        <f>'(6) SMB_R23p2-5km_Gl'!AW122-'(5) year_D_R23p2-5.5km'!AW121</f>
        <v>0.91068617000000007</v>
      </c>
      <c r="AK123" s="76">
        <f>'(6) SMB_R23p2-5km_Gl'!AX122-'(5) year_D_R23p2-5.5km'!AX121</f>
        <v>-1.77931383</v>
      </c>
      <c r="AL123" s="76">
        <f>'(6) SMB_R23p2-5km_Gl'!AY122-'(5) year_D_R23p2-5.5km'!AY121</f>
        <v>-1.1393138299999999</v>
      </c>
      <c r="AM123" s="76">
        <f>'(6) SMB_R23p2-5km_Gl'!AZ122-'(5) year_D_R23p2-5.5km'!AZ121</f>
        <v>-2.9093138299999999</v>
      </c>
      <c r="AN123" s="76">
        <f>'(6) SMB_R23p2-5km_Gl'!BA122-'(5) year_D_R23p2-5.5km'!BA121</f>
        <v>-1.8993138300000001</v>
      </c>
      <c r="AO123" s="76">
        <f>'(6) SMB_R23p2-5km_Gl'!BB122-'(5) year_D_R23p2-5.5km'!BB121</f>
        <v>-2.3093138299999998</v>
      </c>
      <c r="AP123" s="76">
        <f>'(6) SMB_R23p2-5km_Gl'!BC122-'(5) year_D_R23p2-5.5km'!BC121</f>
        <v>-2.2393138299999999</v>
      </c>
      <c r="AQ123" s="76">
        <f>'(6) SMB_R23p2-5km_Gl'!BD122-'(5) year_D_R23p2-5.5km'!BD121</f>
        <v>-3.4193138300000001</v>
      </c>
      <c r="AR123" s="76">
        <f>'(6) SMB_R23p2-5km_Gl'!BE122-'(5) year_D_R23p2-5.5km'!BE121</f>
        <v>-2.00931383</v>
      </c>
      <c r="AS123" s="76">
        <f>'(6) SMB_R23p2-5km_Gl'!BF122-'(5) year_D_R23p2-5.5km'!BF121</f>
        <v>-0.24931382999999996</v>
      </c>
      <c r="AT123" s="76">
        <f>'(6) SMB_R23p2-5km_Gl'!BG122-'(5) year_D_R23p2-5.5km'!BG121</f>
        <v>-1.7893138299999998</v>
      </c>
      <c r="AU123" s="76">
        <f>'(6) SMB_R23p2-5km_Gl'!BH122-'(5) year_D_R23p2-5.5km'!BH121</f>
        <v>-2.3993138300000001</v>
      </c>
      <c r="AV123" s="76">
        <f>'(6) SMB_R23p2-5km_Gl'!BI122-'(5) year_D_R23p2-5.5km'!BI121</f>
        <v>-1.5993138299999998</v>
      </c>
      <c r="AW123" s="76">
        <f>'(6) SMB_R23p2-5km_Gl'!BJ122-'(5) year_D_R23p2-5.5km'!BJ121</f>
        <v>-0.22931383</v>
      </c>
      <c r="AX123" s="109">
        <f t="shared" si="21"/>
        <v>-0.45409643869565214</v>
      </c>
      <c r="AY123" s="109">
        <f t="shared" si="17"/>
        <v>0.25752827526315791</v>
      </c>
      <c r="AZ123" s="109">
        <f t="shared" si="18"/>
        <v>-1.4604249411111112</v>
      </c>
      <c r="BA123" s="77"/>
      <c r="BB123" s="41"/>
      <c r="BC123" s="41"/>
      <c r="BD123" s="76">
        <f>SQRT('(5) year_D_R23p2-5.5km'!BN121^2+'(5) year_D_R23p2-5.5km'!$M121^2)</f>
        <v>0.23206321933853094</v>
      </c>
      <c r="BE123" s="76">
        <f>SQRT('(5) year_D_R23p2-5.5km'!BO121^2+'(5) year_D_R23p2-5.5km'!$M121^2)</f>
        <v>0.23206321933853094</v>
      </c>
      <c r="BF123" s="76">
        <f>SQRT('(5) year_D_R23p2-5.5km'!BP121^2+'(5) year_D_R23p2-5.5km'!$M121^2)</f>
        <v>0.23206321933853094</v>
      </c>
      <c r="BG123" s="76">
        <f>SQRT('(5) year_D_R23p2-5.5km'!BQ121^2+'(5) year_D_R23p2-5.5km'!$M121^2)</f>
        <v>0.23206321933853094</v>
      </c>
      <c r="BH123" s="76">
        <f>SQRT('(5) year_D_R23p2-5.5km'!BR121^2+'(5) year_D_R23p2-5.5km'!$M121^2)</f>
        <v>0.23206321933853094</v>
      </c>
      <c r="BI123" s="76">
        <f>SQRT('(5) year_D_R23p2-5.5km'!BS121^2+'(5) year_D_R23p2-5.5km'!$M121^2)</f>
        <v>0.23206321933853094</v>
      </c>
      <c r="BJ123" s="76">
        <f>SQRT('(5) year_D_R23p2-5.5km'!BT121^2+'(5) year_D_R23p2-5.5km'!$M121^2)</f>
        <v>0.23206321933853094</v>
      </c>
      <c r="BK123" s="76">
        <f>SQRT('(5) year_D_R23p2-5.5km'!BU121^2+'(5) year_D_R23p2-5.5km'!$M121^2)</f>
        <v>0.23206321933853094</v>
      </c>
      <c r="BL123" s="76">
        <f>SQRT('(5) year_D_R23p2-5.5km'!BV121^2+'(5) year_D_R23p2-5.5km'!$M121^2)</f>
        <v>0.23206321933853094</v>
      </c>
      <c r="BM123" s="76">
        <f>SQRT('(5) year_D_R23p2-5.5km'!BW121^2+'(5) year_D_R23p2-5.5km'!$M121^2)</f>
        <v>0.23206321933853094</v>
      </c>
      <c r="BN123" s="76">
        <f>SQRT('(5) year_D_R23p2-5.5km'!BX121^2+'(5) year_D_R23p2-5.5km'!$M121^2)</f>
        <v>0.23206321933853094</v>
      </c>
      <c r="BO123" s="76">
        <f>SQRT('(5) year_D_R23p2-5.5km'!BY121^2+'(5) year_D_R23p2-5.5km'!$M121^2)</f>
        <v>0.23206321933853094</v>
      </c>
      <c r="BP123" s="76">
        <f>SQRT('(5) year_D_R23p2-5.5km'!BZ121^2+'(5) year_D_R23p2-5.5km'!$M121^2)</f>
        <v>0.23206321933853094</v>
      </c>
      <c r="BQ123" s="76">
        <f>SQRT('(5) year_D_R23p2-5.5km'!CA121^2+'(5) year_D_R23p2-5.5km'!$M121^2)</f>
        <v>0.23206321933853094</v>
      </c>
      <c r="BR123" s="76">
        <f>SQRT('(5) year_D_R23p2-5.5km'!CB121^2+'(5) year_D_R23p2-5.5km'!$M121^2)</f>
        <v>0.23206321933853094</v>
      </c>
      <c r="BS123" s="76">
        <f>SQRT('(5) year_D_R23p2-5.5km'!CC121^2+'(5) year_D_R23p2-5.5km'!$M121^2)</f>
        <v>0.23206321933853094</v>
      </c>
      <c r="BT123" s="76">
        <f>SQRT('(5) year_D_R23p2-5.5km'!CD121^2+'(5) year_D_R23p2-5.5km'!$M121^2)</f>
        <v>0.23206321933853094</v>
      </c>
      <c r="BU123" s="76">
        <f>SQRT('(5) year_D_R23p2-5.5km'!CE121^2+'(5) year_D_R23p2-5.5km'!$M121^2)</f>
        <v>0.23206321933853094</v>
      </c>
      <c r="BV123" s="76">
        <f>SQRT('(5) year_D_R23p2-5.5km'!CF121^2+'(5) year_D_R23p2-5.5km'!$M121^2)</f>
        <v>0.23206321933853094</v>
      </c>
      <c r="BW123" s="76">
        <f>SQRT('(5) year_D_R23p2-5.5km'!CG121^2+'(5) year_D_R23p2-5.5km'!$M121^2)</f>
        <v>0.23206321933853094</v>
      </c>
      <c r="BX123" s="76">
        <f>SQRT('(5) year_D_R23p2-5.5km'!CH121^2+'(5) year_D_R23p2-5.5km'!$M121^2)</f>
        <v>0.23206321933853094</v>
      </c>
      <c r="BY123" s="76">
        <f>SQRT('(5) year_D_R23p2-5.5km'!CI121^2+'(5) year_D_R23p2-5.5km'!$M121^2)</f>
        <v>0.23206321933853094</v>
      </c>
      <c r="BZ123" s="76">
        <f>SQRT('(5) year_D_R23p2-5.5km'!CJ121^2+'(5) year_D_R23p2-5.5km'!$M121^2)</f>
        <v>0.23206321933853094</v>
      </c>
      <c r="CA123" s="76">
        <f>SQRT('(5) year_D_R23p2-5.5km'!CK121^2+'(5) year_D_R23p2-5.5km'!$M121^2)</f>
        <v>0.23206321933853094</v>
      </c>
      <c r="CB123" s="76">
        <f>SQRT('(5) year_D_R23p2-5.5km'!CL121^2+'(5) year_D_R23p2-5.5km'!$M121^2)</f>
        <v>0.23206321933853094</v>
      </c>
      <c r="CC123" s="76">
        <f>SQRT('(5) year_D_R23p2-5.5km'!CM121^2+'(5) year_D_R23p2-5.5km'!$M121^2)</f>
        <v>0.23206321933853094</v>
      </c>
      <c r="CD123" s="76">
        <f>SQRT('(5) year_D_R23p2-5.5km'!CN121^2+'(5) year_D_R23p2-5.5km'!$M121^2)</f>
        <v>0.23206321933853094</v>
      </c>
      <c r="CE123" s="76">
        <f>SQRT('(5) year_D_R23p2-5.5km'!CO121^2+'(5) year_D_R23p2-5.5km'!$M121^2)</f>
        <v>0.23206321933853094</v>
      </c>
      <c r="CF123" s="76">
        <f>SQRT('(5) year_D_R23p2-5.5km'!CP121^2+'(5) year_D_R23p2-5.5km'!$M121^2)</f>
        <v>0.23206321933853094</v>
      </c>
      <c r="CG123" s="76">
        <f>SQRT('(5) year_D_R23p2-5.5km'!CQ121^2+'(5) year_D_R23p2-5.5km'!$M121^2)</f>
        <v>0.23206321933853094</v>
      </c>
      <c r="CH123" s="76">
        <f>SQRT('(5) year_D_R23p2-5.5km'!CR121^2+'(5) year_D_R23p2-5.5km'!$M121^2)</f>
        <v>0.23206321933853094</v>
      </c>
      <c r="CI123" s="76">
        <f>SQRT('(5) year_D_R23p2-5.5km'!CS121^2+'(5) year_D_R23p2-5.5km'!$M121^2)</f>
        <v>0.23206321933853094</v>
      </c>
      <c r="CJ123" s="76">
        <f>SQRT('(5) year_D_R23p2-5.5km'!CT121^2+'(5) year_D_R23p2-5.5km'!$M121^2)</f>
        <v>0.23206321933853094</v>
      </c>
      <c r="CK123" s="76">
        <f>SQRT('(5) year_D_R23p2-5.5km'!CU121^2+'(5) year_D_R23p2-5.5km'!$M121^2)</f>
        <v>0.23206321933853094</v>
      </c>
      <c r="CL123" s="76">
        <f>SQRT('(5) year_D_R23p2-5.5km'!CV121^2+'(5) year_D_R23p2-5.5km'!$M121^2)</f>
        <v>0.23206321933853094</v>
      </c>
      <c r="CM123" s="76">
        <f>SQRT('(5) year_D_R23p2-5.5km'!CW121^2+'(5) year_D_R23p2-5.5km'!$M121^2)</f>
        <v>0.23206321933853094</v>
      </c>
      <c r="CN123" s="76">
        <f>SQRT('(5) year_D_R23p2-5.5km'!CX121^2+'(5) year_D_R23p2-5.5km'!$M121^2)</f>
        <v>0.23206321933853094</v>
      </c>
      <c r="CO123" s="76">
        <f>SQRT('(5) year_D_R23p2-5.5km'!CY121^2+'(5) year_D_R23p2-5.5km'!$M121^2)</f>
        <v>0.23206321933853094</v>
      </c>
      <c r="CP123" s="76">
        <f>SQRT('(5) year_D_R23p2-5.5km'!CZ121^2+'(5) year_D_R23p2-5.5km'!$M121^2)</f>
        <v>0.23206321933853094</v>
      </c>
      <c r="CQ123" s="76">
        <f>SQRT('(5) year_D_R23p2-5.5km'!DA121^2+'(5) year_D_R23p2-5.5km'!$M121^2)</f>
        <v>0.23206321933853094</v>
      </c>
      <c r="CR123" s="76">
        <f>SQRT('(5) year_D_R23p2-5.5km'!DB121^2+'(5) year_D_R23p2-5.5km'!$M121^2)</f>
        <v>0.23206321933853094</v>
      </c>
      <c r="CS123" s="76">
        <f>SQRT('(5) year_D_R23p2-5.5km'!DC121^2+'(5) year_D_R23p2-5.5km'!$M121^2)</f>
        <v>0.23206321933853094</v>
      </c>
      <c r="CT123" s="76">
        <f>SQRT('(5) year_D_R23p2-5.5km'!DD121^2+'(5) year_D_R23p2-5.5km'!$M121^2)</f>
        <v>0.23206321933853094</v>
      </c>
      <c r="CU123" s="76">
        <f>SQRT('(5) year_D_R23p2-5.5km'!DE121^2+'(5) year_D_R23p2-5.5km'!$M121^2)</f>
        <v>0.23206321933853094</v>
      </c>
      <c r="CV123" s="76">
        <f>SQRT('(5) year_D_R23p2-5.5km'!DF121^2+'(5) year_D_R23p2-5.5km'!$M121^2)</f>
        <v>0.23206321933853094</v>
      </c>
      <c r="CW123" s="76">
        <f>SQRT('(5) year_D_R23p2-5.5km'!DG121^2+'(5) year_D_R23p2-5.5km'!$M121^2)</f>
        <v>0.23206321933853094</v>
      </c>
      <c r="CX123" s="76">
        <f>SQRT('(5) year_D_R23p2-5.5km'!DH121^2+'(5) year_D_R23p2-5.5km'!$M121^2)</f>
        <v>0.23206321933853094</v>
      </c>
      <c r="CY123" s="76">
        <f t="shared" si="19"/>
        <v>3.4593942234559936E-2</v>
      </c>
      <c r="CZ123" s="76">
        <f t="shared" si="16"/>
        <v>5.4697825352752132E-2</v>
      </c>
      <c r="DA123" s="76">
        <f t="shared" si="20"/>
        <v>5.4697825352752139E-2</v>
      </c>
    </row>
    <row r="124" spans="1:105" x14ac:dyDescent="0.2">
      <c r="A124" s="170" t="s">
        <v>30</v>
      </c>
      <c r="B124" s="3" t="s">
        <v>190</v>
      </c>
      <c r="C124" s="2">
        <f>'(6) SMB_R23p2-5km_Gl'!P123-'(5) year_D_R23p2-5.5km'!P122</f>
        <v>-6.0000000000000005E-2</v>
      </c>
      <c r="D124" s="2">
        <f>'(6) SMB_R23p2-5km_Gl'!Q123-'(5) year_D_R23p2-5.5km'!Q122</f>
        <v>-6.0000000000000005E-2</v>
      </c>
      <c r="E124" s="2">
        <f>'(6) SMB_R23p2-5km_Gl'!R123-'(5) year_D_R23p2-5.5km'!R122</f>
        <v>-0.02</v>
      </c>
      <c r="F124" s="2">
        <f>'(6) SMB_R23p2-5km_Gl'!S123-'(5) year_D_R23p2-5.5km'!S122</f>
        <v>-0.08</v>
      </c>
      <c r="G124" s="2">
        <f>'(6) SMB_R23p2-5km_Gl'!T123-'(5) year_D_R23p2-5.5km'!T122</f>
        <v>0</v>
      </c>
      <c r="H124" s="2">
        <f>'(6) SMB_R23p2-5km_Gl'!U123-'(5) year_D_R23p2-5.5km'!U122</f>
        <v>1.9999999999999997E-2</v>
      </c>
      <c r="I124" s="2">
        <f>'(6) SMB_R23p2-5km_Gl'!V123-'(5) year_D_R23p2-5.5km'!V122</f>
        <v>-6.9999999999999993E-2</v>
      </c>
      <c r="J124" s="2">
        <f>'(6) SMB_R23p2-5km_Gl'!W123-'(5) year_D_R23p2-5.5km'!W122</f>
        <v>-0.02</v>
      </c>
      <c r="K124" s="2">
        <f>'(6) SMB_R23p2-5km_Gl'!X123-'(5) year_D_R23p2-5.5km'!X122</f>
        <v>-0.02</v>
      </c>
      <c r="L124" s="2">
        <f>'(6) SMB_R23p2-5km_Gl'!Y123-'(5) year_D_R23p2-5.5km'!Y122</f>
        <v>-0.08</v>
      </c>
      <c r="M124" s="2">
        <f>'(6) SMB_R23p2-5km_Gl'!Z123-'(5) year_D_R23p2-5.5km'!Z122</f>
        <v>-6.0000000000000005E-2</v>
      </c>
      <c r="N124" s="2">
        <f>'(6) SMB_R23p2-5km_Gl'!AA123-'(5) year_D_R23p2-5.5km'!AA122</f>
        <v>-6.0000000000000005E-2</v>
      </c>
      <c r="O124" s="2">
        <f>'(6) SMB_R23p2-5km_Gl'!AB123-'(5) year_D_R23p2-5.5km'!AB122</f>
        <v>-6.9999999999999993E-2</v>
      </c>
      <c r="P124" s="2">
        <f>'(6) SMB_R23p2-5km_Gl'!AC123-'(5) year_D_R23p2-5.5km'!AC122</f>
        <v>-0.05</v>
      </c>
      <c r="Q124" s="2">
        <f>'(6) SMB_R23p2-5km_Gl'!AD123-'(5) year_D_R23p2-5.5km'!AD122</f>
        <v>-0.03</v>
      </c>
      <c r="R124" s="2">
        <f>'(6) SMB_R23p2-5km_Gl'!AE123-'(5) year_D_R23p2-5.5km'!AE122</f>
        <v>-0.03</v>
      </c>
      <c r="S124" s="2">
        <f>'(6) SMB_R23p2-5km_Gl'!AF123-'(5) year_D_R23p2-5.5km'!AF122</f>
        <v>-0.04</v>
      </c>
      <c r="T124" s="2">
        <f>'(6) SMB_R23p2-5km_Gl'!AG123-'(5) year_D_R23p2-5.5km'!AG122</f>
        <v>-0.09</v>
      </c>
      <c r="U124" s="2">
        <f>'(6) SMB_R23p2-5km_Gl'!AH123-'(5) year_D_R23p2-5.5km'!AH122</f>
        <v>-0.02</v>
      </c>
      <c r="V124" s="2">
        <f>'(6) SMB_R23p2-5km_Gl'!AI123-'(5) year_D_R23p2-5.5km'!AI122</f>
        <v>-9.9999999999999992E-2</v>
      </c>
      <c r="W124" s="2">
        <f>'(6) SMB_R23p2-5km_Gl'!AJ123-'(5) year_D_R23p2-5.5km'!AJ122</f>
        <v>-0.09</v>
      </c>
      <c r="X124" s="2">
        <f>'(6) SMB_R23p2-5km_Gl'!AK123-'(5) year_D_R23p2-5.5km'!AK122</f>
        <v>-1.9540000000000002E-2</v>
      </c>
      <c r="Y124" s="2">
        <f>'(6) SMB_R23p2-5km_Gl'!AL123-'(5) year_D_R23p2-5.5km'!AL122</f>
        <v>-9.9080000000000001E-2</v>
      </c>
      <c r="Z124" s="2">
        <f>'(6) SMB_R23p2-5km_Gl'!AM123-'(5) year_D_R23p2-5.5km'!AM122</f>
        <v>-6.862E-2</v>
      </c>
      <c r="AA124" s="2">
        <f>'(6) SMB_R23p2-5km_Gl'!AN123-'(5) year_D_R23p2-5.5km'!AN122</f>
        <v>-5.8160000000000003E-2</v>
      </c>
      <c r="AB124" s="2">
        <f>'(6) SMB_R23p2-5km_Gl'!AO123-'(5) year_D_R23p2-5.5km'!AO122</f>
        <v>-1.7690000000000001E-2</v>
      </c>
      <c r="AC124" s="2">
        <f>'(6) SMB_R23p2-5km_Gl'!AP123-'(5) year_D_R23p2-5.5km'!AP122</f>
        <v>-5.7230000000000003E-2</v>
      </c>
      <c r="AD124" s="2">
        <f>'(6) SMB_R23p2-5km_Gl'!AQ123-'(5) year_D_R23p2-5.5km'!AQ122</f>
        <v>-0.11677</v>
      </c>
      <c r="AE124" s="2">
        <f>'(6) SMB_R23p2-5km_Gl'!AR123-'(5) year_D_R23p2-5.5km'!AR122</f>
        <v>-0.18631</v>
      </c>
      <c r="AF124" s="2">
        <f>'(6) SMB_R23p2-5km_Gl'!AS123-'(5) year_D_R23p2-5.5km'!AS122</f>
        <v>-4.5850000000000002E-2</v>
      </c>
      <c r="AG124" s="2">
        <f>'(6) SMB_R23p2-5km_Gl'!AT123-'(5) year_D_R23p2-5.5km'!AT122</f>
        <v>-8.6099999999999996E-2</v>
      </c>
      <c r="AH124" s="2">
        <f>'(6) SMB_R23p2-5km_Gl'!AU123-'(5) year_D_R23p2-5.5km'!AU122</f>
        <v>-6.6360000000000002E-2</v>
      </c>
      <c r="AI124" s="2">
        <f>'(6) SMB_R23p2-5km_Gl'!AV123-'(5) year_D_R23p2-5.5km'!AV122</f>
        <v>-3.6609999999999997E-2</v>
      </c>
      <c r="AJ124" s="2">
        <f>'(6) SMB_R23p2-5km_Gl'!AW123-'(5) year_D_R23p2-5.5km'!AW122</f>
        <v>-6.8700000000000011E-3</v>
      </c>
      <c r="AK124" s="2">
        <f>'(6) SMB_R23p2-5km_Gl'!AX123-'(5) year_D_R23p2-5.5km'!AX122</f>
        <v>-0.13711999999999999</v>
      </c>
      <c r="AL124" s="2">
        <f>'(6) SMB_R23p2-5km_Gl'!AY123-'(5) year_D_R23p2-5.5km'!AY122</f>
        <v>-0.13736999999999999</v>
      </c>
      <c r="AM124" s="2">
        <f>'(6) SMB_R23p2-5km_Gl'!AZ123-'(5) year_D_R23p2-5.5km'!AZ122</f>
        <v>-0.22811999999999999</v>
      </c>
      <c r="AN124" s="2">
        <f>'(6) SMB_R23p2-5km_Gl'!BA123-'(5) year_D_R23p2-5.5km'!BA122</f>
        <v>-0.12886999999999998</v>
      </c>
      <c r="AO124" s="2">
        <f>'(6) SMB_R23p2-5km_Gl'!BB123-'(5) year_D_R23p2-5.5km'!BB122</f>
        <v>-0.16961999999999999</v>
      </c>
      <c r="AP124" s="2">
        <f>'(6) SMB_R23p2-5km_Gl'!BC123-'(5) year_D_R23p2-5.5km'!BC122</f>
        <v>-0.11942</v>
      </c>
      <c r="AQ124" s="2">
        <f>'(6) SMB_R23p2-5km_Gl'!BD123-'(5) year_D_R23p2-5.5km'!BD122</f>
        <v>-0.24922</v>
      </c>
      <c r="AR124" s="2">
        <f>'(6) SMB_R23p2-5km_Gl'!BE123-'(5) year_D_R23p2-5.5km'!BE122</f>
        <v>-0.13902</v>
      </c>
      <c r="AS124" s="2">
        <f>'(6) SMB_R23p2-5km_Gl'!BF123-'(5) year_D_R23p2-5.5km'!BF122</f>
        <v>-5.8830000000000007E-2</v>
      </c>
      <c r="AT124" s="2">
        <f>'(6) SMB_R23p2-5km_Gl'!BG123-'(5) year_D_R23p2-5.5km'!BG122</f>
        <v>-0.14053000000000002</v>
      </c>
      <c r="AU124" s="2">
        <f>'(6) SMB_R23p2-5km_Gl'!BH123-'(5) year_D_R23p2-5.5km'!BH122</f>
        <v>-0.15887999999999999</v>
      </c>
      <c r="AV124" s="2">
        <f>'(6) SMB_R23p2-5km_Gl'!BI123-'(5) year_D_R23p2-5.5km'!BI122</f>
        <v>-4.086E-2</v>
      </c>
      <c r="AW124" s="2">
        <f>'(6) SMB_R23p2-5km_Gl'!BJ123-'(5) year_D_R23p2-5.5km'!BJ122</f>
        <v>-6.4630000000000007E-2</v>
      </c>
      <c r="AX124" s="23">
        <f t="shared" si="21"/>
        <v>-7.8327173913043474E-2</v>
      </c>
      <c r="AY124" s="23">
        <f t="shared" si="17"/>
        <v>-4.4210526315789485E-2</v>
      </c>
      <c r="AZ124" s="23">
        <f t="shared" si="18"/>
        <v>-0.11866444444444443</v>
      </c>
      <c r="BD124" s="2">
        <f>SQRT('(5) year_D_R23p2-5.5km'!BN122^2+'(5) year_D_R23p2-5.5km'!$M122^2)</f>
        <v>1.3063179887708493E-2</v>
      </c>
      <c r="BE124" s="2">
        <f>SQRT('(5) year_D_R23p2-5.5km'!BO122^2+'(5) year_D_R23p2-5.5km'!$M122^2)</f>
        <v>1.3063179887708493E-2</v>
      </c>
      <c r="BF124" s="2">
        <f>SQRT('(5) year_D_R23p2-5.5km'!BP122^2+'(5) year_D_R23p2-5.5km'!$M122^2)</f>
        <v>1.3063179887708493E-2</v>
      </c>
      <c r="BG124" s="2">
        <f>SQRT('(5) year_D_R23p2-5.5km'!BQ122^2+'(5) year_D_R23p2-5.5km'!$M122^2)</f>
        <v>1.3063179887708493E-2</v>
      </c>
      <c r="BH124" s="2">
        <f>SQRT('(5) year_D_R23p2-5.5km'!BR122^2+'(5) year_D_R23p2-5.5km'!$M122^2)</f>
        <v>1.3063179887708493E-2</v>
      </c>
      <c r="BI124" s="2">
        <f>SQRT('(5) year_D_R23p2-5.5km'!BS122^2+'(5) year_D_R23p2-5.5km'!$M122^2)</f>
        <v>1.3063179887708493E-2</v>
      </c>
      <c r="BJ124" s="2">
        <f>SQRT('(5) year_D_R23p2-5.5km'!BT122^2+'(5) year_D_R23p2-5.5km'!$M122^2)</f>
        <v>1.2948814788140684E-2</v>
      </c>
      <c r="BK124" s="2">
        <f>SQRT('(5) year_D_R23p2-5.5km'!BU122^2+'(5) year_D_R23p2-5.5km'!$M122^2)</f>
        <v>1.2066443359405757E-2</v>
      </c>
      <c r="BL124" s="2">
        <f>SQRT('(5) year_D_R23p2-5.5km'!BV122^2+'(5) year_D_R23p2-5.5km'!$M122^2)</f>
        <v>1.1229766084701876E-2</v>
      </c>
      <c r="BM124" s="2">
        <f>SQRT('(5) year_D_R23p2-5.5km'!BW122^2+'(5) year_D_R23p2-5.5km'!$M122^2)</f>
        <v>1.0448888118093832E-2</v>
      </c>
      <c r="BN124" s="2">
        <f>SQRT('(5) year_D_R23p2-5.5km'!BX122^2+'(5) year_D_R23p2-5.5km'!$M122^2)</f>
        <v>9.715317305634838E-3</v>
      </c>
      <c r="BO124" s="2">
        <f>SQRT('(5) year_D_R23p2-5.5km'!BY122^2+'(5) year_D_R23p2-5.5km'!$M122^2)</f>
        <v>9.0301712342097506E-3</v>
      </c>
      <c r="BP124" s="2">
        <f>SQRT('(5) year_D_R23p2-5.5km'!BZ122^2+'(5) year_D_R23p2-5.5km'!$M122^2)</f>
        <v>8.3947637417485284E-3</v>
      </c>
      <c r="BQ124" s="2">
        <f>SQRT('(5) year_D_R23p2-5.5km'!CA122^2+'(5) year_D_R23p2-5.5km'!$M122^2)</f>
        <v>7.8191037326959638E-3</v>
      </c>
      <c r="BR124" s="2">
        <f>SQRT('(5) year_D_R23p2-5.5km'!CB122^2+'(5) year_D_R23p2-5.5km'!$M122^2)</f>
        <v>7.2878092958254146E-3</v>
      </c>
      <c r="BS124" s="2">
        <f>SQRT('(5) year_D_R23p2-5.5km'!CC122^2+'(5) year_D_R23p2-5.5km'!$M122^2)</f>
        <v>6.8195425637340556E-3</v>
      </c>
      <c r="BT124" s="2">
        <f>SQRT('(5) year_D_R23p2-5.5km'!CD122^2+'(5) year_D_R23p2-5.5km'!$M122^2)</f>
        <v>6.4227005816156419E-3</v>
      </c>
      <c r="BU124" s="2">
        <f>SQRT('(5) year_D_R23p2-5.5km'!CE122^2+'(5) year_D_R23p2-5.5km'!$M122^2)</f>
        <v>6.0897842283328552E-3</v>
      </c>
      <c r="BV124" s="2">
        <f>SQRT('(5) year_D_R23p2-5.5km'!CF122^2+'(5) year_D_R23p2-5.5km'!$M122^2)</f>
        <v>5.8443706188772296E-3</v>
      </c>
      <c r="BW124" s="2">
        <f>SQRT('(5) year_D_R23p2-5.5km'!CG122^2+'(5) year_D_R23p2-5.5km'!$M122^2)</f>
        <v>5.6916797564558804E-3</v>
      </c>
      <c r="BX124" s="2">
        <f>SQRT('(5) year_D_R23p2-5.5km'!CH122^2+'(5) year_D_R23p2-5.5km'!$M122^2)</f>
        <v>5.6445427256467274E-3</v>
      </c>
      <c r="BY124" s="2">
        <f>SQRT('(5) year_D_R23p2-5.5km'!CI122^2+'(5) year_D_R23p2-5.5km'!$M122^2)</f>
        <v>5.5247458219664621E-3</v>
      </c>
      <c r="BZ124" s="2">
        <f>SQRT('(5) year_D_R23p2-5.5km'!CJ122^2+'(5) year_D_R23p2-5.5km'!$M122^2)</f>
        <v>5.4405879265690725E-3</v>
      </c>
      <c r="CA124" s="2">
        <f>SQRT('(5) year_D_R23p2-5.5km'!CK122^2+'(5) year_D_R23p2-5.5km'!$M122^2)</f>
        <v>5.3789004919303739E-3</v>
      </c>
      <c r="CB124" s="2">
        <f>SQRT('(5) year_D_R23p2-5.5km'!CL122^2+'(5) year_D_R23p2-5.5km'!$M122^2)</f>
        <v>5.3540164794173596E-3</v>
      </c>
      <c r="CC124" s="2">
        <f>SQRT('(5) year_D_R23p2-5.5km'!CM122^2+'(5) year_D_R23p2-5.5km'!$M122^2)</f>
        <v>5.234661735270596E-3</v>
      </c>
      <c r="CD124" s="2">
        <f>SQRT('(5) year_D_R23p2-5.5km'!CN122^2+'(5) year_D_R23p2-5.5km'!$M122^2)</f>
        <v>5.0249591738091735E-3</v>
      </c>
      <c r="CE124" s="2">
        <f>SQRT('(5) year_D_R23p2-5.5km'!CO122^2+'(5) year_D_R23p2-5.5km'!$M122^2)</f>
        <v>4.8514023938528291E-3</v>
      </c>
      <c r="CF124" s="2">
        <f>SQRT('(5) year_D_R23p2-5.5km'!CP122^2+'(5) year_D_R23p2-5.5km'!$M122^2)</f>
        <v>4.7004198320301721E-3</v>
      </c>
      <c r="CG124" s="2">
        <f>SQRT('(5) year_D_R23p2-5.5km'!CQ122^2+'(5) year_D_R23p2-5.5km'!$M122^2)</f>
        <v>4.6088424276999433E-3</v>
      </c>
      <c r="CH124" s="2">
        <f>SQRT('(5) year_D_R23p2-5.5km'!CR122^2+'(5) year_D_R23p2-5.5km'!$M122^2)</f>
        <v>4.6751000339766554E-3</v>
      </c>
      <c r="CI124" s="2">
        <f>SQRT('(5) year_D_R23p2-5.5km'!CS122^2+'(5) year_D_R23p2-5.5km'!$M122^2)</f>
        <v>4.773185479852551E-3</v>
      </c>
      <c r="CJ124" s="2">
        <f>SQRT('(5) year_D_R23p2-5.5km'!CT122^2+'(5) year_D_R23p2-5.5km'!$M122^2)</f>
        <v>4.9006888353071371E-3</v>
      </c>
      <c r="CK124" s="2">
        <f>SQRT('(5) year_D_R23p2-5.5km'!CU122^2+'(5) year_D_R23p2-5.5km'!$M122^2)</f>
        <v>4.8920837465599356E-3</v>
      </c>
      <c r="CL124" s="2">
        <f>SQRT('(5) year_D_R23p2-5.5km'!CV122^2+'(5) year_D_R23p2-5.5km'!$M122^2)</f>
        <v>4.9127225010044953E-3</v>
      </c>
      <c r="CM124" s="2">
        <f>SQRT('(5) year_D_R23p2-5.5km'!CW122^2+'(5) year_D_R23p2-5.5km'!$M122^2)</f>
        <v>4.957326164513505E-3</v>
      </c>
      <c r="CN124" s="2">
        <f>SQRT('(5) year_D_R23p2-5.5km'!CX122^2+'(5) year_D_R23p2-5.5km'!$M122^2)</f>
        <v>5.1579259218241524E-3</v>
      </c>
      <c r="CO124" s="2">
        <f>SQRT('(5) year_D_R23p2-5.5km'!CY122^2+'(5) year_D_R23p2-5.5km'!$M122^2)</f>
        <v>5.3564001837611329E-3</v>
      </c>
      <c r="CP124" s="2">
        <f>SQRT('(5) year_D_R23p2-5.5km'!CZ122^2+'(5) year_D_R23p2-5.5km'!$M122^2)</f>
        <v>5.6852481687769884E-3</v>
      </c>
      <c r="CQ124" s="2">
        <f>SQRT('(5) year_D_R23p2-5.5km'!DA122^2+'(5) year_D_R23p2-5.5km'!$M122^2)</f>
        <v>5.6416216823346752E-3</v>
      </c>
      <c r="CR124" s="2">
        <f>SQRT('(5) year_D_R23p2-5.5km'!DB122^2+'(5) year_D_R23p2-5.5km'!$M122^2)</f>
        <v>5.6225311673053112E-3</v>
      </c>
      <c r="CS124" s="2">
        <f>SQRT('(5) year_D_R23p2-5.5km'!DC122^2+'(5) year_D_R23p2-5.5km'!$M122^2)</f>
        <v>5.5326241235057923E-3</v>
      </c>
      <c r="CT124" s="2">
        <f>SQRT('(5) year_D_R23p2-5.5km'!DD122^2+'(5) year_D_R23p2-5.5km'!$M122^2)</f>
        <v>5.6805049593832962E-3</v>
      </c>
      <c r="CU124" s="2">
        <f>SQRT('(5) year_D_R23p2-5.5km'!DE122^2+'(5) year_D_R23p2-5.5km'!$M122^2)</f>
        <v>6.284630034888509E-3</v>
      </c>
      <c r="CV124" s="2">
        <f>SQRT('(5) year_D_R23p2-5.5km'!DF122^2+'(5) year_D_R23p2-5.5km'!$M122^2)</f>
        <v>5.7067679275383983E-3</v>
      </c>
      <c r="CW124" s="2">
        <f>SQRT('(5) year_D_R23p2-5.5km'!DG122^2+'(5) year_D_R23p2-5.5km'!$M122^2)</f>
        <v>6.3712736745273396E-3</v>
      </c>
      <c r="CX124" s="2">
        <f>SQRT('(5) year_D_R23p2-5.5km'!DH122^2+'(5) year_D_R23p2-5.5km'!$M122^2)</f>
        <v>7.9679182634853473E-3</v>
      </c>
      <c r="CY124" s="2">
        <f t="shared" si="19"/>
        <v>1.0891982664904827E-3</v>
      </c>
      <c r="CZ124" s="2">
        <f t="shared" si="16"/>
        <v>2.3879933224717374E-3</v>
      </c>
      <c r="DA124" s="2">
        <f t="shared" si="20"/>
        <v>1.250006303786323E-3</v>
      </c>
    </row>
    <row r="125" spans="1:105" x14ac:dyDescent="0.2">
      <c r="A125" s="170" t="s">
        <v>222</v>
      </c>
      <c r="B125" s="3" t="s">
        <v>190</v>
      </c>
      <c r="C125" s="2">
        <f>'(6) SMB_R23p2-5km_Gl'!P124-'(5) year_D_R23p2-5.5km'!P123</f>
        <v>0.06</v>
      </c>
      <c r="D125" s="2">
        <f>'(6) SMB_R23p2-5km_Gl'!Q124-'(5) year_D_R23p2-5.5km'!Q123</f>
        <v>1.03</v>
      </c>
      <c r="E125" s="2">
        <f>'(6) SMB_R23p2-5km_Gl'!R124-'(5) year_D_R23p2-5.5km'!R123</f>
        <v>1.22</v>
      </c>
      <c r="F125" s="2">
        <f>'(6) SMB_R23p2-5km_Gl'!S124-'(5) year_D_R23p2-5.5km'!S123</f>
        <v>0.23</v>
      </c>
      <c r="G125" s="2">
        <f>'(6) SMB_R23p2-5km_Gl'!T124-'(5) year_D_R23p2-5.5km'!T123</f>
        <v>1.35</v>
      </c>
      <c r="H125" s="2">
        <f>'(6) SMB_R23p2-5km_Gl'!U124-'(5) year_D_R23p2-5.5km'!U123</f>
        <v>1.62</v>
      </c>
      <c r="I125" s="2">
        <f>'(6) SMB_R23p2-5km_Gl'!V124-'(5) year_D_R23p2-5.5km'!V123</f>
        <v>0.11</v>
      </c>
      <c r="J125" s="2">
        <f>'(6) SMB_R23p2-5km_Gl'!W124-'(5) year_D_R23p2-5.5km'!W123</f>
        <v>0.02</v>
      </c>
      <c r="K125" s="2">
        <f>'(6) SMB_R23p2-5km_Gl'!X124-'(5) year_D_R23p2-5.5km'!X123</f>
        <v>-7.0000000000000007E-2</v>
      </c>
      <c r="L125" s="2">
        <f>'(6) SMB_R23p2-5km_Gl'!Y124-'(5) year_D_R23p2-5.5km'!Y123</f>
        <v>-0.8</v>
      </c>
      <c r="M125" s="2">
        <f>'(6) SMB_R23p2-5km_Gl'!Z124-'(5) year_D_R23p2-5.5km'!Z123</f>
        <v>-0.98</v>
      </c>
      <c r="N125" s="2">
        <f>'(6) SMB_R23p2-5km_Gl'!AA124-'(5) year_D_R23p2-5.5km'!AA123</f>
        <v>-0.95</v>
      </c>
      <c r="O125" s="2">
        <f>'(6) SMB_R23p2-5km_Gl'!AB124-'(5) year_D_R23p2-5.5km'!AB123</f>
        <v>0.05</v>
      </c>
      <c r="P125" s="2">
        <f>'(6) SMB_R23p2-5km_Gl'!AC124-'(5) year_D_R23p2-5.5km'!AC123</f>
        <v>-0.43</v>
      </c>
      <c r="Q125" s="2">
        <f>'(6) SMB_R23p2-5km_Gl'!AD124-'(5) year_D_R23p2-5.5km'!AD123</f>
        <v>0.49</v>
      </c>
      <c r="R125" s="2">
        <f>'(6) SMB_R23p2-5km_Gl'!AE124-'(5) year_D_R23p2-5.5km'!AE123</f>
        <v>0.87</v>
      </c>
      <c r="S125" s="2">
        <f>'(6) SMB_R23p2-5km_Gl'!AF124-'(5) year_D_R23p2-5.5km'!AF123</f>
        <v>0.22</v>
      </c>
      <c r="T125" s="2">
        <f>'(6) SMB_R23p2-5km_Gl'!AG124-'(5) year_D_R23p2-5.5km'!AG123</f>
        <v>-0.77</v>
      </c>
      <c r="U125" s="2">
        <f>'(6) SMB_R23p2-5km_Gl'!AH124-'(5) year_D_R23p2-5.5km'!AH123</f>
        <v>0.38</v>
      </c>
      <c r="V125" s="2">
        <f>'(6) SMB_R23p2-5km_Gl'!AI124-'(5) year_D_R23p2-5.5km'!AI123</f>
        <v>-0.94</v>
      </c>
      <c r="W125" s="2">
        <f>'(6) SMB_R23p2-5km_Gl'!AJ124-'(5) year_D_R23p2-5.5km'!AJ123</f>
        <v>-1.07</v>
      </c>
      <c r="X125" s="2">
        <f>'(6) SMB_R23p2-5km_Gl'!AK124-'(5) year_D_R23p2-5.5km'!AK123</f>
        <v>1.3</v>
      </c>
      <c r="Y125" s="2">
        <f>'(6) SMB_R23p2-5km_Gl'!AL124-'(5) year_D_R23p2-5.5km'!AL123</f>
        <v>-1.03</v>
      </c>
      <c r="Z125" s="2">
        <f>'(6) SMB_R23p2-5km_Gl'!AM124-'(5) year_D_R23p2-5.5km'!AM123</f>
        <v>0.45</v>
      </c>
      <c r="AA125" s="2">
        <f>'(6) SMB_R23p2-5km_Gl'!AN124-'(5) year_D_R23p2-5.5km'!AN123</f>
        <v>-0.44</v>
      </c>
      <c r="AB125" s="2">
        <f>'(6) SMB_R23p2-5km_Gl'!AO124-'(5) year_D_R23p2-5.5km'!AO123</f>
        <v>0.36</v>
      </c>
      <c r="AC125" s="2">
        <f>'(6) SMB_R23p2-5km_Gl'!AP124-'(5) year_D_R23p2-5.5km'!AP123</f>
        <v>0.28000000000000003</v>
      </c>
      <c r="AD125" s="2">
        <f>'(6) SMB_R23p2-5km_Gl'!AQ124-'(5) year_D_R23p2-5.5km'!AQ123</f>
        <v>-1.46</v>
      </c>
      <c r="AE125" s="2">
        <f>'(6) SMB_R23p2-5km_Gl'!AR124-'(5) year_D_R23p2-5.5km'!AR123</f>
        <v>-1.85</v>
      </c>
      <c r="AF125" s="2">
        <f>'(6) SMB_R23p2-5km_Gl'!AS124-'(5) year_D_R23p2-5.5km'!AS123</f>
        <v>0.06</v>
      </c>
      <c r="AG125" s="2">
        <f>'(6) SMB_R23p2-5km_Gl'!AT124-'(5) year_D_R23p2-5.5km'!AT123</f>
        <v>-2.15</v>
      </c>
      <c r="AH125" s="2">
        <f>'(6) SMB_R23p2-5km_Gl'!AU124-'(5) year_D_R23p2-5.5km'!AU123</f>
        <v>-1.1299999999999999</v>
      </c>
      <c r="AI125" s="2">
        <f>'(6) SMB_R23p2-5km_Gl'!AV124-'(5) year_D_R23p2-5.5km'!AV123</f>
        <v>-1.37</v>
      </c>
      <c r="AJ125" s="2">
        <f>'(6) SMB_R23p2-5km_Gl'!AW124-'(5) year_D_R23p2-5.5km'!AW123</f>
        <v>0.41</v>
      </c>
      <c r="AK125" s="2">
        <f>'(6) SMB_R23p2-5km_Gl'!AX124-'(5) year_D_R23p2-5.5km'!AX123</f>
        <v>-2.2999999999999998</v>
      </c>
      <c r="AL125" s="2">
        <f>'(6) SMB_R23p2-5km_Gl'!AY124-'(5) year_D_R23p2-5.5km'!AY123</f>
        <v>-1.51</v>
      </c>
      <c r="AM125" s="2">
        <f>'(6) SMB_R23p2-5km_Gl'!AZ124-'(5) year_D_R23p2-5.5km'!AZ123</f>
        <v>-4.3099999999999996</v>
      </c>
      <c r="AN125" s="2">
        <f>'(6) SMB_R23p2-5km_Gl'!BA124-'(5) year_D_R23p2-5.5km'!BA123</f>
        <v>-2.61</v>
      </c>
      <c r="AO125" s="2">
        <f>'(6) SMB_R23p2-5km_Gl'!BB124-'(5) year_D_R23p2-5.5km'!BB123</f>
        <v>-3.5</v>
      </c>
      <c r="AP125" s="2">
        <f>'(6) SMB_R23p2-5km_Gl'!BC124-'(5) year_D_R23p2-5.5km'!BC123</f>
        <v>-2.4700000000000002</v>
      </c>
      <c r="AQ125" s="2">
        <f>'(6) SMB_R23p2-5km_Gl'!BD124-'(5) year_D_R23p2-5.5km'!BD123</f>
        <v>-4.7</v>
      </c>
      <c r="AR125" s="2">
        <f>'(6) SMB_R23p2-5km_Gl'!BE124-'(5) year_D_R23p2-5.5km'!BE123</f>
        <v>-3.41</v>
      </c>
      <c r="AS125" s="2">
        <f>'(6) SMB_R23p2-5km_Gl'!BF124-'(5) year_D_R23p2-5.5km'!BF123</f>
        <v>-0.03</v>
      </c>
      <c r="AT125" s="2">
        <f>'(6) SMB_R23p2-5km_Gl'!BG124-'(5) year_D_R23p2-5.5km'!BG123</f>
        <v>-3.37</v>
      </c>
      <c r="AU125" s="2">
        <f>'(6) SMB_R23p2-5km_Gl'!BH124-'(5) year_D_R23p2-5.5km'!BH123</f>
        <v>-3.79</v>
      </c>
      <c r="AV125" s="2">
        <f>'(6) SMB_R23p2-5km_Gl'!BI124-'(5) year_D_R23p2-5.5km'!BI123</f>
        <v>-1.63</v>
      </c>
      <c r="AW125" s="2">
        <f>'(6) SMB_R23p2-5km_Gl'!BJ124-'(5) year_D_R23p2-5.5km'!BJ123</f>
        <v>0.55000000000000004</v>
      </c>
      <c r="AX125" s="23">
        <f t="shared" si="21"/>
        <v>-0.83826086956521739</v>
      </c>
      <c r="AY125" s="23">
        <f t="shared" si="17"/>
        <v>0.1921052631578947</v>
      </c>
      <c r="AZ125" s="23">
        <f t="shared" si="18"/>
        <v>-2.2033333333333331</v>
      </c>
      <c r="BD125" s="2">
        <f>SQRT('(5) year_D_R23p2-5.5km'!BN123^2+'(5) year_D_R23p2-5.5km'!$M123^2)</f>
        <v>5.8371712749482454E-2</v>
      </c>
      <c r="BE125" s="2">
        <f>SQRT('(5) year_D_R23p2-5.5km'!BO123^2+'(5) year_D_R23p2-5.5km'!$M123^2)</f>
        <v>5.8371712749482454E-2</v>
      </c>
      <c r="BF125" s="2">
        <f>SQRT('(5) year_D_R23p2-5.5km'!BP123^2+'(5) year_D_R23p2-5.5km'!$M123^2)</f>
        <v>5.8371712749482454E-2</v>
      </c>
      <c r="BG125" s="2">
        <f>SQRT('(5) year_D_R23p2-5.5km'!BQ123^2+'(5) year_D_R23p2-5.5km'!$M123^2)</f>
        <v>5.8371712749482454E-2</v>
      </c>
      <c r="BH125" s="2">
        <f>SQRT('(5) year_D_R23p2-5.5km'!BR123^2+'(5) year_D_R23p2-5.5km'!$M123^2)</f>
        <v>5.8371712749482454E-2</v>
      </c>
      <c r="BI125" s="2">
        <f>SQRT('(5) year_D_R23p2-5.5km'!BS123^2+'(5) year_D_R23p2-5.5km'!$M123^2)</f>
        <v>5.8371712749482454E-2</v>
      </c>
      <c r="BJ125" s="2">
        <f>SQRT('(5) year_D_R23p2-5.5km'!BT123^2+'(5) year_D_R23p2-5.5km'!$M123^2)</f>
        <v>5.8371712749482454E-2</v>
      </c>
      <c r="BK125" s="2">
        <f>SQRT('(5) year_D_R23p2-5.5km'!BU123^2+'(5) year_D_R23p2-5.5km'!$M123^2)</f>
        <v>5.8371712749482454E-2</v>
      </c>
      <c r="BL125" s="2">
        <f>SQRT('(5) year_D_R23p2-5.5km'!BV123^2+'(5) year_D_R23p2-5.5km'!$M123^2)</f>
        <v>5.8371712749482454E-2</v>
      </c>
      <c r="BM125" s="2">
        <f>SQRT('(5) year_D_R23p2-5.5km'!BW123^2+'(5) year_D_R23p2-5.5km'!$M123^2)</f>
        <v>5.8371712749482454E-2</v>
      </c>
      <c r="BN125" s="2">
        <f>SQRT('(5) year_D_R23p2-5.5km'!BX123^2+'(5) year_D_R23p2-5.5km'!$M123^2)</f>
        <v>5.8371712749482454E-2</v>
      </c>
      <c r="BO125" s="2">
        <f>SQRT('(5) year_D_R23p2-5.5km'!BY123^2+'(5) year_D_R23p2-5.5km'!$M123^2)</f>
        <v>5.8371712749482454E-2</v>
      </c>
      <c r="BP125" s="2">
        <f>SQRT('(5) year_D_R23p2-5.5km'!BZ123^2+'(5) year_D_R23p2-5.5km'!$M123^2)</f>
        <v>5.8371712749482454E-2</v>
      </c>
      <c r="BQ125" s="2">
        <f>SQRT('(5) year_D_R23p2-5.5km'!CA123^2+'(5) year_D_R23p2-5.5km'!$M123^2)</f>
        <v>5.8371712749482454E-2</v>
      </c>
      <c r="BR125" s="2">
        <f>SQRT('(5) year_D_R23p2-5.5km'!CB123^2+'(5) year_D_R23p2-5.5km'!$M123^2)</f>
        <v>5.8371712749482454E-2</v>
      </c>
      <c r="BS125" s="2">
        <f>SQRT('(5) year_D_R23p2-5.5km'!CC123^2+'(5) year_D_R23p2-5.5km'!$M123^2)</f>
        <v>5.8371712749482454E-2</v>
      </c>
      <c r="BT125" s="2">
        <f>SQRT('(5) year_D_R23p2-5.5km'!CD123^2+'(5) year_D_R23p2-5.5km'!$M123^2)</f>
        <v>5.8371712749482454E-2</v>
      </c>
      <c r="BU125" s="2">
        <f>SQRT('(5) year_D_R23p2-5.5km'!CE123^2+'(5) year_D_R23p2-5.5km'!$M123^2)</f>
        <v>5.8371712749482454E-2</v>
      </c>
      <c r="BV125" s="2">
        <f>SQRT('(5) year_D_R23p2-5.5km'!CF123^2+'(5) year_D_R23p2-5.5km'!$M123^2)</f>
        <v>5.8371712749482454E-2</v>
      </c>
      <c r="BW125" s="2">
        <f>SQRT('(5) year_D_R23p2-5.5km'!CG123^2+'(5) year_D_R23p2-5.5km'!$M123^2)</f>
        <v>5.8371712749482454E-2</v>
      </c>
      <c r="BX125" s="2">
        <f>SQRT('(5) year_D_R23p2-5.5km'!CH123^2+'(5) year_D_R23p2-5.5km'!$M123^2)</f>
        <v>5.8371712749482454E-2</v>
      </c>
      <c r="BY125" s="2">
        <f>SQRT('(5) year_D_R23p2-5.5km'!CI123^2+'(5) year_D_R23p2-5.5km'!$M123^2)</f>
        <v>5.8371712749482454E-2</v>
      </c>
      <c r="BZ125" s="2">
        <f>SQRT('(5) year_D_R23p2-5.5km'!CJ123^2+'(5) year_D_R23p2-5.5km'!$M123^2)</f>
        <v>5.8371712749482454E-2</v>
      </c>
      <c r="CA125" s="2">
        <f>SQRT('(5) year_D_R23p2-5.5km'!CK123^2+'(5) year_D_R23p2-5.5km'!$M123^2)</f>
        <v>5.8371712749482454E-2</v>
      </c>
      <c r="CB125" s="2">
        <f>SQRT('(5) year_D_R23p2-5.5km'!CL123^2+'(5) year_D_R23p2-5.5km'!$M123^2)</f>
        <v>5.8371712749482454E-2</v>
      </c>
      <c r="CC125" s="2">
        <f>SQRT('(5) year_D_R23p2-5.5km'!CM123^2+'(5) year_D_R23p2-5.5km'!$M123^2)</f>
        <v>5.8371712749482454E-2</v>
      </c>
      <c r="CD125" s="2">
        <f>SQRT('(5) year_D_R23p2-5.5km'!CN123^2+'(5) year_D_R23p2-5.5km'!$M123^2)</f>
        <v>5.8371712749482454E-2</v>
      </c>
      <c r="CE125" s="2">
        <f>SQRT('(5) year_D_R23p2-5.5km'!CO123^2+'(5) year_D_R23p2-5.5km'!$M123^2)</f>
        <v>5.8371712749482454E-2</v>
      </c>
      <c r="CF125" s="2">
        <f>SQRT('(5) year_D_R23p2-5.5km'!CP123^2+'(5) year_D_R23p2-5.5km'!$M123^2)</f>
        <v>5.8371712749482454E-2</v>
      </c>
      <c r="CG125" s="2">
        <f>SQRT('(5) year_D_R23p2-5.5km'!CQ123^2+'(5) year_D_R23p2-5.5km'!$M123^2)</f>
        <v>5.8371712749482454E-2</v>
      </c>
      <c r="CH125" s="2">
        <f>SQRT('(5) year_D_R23p2-5.5km'!CR123^2+'(5) year_D_R23p2-5.5km'!$M123^2)</f>
        <v>5.8371712749482454E-2</v>
      </c>
      <c r="CI125" s="2">
        <f>SQRT('(5) year_D_R23p2-5.5km'!CS123^2+'(5) year_D_R23p2-5.5km'!$M123^2)</f>
        <v>5.8371712749482454E-2</v>
      </c>
      <c r="CJ125" s="2">
        <f>SQRT('(5) year_D_R23p2-5.5km'!CT123^2+'(5) year_D_R23p2-5.5km'!$M123^2)</f>
        <v>5.8371712749482454E-2</v>
      </c>
      <c r="CK125" s="2">
        <f>SQRT('(5) year_D_R23p2-5.5km'!CU123^2+'(5) year_D_R23p2-5.5km'!$M123^2)</f>
        <v>5.8371712749482454E-2</v>
      </c>
      <c r="CL125" s="2">
        <f>SQRT('(5) year_D_R23p2-5.5km'!CV123^2+'(5) year_D_R23p2-5.5km'!$M123^2)</f>
        <v>5.8371712749482454E-2</v>
      </c>
      <c r="CM125" s="2">
        <f>SQRT('(5) year_D_R23p2-5.5km'!CW123^2+'(5) year_D_R23p2-5.5km'!$M123^2)</f>
        <v>5.8371712749482454E-2</v>
      </c>
      <c r="CN125" s="2">
        <f>SQRT('(5) year_D_R23p2-5.5km'!CX123^2+'(5) year_D_R23p2-5.5km'!$M123^2)</f>
        <v>5.8371712749482454E-2</v>
      </c>
      <c r="CO125" s="2">
        <f>SQRT('(5) year_D_R23p2-5.5km'!CY123^2+'(5) year_D_R23p2-5.5km'!$M123^2)</f>
        <v>5.8371712749482454E-2</v>
      </c>
      <c r="CP125" s="2">
        <f>SQRT('(5) year_D_R23p2-5.5km'!CZ123^2+'(5) year_D_R23p2-5.5km'!$M123^2)</f>
        <v>5.8371712749482454E-2</v>
      </c>
      <c r="CQ125" s="2">
        <f>SQRT('(5) year_D_R23p2-5.5km'!DA123^2+'(5) year_D_R23p2-5.5km'!$M123^2)</f>
        <v>5.8371712749482454E-2</v>
      </c>
      <c r="CR125" s="2">
        <f>SQRT('(5) year_D_R23p2-5.5km'!DB123^2+'(5) year_D_R23p2-5.5km'!$M123^2)</f>
        <v>5.8371712749482454E-2</v>
      </c>
      <c r="CS125" s="2">
        <f>SQRT('(5) year_D_R23p2-5.5km'!DC123^2+'(5) year_D_R23p2-5.5km'!$M123^2)</f>
        <v>5.8371712749482454E-2</v>
      </c>
      <c r="CT125" s="2">
        <f>SQRT('(5) year_D_R23p2-5.5km'!DD123^2+'(5) year_D_R23p2-5.5km'!$M123^2)</f>
        <v>5.8371712749482454E-2</v>
      </c>
      <c r="CU125" s="2">
        <f>SQRT('(5) year_D_R23p2-5.5km'!DE123^2+'(5) year_D_R23p2-5.5km'!$M123^2)</f>
        <v>5.8371712749482454E-2</v>
      </c>
      <c r="CV125" s="2">
        <f>SQRT('(5) year_D_R23p2-5.5km'!DF123^2+'(5) year_D_R23p2-5.5km'!$M123^2)</f>
        <v>5.8371712749482454E-2</v>
      </c>
      <c r="CW125" s="2">
        <f>SQRT('(5) year_D_R23p2-5.5km'!DG123^2+'(5) year_D_R23p2-5.5km'!$M123^2)</f>
        <v>5.8371712749482454E-2</v>
      </c>
      <c r="CX125" s="2">
        <f>SQRT('(5) year_D_R23p2-5.5km'!DH123^2+'(5) year_D_R23p2-5.5km'!$M123^2)</f>
        <v>5.8371712749482454E-2</v>
      </c>
      <c r="CY125" s="2">
        <f t="shared" si="19"/>
        <v>8.701541178062256E-3</v>
      </c>
      <c r="CZ125" s="2">
        <f t="shared" si="16"/>
        <v>1.3758344638210771E-2</v>
      </c>
      <c r="DA125" s="2">
        <f t="shared" si="20"/>
        <v>1.3758344638210769E-2</v>
      </c>
    </row>
    <row r="126" spans="1:105" x14ac:dyDescent="0.2">
      <c r="A126" s="170" t="s">
        <v>192</v>
      </c>
      <c r="B126" s="3" t="s">
        <v>190</v>
      </c>
      <c r="C126" s="2">
        <f>'(6) SMB_R23p2-5km_Gl'!P125-'(5) year_D_R23p2-5.5km'!P124</f>
        <v>-0.36</v>
      </c>
      <c r="D126" s="2">
        <f>'(6) SMB_R23p2-5km_Gl'!Q125-'(5) year_D_R23p2-5.5km'!Q124</f>
        <v>-0.11</v>
      </c>
      <c r="E126" s="2">
        <f>'(6) SMB_R23p2-5km_Gl'!R125-'(5) year_D_R23p2-5.5km'!R124</f>
        <v>-0.12</v>
      </c>
      <c r="F126" s="2">
        <f>'(6) SMB_R23p2-5km_Gl'!S125-'(5) year_D_R23p2-5.5km'!S124</f>
        <v>-0.35</v>
      </c>
      <c r="G126" s="2">
        <f>'(6) SMB_R23p2-5km_Gl'!T125-'(5) year_D_R23p2-5.5km'!T124</f>
        <v>-0.24</v>
      </c>
      <c r="H126" s="2">
        <f>'(6) SMB_R23p2-5km_Gl'!U125-'(5) year_D_R23p2-5.5km'!U124</f>
        <v>-0.08</v>
      </c>
      <c r="I126" s="2">
        <f>'(6) SMB_R23p2-5km_Gl'!V125-'(5) year_D_R23p2-5.5km'!V124</f>
        <v>-0.35</v>
      </c>
      <c r="J126" s="2">
        <f>'(6) SMB_R23p2-5km_Gl'!W125-'(5) year_D_R23p2-5.5km'!W124</f>
        <v>-0.49</v>
      </c>
      <c r="K126" s="2">
        <f>'(6) SMB_R23p2-5km_Gl'!X125-'(5) year_D_R23p2-5.5km'!X124</f>
        <v>-0.46</v>
      </c>
      <c r="L126" s="2">
        <f>'(6) SMB_R23p2-5km_Gl'!Y125-'(5) year_D_R23p2-5.5km'!Y124</f>
        <v>-0.62</v>
      </c>
      <c r="M126" s="2">
        <f>'(6) SMB_R23p2-5km_Gl'!Z125-'(5) year_D_R23p2-5.5km'!Z124</f>
        <v>-0.78</v>
      </c>
      <c r="N126" s="2">
        <f>'(6) SMB_R23p2-5km_Gl'!AA125-'(5) year_D_R23p2-5.5km'!AA124</f>
        <v>-0.42</v>
      </c>
      <c r="O126" s="2">
        <f>'(6) SMB_R23p2-5km_Gl'!AB125-'(5) year_D_R23p2-5.5km'!AB124</f>
        <v>-0.21</v>
      </c>
      <c r="P126" s="2">
        <f>'(6) SMB_R23p2-5km_Gl'!AC125-'(5) year_D_R23p2-5.5km'!AC124</f>
        <v>-0.55000000000000004</v>
      </c>
      <c r="Q126" s="2">
        <f>'(6) SMB_R23p2-5km_Gl'!AD125-'(5) year_D_R23p2-5.5km'!AD124</f>
        <v>-0.47</v>
      </c>
      <c r="R126" s="2">
        <f>'(6) SMB_R23p2-5km_Gl'!AE125-'(5) year_D_R23p2-5.5km'!AE124</f>
        <v>-0.41</v>
      </c>
      <c r="S126" s="2">
        <f>'(6) SMB_R23p2-5km_Gl'!AF125-'(5) year_D_R23p2-5.5km'!AF124</f>
        <v>-0.31</v>
      </c>
      <c r="T126" s="2">
        <f>'(6) SMB_R23p2-5km_Gl'!AG125-'(5) year_D_R23p2-5.5km'!AG124</f>
        <v>-0.28000000000000003</v>
      </c>
      <c r="U126" s="2">
        <f>'(6) SMB_R23p2-5km_Gl'!AH125-'(5) year_D_R23p2-5.5km'!AH124</f>
        <v>-0.34</v>
      </c>
      <c r="V126" s="2">
        <f>'(6) SMB_R23p2-5km_Gl'!AI125-'(5) year_D_R23p2-5.5km'!AI124</f>
        <v>-0.53</v>
      </c>
      <c r="W126" s="2">
        <f>'(6) SMB_R23p2-5km_Gl'!AJ125-'(5) year_D_R23p2-5.5km'!AJ124</f>
        <v>-0.48</v>
      </c>
      <c r="X126" s="2">
        <f>'(6) SMB_R23p2-5km_Gl'!AK125-'(5) year_D_R23p2-5.5km'!AK124</f>
        <v>-7.0000000000000007E-2</v>
      </c>
      <c r="Y126" s="2">
        <f>'(6) SMB_R23p2-5km_Gl'!AL125-'(5) year_D_R23p2-5.5km'!AL124</f>
        <v>-0.55000000000000004</v>
      </c>
      <c r="Z126" s="2">
        <f>'(6) SMB_R23p2-5km_Gl'!AM125-'(5) year_D_R23p2-5.5km'!AM124</f>
        <v>-0.3</v>
      </c>
      <c r="AA126" s="2">
        <f>'(6) SMB_R23p2-5km_Gl'!AN125-'(5) year_D_R23p2-5.5km'!AN124</f>
        <v>-0.47</v>
      </c>
      <c r="AB126" s="2">
        <f>'(6) SMB_R23p2-5km_Gl'!AO125-'(5) year_D_R23p2-5.5km'!AO124</f>
        <v>-0.43</v>
      </c>
      <c r="AC126" s="2">
        <f>'(6) SMB_R23p2-5km_Gl'!AP125-'(5) year_D_R23p2-5.5km'!AP124</f>
        <v>-0.38</v>
      </c>
      <c r="AD126" s="2">
        <f>'(6) SMB_R23p2-5km_Gl'!AQ125-'(5) year_D_R23p2-5.5km'!AQ124</f>
        <v>-0.66</v>
      </c>
      <c r="AE126" s="2">
        <f>'(6) SMB_R23p2-5km_Gl'!AR125-'(5) year_D_R23p2-5.5km'!AR124</f>
        <v>-0.86</v>
      </c>
      <c r="AF126" s="2">
        <f>'(6) SMB_R23p2-5km_Gl'!AS125-'(5) year_D_R23p2-5.5km'!AS124</f>
        <v>-0.22</v>
      </c>
      <c r="AG126" s="2">
        <f>'(6) SMB_R23p2-5km_Gl'!AT125-'(5) year_D_R23p2-5.5km'!AT124</f>
        <v>-0.74</v>
      </c>
      <c r="AH126" s="2">
        <f>'(6) SMB_R23p2-5km_Gl'!AU125-'(5) year_D_R23p2-5.5km'!AU124</f>
        <v>-0.7</v>
      </c>
      <c r="AI126" s="2">
        <f>'(6) SMB_R23p2-5km_Gl'!AV125-'(5) year_D_R23p2-5.5km'!AV124</f>
        <v>-0.78</v>
      </c>
      <c r="AJ126" s="2">
        <f>'(6) SMB_R23p2-5km_Gl'!AW125-'(5) year_D_R23p2-5.5km'!AW124</f>
        <v>-0.64</v>
      </c>
      <c r="AK126" s="2">
        <f>'(6) SMB_R23p2-5km_Gl'!AX125-'(5) year_D_R23p2-5.5km'!AX124</f>
        <v>-0.7</v>
      </c>
      <c r="AL126" s="2">
        <f>'(6) SMB_R23p2-5km_Gl'!AY125-'(5) year_D_R23p2-5.5km'!AY124</f>
        <v>-0.65</v>
      </c>
      <c r="AM126" s="2">
        <f>'(6) SMB_R23p2-5km_Gl'!AZ125-'(5) year_D_R23p2-5.5km'!AZ124</f>
        <v>-1.17</v>
      </c>
      <c r="AN126" s="2">
        <f>'(6) SMB_R23p2-5km_Gl'!BA125-'(5) year_D_R23p2-5.5km'!BA124</f>
        <v>-0.94</v>
      </c>
      <c r="AO126" s="2">
        <f>'(6) SMB_R23p2-5km_Gl'!BB125-'(5) year_D_R23p2-5.5km'!BB124</f>
        <v>-1.1599999999999999</v>
      </c>
      <c r="AP126" s="2">
        <f>'(6) SMB_R23p2-5km_Gl'!BC125-'(5) year_D_R23p2-5.5km'!BC124</f>
        <v>-0.8</v>
      </c>
      <c r="AQ126" s="2">
        <f>'(6) SMB_R23p2-5km_Gl'!BD125-'(5) year_D_R23p2-5.5km'!BD124</f>
        <v>-1.26</v>
      </c>
      <c r="AR126" s="2">
        <f>'(6) SMB_R23p2-5km_Gl'!BE125-'(5) year_D_R23p2-5.5km'!BE124</f>
        <v>-1.04</v>
      </c>
      <c r="AS126" s="2">
        <f>'(6) SMB_R23p2-5km_Gl'!BF125-'(5) year_D_R23p2-5.5km'!BF124</f>
        <v>-0.43</v>
      </c>
      <c r="AT126" s="2">
        <f>'(6) SMB_R23p2-5km_Gl'!BG125-'(5) year_D_R23p2-5.5km'!BG124</f>
        <v>-0.96</v>
      </c>
      <c r="AU126" s="2">
        <f>'(6) SMB_R23p2-5km_Gl'!BH125-'(5) year_D_R23p2-5.5km'!BH124</f>
        <v>-1.08</v>
      </c>
      <c r="AV126" s="2">
        <f>'(6) SMB_R23p2-5km_Gl'!BI125-'(5) year_D_R23p2-5.5km'!BI124</f>
        <v>-0.73</v>
      </c>
      <c r="AW126" s="2">
        <f>'(6) SMB_R23p2-5km_Gl'!BJ125-'(5) year_D_R23p2-5.5km'!BJ124</f>
        <v>-0.4</v>
      </c>
      <c r="AX126" s="23">
        <f t="shared" si="21"/>
        <v>-0.55826086956521748</v>
      </c>
      <c r="AY126" s="23">
        <f t="shared" si="17"/>
        <v>-0.3657894736842105</v>
      </c>
      <c r="AZ126" s="23">
        <f t="shared" si="18"/>
        <v>-0.8255555555555556</v>
      </c>
      <c r="BD126" s="2">
        <f>SQRT('(5) year_D_R23p2-5.5km'!BN124^2+'(5) year_D_R23p2-5.5km'!$M124^2)</f>
        <v>1.788764264874728E-2</v>
      </c>
      <c r="BE126" s="2">
        <f>SQRT('(5) year_D_R23p2-5.5km'!BO124^2+'(5) year_D_R23p2-5.5km'!$M124^2)</f>
        <v>1.788764264874728E-2</v>
      </c>
      <c r="BF126" s="2">
        <f>SQRT('(5) year_D_R23p2-5.5km'!BP124^2+'(5) year_D_R23p2-5.5km'!$M124^2)</f>
        <v>1.788764264874728E-2</v>
      </c>
      <c r="BG126" s="2">
        <f>SQRT('(5) year_D_R23p2-5.5km'!BQ124^2+'(5) year_D_R23p2-5.5km'!$M124^2)</f>
        <v>1.788764264874728E-2</v>
      </c>
      <c r="BH126" s="2">
        <f>SQRT('(5) year_D_R23p2-5.5km'!BR124^2+'(5) year_D_R23p2-5.5km'!$M124^2)</f>
        <v>1.788764264874728E-2</v>
      </c>
      <c r="BI126" s="2">
        <f>SQRT('(5) year_D_R23p2-5.5km'!BS124^2+'(5) year_D_R23p2-5.5km'!$M124^2)</f>
        <v>1.788764264874728E-2</v>
      </c>
      <c r="BJ126" s="2">
        <f>SQRT('(5) year_D_R23p2-5.5km'!BT124^2+'(5) year_D_R23p2-5.5km'!$M124^2)</f>
        <v>1.788764264874728E-2</v>
      </c>
      <c r="BK126" s="2">
        <f>SQRT('(5) year_D_R23p2-5.5km'!BU124^2+'(5) year_D_R23p2-5.5km'!$M124^2)</f>
        <v>1.788764264874728E-2</v>
      </c>
      <c r="BL126" s="2">
        <f>SQRT('(5) year_D_R23p2-5.5km'!BV124^2+'(5) year_D_R23p2-5.5km'!$M124^2)</f>
        <v>1.788764264874728E-2</v>
      </c>
      <c r="BM126" s="2">
        <f>SQRT('(5) year_D_R23p2-5.5km'!BW124^2+'(5) year_D_R23p2-5.5km'!$M124^2)</f>
        <v>1.788764264874728E-2</v>
      </c>
      <c r="BN126" s="2">
        <f>SQRT('(5) year_D_R23p2-5.5km'!BX124^2+'(5) year_D_R23p2-5.5km'!$M124^2)</f>
        <v>1.788764264874728E-2</v>
      </c>
      <c r="BO126" s="2">
        <f>SQRT('(5) year_D_R23p2-5.5km'!BY124^2+'(5) year_D_R23p2-5.5km'!$M124^2)</f>
        <v>1.788764264874728E-2</v>
      </c>
      <c r="BP126" s="2">
        <f>SQRT('(5) year_D_R23p2-5.5km'!BZ124^2+'(5) year_D_R23p2-5.5km'!$M124^2)</f>
        <v>1.788764264874728E-2</v>
      </c>
      <c r="BQ126" s="2">
        <f>SQRT('(5) year_D_R23p2-5.5km'!CA124^2+'(5) year_D_R23p2-5.5km'!$M124^2)</f>
        <v>1.788764264874728E-2</v>
      </c>
      <c r="BR126" s="2">
        <f>SQRT('(5) year_D_R23p2-5.5km'!CB124^2+'(5) year_D_R23p2-5.5km'!$M124^2)</f>
        <v>1.788764264874728E-2</v>
      </c>
      <c r="BS126" s="2">
        <f>SQRT('(5) year_D_R23p2-5.5km'!CC124^2+'(5) year_D_R23p2-5.5km'!$M124^2)</f>
        <v>1.788764264874728E-2</v>
      </c>
      <c r="BT126" s="2">
        <f>SQRT('(5) year_D_R23p2-5.5km'!CD124^2+'(5) year_D_R23p2-5.5km'!$M124^2)</f>
        <v>1.788764264874728E-2</v>
      </c>
      <c r="BU126" s="2">
        <f>SQRT('(5) year_D_R23p2-5.5km'!CE124^2+'(5) year_D_R23p2-5.5km'!$M124^2)</f>
        <v>1.788764264874728E-2</v>
      </c>
      <c r="BV126" s="2">
        <f>SQRT('(5) year_D_R23p2-5.5km'!CF124^2+'(5) year_D_R23p2-5.5km'!$M124^2)</f>
        <v>1.788764264874728E-2</v>
      </c>
      <c r="BW126" s="2">
        <f>SQRT('(5) year_D_R23p2-5.5km'!CG124^2+'(5) year_D_R23p2-5.5km'!$M124^2)</f>
        <v>1.788764264874728E-2</v>
      </c>
      <c r="BX126" s="2">
        <f>SQRT('(5) year_D_R23p2-5.5km'!CH124^2+'(5) year_D_R23p2-5.5km'!$M124^2)</f>
        <v>1.788764264874728E-2</v>
      </c>
      <c r="BY126" s="2">
        <f>SQRT('(5) year_D_R23p2-5.5km'!CI124^2+'(5) year_D_R23p2-5.5km'!$M124^2)</f>
        <v>1.788764264874728E-2</v>
      </c>
      <c r="BZ126" s="2">
        <f>SQRT('(5) year_D_R23p2-5.5km'!CJ124^2+'(5) year_D_R23p2-5.5km'!$M124^2)</f>
        <v>1.788764264874728E-2</v>
      </c>
      <c r="CA126" s="2">
        <f>SQRT('(5) year_D_R23p2-5.5km'!CK124^2+'(5) year_D_R23p2-5.5km'!$M124^2)</f>
        <v>1.788764264874728E-2</v>
      </c>
      <c r="CB126" s="2">
        <f>SQRT('(5) year_D_R23p2-5.5km'!CL124^2+'(5) year_D_R23p2-5.5km'!$M124^2)</f>
        <v>1.788764264874728E-2</v>
      </c>
      <c r="CC126" s="2">
        <f>SQRT('(5) year_D_R23p2-5.5km'!CM124^2+'(5) year_D_R23p2-5.5km'!$M124^2)</f>
        <v>1.788764264874728E-2</v>
      </c>
      <c r="CD126" s="2">
        <f>SQRT('(5) year_D_R23p2-5.5km'!CN124^2+'(5) year_D_R23p2-5.5km'!$M124^2)</f>
        <v>1.788764264874728E-2</v>
      </c>
      <c r="CE126" s="2">
        <f>SQRT('(5) year_D_R23p2-5.5km'!CO124^2+'(5) year_D_R23p2-5.5km'!$M124^2)</f>
        <v>1.788764264874728E-2</v>
      </c>
      <c r="CF126" s="2">
        <f>SQRT('(5) year_D_R23p2-5.5km'!CP124^2+'(5) year_D_R23p2-5.5km'!$M124^2)</f>
        <v>1.788764264874728E-2</v>
      </c>
      <c r="CG126" s="2">
        <f>SQRT('(5) year_D_R23p2-5.5km'!CQ124^2+'(5) year_D_R23p2-5.5km'!$M124^2)</f>
        <v>1.788764264874728E-2</v>
      </c>
      <c r="CH126" s="2">
        <f>SQRT('(5) year_D_R23p2-5.5km'!CR124^2+'(5) year_D_R23p2-5.5km'!$M124^2)</f>
        <v>1.788764264874728E-2</v>
      </c>
      <c r="CI126" s="2">
        <f>SQRT('(5) year_D_R23p2-5.5km'!CS124^2+'(5) year_D_R23p2-5.5km'!$M124^2)</f>
        <v>1.788764264874728E-2</v>
      </c>
      <c r="CJ126" s="2">
        <f>SQRT('(5) year_D_R23p2-5.5km'!CT124^2+'(5) year_D_R23p2-5.5km'!$M124^2)</f>
        <v>1.788764264874728E-2</v>
      </c>
      <c r="CK126" s="2">
        <f>SQRT('(5) year_D_R23p2-5.5km'!CU124^2+'(5) year_D_R23p2-5.5km'!$M124^2)</f>
        <v>1.788764264874728E-2</v>
      </c>
      <c r="CL126" s="2">
        <f>SQRT('(5) year_D_R23p2-5.5km'!CV124^2+'(5) year_D_R23p2-5.5km'!$M124^2)</f>
        <v>1.788764264874728E-2</v>
      </c>
      <c r="CM126" s="2">
        <f>SQRT('(5) year_D_R23p2-5.5km'!CW124^2+'(5) year_D_R23p2-5.5km'!$M124^2)</f>
        <v>1.788764264874728E-2</v>
      </c>
      <c r="CN126" s="2">
        <f>SQRT('(5) year_D_R23p2-5.5km'!CX124^2+'(5) year_D_R23p2-5.5km'!$M124^2)</f>
        <v>1.788764264874728E-2</v>
      </c>
      <c r="CO126" s="2">
        <f>SQRT('(5) year_D_R23p2-5.5km'!CY124^2+'(5) year_D_R23p2-5.5km'!$M124^2)</f>
        <v>1.788764264874728E-2</v>
      </c>
      <c r="CP126" s="2">
        <f>SQRT('(5) year_D_R23p2-5.5km'!CZ124^2+'(5) year_D_R23p2-5.5km'!$M124^2)</f>
        <v>1.788764264874728E-2</v>
      </c>
      <c r="CQ126" s="2">
        <f>SQRT('(5) year_D_R23p2-5.5km'!DA124^2+'(5) year_D_R23p2-5.5km'!$M124^2)</f>
        <v>1.788764264874728E-2</v>
      </c>
      <c r="CR126" s="2">
        <f>SQRT('(5) year_D_R23p2-5.5km'!DB124^2+'(5) year_D_R23p2-5.5km'!$M124^2)</f>
        <v>1.788764264874728E-2</v>
      </c>
      <c r="CS126" s="2">
        <f>SQRT('(5) year_D_R23p2-5.5km'!DC124^2+'(5) year_D_R23p2-5.5km'!$M124^2)</f>
        <v>1.788764264874728E-2</v>
      </c>
      <c r="CT126" s="2">
        <f>SQRT('(5) year_D_R23p2-5.5km'!DD124^2+'(5) year_D_R23p2-5.5km'!$M124^2)</f>
        <v>1.788764264874728E-2</v>
      </c>
      <c r="CU126" s="2">
        <f>SQRT('(5) year_D_R23p2-5.5km'!DE124^2+'(5) year_D_R23p2-5.5km'!$M124^2)</f>
        <v>1.788764264874728E-2</v>
      </c>
      <c r="CV126" s="2">
        <f>SQRT('(5) year_D_R23p2-5.5km'!DF124^2+'(5) year_D_R23p2-5.5km'!$M124^2)</f>
        <v>1.788764264874728E-2</v>
      </c>
      <c r="CW126" s="2">
        <f>SQRT('(5) year_D_R23p2-5.5km'!DG124^2+'(5) year_D_R23p2-5.5km'!$M124^2)</f>
        <v>1.788764264874728E-2</v>
      </c>
      <c r="CX126" s="2">
        <f>SQRT('(5) year_D_R23p2-5.5km'!DH124^2+'(5) year_D_R23p2-5.5km'!$M124^2)</f>
        <v>1.788764264874728E-2</v>
      </c>
      <c r="CY126" s="2">
        <f t="shared" si="19"/>
        <v>2.6665323279882218E-3</v>
      </c>
      <c r="CZ126" s="2">
        <f t="shared" si="16"/>
        <v>4.2161578054569658E-3</v>
      </c>
      <c r="DA126" s="2">
        <f t="shared" si="20"/>
        <v>4.2161578054569658E-3</v>
      </c>
    </row>
    <row r="127" spans="1:105" x14ac:dyDescent="0.2">
      <c r="A127" s="170" t="s">
        <v>40</v>
      </c>
      <c r="B127" s="3" t="s">
        <v>190</v>
      </c>
      <c r="C127" s="2">
        <f>'(6) SMB_R23p2-5km_Gl'!P126-'(5) year_D_R23p2-5.5km'!P125</f>
        <v>-2.1722707221999995</v>
      </c>
      <c r="D127" s="2">
        <f>'(6) SMB_R23p2-5km_Gl'!Q126-'(5) year_D_R23p2-5.5km'!Q125</f>
        <v>0.10772927780000074</v>
      </c>
      <c r="E127" s="2">
        <f>'(6) SMB_R23p2-5km_Gl'!R126-'(5) year_D_R23p2-5.5km'!R125</f>
        <v>1.5277292778000007</v>
      </c>
      <c r="F127" s="2">
        <f>'(6) SMB_R23p2-5km_Gl'!S126-'(5) year_D_R23p2-5.5km'!S125</f>
        <v>-3.4522707221999993</v>
      </c>
      <c r="G127" s="2">
        <f>'(6) SMB_R23p2-5km_Gl'!T126-'(5) year_D_R23p2-5.5km'!T125</f>
        <v>0.77385348740000026</v>
      </c>
      <c r="H127" s="2">
        <f>'(6) SMB_R23p2-5km_Gl'!U126-'(5) year_D_R23p2-5.5km'!U125</f>
        <v>0.74411046009999993</v>
      </c>
      <c r="I127" s="2">
        <f>'(6) SMB_R23p2-5km_Gl'!V126-'(5) year_D_R23p2-5.5km'!V125</f>
        <v>-3.4597653303000007</v>
      </c>
      <c r="J127" s="2">
        <f>'(6) SMB_R23p2-5km_Gl'!W126-'(5) year_D_R23p2-5.5km'!W125</f>
        <v>-3.0436411206999994</v>
      </c>
      <c r="K127" s="2">
        <f>'(6) SMB_R23p2-5km_Gl'!X126-'(5) year_D_R23p2-5.5km'!X125</f>
        <v>-2.9375169110999995</v>
      </c>
      <c r="L127" s="2">
        <f>'(6) SMB_R23p2-5km_Gl'!Y126-'(5) year_D_R23p2-5.5km'!Y125</f>
        <v>-4.347030568000001</v>
      </c>
      <c r="M127" s="2">
        <f>'(6) SMB_R23p2-5km_Gl'!Z126-'(5) year_D_R23p2-5.5km'!Z125</f>
        <v>-4.9823786946000004</v>
      </c>
      <c r="N127" s="2">
        <f>'(6) SMB_R23p2-5km_Gl'!AA126-'(5) year_D_R23p2-5.5km'!AA125</f>
        <v>-3.3081036440000005</v>
      </c>
      <c r="O127" s="2">
        <f>'(6) SMB_R23p2-5km_Gl'!AB126-'(5) year_D_R23p2-5.5km'!AB125</f>
        <v>-1.9839187032000001</v>
      </c>
      <c r="P127" s="2">
        <f>'(6) SMB_R23p2-5km_Gl'!AC126-'(5) year_D_R23p2-5.5km'!AC125</f>
        <v>-3.2040918</v>
      </c>
      <c r="Q127" s="2">
        <f>'(6) SMB_R23p2-5km_Gl'!AD126-'(5) year_D_R23p2-5.5km'!AD125</f>
        <v>-0.71044619999999981</v>
      </c>
      <c r="R127" s="2">
        <f>'(6) SMB_R23p2-5km_Gl'!AE126-'(5) year_D_R23p2-5.5km'!AE125</f>
        <v>-2.7115142298000006</v>
      </c>
      <c r="S127" s="2">
        <f>'(6) SMB_R23p2-5km_Gl'!AF126-'(5) year_D_R23p2-5.5km'!AF125</f>
        <v>0.31931413049999957</v>
      </c>
      <c r="T127" s="2">
        <f>'(6) SMB_R23p2-5km_Gl'!AG126-'(5) year_D_R23p2-5.5km'!AG125</f>
        <v>-0.66590666300000034</v>
      </c>
      <c r="U127" s="2">
        <f>'(6) SMB_R23p2-5km_Gl'!AH126-'(5) year_D_R23p2-5.5km'!AH125</f>
        <v>-2.0417554588000004</v>
      </c>
      <c r="V127" s="2">
        <f>'(6) SMB_R23p2-5km_Gl'!AI126-'(5) year_D_R23p2-5.5km'!AI125</f>
        <v>-3.6868195199999998</v>
      </c>
      <c r="W127" s="2">
        <f>'(6) SMB_R23p2-5km_Gl'!AJ126-'(5) year_D_R23p2-5.5km'!AJ125</f>
        <v>-3.1465283318000004</v>
      </c>
      <c r="X127" s="2">
        <f>'(6) SMB_R23p2-5km_Gl'!AK126-'(5) year_D_R23p2-5.5km'!AK125</f>
        <v>2.4997820823000003</v>
      </c>
      <c r="Y127" s="2">
        <f>'(6) SMB_R23p2-5km_Gl'!AL126-'(5) year_D_R23p2-5.5km'!AL125</f>
        <v>-4.3922408823000012</v>
      </c>
      <c r="Z127" s="2">
        <f>'(6) SMB_R23p2-5km_Gl'!AM126-'(5) year_D_R23p2-5.5km'!AM125</f>
        <v>-1.2603124222000002</v>
      </c>
      <c r="AA127" s="2">
        <f>'(6) SMB_R23p2-5km_Gl'!AN126-'(5) year_D_R23p2-5.5km'!AN125</f>
        <v>-1.1832641792000005</v>
      </c>
      <c r="AB127" s="2">
        <f>'(6) SMB_R23p2-5km_Gl'!AO126-'(5) year_D_R23p2-5.5km'!AO125</f>
        <v>-0.38701225720000032</v>
      </c>
      <c r="AC127" s="2">
        <f>'(6) SMB_R23p2-5km_Gl'!AP126-'(5) year_D_R23p2-5.5km'!AP125</f>
        <v>0.29738640989999965</v>
      </c>
      <c r="AD127" s="2">
        <f>'(6) SMB_R23p2-5km_Gl'!AQ126-'(5) year_D_R23p2-5.5km'!AQ125</f>
        <v>-3.7223041600000002</v>
      </c>
      <c r="AE127" s="2">
        <f>'(6) SMB_R23p2-5km_Gl'!AR126-'(5) year_D_R23p2-5.5km'!AR125</f>
        <v>-6.2854249063000003</v>
      </c>
      <c r="AF127" s="2">
        <f>'(6) SMB_R23p2-5km_Gl'!AS126-'(5) year_D_R23p2-5.5km'!AS125</f>
        <v>2.3804959067999998</v>
      </c>
      <c r="AG127" s="2">
        <f>'(6) SMB_R23p2-5km_Gl'!AT126-'(5) year_D_R23p2-5.5km'!AT125</f>
        <v>-2.0940325799999999</v>
      </c>
      <c r="AH127" s="2">
        <f>'(6) SMB_R23p2-5km_Gl'!AU126-'(5) year_D_R23p2-5.5km'!AU125</f>
        <v>-3.6440965358000001</v>
      </c>
      <c r="AI127" s="2">
        <f>'(6) SMB_R23p2-5km_Gl'!AV126-'(5) year_D_R23p2-5.5km'!AV125</f>
        <v>-4.8429808724000001</v>
      </c>
      <c r="AJ127" s="2">
        <f>'(6) SMB_R23p2-5km_Gl'!AW126-'(5) year_D_R23p2-5.5km'!AW125</f>
        <v>-1.9050070440000004</v>
      </c>
      <c r="AK127" s="2">
        <f>'(6) SMB_R23p2-5km_Gl'!AX126-'(5) year_D_R23p2-5.5km'!AX125</f>
        <v>-4.8695909653000005</v>
      </c>
      <c r="AL127" s="2">
        <f>'(6) SMB_R23p2-5km_Gl'!AY126-'(5) year_D_R23p2-5.5km'!AY125</f>
        <v>-4.4190451416000007</v>
      </c>
      <c r="AM127" s="2">
        <f>'(6) SMB_R23p2-5km_Gl'!AZ126-'(5) year_D_R23p2-5.5km'!AZ125</f>
        <v>-10.907020698</v>
      </c>
      <c r="AN127" s="2">
        <f>'(6) SMB_R23p2-5km_Gl'!BA126-'(5) year_D_R23p2-5.5km'!BA125</f>
        <v>-7.6214196448000004</v>
      </c>
      <c r="AO127" s="2">
        <f>'(6) SMB_R23p2-5km_Gl'!BB126-'(5) year_D_R23p2-5.5km'!BB125</f>
        <v>-9.6563817376000003</v>
      </c>
      <c r="AP127" s="2">
        <f>'(6) SMB_R23p2-5km_Gl'!BC126-'(5) year_D_R23p2-5.5km'!BC125</f>
        <v>-4.6455984819999996</v>
      </c>
      <c r="AQ127" s="2">
        <f>'(6) SMB_R23p2-5km_Gl'!BD126-'(5) year_D_R23p2-5.5km'!BD125</f>
        <v>-8.7859792206000016</v>
      </c>
      <c r="AR127" s="2">
        <f>'(6) SMB_R23p2-5km_Gl'!BE126-'(5) year_D_R23p2-5.5km'!BE125</f>
        <v>-7.2665442747000011</v>
      </c>
      <c r="AS127" s="2">
        <f>'(6) SMB_R23p2-5km_Gl'!BF126-'(5) year_D_R23p2-5.5km'!BF125</f>
        <v>-2.6079672800000009</v>
      </c>
      <c r="AT127" s="2">
        <f>'(6) SMB_R23p2-5km_Gl'!BG126-'(5) year_D_R23p2-5.5km'!BG125</f>
        <v>-9.5948065134000018</v>
      </c>
      <c r="AU127" s="2">
        <f>'(6) SMB_R23p2-5km_Gl'!BH126-'(5) year_D_R23p2-5.5km'!BH125</f>
        <v>-10.110157716700002</v>
      </c>
      <c r="AV127" s="2">
        <f>'(6) SMB_R23p2-5km_Gl'!BI126-'(5) year_D_R23p2-5.5km'!BI125</f>
        <v>-4.4869362511000004</v>
      </c>
      <c r="AW127" s="2">
        <f>'(6) SMB_R23p2-5km_Gl'!BJ126-'(5) year_D_R23p2-5.5km'!BJ125</f>
        <v>-2.1955594386000001</v>
      </c>
      <c r="AX127" s="23">
        <f t="shared" si="21"/>
        <v>-3.3019930728760869</v>
      </c>
      <c r="AY127" s="23">
        <f t="shared" si="17"/>
        <v>-1.8709407439105263</v>
      </c>
      <c r="AZ127" s="23">
        <f t="shared" si="18"/>
        <v>-5.631249664305555</v>
      </c>
      <c r="BD127" s="2">
        <f>SQRT('(5) year_D_R23p2-5.5km'!BN125^2+'(5) year_D_R23p2-5.5km'!$M125^2)</f>
        <v>1.4701567689477795</v>
      </c>
      <c r="BE127" s="2">
        <f>SQRT('(5) year_D_R23p2-5.5km'!BO125^2+'(5) year_D_R23p2-5.5km'!$M125^2)</f>
        <v>1.2863909633942381</v>
      </c>
      <c r="BF127" s="2">
        <f>SQRT('(5) year_D_R23p2-5.5km'!BP125^2+'(5) year_D_R23p2-5.5km'!$M125^2)</f>
        <v>1.1480247505606007</v>
      </c>
      <c r="BG127" s="2">
        <f>SQRT('(5) year_D_R23p2-5.5km'!BQ125^2+'(5) year_D_R23p2-5.5km'!$M125^2)</f>
        <v>1.0912139133145968</v>
      </c>
      <c r="BH127" s="2">
        <f>SQRT('(5) year_D_R23p2-5.5km'!BR125^2+'(5) year_D_R23p2-5.5km'!$M125^2)</f>
        <v>1.097819870413933</v>
      </c>
      <c r="BI127" s="2">
        <f>SQRT('(5) year_D_R23p2-5.5km'!BS125^2+'(5) year_D_R23p2-5.5km'!$M125^2)</f>
        <v>1.1281729995919658</v>
      </c>
      <c r="BJ127" s="2">
        <f>SQRT('(5) year_D_R23p2-5.5km'!BT125^2+'(5) year_D_R23p2-5.5km'!$M125^2)</f>
        <v>1.1794829990902951</v>
      </c>
      <c r="BK127" s="2">
        <f>SQRT('(5) year_D_R23p2-5.5km'!BU125^2+'(5) year_D_R23p2-5.5km'!$M125^2)</f>
        <v>1.2512322117929353</v>
      </c>
      <c r="BL127" s="2">
        <f>SQRT('(5) year_D_R23p2-5.5km'!BV125^2+'(5) year_D_R23p2-5.5km'!$M125^2)</f>
        <v>1.3312656887320393</v>
      </c>
      <c r="BM127" s="2">
        <f>SQRT('(5) year_D_R23p2-5.5km'!BW125^2+'(5) year_D_R23p2-5.5km'!$M125^2)</f>
        <v>1.2307442015899444</v>
      </c>
      <c r="BN127" s="2">
        <f>SQRT('(5) year_D_R23p2-5.5km'!BX125^2+'(5) year_D_R23p2-5.5km'!$M125^2)</f>
        <v>1.1376826447947674</v>
      </c>
      <c r="BO127" s="2">
        <f>SQRT('(5) year_D_R23p2-5.5km'!BY125^2+'(5) year_D_R23p2-5.5km'!$M125^2)</f>
        <v>1.0658208202733523</v>
      </c>
      <c r="BP127" s="2">
        <f>SQRT('(5) year_D_R23p2-5.5km'!BZ125^2+'(5) year_D_R23p2-5.5km'!$M125^2)</f>
        <v>1.0140276566322923</v>
      </c>
      <c r="BQ127" s="2">
        <f>SQRT('(5) year_D_R23p2-5.5km'!CA125^2+'(5) year_D_R23p2-5.5km'!$M125^2)</f>
        <v>0.92347461316039459</v>
      </c>
      <c r="BR127" s="2">
        <f>SQRT('(5) year_D_R23p2-5.5km'!CB125^2+'(5) year_D_R23p2-5.5km'!$M125^2)</f>
        <v>0.76331470169244287</v>
      </c>
      <c r="BS127" s="2">
        <f>SQRT('(5) year_D_R23p2-5.5km'!CC125^2+'(5) year_D_R23p2-5.5km'!$M125^2)</f>
        <v>1.036447949309885</v>
      </c>
      <c r="BT127" s="2">
        <f>SQRT('(5) year_D_R23p2-5.5km'!CD125^2+'(5) year_D_R23p2-5.5km'!$M125^2)</f>
        <v>0.88661026563783119</v>
      </c>
      <c r="BU127" s="2">
        <f>SQRT('(5) year_D_R23p2-5.5km'!CE125^2+'(5) year_D_R23p2-5.5km'!$M125^2)</f>
        <v>0.99582072813462152</v>
      </c>
      <c r="BV127" s="2">
        <f>SQRT('(5) year_D_R23p2-5.5km'!CF125^2+'(5) year_D_R23p2-5.5km'!$M125^2)</f>
        <v>0.90753782759697899</v>
      </c>
      <c r="BW127" s="2">
        <f>SQRT('(5) year_D_R23p2-5.5km'!CG125^2+'(5) year_D_R23p2-5.5km'!$M125^2)</f>
        <v>0.87598319680433157</v>
      </c>
      <c r="BX127" s="2">
        <f>SQRT('(5) year_D_R23p2-5.5km'!CH125^2+'(5) year_D_R23p2-5.5km'!$M125^2)</f>
        <v>0.80618008366162186</v>
      </c>
      <c r="BY127" s="2">
        <f>SQRT('(5) year_D_R23p2-5.5km'!CI125^2+'(5) year_D_R23p2-5.5km'!$M125^2)</f>
        <v>0.94762391735166629</v>
      </c>
      <c r="BZ127" s="2">
        <f>SQRT('(5) year_D_R23p2-5.5km'!CJ125^2+'(5) year_D_R23p2-5.5km'!$M125^2)</f>
        <v>0.94349350923019482</v>
      </c>
      <c r="CA127" s="2">
        <f>SQRT('(5) year_D_R23p2-5.5km'!CK125^2+'(5) year_D_R23p2-5.5km'!$M125^2)</f>
        <v>1.0217650460657113</v>
      </c>
      <c r="CB127" s="2">
        <f>SQRT('(5) year_D_R23p2-5.5km'!CL125^2+'(5) year_D_R23p2-5.5km'!$M125^2)</f>
        <v>0.75232789067796046</v>
      </c>
      <c r="CC127" s="2">
        <f>SQRT('(5) year_D_R23p2-5.5km'!CM125^2+'(5) year_D_R23p2-5.5km'!$M125^2)</f>
        <v>0.79624064623723878</v>
      </c>
      <c r="CD127" s="2">
        <f>SQRT('(5) year_D_R23p2-5.5km'!CN125^2+'(5) year_D_R23p2-5.5km'!$M125^2)</f>
        <v>0.77683179924397938</v>
      </c>
      <c r="CE127" s="2">
        <f>SQRT('(5) year_D_R23p2-5.5km'!CO125^2+'(5) year_D_R23p2-5.5km'!$M125^2)</f>
        <v>0.77694477449728161</v>
      </c>
      <c r="CF127" s="2">
        <f>SQRT('(5) year_D_R23p2-5.5km'!CP125^2+'(5) year_D_R23p2-5.5km'!$M125^2)</f>
        <v>0.75251794939008754</v>
      </c>
      <c r="CG127" s="2">
        <f>SQRT('(5) year_D_R23p2-5.5km'!CQ125^2+'(5) year_D_R23p2-5.5km'!$M125^2)</f>
        <v>0.81654350130693232</v>
      </c>
      <c r="CH127" s="2">
        <f>SQRT('(5) year_D_R23p2-5.5km'!CR125^2+'(5) year_D_R23p2-5.5km'!$M125^2)</f>
        <v>0.85392285036711224</v>
      </c>
      <c r="CI127" s="2">
        <f>SQRT('(5) year_D_R23p2-5.5km'!CS125^2+'(5) year_D_R23p2-5.5km'!$M125^2)</f>
        <v>0.92512042072960798</v>
      </c>
      <c r="CJ127" s="2">
        <f>SQRT('(5) year_D_R23p2-5.5km'!CT125^2+'(5) year_D_R23p2-5.5km'!$M125^2)</f>
        <v>0.94981437436201999</v>
      </c>
      <c r="CK127" s="2">
        <f>SQRT('(5) year_D_R23p2-5.5km'!CU125^2+'(5) year_D_R23p2-5.5km'!$M125^2)</f>
        <v>0.93336779566984984</v>
      </c>
      <c r="CL127" s="2">
        <f>SQRT('(5) year_D_R23p2-5.5km'!CV125^2+'(5) year_D_R23p2-5.5km'!$M125^2)</f>
        <v>0.86144889863994789</v>
      </c>
      <c r="CM127" s="2">
        <f>SQRT('(5) year_D_R23p2-5.5km'!CW125^2+'(5) year_D_R23p2-5.5km'!$M125^2)</f>
        <v>0.93940207720352265</v>
      </c>
      <c r="CN127" s="2">
        <f>SQRT('(5) year_D_R23p2-5.5km'!CX125^2+'(5) year_D_R23p2-5.5km'!$M125^2)</f>
        <v>0.98572968923402848</v>
      </c>
      <c r="CO127" s="2">
        <f>SQRT('(5) year_D_R23p2-5.5km'!CY125^2+'(5) year_D_R23p2-5.5km'!$M125^2)</f>
        <v>0.93860601772657581</v>
      </c>
      <c r="CP127" s="2">
        <f>SQRT('(5) year_D_R23p2-5.5km'!CZ125^2+'(5) year_D_R23p2-5.5km'!$M125^2)</f>
        <v>0.98848889867427558</v>
      </c>
      <c r="CQ127" s="2">
        <f>SQRT('(5) year_D_R23p2-5.5km'!DA125^2+'(5) year_D_R23p2-5.5km'!$M125^2)</f>
        <v>1.1157775838465522</v>
      </c>
      <c r="CR127" s="2">
        <f>SQRT('(5) year_D_R23p2-5.5km'!DB125^2+'(5) year_D_R23p2-5.5km'!$M125^2)</f>
        <v>1.160323358444213</v>
      </c>
      <c r="CS127" s="2">
        <f>SQRT('(5) year_D_R23p2-5.5km'!DC125^2+'(5) year_D_R23p2-5.5km'!$M125^2)</f>
        <v>1.197923234833699</v>
      </c>
      <c r="CT127" s="2">
        <f>SQRT('(5) year_D_R23p2-5.5km'!DD125^2+'(5) year_D_R23p2-5.5km'!$M125^2)</f>
        <v>1.2485310192665118</v>
      </c>
      <c r="CU127" s="2">
        <f>SQRT('(5) year_D_R23p2-5.5km'!DE125^2+'(5) year_D_R23p2-5.5km'!$M125^2)</f>
        <v>1.229835797122063</v>
      </c>
      <c r="CV127" s="2">
        <f>SQRT('(5) year_D_R23p2-5.5km'!DF125^2+'(5) year_D_R23p2-5.5km'!$M125^2)</f>
        <v>1.1892871234949569</v>
      </c>
      <c r="CW127" s="2">
        <f>SQRT('(5) year_D_R23p2-5.5km'!DG125^2+'(5) year_D_R23p2-5.5km'!$M125^2)</f>
        <v>1.1789807774711778</v>
      </c>
      <c r="CX127" s="2">
        <f>SQRT('(5) year_D_R23p2-5.5km'!DH125^2+'(5) year_D_R23p2-5.5km'!$M125^2)</f>
        <v>1.3002284508539861</v>
      </c>
      <c r="CY127" s="2">
        <f t="shared" si="19"/>
        <v>0.15201455683551851</v>
      </c>
      <c r="CZ127" s="2">
        <f t="shared" si="16"/>
        <v>0.2598337254567214</v>
      </c>
      <c r="DA127" s="2">
        <f t="shared" si="20"/>
        <v>0.23918045799528437</v>
      </c>
    </row>
    <row r="128" spans="1:105" x14ac:dyDescent="0.2">
      <c r="A128" s="170" t="s">
        <v>127</v>
      </c>
      <c r="B128" s="3" t="s">
        <v>190</v>
      </c>
      <c r="C128" s="2">
        <f>'(6) SMB_R23p2-5km_Gl'!P127-'(5) year_D_R23p2-5.5km'!P126</f>
        <v>-5.799999999999994E-2</v>
      </c>
      <c r="D128" s="2">
        <f>'(6) SMB_R23p2-5km_Gl'!Q127-'(5) year_D_R23p2-5.5km'!Q126</f>
        <v>0.252</v>
      </c>
      <c r="E128" s="2">
        <f>'(6) SMB_R23p2-5km_Gl'!R127-'(5) year_D_R23p2-5.5km'!R126</f>
        <v>0.40200000000000002</v>
      </c>
      <c r="F128" s="2">
        <f>'(6) SMB_R23p2-5km_Gl'!S127-'(5) year_D_R23p2-5.5km'!S126</f>
        <v>-3.7999999999999923E-2</v>
      </c>
      <c r="G128" s="2">
        <f>'(6) SMB_R23p2-5km_Gl'!T127-'(5) year_D_R23p2-5.5km'!T126</f>
        <v>0.28200000000000003</v>
      </c>
      <c r="H128" s="2">
        <f>'(6) SMB_R23p2-5km_Gl'!U127-'(5) year_D_R23p2-5.5km'!U126</f>
        <v>0.21200000000000008</v>
      </c>
      <c r="I128" s="2">
        <f>'(6) SMB_R23p2-5km_Gl'!V127-'(5) year_D_R23p2-5.5km'!V126</f>
        <v>-0.26799999999999996</v>
      </c>
      <c r="J128" s="2">
        <f>'(6) SMB_R23p2-5km_Gl'!W127-'(5) year_D_R23p2-5.5km'!W126</f>
        <v>-0.20799999999999996</v>
      </c>
      <c r="K128" s="2">
        <f>'(6) SMB_R23p2-5km_Gl'!X127-'(5) year_D_R23p2-5.5km'!X126</f>
        <v>-0.25799999999999995</v>
      </c>
      <c r="L128" s="2">
        <f>'(6) SMB_R23p2-5km_Gl'!Y127-'(5) year_D_R23p2-5.5km'!Y126</f>
        <v>0.52200000000000013</v>
      </c>
      <c r="M128" s="2">
        <f>'(6) SMB_R23p2-5km_Gl'!Z127-'(5) year_D_R23p2-5.5km'!Z126</f>
        <v>-7.7999999999999958E-2</v>
      </c>
      <c r="N128" s="2">
        <f>'(6) SMB_R23p2-5km_Gl'!AA127-'(5) year_D_R23p2-5.5km'!AA126</f>
        <v>2.0000000000000018E-3</v>
      </c>
      <c r="O128" s="2">
        <f>'(6) SMB_R23p2-5km_Gl'!AB127-'(5) year_D_R23p2-5.5km'!AB126</f>
        <v>0.122</v>
      </c>
      <c r="P128" s="2">
        <f>'(6) SMB_R23p2-5km_Gl'!AC127-'(5) year_D_R23p2-5.5km'!AC126</f>
        <v>0.122</v>
      </c>
      <c r="Q128" s="2">
        <f>'(6) SMB_R23p2-5km_Gl'!AD127-'(5) year_D_R23p2-5.5km'!AD126</f>
        <v>-0.18799999999999994</v>
      </c>
      <c r="R128" s="2">
        <f>'(6) SMB_R23p2-5km_Gl'!AE127-'(5) year_D_R23p2-5.5km'!AE126</f>
        <v>-0.20799999999999996</v>
      </c>
      <c r="S128" s="2">
        <f>'(6) SMB_R23p2-5km_Gl'!AF127-'(5) year_D_R23p2-5.5km'!AF126</f>
        <v>-5.799999999999994E-2</v>
      </c>
      <c r="T128" s="2">
        <f>'(6) SMB_R23p2-5km_Gl'!AG127-'(5) year_D_R23p2-5.5km'!AG126</f>
        <v>0.75200000000000011</v>
      </c>
      <c r="U128" s="2">
        <f>'(6) SMB_R23p2-5km_Gl'!AH127-'(5) year_D_R23p2-5.5km'!AH126</f>
        <v>0.42200000000000004</v>
      </c>
      <c r="V128" s="2">
        <f>'(6) SMB_R23p2-5km_Gl'!AI127-'(5) year_D_R23p2-5.5km'!AI126</f>
        <v>-0.20799999999999996</v>
      </c>
      <c r="W128" s="2">
        <f>'(6) SMB_R23p2-5km_Gl'!AJ127-'(5) year_D_R23p2-5.5km'!AJ126</f>
        <v>9.2000000000000082E-2</v>
      </c>
      <c r="X128" s="2">
        <f>'(6) SMB_R23p2-5km_Gl'!AK127-'(5) year_D_R23p2-5.5km'!AK126</f>
        <v>0.4920000000000001</v>
      </c>
      <c r="Y128" s="2">
        <f>'(6) SMB_R23p2-5km_Gl'!AL127-'(5) year_D_R23p2-5.5km'!AL126</f>
        <v>-6.7999999999999949E-2</v>
      </c>
      <c r="Z128" s="2">
        <f>'(6) SMB_R23p2-5km_Gl'!AM127-'(5) year_D_R23p2-5.5km'!AM126</f>
        <v>0.54199999999999993</v>
      </c>
      <c r="AA128" s="2">
        <f>'(6) SMB_R23p2-5km_Gl'!AN127-'(5) year_D_R23p2-5.5km'!AN126</f>
        <v>3.2000000000000028E-2</v>
      </c>
      <c r="AB128" s="2">
        <f>'(6) SMB_R23p2-5km_Gl'!AO127-'(5) year_D_R23p2-5.5km'!AO126</f>
        <v>0.50200000000000011</v>
      </c>
      <c r="AC128" s="2">
        <f>'(6) SMB_R23p2-5km_Gl'!AP127-'(5) year_D_R23p2-5.5km'!AP126</f>
        <v>0.4820000000000001</v>
      </c>
      <c r="AD128" s="2">
        <f>'(6) SMB_R23p2-5km_Gl'!AQ127-'(5) year_D_R23p2-5.5km'!AQ126</f>
        <v>-0.47799999999999998</v>
      </c>
      <c r="AE128" s="2">
        <f>'(6) SMB_R23p2-5km_Gl'!AR127-'(5) year_D_R23p2-5.5km'!AR126</f>
        <v>-0.47799999999999998</v>
      </c>
      <c r="AF128" s="2">
        <f>'(6) SMB_R23p2-5km_Gl'!AS127-'(5) year_D_R23p2-5.5km'!AS126</f>
        <v>8.2000000000000073E-2</v>
      </c>
      <c r="AG128" s="2">
        <f>'(6) SMB_R23p2-5km_Gl'!AT127-'(5) year_D_R23p2-5.5km'!AT126</f>
        <v>0.19200000000000006</v>
      </c>
      <c r="AH128" s="2">
        <f>'(6) SMB_R23p2-5km_Gl'!AU127-'(5) year_D_R23p2-5.5km'!AU126</f>
        <v>-0.34799999999999998</v>
      </c>
      <c r="AI128" s="2">
        <f>'(6) SMB_R23p2-5km_Gl'!AV127-'(5) year_D_R23p2-5.5km'!AV126</f>
        <v>-0.41799999999999993</v>
      </c>
      <c r="AJ128" s="2">
        <f>'(6) SMB_R23p2-5km_Gl'!AW127-'(5) year_D_R23p2-5.5km'!AW126</f>
        <v>-5.799999999999994E-2</v>
      </c>
      <c r="AK128" s="2">
        <f>'(6) SMB_R23p2-5km_Gl'!AX127-'(5) year_D_R23p2-5.5km'!AX126</f>
        <v>-0.30799999999999994</v>
      </c>
      <c r="AL128" s="2">
        <f>'(6) SMB_R23p2-5km_Gl'!AY127-'(5) year_D_R23p2-5.5km'!AY126</f>
        <v>1.2000000000000011E-2</v>
      </c>
      <c r="AM128" s="2">
        <f>'(6) SMB_R23p2-5km_Gl'!AZ127-'(5) year_D_R23p2-5.5km'!AZ126</f>
        <v>-0.85799999999999998</v>
      </c>
      <c r="AN128" s="2">
        <f>'(6) SMB_R23p2-5km_Gl'!BA127-'(5) year_D_R23p2-5.5km'!BA126</f>
        <v>-0.57799999999999996</v>
      </c>
      <c r="AO128" s="2">
        <f>'(6) SMB_R23p2-5km_Gl'!BB127-'(5) year_D_R23p2-5.5km'!BB126</f>
        <v>-0.71799999999999997</v>
      </c>
      <c r="AP128" s="2">
        <f>'(6) SMB_R23p2-5km_Gl'!BC127-'(5) year_D_R23p2-5.5km'!BC126</f>
        <v>0.13200000000000001</v>
      </c>
      <c r="AQ128" s="2">
        <f>'(6) SMB_R23p2-5km_Gl'!BD127-'(5) year_D_R23p2-5.5km'!BD126</f>
        <v>-0.79799999999999993</v>
      </c>
      <c r="AR128" s="2">
        <f>'(6) SMB_R23p2-5km_Gl'!BE127-'(5) year_D_R23p2-5.5km'!BE126</f>
        <v>-0.45799999999999996</v>
      </c>
      <c r="AS128" s="2">
        <f>'(6) SMB_R23p2-5km_Gl'!BF127-'(5) year_D_R23p2-5.5km'!BF126</f>
        <v>7.2000000000000064E-2</v>
      </c>
      <c r="AT128" s="2">
        <f>'(6) SMB_R23p2-5km_Gl'!BG127-'(5) year_D_R23p2-5.5km'!BG126</f>
        <v>-0.70799999999999996</v>
      </c>
      <c r="AU128" s="2">
        <f>'(6) SMB_R23p2-5km_Gl'!BH127-'(5) year_D_R23p2-5.5km'!BH126</f>
        <v>-0.58799999999999997</v>
      </c>
      <c r="AV128" s="2">
        <f>'(6) SMB_R23p2-5km_Gl'!BI127-'(5) year_D_R23p2-5.5km'!BI126</f>
        <v>6.2000000000000055E-2</v>
      </c>
      <c r="AW128" s="2">
        <f>'(6) SMB_R23p2-5km_Gl'!BJ127-'(5) year_D_R23p2-5.5km'!BJ126</f>
        <v>-3.7999999999999923E-2</v>
      </c>
      <c r="AX128" s="23">
        <f t="shared" si="21"/>
        <v>-5.7565217391304303E-2</v>
      </c>
      <c r="AY128" s="23">
        <f t="shared" si="17"/>
        <v>9.0947368421052666E-2</v>
      </c>
      <c r="AZ128" s="23">
        <f t="shared" si="18"/>
        <v>-0.32022222222222219</v>
      </c>
      <c r="BD128" s="2">
        <f>SQRT('(5) year_D_R23p2-5.5km'!BN126^2+'(5) year_D_R23p2-5.5km'!$M126^2)</f>
        <v>9.806110205409975E-2</v>
      </c>
      <c r="BE128" s="2">
        <f>SQRT('(5) year_D_R23p2-5.5km'!BO126^2+'(5) year_D_R23p2-5.5km'!$M126^2)</f>
        <v>9.806110205409975E-2</v>
      </c>
      <c r="BF128" s="2">
        <f>SQRT('(5) year_D_R23p2-5.5km'!BP126^2+'(5) year_D_R23p2-5.5km'!$M126^2)</f>
        <v>9.806110205409975E-2</v>
      </c>
      <c r="BG128" s="2">
        <f>SQRT('(5) year_D_R23p2-5.5km'!BQ126^2+'(5) year_D_R23p2-5.5km'!$M126^2)</f>
        <v>9.806110205409975E-2</v>
      </c>
      <c r="BH128" s="2">
        <f>SQRT('(5) year_D_R23p2-5.5km'!BR126^2+'(5) year_D_R23p2-5.5km'!$M126^2)</f>
        <v>9.806110205409975E-2</v>
      </c>
      <c r="BI128" s="2">
        <f>SQRT('(5) year_D_R23p2-5.5km'!BS126^2+'(5) year_D_R23p2-5.5km'!$M126^2)</f>
        <v>9.806110205409975E-2</v>
      </c>
      <c r="BJ128" s="2">
        <f>SQRT('(5) year_D_R23p2-5.5km'!BT126^2+'(5) year_D_R23p2-5.5km'!$M126^2)</f>
        <v>9.806110205409975E-2</v>
      </c>
      <c r="BK128" s="2">
        <f>SQRT('(5) year_D_R23p2-5.5km'!BU126^2+'(5) year_D_R23p2-5.5km'!$M126^2)</f>
        <v>9.806110205409975E-2</v>
      </c>
      <c r="BL128" s="2">
        <f>SQRT('(5) year_D_R23p2-5.5km'!BV126^2+'(5) year_D_R23p2-5.5km'!$M126^2)</f>
        <v>9.806110205409975E-2</v>
      </c>
      <c r="BM128" s="2">
        <f>SQRT('(5) year_D_R23p2-5.5km'!BW126^2+'(5) year_D_R23p2-5.5km'!$M126^2)</f>
        <v>9.806110205409975E-2</v>
      </c>
      <c r="BN128" s="2">
        <f>SQRT('(5) year_D_R23p2-5.5km'!BX126^2+'(5) year_D_R23p2-5.5km'!$M126^2)</f>
        <v>9.806110205409975E-2</v>
      </c>
      <c r="BO128" s="2">
        <f>SQRT('(5) year_D_R23p2-5.5km'!BY126^2+'(5) year_D_R23p2-5.5km'!$M126^2)</f>
        <v>9.806110205409975E-2</v>
      </c>
      <c r="BP128" s="2">
        <f>SQRT('(5) year_D_R23p2-5.5km'!BZ126^2+'(5) year_D_R23p2-5.5km'!$M126^2)</f>
        <v>9.806110205409975E-2</v>
      </c>
      <c r="BQ128" s="2">
        <f>SQRT('(5) year_D_R23p2-5.5km'!CA126^2+'(5) year_D_R23p2-5.5km'!$M126^2)</f>
        <v>9.806110205409975E-2</v>
      </c>
      <c r="BR128" s="2">
        <f>SQRT('(5) year_D_R23p2-5.5km'!CB126^2+'(5) year_D_R23p2-5.5km'!$M126^2)</f>
        <v>9.806110205409975E-2</v>
      </c>
      <c r="BS128" s="2">
        <f>SQRT('(5) year_D_R23p2-5.5km'!CC126^2+'(5) year_D_R23p2-5.5km'!$M126^2)</f>
        <v>9.806110205409975E-2</v>
      </c>
      <c r="BT128" s="2">
        <f>SQRT('(5) year_D_R23p2-5.5km'!CD126^2+'(5) year_D_R23p2-5.5km'!$M126^2)</f>
        <v>9.806110205409975E-2</v>
      </c>
      <c r="BU128" s="2">
        <f>SQRT('(5) year_D_R23p2-5.5km'!CE126^2+'(5) year_D_R23p2-5.5km'!$M126^2)</f>
        <v>9.806110205409975E-2</v>
      </c>
      <c r="BV128" s="2">
        <f>SQRT('(5) year_D_R23p2-5.5km'!CF126^2+'(5) year_D_R23p2-5.5km'!$M126^2)</f>
        <v>9.806110205409975E-2</v>
      </c>
      <c r="BW128" s="2">
        <f>SQRT('(5) year_D_R23p2-5.5km'!CG126^2+'(5) year_D_R23p2-5.5km'!$M126^2)</f>
        <v>9.806110205409975E-2</v>
      </c>
      <c r="BX128" s="2">
        <f>SQRT('(5) year_D_R23p2-5.5km'!CH126^2+'(5) year_D_R23p2-5.5km'!$M126^2)</f>
        <v>9.806110205409975E-2</v>
      </c>
      <c r="BY128" s="2">
        <f>SQRT('(5) year_D_R23p2-5.5km'!CI126^2+'(5) year_D_R23p2-5.5km'!$M126^2)</f>
        <v>9.806110205409975E-2</v>
      </c>
      <c r="BZ128" s="2">
        <f>SQRT('(5) year_D_R23p2-5.5km'!CJ126^2+'(5) year_D_R23p2-5.5km'!$M126^2)</f>
        <v>9.806110205409975E-2</v>
      </c>
      <c r="CA128" s="2">
        <f>SQRT('(5) year_D_R23p2-5.5km'!CK126^2+'(5) year_D_R23p2-5.5km'!$M126^2)</f>
        <v>9.806110205409975E-2</v>
      </c>
      <c r="CB128" s="2">
        <f>SQRT('(5) year_D_R23p2-5.5km'!CL126^2+'(5) year_D_R23p2-5.5km'!$M126^2)</f>
        <v>9.806110205409975E-2</v>
      </c>
      <c r="CC128" s="2">
        <f>SQRT('(5) year_D_R23p2-5.5km'!CM126^2+'(5) year_D_R23p2-5.5km'!$M126^2)</f>
        <v>9.806110205409975E-2</v>
      </c>
      <c r="CD128" s="2">
        <f>SQRT('(5) year_D_R23p2-5.5km'!CN126^2+'(5) year_D_R23p2-5.5km'!$M126^2)</f>
        <v>9.806110205409975E-2</v>
      </c>
      <c r="CE128" s="2">
        <f>SQRT('(5) year_D_R23p2-5.5km'!CO126^2+'(5) year_D_R23p2-5.5km'!$M126^2)</f>
        <v>9.806110205409975E-2</v>
      </c>
      <c r="CF128" s="2">
        <f>SQRT('(5) year_D_R23p2-5.5km'!CP126^2+'(5) year_D_R23p2-5.5km'!$M126^2)</f>
        <v>9.806110205409975E-2</v>
      </c>
      <c r="CG128" s="2">
        <f>SQRT('(5) year_D_R23p2-5.5km'!CQ126^2+'(5) year_D_R23p2-5.5km'!$M126^2)</f>
        <v>9.806110205409975E-2</v>
      </c>
      <c r="CH128" s="2">
        <f>SQRT('(5) year_D_R23p2-5.5km'!CR126^2+'(5) year_D_R23p2-5.5km'!$M126^2)</f>
        <v>9.806110205409975E-2</v>
      </c>
      <c r="CI128" s="2">
        <f>SQRT('(5) year_D_R23p2-5.5km'!CS126^2+'(5) year_D_R23p2-5.5km'!$M126^2)</f>
        <v>9.806110205409975E-2</v>
      </c>
      <c r="CJ128" s="2">
        <f>SQRT('(5) year_D_R23p2-5.5km'!CT126^2+'(5) year_D_R23p2-5.5km'!$M126^2)</f>
        <v>9.806110205409975E-2</v>
      </c>
      <c r="CK128" s="2">
        <f>SQRT('(5) year_D_R23p2-5.5km'!CU126^2+'(5) year_D_R23p2-5.5km'!$M126^2)</f>
        <v>9.806110205409975E-2</v>
      </c>
      <c r="CL128" s="2">
        <f>SQRT('(5) year_D_R23p2-5.5km'!CV126^2+'(5) year_D_R23p2-5.5km'!$M126^2)</f>
        <v>9.806110205409975E-2</v>
      </c>
      <c r="CM128" s="2">
        <f>SQRT('(5) year_D_R23p2-5.5km'!CW126^2+'(5) year_D_R23p2-5.5km'!$M126^2)</f>
        <v>9.806110205409975E-2</v>
      </c>
      <c r="CN128" s="2">
        <f>SQRT('(5) year_D_R23p2-5.5km'!CX126^2+'(5) year_D_R23p2-5.5km'!$M126^2)</f>
        <v>9.806110205409975E-2</v>
      </c>
      <c r="CO128" s="2">
        <f>SQRT('(5) year_D_R23p2-5.5km'!CY126^2+'(5) year_D_R23p2-5.5km'!$M126^2)</f>
        <v>9.806110205409975E-2</v>
      </c>
      <c r="CP128" s="2">
        <f>SQRT('(5) year_D_R23p2-5.5km'!CZ126^2+'(5) year_D_R23p2-5.5km'!$M126^2)</f>
        <v>9.806110205409975E-2</v>
      </c>
      <c r="CQ128" s="2">
        <f>SQRT('(5) year_D_R23p2-5.5km'!DA126^2+'(5) year_D_R23p2-5.5km'!$M126^2)</f>
        <v>9.806110205409975E-2</v>
      </c>
      <c r="CR128" s="2">
        <f>SQRT('(5) year_D_R23p2-5.5km'!DB126^2+'(5) year_D_R23p2-5.5km'!$M126^2)</f>
        <v>9.806110205409975E-2</v>
      </c>
      <c r="CS128" s="2">
        <f>SQRT('(5) year_D_R23p2-5.5km'!DC126^2+'(5) year_D_R23p2-5.5km'!$M126^2)</f>
        <v>9.806110205409975E-2</v>
      </c>
      <c r="CT128" s="2">
        <f>SQRT('(5) year_D_R23p2-5.5km'!DD126^2+'(5) year_D_R23p2-5.5km'!$M126^2)</f>
        <v>9.806110205409975E-2</v>
      </c>
      <c r="CU128" s="2">
        <f>SQRT('(5) year_D_R23p2-5.5km'!DE126^2+'(5) year_D_R23p2-5.5km'!$M126^2)</f>
        <v>9.806110205409975E-2</v>
      </c>
      <c r="CV128" s="2">
        <f>SQRT('(5) year_D_R23p2-5.5km'!DF126^2+'(5) year_D_R23p2-5.5km'!$M126^2)</f>
        <v>9.806110205409975E-2</v>
      </c>
      <c r="CW128" s="2">
        <f>SQRT('(5) year_D_R23p2-5.5km'!DG126^2+'(5) year_D_R23p2-5.5km'!$M126^2)</f>
        <v>9.806110205409975E-2</v>
      </c>
      <c r="CX128" s="2">
        <f>SQRT('(5) year_D_R23p2-5.5km'!DH126^2+'(5) year_D_R23p2-5.5km'!$M126^2)</f>
        <v>9.806110205409975E-2</v>
      </c>
      <c r="CY128" s="2">
        <f t="shared" si="19"/>
        <v>1.461808600943409E-2</v>
      </c>
      <c r="CZ128" s="2">
        <f t="shared" si="16"/>
        <v>2.311322341102668E-2</v>
      </c>
      <c r="DA128" s="2">
        <f t="shared" si="20"/>
        <v>2.311322341102668E-2</v>
      </c>
    </row>
    <row r="129" spans="1:105" x14ac:dyDescent="0.2">
      <c r="A129" s="170" t="s">
        <v>193</v>
      </c>
      <c r="B129" s="3" t="s">
        <v>190</v>
      </c>
      <c r="C129" s="2">
        <f>'(6) SMB_R23p2-5km_Gl'!P128-'(5) year_D_R23p2-5.5km'!P127</f>
        <v>0.15</v>
      </c>
      <c r="D129" s="2">
        <f>'(6) SMB_R23p2-5km_Gl'!Q128-'(5) year_D_R23p2-5.5km'!Q127</f>
        <v>0.64</v>
      </c>
      <c r="E129" s="2">
        <f>'(6) SMB_R23p2-5km_Gl'!R128-'(5) year_D_R23p2-5.5km'!R127</f>
        <v>0.48</v>
      </c>
      <c r="F129" s="2">
        <f>'(6) SMB_R23p2-5km_Gl'!S128-'(5) year_D_R23p2-5.5km'!S127</f>
        <v>0.26</v>
      </c>
      <c r="G129" s="2">
        <f>'(6) SMB_R23p2-5km_Gl'!T128-'(5) year_D_R23p2-5.5km'!T127</f>
        <v>0.3</v>
      </c>
      <c r="H129" s="2">
        <f>'(6) SMB_R23p2-5km_Gl'!U128-'(5) year_D_R23p2-5.5km'!U127</f>
        <v>0.51</v>
      </c>
      <c r="I129" s="2">
        <f>'(6) SMB_R23p2-5km_Gl'!V128-'(5) year_D_R23p2-5.5km'!V127</f>
        <v>0.12</v>
      </c>
      <c r="J129" s="2">
        <f>'(6) SMB_R23p2-5km_Gl'!W128-'(5) year_D_R23p2-5.5km'!W127</f>
        <v>0.01</v>
      </c>
      <c r="K129" s="2">
        <f>'(6) SMB_R23p2-5km_Gl'!X128-'(5) year_D_R23p2-5.5km'!X127</f>
        <v>0.09</v>
      </c>
      <c r="L129" s="2">
        <f>'(6) SMB_R23p2-5km_Gl'!Y128-'(5) year_D_R23p2-5.5km'!Y127</f>
        <v>0.28000000000000003</v>
      </c>
      <c r="M129" s="2">
        <f>'(6) SMB_R23p2-5km_Gl'!Z128-'(5) year_D_R23p2-5.5km'!Z127</f>
        <v>-0.12</v>
      </c>
      <c r="N129" s="2">
        <f>'(6) SMB_R23p2-5km_Gl'!AA128-'(5) year_D_R23p2-5.5km'!AA127</f>
        <v>0.11</v>
      </c>
      <c r="O129" s="2">
        <f>'(6) SMB_R23p2-5km_Gl'!AB128-'(5) year_D_R23p2-5.5km'!AB127</f>
        <v>0.34</v>
      </c>
      <c r="P129" s="2">
        <f>'(6) SMB_R23p2-5km_Gl'!AC128-'(5) year_D_R23p2-5.5km'!AC127</f>
        <v>-0.16</v>
      </c>
      <c r="Q129" s="2">
        <f>'(6) SMB_R23p2-5km_Gl'!AD128-'(5) year_D_R23p2-5.5km'!AD127</f>
        <v>-0.06</v>
      </c>
      <c r="R129" s="2">
        <f>'(6) SMB_R23p2-5km_Gl'!AE128-'(5) year_D_R23p2-5.5km'!AE127</f>
        <v>0.28999999999999998</v>
      </c>
      <c r="S129" s="2">
        <f>'(6) SMB_R23p2-5km_Gl'!AF128-'(5) year_D_R23p2-5.5km'!AF127</f>
        <v>0.43</v>
      </c>
      <c r="T129" s="2">
        <f>'(6) SMB_R23p2-5km_Gl'!AG128-'(5) year_D_R23p2-5.5km'!AG127</f>
        <v>0.48</v>
      </c>
      <c r="U129" s="2">
        <f>'(6) SMB_R23p2-5km_Gl'!AH128-'(5) year_D_R23p2-5.5km'!AH127</f>
        <v>0.35</v>
      </c>
      <c r="V129" s="2">
        <f>'(6) SMB_R23p2-5km_Gl'!AI128-'(5) year_D_R23p2-5.5km'!AI127</f>
        <v>0.06</v>
      </c>
      <c r="W129" s="2">
        <f>'(6) SMB_R23p2-5km_Gl'!AJ128-'(5) year_D_R23p2-5.5km'!AJ127</f>
        <v>-0.01</v>
      </c>
      <c r="X129" s="2">
        <f>'(6) SMB_R23p2-5km_Gl'!AK128-'(5) year_D_R23p2-5.5km'!AK127</f>
        <v>0.52</v>
      </c>
      <c r="Y129" s="2">
        <f>'(6) SMB_R23p2-5km_Gl'!AL128-'(5) year_D_R23p2-5.5km'!AL127</f>
        <v>-0.27</v>
      </c>
      <c r="Z129" s="2">
        <f>'(6) SMB_R23p2-5km_Gl'!AM128-'(5) year_D_R23p2-5.5km'!AM127</f>
        <v>0.26</v>
      </c>
      <c r="AA129" s="2">
        <f>'(6) SMB_R23p2-5km_Gl'!AN128-'(5) year_D_R23p2-5.5km'!AN127</f>
        <v>0.17</v>
      </c>
      <c r="AB129" s="2">
        <f>'(6) SMB_R23p2-5km_Gl'!AO128-'(5) year_D_R23p2-5.5km'!AO127</f>
        <v>0.12</v>
      </c>
      <c r="AC129" s="2">
        <f>'(6) SMB_R23p2-5km_Gl'!AP128-'(5) year_D_R23p2-5.5km'!AP127</f>
        <v>0.26</v>
      </c>
      <c r="AD129" s="2">
        <f>'(6) SMB_R23p2-5km_Gl'!AQ128-'(5) year_D_R23p2-5.5km'!AQ127</f>
        <v>-0.41</v>
      </c>
      <c r="AE129" s="2">
        <f>'(6) SMB_R23p2-5km_Gl'!AR128-'(5) year_D_R23p2-5.5km'!AR127</f>
        <v>-0.33</v>
      </c>
      <c r="AF129" s="2">
        <f>'(6) SMB_R23p2-5km_Gl'!AS128-'(5) year_D_R23p2-5.5km'!AS127</f>
        <v>0.11</v>
      </c>
      <c r="AG129" s="2">
        <f>'(6) SMB_R23p2-5km_Gl'!AT128-'(5) year_D_R23p2-5.5km'!AT127</f>
        <v>-0.39</v>
      </c>
      <c r="AH129" s="2">
        <f>'(6) SMB_R23p2-5km_Gl'!AU128-'(5) year_D_R23p2-5.5km'!AU127</f>
        <v>-0.35</v>
      </c>
      <c r="AI129" s="2">
        <f>'(6) SMB_R23p2-5km_Gl'!AV128-'(5) year_D_R23p2-5.5km'!AV127</f>
        <v>-0.67</v>
      </c>
      <c r="AJ129" s="2">
        <f>'(6) SMB_R23p2-5km_Gl'!AW128-'(5) year_D_R23p2-5.5km'!AW127</f>
        <v>-0.11</v>
      </c>
      <c r="AK129" s="2">
        <f>'(6) SMB_R23p2-5km_Gl'!AX128-'(5) year_D_R23p2-5.5km'!AX127</f>
        <v>-0.44</v>
      </c>
      <c r="AL129" s="2">
        <f>'(6) SMB_R23p2-5km_Gl'!AY128-'(5) year_D_R23p2-5.5km'!AY127</f>
        <v>7.0000000000000007E-2</v>
      </c>
      <c r="AM129" s="2">
        <f>'(6) SMB_R23p2-5km_Gl'!AZ128-'(5) year_D_R23p2-5.5km'!AZ127</f>
        <v>-0.84</v>
      </c>
      <c r="AN129" s="2">
        <f>'(6) SMB_R23p2-5km_Gl'!BA128-'(5) year_D_R23p2-5.5km'!BA127</f>
        <v>-0.72</v>
      </c>
      <c r="AO129" s="2">
        <f>'(6) SMB_R23p2-5km_Gl'!BB128-'(5) year_D_R23p2-5.5km'!BB127</f>
        <v>-0.69</v>
      </c>
      <c r="AP129" s="2">
        <f>'(6) SMB_R23p2-5km_Gl'!BC128-'(5) year_D_R23p2-5.5km'!BC127</f>
        <v>-0.6</v>
      </c>
      <c r="AQ129" s="2">
        <f>'(6) SMB_R23p2-5km_Gl'!BD128-'(5) year_D_R23p2-5.5km'!BD127</f>
        <v>-1.31</v>
      </c>
      <c r="AR129" s="2">
        <f>'(6) SMB_R23p2-5km_Gl'!BE128-'(5) year_D_R23p2-5.5km'!BE127</f>
        <v>-1.23</v>
      </c>
      <c r="AS129" s="2">
        <f>'(6) SMB_R23p2-5km_Gl'!BF128-'(5) year_D_R23p2-5.5km'!BF127</f>
        <v>0.19</v>
      </c>
      <c r="AT129" s="2">
        <f>'(6) SMB_R23p2-5km_Gl'!BG128-'(5) year_D_R23p2-5.5km'!BG127</f>
        <v>-0.78</v>
      </c>
      <c r="AU129" s="2">
        <f>'(6) SMB_R23p2-5km_Gl'!BH128-'(5) year_D_R23p2-5.5km'!BH127</f>
        <v>-0.96</v>
      </c>
      <c r="AV129" s="2">
        <f>'(6) SMB_R23p2-5km_Gl'!BI128-'(5) year_D_R23p2-5.5km'!BI127</f>
        <v>-0.52</v>
      </c>
      <c r="AW129" s="2">
        <f>'(6) SMB_R23p2-5km_Gl'!BJ128-'(5) year_D_R23p2-5.5km'!BJ127</f>
        <v>-0.01</v>
      </c>
      <c r="AX129" s="23">
        <f t="shared" si="21"/>
        <v>-9.5000000000000015E-2</v>
      </c>
      <c r="AY129" s="23">
        <f t="shared" si="17"/>
        <v>0.23684210526315785</v>
      </c>
      <c r="AZ129" s="23">
        <f t="shared" si="18"/>
        <v>-0.53166666666666673</v>
      </c>
      <c r="BD129" s="2">
        <f>SQRT('(5) year_D_R23p2-5.5km'!BN127^2+'(5) year_D_R23p2-5.5km'!$M127^2)</f>
        <v>9.9250921613132405E-3</v>
      </c>
      <c r="BE129" s="2">
        <f>SQRT('(5) year_D_R23p2-5.5km'!BO127^2+'(5) year_D_R23p2-5.5km'!$M127^2)</f>
        <v>9.9250921613132405E-3</v>
      </c>
      <c r="BF129" s="2">
        <f>SQRT('(5) year_D_R23p2-5.5km'!BP127^2+'(5) year_D_R23p2-5.5km'!$M127^2)</f>
        <v>9.9250921613132405E-3</v>
      </c>
      <c r="BG129" s="2">
        <f>SQRT('(5) year_D_R23p2-5.5km'!BQ127^2+'(5) year_D_R23p2-5.5km'!$M127^2)</f>
        <v>9.9250921613132405E-3</v>
      </c>
      <c r="BH129" s="2">
        <f>SQRT('(5) year_D_R23p2-5.5km'!BR127^2+'(5) year_D_R23p2-5.5km'!$M127^2)</f>
        <v>9.9250921613132405E-3</v>
      </c>
      <c r="BI129" s="2">
        <f>SQRT('(5) year_D_R23p2-5.5km'!BS127^2+'(5) year_D_R23p2-5.5km'!$M127^2)</f>
        <v>9.9250921613132405E-3</v>
      </c>
      <c r="BJ129" s="2">
        <f>SQRT('(5) year_D_R23p2-5.5km'!BT127^2+'(5) year_D_R23p2-5.5km'!$M127^2)</f>
        <v>9.9250921613132405E-3</v>
      </c>
      <c r="BK129" s="2">
        <f>SQRT('(5) year_D_R23p2-5.5km'!BU127^2+'(5) year_D_R23p2-5.5km'!$M127^2)</f>
        <v>9.9250921613132405E-3</v>
      </c>
      <c r="BL129" s="2">
        <f>SQRT('(5) year_D_R23p2-5.5km'!BV127^2+'(5) year_D_R23p2-5.5km'!$M127^2)</f>
        <v>9.9250921613132405E-3</v>
      </c>
      <c r="BM129" s="2">
        <f>SQRT('(5) year_D_R23p2-5.5km'!BW127^2+'(5) year_D_R23p2-5.5km'!$M127^2)</f>
        <v>9.9250921613132405E-3</v>
      </c>
      <c r="BN129" s="2">
        <f>SQRT('(5) year_D_R23p2-5.5km'!BX127^2+'(5) year_D_R23p2-5.5km'!$M127^2)</f>
        <v>9.9250921613132405E-3</v>
      </c>
      <c r="BO129" s="2">
        <f>SQRT('(5) year_D_R23p2-5.5km'!BY127^2+'(5) year_D_R23p2-5.5km'!$M127^2)</f>
        <v>9.9250921613132405E-3</v>
      </c>
      <c r="BP129" s="2">
        <f>SQRT('(5) year_D_R23p2-5.5km'!BZ127^2+'(5) year_D_R23p2-5.5km'!$M127^2)</f>
        <v>9.9250921613132405E-3</v>
      </c>
      <c r="BQ129" s="2">
        <f>SQRT('(5) year_D_R23p2-5.5km'!CA127^2+'(5) year_D_R23p2-5.5km'!$M127^2)</f>
        <v>9.9250921613132405E-3</v>
      </c>
      <c r="BR129" s="2">
        <f>SQRT('(5) year_D_R23p2-5.5km'!CB127^2+'(5) year_D_R23p2-5.5km'!$M127^2)</f>
        <v>9.9250921613132405E-3</v>
      </c>
      <c r="BS129" s="2">
        <f>SQRT('(5) year_D_R23p2-5.5km'!CC127^2+'(5) year_D_R23p2-5.5km'!$M127^2)</f>
        <v>9.9250921613132405E-3</v>
      </c>
      <c r="BT129" s="2">
        <f>SQRT('(5) year_D_R23p2-5.5km'!CD127^2+'(5) year_D_R23p2-5.5km'!$M127^2)</f>
        <v>9.9250921613132405E-3</v>
      </c>
      <c r="BU129" s="2">
        <f>SQRT('(5) year_D_R23p2-5.5km'!CE127^2+'(5) year_D_R23p2-5.5km'!$M127^2)</f>
        <v>9.9250921613132405E-3</v>
      </c>
      <c r="BV129" s="2">
        <f>SQRT('(5) year_D_R23p2-5.5km'!CF127^2+'(5) year_D_R23p2-5.5km'!$M127^2)</f>
        <v>9.9250921613132405E-3</v>
      </c>
      <c r="BW129" s="2">
        <f>SQRT('(5) year_D_R23p2-5.5km'!CG127^2+'(5) year_D_R23p2-5.5km'!$M127^2)</f>
        <v>9.9250921613132405E-3</v>
      </c>
      <c r="BX129" s="2">
        <f>SQRT('(5) year_D_R23p2-5.5km'!CH127^2+'(5) year_D_R23p2-5.5km'!$M127^2)</f>
        <v>9.9250921613132405E-3</v>
      </c>
      <c r="BY129" s="2">
        <f>SQRT('(5) year_D_R23p2-5.5km'!CI127^2+'(5) year_D_R23p2-5.5km'!$M127^2)</f>
        <v>9.9250921613132405E-3</v>
      </c>
      <c r="BZ129" s="2">
        <f>SQRT('(5) year_D_R23p2-5.5km'!CJ127^2+'(5) year_D_R23p2-5.5km'!$M127^2)</f>
        <v>9.9250921613132405E-3</v>
      </c>
      <c r="CA129" s="2">
        <f>SQRT('(5) year_D_R23p2-5.5km'!CK127^2+'(5) year_D_R23p2-5.5km'!$M127^2)</f>
        <v>9.9250921613132405E-3</v>
      </c>
      <c r="CB129" s="2">
        <f>SQRT('(5) year_D_R23p2-5.5km'!CL127^2+'(5) year_D_R23p2-5.5km'!$M127^2)</f>
        <v>9.9250921613132405E-3</v>
      </c>
      <c r="CC129" s="2">
        <f>SQRT('(5) year_D_R23p2-5.5km'!CM127^2+'(5) year_D_R23p2-5.5km'!$M127^2)</f>
        <v>9.9250921613132405E-3</v>
      </c>
      <c r="CD129" s="2">
        <f>SQRT('(5) year_D_R23p2-5.5km'!CN127^2+'(5) year_D_R23p2-5.5km'!$M127^2)</f>
        <v>9.9250921613132405E-3</v>
      </c>
      <c r="CE129" s="2">
        <f>SQRT('(5) year_D_R23p2-5.5km'!CO127^2+'(5) year_D_R23p2-5.5km'!$M127^2)</f>
        <v>9.9250921613132405E-3</v>
      </c>
      <c r="CF129" s="2">
        <f>SQRT('(5) year_D_R23p2-5.5km'!CP127^2+'(5) year_D_R23p2-5.5km'!$M127^2)</f>
        <v>9.9250921613132405E-3</v>
      </c>
      <c r="CG129" s="2">
        <f>SQRT('(5) year_D_R23p2-5.5km'!CQ127^2+'(5) year_D_R23p2-5.5km'!$M127^2)</f>
        <v>9.9250921613132405E-3</v>
      </c>
      <c r="CH129" s="2">
        <f>SQRT('(5) year_D_R23p2-5.5km'!CR127^2+'(5) year_D_R23p2-5.5km'!$M127^2)</f>
        <v>9.9250921613132405E-3</v>
      </c>
      <c r="CI129" s="2">
        <f>SQRT('(5) year_D_R23p2-5.5km'!CS127^2+'(5) year_D_R23p2-5.5km'!$M127^2)</f>
        <v>9.9250921613132405E-3</v>
      </c>
      <c r="CJ129" s="2">
        <f>SQRT('(5) year_D_R23p2-5.5km'!CT127^2+'(5) year_D_R23p2-5.5km'!$M127^2)</f>
        <v>9.9250921613132405E-3</v>
      </c>
      <c r="CK129" s="2">
        <f>SQRT('(5) year_D_R23p2-5.5km'!CU127^2+'(5) year_D_R23p2-5.5km'!$M127^2)</f>
        <v>9.9250921613132405E-3</v>
      </c>
      <c r="CL129" s="2">
        <f>SQRT('(5) year_D_R23p2-5.5km'!CV127^2+'(5) year_D_R23p2-5.5km'!$M127^2)</f>
        <v>9.9250921613132405E-3</v>
      </c>
      <c r="CM129" s="2">
        <f>SQRT('(5) year_D_R23p2-5.5km'!CW127^2+'(5) year_D_R23p2-5.5km'!$M127^2)</f>
        <v>9.9250921613132405E-3</v>
      </c>
      <c r="CN129" s="2">
        <f>SQRT('(5) year_D_R23p2-5.5km'!CX127^2+'(5) year_D_R23p2-5.5km'!$M127^2)</f>
        <v>9.9250921613132405E-3</v>
      </c>
      <c r="CO129" s="2">
        <f>SQRT('(5) year_D_R23p2-5.5km'!CY127^2+'(5) year_D_R23p2-5.5km'!$M127^2)</f>
        <v>9.9250921613132405E-3</v>
      </c>
      <c r="CP129" s="2">
        <f>SQRT('(5) year_D_R23p2-5.5km'!CZ127^2+'(5) year_D_R23p2-5.5km'!$M127^2)</f>
        <v>9.9250921613132405E-3</v>
      </c>
      <c r="CQ129" s="2">
        <f>SQRT('(5) year_D_R23p2-5.5km'!DA127^2+'(5) year_D_R23p2-5.5km'!$M127^2)</f>
        <v>9.9250921613132405E-3</v>
      </c>
      <c r="CR129" s="2">
        <f>SQRT('(5) year_D_R23p2-5.5km'!DB127^2+'(5) year_D_R23p2-5.5km'!$M127^2)</f>
        <v>9.9250921613132405E-3</v>
      </c>
      <c r="CS129" s="2">
        <f>SQRT('(5) year_D_R23p2-5.5km'!DC127^2+'(5) year_D_R23p2-5.5km'!$M127^2)</f>
        <v>9.9250921613132405E-3</v>
      </c>
      <c r="CT129" s="2">
        <f>SQRT('(5) year_D_R23p2-5.5km'!DD127^2+'(5) year_D_R23p2-5.5km'!$M127^2)</f>
        <v>9.9250921613132405E-3</v>
      </c>
      <c r="CU129" s="2">
        <f>SQRT('(5) year_D_R23p2-5.5km'!DE127^2+'(5) year_D_R23p2-5.5km'!$M127^2)</f>
        <v>9.9250921613132405E-3</v>
      </c>
      <c r="CV129" s="2">
        <f>SQRT('(5) year_D_R23p2-5.5km'!DF127^2+'(5) year_D_R23p2-5.5km'!$M127^2)</f>
        <v>9.9250921613132405E-3</v>
      </c>
      <c r="CW129" s="2">
        <f>SQRT('(5) year_D_R23p2-5.5km'!DG127^2+'(5) year_D_R23p2-5.5km'!$M127^2)</f>
        <v>9.9250921613132405E-3</v>
      </c>
      <c r="CX129" s="2">
        <f>SQRT('(5) year_D_R23p2-5.5km'!DH127^2+'(5) year_D_R23p2-5.5km'!$M127^2)</f>
        <v>9.9250921613132405E-3</v>
      </c>
      <c r="CY129" s="2">
        <f t="shared" si="19"/>
        <v>1.4795453837097823E-3</v>
      </c>
      <c r="CZ129" s="2">
        <f t="shared" si="16"/>
        <v>2.3393666570553462E-3</v>
      </c>
      <c r="DA129" s="2">
        <f t="shared" si="20"/>
        <v>2.3393666570553462E-3</v>
      </c>
    </row>
    <row r="130" spans="1:105" x14ac:dyDescent="0.2">
      <c r="A130" s="170" t="s">
        <v>41</v>
      </c>
      <c r="B130" s="3" t="s">
        <v>190</v>
      </c>
      <c r="C130" s="2">
        <f>'(6) SMB_R23p2-5km_Gl'!P129-'(5) year_D_R23p2-5.5km'!P128</f>
        <v>-1.5229999999999997</v>
      </c>
      <c r="D130" s="2">
        <f>'(6) SMB_R23p2-5km_Gl'!Q129-'(5) year_D_R23p2-5.5km'!Q128</f>
        <v>4.3570000000000011</v>
      </c>
      <c r="E130" s="2">
        <f>'(6) SMB_R23p2-5km_Gl'!R129-'(5) year_D_R23p2-5.5km'!R128</f>
        <v>3.5670000000000002</v>
      </c>
      <c r="F130" s="2">
        <f>'(6) SMB_R23p2-5km_Gl'!S129-'(5) year_D_R23p2-5.5km'!S128</f>
        <v>-2.6329999999999991</v>
      </c>
      <c r="G130" s="2">
        <f>'(6) SMB_R23p2-5km_Gl'!T129-'(5) year_D_R23p2-5.5km'!T128</f>
        <v>0.73482800000000026</v>
      </c>
      <c r="H130" s="2">
        <f>'(6) SMB_R23p2-5km_Gl'!U129-'(5) year_D_R23p2-5.5km'!U128</f>
        <v>1.0926560000000016</v>
      </c>
      <c r="I130" s="2">
        <f>'(6) SMB_R23p2-5km_Gl'!V129-'(5) year_D_R23p2-5.5km'!V128</f>
        <v>-3.7795160000000001</v>
      </c>
      <c r="J130" s="2">
        <f>'(6) SMB_R23p2-5km_Gl'!W129-'(5) year_D_R23p2-5.5km'!W128</f>
        <v>-2.0716879999999982</v>
      </c>
      <c r="K130" s="2">
        <f>'(6) SMB_R23p2-5km_Gl'!X129-'(5) year_D_R23p2-5.5km'!X128</f>
        <v>-2.23386</v>
      </c>
      <c r="L130" s="2">
        <f>'(6) SMB_R23p2-5km_Gl'!Y129-'(5) year_D_R23p2-5.5km'!Y128</f>
        <v>0.19476403200000192</v>
      </c>
      <c r="M130" s="2">
        <f>'(6) SMB_R23p2-5km_Gl'!Z129-'(5) year_D_R23p2-5.5km'!Z128</f>
        <v>-2.8073657959999991</v>
      </c>
      <c r="N130" s="2">
        <f>'(6) SMB_R23p2-5km_Gl'!AA129-'(5) year_D_R23p2-5.5km'!AA128</f>
        <v>-1.588615248</v>
      </c>
      <c r="O130" s="2">
        <f>'(6) SMB_R23p2-5km_Gl'!AB129-'(5) year_D_R23p2-5.5km'!AB128</f>
        <v>-2.5207029039999984</v>
      </c>
      <c r="P130" s="2">
        <f>'(6) SMB_R23p2-5km_Gl'!AC129-'(5) year_D_R23p2-5.5km'!AC128</f>
        <v>-2.8718258399999979</v>
      </c>
      <c r="Q130" s="2">
        <f>'(6) SMB_R23p2-5km_Gl'!AD129-'(5) year_D_R23p2-5.5km'!AD128</f>
        <v>-1.141829655999997</v>
      </c>
      <c r="R130" s="2">
        <f>'(6) SMB_R23p2-5km_Gl'!AE129-'(5) year_D_R23p2-5.5km'!AE128</f>
        <v>-1.4653520119999985</v>
      </c>
      <c r="S130" s="2">
        <f>'(6) SMB_R23p2-5km_Gl'!AF129-'(5) year_D_R23p2-5.5km'!AF128</f>
        <v>2.3494190150000005</v>
      </c>
      <c r="T130" s="2">
        <f>'(6) SMB_R23p2-5km_Gl'!AG129-'(5) year_D_R23p2-5.5km'!AG128</f>
        <v>3.4623583819999997</v>
      </c>
      <c r="U130" s="2">
        <f>'(6) SMB_R23p2-5km_Gl'!AH129-'(5) year_D_R23p2-5.5km'!AH128</f>
        <v>-1.6950937440000011</v>
      </c>
      <c r="V130" s="2">
        <f>'(6) SMB_R23p2-5km_Gl'!AI129-'(5) year_D_R23p2-5.5km'!AI128</f>
        <v>-2.9829525920000002</v>
      </c>
      <c r="W130" s="2">
        <f>'(6) SMB_R23p2-5km_Gl'!AJ129-'(5) year_D_R23p2-5.5km'!AJ128</f>
        <v>-1.0621610149999992</v>
      </c>
      <c r="X130" s="2">
        <f>'(6) SMB_R23p2-5km_Gl'!AK129-'(5) year_D_R23p2-5.5km'!AK128</f>
        <v>4.1233659840000012</v>
      </c>
      <c r="Y130" s="2">
        <f>'(6) SMB_R23p2-5km_Gl'!AL129-'(5) year_D_R23p2-5.5km'!AL128</f>
        <v>-2.5988677120000006</v>
      </c>
      <c r="Z130" s="2">
        <f>'(6) SMB_R23p2-5km_Gl'!AM129-'(5) year_D_R23p2-5.5km'!AM128</f>
        <v>2.2515804010000018</v>
      </c>
      <c r="AA130" s="2">
        <f>'(6) SMB_R23p2-5km_Gl'!AN129-'(5) year_D_R23p2-5.5km'!AN128</f>
        <v>0.51280346000000065</v>
      </c>
      <c r="AB130" s="2">
        <f>'(6) SMB_R23p2-5km_Gl'!AO129-'(5) year_D_R23p2-5.5km'!AO128</f>
        <v>0.78192832000000045</v>
      </c>
      <c r="AC130" s="2">
        <f>'(6) SMB_R23p2-5km_Gl'!AP129-'(5) year_D_R23p2-5.5km'!AP128</f>
        <v>3.0518702980000008</v>
      </c>
      <c r="AD130" s="2">
        <f>'(6) SMB_R23p2-5km_Gl'!AQ129-'(5) year_D_R23p2-5.5km'!AQ128</f>
        <v>-4.6977290679999975</v>
      </c>
      <c r="AE130" s="2">
        <f>'(6) SMB_R23p2-5km_Gl'!AR129-'(5) year_D_R23p2-5.5km'!AR128</f>
        <v>-3.5185620359999978</v>
      </c>
      <c r="AF130" s="2">
        <f>'(6) SMB_R23p2-5km_Gl'!AS129-'(5) year_D_R23p2-5.5km'!AS128</f>
        <v>3.1114748290000023</v>
      </c>
      <c r="AG130" s="2">
        <f>'(6) SMB_R23p2-5km_Gl'!AT129-'(5) year_D_R23p2-5.5km'!AT128</f>
        <v>0.59269265200000021</v>
      </c>
      <c r="AH130" s="2">
        <f>'(6) SMB_R23p2-5km_Gl'!AU129-'(5) year_D_R23p2-5.5km'!AU128</f>
        <v>-2.9852829499999967</v>
      </c>
      <c r="AI130" s="2">
        <f>'(6) SMB_R23p2-5km_Gl'!AV129-'(5) year_D_R23p2-5.5km'!AV128</f>
        <v>-4.2833218100000003</v>
      </c>
      <c r="AJ130" s="2">
        <f>'(6) SMB_R23p2-5km_Gl'!AW129-'(5) year_D_R23p2-5.5km'!AW128</f>
        <v>0.36708943800000426</v>
      </c>
      <c r="AK130" s="2">
        <f>'(6) SMB_R23p2-5km_Gl'!AX129-'(5) year_D_R23p2-5.5km'!AX128</f>
        <v>-1.7910126799999997</v>
      </c>
      <c r="AL130" s="2">
        <f>'(6) SMB_R23p2-5km_Gl'!AY129-'(5) year_D_R23p2-5.5km'!AY128</f>
        <v>0.41436906000000029</v>
      </c>
      <c r="AM130" s="2">
        <f>'(6) SMB_R23p2-5km_Gl'!AZ129-'(5) year_D_R23p2-5.5km'!AZ128</f>
        <v>-6.3099372939999974</v>
      </c>
      <c r="AN130" s="2">
        <f>'(6) SMB_R23p2-5km_Gl'!BA129-'(5) year_D_R23p2-5.5km'!BA128</f>
        <v>-5.0741327689999993</v>
      </c>
      <c r="AO130" s="2">
        <f>'(6) SMB_R23p2-5km_Gl'!BB129-'(5) year_D_R23p2-5.5km'!BB128</f>
        <v>-4.7467899599999992</v>
      </c>
      <c r="AP130" s="2">
        <f>'(6) SMB_R23p2-5km_Gl'!BC129-'(5) year_D_R23p2-5.5km'!BC128</f>
        <v>-0.82504308799999926</v>
      </c>
      <c r="AQ130" s="2">
        <f>'(6) SMB_R23p2-5km_Gl'!BD129-'(5) year_D_R23p2-5.5km'!BD128</f>
        <v>-2.9777505799999986</v>
      </c>
      <c r="AR130" s="2">
        <f>'(6) SMB_R23p2-5km_Gl'!BE129-'(5) year_D_R23p2-5.5km'!BE128</f>
        <v>-5.2980449499999995</v>
      </c>
      <c r="AS130" s="2">
        <f>'(6) SMB_R23p2-5km_Gl'!BF129-'(5) year_D_R23p2-5.5km'!BF128</f>
        <v>-0.61281249799999848</v>
      </c>
      <c r="AT130" s="2">
        <f>'(6) SMB_R23p2-5km_Gl'!BG129-'(5) year_D_R23p2-5.5km'!BG128</f>
        <v>-5.5593170320000009</v>
      </c>
      <c r="AU130" s="2">
        <f>'(6) SMB_R23p2-5km_Gl'!BH129-'(5) year_D_R23p2-5.5km'!BH128</f>
        <v>-5.2192644589999988</v>
      </c>
      <c r="AV130" s="2">
        <f>'(6) SMB_R23p2-5km_Gl'!BI129-'(5) year_D_R23p2-5.5km'!BI128</f>
        <v>0.61760284999999904</v>
      </c>
      <c r="AW130" s="2">
        <f>'(6) SMB_R23p2-5km_Gl'!BJ129-'(5) year_D_R23p2-5.5km'!BJ128</f>
        <v>-0.73686794999999883</v>
      </c>
      <c r="AX130" s="23">
        <f t="shared" si="21"/>
        <v>-1.2020006298260861</v>
      </c>
      <c r="AY130" s="23">
        <f t="shared" si="17"/>
        <v>-0.55651704057894658</v>
      </c>
      <c r="AZ130" s="23">
        <f t="shared" si="18"/>
        <v>-2.4498912931666661</v>
      </c>
      <c r="BD130" s="2">
        <f>SQRT('(5) year_D_R23p2-5.5km'!BN128^2+'(5) year_D_R23p2-5.5km'!$M128^2)</f>
        <v>2.5116104142559346</v>
      </c>
      <c r="BE130" s="2">
        <f>SQRT('(5) year_D_R23p2-5.5km'!BO128^2+'(5) year_D_R23p2-5.5km'!$M128^2)</f>
        <v>2.0065396449771491</v>
      </c>
      <c r="BF130" s="2">
        <f>SQRT('(5) year_D_R23p2-5.5km'!BP128^2+'(5) year_D_R23p2-5.5km'!$M128^2)</f>
        <v>1.5966539745168991</v>
      </c>
      <c r="BG130" s="2">
        <f>SQRT('(5) year_D_R23p2-5.5km'!BQ128^2+'(5) year_D_R23p2-5.5km'!$M128^2)</f>
        <v>1.4182368540624357</v>
      </c>
      <c r="BH130" s="2">
        <f>SQRT('(5) year_D_R23p2-5.5km'!BR128^2+'(5) year_D_R23p2-5.5km'!$M128^2)</f>
        <v>1.4735003757264411</v>
      </c>
      <c r="BI130" s="2">
        <f>SQRT('(5) year_D_R23p2-5.5km'!BS128^2+'(5) year_D_R23p2-5.5km'!$M128^2)</f>
        <v>1.6022773393483392</v>
      </c>
      <c r="BJ130" s="2">
        <f>SQRT('(5) year_D_R23p2-5.5km'!BT128^2+'(5) year_D_R23p2-5.5km'!$M128^2)</f>
        <v>1.7941947129839622</v>
      </c>
      <c r="BK130" s="2">
        <f>SQRT('(5) year_D_R23p2-5.5km'!BU128^2+'(5) year_D_R23p2-5.5km'!$M128^2)</f>
        <v>2.0283158579180278</v>
      </c>
      <c r="BL130" s="2">
        <f>SQRT('(5) year_D_R23p2-5.5km'!BV128^2+'(5) year_D_R23p2-5.5km'!$M128^2)</f>
        <v>2.2836200998613903</v>
      </c>
      <c r="BM130" s="2">
        <f>SQRT('(5) year_D_R23p2-5.5km'!BW128^2+'(5) year_D_R23p2-5.5km'!$M128^2)</f>
        <v>2.0319212145876198</v>
      </c>
      <c r="BN130" s="2">
        <f>SQRT('(5) year_D_R23p2-5.5km'!BX128^2+'(5) year_D_R23p2-5.5km'!$M128^2)</f>
        <v>1.803653955973362</v>
      </c>
      <c r="BO130" s="2">
        <f>SQRT('(5) year_D_R23p2-5.5km'!BY128^2+'(5) year_D_R23p2-5.5km'!$M128^2)</f>
        <v>1.6159345230023445</v>
      </c>
      <c r="BP130" s="2">
        <f>SQRT('(5) year_D_R23p2-5.5km'!BZ128^2+'(5) year_D_R23p2-5.5km'!$M128^2)</f>
        <v>1.4930185402307383</v>
      </c>
      <c r="BQ130" s="2">
        <f>SQRT('(5) year_D_R23p2-5.5km'!CA128^2+'(5) year_D_R23p2-5.5km'!$M128^2)</f>
        <v>1.2017880204879163</v>
      </c>
      <c r="BR130" s="2">
        <f>SQRT('(5) year_D_R23p2-5.5km'!CB128^2+'(5) year_D_R23p2-5.5km'!$M128^2)</f>
        <v>1.2783030082967686</v>
      </c>
      <c r="BS130" s="2">
        <f>SQRT('(5) year_D_R23p2-5.5km'!CC128^2+'(5) year_D_R23p2-5.5km'!$M128^2)</f>
        <v>0.95403143635259724</v>
      </c>
      <c r="BT130" s="2">
        <f>SQRT('(5) year_D_R23p2-5.5km'!CD128^2+'(5) year_D_R23p2-5.5km'!$M128^2)</f>
        <v>0.94752363871565715</v>
      </c>
      <c r="BU130" s="2">
        <f>SQRT('(5) year_D_R23p2-5.5km'!CE128^2+'(5) year_D_R23p2-5.5km'!$M128^2)</f>
        <v>0.98696816081357963</v>
      </c>
      <c r="BV130" s="2">
        <f>SQRT('(5) year_D_R23p2-5.5km'!CF128^2+'(5) year_D_R23p2-5.5km'!$M128^2)</f>
        <v>1.0162411617548883</v>
      </c>
      <c r="BW130" s="2">
        <f>SQRT('(5) year_D_R23p2-5.5km'!CG128^2+'(5) year_D_R23p2-5.5km'!$M128^2)</f>
        <v>1.1021000507052494</v>
      </c>
      <c r="BX130" s="2">
        <f>SQRT('(5) year_D_R23p2-5.5km'!CH128^2+'(5) year_D_R23p2-5.5km'!$M128^2)</f>
        <v>1.1275893200191596</v>
      </c>
      <c r="BY130" s="2">
        <f>SQRT('(5) year_D_R23p2-5.5km'!CI128^2+'(5) year_D_R23p2-5.5km'!$M128^2)</f>
        <v>1.2312181347666162</v>
      </c>
      <c r="BZ130" s="2">
        <f>SQRT('(5) year_D_R23p2-5.5km'!CJ128^2+'(5) year_D_R23p2-5.5km'!$M128^2)</f>
        <v>1.0180014380531799</v>
      </c>
      <c r="CA130" s="2">
        <f>SQRT('(5) year_D_R23p2-5.5km'!CK128^2+'(5) year_D_R23p2-5.5km'!$M128^2)</f>
        <v>1.1206868038199136</v>
      </c>
      <c r="CB130" s="2">
        <f>SQRT('(5) year_D_R23p2-5.5km'!CL128^2+'(5) year_D_R23p2-5.5km'!$M128^2)</f>
        <v>1.1809689699520156</v>
      </c>
      <c r="CC130" s="2">
        <f>SQRT('(5) year_D_R23p2-5.5km'!CM128^2+'(5) year_D_R23p2-5.5km'!$M128^2)</f>
        <v>1.25487873642922</v>
      </c>
      <c r="CD130" s="2">
        <f>SQRT('(5) year_D_R23p2-5.5km'!CN128^2+'(5) year_D_R23p2-5.5km'!$M128^2)</f>
        <v>1.4208503075599068</v>
      </c>
      <c r="CE130" s="2">
        <f>SQRT('(5) year_D_R23p2-5.5km'!CO128^2+'(5) year_D_R23p2-5.5km'!$M128^2)</f>
        <v>1.4201217004873936</v>
      </c>
      <c r="CF130" s="2">
        <f>SQRT('(5) year_D_R23p2-5.5km'!CP128^2+'(5) year_D_R23p2-5.5km'!$M128^2)</f>
        <v>1.2558422871096346</v>
      </c>
      <c r="CG130" s="2">
        <f>SQRT('(5) year_D_R23p2-5.5km'!CQ128^2+'(5) year_D_R23p2-5.5km'!$M128^2)</f>
        <v>1.2353072960332603</v>
      </c>
      <c r="CH130" s="2">
        <f>SQRT('(5) year_D_R23p2-5.5km'!CR128^2+'(5) year_D_R23p2-5.5km'!$M128^2)</f>
        <v>1.2952411823360106</v>
      </c>
      <c r="CI130" s="2">
        <f>SQRT('(5) year_D_R23p2-5.5km'!CS128^2+'(5) year_D_R23p2-5.5km'!$M128^2)</f>
        <v>1.4469171697647143</v>
      </c>
      <c r="CJ130" s="2">
        <f>SQRT('(5) year_D_R23p2-5.5km'!CT128^2+'(5) year_D_R23p2-5.5km'!$M128^2)</f>
        <v>1.4433876793477065</v>
      </c>
      <c r="CK130" s="2">
        <f>SQRT('(5) year_D_R23p2-5.5km'!CU128^2+'(5) year_D_R23p2-5.5km'!$M128^2)</f>
        <v>1.2877158324160667</v>
      </c>
      <c r="CL130" s="2">
        <f>SQRT('(5) year_D_R23p2-5.5km'!CV128^2+'(5) year_D_R23p2-5.5km'!$M128^2)</f>
        <v>1.2327807879194101</v>
      </c>
      <c r="CM130" s="2">
        <f>SQRT('(5) year_D_R23p2-5.5km'!CW128^2+'(5) year_D_R23p2-5.5km'!$M128^2)</f>
        <v>1.2513860870155724</v>
      </c>
      <c r="CN130" s="2">
        <f>SQRT('(5) year_D_R23p2-5.5km'!CX128^2+'(5) year_D_R23p2-5.5km'!$M128^2)</f>
        <v>1.0259586297025618</v>
      </c>
      <c r="CO130" s="2">
        <f>SQRT('(5) year_D_R23p2-5.5km'!CY128^2+'(5) year_D_R23p2-5.5km'!$M128^2)</f>
        <v>1.0453333116640486</v>
      </c>
      <c r="CP130" s="2">
        <f>SQRT('(5) year_D_R23p2-5.5km'!CZ128^2+'(5) year_D_R23p2-5.5km'!$M128^2)</f>
        <v>1.1022664181629074</v>
      </c>
      <c r="CQ130" s="2">
        <f>SQRT('(5) year_D_R23p2-5.5km'!DA128^2+'(5) year_D_R23p2-5.5km'!$M128^2)</f>
        <v>1.2141142099485032</v>
      </c>
      <c r="CR130" s="2">
        <f>SQRT('(5) year_D_R23p2-5.5km'!DB128^2+'(5) year_D_R23p2-5.5km'!$M128^2)</f>
        <v>1.1761471642081356</v>
      </c>
      <c r="CS130" s="2">
        <f>SQRT('(5) year_D_R23p2-5.5km'!DC128^2+'(5) year_D_R23p2-5.5km'!$M128^2)</f>
        <v>1.3081503741738905</v>
      </c>
      <c r="CT130" s="2">
        <f>SQRT('(5) year_D_R23p2-5.5km'!DD128^2+'(5) year_D_R23p2-5.5km'!$M128^2)</f>
        <v>1.2385050826825452</v>
      </c>
      <c r="CU130" s="2">
        <f>SQRT('(5) year_D_R23p2-5.5km'!DE128^2+'(5) year_D_R23p2-5.5km'!$M128^2)</f>
        <v>1.2092383199691406</v>
      </c>
      <c r="CV130" s="2">
        <f>SQRT('(5) year_D_R23p2-5.5km'!DF128^2+'(5) year_D_R23p2-5.5km'!$M128^2)</f>
        <v>1.2012500230952254</v>
      </c>
      <c r="CW130" s="2">
        <f>SQRT('(5) year_D_R23p2-5.5km'!DG128^2+'(5) year_D_R23p2-5.5km'!$M128^2)</f>
        <v>1.2392003731130519</v>
      </c>
      <c r="CX130" s="2">
        <f>SQRT('(5) year_D_R23p2-5.5km'!DH128^2+'(5) year_D_R23p2-5.5km'!$M128^2)</f>
        <v>1.2501507710691875</v>
      </c>
      <c r="CY130" s="2">
        <f t="shared" si="19"/>
        <v>0.20458236582741685</v>
      </c>
      <c r="CZ130" s="2">
        <f t="shared" si="16"/>
        <v>0.37271143076777202</v>
      </c>
      <c r="DA130" s="2">
        <f t="shared" si="20"/>
        <v>0.29081393021317065</v>
      </c>
    </row>
    <row r="131" spans="1:105" x14ac:dyDescent="0.2">
      <c r="A131" s="170" t="s">
        <v>128</v>
      </c>
      <c r="B131" s="3" t="s">
        <v>190</v>
      </c>
      <c r="C131" s="2">
        <f>'(6) SMB_R23p2-5km_Gl'!P130-'(5) year_D_R23p2-5.5km'!P129</f>
        <v>4.3361532000000008E-2</v>
      </c>
      <c r="D131" s="2">
        <f>'(6) SMB_R23p2-5km_Gl'!Q130-'(5) year_D_R23p2-5.5km'!Q129</f>
        <v>0.82336153200000006</v>
      </c>
      <c r="E131" s="2">
        <f>'(6) SMB_R23p2-5km_Gl'!R130-'(5) year_D_R23p2-5.5km'!R129</f>
        <v>0.46336153199999996</v>
      </c>
      <c r="F131" s="2">
        <f>'(6) SMB_R23p2-5km_Gl'!S130-'(5) year_D_R23p2-5.5km'!S129</f>
        <v>-8.6638467999999996E-2</v>
      </c>
      <c r="G131" s="2">
        <f>'(6) SMB_R23p2-5km_Gl'!T130-'(5) year_D_R23p2-5.5km'!T129</f>
        <v>-6.6638468000000006E-2</v>
      </c>
      <c r="H131" s="2">
        <f>'(6) SMB_R23p2-5km_Gl'!U130-'(5) year_D_R23p2-5.5km'!U129</f>
        <v>0.253361532</v>
      </c>
      <c r="I131" s="2">
        <f>'(6) SMB_R23p2-5km_Gl'!V130-'(5) year_D_R23p2-5.5km'!V129</f>
        <v>-0.17663846799999999</v>
      </c>
      <c r="J131" s="2">
        <f>'(6) SMB_R23p2-5km_Gl'!W130-'(5) year_D_R23p2-5.5km'!W129</f>
        <v>-0.19663846800000001</v>
      </c>
      <c r="K131" s="2">
        <f>'(6) SMB_R23p2-5km_Gl'!X130-'(5) year_D_R23p2-5.5km'!X129</f>
        <v>-0.216638468</v>
      </c>
      <c r="L131" s="2">
        <f>'(6) SMB_R23p2-5km_Gl'!Y130-'(5) year_D_R23p2-5.5km'!Y129</f>
        <v>2.8994759999999842E-3</v>
      </c>
      <c r="M131" s="2">
        <f>'(6) SMB_R23p2-5km_Gl'!Z130-'(5) year_D_R23p2-5.5km'!Z129</f>
        <v>-0.487331552</v>
      </c>
      <c r="N131" s="2">
        <f>'(6) SMB_R23p2-5km_Gl'!AA130-'(5) year_D_R23p2-5.5km'!AA129</f>
        <v>-9.7793608000000004E-2</v>
      </c>
      <c r="O131" s="2">
        <f>'(6) SMB_R23p2-5km_Gl'!AB130-'(5) year_D_R23p2-5.5km'!AB129</f>
        <v>3.1975364000000006E-2</v>
      </c>
      <c r="P131" s="2">
        <f>'(6) SMB_R23p2-5km_Gl'!AC130-'(5) year_D_R23p2-5.5km'!AC129</f>
        <v>-0.58848669200000003</v>
      </c>
      <c r="Q131" s="2">
        <f>'(6) SMB_R23p2-5km_Gl'!AD130-'(5) year_D_R23p2-5.5km'!AD129</f>
        <v>-0.27282029000000002</v>
      </c>
      <c r="R131" s="2">
        <f>'(6) SMB_R23p2-5km_Gl'!AE130-'(5) year_D_R23p2-5.5km'!AE129</f>
        <v>-8.8435409999999964E-2</v>
      </c>
      <c r="S131" s="2">
        <f>'(6) SMB_R23p2-5km_Gl'!AF130-'(5) year_D_R23p2-5.5km'!AF129</f>
        <v>0.43544545600000006</v>
      </c>
      <c r="T131" s="2">
        <f>'(6) SMB_R23p2-5km_Gl'!AG130-'(5) year_D_R23p2-5.5km'!AG129</f>
        <v>0.40954543600000004</v>
      </c>
      <c r="U131" s="2">
        <f>'(6) SMB_R23p2-5km_Gl'!AH130-'(5) year_D_R23p2-5.5km'!AH129</f>
        <v>-0.15661358400000003</v>
      </c>
      <c r="V131" s="2">
        <f>'(6) SMB_R23p2-5km_Gl'!AI130-'(5) year_D_R23p2-5.5km'!AI129</f>
        <v>-0.37254209399999999</v>
      </c>
      <c r="W131" s="2">
        <f>'(6) SMB_R23p2-5km_Gl'!AJ130-'(5) year_D_R23p2-5.5km'!AJ129</f>
        <v>-0.138741</v>
      </c>
      <c r="X131" s="2">
        <f>'(6) SMB_R23p2-5km_Gl'!AK130-'(5) year_D_R23p2-5.5km'!AK129</f>
        <v>0.494064</v>
      </c>
      <c r="Y131" s="2">
        <f>'(6) SMB_R23p2-5km_Gl'!AL130-'(5) year_D_R23p2-5.5km'!AL129</f>
        <v>-0.643481258</v>
      </c>
      <c r="Z131" s="2">
        <f>'(6) SMB_R23p2-5km_Gl'!AM130-'(5) year_D_R23p2-5.5km'!AM129</f>
        <v>6.2954902000000007E-2</v>
      </c>
      <c r="AA131" s="2">
        <f>'(6) SMB_R23p2-5km_Gl'!AN130-'(5) year_D_R23p2-5.5km'!AN129</f>
        <v>-0.21039189599999999</v>
      </c>
      <c r="AB131" s="2">
        <f>'(6) SMB_R23p2-5km_Gl'!AO130-'(5) year_D_R23p2-5.5km'!AO129</f>
        <v>-0.11756258999999999</v>
      </c>
      <c r="AC131" s="2">
        <f>'(6) SMB_R23p2-5km_Gl'!AP130-'(5) year_D_R23p2-5.5km'!AP129</f>
        <v>9.613015000000058E-3</v>
      </c>
      <c r="AD131" s="2">
        <f>'(6) SMB_R23p2-5km_Gl'!AQ130-'(5) year_D_R23p2-5.5km'!AQ129</f>
        <v>-0.77317667400000001</v>
      </c>
      <c r="AE131" s="2">
        <f>'(6) SMB_R23p2-5km_Gl'!AR130-'(5) year_D_R23p2-5.5km'!AR129</f>
        <v>-0.41601376000000001</v>
      </c>
      <c r="AF131" s="2">
        <f>'(6) SMB_R23p2-5km_Gl'!AS130-'(5) year_D_R23p2-5.5km'!AS129</f>
        <v>1.4058230000000005E-3</v>
      </c>
      <c r="AG131" s="2">
        <f>'(6) SMB_R23p2-5km_Gl'!AT130-'(5) year_D_R23p2-5.5km'!AT129</f>
        <v>-0.84484851899999991</v>
      </c>
      <c r="AH131" s="2">
        <f>'(6) SMB_R23p2-5km_Gl'!AU130-'(5) year_D_R23p2-5.5km'!AU129</f>
        <v>-0.75113109200000006</v>
      </c>
      <c r="AI131" s="2">
        <f>'(6) SMB_R23p2-5km_Gl'!AV130-'(5) year_D_R23p2-5.5km'!AV129</f>
        <v>-1.14714301</v>
      </c>
      <c r="AJ131" s="2">
        <f>'(6) SMB_R23p2-5km_Gl'!AW130-'(5) year_D_R23p2-5.5km'!AW129</f>
        <v>-0.80340978399999996</v>
      </c>
      <c r="AK131" s="2">
        <f>'(6) SMB_R23p2-5km_Gl'!AX130-'(5) year_D_R23p2-5.5km'!AX129</f>
        <v>-0.53878767000000005</v>
      </c>
      <c r="AL131" s="2">
        <f>'(6) SMB_R23p2-5km_Gl'!AY130-'(5) year_D_R23p2-5.5km'!AY129</f>
        <v>7.5436620000000038E-2</v>
      </c>
      <c r="AM131" s="2">
        <f>'(6) SMB_R23p2-5km_Gl'!AZ130-'(5) year_D_R23p2-5.5km'!AZ129</f>
        <v>-1.0018319360000001</v>
      </c>
      <c r="AN131" s="2">
        <f>'(6) SMB_R23p2-5km_Gl'!BA130-'(5) year_D_R23p2-5.5km'!BA129</f>
        <v>-0.83630514499999997</v>
      </c>
      <c r="AO131" s="2">
        <f>'(6) SMB_R23p2-5km_Gl'!BB130-'(5) year_D_R23p2-5.5km'!BB129</f>
        <v>-0.93065064699999989</v>
      </c>
      <c r="AP131" s="2">
        <f>'(6) SMB_R23p2-5km_Gl'!BC130-'(5) year_D_R23p2-5.5km'!BC129</f>
        <v>-0.65492284199999995</v>
      </c>
      <c r="AQ131" s="2">
        <f>'(6) SMB_R23p2-5km_Gl'!BD130-'(5) year_D_R23p2-5.5km'!BD129</f>
        <v>-1.476399909</v>
      </c>
      <c r="AR131" s="2">
        <f>'(6) SMB_R23p2-5km_Gl'!BE130-'(5) year_D_R23p2-5.5km'!BE129</f>
        <v>-1.477695676</v>
      </c>
      <c r="AS131" s="2">
        <f>'(6) SMB_R23p2-5km_Gl'!BF130-'(5) year_D_R23p2-5.5km'!BF129</f>
        <v>-0.22042785699999995</v>
      </c>
      <c r="AT131" s="2">
        <f>'(6) SMB_R23p2-5km_Gl'!BG130-'(5) year_D_R23p2-5.5km'!BG129</f>
        <v>-1.047147871</v>
      </c>
      <c r="AU131" s="2">
        <f>'(6) SMB_R23p2-5km_Gl'!BH130-'(5) year_D_R23p2-5.5km'!BH129</f>
        <v>-1.249177644</v>
      </c>
      <c r="AV131" s="2">
        <f>'(6) SMB_R23p2-5km_Gl'!BI130-'(5) year_D_R23p2-5.5km'!BI129</f>
        <v>-0.73832292399999999</v>
      </c>
      <c r="AW131" s="2">
        <f>'(6) SMB_R23p2-5km_Gl'!BJ130-'(5) year_D_R23p2-5.5km'!BJ129</f>
        <v>-0.48588470800000005</v>
      </c>
      <c r="AX131" s="23">
        <f t="shared" si="21"/>
        <v>-0.34169563160869565</v>
      </c>
      <c r="AY131" s="23">
        <f t="shared" si="17"/>
        <v>1.5072833684210564E-3</v>
      </c>
      <c r="AZ131" s="23">
        <f t="shared" si="18"/>
        <v>-0.78096521350000003</v>
      </c>
      <c r="BD131" s="2">
        <f>SQRT('(5) year_D_R23p2-5.5km'!BN129^2+'(5) year_D_R23p2-5.5km'!$M129^2)</f>
        <v>0.27459952482080829</v>
      </c>
      <c r="BE131" s="2">
        <f>SQRT('(5) year_D_R23p2-5.5km'!BO129^2+'(5) year_D_R23p2-5.5km'!$M129^2)</f>
        <v>0.25232517848653085</v>
      </c>
      <c r="BF131" s="2">
        <f>SQRT('(5) year_D_R23p2-5.5km'!BP129^2+'(5) year_D_R23p2-5.5km'!$M129^2)</f>
        <v>0.23107860653887446</v>
      </c>
      <c r="BG131" s="2">
        <f>SQRT('(5) year_D_R23p2-5.5km'!BQ129^2+'(5) year_D_R23p2-5.5km'!$M129^2)</f>
        <v>0.21111447586150531</v>
      </c>
      <c r="BH131" s="2">
        <f>SQRT('(5) year_D_R23p2-5.5km'!BR129^2+'(5) year_D_R23p2-5.5km'!$M129^2)</f>
        <v>0.19192987563167715</v>
      </c>
      <c r="BI131" s="2">
        <f>SQRT('(5) year_D_R23p2-5.5km'!BS129^2+'(5) year_D_R23p2-5.5km'!$M129^2)</f>
        <v>0.17428451360961444</v>
      </c>
      <c r="BJ131" s="2">
        <f>SQRT('(5) year_D_R23p2-5.5km'!BT129^2+'(5) year_D_R23p2-5.5km'!$M129^2)</f>
        <v>0.15742516666957748</v>
      </c>
      <c r="BK131" s="2">
        <f>SQRT('(5) year_D_R23p2-5.5km'!BU129^2+'(5) year_D_R23p2-5.5km'!$M129^2)</f>
        <v>0.14185921615897124</v>
      </c>
      <c r="BL131" s="2">
        <f>SQRT('(5) year_D_R23p2-5.5km'!BV129^2+'(5) year_D_R23p2-5.5km'!$M129^2)</f>
        <v>0.12758960008638334</v>
      </c>
      <c r="BM131" s="2">
        <f>SQRT('(5) year_D_R23p2-5.5km'!BW129^2+'(5) year_D_R23p2-5.5km'!$M129^2)</f>
        <v>0.11484345328761034</v>
      </c>
      <c r="BN131" s="2">
        <f>SQRT('(5) year_D_R23p2-5.5km'!BX129^2+'(5) year_D_R23p2-5.5km'!$M129^2)</f>
        <v>0.10374599598808897</v>
      </c>
      <c r="BO131" s="2">
        <f>SQRT('(5) year_D_R23p2-5.5km'!BY129^2+'(5) year_D_R23p2-5.5km'!$M129^2)</f>
        <v>9.5005802514764467E-2</v>
      </c>
      <c r="BP131" s="2">
        <f>SQRT('(5) year_D_R23p2-5.5km'!BZ129^2+'(5) year_D_R23p2-5.5km'!$M129^2)</f>
        <v>8.9159494400112713E-2</v>
      </c>
      <c r="BQ131" s="2">
        <f>SQRT('(5) year_D_R23p2-5.5km'!CA129^2+'(5) year_D_R23p2-5.5km'!$M129^2)</f>
        <v>8.7351338087770292E-2</v>
      </c>
      <c r="BR131" s="2">
        <f>SQRT('(5) year_D_R23p2-5.5km'!CB129^2+'(5) year_D_R23p2-5.5km'!$M129^2)</f>
        <v>8.0870144102087843E-2</v>
      </c>
      <c r="BS131" s="2">
        <f>SQRT('(5) year_D_R23p2-5.5km'!CC129^2+'(5) year_D_R23p2-5.5km'!$M129^2)</f>
        <v>8.2480079165012529E-2</v>
      </c>
      <c r="BT131" s="2">
        <f>SQRT('(5) year_D_R23p2-5.5km'!CD129^2+'(5) year_D_R23p2-5.5km'!$M129^2)</f>
        <v>8.54600669069258E-2</v>
      </c>
      <c r="BU131" s="2">
        <f>SQRT('(5) year_D_R23p2-5.5km'!CE129^2+'(5) year_D_R23p2-5.5km'!$M129^2)</f>
        <v>8.9618621293236861E-2</v>
      </c>
      <c r="BV131" s="2">
        <f>SQRT('(5) year_D_R23p2-5.5km'!CF129^2+'(5) year_D_R23p2-5.5km'!$M129^2)</f>
        <v>8.7906116808601428E-2</v>
      </c>
      <c r="BW131" s="2">
        <f>SQRT('(5) year_D_R23p2-5.5km'!CG129^2+'(5) year_D_R23p2-5.5km'!$M129^2)</f>
        <v>8.7352610314792009E-2</v>
      </c>
      <c r="BX131" s="2">
        <f>SQRT('(5) year_D_R23p2-5.5km'!CH129^2+'(5) year_D_R23p2-5.5km'!$M129^2)</f>
        <v>7.7478676151250217E-2</v>
      </c>
      <c r="BY131" s="2">
        <f>SQRT('(5) year_D_R23p2-5.5km'!CI129^2+'(5) year_D_R23p2-5.5km'!$M129^2)</f>
        <v>8.449768819977016E-2</v>
      </c>
      <c r="BZ131" s="2">
        <f>SQRT('(5) year_D_R23p2-5.5km'!CJ129^2+'(5) year_D_R23p2-5.5km'!$M129^2)</f>
        <v>6.2771926406602147E-2</v>
      </c>
      <c r="CA131" s="2">
        <f>SQRT('(5) year_D_R23p2-5.5km'!CK129^2+'(5) year_D_R23p2-5.5km'!$M129^2)</f>
        <v>6.4908194081096382E-2</v>
      </c>
      <c r="CB131" s="2">
        <f>SQRT('(5) year_D_R23p2-5.5km'!CL129^2+'(5) year_D_R23p2-5.5km'!$M129^2)</f>
        <v>6.4353992398964679E-2</v>
      </c>
      <c r="CC131" s="2">
        <f>SQRT('(5) year_D_R23p2-5.5km'!CM129^2+'(5) year_D_R23p2-5.5km'!$M129^2)</f>
        <v>6.0524672604957579E-2</v>
      </c>
      <c r="CD131" s="2">
        <f>SQRT('(5) year_D_R23p2-5.5km'!CN129^2+'(5) year_D_R23p2-5.5km'!$M129^2)</f>
        <v>6.2500399546590646E-2</v>
      </c>
      <c r="CE131" s="2">
        <f>SQRT('(5) year_D_R23p2-5.5km'!CO129^2+'(5) year_D_R23p2-5.5km'!$M129^2)</f>
        <v>6.6929420736020387E-2</v>
      </c>
      <c r="CF131" s="2">
        <f>SQRT('(5) year_D_R23p2-5.5km'!CP129^2+'(5) year_D_R23p2-5.5km'!$M129^2)</f>
        <v>6.3599425418533723E-2</v>
      </c>
      <c r="CG131" s="2">
        <f>SQRT('(5) year_D_R23p2-5.5km'!CQ129^2+'(5) year_D_R23p2-5.5km'!$M129^2)</f>
        <v>6.6526806276351588E-2</v>
      </c>
      <c r="CH131" s="2">
        <f>SQRT('(5) year_D_R23p2-5.5km'!CR129^2+'(5) year_D_R23p2-5.5km'!$M129^2)</f>
        <v>6.6823042409903388E-2</v>
      </c>
      <c r="CI131" s="2">
        <f>SQRT('(5) year_D_R23p2-5.5km'!CS129^2+'(5) year_D_R23p2-5.5km'!$M129^2)</f>
        <v>6.9575253759935535E-2</v>
      </c>
      <c r="CJ131" s="2">
        <f>SQRT('(5) year_D_R23p2-5.5km'!CT129^2+'(5) year_D_R23p2-5.5km'!$M129^2)</f>
        <v>6.8834728271284285E-2</v>
      </c>
      <c r="CK131" s="2">
        <f>SQRT('(5) year_D_R23p2-5.5km'!CU129^2+'(5) year_D_R23p2-5.5km'!$M129^2)</f>
        <v>6.4702725391350871E-2</v>
      </c>
      <c r="CL131" s="2">
        <f>SQRT('(5) year_D_R23p2-5.5km'!CV129^2+'(5) year_D_R23p2-5.5km'!$M129^2)</f>
        <v>6.7965173685113622E-2</v>
      </c>
      <c r="CM131" s="2">
        <f>SQRT('(5) year_D_R23p2-5.5km'!CW129^2+'(5) year_D_R23p2-5.5km'!$M129^2)</f>
        <v>6.6347493751403044E-2</v>
      </c>
      <c r="CN131" s="2">
        <f>SQRT('(5) year_D_R23p2-5.5km'!CX129^2+'(5) year_D_R23p2-5.5km'!$M129^2)</f>
        <v>7.4464010012813234E-2</v>
      </c>
      <c r="CO131" s="2">
        <f>SQRT('(5) year_D_R23p2-5.5km'!CY129^2+'(5) year_D_R23p2-5.5km'!$M129^2)</f>
        <v>7.1420893270730049E-2</v>
      </c>
      <c r="CP131" s="2">
        <f>SQRT('(5) year_D_R23p2-5.5km'!CZ129^2+'(5) year_D_R23p2-5.5km'!$M129^2)</f>
        <v>6.9217589247832126E-2</v>
      </c>
      <c r="CQ131" s="2">
        <f>SQRT('(5) year_D_R23p2-5.5km'!DA129^2+'(5) year_D_R23p2-5.5km'!$M129^2)</f>
        <v>7.3036788064957059E-2</v>
      </c>
      <c r="CR131" s="2">
        <f>SQRT('(5) year_D_R23p2-5.5km'!DB129^2+'(5) year_D_R23p2-5.5km'!$M129^2)</f>
        <v>7.7833975904215091E-2</v>
      </c>
      <c r="CS131" s="2">
        <f>SQRT('(5) year_D_R23p2-5.5km'!DC129^2+'(5) year_D_R23p2-5.5km'!$M129^2)</f>
        <v>7.7133086380707927E-2</v>
      </c>
      <c r="CT131" s="2">
        <f>SQRT('(5) year_D_R23p2-5.5km'!DD129^2+'(5) year_D_R23p2-5.5km'!$M129^2)</f>
        <v>7.784738560492703E-2</v>
      </c>
      <c r="CU131" s="2">
        <f>SQRT('(5) year_D_R23p2-5.5km'!DE129^2+'(5) year_D_R23p2-5.5km'!$M129^2)</f>
        <v>8.0095030659999053E-2</v>
      </c>
      <c r="CV131" s="2">
        <f>SQRT('(5) year_D_R23p2-5.5km'!DF129^2+'(5) year_D_R23p2-5.5km'!$M129^2)</f>
        <v>8.2822705601671154E-2</v>
      </c>
      <c r="CW131" s="2">
        <f>SQRT('(5) year_D_R23p2-5.5km'!DG129^2+'(5) year_D_R23p2-5.5km'!$M129^2)</f>
        <v>8.7225814693493997E-2</v>
      </c>
      <c r="CX131" s="2">
        <f>SQRT('(5) year_D_R23p2-5.5km'!DH129^2+'(5) year_D_R23p2-5.5km'!$M129^2)</f>
        <v>8.3635619845394901E-2</v>
      </c>
      <c r="CY131" s="2">
        <f t="shared" si="19"/>
        <v>1.4957145484472035E-2</v>
      </c>
      <c r="CZ131" s="2">
        <f t="shared" si="16"/>
        <v>3.322964297051776E-2</v>
      </c>
      <c r="DA131" s="2">
        <f t="shared" si="20"/>
        <v>1.7094593578222447E-2</v>
      </c>
    </row>
    <row r="132" spans="1:105" x14ac:dyDescent="0.2">
      <c r="A132" s="170" t="s">
        <v>42</v>
      </c>
      <c r="B132" s="3" t="s">
        <v>190</v>
      </c>
      <c r="C132" s="2">
        <f>'(6) SMB_R23p2-5km_Gl'!P131-'(5) year_D_R23p2-5.5km'!P130</f>
        <v>-0.18303949999999958</v>
      </c>
      <c r="D132" s="2">
        <f>'(6) SMB_R23p2-5km_Gl'!Q131-'(5) year_D_R23p2-5.5km'!Q130</f>
        <v>3.3169605000000009</v>
      </c>
      <c r="E132" s="2">
        <f>'(6) SMB_R23p2-5km_Gl'!R131-'(5) year_D_R23p2-5.5km'!R130</f>
        <v>2.0669605000000009</v>
      </c>
      <c r="F132" s="2">
        <f>'(6) SMB_R23p2-5km_Gl'!S131-'(5) year_D_R23p2-5.5km'!S130</f>
        <v>-0.40303949999999933</v>
      </c>
      <c r="G132" s="2">
        <f>'(6) SMB_R23p2-5km_Gl'!T131-'(5) year_D_R23p2-5.5km'!T130</f>
        <v>-0.27303949999999944</v>
      </c>
      <c r="H132" s="2">
        <f>'(6) SMB_R23p2-5km_Gl'!U131-'(5) year_D_R23p2-5.5km'!U130</f>
        <v>1.3369605000000004</v>
      </c>
      <c r="I132" s="2">
        <f>'(6) SMB_R23p2-5km_Gl'!V131-'(5) year_D_R23p2-5.5km'!V130</f>
        <v>-0.74303949999999963</v>
      </c>
      <c r="J132" s="2">
        <f>'(6) SMB_R23p2-5km_Gl'!W131-'(5) year_D_R23p2-5.5km'!W130</f>
        <v>-0.34303949999999928</v>
      </c>
      <c r="K132" s="2">
        <f>'(6) SMB_R23p2-5km_Gl'!X131-'(5) year_D_R23p2-5.5km'!X130</f>
        <v>-0.38303949999999931</v>
      </c>
      <c r="L132" s="2">
        <f>'(6) SMB_R23p2-5km_Gl'!Y131-'(5) year_D_R23p2-5.5km'!Y130</f>
        <v>1.0299884000000006</v>
      </c>
      <c r="M132" s="2">
        <f>'(6) SMB_R23p2-5km_Gl'!Z131-'(5) year_D_R23p2-5.5km'!Z130</f>
        <v>-0.44698369999999965</v>
      </c>
      <c r="N132" s="2">
        <f>'(6) SMB_R23p2-5km_Gl'!AA131-'(5) year_D_R23p2-5.5km'!AA130</f>
        <v>0.67301630000000046</v>
      </c>
      <c r="O132" s="2">
        <f>'(6) SMB_R23p2-5km_Gl'!AB131-'(5) year_D_R23p2-5.5km'!AB130</f>
        <v>0.10604420000000037</v>
      </c>
      <c r="P132" s="2">
        <f>'(6) SMB_R23p2-5km_Gl'!AC131-'(5) year_D_R23p2-5.5km'!AC130</f>
        <v>-1.4209278999999995</v>
      </c>
      <c r="Q132" s="2">
        <f>'(6) SMB_R23p2-5km_Gl'!AD131-'(5) year_D_R23p2-5.5km'!AD130</f>
        <v>-0.88056959999999984</v>
      </c>
      <c r="R132" s="2">
        <f>'(6) SMB_R23p2-5km_Gl'!AE131-'(5) year_D_R23p2-5.5km'!AE130</f>
        <v>-6.3836995899999138E-2</v>
      </c>
      <c r="S132" s="2">
        <f>'(6) SMB_R23p2-5km_Gl'!AF131-'(5) year_D_R23p2-5.5km'!AF130</f>
        <v>2.1706437170000004</v>
      </c>
      <c r="T132" s="2">
        <f>'(6) SMB_R23p2-5km_Gl'!AG131-'(5) year_D_R23p2-5.5km'!AG130</f>
        <v>1.4432644373999999</v>
      </c>
      <c r="U132" s="2">
        <f>'(6) SMB_R23p2-5km_Gl'!AH131-'(5) year_D_R23p2-5.5km'!AH130</f>
        <v>-0.70013344100000019</v>
      </c>
      <c r="V132" s="2">
        <f>'(6) SMB_R23p2-5km_Gl'!AI131-'(5) year_D_R23p2-5.5km'!AI130</f>
        <v>-0.99340414759999973</v>
      </c>
      <c r="W132" s="2">
        <f>'(6) SMB_R23p2-5km_Gl'!AJ131-'(5) year_D_R23p2-5.5km'!AJ130</f>
        <v>0.44615017650000066</v>
      </c>
      <c r="X132" s="2">
        <f>'(6) SMB_R23p2-5km_Gl'!AK131-'(5) year_D_R23p2-5.5km'!AK130</f>
        <v>2.1096834439999999</v>
      </c>
      <c r="Y132" s="2">
        <f>'(6) SMB_R23p2-5km_Gl'!AL131-'(5) year_D_R23p2-5.5km'!AL130</f>
        <v>-1.6743014182999998</v>
      </c>
      <c r="Z132" s="2">
        <f>'(6) SMB_R23p2-5km_Gl'!AM131-'(5) year_D_R23p2-5.5km'!AM130</f>
        <v>1.2689591968000009</v>
      </c>
      <c r="AA132" s="2">
        <f>'(6) SMB_R23p2-5km_Gl'!AN131-'(5) year_D_R23p2-5.5km'!AN130</f>
        <v>0.2443089215000005</v>
      </c>
      <c r="AB132" s="2">
        <f>'(6) SMB_R23p2-5km_Gl'!AO131-'(5) year_D_R23p2-5.5km'!AO130</f>
        <v>0.39933163300000007</v>
      </c>
      <c r="AC132" s="2">
        <f>'(6) SMB_R23p2-5km_Gl'!AP131-'(5) year_D_R23p2-5.5km'!AP130</f>
        <v>1.1124265800000002</v>
      </c>
      <c r="AD132" s="2">
        <f>'(6) SMB_R23p2-5km_Gl'!AQ131-'(5) year_D_R23p2-5.5km'!AQ130</f>
        <v>-2.1545390309999997</v>
      </c>
      <c r="AE132" s="2">
        <f>'(6) SMB_R23p2-5km_Gl'!AR131-'(5) year_D_R23p2-5.5km'!AR130</f>
        <v>-3.1565199999999738E-2</v>
      </c>
      <c r="AF132" s="2">
        <f>'(6) SMB_R23p2-5km_Gl'!AS131-'(5) year_D_R23p2-5.5km'!AS130</f>
        <v>1.0043366103000002</v>
      </c>
      <c r="AG132" s="2">
        <f>'(6) SMB_R23p2-5km_Gl'!AT131-'(5) year_D_R23p2-5.5km'!AT130</f>
        <v>-0.70458661099999986</v>
      </c>
      <c r="AH132" s="2">
        <f>'(6) SMB_R23p2-5km_Gl'!AU131-'(5) year_D_R23p2-5.5km'!AU130</f>
        <v>-1.5164741463999998</v>
      </c>
      <c r="AI132" s="2">
        <f>'(6) SMB_R23p2-5km_Gl'!AV131-'(5) year_D_R23p2-5.5km'!AV130</f>
        <v>-2.1653549770999994</v>
      </c>
      <c r="AJ132" s="2">
        <f>'(6) SMB_R23p2-5km_Gl'!AW131-'(5) year_D_R23p2-5.5km'!AW130</f>
        <v>-1.0971849824</v>
      </c>
      <c r="AK132" s="2">
        <f>'(6) SMB_R23p2-5km_Gl'!AX131-'(5) year_D_R23p2-5.5km'!AX130</f>
        <v>-0.22907857360000028</v>
      </c>
      <c r="AL132" s="2">
        <f>'(6) SMB_R23p2-5km_Gl'!AY131-'(5) year_D_R23p2-5.5km'!AY130</f>
        <v>0.84714865850000054</v>
      </c>
      <c r="AM132" s="2">
        <f>'(6) SMB_R23p2-5km_Gl'!AZ131-'(5) year_D_R23p2-5.5km'!AZ130</f>
        <v>-1.6965282153999999</v>
      </c>
      <c r="AN132" s="2">
        <f>'(6) SMB_R23p2-5km_Gl'!BA131-'(5) year_D_R23p2-5.5km'!BA130</f>
        <v>-1.0925958351999998</v>
      </c>
      <c r="AO132" s="2">
        <f>'(6) SMB_R23p2-5km_Gl'!BB131-'(5) year_D_R23p2-5.5km'!BB130</f>
        <v>-1.4713435841999998</v>
      </c>
      <c r="AP132" s="2">
        <f>'(6) SMB_R23p2-5km_Gl'!BC131-'(5) year_D_R23p2-5.5km'!BC130</f>
        <v>-0.3280069887999999</v>
      </c>
      <c r="AQ132" s="2">
        <f>'(6) SMB_R23p2-5km_Gl'!BD131-'(5) year_D_R23p2-5.5km'!BD130</f>
        <v>-2.2512683333999997</v>
      </c>
      <c r="AR132" s="2">
        <f>'(6) SMB_R23p2-5km_Gl'!BE131-'(5) year_D_R23p2-5.5km'!BE130</f>
        <v>-2.6064336389999996</v>
      </c>
      <c r="AS132" s="2">
        <f>'(6) SMB_R23p2-5km_Gl'!BF131-'(5) year_D_R23p2-5.5km'!BF130</f>
        <v>-6.859166080000012E-2</v>
      </c>
      <c r="AT132" s="2">
        <f>'(6) SMB_R23p2-5km_Gl'!BG131-'(5) year_D_R23p2-5.5km'!BG130</f>
        <v>-1.7760901821999995</v>
      </c>
      <c r="AU132" s="2">
        <f>'(6) SMB_R23p2-5km_Gl'!BH131-'(5) year_D_R23p2-5.5km'!BH130</f>
        <v>-2.1834100574999993</v>
      </c>
      <c r="AV132" s="2">
        <f>'(6) SMB_R23p2-5km_Gl'!BI131-'(5) year_D_R23p2-5.5km'!BI130</f>
        <v>1.904556940000024E-2</v>
      </c>
      <c r="AW132" s="2">
        <f>'(6) SMB_R23p2-5km_Gl'!BJ131-'(5) year_D_R23p2-5.5km'!BJ130</f>
        <v>-1.0150227789999997</v>
      </c>
      <c r="AX132" s="23">
        <f t="shared" si="21"/>
        <v>-0.22361341035652146</v>
      </c>
      <c r="AY132" s="23">
        <f t="shared" si="17"/>
        <v>0.33174473250000042</v>
      </c>
      <c r="AZ132" s="23">
        <f t="shared" si="18"/>
        <v>-0.96377678604444428</v>
      </c>
      <c r="BD132" s="2">
        <f>SQRT('(5) year_D_R23p2-5.5km'!BN130^2+'(5) year_D_R23p2-5.5km'!$M130^2)</f>
        <v>2.8443845649016573</v>
      </c>
      <c r="BE132" s="2">
        <f>SQRT('(5) year_D_R23p2-5.5km'!BO130^2+'(5) year_D_R23p2-5.5km'!$M130^2)</f>
        <v>2.5736339300994207</v>
      </c>
      <c r="BF132" s="2">
        <f>SQRT('(5) year_D_R23p2-5.5km'!BP130^2+'(5) year_D_R23p2-5.5km'!$M130^2)</f>
        <v>2.3120275145303202</v>
      </c>
      <c r="BG132" s="2">
        <f>SQRT('(5) year_D_R23p2-5.5km'!BQ130^2+'(5) year_D_R23p2-5.5km'!$M130^2)</f>
        <v>2.0656528031444958</v>
      </c>
      <c r="BH132" s="2">
        <f>SQRT('(5) year_D_R23p2-5.5km'!BR130^2+'(5) year_D_R23p2-5.5km'!$M130^2)</f>
        <v>1.8284315205293427</v>
      </c>
      <c r="BI132" s="2">
        <f>SQRT('(5) year_D_R23p2-5.5km'!BS130^2+'(5) year_D_R23p2-5.5km'!$M130^2)</f>
        <v>1.6064531275723264</v>
      </c>
      <c r="BJ132" s="2">
        <f>SQRT('(5) year_D_R23p2-5.5km'!BT130^2+'(5) year_D_R23p2-5.5km'!$M130^2)</f>
        <v>1.3906065131246974</v>
      </c>
      <c r="BK132" s="2">
        <f>SQRT('(5) year_D_R23p2-5.5km'!BU130^2+'(5) year_D_R23p2-5.5km'!$M130^2)</f>
        <v>1.1900286067284851</v>
      </c>
      <c r="BL132" s="2">
        <f>SQRT('(5) year_D_R23p2-5.5km'!BV130^2+'(5) year_D_R23p2-5.5km'!$M130^2)</f>
        <v>0.99563025754372503</v>
      </c>
      <c r="BM132" s="2">
        <f>SQRT('(5) year_D_R23p2-5.5km'!BW130^2+'(5) year_D_R23p2-5.5km'!$M130^2)</f>
        <v>0.81273293855943973</v>
      </c>
      <c r="BN132" s="2">
        <f>SQRT('(5) year_D_R23p2-5.5km'!BX130^2+'(5) year_D_R23p2-5.5km'!$M130^2)</f>
        <v>0.63954623593681303</v>
      </c>
      <c r="BO132" s="2">
        <f>SQRT('(5) year_D_R23p2-5.5km'!BY130^2+'(5) year_D_R23p2-5.5km'!$M130^2)</f>
        <v>0.47973401208643768</v>
      </c>
      <c r="BP132" s="2">
        <f>SQRT('(5) year_D_R23p2-5.5km'!BZ130^2+'(5) year_D_R23p2-5.5km'!$M130^2)</f>
        <v>0.33564175599604185</v>
      </c>
      <c r="BQ132" s="2">
        <f>SQRT('(5) year_D_R23p2-5.5km'!CA130^2+'(5) year_D_R23p2-5.5km'!$M130^2)</f>
        <v>0.25566317840913699</v>
      </c>
      <c r="BR132" s="2">
        <f>SQRT('(5) year_D_R23p2-5.5km'!CB130^2+'(5) year_D_R23p2-5.5km'!$M130^2)</f>
        <v>0.29112790344015221</v>
      </c>
      <c r="BS132" s="2">
        <f>SQRT('(5) year_D_R23p2-5.5km'!CC130^2+'(5) year_D_R23p2-5.5km'!$M130^2)</f>
        <v>0.32532001912715336</v>
      </c>
      <c r="BT132" s="2">
        <f>SQRT('(5) year_D_R23p2-5.5km'!CD130^2+'(5) year_D_R23p2-5.5km'!$M130^2)</f>
        <v>0.33314708707140156</v>
      </c>
      <c r="BU132" s="2">
        <f>SQRT('(5) year_D_R23p2-5.5km'!CE130^2+'(5) year_D_R23p2-5.5km'!$M130^2)</f>
        <v>0.32504739656353654</v>
      </c>
      <c r="BV132" s="2">
        <f>SQRT('(5) year_D_R23p2-5.5km'!CF130^2+'(5) year_D_R23p2-5.5km'!$M130^2)</f>
        <v>0.33818362040959377</v>
      </c>
      <c r="BW132" s="2">
        <f>SQRT('(5) year_D_R23p2-5.5km'!CG130^2+'(5) year_D_R23p2-5.5km'!$M130^2)</f>
        <v>0.33340255298278737</v>
      </c>
      <c r="BX132" s="2">
        <f>SQRT('(5) year_D_R23p2-5.5km'!CH130^2+'(5) year_D_R23p2-5.5km'!$M130^2)</f>
        <v>0.31081206101164216</v>
      </c>
      <c r="BY132" s="2">
        <f>SQRT('(5) year_D_R23p2-5.5km'!CI130^2+'(5) year_D_R23p2-5.5km'!$M130^2)</f>
        <v>0.30633835205143795</v>
      </c>
      <c r="BZ132" s="2">
        <f>SQRT('(5) year_D_R23p2-5.5km'!CJ130^2+'(5) year_D_R23p2-5.5km'!$M130^2)</f>
        <v>0.30431960874759401</v>
      </c>
      <c r="CA132" s="2">
        <f>SQRT('(5) year_D_R23p2-5.5km'!CK130^2+'(5) year_D_R23p2-5.5km'!$M130^2)</f>
        <v>0.32893447126666059</v>
      </c>
      <c r="CB132" s="2">
        <f>SQRT('(5) year_D_R23p2-5.5km'!CL130^2+'(5) year_D_R23p2-5.5km'!$M130^2)</f>
        <v>0.34139445612345903</v>
      </c>
      <c r="CC132" s="2">
        <f>SQRT('(5) year_D_R23p2-5.5km'!CM130^2+'(5) year_D_R23p2-5.5km'!$M130^2)</f>
        <v>0.29825994150759072</v>
      </c>
      <c r="CD132" s="2">
        <f>SQRT('(5) year_D_R23p2-5.5km'!CN130^2+'(5) year_D_R23p2-5.5km'!$M130^2)</f>
        <v>0.31410022558620349</v>
      </c>
      <c r="CE132" s="2">
        <f>SQRT('(5) year_D_R23p2-5.5km'!CO130^2+'(5) year_D_R23p2-5.5km'!$M130^2)</f>
        <v>0.35933034096156163</v>
      </c>
      <c r="CF132" s="2">
        <f>SQRT('(5) year_D_R23p2-5.5km'!CP130^2+'(5) year_D_R23p2-5.5km'!$M130^2)</f>
        <v>0.31065114850117248</v>
      </c>
      <c r="CG132" s="2">
        <f>SQRT('(5) year_D_R23p2-5.5km'!CQ130^2+'(5) year_D_R23p2-5.5km'!$M130^2)</f>
        <v>0.28840093882228729</v>
      </c>
      <c r="CH132" s="2">
        <f>SQRT('(5) year_D_R23p2-5.5km'!CR130^2+'(5) year_D_R23p2-5.5km'!$M130^2)</f>
        <v>0.30598935809217148</v>
      </c>
      <c r="CI132" s="2">
        <f>SQRT('(5) year_D_R23p2-5.5km'!CS130^2+'(5) year_D_R23p2-5.5km'!$M130^2)</f>
        <v>0.35601047387613372</v>
      </c>
      <c r="CJ132" s="2">
        <f>SQRT('(5) year_D_R23p2-5.5km'!CT130^2+'(5) year_D_R23p2-5.5km'!$M130^2)</f>
        <v>0.35622941702370614</v>
      </c>
      <c r="CK132" s="2">
        <f>SQRT('(5) year_D_R23p2-5.5km'!CU130^2+'(5) year_D_R23p2-5.5km'!$M130^2)</f>
        <v>0.30707695807784224</v>
      </c>
      <c r="CL132" s="2">
        <f>SQRT('(5) year_D_R23p2-5.5km'!CV130^2+'(5) year_D_R23p2-5.5km'!$M130^2)</f>
        <v>0.2844721163324575</v>
      </c>
      <c r="CM132" s="2">
        <f>SQRT('(5) year_D_R23p2-5.5km'!CW130^2+'(5) year_D_R23p2-5.5km'!$M130^2)</f>
        <v>0.30025374218501361</v>
      </c>
      <c r="CN132" s="2">
        <f>SQRT('(5) year_D_R23p2-5.5km'!CX130^2+'(5) year_D_R23p2-5.5km'!$M130^2)</f>
        <v>0.27537276048554349</v>
      </c>
      <c r="CO132" s="2">
        <f>SQRT('(5) year_D_R23p2-5.5km'!CY130^2+'(5) year_D_R23p2-5.5km'!$M130^2)</f>
        <v>0.28796454666115179</v>
      </c>
      <c r="CP132" s="2">
        <f>SQRT('(5) year_D_R23p2-5.5km'!CZ130^2+'(5) year_D_R23p2-5.5km'!$M130^2)</f>
        <v>0.29216632615747762</v>
      </c>
      <c r="CQ132" s="2">
        <f>SQRT('(5) year_D_R23p2-5.5km'!DA130^2+'(5) year_D_R23p2-5.5km'!$M130^2)</f>
        <v>0.38678264732494222</v>
      </c>
      <c r="CR132" s="2">
        <f>SQRT('(5) year_D_R23p2-5.5km'!DB130^2+'(5) year_D_R23p2-5.5km'!$M130^2)</f>
        <v>0.38075059558881114</v>
      </c>
      <c r="CS132" s="2">
        <f>SQRT('(5) year_D_R23p2-5.5km'!DC130^2+'(5) year_D_R23p2-5.5km'!$M130^2)</f>
        <v>0.30080794134948019</v>
      </c>
      <c r="CT132" s="2">
        <f>SQRT('(5) year_D_R23p2-5.5km'!DD130^2+'(5) year_D_R23p2-5.5km'!$M130^2)</f>
        <v>0.27362548280880461</v>
      </c>
      <c r="CU132" s="2">
        <f>SQRT('(5) year_D_R23p2-5.5km'!DE130^2+'(5) year_D_R23p2-5.5km'!$M130^2)</f>
        <v>0.26630915398309507</v>
      </c>
      <c r="CV132" s="2">
        <f>SQRT('(5) year_D_R23p2-5.5km'!DF130^2+'(5) year_D_R23p2-5.5km'!$M130^2)</f>
        <v>0.2617292314817064</v>
      </c>
      <c r="CW132" s="2">
        <f>SQRT('(5) year_D_R23p2-5.5km'!DG130^2+'(5) year_D_R23p2-5.5km'!$M130^2)</f>
        <v>0.2588582248395338</v>
      </c>
      <c r="CX132" s="2">
        <f>SQRT('(5) year_D_R23p2-5.5km'!DH130^2+'(5) year_D_R23p2-5.5km'!$M130^2)</f>
        <v>0.27406954976425091</v>
      </c>
      <c r="CY132" s="2">
        <f t="shared" si="19"/>
        <v>9.5059903530610668E-2</v>
      </c>
      <c r="CZ132" s="2">
        <f t="shared" si="16"/>
        <v>0.25980583085233727</v>
      </c>
      <c r="DA132" s="2">
        <f t="shared" si="20"/>
        <v>7.1934379614479294E-2</v>
      </c>
    </row>
    <row r="133" spans="1:105" x14ac:dyDescent="0.2">
      <c r="A133" s="170" t="s">
        <v>194</v>
      </c>
      <c r="B133" s="3" t="s">
        <v>190</v>
      </c>
      <c r="C133" s="2">
        <f>'(6) SMB_R23p2-5km_Gl'!P132-'(5) year_D_R23p2-5.5km'!P131</f>
        <v>-0.1</v>
      </c>
      <c r="D133" s="2">
        <f>'(6) SMB_R23p2-5km_Gl'!Q132-'(5) year_D_R23p2-5.5km'!Q131</f>
        <v>0.3</v>
      </c>
      <c r="E133" s="2">
        <f>'(6) SMB_R23p2-5km_Gl'!R132-'(5) year_D_R23p2-5.5km'!R131</f>
        <v>0.15</v>
      </c>
      <c r="F133" s="2">
        <f>'(6) SMB_R23p2-5km_Gl'!S132-'(5) year_D_R23p2-5.5km'!S131</f>
        <v>-0.06</v>
      </c>
      <c r="G133" s="2">
        <f>'(6) SMB_R23p2-5km_Gl'!T132-'(5) year_D_R23p2-5.5km'!T131</f>
        <v>-0.24</v>
      </c>
      <c r="H133" s="2">
        <f>'(6) SMB_R23p2-5km_Gl'!U132-'(5) year_D_R23p2-5.5km'!U131</f>
        <v>7.0000000000000007E-2</v>
      </c>
      <c r="I133" s="2">
        <f>'(6) SMB_R23p2-5km_Gl'!V132-'(5) year_D_R23p2-5.5km'!V131</f>
        <v>-0.04</v>
      </c>
      <c r="J133" s="2">
        <f>'(6) SMB_R23p2-5km_Gl'!W132-'(5) year_D_R23p2-5.5km'!W131</f>
        <v>-0.17</v>
      </c>
      <c r="K133" s="2">
        <f>'(6) SMB_R23p2-5km_Gl'!X132-'(5) year_D_R23p2-5.5km'!X131</f>
        <v>-0.17</v>
      </c>
      <c r="L133" s="2">
        <f>'(6) SMB_R23p2-5km_Gl'!Y132-'(5) year_D_R23p2-5.5km'!Y131</f>
        <v>-7.0000000000000007E-2</v>
      </c>
      <c r="M133" s="2">
        <f>'(6) SMB_R23p2-5km_Gl'!Z132-'(5) year_D_R23p2-5.5km'!Z131</f>
        <v>-0.31</v>
      </c>
      <c r="N133" s="2">
        <f>'(6) SMB_R23p2-5km_Gl'!AA132-'(5) year_D_R23p2-5.5km'!AA131</f>
        <v>-0.16</v>
      </c>
      <c r="O133" s="2">
        <f>'(6) SMB_R23p2-5km_Gl'!AB132-'(5) year_D_R23p2-5.5km'!AB131</f>
        <v>0.03</v>
      </c>
      <c r="P133" s="2">
        <f>'(6) SMB_R23p2-5km_Gl'!AC132-'(5) year_D_R23p2-5.5km'!AC131</f>
        <v>-0.39</v>
      </c>
      <c r="Q133" s="2">
        <f>'(6) SMB_R23p2-5km_Gl'!AD132-'(5) year_D_R23p2-5.5km'!AD131</f>
        <v>-0.28999999999999998</v>
      </c>
      <c r="R133" s="2">
        <f>'(6) SMB_R23p2-5km_Gl'!AE132-'(5) year_D_R23p2-5.5km'!AE131</f>
        <v>-0.04</v>
      </c>
      <c r="S133" s="2">
        <f>'(6) SMB_R23p2-5km_Gl'!AF132-'(5) year_D_R23p2-5.5km'!AF131</f>
        <v>0.15</v>
      </c>
      <c r="T133" s="2">
        <f>'(6) SMB_R23p2-5km_Gl'!AG132-'(5) year_D_R23p2-5.5km'!AG131</f>
        <v>0.1</v>
      </c>
      <c r="U133" s="2">
        <f>'(6) SMB_R23p2-5km_Gl'!AH132-'(5) year_D_R23p2-5.5km'!AH131</f>
        <v>-0.27</v>
      </c>
      <c r="V133" s="2">
        <f>'(6) SMB_R23p2-5km_Gl'!AI132-'(5) year_D_R23p2-5.5km'!AI131</f>
        <v>-0.22</v>
      </c>
      <c r="W133" s="2">
        <f>'(6) SMB_R23p2-5km_Gl'!AJ132-'(5) year_D_R23p2-5.5km'!AJ131</f>
        <v>-0.11</v>
      </c>
      <c r="X133" s="2">
        <f>'(6) SMB_R23p2-5km_Gl'!AK132-'(5) year_D_R23p2-5.5km'!AK131</f>
        <v>0.19</v>
      </c>
      <c r="Y133" s="2">
        <f>'(6) SMB_R23p2-5km_Gl'!AL132-'(5) year_D_R23p2-5.5km'!AL131</f>
        <v>-0.43</v>
      </c>
      <c r="Z133" s="2">
        <f>'(6) SMB_R23p2-5km_Gl'!AM132-'(5) year_D_R23p2-5.5km'!AM131</f>
        <v>-0.01</v>
      </c>
      <c r="AA133" s="2">
        <f>'(6) SMB_R23p2-5km_Gl'!AN132-'(5) year_D_R23p2-5.5km'!AN131</f>
        <v>-0.1</v>
      </c>
      <c r="AB133" s="2">
        <f>'(6) SMB_R23p2-5km_Gl'!AO132-'(5) year_D_R23p2-5.5km'!AO131</f>
        <v>-0.25</v>
      </c>
      <c r="AC133" s="2">
        <f>'(6) SMB_R23p2-5km_Gl'!AP132-'(5) year_D_R23p2-5.5km'!AP131</f>
        <v>-0.08</v>
      </c>
      <c r="AD133" s="2">
        <f>'(6) SMB_R23p2-5km_Gl'!AQ132-'(5) year_D_R23p2-5.5km'!AQ131</f>
        <v>-0.49</v>
      </c>
      <c r="AE133" s="2">
        <f>'(6) SMB_R23p2-5km_Gl'!AR132-'(5) year_D_R23p2-5.5km'!AR131</f>
        <v>-0.35</v>
      </c>
      <c r="AF133" s="2">
        <f>'(6) SMB_R23p2-5km_Gl'!AS132-'(5) year_D_R23p2-5.5km'!AS131</f>
        <v>-0.17</v>
      </c>
      <c r="AG133" s="2">
        <f>'(6) SMB_R23p2-5km_Gl'!AT132-'(5) year_D_R23p2-5.5km'!AT131</f>
        <v>-0.5</v>
      </c>
      <c r="AH133" s="2">
        <f>'(6) SMB_R23p2-5km_Gl'!AU132-'(5) year_D_R23p2-5.5km'!AU131</f>
        <v>-0.65</v>
      </c>
      <c r="AI133" s="2">
        <f>'(6) SMB_R23p2-5km_Gl'!AV132-'(5) year_D_R23p2-5.5km'!AV131</f>
        <v>-0.67</v>
      </c>
      <c r="AJ133" s="2">
        <f>'(6) SMB_R23p2-5km_Gl'!AW132-'(5) year_D_R23p2-5.5km'!AW131</f>
        <v>-0.83</v>
      </c>
      <c r="AK133" s="2">
        <f>'(6) SMB_R23p2-5km_Gl'!AX132-'(5) year_D_R23p2-5.5km'!AX131</f>
        <v>-0.41</v>
      </c>
      <c r="AL133" s="2">
        <f>'(6) SMB_R23p2-5km_Gl'!AY132-'(5) year_D_R23p2-5.5km'!AY131</f>
        <v>-0.19</v>
      </c>
      <c r="AM133" s="2">
        <f>'(6) SMB_R23p2-5km_Gl'!AZ132-'(5) year_D_R23p2-5.5km'!AZ131</f>
        <v>-0.66</v>
      </c>
      <c r="AN133" s="2">
        <f>'(6) SMB_R23p2-5km_Gl'!BA132-'(5) year_D_R23p2-5.5km'!BA131</f>
        <v>-0.56999999999999995</v>
      </c>
      <c r="AO133" s="2">
        <f>'(6) SMB_R23p2-5km_Gl'!BB132-'(5) year_D_R23p2-5.5km'!BB131</f>
        <v>-0.72</v>
      </c>
      <c r="AP133" s="2">
        <f>'(6) SMB_R23p2-5km_Gl'!BC132-'(5) year_D_R23p2-5.5km'!BC131</f>
        <v>-0.51</v>
      </c>
      <c r="AQ133" s="2">
        <f>'(6) SMB_R23p2-5km_Gl'!BD132-'(5) year_D_R23p2-5.5km'!BD131</f>
        <v>-0.86</v>
      </c>
      <c r="AR133" s="2">
        <f>'(6) SMB_R23p2-5km_Gl'!BE132-'(5) year_D_R23p2-5.5km'!BE131</f>
        <v>-0.88</v>
      </c>
      <c r="AS133" s="2">
        <f>'(6) SMB_R23p2-5km_Gl'!BF132-'(5) year_D_R23p2-5.5km'!BF131</f>
        <v>-0.22</v>
      </c>
      <c r="AT133" s="2">
        <f>'(6) SMB_R23p2-5km_Gl'!BG132-'(5) year_D_R23p2-5.5km'!BG131</f>
        <v>-0.62</v>
      </c>
      <c r="AU133" s="2">
        <f>'(6) SMB_R23p2-5km_Gl'!BH132-'(5) year_D_R23p2-5.5km'!BH131</f>
        <v>-0.88</v>
      </c>
      <c r="AV133" s="2">
        <f>'(6) SMB_R23p2-5km_Gl'!BI132-'(5) year_D_R23p2-5.5km'!BI131</f>
        <v>-0.51</v>
      </c>
      <c r="AW133" s="2">
        <f>'(6) SMB_R23p2-5km_Gl'!BJ132-'(5) year_D_R23p2-5.5km'!BJ131</f>
        <v>-0.41</v>
      </c>
      <c r="AX133" s="23">
        <f t="shared" si="21"/>
        <v>-0.28717391304347833</v>
      </c>
      <c r="AY133" s="23">
        <f t="shared" si="17"/>
        <v>-7.9473684210526321E-2</v>
      </c>
      <c r="AZ133" s="23">
        <f t="shared" si="18"/>
        <v>-0.56666666666666665</v>
      </c>
      <c r="BD133" s="2">
        <f>SQRT('(5) year_D_R23p2-5.5km'!BN131^2+'(5) year_D_R23p2-5.5km'!$M131^2)</f>
        <v>9.804513495586498E-3</v>
      </c>
      <c r="BE133" s="2">
        <f>SQRT('(5) year_D_R23p2-5.5km'!BO131^2+'(5) year_D_R23p2-5.5km'!$M131^2)</f>
        <v>9.804513495586498E-3</v>
      </c>
      <c r="BF133" s="2">
        <f>SQRT('(5) year_D_R23p2-5.5km'!BP131^2+'(5) year_D_R23p2-5.5km'!$M131^2)</f>
        <v>9.804513495586498E-3</v>
      </c>
      <c r="BG133" s="2">
        <f>SQRT('(5) year_D_R23p2-5.5km'!BQ131^2+'(5) year_D_R23p2-5.5km'!$M131^2)</f>
        <v>9.804513495586498E-3</v>
      </c>
      <c r="BH133" s="2">
        <f>SQRT('(5) year_D_R23p2-5.5km'!BR131^2+'(5) year_D_R23p2-5.5km'!$M131^2)</f>
        <v>9.804513495586498E-3</v>
      </c>
      <c r="BI133" s="2">
        <f>SQRT('(5) year_D_R23p2-5.5km'!BS131^2+'(5) year_D_R23p2-5.5km'!$M131^2)</f>
        <v>9.804513495586498E-3</v>
      </c>
      <c r="BJ133" s="2">
        <f>SQRT('(5) year_D_R23p2-5.5km'!BT131^2+'(5) year_D_R23p2-5.5km'!$M131^2)</f>
        <v>9.804513495586498E-3</v>
      </c>
      <c r="BK133" s="2">
        <f>SQRT('(5) year_D_R23p2-5.5km'!BU131^2+'(5) year_D_R23p2-5.5km'!$M131^2)</f>
        <v>9.804513495586498E-3</v>
      </c>
      <c r="BL133" s="2">
        <f>SQRT('(5) year_D_R23p2-5.5km'!BV131^2+'(5) year_D_R23p2-5.5km'!$M131^2)</f>
        <v>9.804513495586498E-3</v>
      </c>
      <c r="BM133" s="2">
        <f>SQRT('(5) year_D_R23p2-5.5km'!BW131^2+'(5) year_D_R23p2-5.5km'!$M131^2)</f>
        <v>9.804513495586498E-3</v>
      </c>
      <c r="BN133" s="2">
        <f>SQRT('(5) year_D_R23p2-5.5km'!BX131^2+'(5) year_D_R23p2-5.5km'!$M131^2)</f>
        <v>9.804513495586498E-3</v>
      </c>
      <c r="BO133" s="2">
        <f>SQRT('(5) year_D_R23p2-5.5km'!BY131^2+'(5) year_D_R23p2-5.5km'!$M131^2)</f>
        <v>9.804513495586498E-3</v>
      </c>
      <c r="BP133" s="2">
        <f>SQRT('(5) year_D_R23p2-5.5km'!BZ131^2+'(5) year_D_R23p2-5.5km'!$M131^2)</f>
        <v>9.804513495586498E-3</v>
      </c>
      <c r="BQ133" s="2">
        <f>SQRT('(5) year_D_R23p2-5.5km'!CA131^2+'(5) year_D_R23p2-5.5km'!$M131^2)</f>
        <v>9.804513495586498E-3</v>
      </c>
      <c r="BR133" s="2">
        <f>SQRT('(5) year_D_R23p2-5.5km'!CB131^2+'(5) year_D_R23p2-5.5km'!$M131^2)</f>
        <v>9.804513495586498E-3</v>
      </c>
      <c r="BS133" s="2">
        <f>SQRT('(5) year_D_R23p2-5.5km'!CC131^2+'(5) year_D_R23p2-5.5km'!$M131^2)</f>
        <v>9.804513495586498E-3</v>
      </c>
      <c r="BT133" s="2">
        <f>SQRT('(5) year_D_R23p2-5.5km'!CD131^2+'(5) year_D_R23p2-5.5km'!$M131^2)</f>
        <v>9.804513495586498E-3</v>
      </c>
      <c r="BU133" s="2">
        <f>SQRT('(5) year_D_R23p2-5.5km'!CE131^2+'(5) year_D_R23p2-5.5km'!$M131^2)</f>
        <v>9.804513495586498E-3</v>
      </c>
      <c r="BV133" s="2">
        <f>SQRT('(5) year_D_R23p2-5.5km'!CF131^2+'(5) year_D_R23p2-5.5km'!$M131^2)</f>
        <v>9.804513495586498E-3</v>
      </c>
      <c r="BW133" s="2">
        <f>SQRT('(5) year_D_R23p2-5.5km'!CG131^2+'(5) year_D_R23p2-5.5km'!$M131^2)</f>
        <v>9.804513495586498E-3</v>
      </c>
      <c r="BX133" s="2">
        <f>SQRT('(5) year_D_R23p2-5.5km'!CH131^2+'(5) year_D_R23p2-5.5km'!$M131^2)</f>
        <v>9.804513495586498E-3</v>
      </c>
      <c r="BY133" s="2">
        <f>SQRT('(5) year_D_R23p2-5.5km'!CI131^2+'(5) year_D_R23p2-5.5km'!$M131^2)</f>
        <v>9.804513495586498E-3</v>
      </c>
      <c r="BZ133" s="2">
        <f>SQRT('(5) year_D_R23p2-5.5km'!CJ131^2+'(5) year_D_R23p2-5.5km'!$M131^2)</f>
        <v>9.804513495586498E-3</v>
      </c>
      <c r="CA133" s="2">
        <f>SQRT('(5) year_D_R23p2-5.5km'!CK131^2+'(5) year_D_R23p2-5.5km'!$M131^2)</f>
        <v>9.804513495586498E-3</v>
      </c>
      <c r="CB133" s="2">
        <f>SQRT('(5) year_D_R23p2-5.5km'!CL131^2+'(5) year_D_R23p2-5.5km'!$M131^2)</f>
        <v>9.804513495586498E-3</v>
      </c>
      <c r="CC133" s="2">
        <f>SQRT('(5) year_D_R23p2-5.5km'!CM131^2+'(5) year_D_R23p2-5.5km'!$M131^2)</f>
        <v>9.804513495586498E-3</v>
      </c>
      <c r="CD133" s="2">
        <f>SQRT('(5) year_D_R23p2-5.5km'!CN131^2+'(5) year_D_R23p2-5.5km'!$M131^2)</f>
        <v>9.804513495586498E-3</v>
      </c>
      <c r="CE133" s="2">
        <f>SQRT('(5) year_D_R23p2-5.5km'!CO131^2+'(5) year_D_R23p2-5.5km'!$M131^2)</f>
        <v>9.804513495586498E-3</v>
      </c>
      <c r="CF133" s="2">
        <f>SQRT('(5) year_D_R23p2-5.5km'!CP131^2+'(5) year_D_R23p2-5.5km'!$M131^2)</f>
        <v>9.804513495586498E-3</v>
      </c>
      <c r="CG133" s="2">
        <f>SQRT('(5) year_D_R23p2-5.5km'!CQ131^2+'(5) year_D_R23p2-5.5km'!$M131^2)</f>
        <v>9.804513495586498E-3</v>
      </c>
      <c r="CH133" s="2">
        <f>SQRT('(5) year_D_R23p2-5.5km'!CR131^2+'(5) year_D_R23p2-5.5km'!$M131^2)</f>
        <v>9.804513495586498E-3</v>
      </c>
      <c r="CI133" s="2">
        <f>SQRT('(5) year_D_R23p2-5.5km'!CS131^2+'(5) year_D_R23p2-5.5km'!$M131^2)</f>
        <v>9.804513495586498E-3</v>
      </c>
      <c r="CJ133" s="2">
        <f>SQRT('(5) year_D_R23p2-5.5km'!CT131^2+'(5) year_D_R23p2-5.5km'!$M131^2)</f>
        <v>9.804513495586498E-3</v>
      </c>
      <c r="CK133" s="2">
        <f>SQRT('(5) year_D_R23p2-5.5km'!CU131^2+'(5) year_D_R23p2-5.5km'!$M131^2)</f>
        <v>9.804513495586498E-3</v>
      </c>
      <c r="CL133" s="2">
        <f>SQRT('(5) year_D_R23p2-5.5km'!CV131^2+'(5) year_D_R23p2-5.5km'!$M131^2)</f>
        <v>9.804513495586498E-3</v>
      </c>
      <c r="CM133" s="2">
        <f>SQRT('(5) year_D_R23p2-5.5km'!CW131^2+'(5) year_D_R23p2-5.5km'!$M131^2)</f>
        <v>9.804513495586498E-3</v>
      </c>
      <c r="CN133" s="2">
        <f>SQRT('(5) year_D_R23p2-5.5km'!CX131^2+'(5) year_D_R23p2-5.5km'!$M131^2)</f>
        <v>9.804513495586498E-3</v>
      </c>
      <c r="CO133" s="2">
        <f>SQRT('(5) year_D_R23p2-5.5km'!CY131^2+'(5) year_D_R23p2-5.5km'!$M131^2)</f>
        <v>9.804513495586498E-3</v>
      </c>
      <c r="CP133" s="2">
        <f>SQRT('(5) year_D_R23p2-5.5km'!CZ131^2+'(5) year_D_R23p2-5.5km'!$M131^2)</f>
        <v>9.804513495586498E-3</v>
      </c>
      <c r="CQ133" s="2">
        <f>SQRT('(5) year_D_R23p2-5.5km'!DA131^2+'(5) year_D_R23p2-5.5km'!$M131^2)</f>
        <v>9.804513495586498E-3</v>
      </c>
      <c r="CR133" s="2">
        <f>SQRT('(5) year_D_R23p2-5.5km'!DB131^2+'(5) year_D_R23p2-5.5km'!$M131^2)</f>
        <v>9.804513495586498E-3</v>
      </c>
      <c r="CS133" s="2">
        <f>SQRT('(5) year_D_R23p2-5.5km'!DC131^2+'(5) year_D_R23p2-5.5km'!$M131^2)</f>
        <v>9.804513495586498E-3</v>
      </c>
      <c r="CT133" s="2">
        <f>SQRT('(5) year_D_R23p2-5.5km'!DD131^2+'(5) year_D_R23p2-5.5km'!$M131^2)</f>
        <v>9.804513495586498E-3</v>
      </c>
      <c r="CU133" s="2">
        <f>SQRT('(5) year_D_R23p2-5.5km'!DE131^2+'(5) year_D_R23p2-5.5km'!$M131^2)</f>
        <v>9.804513495586498E-3</v>
      </c>
      <c r="CV133" s="2">
        <f>SQRT('(5) year_D_R23p2-5.5km'!DF131^2+'(5) year_D_R23p2-5.5km'!$M131^2)</f>
        <v>9.804513495586498E-3</v>
      </c>
      <c r="CW133" s="2">
        <f>SQRT('(5) year_D_R23p2-5.5km'!DG131^2+'(5) year_D_R23p2-5.5km'!$M131^2)</f>
        <v>9.804513495586498E-3</v>
      </c>
      <c r="CX133" s="2">
        <f>SQRT('(5) year_D_R23p2-5.5km'!DH131^2+'(5) year_D_R23p2-5.5km'!$M131^2)</f>
        <v>9.804513495586498E-3</v>
      </c>
      <c r="CY133" s="2">
        <f t="shared" si="19"/>
        <v>1.4615705774963649E-3</v>
      </c>
      <c r="CZ133" s="2">
        <f t="shared" ref="CZ133:CZ196" si="22">AVERAGE(BD133:BV133)/SQRT(18)</f>
        <v>2.3109459929880785E-3</v>
      </c>
      <c r="DA133" s="2">
        <f t="shared" si="20"/>
        <v>2.3109459929880785E-3</v>
      </c>
    </row>
    <row r="134" spans="1:105" x14ac:dyDescent="0.2">
      <c r="A134" s="170" t="s">
        <v>233</v>
      </c>
      <c r="B134" s="3" t="s">
        <v>190</v>
      </c>
      <c r="C134" s="2">
        <f>'(6) SMB_R23p2-5km_Gl'!P133-'(5) year_D_R23p2-5.5km'!P132</f>
        <v>-5.8200000000000002E-2</v>
      </c>
      <c r="D134" s="2">
        <f>'(6) SMB_R23p2-5km_Gl'!Q133-'(5) year_D_R23p2-5.5km'!Q132</f>
        <v>0.32179999999999997</v>
      </c>
      <c r="E134" s="2">
        <f>'(6) SMB_R23p2-5km_Gl'!R133-'(5) year_D_R23p2-5.5km'!R132</f>
        <v>0.12179999999999999</v>
      </c>
      <c r="F134" s="2">
        <f>'(6) SMB_R23p2-5km_Gl'!S133-'(5) year_D_R23p2-5.5km'!S132</f>
        <v>-5.8200000000000002E-2</v>
      </c>
      <c r="G134" s="2">
        <f>'(6) SMB_R23p2-5km_Gl'!T133-'(5) year_D_R23p2-5.5km'!T132</f>
        <v>-0.12820000000000001</v>
      </c>
      <c r="H134" s="2">
        <f>'(6) SMB_R23p2-5km_Gl'!U133-'(5) year_D_R23p2-5.5km'!U132</f>
        <v>0.1318</v>
      </c>
      <c r="I134" s="2">
        <f>'(6) SMB_R23p2-5km_Gl'!V133-'(5) year_D_R23p2-5.5km'!V132</f>
        <v>-9.8199999999999996E-2</v>
      </c>
      <c r="J134" s="2">
        <f>'(6) SMB_R23p2-5km_Gl'!W133-'(5) year_D_R23p2-5.5km'!W132</f>
        <v>-3.8199999999999998E-2</v>
      </c>
      <c r="K134" s="2">
        <f>'(6) SMB_R23p2-5km_Gl'!X133-'(5) year_D_R23p2-5.5km'!X132</f>
        <v>-1.8199999999999994E-2</v>
      </c>
      <c r="L134" s="2">
        <f>'(6) SMB_R23p2-5km_Gl'!Y133-'(5) year_D_R23p2-5.5km'!Y132</f>
        <v>8.1800000000000012E-2</v>
      </c>
      <c r="M134" s="2">
        <f>'(6) SMB_R23p2-5km_Gl'!Z133-'(5) year_D_R23p2-5.5km'!Z132</f>
        <v>5.1800000000000013E-2</v>
      </c>
      <c r="N134" s="2">
        <f>'(6) SMB_R23p2-5km_Gl'!AA133-'(5) year_D_R23p2-5.5km'!AA132</f>
        <v>8.1800000000000012E-2</v>
      </c>
      <c r="O134" s="2">
        <f>'(6) SMB_R23p2-5km_Gl'!AB133-'(5) year_D_R23p2-5.5km'!AB132</f>
        <v>8.1800000000000012E-2</v>
      </c>
      <c r="P134" s="2">
        <f>'(6) SMB_R23p2-5km_Gl'!AC133-'(5) year_D_R23p2-5.5km'!AC132</f>
        <v>-9.8199999999999996E-2</v>
      </c>
      <c r="Q134" s="2">
        <f>'(6) SMB_R23p2-5km_Gl'!AD133-'(5) year_D_R23p2-5.5km'!AD132</f>
        <v>-0.11259759999999999</v>
      </c>
      <c r="R134" s="2">
        <f>'(6) SMB_R23p2-5km_Gl'!AE133-'(5) year_D_R23p2-5.5km'!AE132</f>
        <v>-6.0633799999999988E-2</v>
      </c>
      <c r="S134" s="2">
        <f>'(6) SMB_R23p2-5km_Gl'!AF133-'(5) year_D_R23p2-5.5km'!AF132</f>
        <v>0.23704780000000003</v>
      </c>
      <c r="T134" s="2">
        <f>'(6) SMB_R23p2-5km_Gl'!AG133-'(5) year_D_R23p2-5.5km'!AG132</f>
        <v>0.18794640000000001</v>
      </c>
      <c r="U134" s="2">
        <f>'(6) SMB_R23p2-5km_Gl'!AH133-'(5) year_D_R23p2-5.5km'!AH132</f>
        <v>-3.82242E-2</v>
      </c>
      <c r="V134" s="2">
        <f>'(6) SMB_R23p2-5km_Gl'!AI133-'(5) year_D_R23p2-5.5km'!AI132</f>
        <v>-4.0895799999999996E-2</v>
      </c>
      <c r="W134" s="2">
        <f>'(6) SMB_R23p2-5km_Gl'!AJ133-'(5) year_D_R23p2-5.5km'!AJ132</f>
        <v>0.24655080000000001</v>
      </c>
      <c r="X134" s="2">
        <f>'(6) SMB_R23p2-5km_Gl'!AK133-'(5) year_D_R23p2-5.5km'!AK132</f>
        <v>0.19366699999999998</v>
      </c>
      <c r="Y134" s="2">
        <f>'(6) SMB_R23p2-5km_Gl'!AL133-'(5) year_D_R23p2-5.5km'!AL132</f>
        <v>-0.1205412</v>
      </c>
      <c r="Z134" s="2">
        <f>'(6) SMB_R23p2-5km_Gl'!AM133-'(5) year_D_R23p2-5.5km'!AM132</f>
        <v>0.23170460000000001</v>
      </c>
      <c r="AA134" s="2">
        <f>'(6) SMB_R23p2-5km_Gl'!AN133-'(5) year_D_R23p2-5.5km'!AN132</f>
        <v>4.0995400000000001E-2</v>
      </c>
      <c r="AB134" s="2">
        <f>'(6) SMB_R23p2-5km_Gl'!AO133-'(5) year_D_R23p2-5.5km'!AO132</f>
        <v>0.1604044</v>
      </c>
      <c r="AC134" s="2">
        <f>'(6) SMB_R23p2-5km_Gl'!AP133-'(5) year_D_R23p2-5.5km'!AP132</f>
        <v>0.11146820000000002</v>
      </c>
      <c r="AD134" s="2">
        <f>'(6) SMB_R23p2-5km_Gl'!AQ133-'(5) year_D_R23p2-5.5km'!AQ132</f>
        <v>-0.1773498</v>
      </c>
      <c r="AE134" s="2">
        <f>'(6) SMB_R23p2-5km_Gl'!AR133-'(5) year_D_R23p2-5.5km'!AR132</f>
        <v>-1.6285999999999995E-2</v>
      </c>
      <c r="AF134" s="2">
        <f>'(6) SMB_R23p2-5km_Gl'!AS133-'(5) year_D_R23p2-5.5km'!AS132</f>
        <v>7.4896000000000004E-2</v>
      </c>
      <c r="AG134" s="2">
        <f>'(6) SMB_R23p2-5km_Gl'!AT133-'(5) year_D_R23p2-5.5km'!AT132</f>
        <v>-8.321279999999999E-2</v>
      </c>
      <c r="AH134" s="2">
        <f>'(6) SMB_R23p2-5km_Gl'!AU133-'(5) year_D_R23p2-5.5km'!AU132</f>
        <v>-0.2113216</v>
      </c>
      <c r="AI134" s="2">
        <f>'(6) SMB_R23p2-5km_Gl'!AV133-'(5) year_D_R23p2-5.5km'!AV132</f>
        <v>-0.1894304</v>
      </c>
      <c r="AJ134" s="2">
        <f>'(6) SMB_R23p2-5km_Gl'!AW133-'(5) year_D_R23p2-5.5km'!AW132</f>
        <v>-0.20753920000000001</v>
      </c>
      <c r="AK134" s="2">
        <f>'(6) SMB_R23p2-5km_Gl'!AX133-'(5) year_D_R23p2-5.5km'!AX132</f>
        <v>-2.5648000000000004E-2</v>
      </c>
      <c r="AL134" s="2">
        <f>'(6) SMB_R23p2-5km_Gl'!AY133-'(5) year_D_R23p2-5.5km'!AY132</f>
        <v>0.12647960000000003</v>
      </c>
      <c r="AM134" s="2">
        <f>'(6) SMB_R23p2-5km_Gl'!AZ133-'(5) year_D_R23p2-5.5km'!AZ132</f>
        <v>-8.6829999999999991E-2</v>
      </c>
      <c r="AN134" s="2">
        <f>'(6) SMB_R23p2-5km_Gl'!BA133-'(5) year_D_R23p2-5.5km'!BA132</f>
        <v>-3.1747400000000002E-2</v>
      </c>
      <c r="AO134" s="2">
        <f>'(6) SMB_R23p2-5km_Gl'!BB133-'(5) year_D_R23p2-5.5km'!BB132</f>
        <v>-0.21411140000000001</v>
      </c>
      <c r="AP134" s="2">
        <f>'(6) SMB_R23p2-5km_Gl'!BC133-'(5) year_D_R23p2-5.5km'!BC132</f>
        <v>-5.5411599999999991E-2</v>
      </c>
      <c r="AQ134" s="2">
        <f>'(6) SMB_R23p2-5km_Gl'!BD133-'(5) year_D_R23p2-5.5km'!BD132</f>
        <v>-0.22699520000000001</v>
      </c>
      <c r="AR134" s="2">
        <f>'(6) SMB_R23p2-5km_Gl'!BE133-'(5) year_D_R23p2-5.5km'!BE132</f>
        <v>-0.27127319999999999</v>
      </c>
      <c r="AS134" s="2">
        <f>'(6) SMB_R23p2-5km_Gl'!BF133-'(5) year_D_R23p2-5.5km'!BF132</f>
        <v>6.9765999999999995E-3</v>
      </c>
      <c r="AT134" s="2">
        <f>'(6) SMB_R23p2-5km_Gl'!BG133-'(5) year_D_R23p2-5.5km'!BG132</f>
        <v>-0.18999860000000002</v>
      </c>
      <c r="AU134" s="2">
        <f>'(6) SMB_R23p2-5km_Gl'!BH133-'(5) year_D_R23p2-5.5km'!BH132</f>
        <v>-0.34891060000000002</v>
      </c>
      <c r="AV134" s="2">
        <f>'(6) SMB_R23p2-5km_Gl'!BI133-'(5) year_D_R23p2-5.5km'!BI132</f>
        <v>-5.5648000000000003E-2</v>
      </c>
      <c r="AW134" s="2">
        <f>'(6) SMB_R23p2-5km_Gl'!BJ133-'(5) year_D_R23p2-5.5km'!BJ132</f>
        <v>-0.23586020000000002</v>
      </c>
      <c r="AX134" s="23">
        <f t="shared" si="21"/>
        <v>-1.6766730434782613E-2</v>
      </c>
      <c r="AY134" s="23">
        <f t="shared" si="17"/>
        <v>3.0986242105263156E-2</v>
      </c>
      <c r="AZ134" s="23">
        <f t="shared" si="18"/>
        <v>-0.11144510000000001</v>
      </c>
      <c r="BD134" s="2">
        <f>SQRT('(5) year_D_R23p2-5.5km'!BN132^2+'(5) year_D_R23p2-5.5km'!$M132^2)</f>
        <v>0.12887467019979307</v>
      </c>
      <c r="BE134" s="2">
        <f>SQRT('(5) year_D_R23p2-5.5km'!BO132^2+'(5) year_D_R23p2-5.5km'!$M132^2)</f>
        <v>0.1184130896899524</v>
      </c>
      <c r="BF134" s="2">
        <f>SQRT('(5) year_D_R23p2-5.5km'!BP132^2+'(5) year_D_R23p2-5.5km'!$M132^2)</f>
        <v>0.10857161671574823</v>
      </c>
      <c r="BG134" s="2">
        <f>SQRT('(5) year_D_R23p2-5.5km'!BQ132^2+'(5) year_D_R23p2-5.5km'!$M132^2)</f>
        <v>9.9356598378281757E-2</v>
      </c>
      <c r="BH134" s="2">
        <f>SQRT('(5) year_D_R23p2-5.5km'!BR132^2+'(5) year_D_R23p2-5.5km'!$M132^2)</f>
        <v>9.0548176798627103E-2</v>
      </c>
      <c r="BI134" s="2">
        <f>SQRT('(5) year_D_R23p2-5.5km'!BS132^2+'(5) year_D_R23p2-5.5km'!$M132^2)</f>
        <v>8.2389108761307728E-2</v>
      </c>
      <c r="BJ134" s="2">
        <f>SQRT('(5) year_D_R23p2-5.5km'!BT132^2+'(5) year_D_R23p2-5.5km'!$M132^2)</f>
        <v>7.4672718044026712E-2</v>
      </c>
      <c r="BK134" s="2">
        <f>SQRT('(5) year_D_R23p2-5.5km'!BU132^2+'(5) year_D_R23p2-5.5km'!$M132^2)</f>
        <v>6.754167036276075E-2</v>
      </c>
      <c r="BL134" s="2">
        <f>SQRT('(5) year_D_R23p2-5.5km'!BV132^2+'(5) year_D_R23p2-5.5km'!$M132^2)</f>
        <v>6.1037487835958124E-2</v>
      </c>
      <c r="BM134" s="2">
        <f>SQRT('(5) year_D_R23p2-5.5km'!BW132^2+'(5) year_D_R23p2-5.5km'!$M132^2)</f>
        <v>5.5220633969611667E-2</v>
      </c>
      <c r="BN134" s="2">
        <f>SQRT('(5) year_D_R23p2-5.5km'!BX132^2+'(5) year_D_R23p2-5.5km'!$M132^2)</f>
        <v>5.0268972288434542E-2</v>
      </c>
      <c r="BO134" s="2">
        <f>SQRT('(5) year_D_R23p2-5.5km'!BY132^2+'(5) year_D_R23p2-5.5km'!$M132^2)</f>
        <v>4.650254580660855E-2</v>
      </c>
      <c r="BP134" s="2">
        <f>SQRT('(5) year_D_R23p2-5.5km'!BZ132^2+'(5) year_D_R23p2-5.5km'!$M132^2)</f>
        <v>4.4062809991405168E-2</v>
      </c>
      <c r="BQ134" s="2">
        <f>SQRT('(5) year_D_R23p2-5.5km'!CA132^2+'(5) year_D_R23p2-5.5km'!$M132^2)</f>
        <v>4.328393257942869E-2</v>
      </c>
      <c r="BR134" s="2">
        <f>SQRT('(5) year_D_R23p2-5.5km'!CB132^2+'(5) year_D_R23p2-5.5km'!$M132^2)</f>
        <v>3.7969070094654327E-2</v>
      </c>
      <c r="BS134" s="2">
        <f>SQRT('(5) year_D_R23p2-5.5km'!CC132^2+'(5) year_D_R23p2-5.5km'!$M132^2)</f>
        <v>5.9482423954950618E-2</v>
      </c>
      <c r="BT134" s="2">
        <f>SQRT('(5) year_D_R23p2-5.5km'!CD132^2+'(5) year_D_R23p2-5.5km'!$M132^2)</f>
        <v>3.7233435599503845E-2</v>
      </c>
      <c r="BU134" s="2">
        <f>SQRT('(5) year_D_R23p2-5.5km'!CE132^2+'(5) year_D_R23p2-5.5km'!$M132^2)</f>
        <v>4.0591828003852727E-2</v>
      </c>
      <c r="BV134" s="2">
        <f>SQRT('(5) year_D_R23p2-5.5km'!CF132^2+'(5) year_D_R23p2-5.5km'!$M132^2)</f>
        <v>3.5587130198008167E-2</v>
      </c>
      <c r="BW134" s="2">
        <f>SQRT('(5) year_D_R23p2-5.5km'!CG132^2+'(5) year_D_R23p2-5.5km'!$M132^2)</f>
        <v>3.3554214091681397E-2</v>
      </c>
      <c r="BX134" s="2">
        <f>SQRT('(5) year_D_R23p2-5.5km'!CH132^2+'(5) year_D_R23p2-5.5km'!$M132^2)</f>
        <v>3.0775003992830788E-2</v>
      </c>
      <c r="BY134" s="2">
        <f>SQRT('(5) year_D_R23p2-5.5km'!CI132^2+'(5) year_D_R23p2-5.5km'!$M132^2)</f>
        <v>3.5792358136945153E-2</v>
      </c>
      <c r="BZ134" s="2">
        <f>SQRT('(5) year_D_R23p2-5.5km'!CJ132^2+'(5) year_D_R23p2-5.5km'!$M132^2)</f>
        <v>3.3635051643597848E-2</v>
      </c>
      <c r="CA134" s="2">
        <f>SQRT('(5) year_D_R23p2-5.5km'!CK132^2+'(5) year_D_R23p2-5.5km'!$M132^2)</f>
        <v>3.256967307322655E-2</v>
      </c>
      <c r="CB134" s="2">
        <f>SQRT('(5) year_D_R23p2-5.5km'!CL132^2+'(5) year_D_R23p2-5.5km'!$M132^2)</f>
        <v>3.310150776555195E-2</v>
      </c>
      <c r="CC134" s="2">
        <f>SQRT('(5) year_D_R23p2-5.5km'!CM132^2+'(5) year_D_R23p2-5.5km'!$M132^2)</f>
        <v>3.3218322520870161E-2</v>
      </c>
      <c r="CD134" s="2">
        <f>SQRT('(5) year_D_R23p2-5.5km'!CN132^2+'(5) year_D_R23p2-5.5km'!$M132^2)</f>
        <v>3.3153416814094047E-2</v>
      </c>
      <c r="CE134" s="2">
        <f>SQRT('(5) year_D_R23p2-5.5km'!CO132^2+'(5) year_D_R23p2-5.5km'!$M132^2)</f>
        <v>3.3636748448318946E-2</v>
      </c>
      <c r="CF134" s="2">
        <f>SQRT('(5) year_D_R23p2-5.5km'!CP132^2+'(5) year_D_R23p2-5.5km'!$M132^2)</f>
        <v>3.2473022900301865E-2</v>
      </c>
      <c r="CG134" s="2">
        <f>SQRT('(5) year_D_R23p2-5.5km'!CQ132^2+'(5) year_D_R23p2-5.5km'!$M132^2)</f>
        <v>3.1783636996398017E-2</v>
      </c>
      <c r="CH134" s="2">
        <f>SQRT('(5) year_D_R23p2-5.5km'!CR132^2+'(5) year_D_R23p2-5.5km'!$M132^2)</f>
        <v>3.1478017147831577E-2</v>
      </c>
      <c r="CI134" s="2">
        <f>SQRT('(5) year_D_R23p2-5.5km'!CS132^2+'(5) year_D_R23p2-5.5km'!$M132^2)</f>
        <v>3.1705904238638442E-2</v>
      </c>
      <c r="CJ134" s="2">
        <f>SQRT('(5) year_D_R23p2-5.5km'!CT132^2+'(5) year_D_R23p2-5.5km'!$M132^2)</f>
        <v>3.115079048532568E-2</v>
      </c>
      <c r="CK134" s="2">
        <f>SQRT('(5) year_D_R23p2-5.5km'!CU132^2+'(5) year_D_R23p2-5.5km'!$M132^2)</f>
        <v>2.978031580893075E-2</v>
      </c>
      <c r="CL134" s="2">
        <f>SQRT('(5) year_D_R23p2-5.5km'!CV132^2+'(5) year_D_R23p2-5.5km'!$M132^2)</f>
        <v>2.8864929081762587E-2</v>
      </c>
      <c r="CM134" s="2">
        <f>SQRT('(5) year_D_R23p2-5.5km'!CW132^2+'(5) year_D_R23p2-5.5km'!$M132^2)</f>
        <v>2.7819276761858969E-2</v>
      </c>
      <c r="CN134" s="2">
        <f>SQRT('(5) year_D_R23p2-5.5km'!CX132^2+'(5) year_D_R23p2-5.5km'!$M132^2)</f>
        <v>2.9714171741412991E-2</v>
      </c>
      <c r="CO134" s="2">
        <f>SQRT('(5) year_D_R23p2-5.5km'!CY132^2+'(5) year_D_R23p2-5.5km'!$M132^2)</f>
        <v>2.7922482951285629E-2</v>
      </c>
      <c r="CP134" s="2">
        <f>SQRT('(5) year_D_R23p2-5.5km'!CZ132^2+'(5) year_D_R23p2-5.5km'!$M132^2)</f>
        <v>2.7550308277005345E-2</v>
      </c>
      <c r="CQ134" s="2">
        <f>SQRT('(5) year_D_R23p2-5.5km'!DA132^2+'(5) year_D_R23p2-5.5km'!$M132^2)</f>
        <v>3.1722875543092798E-2</v>
      </c>
      <c r="CR134" s="2">
        <f>SQRT('(5) year_D_R23p2-5.5km'!DB132^2+'(5) year_D_R23p2-5.5km'!$M132^2)</f>
        <v>3.1986942147078701E-2</v>
      </c>
      <c r="CS134" s="2">
        <f>SQRT('(5) year_D_R23p2-5.5km'!DC132^2+'(5) year_D_R23p2-5.5km'!$M132^2)</f>
        <v>4.4484841791591984E-2</v>
      </c>
      <c r="CT134" s="2">
        <f>SQRT('(5) year_D_R23p2-5.5km'!DD132^2+'(5) year_D_R23p2-5.5km'!$M132^2)</f>
        <v>3.5122142820107151E-2</v>
      </c>
      <c r="CU134" s="2">
        <f>SQRT('(5) year_D_R23p2-5.5km'!DE132^2+'(5) year_D_R23p2-5.5km'!$M132^2)</f>
        <v>2.0671943215348758E-2</v>
      </c>
      <c r="CV134" s="2">
        <f>SQRT('(5) year_D_R23p2-5.5km'!DF132^2+'(5) year_D_R23p2-5.5km'!$M132^2)</f>
        <v>2.7551481352826392E-2</v>
      </c>
      <c r="CW134" s="2">
        <f>SQRT('(5) year_D_R23p2-5.5km'!DG132^2+'(5) year_D_R23p2-5.5km'!$M132^2)</f>
        <v>2.9739402899748458E-2</v>
      </c>
      <c r="CX134" s="2">
        <f>SQRT('(5) year_D_R23p2-5.5km'!DH132^2+'(5) year_D_R23p2-5.5km'!$M132^2)</f>
        <v>3.5583065008729514E-2</v>
      </c>
      <c r="CY134" s="2">
        <f t="shared" si="19"/>
        <v>6.910962481227449E-3</v>
      </c>
      <c r="CZ134" s="2">
        <f t="shared" si="22"/>
        <v>1.5898835974390506E-2</v>
      </c>
      <c r="DA134" s="2">
        <f t="shared" si="20"/>
        <v>7.2219498137219632E-3</v>
      </c>
    </row>
    <row r="135" spans="1:105" x14ac:dyDescent="0.2">
      <c r="A135" s="170" t="s">
        <v>67</v>
      </c>
      <c r="B135" s="3" t="s">
        <v>190</v>
      </c>
      <c r="C135" s="2">
        <f>'(6) SMB_R23p2-5km_Gl'!P134-'(5) year_D_R23p2-5.5km'!P133</f>
        <v>-0.24734119999999993</v>
      </c>
      <c r="D135" s="2">
        <f>'(6) SMB_R23p2-5km_Gl'!Q134-'(5) year_D_R23p2-5.5km'!Q133</f>
        <v>1.4026588</v>
      </c>
      <c r="E135" s="2">
        <f>'(6) SMB_R23p2-5km_Gl'!R134-'(5) year_D_R23p2-5.5km'!R133</f>
        <v>0.69265880000000002</v>
      </c>
      <c r="F135" s="2">
        <f>'(6) SMB_R23p2-5km_Gl'!S134-'(5) year_D_R23p2-5.5km'!S133</f>
        <v>-0.15734119999999985</v>
      </c>
      <c r="G135" s="2">
        <f>'(6) SMB_R23p2-5km_Gl'!T134-'(5) year_D_R23p2-5.5km'!T133</f>
        <v>-0.47734119999999991</v>
      </c>
      <c r="H135" s="2">
        <f>'(6) SMB_R23p2-5km_Gl'!U134-'(5) year_D_R23p2-5.5km'!U133</f>
        <v>0.62265880000000018</v>
      </c>
      <c r="I135" s="2">
        <f>'(6) SMB_R23p2-5km_Gl'!V134-'(5) year_D_R23p2-5.5km'!V133</f>
        <v>-0.56734119999999977</v>
      </c>
      <c r="J135" s="2">
        <f>'(6) SMB_R23p2-5km_Gl'!W134-'(5) year_D_R23p2-5.5km'!W133</f>
        <v>-0.42734119999999987</v>
      </c>
      <c r="K135" s="2">
        <f>'(6) SMB_R23p2-5km_Gl'!X134-'(5) year_D_R23p2-5.5km'!X133</f>
        <v>-0.11734119999999981</v>
      </c>
      <c r="L135" s="2">
        <f>'(6) SMB_R23p2-5km_Gl'!Y134-'(5) year_D_R23p2-5.5km'!Y133</f>
        <v>0.67430799999999991</v>
      </c>
      <c r="M135" s="2">
        <f>'(6) SMB_R23p2-5km_Gl'!Z134-'(5) year_D_R23p2-5.5km'!Z133</f>
        <v>-8.2393599999999845E-2</v>
      </c>
      <c r="N135" s="2">
        <f>'(6) SMB_R23p2-5km_Gl'!AA134-'(5) year_D_R23p2-5.5km'!AA133</f>
        <v>0.47090479999999979</v>
      </c>
      <c r="O135" s="2">
        <f>'(6) SMB_R23p2-5km_Gl'!AB134-'(5) year_D_R23p2-5.5km'!AB133</f>
        <v>0.20420320000000003</v>
      </c>
      <c r="P135" s="2">
        <f>'(6) SMB_R23p2-5km_Gl'!AC134-'(5) year_D_R23p2-5.5km'!AC133</f>
        <v>-0.38249840000000002</v>
      </c>
      <c r="Q135" s="2">
        <f>'(6) SMB_R23p2-5km_Gl'!AD134-'(5) year_D_R23p2-5.5km'!AD133</f>
        <v>-0.57467159999999984</v>
      </c>
      <c r="R135" s="2">
        <f>'(6) SMB_R23p2-5km_Gl'!AE134-'(5) year_D_R23p2-5.5km'!AE133</f>
        <v>-0.13251143279999988</v>
      </c>
      <c r="S135" s="2">
        <f>'(6) SMB_R23p2-5km_Gl'!AF134-'(5) year_D_R23p2-5.5km'!AF133</f>
        <v>1.2221802288000001</v>
      </c>
      <c r="T135" s="2">
        <f>'(6) SMB_R23p2-5km_Gl'!AG134-'(5) year_D_R23p2-5.5km'!AG133</f>
        <v>0.68020750080000014</v>
      </c>
      <c r="U135" s="2">
        <f>'(6) SMB_R23p2-5km_Gl'!AH134-'(5) year_D_R23p2-5.5km'!AH133</f>
        <v>4.2705868800000157E-2</v>
      </c>
      <c r="V135" s="2">
        <f>'(6) SMB_R23p2-5km_Gl'!AI134-'(5) year_D_R23p2-5.5km'!AI133</f>
        <v>-0.43127904400000006</v>
      </c>
      <c r="W135" s="2">
        <f>'(6) SMB_R23p2-5km_Gl'!AJ134-'(5) year_D_R23p2-5.5km'!AJ133</f>
        <v>0.66327155360000001</v>
      </c>
      <c r="X135" s="2">
        <f>'(6) SMB_R23p2-5km_Gl'!AK134-'(5) year_D_R23p2-5.5km'!AK133</f>
        <v>0.99690204920000025</v>
      </c>
      <c r="Y135" s="2">
        <f>'(6) SMB_R23p2-5km_Gl'!AL134-'(5) year_D_R23p2-5.5km'!AL133</f>
        <v>-0.61496845600000016</v>
      </c>
      <c r="Z135" s="2">
        <f>'(6) SMB_R23p2-5km_Gl'!AM134-'(5) year_D_R23p2-5.5km'!AM133</f>
        <v>1.1701845451999997</v>
      </c>
      <c r="AA135" s="2">
        <f>'(6) SMB_R23p2-5km_Gl'!AN134-'(5) year_D_R23p2-5.5km'!AN133</f>
        <v>0.13184199119999995</v>
      </c>
      <c r="AB135" s="2">
        <f>'(6) SMB_R23p2-5km_Gl'!AO134-'(5) year_D_R23p2-5.5km'!AO133</f>
        <v>0.60350603400000002</v>
      </c>
      <c r="AC135" s="2">
        <f>'(6) SMB_R23p2-5km_Gl'!AP134-'(5) year_D_R23p2-5.5km'!AP133</f>
        <v>0.58323301560000029</v>
      </c>
      <c r="AD135" s="2">
        <f>'(6) SMB_R23p2-5km_Gl'!AQ134-'(5) year_D_R23p2-5.5km'!AQ133</f>
        <v>-1.13706639</v>
      </c>
      <c r="AE135" s="2">
        <f>'(6) SMB_R23p2-5km_Gl'!AR134-'(5) year_D_R23p2-5.5km'!AR133</f>
        <v>1.0031456000001437E-3</v>
      </c>
      <c r="AF135" s="2">
        <f>'(6) SMB_R23p2-5km_Gl'!AS134-'(5) year_D_R23p2-5.5km'!AS133</f>
        <v>0.28065426400000004</v>
      </c>
      <c r="AG135" s="2">
        <f>'(6) SMB_R23p2-5km_Gl'!AT134-'(5) year_D_R23p2-5.5km'!AT133</f>
        <v>-0.36451522920000001</v>
      </c>
      <c r="AH135" s="2">
        <f>'(6) SMB_R23p2-5km_Gl'!AU134-'(5) year_D_R23p2-5.5km'!AU133</f>
        <v>-1.1096913192</v>
      </c>
      <c r="AI135" s="2">
        <f>'(6) SMB_R23p2-5km_Gl'!AV134-'(5) year_D_R23p2-5.5km'!AV133</f>
        <v>-0.95328252800000002</v>
      </c>
      <c r="AJ135" s="2">
        <f>'(6) SMB_R23p2-5km_Gl'!AW134-'(5) year_D_R23p2-5.5km'!AW133</f>
        <v>-0.71847510999999986</v>
      </c>
      <c r="AK135" s="2">
        <f>'(6) SMB_R23p2-5km_Gl'!AX134-'(5) year_D_R23p2-5.5km'!AX133</f>
        <v>-4.6164719999985948E-4</v>
      </c>
      <c r="AL135" s="2">
        <f>'(6) SMB_R23p2-5km_Gl'!AY134-'(5) year_D_R23p2-5.5km'!AY133</f>
        <v>0.76243750400000021</v>
      </c>
      <c r="AM135" s="2">
        <f>'(6) SMB_R23p2-5km_Gl'!AZ134-'(5) year_D_R23p2-5.5km'!AZ133</f>
        <v>-0.58195866599999979</v>
      </c>
      <c r="AN135" s="2">
        <f>'(6) SMB_R23p2-5km_Gl'!BA134-'(5) year_D_R23p2-5.5km'!BA133</f>
        <v>-0.41940810240000004</v>
      </c>
      <c r="AO135" s="2">
        <f>'(6) SMB_R23p2-5km_Gl'!BB134-'(5) year_D_R23p2-5.5km'!BB133</f>
        <v>-0.92427369719999997</v>
      </c>
      <c r="AP135" s="2">
        <f>'(6) SMB_R23p2-5km_Gl'!BC134-'(5) year_D_R23p2-5.5km'!BC133</f>
        <v>6.7264115199999974E-2</v>
      </c>
      <c r="AQ135" s="2">
        <f>'(6) SMB_R23p2-5km_Gl'!BD134-'(5) year_D_R23p2-5.5km'!BD133</f>
        <v>-0.68595107599999983</v>
      </c>
      <c r="AR135" s="2">
        <f>'(6) SMB_R23p2-5km_Gl'!BE134-'(5) year_D_R23p2-5.5km'!BE133</f>
        <v>-1.2002485696</v>
      </c>
      <c r="AS135" s="2">
        <f>'(6) SMB_R23p2-5km_Gl'!BF134-'(5) year_D_R23p2-5.5km'!BF133</f>
        <v>-0.20847419119999966</v>
      </c>
      <c r="AT135" s="2">
        <f>'(6) SMB_R23p2-5km_Gl'!BG134-'(5) year_D_R23p2-5.5km'!BG133</f>
        <v>-0.83151472799999993</v>
      </c>
      <c r="AU135" s="2">
        <f>'(6) SMB_R23p2-5km_Gl'!BH134-'(5) year_D_R23p2-5.5km'!BH133</f>
        <v>-1.1912868352000003</v>
      </c>
      <c r="AV135" s="2">
        <f>'(6) SMB_R23p2-5km_Gl'!BI134-'(5) year_D_R23p2-5.5km'!BI133</f>
        <v>0.16306780160000001</v>
      </c>
      <c r="AW135" s="2">
        <f>'(6) SMB_R23p2-5km_Gl'!BJ134-'(5) year_D_R23p2-5.5km'!BJ133</f>
        <v>-0.87852815999999989</v>
      </c>
      <c r="AX135" s="23">
        <f t="shared" si="21"/>
        <v>-6.7459256617391244E-2</v>
      </c>
      <c r="AY135" s="23">
        <f t="shared" ref="AY135:AY198" si="23">AVERAGE(C135:U135)</f>
        <v>0.14980861924210537</v>
      </c>
      <c r="AZ135" s="23">
        <f t="shared" ref="AZ135:AZ198" si="24">AVERAGE(AE135:AV135)</f>
        <v>-0.43972860382222223</v>
      </c>
      <c r="BD135" s="2">
        <f>SQRT('(5) year_D_R23p2-5.5km'!BN133^2+'(5) year_D_R23p2-5.5km'!$M133^2)</f>
        <v>1.6349740509436466</v>
      </c>
      <c r="BE135" s="2">
        <f>SQRT('(5) year_D_R23p2-5.5km'!BO133^2+'(5) year_D_R23p2-5.5km'!$M133^2)</f>
        <v>1.4849438886163582</v>
      </c>
      <c r="BF135" s="2">
        <f>SQRT('(5) year_D_R23p2-5.5km'!BP133^2+'(5) year_D_R23p2-5.5km'!$M133^2)</f>
        <v>1.3432551081945983</v>
      </c>
      <c r="BG135" s="2">
        <f>SQRT('(5) year_D_R23p2-5.5km'!BQ133^2+'(5) year_D_R23p2-5.5km'!$M133^2)</f>
        <v>1.2065751030261305</v>
      </c>
      <c r="BH135" s="2">
        <f>SQRT('(5) year_D_R23p2-5.5km'!BR133^2+'(5) year_D_R23p2-5.5km'!$M133^2)</f>
        <v>1.0782391564935414</v>
      </c>
      <c r="BI135" s="2">
        <f>SQRT('(5) year_D_R23p2-5.5km'!BS133^2+'(5) year_D_R23p2-5.5km'!$M133^2)</f>
        <v>0.9549161491587469</v>
      </c>
      <c r="BJ135" s="2">
        <f>SQRT('(5) year_D_R23p2-5.5km'!BT133^2+'(5) year_D_R23p2-5.5km'!$M133^2)</f>
        <v>0.8382761088557471</v>
      </c>
      <c r="BK135" s="2">
        <f>SQRT('(5) year_D_R23p2-5.5km'!BU133^2+'(5) year_D_R23p2-5.5km'!$M133^2)</f>
        <v>0.72665805827937269</v>
      </c>
      <c r="BL135" s="2">
        <f>SQRT('(5) year_D_R23p2-5.5km'!BV133^2+'(5) year_D_R23p2-5.5km'!$M133^2)</f>
        <v>0.62007108181358983</v>
      </c>
      <c r="BM135" s="2">
        <f>SQRT('(5) year_D_R23p2-5.5km'!BW133^2+'(5) year_D_R23p2-5.5km'!$M133^2)</f>
        <v>0.51801993635868138</v>
      </c>
      <c r="BN135" s="2">
        <f>SQRT('(5) year_D_R23p2-5.5km'!BX133^2+'(5) year_D_R23p2-5.5km'!$M133^2)</f>
        <v>0.4224796680599579</v>
      </c>
      <c r="BO135" s="2">
        <f>SQRT('(5) year_D_R23p2-5.5km'!BY133^2+'(5) year_D_R23p2-5.5km'!$M133^2)</f>
        <v>0.33078054934782058</v>
      </c>
      <c r="BP135" s="2">
        <f>SQRT('(5) year_D_R23p2-5.5km'!BZ133^2+'(5) year_D_R23p2-5.5km'!$M133^2)</f>
        <v>0.24804888878137182</v>
      </c>
      <c r="BQ135" s="2">
        <f>SQRT('(5) year_D_R23p2-5.5km'!CA133^2+'(5) year_D_R23p2-5.5km'!$M133^2)</f>
        <v>0.19282399414812468</v>
      </c>
      <c r="BR135" s="2">
        <f>SQRT('(5) year_D_R23p2-5.5km'!CB133^2+'(5) year_D_R23p2-5.5km'!$M133^2)</f>
        <v>0.18822197283008996</v>
      </c>
      <c r="BS135" s="2">
        <f>SQRT('(5) year_D_R23p2-5.5km'!CC133^2+'(5) year_D_R23p2-5.5km'!$M133^2)</f>
        <v>0.20664217535687582</v>
      </c>
      <c r="BT135" s="2">
        <f>SQRT('(5) year_D_R23p2-5.5km'!CD133^2+'(5) year_D_R23p2-5.5km'!$M133^2)</f>
        <v>0.19813999446992753</v>
      </c>
      <c r="BU135" s="2">
        <f>SQRT('(5) year_D_R23p2-5.5km'!CE133^2+'(5) year_D_R23p2-5.5km'!$M133^2)</f>
        <v>0.22006890049890504</v>
      </c>
      <c r="BV135" s="2">
        <f>SQRT('(5) year_D_R23p2-5.5km'!CF133^2+'(5) year_D_R23p2-5.5km'!$M133^2)</f>
        <v>0.18911647417459135</v>
      </c>
      <c r="BW135" s="2">
        <f>SQRT('(5) year_D_R23p2-5.5km'!CG133^2+'(5) year_D_R23p2-5.5km'!$M133^2)</f>
        <v>0.211524643203191</v>
      </c>
      <c r="BX135" s="2">
        <f>SQRT('(5) year_D_R23p2-5.5km'!CH133^2+'(5) year_D_R23p2-5.5km'!$M133^2)</f>
        <v>0.18869156396091877</v>
      </c>
      <c r="BY135" s="2">
        <f>SQRT('(5) year_D_R23p2-5.5km'!CI133^2+'(5) year_D_R23p2-5.5km'!$M133^2)</f>
        <v>0.20046260690022041</v>
      </c>
      <c r="BZ135" s="2">
        <f>SQRT('(5) year_D_R23p2-5.5km'!CJ133^2+'(5) year_D_R23p2-5.5km'!$M133^2)</f>
        <v>0.18175938574966261</v>
      </c>
      <c r="CA135" s="2">
        <f>SQRT('(5) year_D_R23p2-5.5km'!CK133^2+'(5) year_D_R23p2-5.5km'!$M133^2)</f>
        <v>0.18367813640076128</v>
      </c>
      <c r="CB135" s="2">
        <f>SQRT('(5) year_D_R23p2-5.5km'!CL133^2+'(5) year_D_R23p2-5.5km'!$M133^2)</f>
        <v>0.20352049870510924</v>
      </c>
      <c r="CC135" s="2">
        <f>SQRT('(5) year_D_R23p2-5.5km'!CM133^2+'(5) year_D_R23p2-5.5km'!$M133^2)</f>
        <v>0.18327151453742507</v>
      </c>
      <c r="CD135" s="2">
        <f>SQRT('(5) year_D_R23p2-5.5km'!CN133^2+'(5) year_D_R23p2-5.5km'!$M133^2)</f>
        <v>0.20225855032035414</v>
      </c>
      <c r="CE135" s="2">
        <f>SQRT('(5) year_D_R23p2-5.5km'!CO133^2+'(5) year_D_R23p2-5.5km'!$M133^2)</f>
        <v>0.23746028511804371</v>
      </c>
      <c r="CF135" s="2">
        <f>SQRT('(5) year_D_R23p2-5.5km'!CP133^2+'(5) year_D_R23p2-5.5km'!$M133^2)</f>
        <v>0.20039286294395972</v>
      </c>
      <c r="CG135" s="2">
        <f>SQRT('(5) year_D_R23p2-5.5km'!CQ133^2+'(5) year_D_R23p2-5.5km'!$M133^2)</f>
        <v>0.17807254116621266</v>
      </c>
      <c r="CH135" s="2">
        <f>SQRT('(5) year_D_R23p2-5.5km'!CR133^2+'(5) year_D_R23p2-5.5km'!$M133^2)</f>
        <v>0.19883868541014432</v>
      </c>
      <c r="CI135" s="2">
        <f>SQRT('(5) year_D_R23p2-5.5km'!CS133^2+'(5) year_D_R23p2-5.5km'!$M133^2)</f>
        <v>0.23419629375279469</v>
      </c>
      <c r="CJ135" s="2">
        <f>SQRT('(5) year_D_R23p2-5.5km'!CT133^2+'(5) year_D_R23p2-5.5km'!$M133^2)</f>
        <v>0.23342144029474821</v>
      </c>
      <c r="CK135" s="2">
        <f>SQRT('(5) year_D_R23p2-5.5km'!CU133^2+'(5) year_D_R23p2-5.5km'!$M133^2)</f>
        <v>0.19704549430425469</v>
      </c>
      <c r="CL135" s="2">
        <f>SQRT('(5) year_D_R23p2-5.5km'!CV133^2+'(5) year_D_R23p2-5.5km'!$M133^2)</f>
        <v>0.17507082019927486</v>
      </c>
      <c r="CM135" s="2">
        <f>SQRT('(5) year_D_R23p2-5.5km'!CW133^2+'(5) year_D_R23p2-5.5km'!$M133^2)</f>
        <v>0.1892778773346411</v>
      </c>
      <c r="CN135" s="2">
        <f>SQRT('(5) year_D_R23p2-5.5km'!CX133^2+'(5) year_D_R23p2-5.5km'!$M133^2)</f>
        <v>0.17258832437555996</v>
      </c>
      <c r="CO135" s="2">
        <f>SQRT('(5) year_D_R23p2-5.5km'!CY133^2+'(5) year_D_R23p2-5.5km'!$M133^2)</f>
        <v>0.17593132742950479</v>
      </c>
      <c r="CP135" s="2">
        <f>SQRT('(5) year_D_R23p2-5.5km'!CZ133^2+'(5) year_D_R23p2-5.5km'!$M133^2)</f>
        <v>0.17479606658643038</v>
      </c>
      <c r="CQ135" s="2">
        <f>SQRT('(5) year_D_R23p2-5.5km'!DA133^2+'(5) year_D_R23p2-5.5km'!$M133^2)</f>
        <v>0.18702567833253891</v>
      </c>
      <c r="CR135" s="2">
        <f>SQRT('(5) year_D_R23p2-5.5km'!DB133^2+'(5) year_D_R23p2-5.5km'!$M133^2)</f>
        <v>0.18208863061919273</v>
      </c>
      <c r="CS135" s="2">
        <f>SQRT('(5) year_D_R23p2-5.5km'!DC133^2+'(5) year_D_R23p2-5.5km'!$M133^2)</f>
        <v>0.2202114066576249</v>
      </c>
      <c r="CT135" s="2">
        <f>SQRT('(5) year_D_R23p2-5.5km'!DD133^2+'(5) year_D_R23p2-5.5km'!$M133^2)</f>
        <v>0.19890342268702715</v>
      </c>
      <c r="CU135" s="2">
        <f>SQRT('(5) year_D_R23p2-5.5km'!DE133^2+'(5) year_D_R23p2-5.5km'!$M133^2)</f>
        <v>0.18293301174885901</v>
      </c>
      <c r="CV135" s="2">
        <f>SQRT('(5) year_D_R23p2-5.5km'!DF133^2+'(5) year_D_R23p2-5.5km'!$M133^2)</f>
        <v>0.18810124665917233</v>
      </c>
      <c r="CW135" s="2">
        <f>SQRT('(5) year_D_R23p2-5.5km'!DG133^2+'(5) year_D_R23p2-5.5km'!$M133^2)</f>
        <v>0.18627860277643282</v>
      </c>
      <c r="CX135" s="2">
        <f>SQRT('(5) year_D_R23p2-5.5km'!DH133^2+'(5) year_D_R23p2-5.5km'!$M133^2)</f>
        <v>0.21576329595863192</v>
      </c>
      <c r="CY135" s="2">
        <f t="shared" si="19"/>
        <v>5.7911089029770754E-2</v>
      </c>
      <c r="CZ135" s="2">
        <f t="shared" si="22"/>
        <v>0.15633574252182741</v>
      </c>
      <c r="DA135" s="2">
        <f t="shared" si="20"/>
        <v>4.550590578893534E-2</v>
      </c>
    </row>
    <row r="136" spans="1:105" x14ac:dyDescent="0.2">
      <c r="A136" s="170" t="s">
        <v>207</v>
      </c>
      <c r="B136" s="3" t="s">
        <v>190</v>
      </c>
      <c r="C136" s="2">
        <f>'(6) SMB_R23p2-5km_Gl'!P135-'(5) year_D_R23p2-5.5km'!P134</f>
        <v>0.1989544</v>
      </c>
      <c r="D136" s="2">
        <f>'(6) SMB_R23p2-5km_Gl'!Q135-'(5) year_D_R23p2-5.5km'!Q134</f>
        <v>0.49895440000000002</v>
      </c>
      <c r="E136" s="2">
        <f>'(6) SMB_R23p2-5km_Gl'!R135-'(5) year_D_R23p2-5.5km'!R134</f>
        <v>0.37895439999999997</v>
      </c>
      <c r="F136" s="2">
        <f>'(6) SMB_R23p2-5km_Gl'!S135-'(5) year_D_R23p2-5.5km'!S134</f>
        <v>0.1989544</v>
      </c>
      <c r="G136" s="2">
        <f>'(6) SMB_R23p2-5km_Gl'!T135-'(5) year_D_R23p2-5.5km'!T134</f>
        <v>0.17895439999999999</v>
      </c>
      <c r="H136" s="2">
        <f>'(6) SMB_R23p2-5km_Gl'!U135-'(5) year_D_R23p2-5.5km'!U134</f>
        <v>0.37895439999999997</v>
      </c>
      <c r="I136" s="2">
        <f>'(6) SMB_R23p2-5km_Gl'!V135-'(5) year_D_R23p2-5.5km'!V134</f>
        <v>0.10895440000000001</v>
      </c>
      <c r="J136" s="2">
        <f>'(6) SMB_R23p2-5km_Gl'!W135-'(5) year_D_R23p2-5.5km'!W134</f>
        <v>0.1689544</v>
      </c>
      <c r="K136" s="2">
        <f>'(6) SMB_R23p2-5km_Gl'!X135-'(5) year_D_R23p2-5.5km'!X134</f>
        <v>0.21895439999999999</v>
      </c>
      <c r="L136" s="2">
        <f>'(6) SMB_R23p2-5km_Gl'!Y135-'(5) year_D_R23p2-5.5km'!Y134</f>
        <v>0.42910540000000003</v>
      </c>
      <c r="M136" s="2">
        <f>'(6) SMB_R23p2-5km_Gl'!Z135-'(5) year_D_R23p2-5.5km'!Z134</f>
        <v>0.26922619999999997</v>
      </c>
      <c r="N136" s="2">
        <f>'(6) SMB_R23p2-5km_Gl'!AA135-'(5) year_D_R23p2-5.5km'!AA134</f>
        <v>0.3493772</v>
      </c>
      <c r="O136" s="2">
        <f>'(6) SMB_R23p2-5km_Gl'!AB135-'(5) year_D_R23p2-5.5km'!AB134</f>
        <v>0.28952820000000001</v>
      </c>
      <c r="P136" s="2">
        <f>'(6) SMB_R23p2-5km_Gl'!AC135-'(5) year_D_R23p2-5.5km'!AC134</f>
        <v>0.23964900000000003</v>
      </c>
      <c r="Q136" s="2">
        <f>'(6) SMB_R23p2-5km_Gl'!AD135-'(5) year_D_R23p2-5.5km'!AD134</f>
        <v>0.11137040000000001</v>
      </c>
      <c r="R136" s="2">
        <f>'(6) SMB_R23p2-5km_Gl'!AE135-'(5) year_D_R23p2-5.5km'!AE134</f>
        <v>0.21244506699999999</v>
      </c>
      <c r="S136" s="2">
        <f>'(6) SMB_R23p2-5km_Gl'!AF135-'(5) year_D_R23p2-5.5km'!AF134</f>
        <v>0.4635434712</v>
      </c>
      <c r="T136" s="2">
        <f>'(6) SMB_R23p2-5km_Gl'!AG135-'(5) year_D_R23p2-5.5km'!AG134</f>
        <v>0.4932302972</v>
      </c>
      <c r="U136" s="2">
        <f>'(6) SMB_R23p2-5km_Gl'!AH135-'(5) year_D_R23p2-5.5km'!AH134</f>
        <v>0.30422520600000003</v>
      </c>
      <c r="V136" s="2">
        <f>'(6) SMB_R23p2-5km_Gl'!AI135-'(5) year_D_R23p2-5.5km'!AI134</f>
        <v>0.19397623720000001</v>
      </c>
      <c r="W136" s="2">
        <f>'(6) SMB_R23p2-5km_Gl'!AJ135-'(5) year_D_R23p2-5.5km'!AJ134</f>
        <v>0.50372781200000005</v>
      </c>
      <c r="X136" s="2">
        <f>'(6) SMB_R23p2-5km_Gl'!AK135-'(5) year_D_R23p2-5.5km'!AK134</f>
        <v>0.4389246832</v>
      </c>
      <c r="Y136" s="2">
        <f>'(6) SMB_R23p2-5km_Gl'!AL135-'(5) year_D_R23p2-5.5km'!AL134</f>
        <v>0.15158590719999998</v>
      </c>
      <c r="Z136" s="2">
        <f>'(6) SMB_R23p2-5km_Gl'!AM135-'(5) year_D_R23p2-5.5km'!AM134</f>
        <v>0.53460300800000005</v>
      </c>
      <c r="AA136" s="2">
        <f>'(6) SMB_R23p2-5km_Gl'!AN135-'(5) year_D_R23p2-5.5km'!AN134</f>
        <v>0.25329414</v>
      </c>
      <c r="AB136" s="2">
        <f>'(6) SMB_R23p2-5km_Gl'!AO135-'(5) year_D_R23p2-5.5km'!AO134</f>
        <v>0.45199711040000001</v>
      </c>
      <c r="AC136" s="2">
        <f>'(6) SMB_R23p2-5km_Gl'!AP135-'(5) year_D_R23p2-5.5km'!AP134</f>
        <v>0.43263010239999999</v>
      </c>
      <c r="AD136" s="2">
        <f>'(6) SMB_R23p2-5km_Gl'!AQ135-'(5) year_D_R23p2-5.5km'!AQ134</f>
        <v>3.32587456E-2</v>
      </c>
      <c r="AE136" s="2">
        <f>'(6) SMB_R23p2-5km_Gl'!AR135-'(5) year_D_R23p2-5.5km'!AR134</f>
        <v>0.18388304</v>
      </c>
      <c r="AF136" s="2">
        <f>'(6) SMB_R23p2-5km_Gl'!AS135-'(5) year_D_R23p2-5.5km'!AS134</f>
        <v>0.32450298559999996</v>
      </c>
      <c r="AG136" s="2">
        <f>'(6) SMB_R23p2-5km_Gl'!AT135-'(5) year_D_R23p2-5.5km'!AT134</f>
        <v>0.21469638639999999</v>
      </c>
      <c r="AH136" s="2">
        <f>'(6) SMB_R23p2-5km_Gl'!AU135-'(5) year_D_R23p2-5.5km'!AU134</f>
        <v>1.48890624E-2</v>
      </c>
      <c r="AI136" s="2">
        <f>'(6) SMB_R23p2-5km_Gl'!AV135-'(5) year_D_R23p2-5.5km'!AV134</f>
        <v>5.5108918399999998E-2</v>
      </c>
      <c r="AJ136" s="2">
        <f>'(6) SMB_R23p2-5km_Gl'!AW135-'(5) year_D_R23p2-5.5km'!AW134</f>
        <v>0.11530002400000001</v>
      </c>
      <c r="AK136" s="2">
        <f>'(6) SMB_R23p2-5km_Gl'!AX135-'(5) year_D_R23p2-5.5km'!AX134</f>
        <v>0.2258382484</v>
      </c>
      <c r="AL136" s="2">
        <f>'(6) SMB_R23p2-5km_Gl'!AY135-'(5) year_D_R23p2-5.5km'!AY134</f>
        <v>0.39423517199999997</v>
      </c>
      <c r="AM136" s="2">
        <f>'(6) SMB_R23p2-5km_Gl'!AZ135-'(5) year_D_R23p2-5.5km'!AZ134</f>
        <v>0.1938628966</v>
      </c>
      <c r="AN136" s="2">
        <f>'(6) SMB_R23p2-5km_Gl'!BA135-'(5) year_D_R23p2-5.5km'!BA134</f>
        <v>0.17525822720000001</v>
      </c>
      <c r="AO136" s="2">
        <f>'(6) SMB_R23p2-5km_Gl'!BB135-'(5) year_D_R23p2-5.5km'!BB134</f>
        <v>2.6336367199999999E-2</v>
      </c>
      <c r="AP136" s="2">
        <f>'(6) SMB_R23p2-5km_Gl'!BC135-'(5) year_D_R23p2-5.5km'!BC134</f>
        <v>0.32401157119999996</v>
      </c>
      <c r="AQ136" s="2">
        <f>'(6) SMB_R23p2-5km_Gl'!BD135-'(5) year_D_R23p2-5.5km'!BD134</f>
        <v>0.13121366200000001</v>
      </c>
      <c r="AR136" s="2">
        <f>'(6) SMB_R23p2-5km_Gl'!BE135-'(5) year_D_R23p2-5.5km'!BE134</f>
        <v>0.1633050724</v>
      </c>
      <c r="AS136" s="2">
        <f>'(6) SMB_R23p2-5km_Gl'!BF135-'(5) year_D_R23p2-5.5km'!BF134</f>
        <v>0.26475521599999996</v>
      </c>
      <c r="AT136" s="2">
        <f>'(6) SMB_R23p2-5km_Gl'!BG135-'(5) year_D_R23p2-5.5km'!BG134</f>
        <v>0.1004592108</v>
      </c>
      <c r="AU136" s="2">
        <f>'(6) SMB_R23p2-5km_Gl'!BH135-'(5) year_D_R23p2-5.5km'!BH134</f>
        <v>4.9618624000000014E-2</v>
      </c>
      <c r="AV136" s="2">
        <f>'(6) SMB_R23p2-5km_Gl'!BI135-'(5) year_D_R23p2-5.5km'!BI134</f>
        <v>0.37961862400000002</v>
      </c>
      <c r="AW136" s="2">
        <f>'(6) SMB_R23p2-5km_Gl'!BJ135-'(5) year_D_R23p2-5.5km'!BJ134</f>
        <v>0.1076698784</v>
      </c>
      <c r="AX136" s="23">
        <f t="shared" si="21"/>
        <v>0.25702567600000009</v>
      </c>
      <c r="AY136" s="23">
        <f t="shared" si="23"/>
        <v>0.28906789691578949</v>
      </c>
      <c r="AZ136" s="23">
        <f t="shared" si="24"/>
        <v>0.18538296158888884</v>
      </c>
      <c r="BD136" s="2">
        <f>SQRT('(5) year_D_R23p2-5.5km'!BN134^2+'(5) year_D_R23p2-5.5km'!$M134^2)</f>
        <v>3.2431224015356801E-2</v>
      </c>
      <c r="BE136" s="2">
        <f>SQRT('(5) year_D_R23p2-5.5km'!BO134^2+'(5) year_D_R23p2-5.5km'!$M134^2)</f>
        <v>2.9680615916224406E-2</v>
      </c>
      <c r="BF136" s="2">
        <f>SQRT('(5) year_D_R23p2-5.5km'!BP134^2+'(5) year_D_R23p2-5.5km'!$M134^2)</f>
        <v>2.7091586460935933E-2</v>
      </c>
      <c r="BG136" s="2">
        <f>SQRT('(5) year_D_R23p2-5.5km'!BQ134^2+'(5) year_D_R23p2-5.5km'!$M134^2)</f>
        <v>2.4635061931189795E-2</v>
      </c>
      <c r="BH136" s="2">
        <f>SQRT('(5) year_D_R23p2-5.5km'!BR134^2+'(5) year_D_R23p2-5.5km'!$M134^2)</f>
        <v>2.2313041467124848E-2</v>
      </c>
      <c r="BI136" s="2">
        <f>SQRT('(5) year_D_R23p2-5.5km'!BS134^2+'(5) year_D_R23p2-5.5km'!$M134^2)</f>
        <v>2.0098390054920399E-2</v>
      </c>
      <c r="BJ136" s="2">
        <f>SQRT('(5) year_D_R23p2-5.5km'!BT134^2+'(5) year_D_R23p2-5.5km'!$M134^2)</f>
        <v>1.8025211216127223E-2</v>
      </c>
      <c r="BK136" s="2">
        <f>SQRT('(5) year_D_R23p2-5.5km'!BU134^2+'(5) year_D_R23p2-5.5km'!$M134^2)</f>
        <v>1.6098923357936279E-2</v>
      </c>
      <c r="BL136" s="2">
        <f>SQRT('(5) year_D_R23p2-5.5km'!BV134^2+'(5) year_D_R23p2-5.5km'!$M134^2)</f>
        <v>1.42992296063097E-2</v>
      </c>
      <c r="BM136" s="2">
        <f>SQRT('(5) year_D_R23p2-5.5km'!BW134^2+'(5) year_D_R23p2-5.5km'!$M134^2)</f>
        <v>1.2592124352789192E-2</v>
      </c>
      <c r="BN136" s="2">
        <f>SQRT('(5) year_D_R23p2-5.5km'!BX134^2+'(5) year_D_R23p2-5.5km'!$M134^2)</f>
        <v>1.1105175114749597E-2</v>
      </c>
      <c r="BO136" s="2">
        <f>SQRT('(5) year_D_R23p2-5.5km'!BY134^2+'(5) year_D_R23p2-5.5km'!$M134^2)</f>
        <v>9.8802867461835805E-3</v>
      </c>
      <c r="BP136" s="2">
        <f>SQRT('(5) year_D_R23p2-5.5km'!BZ134^2+'(5) year_D_R23p2-5.5km'!$M134^2)</f>
        <v>9.0276527947424044E-3</v>
      </c>
      <c r="BQ136" s="2">
        <f>SQRT('(5) year_D_R23p2-5.5km'!CA134^2+'(5) year_D_R23p2-5.5km'!$M134^2)</f>
        <v>8.7032199756144051E-3</v>
      </c>
      <c r="BR136" s="2">
        <f>SQRT('(5) year_D_R23p2-5.5km'!CB134^2+'(5) year_D_R23p2-5.5km'!$M134^2)</f>
        <v>8.405881209416181E-3</v>
      </c>
      <c r="BS136" s="2">
        <f>SQRT('(5) year_D_R23p2-5.5km'!CC134^2+'(5) year_D_R23p2-5.5km'!$M134^2)</f>
        <v>8.5270186996286735E-3</v>
      </c>
      <c r="BT136" s="2">
        <f>SQRT('(5) year_D_R23p2-5.5km'!CD134^2+'(5) year_D_R23p2-5.5km'!$M134^2)</f>
        <v>8.0351849689720162E-3</v>
      </c>
      <c r="BU136" s="2">
        <f>SQRT('(5) year_D_R23p2-5.5km'!CE134^2+'(5) year_D_R23p2-5.5km'!$M134^2)</f>
        <v>8.0984839961798505E-3</v>
      </c>
      <c r="BV136" s="2">
        <f>SQRT('(5) year_D_R23p2-5.5km'!CF134^2+'(5) year_D_R23p2-5.5km'!$M134^2)</f>
        <v>7.8919030244693992E-3</v>
      </c>
      <c r="BW136" s="2">
        <f>SQRT('(5) year_D_R23p2-5.5km'!CG134^2+'(5) year_D_R23p2-5.5km'!$M134^2)</f>
        <v>8.0099988908852952E-3</v>
      </c>
      <c r="BX136" s="2">
        <f>SQRT('(5) year_D_R23p2-5.5km'!CH134^2+'(5) year_D_R23p2-5.5km'!$M134^2)</f>
        <v>8.0746976274320616E-3</v>
      </c>
      <c r="BY136" s="2">
        <f>SQRT('(5) year_D_R23p2-5.5km'!CI134^2+'(5) year_D_R23p2-5.5km'!$M134^2)</f>
        <v>9.682741747895773E-3</v>
      </c>
      <c r="BZ136" s="2">
        <f>SQRT('(5) year_D_R23p2-5.5km'!CJ134^2+'(5) year_D_R23p2-5.5km'!$M134^2)</f>
        <v>8.4499598295458347E-3</v>
      </c>
      <c r="CA136" s="2">
        <f>SQRT('(5) year_D_R23p2-5.5km'!CK134^2+'(5) year_D_R23p2-5.5km'!$M134^2)</f>
        <v>7.685836395990739E-3</v>
      </c>
      <c r="CB136" s="2">
        <f>SQRT('(5) year_D_R23p2-5.5km'!CL134^2+'(5) year_D_R23p2-5.5km'!$M134^2)</f>
        <v>8.0253654161024437E-3</v>
      </c>
      <c r="CC136" s="2">
        <f>SQRT('(5) year_D_R23p2-5.5km'!CM134^2+'(5) year_D_R23p2-5.5km'!$M134^2)</f>
        <v>8.4508729159632166E-3</v>
      </c>
      <c r="CD136" s="2">
        <f>SQRT('(5) year_D_R23p2-5.5km'!CN134^2+'(5) year_D_R23p2-5.5km'!$M134^2)</f>
        <v>8.402367083209317E-3</v>
      </c>
      <c r="CE136" s="2">
        <f>SQRT('(5) year_D_R23p2-5.5km'!CO134^2+'(5) year_D_R23p2-5.5km'!$M134^2)</f>
        <v>8.4816073302316584E-3</v>
      </c>
      <c r="CF136" s="2">
        <f>SQRT('(5) year_D_R23p2-5.5km'!CP134^2+'(5) year_D_R23p2-5.5km'!$M134^2)</f>
        <v>8.1728711716905766E-3</v>
      </c>
      <c r="CG136" s="2">
        <f>SQRT('(5) year_D_R23p2-5.5km'!CQ134^2+'(5) year_D_R23p2-5.5km'!$M134^2)</f>
        <v>7.9400558227935535E-3</v>
      </c>
      <c r="CH136" s="2">
        <f>SQRT('(5) year_D_R23p2-5.5km'!CR134^2+'(5) year_D_R23p2-5.5km'!$M134^2)</f>
        <v>7.9860964030393708E-3</v>
      </c>
      <c r="CI136" s="2">
        <f>SQRT('(5) year_D_R23p2-5.5km'!CS134^2+'(5) year_D_R23p2-5.5km'!$M134^2)</f>
        <v>8.1555797192902259E-3</v>
      </c>
      <c r="CJ136" s="2">
        <f>SQRT('(5) year_D_R23p2-5.5km'!CT134^2+'(5) year_D_R23p2-5.5km'!$M134^2)</f>
        <v>8.1168455903644667E-3</v>
      </c>
      <c r="CK136" s="2">
        <f>SQRT('(5) year_D_R23p2-5.5km'!CU134^2+'(5) year_D_R23p2-5.5km'!$M134^2)</f>
        <v>7.8841435181173144E-3</v>
      </c>
      <c r="CL136" s="2">
        <f>SQRT('(5) year_D_R23p2-5.5km'!CV134^2+'(5) year_D_R23p2-5.5km'!$M134^2)</f>
        <v>7.7020248013163926E-3</v>
      </c>
      <c r="CM136" s="2">
        <f>SQRT('(5) year_D_R23p2-5.5km'!CW134^2+'(5) year_D_R23p2-5.5km'!$M134^2)</f>
        <v>8.0481603671779672E-3</v>
      </c>
      <c r="CN136" s="2">
        <f>SQRT('(5) year_D_R23p2-5.5km'!CX134^2+'(5) year_D_R23p2-5.5km'!$M134^2)</f>
        <v>8.1250417183585145E-3</v>
      </c>
      <c r="CO136" s="2">
        <f>SQRT('(5) year_D_R23p2-5.5km'!CY134^2+'(5) year_D_R23p2-5.5km'!$M134^2)</f>
        <v>7.8961172475919446E-3</v>
      </c>
      <c r="CP136" s="2">
        <f>SQRT('(5) year_D_R23p2-5.5km'!CZ134^2+'(5) year_D_R23p2-5.5km'!$M134^2)</f>
        <v>7.7207553551103718E-3</v>
      </c>
      <c r="CQ136" s="2">
        <f>SQRT('(5) year_D_R23p2-5.5km'!DA134^2+'(5) year_D_R23p2-5.5km'!$M134^2)</f>
        <v>8.437882661198123E-3</v>
      </c>
      <c r="CR136" s="2">
        <f>SQRT('(5) year_D_R23p2-5.5km'!DB134^2+'(5) year_D_R23p2-5.5km'!$M134^2)</f>
        <v>9.2379368486997064E-3</v>
      </c>
      <c r="CS136" s="2">
        <f>SQRT('(5) year_D_R23p2-5.5km'!DC134^2+'(5) year_D_R23p2-5.5km'!$M134^2)</f>
        <v>8.8069051468977512E-3</v>
      </c>
      <c r="CT136" s="2">
        <f>SQRT('(5) year_D_R23p2-5.5km'!DD134^2+'(5) year_D_R23p2-5.5km'!$M134^2)</f>
        <v>8.6140619963287011E-3</v>
      </c>
      <c r="CU136" s="2">
        <f>SQRT('(5) year_D_R23p2-5.5km'!DE134^2+'(5) year_D_R23p2-5.5km'!$M134^2)</f>
        <v>7.2882804944732977E-3</v>
      </c>
      <c r="CV136" s="2">
        <f>SQRT('(5) year_D_R23p2-5.5km'!DF134^2+'(5) year_D_R23p2-5.5km'!$M134^2)</f>
        <v>7.6277778479849094E-3</v>
      </c>
      <c r="CW136" s="2">
        <f>SQRT('(5) year_D_R23p2-5.5km'!DG134^2+'(5) year_D_R23p2-5.5km'!$M134^2)</f>
        <v>7.5738874399812845E-3</v>
      </c>
      <c r="CX136" s="2">
        <f>SQRT('(5) year_D_R23p2-5.5km'!DH134^2+'(5) year_D_R23p2-5.5km'!$M134^2)</f>
        <v>8.0842984165243933E-3</v>
      </c>
      <c r="CY136" s="2">
        <f t="shared" si="19"/>
        <v>1.6771744085568392E-3</v>
      </c>
      <c r="CZ136" s="2">
        <f t="shared" si="22"/>
        <v>3.6836568345447939E-3</v>
      </c>
      <c r="DA136" s="2">
        <f t="shared" si="20"/>
        <v>1.903091793640741E-3</v>
      </c>
    </row>
    <row r="137" spans="1:105" x14ac:dyDescent="0.2">
      <c r="A137" s="170" t="s">
        <v>202</v>
      </c>
      <c r="B137" s="3" t="s">
        <v>190</v>
      </c>
      <c r="C137" s="2">
        <f>'(6) SMB_R23p2-5km_Gl'!P136-'(5) year_D_R23p2-5.5km'!P135</f>
        <v>0.09</v>
      </c>
      <c r="D137" s="2">
        <f>'(6) SMB_R23p2-5km_Gl'!Q136-'(5) year_D_R23p2-5.5km'!Q135</f>
        <v>1.39</v>
      </c>
      <c r="E137" s="2">
        <f>'(6) SMB_R23p2-5km_Gl'!R136-'(5) year_D_R23p2-5.5km'!R135</f>
        <v>0.78</v>
      </c>
      <c r="F137" s="2">
        <f>'(6) SMB_R23p2-5km_Gl'!S136-'(5) year_D_R23p2-5.5km'!S135</f>
        <v>-0.01</v>
      </c>
      <c r="G137" s="2">
        <f>'(6) SMB_R23p2-5km_Gl'!T136-'(5) year_D_R23p2-5.5km'!T135</f>
        <v>-0.39</v>
      </c>
      <c r="H137" s="2">
        <f>'(6) SMB_R23p2-5km_Gl'!U136-'(5) year_D_R23p2-5.5km'!U135</f>
        <v>0.66</v>
      </c>
      <c r="I137" s="2">
        <f>'(6) SMB_R23p2-5km_Gl'!V136-'(5) year_D_R23p2-5.5km'!V135</f>
        <v>-0.03</v>
      </c>
      <c r="J137" s="2">
        <f>'(6) SMB_R23p2-5km_Gl'!W136-'(5) year_D_R23p2-5.5km'!W135</f>
        <v>-0.1</v>
      </c>
      <c r="K137" s="2">
        <f>'(6) SMB_R23p2-5km_Gl'!X136-'(5) year_D_R23p2-5.5km'!X135</f>
        <v>0</v>
      </c>
      <c r="L137" s="2">
        <f>'(6) SMB_R23p2-5km_Gl'!Y136-'(5) year_D_R23p2-5.5km'!Y135</f>
        <v>0.43</v>
      </c>
      <c r="M137" s="2">
        <f>'(6) SMB_R23p2-5km_Gl'!Z136-'(5) year_D_R23p2-5.5km'!Z135</f>
        <v>0.23</v>
      </c>
      <c r="N137" s="2">
        <f>'(6) SMB_R23p2-5km_Gl'!AA136-'(5) year_D_R23p2-5.5km'!AA135</f>
        <v>0.5</v>
      </c>
      <c r="O137" s="2">
        <f>'(6) SMB_R23p2-5km_Gl'!AB136-'(5) year_D_R23p2-5.5km'!AB135</f>
        <v>0.63</v>
      </c>
      <c r="P137" s="2">
        <f>'(6) SMB_R23p2-5km_Gl'!AC136-'(5) year_D_R23p2-5.5km'!AC135</f>
        <v>-0.5</v>
      </c>
      <c r="Q137" s="2">
        <f>'(6) SMB_R23p2-5km_Gl'!AD136-'(5) year_D_R23p2-5.5km'!AD135</f>
        <v>-0.56000000000000005</v>
      </c>
      <c r="R137" s="2">
        <f>'(6) SMB_R23p2-5km_Gl'!AE136-'(5) year_D_R23p2-5.5km'!AE135</f>
        <v>0.34</v>
      </c>
      <c r="S137" s="2">
        <f>'(6) SMB_R23p2-5km_Gl'!AF136-'(5) year_D_R23p2-5.5km'!AF135</f>
        <v>0.82</v>
      </c>
      <c r="T137" s="2">
        <f>'(6) SMB_R23p2-5km_Gl'!AG136-'(5) year_D_R23p2-5.5km'!AG135</f>
        <v>0.91</v>
      </c>
      <c r="U137" s="2">
        <f>'(6) SMB_R23p2-5km_Gl'!AH136-'(5) year_D_R23p2-5.5km'!AH135</f>
        <v>-0.11</v>
      </c>
      <c r="V137" s="2">
        <f>'(6) SMB_R23p2-5km_Gl'!AI136-'(5) year_D_R23p2-5.5km'!AI135</f>
        <v>-0.23</v>
      </c>
      <c r="W137" s="2">
        <f>'(6) SMB_R23p2-5km_Gl'!AJ136-'(5) year_D_R23p2-5.5km'!AJ135</f>
        <v>0.95</v>
      </c>
      <c r="X137" s="2">
        <f>'(6) SMB_R23p2-5km_Gl'!AK136-'(5) year_D_R23p2-5.5km'!AK135</f>
        <v>0.95</v>
      </c>
      <c r="Y137" s="2">
        <f>'(6) SMB_R23p2-5km_Gl'!AL136-'(5) year_D_R23p2-5.5km'!AL135</f>
        <v>-0.68</v>
      </c>
      <c r="Z137" s="2">
        <f>'(6) SMB_R23p2-5km_Gl'!AM136-'(5) year_D_R23p2-5.5km'!AM135</f>
        <v>0.55000000000000004</v>
      </c>
      <c r="AA137" s="2">
        <f>'(6) SMB_R23p2-5km_Gl'!AN136-'(5) year_D_R23p2-5.5km'!AN135</f>
        <v>0.34</v>
      </c>
      <c r="AB137" s="2">
        <f>'(6) SMB_R23p2-5km_Gl'!AO136-'(5) year_D_R23p2-5.5km'!AO135</f>
        <v>0.36</v>
      </c>
      <c r="AC137" s="2">
        <f>'(6) SMB_R23p2-5km_Gl'!AP136-'(5) year_D_R23p2-5.5km'!AP135</f>
        <v>0.31</v>
      </c>
      <c r="AD137" s="2">
        <f>'(6) SMB_R23p2-5km_Gl'!AQ136-'(5) year_D_R23p2-5.5km'!AQ135</f>
        <v>-0.8</v>
      </c>
      <c r="AE137" s="2">
        <f>'(6) SMB_R23p2-5km_Gl'!AR136-'(5) year_D_R23p2-5.5km'!AR135</f>
        <v>-0.44</v>
      </c>
      <c r="AF137" s="2">
        <f>'(6) SMB_R23p2-5km_Gl'!AS136-'(5) year_D_R23p2-5.5km'!AS135</f>
        <v>0.11</v>
      </c>
      <c r="AG137" s="2">
        <f>'(6) SMB_R23p2-5km_Gl'!AT136-'(5) year_D_R23p2-5.5km'!AT135</f>
        <v>-0.93</v>
      </c>
      <c r="AH137" s="2">
        <f>'(6) SMB_R23p2-5km_Gl'!AU136-'(5) year_D_R23p2-5.5km'!AU135</f>
        <v>-1.76</v>
      </c>
      <c r="AI137" s="2">
        <f>'(6) SMB_R23p2-5km_Gl'!AV136-'(5) year_D_R23p2-5.5km'!AV135</f>
        <v>-1.64</v>
      </c>
      <c r="AJ137" s="2">
        <f>'(6) SMB_R23p2-5km_Gl'!AW136-'(5) year_D_R23p2-5.5km'!AW135</f>
        <v>-1.89</v>
      </c>
      <c r="AK137" s="2">
        <f>'(6) SMB_R23p2-5km_Gl'!AX136-'(5) year_D_R23p2-5.5km'!AX135</f>
        <v>-1.04</v>
      </c>
      <c r="AL137" s="2">
        <f>'(6) SMB_R23p2-5km_Gl'!AY136-'(5) year_D_R23p2-5.5km'!AY135</f>
        <v>-0.03</v>
      </c>
      <c r="AM137" s="2">
        <f>'(6) SMB_R23p2-5km_Gl'!AZ136-'(5) year_D_R23p2-5.5km'!AZ135</f>
        <v>-1.1599999999999999</v>
      </c>
      <c r="AN137" s="2">
        <f>'(6) SMB_R23p2-5km_Gl'!BA136-'(5) year_D_R23p2-5.5km'!BA135</f>
        <v>-1.74</v>
      </c>
      <c r="AO137" s="2">
        <f>'(6) SMB_R23p2-5km_Gl'!BB136-'(5) year_D_R23p2-5.5km'!BB135</f>
        <v>-2.19</v>
      </c>
      <c r="AP137" s="2">
        <f>'(6) SMB_R23p2-5km_Gl'!BC136-'(5) year_D_R23p2-5.5km'!BC135</f>
        <v>-1.38</v>
      </c>
      <c r="AQ137" s="2">
        <f>'(6) SMB_R23p2-5km_Gl'!BD136-'(5) year_D_R23p2-5.5km'!BD135</f>
        <v>-2.62</v>
      </c>
      <c r="AR137" s="2">
        <f>'(6) SMB_R23p2-5km_Gl'!BE136-'(5) year_D_R23p2-5.5km'!BE135</f>
        <v>-2.88</v>
      </c>
      <c r="AS137" s="2">
        <f>'(6) SMB_R23p2-5km_Gl'!BF136-'(5) year_D_R23p2-5.5km'!BF135</f>
        <v>-0.13</v>
      </c>
      <c r="AT137" s="2">
        <f>'(6) SMB_R23p2-5km_Gl'!BG136-'(5) year_D_R23p2-5.5km'!BG135</f>
        <v>-1.43</v>
      </c>
      <c r="AU137" s="2">
        <f>'(6) SMB_R23p2-5km_Gl'!BH136-'(5) year_D_R23p2-5.5km'!BH135</f>
        <v>-2.93</v>
      </c>
      <c r="AV137" s="2">
        <f>'(6) SMB_R23p2-5km_Gl'!BI136-'(5) year_D_R23p2-5.5km'!BI135</f>
        <v>-1.77</v>
      </c>
      <c r="AW137" s="2">
        <f>'(6) SMB_R23p2-5km_Gl'!BJ136-'(5) year_D_R23p2-5.5km'!BJ135</f>
        <v>-1.06</v>
      </c>
      <c r="AX137" s="23">
        <f t="shared" si="21"/>
        <v>-0.41347826086956518</v>
      </c>
      <c r="AY137" s="23">
        <f t="shared" si="23"/>
        <v>0.26736842105263159</v>
      </c>
      <c r="AZ137" s="23">
        <f t="shared" si="24"/>
        <v>-1.4361111111111109</v>
      </c>
      <c r="BD137" s="2">
        <f>SQRT('(5) year_D_R23p2-5.5km'!BN135^2+'(5) year_D_R23p2-5.5km'!$M135^2)</f>
        <v>3.6372466446463053E-2</v>
      </c>
      <c r="BE137" s="2">
        <f>SQRT('(5) year_D_R23p2-5.5km'!BO135^2+'(5) year_D_R23p2-5.5km'!$M135^2)</f>
        <v>3.6372466446463053E-2</v>
      </c>
      <c r="BF137" s="2">
        <f>SQRT('(5) year_D_R23p2-5.5km'!BP135^2+'(5) year_D_R23p2-5.5km'!$M135^2)</f>
        <v>3.6372466446463053E-2</v>
      </c>
      <c r="BG137" s="2">
        <f>SQRT('(5) year_D_R23p2-5.5km'!BQ135^2+'(5) year_D_R23p2-5.5km'!$M135^2)</f>
        <v>3.6372466446463053E-2</v>
      </c>
      <c r="BH137" s="2">
        <f>SQRT('(5) year_D_R23p2-5.5km'!BR135^2+'(5) year_D_R23p2-5.5km'!$M135^2)</f>
        <v>3.6372466446463053E-2</v>
      </c>
      <c r="BI137" s="2">
        <f>SQRT('(5) year_D_R23p2-5.5km'!BS135^2+'(5) year_D_R23p2-5.5km'!$M135^2)</f>
        <v>3.6372466446463053E-2</v>
      </c>
      <c r="BJ137" s="2">
        <f>SQRT('(5) year_D_R23p2-5.5km'!BT135^2+'(5) year_D_R23p2-5.5km'!$M135^2)</f>
        <v>3.6372466446463053E-2</v>
      </c>
      <c r="BK137" s="2">
        <f>SQRT('(5) year_D_R23p2-5.5km'!BU135^2+'(5) year_D_R23p2-5.5km'!$M135^2)</f>
        <v>3.6372466446463053E-2</v>
      </c>
      <c r="BL137" s="2">
        <f>SQRT('(5) year_D_R23p2-5.5km'!BV135^2+'(5) year_D_R23p2-5.5km'!$M135^2)</f>
        <v>3.6372466446463053E-2</v>
      </c>
      <c r="BM137" s="2">
        <f>SQRT('(5) year_D_R23p2-5.5km'!BW135^2+'(5) year_D_R23p2-5.5km'!$M135^2)</f>
        <v>3.6372466446463053E-2</v>
      </c>
      <c r="BN137" s="2">
        <f>SQRT('(5) year_D_R23p2-5.5km'!BX135^2+'(5) year_D_R23p2-5.5km'!$M135^2)</f>
        <v>3.6372466446463053E-2</v>
      </c>
      <c r="BO137" s="2">
        <f>SQRT('(5) year_D_R23p2-5.5km'!BY135^2+'(5) year_D_R23p2-5.5km'!$M135^2)</f>
        <v>3.6372466446463053E-2</v>
      </c>
      <c r="BP137" s="2">
        <f>SQRT('(5) year_D_R23p2-5.5km'!BZ135^2+'(5) year_D_R23p2-5.5km'!$M135^2)</f>
        <v>3.6372466446463053E-2</v>
      </c>
      <c r="BQ137" s="2">
        <f>SQRT('(5) year_D_R23p2-5.5km'!CA135^2+'(5) year_D_R23p2-5.5km'!$M135^2)</f>
        <v>3.6372466446463053E-2</v>
      </c>
      <c r="BR137" s="2">
        <f>SQRT('(5) year_D_R23p2-5.5km'!CB135^2+'(5) year_D_R23p2-5.5km'!$M135^2)</f>
        <v>3.6372466446463053E-2</v>
      </c>
      <c r="BS137" s="2">
        <f>SQRT('(5) year_D_R23p2-5.5km'!CC135^2+'(5) year_D_R23p2-5.5km'!$M135^2)</f>
        <v>3.6372466446463053E-2</v>
      </c>
      <c r="BT137" s="2">
        <f>SQRT('(5) year_D_R23p2-5.5km'!CD135^2+'(5) year_D_R23p2-5.5km'!$M135^2)</f>
        <v>3.6372466446463053E-2</v>
      </c>
      <c r="BU137" s="2">
        <f>SQRT('(5) year_D_R23p2-5.5km'!CE135^2+'(5) year_D_R23p2-5.5km'!$M135^2)</f>
        <v>3.6372466446463053E-2</v>
      </c>
      <c r="BV137" s="2">
        <f>SQRT('(5) year_D_R23p2-5.5km'!CF135^2+'(5) year_D_R23p2-5.5km'!$M135^2)</f>
        <v>3.6372466446463053E-2</v>
      </c>
      <c r="BW137" s="2">
        <f>SQRT('(5) year_D_R23p2-5.5km'!CG135^2+'(5) year_D_R23p2-5.5km'!$M135^2)</f>
        <v>3.6372466446463053E-2</v>
      </c>
      <c r="BX137" s="2">
        <f>SQRT('(5) year_D_R23p2-5.5km'!CH135^2+'(5) year_D_R23p2-5.5km'!$M135^2)</f>
        <v>3.6372466446463053E-2</v>
      </c>
      <c r="BY137" s="2">
        <f>SQRT('(5) year_D_R23p2-5.5km'!CI135^2+'(5) year_D_R23p2-5.5km'!$M135^2)</f>
        <v>3.6372466446463053E-2</v>
      </c>
      <c r="BZ137" s="2">
        <f>SQRT('(5) year_D_R23p2-5.5km'!CJ135^2+'(5) year_D_R23p2-5.5km'!$M135^2)</f>
        <v>3.6372466446463053E-2</v>
      </c>
      <c r="CA137" s="2">
        <f>SQRT('(5) year_D_R23p2-5.5km'!CK135^2+'(5) year_D_R23p2-5.5km'!$M135^2)</f>
        <v>3.6372466446463053E-2</v>
      </c>
      <c r="CB137" s="2">
        <f>SQRT('(5) year_D_R23p2-5.5km'!CL135^2+'(5) year_D_R23p2-5.5km'!$M135^2)</f>
        <v>3.6372466446463053E-2</v>
      </c>
      <c r="CC137" s="2">
        <f>SQRT('(5) year_D_R23p2-5.5km'!CM135^2+'(5) year_D_R23p2-5.5km'!$M135^2)</f>
        <v>3.6372466446463053E-2</v>
      </c>
      <c r="CD137" s="2">
        <f>SQRT('(5) year_D_R23p2-5.5km'!CN135^2+'(5) year_D_R23p2-5.5km'!$M135^2)</f>
        <v>3.6372466446463053E-2</v>
      </c>
      <c r="CE137" s="2">
        <f>SQRT('(5) year_D_R23p2-5.5km'!CO135^2+'(5) year_D_R23p2-5.5km'!$M135^2)</f>
        <v>3.6372466446463053E-2</v>
      </c>
      <c r="CF137" s="2">
        <f>SQRT('(5) year_D_R23p2-5.5km'!CP135^2+'(5) year_D_R23p2-5.5km'!$M135^2)</f>
        <v>3.6372466446463053E-2</v>
      </c>
      <c r="CG137" s="2">
        <f>SQRT('(5) year_D_R23p2-5.5km'!CQ135^2+'(5) year_D_R23p2-5.5km'!$M135^2)</f>
        <v>3.6372466446463053E-2</v>
      </c>
      <c r="CH137" s="2">
        <f>SQRT('(5) year_D_R23p2-5.5km'!CR135^2+'(5) year_D_R23p2-5.5km'!$M135^2)</f>
        <v>3.6372466446463053E-2</v>
      </c>
      <c r="CI137" s="2">
        <f>SQRT('(5) year_D_R23p2-5.5km'!CS135^2+'(5) year_D_R23p2-5.5km'!$M135^2)</f>
        <v>3.6372466446463053E-2</v>
      </c>
      <c r="CJ137" s="2">
        <f>SQRT('(5) year_D_R23p2-5.5km'!CT135^2+'(5) year_D_R23p2-5.5km'!$M135^2)</f>
        <v>3.6372466446463053E-2</v>
      </c>
      <c r="CK137" s="2">
        <f>SQRT('(5) year_D_R23p2-5.5km'!CU135^2+'(5) year_D_R23p2-5.5km'!$M135^2)</f>
        <v>3.6372466446463053E-2</v>
      </c>
      <c r="CL137" s="2">
        <f>SQRT('(5) year_D_R23p2-5.5km'!CV135^2+'(5) year_D_R23p2-5.5km'!$M135^2)</f>
        <v>3.6372466446463053E-2</v>
      </c>
      <c r="CM137" s="2">
        <f>SQRT('(5) year_D_R23p2-5.5km'!CW135^2+'(5) year_D_R23p2-5.5km'!$M135^2)</f>
        <v>3.6372466446463053E-2</v>
      </c>
      <c r="CN137" s="2">
        <f>SQRT('(5) year_D_R23p2-5.5km'!CX135^2+'(5) year_D_R23p2-5.5km'!$M135^2)</f>
        <v>3.6372466446463053E-2</v>
      </c>
      <c r="CO137" s="2">
        <f>SQRT('(5) year_D_R23p2-5.5km'!CY135^2+'(5) year_D_R23p2-5.5km'!$M135^2)</f>
        <v>3.6372466446463053E-2</v>
      </c>
      <c r="CP137" s="2">
        <f>SQRT('(5) year_D_R23p2-5.5km'!CZ135^2+'(5) year_D_R23p2-5.5km'!$M135^2)</f>
        <v>3.6372466446463053E-2</v>
      </c>
      <c r="CQ137" s="2">
        <f>SQRT('(5) year_D_R23p2-5.5km'!DA135^2+'(5) year_D_R23p2-5.5km'!$M135^2)</f>
        <v>3.6372466446463053E-2</v>
      </c>
      <c r="CR137" s="2">
        <f>SQRT('(5) year_D_R23p2-5.5km'!DB135^2+'(5) year_D_R23p2-5.5km'!$M135^2)</f>
        <v>3.6372466446463053E-2</v>
      </c>
      <c r="CS137" s="2">
        <f>SQRT('(5) year_D_R23p2-5.5km'!DC135^2+'(5) year_D_R23p2-5.5km'!$M135^2)</f>
        <v>3.6372466446463053E-2</v>
      </c>
      <c r="CT137" s="2">
        <f>SQRT('(5) year_D_R23p2-5.5km'!DD135^2+'(5) year_D_R23p2-5.5km'!$M135^2)</f>
        <v>3.6372466446463053E-2</v>
      </c>
      <c r="CU137" s="2">
        <f>SQRT('(5) year_D_R23p2-5.5km'!DE135^2+'(5) year_D_R23p2-5.5km'!$M135^2)</f>
        <v>3.6372466446463053E-2</v>
      </c>
      <c r="CV137" s="2">
        <f>SQRT('(5) year_D_R23p2-5.5km'!DF135^2+'(5) year_D_R23p2-5.5km'!$M135^2)</f>
        <v>3.6372466446463053E-2</v>
      </c>
      <c r="CW137" s="2">
        <f>SQRT('(5) year_D_R23p2-5.5km'!DG135^2+'(5) year_D_R23p2-5.5km'!$M135^2)</f>
        <v>3.6372466446463053E-2</v>
      </c>
      <c r="CX137" s="2">
        <f>SQRT('(5) year_D_R23p2-5.5km'!DH135^2+'(5) year_D_R23p2-5.5km'!$M135^2)</f>
        <v>3.6372466446463053E-2</v>
      </c>
      <c r="CY137" s="2">
        <f t="shared" si="19"/>
        <v>5.422087165574776E-3</v>
      </c>
      <c r="CZ137" s="2">
        <f t="shared" si="22"/>
        <v>8.5730725575914012E-3</v>
      </c>
      <c r="DA137" s="2">
        <f t="shared" si="20"/>
        <v>8.5730725575914012E-3</v>
      </c>
    </row>
    <row r="138" spans="1:105" x14ac:dyDescent="0.2">
      <c r="A138" s="170" t="s">
        <v>43</v>
      </c>
      <c r="B138" s="3" t="s">
        <v>190</v>
      </c>
      <c r="C138" s="2">
        <f>'(6) SMB_R23p2-5km_Gl'!P137-'(5) year_D_R23p2-5.5km'!P136</f>
        <v>-0.35048202639999998</v>
      </c>
      <c r="D138" s="2">
        <f>'(6) SMB_R23p2-5km_Gl'!Q137-'(5) year_D_R23p2-5.5km'!Q136</f>
        <v>0.62951797359999995</v>
      </c>
      <c r="E138" s="2">
        <f>'(6) SMB_R23p2-5km_Gl'!R137-'(5) year_D_R23p2-5.5km'!R136</f>
        <v>0.25951797360000006</v>
      </c>
      <c r="F138" s="2">
        <f>'(6) SMB_R23p2-5km_Gl'!S137-'(5) year_D_R23p2-5.5km'!S136</f>
        <v>-0.16048202639999998</v>
      </c>
      <c r="G138" s="2">
        <f>'(6) SMB_R23p2-5km_Gl'!T137-'(5) year_D_R23p2-5.5km'!T136</f>
        <v>-0.38048202639999995</v>
      </c>
      <c r="H138" s="2">
        <f>'(6) SMB_R23p2-5km_Gl'!U137-'(5) year_D_R23p2-5.5km'!U136</f>
        <v>9.9517973600000004E-2</v>
      </c>
      <c r="I138" s="2">
        <f>'(6) SMB_R23p2-5km_Gl'!V137-'(5) year_D_R23p2-5.5km'!V136</f>
        <v>9.9517973600000004E-2</v>
      </c>
      <c r="J138" s="2">
        <f>'(6) SMB_R23p2-5km_Gl'!W137-'(5) year_D_R23p2-5.5km'!W136</f>
        <v>-0.3104820264</v>
      </c>
      <c r="K138" s="2">
        <f>'(6) SMB_R23p2-5km_Gl'!X137-'(5) year_D_R23p2-5.5km'!X136</f>
        <v>-0.40048202639999997</v>
      </c>
      <c r="L138" s="2">
        <f>'(6) SMB_R23p2-5km_Gl'!Y137-'(5) year_D_R23p2-5.5km'!Y136</f>
        <v>-0.12992614499999997</v>
      </c>
      <c r="M138" s="2">
        <f>'(6) SMB_R23p2-5km_Gl'!Z137-'(5) year_D_R23p2-5.5km'!Z136</f>
        <v>-0.32937026359999999</v>
      </c>
      <c r="N138" s="2">
        <f>'(6) SMB_R23p2-5km_Gl'!AA137-'(5) year_D_R23p2-5.5km'!AA136</f>
        <v>-8.8143821999999705E-3</v>
      </c>
      <c r="O138" s="2">
        <f>'(6) SMB_R23p2-5km_Gl'!AB137-'(5) year_D_R23p2-5.5km'!AB136</f>
        <v>0.26155620540000002</v>
      </c>
      <c r="P138" s="2">
        <f>'(6) SMB_R23p2-5km_Gl'!AC137-'(5) year_D_R23p2-5.5km'!AC136</f>
        <v>-0.76788791319999994</v>
      </c>
      <c r="Q138" s="2">
        <f>'(6) SMB_R23p2-5km_Gl'!AD137-'(5) year_D_R23p2-5.5km'!AD136</f>
        <v>-0.34733203179999994</v>
      </c>
      <c r="R138" s="2">
        <f>'(6) SMB_R23p2-5km_Gl'!AE137-'(5) year_D_R23p2-5.5km'!AE136</f>
        <v>0.34322384960000007</v>
      </c>
      <c r="S138" s="2">
        <f>'(6) SMB_R23p2-5km_Gl'!AF137-'(5) year_D_R23p2-5.5km'!AF136</f>
        <v>0.31359443720000002</v>
      </c>
      <c r="T138" s="2">
        <f>'(6) SMB_R23p2-5km_Gl'!AG137-'(5) year_D_R23p2-5.5km'!AG136</f>
        <v>0.18284020000000004</v>
      </c>
      <c r="U138" s="2">
        <f>'(6) SMB_R23p2-5km_Gl'!AH137-'(5) year_D_R23p2-5.5km'!AH136</f>
        <v>-0.72036580000000006</v>
      </c>
      <c r="V138" s="2">
        <f>'(6) SMB_R23p2-5km_Gl'!AI137-'(5) year_D_R23p2-5.5km'!AI136</f>
        <v>-0.38348316500000001</v>
      </c>
      <c r="W138" s="2">
        <f>'(6) SMB_R23p2-5km_Gl'!AJ137-'(5) year_D_R23p2-5.5km'!AJ136</f>
        <v>1.3115464800000004E-2</v>
      </c>
      <c r="X138" s="2">
        <f>'(6) SMB_R23p2-5km_Gl'!AK137-'(5) year_D_R23p2-5.5km'!AK136</f>
        <v>0.13524616960000002</v>
      </c>
      <c r="Y138" s="2">
        <f>'(6) SMB_R23p2-5km_Gl'!AL137-'(5) year_D_R23p2-5.5km'!AL136</f>
        <v>-0.91653063560000003</v>
      </c>
      <c r="Z138" s="2">
        <f>'(6) SMB_R23p2-5km_Gl'!AM137-'(5) year_D_R23p2-5.5km'!AM136</f>
        <v>-4.9731300399999984E-2</v>
      </c>
      <c r="AA138" s="2">
        <f>'(6) SMB_R23p2-5km_Gl'!AN137-'(5) year_D_R23p2-5.5km'!AN136</f>
        <v>0.1470778948</v>
      </c>
      <c r="AB138" s="2">
        <f>'(6) SMB_R23p2-5km_Gl'!AO137-'(5) year_D_R23p2-5.5km'!AO136</f>
        <v>-0.55075317280000002</v>
      </c>
      <c r="AC138" s="2">
        <f>'(6) SMB_R23p2-5km_Gl'!AP137-'(5) year_D_R23p2-5.5km'!AP136</f>
        <v>-0.12029413679999999</v>
      </c>
      <c r="AD138" s="2">
        <f>'(6) SMB_R23p2-5km_Gl'!AQ137-'(5) year_D_R23p2-5.5km'!AQ136</f>
        <v>-0.83001927500000006</v>
      </c>
      <c r="AE138" s="2">
        <f>'(6) SMB_R23p2-5km_Gl'!AR137-'(5) year_D_R23p2-5.5km'!AR136</f>
        <v>-0.40956415759999998</v>
      </c>
      <c r="AF138" s="2">
        <f>'(6) SMB_R23p2-5km_Gl'!AS137-'(5) year_D_R23p2-5.5km'!AS136</f>
        <v>-0.17914132199999999</v>
      </c>
      <c r="AG138" s="2">
        <f>'(6) SMB_R23p2-5km_Gl'!AT137-'(5) year_D_R23p2-5.5km'!AT136</f>
        <v>-0.98356224919999991</v>
      </c>
      <c r="AH138" s="2">
        <f>'(6) SMB_R23p2-5km_Gl'!AU137-'(5) year_D_R23p2-5.5km'!AU136</f>
        <v>-1.4677753039999999</v>
      </c>
      <c r="AI138" s="2">
        <f>'(6) SMB_R23p2-5km_Gl'!AV137-'(5) year_D_R23p2-5.5km'!AV136</f>
        <v>-1.2119614883999998</v>
      </c>
      <c r="AJ138" s="2">
        <f>'(6) SMB_R23p2-5km_Gl'!AW137-'(5) year_D_R23p2-5.5km'!AW136</f>
        <v>-1.3361208024</v>
      </c>
      <c r="AK138" s="2">
        <f>'(6) SMB_R23p2-5km_Gl'!AX137-'(5) year_D_R23p2-5.5km'!AX136</f>
        <v>-0.64043144899999993</v>
      </c>
      <c r="AL138" s="2">
        <f>'(6) SMB_R23p2-5km_Gl'!AY137-'(5) year_D_R23p2-5.5km'!AY136</f>
        <v>-0.35902952319999998</v>
      </c>
      <c r="AM138" s="2">
        <f>'(6) SMB_R23p2-5km_Gl'!AZ137-'(5) year_D_R23p2-5.5km'!AZ136</f>
        <v>-1.1153082400000001</v>
      </c>
      <c r="AN138" s="2">
        <f>'(6) SMB_R23p2-5km_Gl'!BA137-'(5) year_D_R23p2-5.5km'!BA136</f>
        <v>-1.2565472639999999</v>
      </c>
      <c r="AO138" s="2">
        <f>'(6) SMB_R23p2-5km_Gl'!BB137-'(5) year_D_R23p2-5.5km'!BB136</f>
        <v>-1.3402434368</v>
      </c>
      <c r="AP138" s="2">
        <f>'(6) SMB_R23p2-5km_Gl'!BC137-'(5) year_D_R23p2-5.5km'!BC136</f>
        <v>-1.1465488374000001</v>
      </c>
      <c r="AQ138" s="2">
        <f>'(6) SMB_R23p2-5km_Gl'!BD137-'(5) year_D_R23p2-5.5km'!BD136</f>
        <v>-1.7130656557999999</v>
      </c>
      <c r="AR138" s="2">
        <f>'(6) SMB_R23p2-5km_Gl'!BE137-'(5) year_D_R23p2-5.5km'!BE136</f>
        <v>-2.0492945504</v>
      </c>
      <c r="AS138" s="2">
        <f>'(6) SMB_R23p2-5km_Gl'!BF137-'(5) year_D_R23p2-5.5km'!BF136</f>
        <v>-0.42411048439999999</v>
      </c>
      <c r="AT138" s="2">
        <f>'(6) SMB_R23p2-5km_Gl'!BG137-'(5) year_D_R23p2-5.5km'!BG136</f>
        <v>-0.66746315199999995</v>
      </c>
      <c r="AU138" s="2">
        <f>'(6) SMB_R23p2-5km_Gl'!BH137-'(5) year_D_R23p2-5.5km'!BH136</f>
        <v>-1.7967566335999998</v>
      </c>
      <c r="AV138" s="2">
        <f>'(6) SMB_R23p2-5km_Gl'!BI137-'(5) year_D_R23p2-5.5km'!BI136</f>
        <v>-1.5383464655999999</v>
      </c>
      <c r="AW138" s="2">
        <f>'(6) SMB_R23p2-5km_Gl'!BJ137-'(5) year_D_R23p2-5.5km'!BJ136</f>
        <v>-1.1267806288</v>
      </c>
      <c r="AX138" s="23">
        <f t="shared" si="21"/>
        <v>-0.51972746203043485</v>
      </c>
      <c r="AY138" s="23">
        <f t="shared" si="23"/>
        <v>-9.0358951642105251E-2</v>
      </c>
      <c r="AZ138" s="23">
        <f t="shared" si="24"/>
        <v>-1.0908483897666668</v>
      </c>
      <c r="BD138" s="2">
        <f>SQRT('(5) year_D_R23p2-5.5km'!BN136^2+'(5) year_D_R23p2-5.5km'!$M136^2)</f>
        <v>0.22557093056676239</v>
      </c>
      <c r="BE138" s="2">
        <f>SQRT('(5) year_D_R23p2-5.5km'!BO136^2+'(5) year_D_R23p2-5.5km'!$M136^2)</f>
        <v>0.22557093056676239</v>
      </c>
      <c r="BF138" s="2">
        <f>SQRT('(5) year_D_R23p2-5.5km'!BP136^2+'(5) year_D_R23p2-5.5km'!$M136^2)</f>
        <v>0.22252365479489386</v>
      </c>
      <c r="BG138" s="2">
        <f>SQRT('(5) year_D_R23p2-5.5km'!BQ136^2+'(5) year_D_R23p2-5.5km'!$M136^2)</f>
        <v>0.2046341654192296</v>
      </c>
      <c r="BH138" s="2">
        <f>SQRT('(5) year_D_R23p2-5.5km'!BR136^2+'(5) year_D_R23p2-5.5km'!$M136^2)</f>
        <v>0.18753147868297629</v>
      </c>
      <c r="BI138" s="2">
        <f>SQRT('(5) year_D_R23p2-5.5km'!BS136^2+'(5) year_D_R23p2-5.5km'!$M136^2)</f>
        <v>0.1714087521898319</v>
      </c>
      <c r="BJ138" s="2">
        <f>SQRT('(5) year_D_R23p2-5.5km'!BT136^2+'(5) year_D_R23p2-5.5km'!$M136^2)</f>
        <v>0.15626909082128543</v>
      </c>
      <c r="BK138" s="2">
        <f>SQRT('(5) year_D_R23p2-5.5km'!BU136^2+'(5) year_D_R23p2-5.5km'!$M136^2)</f>
        <v>0.1417392190897887</v>
      </c>
      <c r="BL138" s="2">
        <f>SQRT('(5) year_D_R23p2-5.5km'!BV136^2+'(5) year_D_R23p2-5.5km'!$M136^2)</f>
        <v>0.12801521535964644</v>
      </c>
      <c r="BM138" s="2">
        <f>SQRT('(5) year_D_R23p2-5.5km'!BW136^2+'(5) year_D_R23p2-5.5km'!$M136^2)</f>
        <v>0.11478759322551808</v>
      </c>
      <c r="BN138" s="2">
        <f>SQRT('(5) year_D_R23p2-5.5km'!BX136^2+'(5) year_D_R23p2-5.5km'!$M136^2)</f>
        <v>0.10227538357128194</v>
      </c>
      <c r="BO138" s="2">
        <f>SQRT('(5) year_D_R23p2-5.5km'!BY136^2+'(5) year_D_R23p2-5.5km'!$M136^2)</f>
        <v>9.0856072909264979E-2</v>
      </c>
      <c r="BP138" s="2">
        <f>SQRT('(5) year_D_R23p2-5.5km'!BZ136^2+'(5) year_D_R23p2-5.5km'!$M136^2)</f>
        <v>8.0246045906952015E-2</v>
      </c>
      <c r="BQ138" s="2">
        <f>SQRT('(5) year_D_R23p2-5.5km'!CA136^2+'(5) year_D_R23p2-5.5km'!$M136^2)</f>
        <v>7.0846469183659944E-2</v>
      </c>
      <c r="BR138" s="2">
        <f>SQRT('(5) year_D_R23p2-5.5km'!CB136^2+'(5) year_D_R23p2-5.5km'!$M136^2)</f>
        <v>6.2734646999560953E-2</v>
      </c>
      <c r="BS138" s="2">
        <f>SQRT('(5) year_D_R23p2-5.5km'!CC136^2+'(5) year_D_R23p2-5.5km'!$M136^2)</f>
        <v>5.6722858148036563E-2</v>
      </c>
      <c r="BT138" s="2">
        <f>SQRT('(5) year_D_R23p2-5.5km'!CD136^2+'(5) year_D_R23p2-5.5km'!$M136^2)</f>
        <v>5.434819483782969E-2</v>
      </c>
      <c r="BU138" s="2">
        <f>SQRT('(5) year_D_R23p2-5.5km'!CE136^2+'(5) year_D_R23p2-5.5km'!$M136^2)</f>
        <v>5.6046380168445709E-2</v>
      </c>
      <c r="BV138" s="2">
        <f>SQRT('(5) year_D_R23p2-5.5km'!CF136^2+'(5) year_D_R23p2-5.5km'!$M136^2)</f>
        <v>5.4147519269431343E-2</v>
      </c>
      <c r="BW138" s="2">
        <f>SQRT('(5) year_D_R23p2-5.5km'!CG136^2+'(5) year_D_R23p2-5.5km'!$M136^2)</f>
        <v>5.1619999835804932E-2</v>
      </c>
      <c r="BX138" s="2">
        <f>SQRT('(5) year_D_R23p2-5.5km'!CH136^2+'(5) year_D_R23p2-5.5km'!$M136^2)</f>
        <v>4.521931986610099E-2</v>
      </c>
      <c r="BY138" s="2">
        <f>SQRT('(5) year_D_R23p2-5.5km'!CI136^2+'(5) year_D_R23p2-5.5km'!$M136^2)</f>
        <v>4.7042683734527399E-2</v>
      </c>
      <c r="BZ138" s="2">
        <f>SQRT('(5) year_D_R23p2-5.5km'!CJ136^2+'(5) year_D_R23p2-5.5km'!$M136^2)</f>
        <v>4.7712913042511823E-2</v>
      </c>
      <c r="CA138" s="2">
        <f>SQRT('(5) year_D_R23p2-5.5km'!CK136^2+'(5) year_D_R23p2-5.5km'!$M136^2)</f>
        <v>3.2906209660983413E-2</v>
      </c>
      <c r="CB138" s="2">
        <f>SQRT('(5) year_D_R23p2-5.5km'!CL136^2+'(5) year_D_R23p2-5.5km'!$M136^2)</f>
        <v>2.8842053608065327E-2</v>
      </c>
      <c r="CC138" s="2">
        <f>SQRT('(5) year_D_R23p2-5.5km'!CM136^2+'(5) year_D_R23p2-5.5km'!$M136^2)</f>
        <v>2.8224700692219842E-2</v>
      </c>
      <c r="CD138" s="2">
        <f>SQRT('(5) year_D_R23p2-5.5km'!CN136^2+'(5) year_D_R23p2-5.5km'!$M136^2)</f>
        <v>2.8918800948831577E-2</v>
      </c>
      <c r="CE138" s="2">
        <f>SQRT('(5) year_D_R23p2-5.5km'!CO136^2+'(5) year_D_R23p2-5.5km'!$M136^2)</f>
        <v>3.0583766031405071E-2</v>
      </c>
      <c r="CF138" s="2">
        <f>SQRT('(5) year_D_R23p2-5.5km'!CP136^2+'(5) year_D_R23p2-5.5km'!$M136^2)</f>
        <v>2.8855859389753814E-2</v>
      </c>
      <c r="CG138" s="2">
        <f>SQRT('(5) year_D_R23p2-5.5km'!CQ136^2+'(5) year_D_R23p2-5.5km'!$M136^2)</f>
        <v>2.8424151962688309E-2</v>
      </c>
      <c r="CH138" s="2">
        <f>SQRT('(5) year_D_R23p2-5.5km'!CR136^2+'(5) year_D_R23p2-5.5km'!$M136^2)</f>
        <v>2.9335583451436487E-2</v>
      </c>
      <c r="CI138" s="2">
        <f>SQRT('(5) year_D_R23p2-5.5km'!CS136^2+'(5) year_D_R23p2-5.5km'!$M136^2)</f>
        <v>3.147811182509256E-2</v>
      </c>
      <c r="CJ138" s="2">
        <f>SQRT('(5) year_D_R23p2-5.5km'!CT136^2+'(5) year_D_R23p2-5.5km'!$M136^2)</f>
        <v>3.1844908993114145E-2</v>
      </c>
      <c r="CK138" s="2">
        <f>SQRT('(5) year_D_R23p2-5.5km'!CU136^2+'(5) year_D_R23p2-5.5km'!$M136^2)</f>
        <v>3.0265641437531771E-2</v>
      </c>
      <c r="CL138" s="2">
        <f>SQRT('(5) year_D_R23p2-5.5km'!CV136^2+'(5) year_D_R23p2-5.5km'!$M136^2)</f>
        <v>3.1059890944557245E-2</v>
      </c>
      <c r="CM138" s="2">
        <f>SQRT('(5) year_D_R23p2-5.5km'!CW136^2+'(5) year_D_R23p2-5.5km'!$M136^2)</f>
        <v>3.074688802328952E-2</v>
      </c>
      <c r="CN138" s="2">
        <f>SQRT('(5) year_D_R23p2-5.5km'!CX136^2+'(5) year_D_R23p2-5.5km'!$M136^2)</f>
        <v>3.1857632928363591E-2</v>
      </c>
      <c r="CO138" s="2">
        <f>SQRT('(5) year_D_R23p2-5.5km'!CY136^2+'(5) year_D_R23p2-5.5km'!$M136^2)</f>
        <v>3.2156199486772896E-2</v>
      </c>
      <c r="CP138" s="2">
        <f>SQRT('(5) year_D_R23p2-5.5km'!CZ136^2+'(5) year_D_R23p2-5.5km'!$M136^2)</f>
        <v>3.2802873570709254E-2</v>
      </c>
      <c r="CQ138" s="2">
        <f>SQRT('(5) year_D_R23p2-5.5km'!DA136^2+'(5) year_D_R23p2-5.5km'!$M136^2)</f>
        <v>3.4069212209991977E-2</v>
      </c>
      <c r="CR138" s="2">
        <f>SQRT('(5) year_D_R23p2-5.5km'!DB136^2+'(5) year_D_R23p2-5.5km'!$M136^2)</f>
        <v>3.4758065702383316E-2</v>
      </c>
      <c r="CS138" s="2">
        <f>SQRT('(5) year_D_R23p2-5.5km'!DC136^2+'(5) year_D_R23p2-5.5km'!$M136^2)</f>
        <v>3.6243245943003662E-2</v>
      </c>
      <c r="CT138" s="2">
        <f>SQRT('(5) year_D_R23p2-5.5km'!DD136^2+'(5) year_D_R23p2-5.5km'!$M136^2)</f>
        <v>4.0888073266073653E-2</v>
      </c>
      <c r="CU138" s="2">
        <f>SQRT('(5) year_D_R23p2-5.5km'!DE136^2+'(5) year_D_R23p2-5.5km'!$M136^2)</f>
        <v>3.6435713627369755E-2</v>
      </c>
      <c r="CV138" s="2">
        <f>SQRT('(5) year_D_R23p2-5.5km'!DF136^2+'(5) year_D_R23p2-5.5km'!$M136^2)</f>
        <v>4.4931978317294417E-2</v>
      </c>
      <c r="CW138" s="2">
        <f>SQRT('(5) year_D_R23p2-5.5km'!DG136^2+'(5) year_D_R23p2-5.5km'!$M136^2)</f>
        <v>4.3382600554105394E-2</v>
      </c>
      <c r="CX138" s="2">
        <f>SQRT('(5) year_D_R23p2-5.5km'!DH136^2+'(5) year_D_R23p2-5.5km'!$M136^2)</f>
        <v>5.7201807092433506E-2</v>
      </c>
      <c r="CY138" s="2">
        <f t="shared" si="19"/>
        <v>1.0878573377702322E-2</v>
      </c>
      <c r="CZ138" s="2">
        <f t="shared" si="22"/>
        <v>2.9850755934507346E-2</v>
      </c>
      <c r="DA138" s="2">
        <f t="shared" si="20"/>
        <v>7.9816201038829075E-3</v>
      </c>
    </row>
    <row r="139" spans="1:105" x14ac:dyDescent="0.2">
      <c r="A139" s="170" t="s">
        <v>195</v>
      </c>
      <c r="B139" s="3" t="s">
        <v>190</v>
      </c>
      <c r="C139" s="2">
        <f>'(6) SMB_R23p2-5km_Gl'!P138-'(5) year_D_R23p2-5.5km'!P137</f>
        <v>-0.47694619999999999</v>
      </c>
      <c r="D139" s="2">
        <f>'(6) SMB_R23p2-5km_Gl'!Q138-'(5) year_D_R23p2-5.5km'!Q137</f>
        <v>1.2130538</v>
      </c>
      <c r="E139" s="2">
        <f>'(6) SMB_R23p2-5km_Gl'!R138-'(5) year_D_R23p2-5.5km'!R137</f>
        <v>0.38305380000000011</v>
      </c>
      <c r="F139" s="2">
        <f>'(6) SMB_R23p2-5km_Gl'!S138-'(5) year_D_R23p2-5.5km'!S137</f>
        <v>-0.2369462</v>
      </c>
      <c r="G139" s="2">
        <f>'(6) SMB_R23p2-5km_Gl'!T138-'(5) year_D_R23p2-5.5km'!T137</f>
        <v>-0.44694619999999996</v>
      </c>
      <c r="H139" s="2">
        <f>'(6) SMB_R23p2-5km_Gl'!U138-'(5) year_D_R23p2-5.5km'!U137</f>
        <v>0.5030538</v>
      </c>
      <c r="I139" s="2">
        <f>'(6) SMB_R23p2-5km_Gl'!V138-'(5) year_D_R23p2-5.5km'!V137</f>
        <v>0.18305380000000004</v>
      </c>
      <c r="J139" s="2">
        <f>'(6) SMB_R23p2-5km_Gl'!W138-'(5) year_D_R23p2-5.5km'!W137</f>
        <v>-0.3669462</v>
      </c>
      <c r="K139" s="2">
        <f>'(6) SMB_R23p2-5km_Gl'!X138-'(5) year_D_R23p2-5.5km'!X137</f>
        <v>-0.17694619999999994</v>
      </c>
      <c r="L139" s="2">
        <f>'(6) SMB_R23p2-5km_Gl'!Y138-'(5) year_D_R23p2-5.5km'!Y137</f>
        <v>0.12516039999999995</v>
      </c>
      <c r="M139" s="2">
        <f>'(6) SMB_R23p2-5km_Gl'!Z138-'(5) year_D_R23p2-5.5km'!Z137</f>
        <v>-7.2732999999999937E-2</v>
      </c>
      <c r="N139" s="2">
        <f>'(6) SMB_R23p2-5km_Gl'!AA138-'(5) year_D_R23p2-5.5km'!AA137</f>
        <v>0.41937359999999979</v>
      </c>
      <c r="O139" s="2">
        <f>'(6) SMB_R23p2-5km_Gl'!AB138-'(5) year_D_R23p2-5.5km'!AB137</f>
        <v>0.66148020000000018</v>
      </c>
      <c r="P139" s="2">
        <f>'(6) SMB_R23p2-5km_Gl'!AC138-'(5) year_D_R23p2-5.5km'!AC137</f>
        <v>-0.76641320000000013</v>
      </c>
      <c r="Q139" s="2">
        <f>'(6) SMB_R23p2-5km_Gl'!AD138-'(5) year_D_R23p2-5.5km'!AD137</f>
        <v>-0.51430660000000006</v>
      </c>
      <c r="R139" s="2">
        <f>'(6) SMB_R23p2-5km_Gl'!AE138-'(5) year_D_R23p2-5.5km'!AE137</f>
        <v>0.49525339999999995</v>
      </c>
      <c r="S139" s="2">
        <f>'(6) SMB_R23p2-5km_Gl'!AF138-'(5) year_D_R23p2-5.5km'!AF137</f>
        <v>0.56058801339999975</v>
      </c>
      <c r="T139" s="2">
        <f>'(6) SMB_R23p2-5km_Gl'!AG138-'(5) year_D_R23p2-5.5km'!AG137</f>
        <v>-3.5691519600000055E-2</v>
      </c>
      <c r="U139" s="2">
        <f>'(6) SMB_R23p2-5km_Gl'!AH138-'(5) year_D_R23p2-5.5km'!AH137</f>
        <v>-0.87005548120000009</v>
      </c>
      <c r="V139" s="2">
        <f>'(6) SMB_R23p2-5km_Gl'!AI138-'(5) year_D_R23p2-5.5km'!AI137</f>
        <v>-0.59370246640000002</v>
      </c>
      <c r="W139" s="2">
        <f>'(6) SMB_R23p2-5km_Gl'!AJ138-'(5) year_D_R23p2-5.5km'!AJ137</f>
        <v>0.56219973600000006</v>
      </c>
      <c r="X139" s="2">
        <f>'(6) SMB_R23p2-5km_Gl'!AK138-'(5) year_D_R23p2-5.5km'!AK137</f>
        <v>0.50872806679999993</v>
      </c>
      <c r="Y139" s="2">
        <f>'(6) SMB_R23p2-5km_Gl'!AL138-'(5) year_D_R23p2-5.5km'!AL137</f>
        <v>-0.8522095288</v>
      </c>
      <c r="Z139" s="2">
        <f>'(6) SMB_R23p2-5km_Gl'!AM138-'(5) year_D_R23p2-5.5km'!AM137</f>
        <v>0.16493300799999988</v>
      </c>
      <c r="AA139" s="2">
        <f>'(6) SMB_R23p2-5km_Gl'!AN138-'(5) year_D_R23p2-5.5km'!AN137</f>
        <v>0.53682198640000001</v>
      </c>
      <c r="AB139" s="2">
        <f>'(6) SMB_R23p2-5km_Gl'!AO138-'(5) year_D_R23p2-5.5km'!AO137</f>
        <v>-0.48769822600000001</v>
      </c>
      <c r="AC139" s="2">
        <f>'(6) SMB_R23p2-5km_Gl'!AP138-'(5) year_D_R23p2-5.5km'!AP137</f>
        <v>-7.5627680000012187E-4</v>
      </c>
      <c r="AD139" s="2">
        <f>'(6) SMB_R23p2-5km_Gl'!AQ138-'(5) year_D_R23p2-5.5km'!AQ137</f>
        <v>-1.3931668991999999</v>
      </c>
      <c r="AE139" s="2">
        <f>'(6) SMB_R23p2-5km_Gl'!AR138-'(5) year_D_R23p2-5.5km'!AR137</f>
        <v>-6.2860413999998865E-3</v>
      </c>
      <c r="AF139" s="2">
        <f>'(6) SMB_R23p2-5km_Gl'!AS138-'(5) year_D_R23p2-5.5km'!AS137</f>
        <v>-3.9434676000000057E-2</v>
      </c>
      <c r="AG139" s="2">
        <f>'(6) SMB_R23p2-5km_Gl'!AT138-'(5) year_D_R23p2-5.5km'!AT137</f>
        <v>-1.122612803</v>
      </c>
      <c r="AH139" s="2">
        <f>'(6) SMB_R23p2-5km_Gl'!AU138-'(5) year_D_R23p2-5.5km'!AU137</f>
        <v>-1.965151928</v>
      </c>
      <c r="AI139" s="2">
        <f>'(6) SMB_R23p2-5km_Gl'!AV138-'(5) year_D_R23p2-5.5km'!AV137</f>
        <v>-1.2583911463999999</v>
      </c>
      <c r="AJ139" s="2">
        <f>'(6) SMB_R23p2-5km_Gl'!AW138-'(5) year_D_R23p2-5.5km'!AW137</f>
        <v>-1.5116598572</v>
      </c>
      <c r="AK139" s="2">
        <f>'(6) SMB_R23p2-5km_Gl'!AX138-'(5) year_D_R23p2-5.5km'!AX137</f>
        <v>-0.22495806040000005</v>
      </c>
      <c r="AL139" s="2">
        <f>'(6) SMB_R23p2-5km_Gl'!AY138-'(5) year_D_R23p2-5.5km'!AY137</f>
        <v>0.10026233600000001</v>
      </c>
      <c r="AM139" s="2">
        <f>'(6) SMB_R23p2-5km_Gl'!AZ138-'(5) year_D_R23p2-5.5km'!AZ137</f>
        <v>-1.2339881635999999</v>
      </c>
      <c r="AN139" s="2">
        <f>'(6) SMB_R23p2-5km_Gl'!BA138-'(5) year_D_R23p2-5.5km'!BA137</f>
        <v>-0.91115289899999996</v>
      </c>
      <c r="AO139" s="2">
        <f>'(6) SMB_R23p2-5km_Gl'!BB138-'(5) year_D_R23p2-5.5km'!BB137</f>
        <v>-0.84390061520000004</v>
      </c>
      <c r="AP139" s="2">
        <f>'(6) SMB_R23p2-5km_Gl'!BC138-'(5) year_D_R23p2-5.5km'!BC137</f>
        <v>-0.7005980100000001</v>
      </c>
      <c r="AQ139" s="2">
        <f>'(6) SMB_R23p2-5km_Gl'!BD138-'(5) year_D_R23p2-5.5km'!BD137</f>
        <v>-1.4017214318</v>
      </c>
      <c r="AR139" s="2">
        <f>'(6) SMB_R23p2-5km_Gl'!BE138-'(5) year_D_R23p2-5.5km'!BE137</f>
        <v>-2.3015303351999998</v>
      </c>
      <c r="AS139" s="2">
        <f>'(6) SMB_R23p2-5km_Gl'!BF138-'(5) year_D_R23p2-5.5km'!BF137</f>
        <v>-0.60407471540000002</v>
      </c>
      <c r="AT139" s="2">
        <f>'(6) SMB_R23p2-5km_Gl'!BG138-'(5) year_D_R23p2-5.5km'!BG137</f>
        <v>-0.19327944000000002</v>
      </c>
      <c r="AU139" s="2">
        <f>'(6) SMB_R23p2-5km_Gl'!BH138-'(5) year_D_R23p2-5.5km'!BH137</f>
        <v>-1.5547539392</v>
      </c>
      <c r="AV139" s="2">
        <f>'(6) SMB_R23p2-5km_Gl'!BI138-'(5) year_D_R23p2-5.5km'!BI137</f>
        <v>-1.199910896</v>
      </c>
      <c r="AW139" s="2">
        <f>'(6) SMB_R23p2-5km_Gl'!BJ138-'(5) year_D_R23p2-5.5km'!BJ137</f>
        <v>-0.95188541440000007</v>
      </c>
      <c r="AX139" s="23">
        <f t="shared" si="21"/>
        <v>-0.39017072193913038</v>
      </c>
      <c r="AY139" s="23">
        <f t="shared" si="23"/>
        <v>3.0533684873684189E-2</v>
      </c>
      <c r="AZ139" s="23">
        <f t="shared" si="24"/>
        <v>-0.94295236787777759</v>
      </c>
      <c r="BD139" s="2">
        <f>SQRT('(5) year_D_R23p2-5.5km'!BN137^2+'(5) year_D_R23p2-5.5km'!$M137^2)</f>
        <v>0.79802042260189143</v>
      </c>
      <c r="BE139" s="2">
        <f>SQRT('(5) year_D_R23p2-5.5km'!BO137^2+'(5) year_D_R23p2-5.5km'!$M137^2)</f>
        <v>0.73074130784930347</v>
      </c>
      <c r="BF139" s="2">
        <f>SQRT('(5) year_D_R23p2-5.5km'!BP137^2+'(5) year_D_R23p2-5.5km'!$M137^2)</f>
        <v>0.66706212559353206</v>
      </c>
      <c r="BG139" s="2">
        <f>SQRT('(5) year_D_R23p2-5.5km'!BQ137^2+'(5) year_D_R23p2-5.5km'!$M137^2)</f>
        <v>0.60627036524177924</v>
      </c>
      <c r="BH139" s="2">
        <f>SQRT('(5) year_D_R23p2-5.5km'!BR137^2+'(5) year_D_R23p2-5.5km'!$M137^2)</f>
        <v>0.54837025170333709</v>
      </c>
      <c r="BI139" s="2">
        <f>SQRT('(5) year_D_R23p2-5.5km'!BS137^2+'(5) year_D_R23p2-5.5km'!$M137^2)</f>
        <v>0.49336721879867218</v>
      </c>
      <c r="BJ139" s="2">
        <f>SQRT('(5) year_D_R23p2-5.5km'!BT137^2+'(5) year_D_R23p2-5.5km'!$M137^2)</f>
        <v>0.44126835314180179</v>
      </c>
      <c r="BK139" s="2">
        <f>SQRT('(5) year_D_R23p2-5.5km'!BU137^2+'(5) year_D_R23p2-5.5km'!$M137^2)</f>
        <v>0.39137074356136836</v>
      </c>
      <c r="BL139" s="2">
        <f>SQRT('(5) year_D_R23p2-5.5km'!BV137^2+'(5) year_D_R23p2-5.5km'!$M137^2)</f>
        <v>0.34440207691147734</v>
      </c>
      <c r="BM139" s="2">
        <f>SQRT('(5) year_D_R23p2-5.5km'!BW137^2+'(5) year_D_R23p2-5.5km'!$M137^2)</f>
        <v>0.29951815824819783</v>
      </c>
      <c r="BN139" s="2">
        <f>SQRT('(5) year_D_R23p2-5.5km'!BX137^2+'(5) year_D_R23p2-5.5km'!$M137^2)</f>
        <v>0.25715534328004946</v>
      </c>
      <c r="BO139" s="2">
        <f>SQRT('(5) year_D_R23p2-5.5km'!BY137^2+'(5) year_D_R23p2-5.5km'!$M137^2)</f>
        <v>0.21874076584121299</v>
      </c>
      <c r="BP139" s="2">
        <f>SQRT('(5) year_D_R23p2-5.5km'!BZ137^2+'(5) year_D_R23p2-5.5km'!$M137^2)</f>
        <v>0.18498363997271294</v>
      </c>
      <c r="BQ139" s="2">
        <f>SQRT('(5) year_D_R23p2-5.5km'!CA137^2+'(5) year_D_R23p2-5.5km'!$M137^2)</f>
        <v>0.15860201508948388</v>
      </c>
      <c r="BR139" s="2">
        <f>SQRT('(5) year_D_R23p2-5.5km'!CB137^2+'(5) year_D_R23p2-5.5km'!$M137^2)</f>
        <v>0.14743339562148927</v>
      </c>
      <c r="BS139" s="2">
        <f>SQRT('(5) year_D_R23p2-5.5km'!CC137^2+'(5) year_D_R23p2-5.5km'!$M137^2)</f>
        <v>0.18512103912462904</v>
      </c>
      <c r="BT139" s="2">
        <f>SQRT('(5) year_D_R23p2-5.5km'!CD137^2+'(5) year_D_R23p2-5.5km'!$M137^2)</f>
        <v>0.18492154772834263</v>
      </c>
      <c r="BU139" s="2">
        <f>SQRT('(5) year_D_R23p2-5.5km'!CE137^2+'(5) year_D_R23p2-5.5km'!$M137^2)</f>
        <v>0.1781065284884471</v>
      </c>
      <c r="BV139" s="2">
        <f>SQRT('(5) year_D_R23p2-5.5km'!CF137^2+'(5) year_D_R23p2-5.5km'!$M137^2)</f>
        <v>0.17231667954316349</v>
      </c>
      <c r="BW139" s="2">
        <f>SQRT('(5) year_D_R23p2-5.5km'!CG137^2+'(5) year_D_R23p2-5.5km'!$M137^2)</f>
        <v>0.16452041213657537</v>
      </c>
      <c r="BX139" s="2">
        <f>SQRT('(5) year_D_R23p2-5.5km'!CH137^2+'(5) year_D_R23p2-5.5km'!$M137^2)</f>
        <v>0.14425805122495464</v>
      </c>
      <c r="BY139" s="2">
        <f>SQRT('(5) year_D_R23p2-5.5km'!CI137^2+'(5) year_D_R23p2-5.5km'!$M137^2)</f>
        <v>0.17589747048861767</v>
      </c>
      <c r="BZ139" s="2">
        <f>SQRT('(5) year_D_R23p2-5.5km'!CJ137^2+'(5) year_D_R23p2-5.5km'!$M137^2)</f>
        <v>0.15390890747425257</v>
      </c>
      <c r="CA139" s="2">
        <f>SQRT('(5) year_D_R23p2-5.5km'!CK137^2+'(5) year_D_R23p2-5.5km'!$M137^2)</f>
        <v>0.14126806647230863</v>
      </c>
      <c r="CB139" s="2">
        <f>SQRT('(5) year_D_R23p2-5.5km'!CL137^2+'(5) year_D_R23p2-5.5km'!$M137^2)</f>
        <v>0.1513759906715017</v>
      </c>
      <c r="CC139" s="2">
        <f>SQRT('(5) year_D_R23p2-5.5km'!CM137^2+'(5) year_D_R23p2-5.5km'!$M137^2)</f>
        <v>0.14892365532260754</v>
      </c>
      <c r="CD139" s="2">
        <f>SQRT('(5) year_D_R23p2-5.5km'!CN137^2+'(5) year_D_R23p2-5.5km'!$M137^2)</f>
        <v>0.15049197517976329</v>
      </c>
      <c r="CE139" s="2">
        <f>SQRT('(5) year_D_R23p2-5.5km'!CO137^2+'(5) year_D_R23p2-5.5km'!$M137^2)</f>
        <v>0.15648578461276966</v>
      </c>
      <c r="CF139" s="2">
        <f>SQRT('(5) year_D_R23p2-5.5km'!CP137^2+'(5) year_D_R23p2-5.5km'!$M137^2)</f>
        <v>0.16644112072663919</v>
      </c>
      <c r="CG139" s="2">
        <f>SQRT('(5) year_D_R23p2-5.5km'!CQ137^2+'(5) year_D_R23p2-5.5km'!$M137^2)</f>
        <v>0.17898996510285117</v>
      </c>
      <c r="CH139" s="2">
        <f>SQRT('(5) year_D_R23p2-5.5km'!CR137^2+'(5) year_D_R23p2-5.5km'!$M137^2)</f>
        <v>0.17787312471154035</v>
      </c>
      <c r="CI139" s="2">
        <f>SQRT('(5) year_D_R23p2-5.5km'!CS137^2+'(5) year_D_R23p2-5.5km'!$M137^2)</f>
        <v>0.16315212378483301</v>
      </c>
      <c r="CJ139" s="2">
        <f>SQRT('(5) year_D_R23p2-5.5km'!CT137^2+'(5) year_D_R23p2-5.5km'!$M137^2)</f>
        <v>0.15126002502461164</v>
      </c>
      <c r="CK139" s="2">
        <f>SQRT('(5) year_D_R23p2-5.5km'!CU137^2+'(5) year_D_R23p2-5.5km'!$M137^2)</f>
        <v>0.14330836769618319</v>
      </c>
      <c r="CL139" s="2">
        <f>SQRT('(5) year_D_R23p2-5.5km'!CV137^2+'(5) year_D_R23p2-5.5km'!$M137^2)</f>
        <v>0.14671602236667225</v>
      </c>
      <c r="CM139" s="2">
        <f>SQRT('(5) year_D_R23p2-5.5km'!CW137^2+'(5) year_D_R23p2-5.5km'!$M137^2)</f>
        <v>0.1260981200383087</v>
      </c>
      <c r="CN139" s="2">
        <f>SQRT('(5) year_D_R23p2-5.5km'!CX137^2+'(5) year_D_R23p2-5.5km'!$M137^2)</f>
        <v>0.17074351425965101</v>
      </c>
      <c r="CO139" s="2">
        <f>SQRT('(5) year_D_R23p2-5.5km'!CY137^2+'(5) year_D_R23p2-5.5km'!$M137^2)</f>
        <v>0.14392361190573022</v>
      </c>
      <c r="CP139" s="2">
        <f>SQRT('(5) year_D_R23p2-5.5km'!CZ137^2+'(5) year_D_R23p2-5.5km'!$M137^2)</f>
        <v>9.466558236617946E-2</v>
      </c>
      <c r="CQ139" s="2">
        <f>SQRT('(5) year_D_R23p2-5.5km'!DA137^2+'(5) year_D_R23p2-5.5km'!$M137^2)</f>
        <v>0.13066458624550634</v>
      </c>
      <c r="CR139" s="2">
        <f>SQRT('(5) year_D_R23p2-5.5km'!DB137^2+'(5) year_D_R23p2-5.5km'!$M137^2)</f>
        <v>0.15861959895727301</v>
      </c>
      <c r="CS139" s="2">
        <f>SQRT('(5) year_D_R23p2-5.5km'!DC137^2+'(5) year_D_R23p2-5.5km'!$M137^2)</f>
        <v>0.22010610318026297</v>
      </c>
      <c r="CT139" s="2">
        <f>SQRT('(5) year_D_R23p2-5.5km'!DD137^2+'(5) year_D_R23p2-5.5km'!$M137^2)</f>
        <v>0.18543277923167412</v>
      </c>
      <c r="CU139" s="2">
        <f>SQRT('(5) year_D_R23p2-5.5km'!DE137^2+'(5) year_D_R23p2-5.5km'!$M137^2)</f>
        <v>0.11185696056899115</v>
      </c>
      <c r="CV139" s="2">
        <f>SQRT('(5) year_D_R23p2-5.5km'!DF137^2+'(5) year_D_R23p2-5.5km'!$M137^2)</f>
        <v>0.10601640590378414</v>
      </c>
      <c r="CW139" s="2">
        <f>SQRT('(5) year_D_R23p2-5.5km'!DG137^2+'(5) year_D_R23p2-5.5km'!$M137^2)</f>
        <v>0.11225750320972697</v>
      </c>
      <c r="CX139" s="2">
        <f>SQRT('(5) year_D_R23p2-5.5km'!DH137^2+'(5) year_D_R23p2-5.5km'!$M137^2)</f>
        <v>0.16615212286033276</v>
      </c>
      <c r="CY139" s="2">
        <f t="shared" ref="CY139:CY202" si="25">AVERAGE(BD139:CW139)/SQRT(45)</f>
        <v>3.5916526918014578E-2</v>
      </c>
      <c r="CZ139" s="2">
        <f t="shared" si="22"/>
        <v>8.6934089243752857E-2</v>
      </c>
      <c r="DA139" s="2">
        <f t="shared" si="20"/>
        <v>3.5199847787691967E-2</v>
      </c>
    </row>
    <row r="140" spans="1:105" x14ac:dyDescent="0.2">
      <c r="A140" s="170" t="s">
        <v>234</v>
      </c>
      <c r="B140" s="3" t="s">
        <v>190</v>
      </c>
      <c r="C140" s="2">
        <f>'(6) SMB_R23p2-5km_Gl'!P139-'(5) year_D_R23p2-5.5km'!P138</f>
        <v>-0.6279825</v>
      </c>
      <c r="D140" s="2">
        <f>'(6) SMB_R23p2-5km_Gl'!Q139-'(5) year_D_R23p2-5.5km'!Q138</f>
        <v>1.1620174999999999</v>
      </c>
      <c r="E140" s="2">
        <f>'(6) SMB_R23p2-5km_Gl'!R139-'(5) year_D_R23p2-5.5km'!R138</f>
        <v>0.17201749999999993</v>
      </c>
      <c r="F140" s="2">
        <f>'(6) SMB_R23p2-5km_Gl'!S139-'(5) year_D_R23p2-5.5km'!S138</f>
        <v>-0.3779825</v>
      </c>
      <c r="G140" s="2">
        <f>'(6) SMB_R23p2-5km_Gl'!T139-'(5) year_D_R23p2-5.5km'!T138</f>
        <v>-0.46798249999999997</v>
      </c>
      <c r="H140" s="2">
        <f>'(6) SMB_R23p2-5km_Gl'!U139-'(5) year_D_R23p2-5.5km'!U138</f>
        <v>0.47201749999999998</v>
      </c>
      <c r="I140" s="2">
        <f>'(6) SMB_R23p2-5km_Gl'!V139-'(5) year_D_R23p2-5.5km'!V138</f>
        <v>0.1120175000000001</v>
      </c>
      <c r="J140" s="2">
        <f>'(6) SMB_R23p2-5km_Gl'!W139-'(5) year_D_R23p2-5.5km'!W138</f>
        <v>-0.58798249999999996</v>
      </c>
      <c r="K140" s="2">
        <f>'(6) SMB_R23p2-5km_Gl'!X139-'(5) year_D_R23p2-5.5km'!X138</f>
        <v>-0.1179825000000001</v>
      </c>
      <c r="L140" s="2">
        <f>'(6) SMB_R23p2-5km_Gl'!Y139-'(5) year_D_R23p2-5.5km'!Y138</f>
        <v>7.6926700000000237E-2</v>
      </c>
      <c r="M140" s="2">
        <f>'(6) SMB_R23p2-5km_Gl'!Z139-'(5) year_D_R23p2-5.5km'!Z138</f>
        <v>0.12060859999999995</v>
      </c>
      <c r="N140" s="2">
        <f>'(6) SMB_R23p2-5km_Gl'!AA139-'(5) year_D_R23p2-5.5km'!AA138</f>
        <v>0.52551780000000003</v>
      </c>
      <c r="O140" s="2">
        <f>'(6) SMB_R23p2-5km_Gl'!AB139-'(5) year_D_R23p2-5.5km'!AB138</f>
        <v>0.85919970000000023</v>
      </c>
      <c r="P140" s="2">
        <f>'(6) SMB_R23p2-5km_Gl'!AC139-'(5) year_D_R23p2-5.5km'!AC138</f>
        <v>-0.78589109999999995</v>
      </c>
      <c r="Q140" s="2">
        <f>'(6) SMB_R23p2-5km_Gl'!AD139-'(5) year_D_R23p2-5.5km'!AD138</f>
        <v>-0.83220919999999998</v>
      </c>
      <c r="R140" s="2">
        <f>'(6) SMB_R23p2-5km_Gl'!AE139-'(5) year_D_R23p2-5.5km'!AE138</f>
        <v>0.32291950000000003</v>
      </c>
      <c r="S140" s="2">
        <f>'(6) SMB_R23p2-5km_Gl'!AF139-'(5) year_D_R23p2-5.5km'!AF138</f>
        <v>0.28056823559999988</v>
      </c>
      <c r="T140" s="2">
        <f>'(6) SMB_R23p2-5km_Gl'!AG139-'(5) year_D_R23p2-5.5km'!AG138</f>
        <v>0.48498679290000002</v>
      </c>
      <c r="U140" s="2">
        <f>'(6) SMB_R23p2-5km_Gl'!AH139-'(5) year_D_R23p2-5.5km'!AH138</f>
        <v>-0.22396108779999999</v>
      </c>
      <c r="V140" s="2">
        <f>'(6) SMB_R23p2-5km_Gl'!AI139-'(5) year_D_R23p2-5.5km'!AI138</f>
        <v>1.3147474199999953E-2</v>
      </c>
      <c r="W140" s="2">
        <f>'(6) SMB_R23p2-5km_Gl'!AJ139-'(5) year_D_R23p2-5.5km'!AJ138</f>
        <v>1.3205874072000001</v>
      </c>
      <c r="X140" s="2">
        <f>'(6) SMB_R23p2-5km_Gl'!AK139-'(5) year_D_R23p2-5.5km'!AK138</f>
        <v>1.2087282497</v>
      </c>
      <c r="Y140" s="2">
        <f>'(6) SMB_R23p2-5km_Gl'!AL139-'(5) year_D_R23p2-5.5km'!AL138</f>
        <v>-0.4535265275</v>
      </c>
      <c r="Z140" s="2">
        <f>'(6) SMB_R23p2-5km_Gl'!AM139-'(5) year_D_R23p2-5.5km'!AM138</f>
        <v>0.75513831639999984</v>
      </c>
      <c r="AA140" s="2">
        <f>'(6) SMB_R23p2-5km_Gl'!AN139-'(5) year_D_R23p2-5.5km'!AN138</f>
        <v>1.5677548392</v>
      </c>
      <c r="AB140" s="2">
        <f>'(6) SMB_R23p2-5km_Gl'!AO139-'(5) year_D_R23p2-5.5km'!AO138</f>
        <v>0.26523207600000004</v>
      </c>
      <c r="AC140" s="2">
        <f>'(6) SMB_R23p2-5km_Gl'!AP139-'(5) year_D_R23p2-5.5km'!AP138</f>
        <v>1.3273891288999999</v>
      </c>
      <c r="AD140" s="2">
        <f>'(6) SMB_R23p2-5km_Gl'!AQ139-'(5) year_D_R23p2-5.5km'!AQ138</f>
        <v>-0.67928410519999993</v>
      </c>
      <c r="AE140" s="2">
        <f>'(6) SMB_R23p2-5km_Gl'!AR139-'(5) year_D_R23p2-5.5km'!AR138</f>
        <v>1.4350429102</v>
      </c>
      <c r="AF140" s="2">
        <f>'(6) SMB_R23p2-5km_Gl'!AS139-'(5) year_D_R23p2-5.5km'!AS138</f>
        <v>0.68982157200000005</v>
      </c>
      <c r="AG140" s="2">
        <f>'(6) SMB_R23p2-5km_Gl'!AT139-'(5) year_D_R23p2-5.5km'!AT138</f>
        <v>-0.51963407240000004</v>
      </c>
      <c r="AH140" s="2">
        <f>'(6) SMB_R23p2-5km_Gl'!AU139-'(5) year_D_R23p2-5.5km'!AU138</f>
        <v>-1.6477765058</v>
      </c>
      <c r="AI140" s="2">
        <f>'(6) SMB_R23p2-5km_Gl'!AV139-'(5) year_D_R23p2-5.5km'!AV138</f>
        <v>-0.89560229580000006</v>
      </c>
      <c r="AJ140" s="2">
        <f>'(6) SMB_R23p2-5km_Gl'!AW139-'(5) year_D_R23p2-5.5km'!AW138</f>
        <v>-1.4225370659999999</v>
      </c>
      <c r="AK140" s="2">
        <f>'(6) SMB_R23p2-5km_Gl'!AX139-'(5) year_D_R23p2-5.5km'!AX138</f>
        <v>-0.1535245423999998</v>
      </c>
      <c r="AL140" s="2">
        <f>'(6) SMB_R23p2-5km_Gl'!AY139-'(5) year_D_R23p2-5.5km'!AY138</f>
        <v>0.33534479110000026</v>
      </c>
      <c r="AM140" s="2">
        <f>'(6) SMB_R23p2-5km_Gl'!AZ139-'(5) year_D_R23p2-5.5km'!AZ138</f>
        <v>-1.3914044548000002</v>
      </c>
      <c r="AN140" s="2">
        <f>'(6) SMB_R23p2-5km_Gl'!BA139-'(5) year_D_R23p2-5.5km'!BA138</f>
        <v>-0.42188484450000002</v>
      </c>
      <c r="AO140" s="2">
        <f>'(6) SMB_R23p2-5km_Gl'!BB139-'(5) year_D_R23p2-5.5km'!BB138</f>
        <v>-0.63586083680000016</v>
      </c>
      <c r="AP140" s="2">
        <f>'(6) SMB_R23p2-5km_Gl'!BC139-'(5) year_D_R23p2-5.5km'!BC138</f>
        <v>-0.73943354750000001</v>
      </c>
      <c r="AQ140" s="2">
        <f>'(6) SMB_R23p2-5km_Gl'!BD139-'(5) year_D_R23p2-5.5km'!BD138</f>
        <v>-0.68705443410000011</v>
      </c>
      <c r="AR140" s="2">
        <f>'(6) SMB_R23p2-5km_Gl'!BE139-'(5) year_D_R23p2-5.5km'!BE138</f>
        <v>-1.8406340488999999</v>
      </c>
      <c r="AS140" s="2">
        <f>'(6) SMB_R23p2-5km_Gl'!BF139-'(5) year_D_R23p2-5.5km'!BF138</f>
        <v>-0.59396398129999983</v>
      </c>
      <c r="AT140" s="2">
        <f>'(6) SMB_R23p2-5km_Gl'!BG139-'(5) year_D_R23p2-5.5km'!BG138</f>
        <v>-5.2385405999999968E-2</v>
      </c>
      <c r="AU140" s="2">
        <f>'(6) SMB_R23p2-5km_Gl'!BH139-'(5) year_D_R23p2-5.5km'!BH138</f>
        <v>-1.2370869652000001</v>
      </c>
      <c r="AV140" s="2">
        <f>'(6) SMB_R23p2-5km_Gl'!BI139-'(5) year_D_R23p2-5.5km'!BI138</f>
        <v>-0.90710571320000011</v>
      </c>
      <c r="AW140" s="2">
        <f>'(6) SMB_R23p2-5km_Gl'!BJ139-'(5) year_D_R23p2-5.5km'!BJ138</f>
        <v>-0.31274216160000001</v>
      </c>
      <c r="AX140" s="23">
        <f t="shared" si="21"/>
        <v>-0.10421063351739128</v>
      </c>
      <c r="AY140" s="23">
        <f t="shared" si="23"/>
        <v>2.9832812668421065E-2</v>
      </c>
      <c r="AZ140" s="23">
        <f t="shared" si="24"/>
        <v>-0.59364885785555543</v>
      </c>
      <c r="BD140" s="2">
        <f>SQRT('(5) year_D_R23p2-5.5km'!BN138^2+'(5) year_D_R23p2-5.5km'!$M138^2)</f>
        <v>1.4053985115911531</v>
      </c>
      <c r="BE140" s="2">
        <f>SQRT('(5) year_D_R23p2-5.5km'!BO138^2+'(5) year_D_R23p2-5.5km'!$M138^2)</f>
        <v>1.3513344512999352</v>
      </c>
      <c r="BF140" s="2">
        <f>SQRT('(5) year_D_R23p2-5.5km'!BP138^2+'(5) year_D_R23p2-5.5km'!$M138^2)</f>
        <v>1.2482426011062839</v>
      </c>
      <c r="BG140" s="2">
        <f>SQRT('(5) year_D_R23p2-5.5km'!BQ138^2+'(5) year_D_R23p2-5.5km'!$M138^2)</f>
        <v>1.1514471403173026</v>
      </c>
      <c r="BH140" s="2">
        <f>SQRT('(5) year_D_R23p2-5.5km'!BR138^2+'(5) year_D_R23p2-5.5km'!$M138^2)</f>
        <v>1.0609486183092731</v>
      </c>
      <c r="BI140" s="2">
        <f>SQRT('(5) year_D_R23p2-5.5km'!BS138^2+'(5) year_D_R23p2-5.5km'!$M138^2)</f>
        <v>0.9780041497463533</v>
      </c>
      <c r="BJ140" s="2">
        <f>SQRT('(5) year_D_R23p2-5.5km'!BT138^2+'(5) year_D_R23p2-5.5km'!$M138^2)</f>
        <v>0.90261336743173048</v>
      </c>
      <c r="BK140" s="2">
        <f>SQRT('(5) year_D_R23p2-5.5km'!BU138^2+'(5) year_D_R23p2-5.5km'!$M138^2)</f>
        <v>0.83477544630631373</v>
      </c>
      <c r="BL140" s="2">
        <f>SQRT('(5) year_D_R23p2-5.5km'!BV138^2+'(5) year_D_R23p2-5.5km'!$M138^2)</f>
        <v>0.77448895862375999</v>
      </c>
      <c r="BM140" s="2">
        <f>SQRT('(5) year_D_R23p2-5.5km'!BW138^2+'(5) year_D_R23p2-5.5km'!$M138^2)</f>
        <v>0.72019680635513716</v>
      </c>
      <c r="BN140" s="2">
        <f>SQRT('(5) year_D_R23p2-5.5km'!BX138^2+'(5) year_D_R23p2-5.5km'!$M138^2)</f>
        <v>0.67570072446048857</v>
      </c>
      <c r="BO140" s="2">
        <f>SQRT('(5) year_D_R23p2-5.5km'!BY138^2+'(5) year_D_R23p2-5.5km'!$M138^2)</f>
        <v>0.63953795198074592</v>
      </c>
      <c r="BP140" s="2">
        <f>SQRT('(5) year_D_R23p2-5.5km'!BZ138^2+'(5) year_D_R23p2-5.5km'!$M138^2)</f>
        <v>0.61538032103928098</v>
      </c>
      <c r="BQ140" s="2">
        <f>SQRT('(5) year_D_R23p2-5.5km'!CA138^2+'(5) year_D_R23p2-5.5km'!$M138^2)</f>
        <v>0.59940266583089141</v>
      </c>
      <c r="BR140" s="2">
        <f>SQRT('(5) year_D_R23p2-5.5km'!CB138^2+'(5) year_D_R23p2-5.5km'!$M138^2)</f>
        <v>0.59271289303295183</v>
      </c>
      <c r="BS140" s="2">
        <f>SQRT('(5) year_D_R23p2-5.5km'!CC138^2+'(5) year_D_R23p2-5.5km'!$M138^2)</f>
        <v>0.56503680361836506</v>
      </c>
      <c r="BT140" s="2">
        <f>SQRT('(5) year_D_R23p2-5.5km'!CD138^2+'(5) year_D_R23p2-5.5km'!$M138^2)</f>
        <v>0.84462786103201137</v>
      </c>
      <c r="BU140" s="2">
        <f>SQRT('(5) year_D_R23p2-5.5km'!CE138^2+'(5) year_D_R23p2-5.5km'!$M138^2)</f>
        <v>0.23480179450815655</v>
      </c>
      <c r="BV140" s="2">
        <f>SQRT('(5) year_D_R23p2-5.5km'!CF138^2+'(5) year_D_R23p2-5.5km'!$M138^2)</f>
        <v>0.24630625919949606</v>
      </c>
      <c r="BW140" s="2">
        <f>SQRT('(5) year_D_R23p2-5.5km'!CG138^2+'(5) year_D_R23p2-5.5km'!$M138^2)</f>
        <v>0.24615729833060249</v>
      </c>
      <c r="BX140" s="2">
        <f>SQRT('(5) year_D_R23p2-5.5km'!CH138^2+'(5) year_D_R23p2-5.5km'!$M138^2)</f>
        <v>0.17745634749632605</v>
      </c>
      <c r="BY140" s="2">
        <f>SQRT('(5) year_D_R23p2-5.5km'!CI138^2+'(5) year_D_R23p2-5.5km'!$M138^2)</f>
        <v>0.24202051666390148</v>
      </c>
      <c r="BZ140" s="2">
        <f>SQRT('(5) year_D_R23p2-5.5km'!CJ138^2+'(5) year_D_R23p2-5.5km'!$M138^2)</f>
        <v>0.23344575597462711</v>
      </c>
      <c r="CA140" s="2">
        <f>SQRT('(5) year_D_R23p2-5.5km'!CK138^2+'(5) year_D_R23p2-5.5km'!$M138^2)</f>
        <v>0.1688619244901019</v>
      </c>
      <c r="CB140" s="2">
        <f>SQRT('(5) year_D_R23p2-5.5km'!CL138^2+'(5) year_D_R23p2-5.5km'!$M138^2)</f>
        <v>0.1910864507131384</v>
      </c>
      <c r="CC140" s="2">
        <f>SQRT('(5) year_D_R23p2-5.5km'!CM138^2+'(5) year_D_R23p2-5.5km'!$M138^2)</f>
        <v>0.17166080945518183</v>
      </c>
      <c r="CD140" s="2">
        <f>SQRT('(5) year_D_R23p2-5.5km'!CN138^2+'(5) year_D_R23p2-5.5km'!$M138^2)</f>
        <v>0.11403568071770141</v>
      </c>
      <c r="CE140" s="2">
        <f>SQRT('(5) year_D_R23p2-5.5km'!CO138^2+'(5) year_D_R23p2-5.5km'!$M138^2)</f>
        <v>0.12864124575075411</v>
      </c>
      <c r="CF140" s="2">
        <f>SQRT('(5) year_D_R23p2-5.5km'!CP138^2+'(5) year_D_R23p2-5.5km'!$M138^2)</f>
        <v>0.13991304835282301</v>
      </c>
      <c r="CG140" s="2">
        <f>SQRT('(5) year_D_R23p2-5.5km'!CQ138^2+'(5) year_D_R23p2-5.5km'!$M138^2)</f>
        <v>0.21240123507708938</v>
      </c>
      <c r="CH140" s="2">
        <f>SQRT('(5) year_D_R23p2-5.5km'!CR138^2+'(5) year_D_R23p2-5.5km'!$M138^2)</f>
        <v>0.23014926004630706</v>
      </c>
      <c r="CI140" s="2">
        <f>SQRT('(5) year_D_R23p2-5.5km'!CS138^2+'(5) year_D_R23p2-5.5km'!$M138^2)</f>
        <v>0.25367157412353508</v>
      </c>
      <c r="CJ140" s="2">
        <f>SQRT('(5) year_D_R23p2-5.5km'!CT138^2+'(5) year_D_R23p2-5.5km'!$M138^2)</f>
        <v>0.26902358301733392</v>
      </c>
      <c r="CK140" s="2">
        <f>SQRT('(5) year_D_R23p2-5.5km'!CU138^2+'(5) year_D_R23p2-5.5km'!$M138^2)</f>
        <v>0.27633808604348598</v>
      </c>
      <c r="CL140" s="2">
        <f>SQRT('(5) year_D_R23p2-5.5km'!CV138^2+'(5) year_D_R23p2-5.5km'!$M138^2)</f>
        <v>0.88072638374755141</v>
      </c>
      <c r="CM140" s="2">
        <f>SQRT('(5) year_D_R23p2-5.5km'!CW138^2+'(5) year_D_R23p2-5.5km'!$M138^2)</f>
        <v>0.76692622287456835</v>
      </c>
      <c r="CN140" s="2">
        <f>SQRT('(5) year_D_R23p2-5.5km'!CX138^2+'(5) year_D_R23p2-5.5km'!$M138^2)</f>
        <v>0.90088949962136855</v>
      </c>
      <c r="CO140" s="2">
        <f>SQRT('(5) year_D_R23p2-5.5km'!CY138^2+'(5) year_D_R23p2-5.5km'!$M138^2)</f>
        <v>0.47643422230576349</v>
      </c>
      <c r="CP140" s="2">
        <f>SQRT('(5) year_D_R23p2-5.5km'!CZ138^2+'(5) year_D_R23p2-5.5km'!$M138^2)</f>
        <v>0.5606597546206824</v>
      </c>
      <c r="CQ140" s="2">
        <f>SQRT('(5) year_D_R23p2-5.5km'!DA138^2+'(5) year_D_R23p2-5.5km'!$M138^2)</f>
        <v>0.56333327351439633</v>
      </c>
      <c r="CR140" s="2">
        <f>SQRT('(5) year_D_R23p2-5.5km'!DB138^2+'(5) year_D_R23p2-5.5km'!$M138^2)</f>
        <v>0.49782926989724657</v>
      </c>
      <c r="CS140" s="2">
        <f>SQRT('(5) year_D_R23p2-5.5km'!DC138^2+'(5) year_D_R23p2-5.5km'!$M138^2)</f>
        <v>0.70636329067823023</v>
      </c>
      <c r="CT140" s="2">
        <f>SQRT('(5) year_D_R23p2-5.5km'!DD138^2+'(5) year_D_R23p2-5.5km'!$M138^2)</f>
        <v>1.085573735573802</v>
      </c>
      <c r="CU140" s="2">
        <f>SQRT('(5) year_D_R23p2-5.5km'!DE138^2+'(5) year_D_R23p2-5.5km'!$M138^2)</f>
        <v>0.79013277466880472</v>
      </c>
      <c r="CV140" s="2">
        <f>SQRT('(5) year_D_R23p2-5.5km'!DF138^2+'(5) year_D_R23p2-5.5km'!$M138^2)</f>
        <v>0.48291833359329128</v>
      </c>
      <c r="CW140" s="2">
        <f>SQRT('(5) year_D_R23p2-5.5km'!DG138^2+'(5) year_D_R23p2-5.5km'!$M138^2)</f>
        <v>0.33040931145944841</v>
      </c>
      <c r="CX140" s="2">
        <f>SQRT('(5) year_D_R23p2-5.5km'!DH138^2+'(5) year_D_R23p2-5.5km'!$M138^2)</f>
        <v>0.47876190713900402</v>
      </c>
      <c r="CY140" s="2">
        <f t="shared" si="25"/>
        <v>8.6001171367872567E-2</v>
      </c>
      <c r="CZ140" s="2">
        <f t="shared" si="22"/>
        <v>0.19155097601891136</v>
      </c>
      <c r="DA140" s="2">
        <f t="shared" ref="DA140:DA203" si="26">AVERAGE(CF140:CW140)/SQRT(18)</f>
        <v>0.12339920601056825</v>
      </c>
    </row>
    <row r="141" spans="1:105" x14ac:dyDescent="0.2">
      <c r="A141" s="170" t="s">
        <v>196</v>
      </c>
      <c r="B141" s="3" t="s">
        <v>190</v>
      </c>
      <c r="C141" s="2">
        <f>'(6) SMB_R23p2-5km_Gl'!P140-'(5) year_D_R23p2-5.5km'!P139</f>
        <v>-0.12</v>
      </c>
      <c r="D141" s="2">
        <f>'(6) SMB_R23p2-5km_Gl'!Q140-'(5) year_D_R23p2-5.5km'!Q139</f>
        <v>0.19</v>
      </c>
      <c r="E141" s="2">
        <f>'(6) SMB_R23p2-5km_Gl'!R140-'(5) year_D_R23p2-5.5km'!R139</f>
        <v>0.05</v>
      </c>
      <c r="F141" s="2">
        <f>'(6) SMB_R23p2-5km_Gl'!S140-'(5) year_D_R23p2-5.5km'!S139</f>
        <v>-0.04</v>
      </c>
      <c r="G141" s="2">
        <f>'(6) SMB_R23p2-5km_Gl'!T140-'(5) year_D_R23p2-5.5km'!T139</f>
        <v>-0.03</v>
      </c>
      <c r="H141" s="2">
        <f>'(6) SMB_R23p2-5km_Gl'!U140-'(5) year_D_R23p2-5.5km'!U139</f>
        <v>0.04</v>
      </c>
      <c r="I141" s="2">
        <f>'(6) SMB_R23p2-5km_Gl'!V140-'(5) year_D_R23p2-5.5km'!V139</f>
        <v>0.15</v>
      </c>
      <c r="J141" s="2">
        <f>'(6) SMB_R23p2-5km_Gl'!W140-'(5) year_D_R23p2-5.5km'!W139</f>
        <v>-0.16</v>
      </c>
      <c r="K141" s="2">
        <f>'(6) SMB_R23p2-5km_Gl'!X140-'(5) year_D_R23p2-5.5km'!X139</f>
        <v>-0.18</v>
      </c>
      <c r="L141" s="2">
        <f>'(6) SMB_R23p2-5km_Gl'!Y140-'(5) year_D_R23p2-5.5km'!Y139</f>
        <v>-0.05</v>
      </c>
      <c r="M141" s="2">
        <f>'(6) SMB_R23p2-5km_Gl'!Z140-'(5) year_D_R23p2-5.5km'!Z139</f>
        <v>-0.14000000000000001</v>
      </c>
      <c r="N141" s="2">
        <f>'(6) SMB_R23p2-5km_Gl'!AA140-'(5) year_D_R23p2-5.5km'!AA139</f>
        <v>7.0000000000000007E-2</v>
      </c>
      <c r="O141" s="2">
        <f>'(6) SMB_R23p2-5km_Gl'!AB140-'(5) year_D_R23p2-5.5km'!AB139</f>
        <v>0.21</v>
      </c>
      <c r="P141" s="2">
        <f>'(6) SMB_R23p2-5km_Gl'!AC140-'(5) year_D_R23p2-5.5km'!AC139</f>
        <v>-0.23</v>
      </c>
      <c r="Q141" s="2">
        <f>'(6) SMB_R23p2-5km_Gl'!AD140-'(5) year_D_R23p2-5.5km'!AD139</f>
        <v>-0.21</v>
      </c>
      <c r="R141" s="2">
        <f>'(6) SMB_R23p2-5km_Gl'!AE140-'(5) year_D_R23p2-5.5km'!AE139</f>
        <v>0.21</v>
      </c>
      <c r="S141" s="2">
        <f>'(6) SMB_R23p2-5km_Gl'!AF140-'(5) year_D_R23p2-5.5km'!AF139</f>
        <v>0.11</v>
      </c>
      <c r="T141" s="2">
        <f>'(6) SMB_R23p2-5km_Gl'!AG140-'(5) year_D_R23p2-5.5km'!AG139</f>
        <v>0</v>
      </c>
      <c r="U141" s="2">
        <f>'(6) SMB_R23p2-5km_Gl'!AH140-'(5) year_D_R23p2-5.5km'!AH139</f>
        <v>-0.23</v>
      </c>
      <c r="V141" s="2">
        <f>'(6) SMB_R23p2-5km_Gl'!AI140-'(5) year_D_R23p2-5.5km'!AI139</f>
        <v>-0.21</v>
      </c>
      <c r="W141" s="2">
        <f>'(6) SMB_R23p2-5km_Gl'!AJ140-'(5) year_D_R23p2-5.5km'!AJ139</f>
        <v>0.12</v>
      </c>
      <c r="X141" s="2">
        <f>'(6) SMB_R23p2-5km_Gl'!AK140-'(5) year_D_R23p2-5.5km'!AK139</f>
        <v>0.1</v>
      </c>
      <c r="Y141" s="2">
        <f>'(6) SMB_R23p2-5km_Gl'!AL140-'(5) year_D_R23p2-5.5km'!AL139</f>
        <v>-0.35</v>
      </c>
      <c r="Z141" s="2">
        <f>'(6) SMB_R23p2-5km_Gl'!AM140-'(5) year_D_R23p2-5.5km'!AM139</f>
        <v>-0.03</v>
      </c>
      <c r="AA141" s="2">
        <f>'(6) SMB_R23p2-5km_Gl'!AN140-'(5) year_D_R23p2-5.5km'!AN139</f>
        <v>0.14000000000000001</v>
      </c>
      <c r="AB141" s="2">
        <f>'(6) SMB_R23p2-5km_Gl'!AO140-'(5) year_D_R23p2-5.5km'!AO139</f>
        <v>-0.35</v>
      </c>
      <c r="AC141" s="2">
        <f>'(6) SMB_R23p2-5km_Gl'!AP140-'(5) year_D_R23p2-5.5km'!AP139</f>
        <v>-0.05</v>
      </c>
      <c r="AD141" s="2">
        <f>'(6) SMB_R23p2-5km_Gl'!AQ140-'(5) year_D_R23p2-5.5km'!AQ139</f>
        <v>-0.54</v>
      </c>
      <c r="AE141" s="2">
        <f>'(6) SMB_R23p2-5km_Gl'!AR140-'(5) year_D_R23p2-5.5km'!AR139</f>
        <v>-0.1</v>
      </c>
      <c r="AF141" s="2">
        <f>'(6) SMB_R23p2-5km_Gl'!AS140-'(5) year_D_R23p2-5.5km'!AS139</f>
        <v>-0.1</v>
      </c>
      <c r="AG141" s="2">
        <f>'(6) SMB_R23p2-5km_Gl'!AT140-'(5) year_D_R23p2-5.5km'!AT139</f>
        <v>-0.4</v>
      </c>
      <c r="AH141" s="2">
        <f>'(6) SMB_R23p2-5km_Gl'!AU140-'(5) year_D_R23p2-5.5km'!AU139</f>
        <v>-0.77</v>
      </c>
      <c r="AI141" s="2">
        <f>'(6) SMB_R23p2-5km_Gl'!AV140-'(5) year_D_R23p2-5.5km'!AV139</f>
        <v>-0.54</v>
      </c>
      <c r="AJ141" s="2">
        <f>'(6) SMB_R23p2-5km_Gl'!AW140-'(5) year_D_R23p2-5.5km'!AW139</f>
        <v>-0.64</v>
      </c>
      <c r="AK141" s="2">
        <f>'(6) SMB_R23p2-5km_Gl'!AX140-'(5) year_D_R23p2-5.5km'!AX139</f>
        <v>-0.28999999999999998</v>
      </c>
      <c r="AL141" s="2">
        <f>'(6) SMB_R23p2-5km_Gl'!AY140-'(5) year_D_R23p2-5.5km'!AY139</f>
        <v>-0.09</v>
      </c>
      <c r="AM141" s="2">
        <f>'(6) SMB_R23p2-5km_Gl'!AZ140-'(5) year_D_R23p2-5.5km'!AZ139</f>
        <v>-0.56999999999999995</v>
      </c>
      <c r="AN141" s="2">
        <f>'(6) SMB_R23p2-5km_Gl'!BA140-'(5) year_D_R23p2-5.5km'!BA139</f>
        <v>-0.52</v>
      </c>
      <c r="AO141" s="2">
        <f>'(6) SMB_R23p2-5km_Gl'!BB140-'(5) year_D_R23p2-5.5km'!BB139</f>
        <v>-0.34</v>
      </c>
      <c r="AP141" s="2">
        <f>'(6) SMB_R23p2-5km_Gl'!BC140-'(5) year_D_R23p2-5.5km'!BC139</f>
        <v>-0.43</v>
      </c>
      <c r="AQ141" s="2">
        <f>'(6) SMB_R23p2-5km_Gl'!BD140-'(5) year_D_R23p2-5.5km'!BD139</f>
        <v>-0.51</v>
      </c>
      <c r="AR141" s="2">
        <f>'(6) SMB_R23p2-5km_Gl'!BE140-'(5) year_D_R23p2-5.5km'!BE139</f>
        <v>-0.71</v>
      </c>
      <c r="AS141" s="2">
        <f>'(6) SMB_R23p2-5km_Gl'!BF140-'(5) year_D_R23p2-5.5km'!BF139</f>
        <v>-0.08</v>
      </c>
      <c r="AT141" s="2">
        <f>'(6) SMB_R23p2-5km_Gl'!BG140-'(5) year_D_R23p2-5.5km'!BG139</f>
        <v>-0.17</v>
      </c>
      <c r="AU141" s="2">
        <f>'(6) SMB_R23p2-5km_Gl'!BH140-'(5) year_D_R23p2-5.5km'!BH139</f>
        <v>-0.63</v>
      </c>
      <c r="AV141" s="2">
        <f>'(6) SMB_R23p2-5km_Gl'!BI140-'(5) year_D_R23p2-5.5km'!BI139</f>
        <v>-0.78</v>
      </c>
      <c r="AW141" s="2">
        <f>'(6) SMB_R23p2-5km_Gl'!BJ140-'(5) year_D_R23p2-5.5km'!BJ139</f>
        <v>-0.38</v>
      </c>
      <c r="AX141" s="23">
        <f t="shared" si="21"/>
        <v>-0.19999999999999998</v>
      </c>
      <c r="AY141" s="23">
        <f t="shared" si="23"/>
        <v>-1.8947368421052629E-2</v>
      </c>
      <c r="AZ141" s="23">
        <f t="shared" si="24"/>
        <v>-0.42611111111111105</v>
      </c>
      <c r="BD141" s="2">
        <f>SQRT('(5) year_D_R23p2-5.5km'!BN139^2+'(5) year_D_R23p2-5.5km'!$M139^2)</f>
        <v>1.0115059153672451E-2</v>
      </c>
      <c r="BE141" s="2">
        <f>SQRT('(5) year_D_R23p2-5.5km'!BO139^2+'(5) year_D_R23p2-5.5km'!$M139^2)</f>
        <v>1.0115059153672451E-2</v>
      </c>
      <c r="BF141" s="2">
        <f>SQRT('(5) year_D_R23p2-5.5km'!BP139^2+'(5) year_D_R23p2-5.5km'!$M139^2)</f>
        <v>1.0115059153672451E-2</v>
      </c>
      <c r="BG141" s="2">
        <f>SQRT('(5) year_D_R23p2-5.5km'!BQ139^2+'(5) year_D_R23p2-5.5km'!$M139^2)</f>
        <v>1.0115059153672451E-2</v>
      </c>
      <c r="BH141" s="2">
        <f>SQRT('(5) year_D_R23p2-5.5km'!BR139^2+'(5) year_D_R23p2-5.5km'!$M139^2)</f>
        <v>1.0115059153672451E-2</v>
      </c>
      <c r="BI141" s="2">
        <f>SQRT('(5) year_D_R23p2-5.5km'!BS139^2+'(5) year_D_R23p2-5.5km'!$M139^2)</f>
        <v>1.0115059153672451E-2</v>
      </c>
      <c r="BJ141" s="2">
        <f>SQRT('(5) year_D_R23p2-5.5km'!BT139^2+'(5) year_D_R23p2-5.5km'!$M139^2)</f>
        <v>1.0115059153672451E-2</v>
      </c>
      <c r="BK141" s="2">
        <f>SQRT('(5) year_D_R23p2-5.5km'!BU139^2+'(5) year_D_R23p2-5.5km'!$M139^2)</f>
        <v>1.0115059153672451E-2</v>
      </c>
      <c r="BL141" s="2">
        <f>SQRT('(5) year_D_R23p2-5.5km'!BV139^2+'(5) year_D_R23p2-5.5km'!$M139^2)</f>
        <v>1.0115059153672451E-2</v>
      </c>
      <c r="BM141" s="2">
        <f>SQRT('(5) year_D_R23p2-5.5km'!BW139^2+'(5) year_D_R23p2-5.5km'!$M139^2)</f>
        <v>1.0115059153672451E-2</v>
      </c>
      <c r="BN141" s="2">
        <f>SQRT('(5) year_D_R23p2-5.5km'!BX139^2+'(5) year_D_R23p2-5.5km'!$M139^2)</f>
        <v>1.0115059153672451E-2</v>
      </c>
      <c r="BO141" s="2">
        <f>SQRT('(5) year_D_R23p2-5.5km'!BY139^2+'(5) year_D_R23p2-5.5km'!$M139^2)</f>
        <v>1.0115059153672451E-2</v>
      </c>
      <c r="BP141" s="2">
        <f>SQRT('(5) year_D_R23p2-5.5km'!BZ139^2+'(5) year_D_R23p2-5.5km'!$M139^2)</f>
        <v>1.0115059153672451E-2</v>
      </c>
      <c r="BQ141" s="2">
        <f>SQRT('(5) year_D_R23p2-5.5km'!CA139^2+'(5) year_D_R23p2-5.5km'!$M139^2)</f>
        <v>1.0115059153672451E-2</v>
      </c>
      <c r="BR141" s="2">
        <f>SQRT('(5) year_D_R23p2-5.5km'!CB139^2+'(5) year_D_R23p2-5.5km'!$M139^2)</f>
        <v>1.0115059153672451E-2</v>
      </c>
      <c r="BS141" s="2">
        <f>SQRT('(5) year_D_R23p2-5.5km'!CC139^2+'(5) year_D_R23p2-5.5km'!$M139^2)</f>
        <v>1.0115059153672451E-2</v>
      </c>
      <c r="BT141" s="2">
        <f>SQRT('(5) year_D_R23p2-5.5km'!CD139^2+'(5) year_D_R23p2-5.5km'!$M139^2)</f>
        <v>1.0115059153672451E-2</v>
      </c>
      <c r="BU141" s="2">
        <f>SQRT('(5) year_D_R23p2-5.5km'!CE139^2+'(5) year_D_R23p2-5.5km'!$M139^2)</f>
        <v>1.0115059153672451E-2</v>
      </c>
      <c r="BV141" s="2">
        <f>SQRT('(5) year_D_R23p2-5.5km'!CF139^2+'(5) year_D_R23p2-5.5km'!$M139^2)</f>
        <v>1.0115059153672451E-2</v>
      </c>
      <c r="BW141" s="2">
        <f>SQRT('(5) year_D_R23p2-5.5km'!CG139^2+'(5) year_D_R23p2-5.5km'!$M139^2)</f>
        <v>1.0115059153672451E-2</v>
      </c>
      <c r="BX141" s="2">
        <f>SQRT('(5) year_D_R23p2-5.5km'!CH139^2+'(5) year_D_R23p2-5.5km'!$M139^2)</f>
        <v>1.0115059153672451E-2</v>
      </c>
      <c r="BY141" s="2">
        <f>SQRT('(5) year_D_R23p2-5.5km'!CI139^2+'(5) year_D_R23p2-5.5km'!$M139^2)</f>
        <v>1.0115059153672451E-2</v>
      </c>
      <c r="BZ141" s="2">
        <f>SQRT('(5) year_D_R23p2-5.5km'!CJ139^2+'(5) year_D_R23p2-5.5km'!$M139^2)</f>
        <v>1.0115059153672451E-2</v>
      </c>
      <c r="CA141" s="2">
        <f>SQRT('(5) year_D_R23p2-5.5km'!CK139^2+'(5) year_D_R23p2-5.5km'!$M139^2)</f>
        <v>1.0115059153672451E-2</v>
      </c>
      <c r="CB141" s="2">
        <f>SQRT('(5) year_D_R23p2-5.5km'!CL139^2+'(5) year_D_R23p2-5.5km'!$M139^2)</f>
        <v>1.0115059153672451E-2</v>
      </c>
      <c r="CC141" s="2">
        <f>SQRT('(5) year_D_R23p2-5.5km'!CM139^2+'(5) year_D_R23p2-5.5km'!$M139^2)</f>
        <v>1.0115059153672451E-2</v>
      </c>
      <c r="CD141" s="2">
        <f>SQRT('(5) year_D_R23p2-5.5km'!CN139^2+'(5) year_D_R23p2-5.5km'!$M139^2)</f>
        <v>1.0115059153672451E-2</v>
      </c>
      <c r="CE141" s="2">
        <f>SQRT('(5) year_D_R23p2-5.5km'!CO139^2+'(5) year_D_R23p2-5.5km'!$M139^2)</f>
        <v>1.0115059153672451E-2</v>
      </c>
      <c r="CF141" s="2">
        <f>SQRT('(5) year_D_R23p2-5.5km'!CP139^2+'(5) year_D_R23p2-5.5km'!$M139^2)</f>
        <v>1.0115059153672451E-2</v>
      </c>
      <c r="CG141" s="2">
        <f>SQRT('(5) year_D_R23p2-5.5km'!CQ139^2+'(5) year_D_R23p2-5.5km'!$M139^2)</f>
        <v>1.0115059153672451E-2</v>
      </c>
      <c r="CH141" s="2">
        <f>SQRT('(5) year_D_R23p2-5.5km'!CR139^2+'(5) year_D_R23p2-5.5km'!$M139^2)</f>
        <v>1.0115059153672451E-2</v>
      </c>
      <c r="CI141" s="2">
        <f>SQRT('(5) year_D_R23p2-5.5km'!CS139^2+'(5) year_D_R23p2-5.5km'!$M139^2)</f>
        <v>1.0115059153672451E-2</v>
      </c>
      <c r="CJ141" s="2">
        <f>SQRT('(5) year_D_R23p2-5.5km'!CT139^2+'(5) year_D_R23p2-5.5km'!$M139^2)</f>
        <v>1.0115059153672451E-2</v>
      </c>
      <c r="CK141" s="2">
        <f>SQRT('(5) year_D_R23p2-5.5km'!CU139^2+'(5) year_D_R23p2-5.5km'!$M139^2)</f>
        <v>1.0115059153672451E-2</v>
      </c>
      <c r="CL141" s="2">
        <f>SQRT('(5) year_D_R23p2-5.5km'!CV139^2+'(5) year_D_R23p2-5.5km'!$M139^2)</f>
        <v>1.0115059153672451E-2</v>
      </c>
      <c r="CM141" s="2">
        <f>SQRT('(5) year_D_R23p2-5.5km'!CW139^2+'(5) year_D_R23p2-5.5km'!$M139^2)</f>
        <v>1.0115059153672451E-2</v>
      </c>
      <c r="CN141" s="2">
        <f>SQRT('(5) year_D_R23p2-5.5km'!CX139^2+'(5) year_D_R23p2-5.5km'!$M139^2)</f>
        <v>1.0115059153672451E-2</v>
      </c>
      <c r="CO141" s="2">
        <f>SQRT('(5) year_D_R23p2-5.5km'!CY139^2+'(5) year_D_R23p2-5.5km'!$M139^2)</f>
        <v>1.0115059153672451E-2</v>
      </c>
      <c r="CP141" s="2">
        <f>SQRT('(5) year_D_R23p2-5.5km'!CZ139^2+'(5) year_D_R23p2-5.5km'!$M139^2)</f>
        <v>1.0115059153672451E-2</v>
      </c>
      <c r="CQ141" s="2">
        <f>SQRT('(5) year_D_R23p2-5.5km'!DA139^2+'(5) year_D_R23p2-5.5km'!$M139^2)</f>
        <v>1.0115059153672451E-2</v>
      </c>
      <c r="CR141" s="2">
        <f>SQRT('(5) year_D_R23p2-5.5km'!DB139^2+'(5) year_D_R23p2-5.5km'!$M139^2)</f>
        <v>1.0115059153672451E-2</v>
      </c>
      <c r="CS141" s="2">
        <f>SQRT('(5) year_D_R23p2-5.5km'!DC139^2+'(5) year_D_R23p2-5.5km'!$M139^2)</f>
        <v>1.0115059153672451E-2</v>
      </c>
      <c r="CT141" s="2">
        <f>SQRT('(5) year_D_R23p2-5.5km'!DD139^2+'(5) year_D_R23p2-5.5km'!$M139^2)</f>
        <v>1.0115059153672451E-2</v>
      </c>
      <c r="CU141" s="2">
        <f>SQRT('(5) year_D_R23p2-5.5km'!DE139^2+'(5) year_D_R23p2-5.5km'!$M139^2)</f>
        <v>1.0115059153672451E-2</v>
      </c>
      <c r="CV141" s="2">
        <f>SQRT('(5) year_D_R23p2-5.5km'!DF139^2+'(5) year_D_R23p2-5.5km'!$M139^2)</f>
        <v>1.0115059153672451E-2</v>
      </c>
      <c r="CW141" s="2">
        <f>SQRT('(5) year_D_R23p2-5.5km'!DG139^2+'(5) year_D_R23p2-5.5km'!$M139^2)</f>
        <v>1.0115059153672451E-2</v>
      </c>
      <c r="CX141" s="2">
        <f>SQRT('(5) year_D_R23p2-5.5km'!DH139^2+'(5) year_D_R23p2-5.5km'!$M139^2)</f>
        <v>1.0115059153672451E-2</v>
      </c>
      <c r="CY141" s="2">
        <f t="shared" si="25"/>
        <v>1.5078639909362054E-3</v>
      </c>
      <c r="CZ141" s="2">
        <f t="shared" si="22"/>
        <v>2.3841423065549499E-3</v>
      </c>
      <c r="DA141" s="2">
        <f t="shared" si="26"/>
        <v>2.3841423065549499E-3</v>
      </c>
    </row>
    <row r="142" spans="1:105" ht="17" thickBot="1" x14ac:dyDescent="0.25">
      <c r="A142" s="170" t="s">
        <v>248</v>
      </c>
      <c r="B142" s="73" t="s">
        <v>190</v>
      </c>
      <c r="C142" s="2">
        <f>'(6) SMB_R23p2-5km_Gl'!P141-'(5) year_D_R23p2-5.5km'!P140</f>
        <v>-1.01583578</v>
      </c>
      <c r="D142" s="2">
        <f>'(6) SMB_R23p2-5km_Gl'!Q141-'(5) year_D_R23p2-5.5km'!Q140</f>
        <v>3.8741642199999995</v>
      </c>
      <c r="E142" s="2">
        <f>'(6) SMB_R23p2-5km_Gl'!R141-'(5) year_D_R23p2-5.5km'!R140</f>
        <v>2.3341642199999999</v>
      </c>
      <c r="F142" s="2">
        <f>'(6) SMB_R23p2-5km_Gl'!S141-'(5) year_D_R23p2-5.5km'!S140</f>
        <v>0.46416422000000002</v>
      </c>
      <c r="G142" s="2">
        <f>'(6) SMB_R23p2-5km_Gl'!T141-'(5) year_D_R23p2-5.5km'!T140</f>
        <v>-3.5835780000000012E-2</v>
      </c>
      <c r="H142" s="2">
        <f>'(6) SMB_R23p2-5km_Gl'!U141-'(5) year_D_R23p2-5.5km'!U140</f>
        <v>2.5641642199999999</v>
      </c>
      <c r="I142" s="2">
        <f>'(6) SMB_R23p2-5km_Gl'!V141-'(5) year_D_R23p2-5.5km'!V140</f>
        <v>0.19416422</v>
      </c>
      <c r="J142" s="2">
        <f>'(6) SMB_R23p2-5km_Gl'!W141-'(5) year_D_R23p2-5.5km'!W140</f>
        <v>-0.53583577999999998</v>
      </c>
      <c r="K142" s="2">
        <f>'(6) SMB_R23p2-5km_Gl'!X141-'(5) year_D_R23p2-5.5km'!X140</f>
        <v>-0.77583577999999997</v>
      </c>
      <c r="L142" s="2">
        <f>'(6) SMB_R23p2-5km_Gl'!Y141-'(5) year_D_R23p2-5.5km'!Y140</f>
        <v>0.75416421999999994</v>
      </c>
      <c r="M142" s="2">
        <f>'(6) SMB_R23p2-5km_Gl'!Z141-'(5) year_D_R23p2-5.5km'!Z140</f>
        <v>-0.20583578</v>
      </c>
      <c r="N142" s="2">
        <f>'(6) SMB_R23p2-5km_Gl'!AA141-'(5) year_D_R23p2-5.5km'!AA140</f>
        <v>1.68416422</v>
      </c>
      <c r="O142" s="2">
        <f>'(6) SMB_R23p2-5km_Gl'!AB141-'(5) year_D_R23p2-5.5km'!AB140</f>
        <v>2.2941642199999999</v>
      </c>
      <c r="P142" s="2">
        <f>'(6) SMB_R23p2-5km_Gl'!AC141-'(5) year_D_R23p2-5.5km'!AC140</f>
        <v>-1.2858357800000002</v>
      </c>
      <c r="Q142" s="2">
        <f>'(6) SMB_R23p2-5km_Gl'!AD141-'(5) year_D_R23p2-5.5km'!AD140</f>
        <v>-2.60583578</v>
      </c>
      <c r="R142" s="2">
        <f>'(6) SMB_R23p2-5km_Gl'!AE141-'(5) year_D_R23p2-5.5km'!AE140</f>
        <v>1.39416422</v>
      </c>
      <c r="S142" s="2">
        <f>'(6) SMB_R23p2-5km_Gl'!AF141-'(5) year_D_R23p2-5.5km'!AF140</f>
        <v>1.9041642199999997</v>
      </c>
      <c r="T142" s="2">
        <f>'(6) SMB_R23p2-5km_Gl'!AG141-'(5) year_D_R23p2-5.5km'!AG140</f>
        <v>1.5241642199999998</v>
      </c>
      <c r="U142" s="2">
        <f>'(6) SMB_R23p2-5km_Gl'!AH141-'(5) year_D_R23p2-5.5km'!AH140</f>
        <v>0.68416421999999999</v>
      </c>
      <c r="V142" s="2">
        <f>'(6) SMB_R23p2-5km_Gl'!AI141-'(5) year_D_R23p2-5.5km'!AI140</f>
        <v>-0.96583578000000003</v>
      </c>
      <c r="W142" s="2">
        <f>'(6) SMB_R23p2-5km_Gl'!AJ141-'(5) year_D_R23p2-5.5km'!AJ140</f>
        <v>2.5641642199999999</v>
      </c>
      <c r="X142" s="2">
        <f>'(6) SMB_R23p2-5km_Gl'!AK141-'(5) year_D_R23p2-5.5km'!AK140</f>
        <v>3.20416422</v>
      </c>
      <c r="Y142" s="2">
        <f>'(6) SMB_R23p2-5km_Gl'!AL141-'(5) year_D_R23p2-5.5km'!AL140</f>
        <v>-2.4158357800000001</v>
      </c>
      <c r="Z142" s="2">
        <f>'(6) SMB_R23p2-5km_Gl'!AM141-'(5) year_D_R23p2-5.5km'!AM140</f>
        <v>1.6341642200000002</v>
      </c>
      <c r="AA142" s="2">
        <f>'(6) SMB_R23p2-5km_Gl'!AN141-'(5) year_D_R23p2-5.5km'!AN140</f>
        <v>1.20416422</v>
      </c>
      <c r="AB142" s="2">
        <f>'(6) SMB_R23p2-5km_Gl'!AO141-'(5) year_D_R23p2-5.5km'!AO140</f>
        <v>0.36416422000000004</v>
      </c>
      <c r="AC142" s="2">
        <f>'(6) SMB_R23p2-5km_Gl'!AP141-'(5) year_D_R23p2-5.5km'!AP140</f>
        <v>0.43416421999999999</v>
      </c>
      <c r="AD142" s="2">
        <f>'(6) SMB_R23p2-5km_Gl'!AQ141-'(5) year_D_R23p2-5.5km'!AQ140</f>
        <v>-4.4058357799999994</v>
      </c>
      <c r="AE142" s="2">
        <f>'(6) SMB_R23p2-5km_Gl'!AR141-'(5) year_D_R23p2-5.5km'!AR140</f>
        <v>-1.6558357799999999</v>
      </c>
      <c r="AF142" s="2">
        <f>'(6) SMB_R23p2-5km_Gl'!AS141-'(5) year_D_R23p2-5.5km'!AS140</f>
        <v>0.20416422000000001</v>
      </c>
      <c r="AG142" s="2">
        <f>'(6) SMB_R23p2-5km_Gl'!AT141-'(5) year_D_R23p2-5.5km'!AT140</f>
        <v>-3.04583578</v>
      </c>
      <c r="AH142" s="2">
        <f>'(6) SMB_R23p2-5km_Gl'!AU141-'(5) year_D_R23p2-5.5km'!AU140</f>
        <v>-6.6358357799999999</v>
      </c>
      <c r="AI142" s="2">
        <f>'(6) SMB_R23p2-5km_Gl'!AV141-'(5) year_D_R23p2-5.5km'!AV140</f>
        <v>-6.7358357799999995</v>
      </c>
      <c r="AJ142" s="2">
        <f>'(6) SMB_R23p2-5km_Gl'!AW141-'(5) year_D_R23p2-5.5km'!AW140</f>
        <v>-5.9258357799999999</v>
      </c>
      <c r="AK142" s="2">
        <f>'(6) SMB_R23p2-5km_Gl'!AX141-'(5) year_D_R23p2-5.5km'!AX140</f>
        <v>-3.9858357799999999</v>
      </c>
      <c r="AL142" s="2">
        <f>'(6) SMB_R23p2-5km_Gl'!AY141-'(5) year_D_R23p2-5.5km'!AY140</f>
        <v>-0.52583577999999997</v>
      </c>
      <c r="AM142" s="2">
        <f>'(6) SMB_R23p2-5km_Gl'!AZ141-'(5) year_D_R23p2-5.5km'!AZ140</f>
        <v>-5.7158357799999999</v>
      </c>
      <c r="AN142" s="2">
        <f>'(6) SMB_R23p2-5km_Gl'!BA141-'(5) year_D_R23p2-5.5km'!BA140</f>
        <v>-5.2158357799999999</v>
      </c>
      <c r="AO142" s="2">
        <f>'(6) SMB_R23p2-5km_Gl'!BB141-'(5) year_D_R23p2-5.5km'!BB140</f>
        <v>-6.79583578</v>
      </c>
      <c r="AP142" s="2">
        <f>'(6) SMB_R23p2-5km_Gl'!BC141-'(5) year_D_R23p2-5.5km'!BC140</f>
        <v>-4.0358357800000002</v>
      </c>
      <c r="AQ142" s="2">
        <f>'(6) SMB_R23p2-5km_Gl'!BD141-'(5) year_D_R23p2-5.5km'!BD140</f>
        <v>-8.50583578</v>
      </c>
      <c r="AR142" s="2">
        <f>'(6) SMB_R23p2-5km_Gl'!BE141-'(5) year_D_R23p2-5.5km'!BE140</f>
        <v>-7.7258357799999997</v>
      </c>
      <c r="AS142" s="2">
        <f>'(6) SMB_R23p2-5km_Gl'!BF141-'(5) year_D_R23p2-5.5km'!BF140</f>
        <v>-0.74583578000000006</v>
      </c>
      <c r="AT142" s="2">
        <f>'(6) SMB_R23p2-5km_Gl'!BG141-'(5) year_D_R23p2-5.5km'!BG140</f>
        <v>-4.4858357799999995</v>
      </c>
      <c r="AU142" s="2">
        <f>'(6) SMB_R23p2-5km_Gl'!BH141-'(5) year_D_R23p2-5.5km'!BH140</f>
        <v>-8.885835779999999</v>
      </c>
      <c r="AV142" s="2">
        <f>'(6) SMB_R23p2-5km_Gl'!BI141-'(5) year_D_R23p2-5.5km'!BI140</f>
        <v>-6.3258357799999994</v>
      </c>
      <c r="AW142" s="2">
        <f>'(6) SMB_R23p2-5km_Gl'!BJ141-'(5) year_D_R23p2-5.5km'!BJ140</f>
        <v>-3.7358357799999999</v>
      </c>
      <c r="AX142" s="23">
        <f t="shared" si="21"/>
        <v>-1.5634444756521741</v>
      </c>
      <c r="AY142" s="23">
        <f t="shared" si="23"/>
        <v>0.69521685157894719</v>
      </c>
      <c r="AZ142" s="23">
        <f t="shared" si="24"/>
        <v>-4.8191691133333325</v>
      </c>
      <c r="BA142" s="77"/>
      <c r="BB142" s="41"/>
      <c r="BC142" s="41"/>
      <c r="BD142" s="2">
        <f>SQRT('(5) year_D_R23p2-5.5km'!BN140^2+'(5) year_D_R23p2-5.5km'!$M140^2)</f>
        <v>0.18038517163275938</v>
      </c>
      <c r="BE142" s="2">
        <f>SQRT('(5) year_D_R23p2-5.5km'!BO140^2+'(5) year_D_R23p2-5.5km'!$M140^2)</f>
        <v>0.18038517163275938</v>
      </c>
      <c r="BF142" s="2">
        <f>SQRT('(5) year_D_R23p2-5.5km'!BP140^2+'(5) year_D_R23p2-5.5km'!$M140^2)</f>
        <v>0.18038517163275938</v>
      </c>
      <c r="BG142" s="2">
        <f>SQRT('(5) year_D_R23p2-5.5km'!BQ140^2+'(5) year_D_R23p2-5.5km'!$M140^2)</f>
        <v>0.18038517163275938</v>
      </c>
      <c r="BH142" s="2">
        <f>SQRT('(5) year_D_R23p2-5.5km'!BR140^2+'(5) year_D_R23p2-5.5km'!$M140^2)</f>
        <v>0.18038517163275938</v>
      </c>
      <c r="BI142" s="2">
        <f>SQRT('(5) year_D_R23p2-5.5km'!BS140^2+'(5) year_D_R23p2-5.5km'!$M140^2)</f>
        <v>0.18038517163275938</v>
      </c>
      <c r="BJ142" s="2">
        <f>SQRT('(5) year_D_R23p2-5.5km'!BT140^2+'(5) year_D_R23p2-5.5km'!$M140^2)</f>
        <v>0.18038517163275938</v>
      </c>
      <c r="BK142" s="2">
        <f>SQRT('(5) year_D_R23p2-5.5km'!BU140^2+'(5) year_D_R23p2-5.5km'!$M140^2)</f>
        <v>0.18038517163275938</v>
      </c>
      <c r="BL142" s="2">
        <f>SQRT('(5) year_D_R23p2-5.5km'!BV140^2+'(5) year_D_R23p2-5.5km'!$M140^2)</f>
        <v>0.18038517163275938</v>
      </c>
      <c r="BM142" s="2">
        <f>SQRT('(5) year_D_R23p2-5.5km'!BW140^2+'(5) year_D_R23p2-5.5km'!$M140^2)</f>
        <v>0.18038517163275938</v>
      </c>
      <c r="BN142" s="2">
        <f>SQRT('(5) year_D_R23p2-5.5km'!BX140^2+'(5) year_D_R23p2-5.5km'!$M140^2)</f>
        <v>0.18038517163275938</v>
      </c>
      <c r="BO142" s="2">
        <f>SQRT('(5) year_D_R23p2-5.5km'!BY140^2+'(5) year_D_R23p2-5.5km'!$M140^2)</f>
        <v>0.18038517163275938</v>
      </c>
      <c r="BP142" s="2">
        <f>SQRT('(5) year_D_R23p2-5.5km'!BZ140^2+'(5) year_D_R23p2-5.5km'!$M140^2)</f>
        <v>0.18038517163275938</v>
      </c>
      <c r="BQ142" s="2">
        <f>SQRT('(5) year_D_R23p2-5.5km'!CA140^2+'(5) year_D_R23p2-5.5km'!$M140^2)</f>
        <v>0.18038517163275938</v>
      </c>
      <c r="BR142" s="2">
        <f>SQRT('(5) year_D_R23p2-5.5km'!CB140^2+'(5) year_D_R23p2-5.5km'!$M140^2)</f>
        <v>0.18038517163275938</v>
      </c>
      <c r="BS142" s="2">
        <f>SQRT('(5) year_D_R23p2-5.5km'!CC140^2+'(5) year_D_R23p2-5.5km'!$M140^2)</f>
        <v>0.18038517163275938</v>
      </c>
      <c r="BT142" s="2">
        <f>SQRT('(5) year_D_R23p2-5.5km'!CD140^2+'(5) year_D_R23p2-5.5km'!$M140^2)</f>
        <v>0.18038517163275938</v>
      </c>
      <c r="BU142" s="2">
        <f>SQRT('(5) year_D_R23p2-5.5km'!CE140^2+'(5) year_D_R23p2-5.5km'!$M140^2)</f>
        <v>0.18038517163275938</v>
      </c>
      <c r="BV142" s="2">
        <f>SQRT('(5) year_D_R23p2-5.5km'!CF140^2+'(5) year_D_R23p2-5.5km'!$M140^2)</f>
        <v>0.18038517163275938</v>
      </c>
      <c r="BW142" s="2">
        <f>SQRT('(5) year_D_R23p2-5.5km'!CG140^2+'(5) year_D_R23p2-5.5km'!$M140^2)</f>
        <v>0.18038517163275938</v>
      </c>
      <c r="BX142" s="2">
        <f>SQRT('(5) year_D_R23p2-5.5km'!CH140^2+'(5) year_D_R23p2-5.5km'!$M140^2)</f>
        <v>0.18038517163275938</v>
      </c>
      <c r="BY142" s="2">
        <f>SQRT('(5) year_D_R23p2-5.5km'!CI140^2+'(5) year_D_R23p2-5.5km'!$M140^2)</f>
        <v>0.18038517163275938</v>
      </c>
      <c r="BZ142" s="2">
        <f>SQRT('(5) year_D_R23p2-5.5km'!CJ140^2+'(5) year_D_R23p2-5.5km'!$M140^2)</f>
        <v>0.18038517163275938</v>
      </c>
      <c r="CA142" s="2">
        <f>SQRT('(5) year_D_R23p2-5.5km'!CK140^2+'(5) year_D_R23p2-5.5km'!$M140^2)</f>
        <v>0.18038517163275938</v>
      </c>
      <c r="CB142" s="2">
        <f>SQRT('(5) year_D_R23p2-5.5km'!CL140^2+'(5) year_D_R23p2-5.5km'!$M140^2)</f>
        <v>0.18038517163275938</v>
      </c>
      <c r="CC142" s="2">
        <f>SQRT('(5) year_D_R23p2-5.5km'!CM140^2+'(5) year_D_R23p2-5.5km'!$M140^2)</f>
        <v>0.18038517163275938</v>
      </c>
      <c r="CD142" s="2">
        <f>SQRT('(5) year_D_R23p2-5.5km'!CN140^2+'(5) year_D_R23p2-5.5km'!$M140^2)</f>
        <v>0.18038517163275938</v>
      </c>
      <c r="CE142" s="2">
        <f>SQRT('(5) year_D_R23p2-5.5km'!CO140^2+'(5) year_D_R23p2-5.5km'!$M140^2)</f>
        <v>0.18038517163275938</v>
      </c>
      <c r="CF142" s="2">
        <f>SQRT('(5) year_D_R23p2-5.5km'!CP140^2+'(5) year_D_R23p2-5.5km'!$M140^2)</f>
        <v>0.18038517163275938</v>
      </c>
      <c r="CG142" s="2">
        <f>SQRT('(5) year_D_R23p2-5.5km'!CQ140^2+'(5) year_D_R23p2-5.5km'!$M140^2)</f>
        <v>0.18038517163275938</v>
      </c>
      <c r="CH142" s="2">
        <f>SQRT('(5) year_D_R23p2-5.5km'!CR140^2+'(5) year_D_R23p2-5.5km'!$M140^2)</f>
        <v>0.18038517163275938</v>
      </c>
      <c r="CI142" s="2">
        <f>SQRT('(5) year_D_R23p2-5.5km'!CS140^2+'(5) year_D_R23p2-5.5km'!$M140^2)</f>
        <v>0.18038517163275938</v>
      </c>
      <c r="CJ142" s="2">
        <f>SQRT('(5) year_D_R23p2-5.5km'!CT140^2+'(5) year_D_R23p2-5.5km'!$M140^2)</f>
        <v>0.18038517163275938</v>
      </c>
      <c r="CK142" s="2">
        <f>SQRT('(5) year_D_R23p2-5.5km'!CU140^2+'(5) year_D_R23p2-5.5km'!$M140^2)</f>
        <v>0.18038517163275938</v>
      </c>
      <c r="CL142" s="2">
        <f>SQRT('(5) year_D_R23p2-5.5km'!CV140^2+'(5) year_D_R23p2-5.5km'!$M140^2)</f>
        <v>0.18038517163275938</v>
      </c>
      <c r="CM142" s="2">
        <f>SQRT('(5) year_D_R23p2-5.5km'!CW140^2+'(5) year_D_R23p2-5.5km'!$M140^2)</f>
        <v>0.18038517163275938</v>
      </c>
      <c r="CN142" s="2">
        <f>SQRT('(5) year_D_R23p2-5.5km'!CX140^2+'(5) year_D_R23p2-5.5km'!$M140^2)</f>
        <v>0.18038517163275938</v>
      </c>
      <c r="CO142" s="2">
        <f>SQRT('(5) year_D_R23p2-5.5km'!CY140^2+'(5) year_D_R23p2-5.5km'!$M140^2)</f>
        <v>0.18038517163275938</v>
      </c>
      <c r="CP142" s="2">
        <f>SQRT('(5) year_D_R23p2-5.5km'!CZ140^2+'(5) year_D_R23p2-5.5km'!$M140^2)</f>
        <v>0.18038517163275938</v>
      </c>
      <c r="CQ142" s="2">
        <f>SQRT('(5) year_D_R23p2-5.5km'!DA140^2+'(5) year_D_R23p2-5.5km'!$M140^2)</f>
        <v>0.18038517163275938</v>
      </c>
      <c r="CR142" s="2">
        <f>SQRT('(5) year_D_R23p2-5.5km'!DB140^2+'(5) year_D_R23p2-5.5km'!$M140^2)</f>
        <v>0.18038517163275938</v>
      </c>
      <c r="CS142" s="2">
        <f>SQRT('(5) year_D_R23p2-5.5km'!DC140^2+'(5) year_D_R23p2-5.5km'!$M140^2)</f>
        <v>0.18038517163275938</v>
      </c>
      <c r="CT142" s="2">
        <f>SQRT('(5) year_D_R23p2-5.5km'!DD140^2+'(5) year_D_R23p2-5.5km'!$M140^2)</f>
        <v>0.18038517163275938</v>
      </c>
      <c r="CU142" s="2">
        <f>SQRT('(5) year_D_R23p2-5.5km'!DE140^2+'(5) year_D_R23p2-5.5km'!$M140^2)</f>
        <v>0.18038517163275938</v>
      </c>
      <c r="CV142" s="2">
        <f>SQRT('(5) year_D_R23p2-5.5km'!DF140^2+'(5) year_D_R23p2-5.5km'!$M140^2)</f>
        <v>0.18038517163275938</v>
      </c>
      <c r="CW142" s="2">
        <f>SQRT('(5) year_D_R23p2-5.5km'!DG140^2+'(5) year_D_R23p2-5.5km'!$M140^2)</f>
        <v>0.18038517163275938</v>
      </c>
      <c r="CX142" s="2">
        <f>SQRT('(5) year_D_R23p2-5.5km'!DH140^2+'(5) year_D_R23p2-5.5km'!$M140^2)</f>
        <v>0.18038517163275938</v>
      </c>
      <c r="CY142" s="90">
        <f t="shared" si="25"/>
        <v>2.6890233726921141E-2</v>
      </c>
      <c r="CZ142" s="2">
        <f t="shared" si="22"/>
        <v>4.2517192695674472E-2</v>
      </c>
      <c r="DA142" s="2">
        <f t="shared" si="26"/>
        <v>4.2517192695674472E-2</v>
      </c>
    </row>
    <row r="143" spans="1:105" x14ac:dyDescent="0.2">
      <c r="A143" s="170" t="s">
        <v>235</v>
      </c>
      <c r="B143" s="3" t="s">
        <v>197</v>
      </c>
      <c r="C143" s="2">
        <f>'(6) SMB_R23p2-5km_Gl'!P142-'(5) year_D_R23p2-5.5km'!P141</f>
        <v>-1.5</v>
      </c>
      <c r="D143" s="2">
        <f>'(6) SMB_R23p2-5km_Gl'!Q142-'(5) year_D_R23p2-5.5km'!Q141</f>
        <v>0.87</v>
      </c>
      <c r="E143" s="2">
        <f>'(6) SMB_R23p2-5km_Gl'!R142-'(5) year_D_R23p2-5.5km'!R141</f>
        <v>-0.34</v>
      </c>
      <c r="F143" s="2">
        <f>'(6) SMB_R23p2-5km_Gl'!S142-'(5) year_D_R23p2-5.5km'!S141</f>
        <v>-1.31</v>
      </c>
      <c r="G143" s="2">
        <f>'(6) SMB_R23p2-5km_Gl'!T142-'(5) year_D_R23p2-5.5km'!T141</f>
        <v>-0.56999999999999995</v>
      </c>
      <c r="H143" s="2">
        <f>'(6) SMB_R23p2-5km_Gl'!U142-'(5) year_D_R23p2-5.5km'!U141</f>
        <v>-0.41</v>
      </c>
      <c r="I143" s="2">
        <f>'(6) SMB_R23p2-5km_Gl'!V142-'(5) year_D_R23p2-5.5km'!V141</f>
        <v>0.6</v>
      </c>
      <c r="J143" s="2">
        <f>'(6) SMB_R23p2-5km_Gl'!W142-'(5) year_D_R23p2-5.5km'!W141</f>
        <v>-2.16</v>
      </c>
      <c r="K143" s="2">
        <f>'(6) SMB_R23p2-5km_Gl'!X142-'(5) year_D_R23p2-5.5km'!X141</f>
        <v>-1.1499999999999999</v>
      </c>
      <c r="L143" s="2">
        <f>'(6) SMB_R23p2-5km_Gl'!Y142-'(5) year_D_R23p2-5.5km'!Y141</f>
        <v>-0.91</v>
      </c>
      <c r="M143" s="2">
        <f>'(6) SMB_R23p2-5km_Gl'!Z142-'(5) year_D_R23p2-5.5km'!Z141</f>
        <v>-1.56</v>
      </c>
      <c r="N143" s="2">
        <f>'(6) SMB_R23p2-5km_Gl'!AA142-'(5) year_D_R23p2-5.5km'!AA141</f>
        <v>-0.12</v>
      </c>
      <c r="O143" s="2">
        <f>'(6) SMB_R23p2-5km_Gl'!AB142-'(5) year_D_R23p2-5.5km'!AB141</f>
        <v>0.82</v>
      </c>
      <c r="P143" s="2">
        <f>'(6) SMB_R23p2-5km_Gl'!AC142-'(5) year_D_R23p2-5.5km'!AC141</f>
        <v>-2.06</v>
      </c>
      <c r="Q143" s="2">
        <f>'(6) SMB_R23p2-5km_Gl'!AD142-'(5) year_D_R23p2-5.5km'!AD141</f>
        <v>-2.04</v>
      </c>
      <c r="R143" s="2">
        <f>'(6) SMB_R23p2-5km_Gl'!AE142-'(5) year_D_R23p2-5.5km'!AE141</f>
        <v>1.31</v>
      </c>
      <c r="S143" s="2">
        <f>'(6) SMB_R23p2-5km_Gl'!AF142-'(5) year_D_R23p2-5.5km'!AF141</f>
        <v>0.12</v>
      </c>
      <c r="T143" s="2">
        <f>'(6) SMB_R23p2-5km_Gl'!AG142-'(5) year_D_R23p2-5.5km'!AG141</f>
        <v>-1.08</v>
      </c>
      <c r="U143" s="2">
        <f>'(6) SMB_R23p2-5km_Gl'!AH142-'(5) year_D_R23p2-5.5km'!AH141</f>
        <v>-2.59</v>
      </c>
      <c r="V143" s="2">
        <f>'(6) SMB_R23p2-5km_Gl'!AI142-'(5) year_D_R23p2-5.5km'!AI141</f>
        <v>-2.27</v>
      </c>
      <c r="W143" s="2">
        <f>'(6) SMB_R23p2-5km_Gl'!AJ142-'(5) year_D_R23p2-5.5km'!AJ141</f>
        <v>0.35</v>
      </c>
      <c r="X143" s="2">
        <f>'(6) SMB_R23p2-5km_Gl'!AK142-'(5) year_D_R23p2-5.5km'!AK141</f>
        <v>-0.26</v>
      </c>
      <c r="Y143" s="2">
        <f>'(6) SMB_R23p2-5km_Gl'!AL142-'(5) year_D_R23p2-5.5km'!AL141</f>
        <v>-2.8</v>
      </c>
      <c r="Z143" s="2">
        <f>'(6) SMB_R23p2-5km_Gl'!AM142-'(5) year_D_R23p2-5.5km'!AM141</f>
        <v>-2.2200000000000002</v>
      </c>
      <c r="AA143" s="2">
        <f>'(6) SMB_R23p2-5km_Gl'!AN142-'(5) year_D_R23p2-5.5km'!AN141</f>
        <v>-0.05</v>
      </c>
      <c r="AB143" s="2">
        <f>'(6) SMB_R23p2-5km_Gl'!AO142-'(5) year_D_R23p2-5.5km'!AO141</f>
        <v>-2.67</v>
      </c>
      <c r="AC143" s="2">
        <f>'(6) SMB_R23p2-5km_Gl'!AP142-'(5) year_D_R23p2-5.5km'!AP141</f>
        <v>0.42</v>
      </c>
      <c r="AD143" s="2">
        <f>'(6) SMB_R23p2-5km_Gl'!AQ142-'(5) year_D_R23p2-5.5km'!AQ141</f>
        <v>-3.54</v>
      </c>
      <c r="AE143" s="2">
        <f>'(6) SMB_R23p2-5km_Gl'!AR142-'(5) year_D_R23p2-5.5km'!AR141</f>
        <v>-1.45</v>
      </c>
      <c r="AF143" s="2">
        <f>'(6) SMB_R23p2-5km_Gl'!AS142-'(5) year_D_R23p2-5.5km'!AS141</f>
        <v>-1.57</v>
      </c>
      <c r="AG143" s="2">
        <f>'(6) SMB_R23p2-5km_Gl'!AT142-'(5) year_D_R23p2-5.5km'!AT141</f>
        <v>-3.32</v>
      </c>
      <c r="AH143" s="2">
        <f>'(6) SMB_R23p2-5km_Gl'!AU142-'(5) year_D_R23p2-5.5km'!AU141</f>
        <v>-5.09</v>
      </c>
      <c r="AI143" s="2">
        <f>'(6) SMB_R23p2-5km_Gl'!AV142-'(5) year_D_R23p2-5.5km'!AV141</f>
        <v>-4.83</v>
      </c>
      <c r="AJ143" s="2">
        <f>'(6) SMB_R23p2-5km_Gl'!AW142-'(5) year_D_R23p2-5.5km'!AW141</f>
        <v>-5.5</v>
      </c>
      <c r="AK143" s="2">
        <f>'(6) SMB_R23p2-5km_Gl'!AX142-'(5) year_D_R23p2-5.5km'!AX141</f>
        <v>-2.1800000000000002</v>
      </c>
      <c r="AL143" s="2">
        <f>'(6) SMB_R23p2-5km_Gl'!AY142-'(5) year_D_R23p2-5.5km'!AY141</f>
        <v>-1.81</v>
      </c>
      <c r="AM143" s="2">
        <f>'(6) SMB_R23p2-5km_Gl'!AZ142-'(5) year_D_R23p2-5.5km'!AZ141</f>
        <v>-5.94</v>
      </c>
      <c r="AN143" s="2">
        <f>'(6) SMB_R23p2-5km_Gl'!BA142-'(5) year_D_R23p2-5.5km'!BA141</f>
        <v>-4.49</v>
      </c>
      <c r="AO143" s="2">
        <f>'(6) SMB_R23p2-5km_Gl'!BB142-'(5) year_D_R23p2-5.5km'!BB141</f>
        <v>-3.51</v>
      </c>
      <c r="AP143" s="2">
        <f>'(6) SMB_R23p2-5km_Gl'!BC142-'(5) year_D_R23p2-5.5km'!BC141</f>
        <v>-3.66</v>
      </c>
      <c r="AQ143" s="2">
        <f>'(6) SMB_R23p2-5km_Gl'!BD142-'(5) year_D_R23p2-5.5km'!BD141</f>
        <v>-4.2300000000000004</v>
      </c>
      <c r="AR143" s="2">
        <f>'(6) SMB_R23p2-5km_Gl'!BE142-'(5) year_D_R23p2-5.5km'!BE141</f>
        <v>-5.74</v>
      </c>
      <c r="AS143" s="2">
        <f>'(6) SMB_R23p2-5km_Gl'!BF142-'(5) year_D_R23p2-5.5km'!BF141</f>
        <v>-2.2599999999999998</v>
      </c>
      <c r="AT143" s="2">
        <f>'(6) SMB_R23p2-5km_Gl'!BG142-'(5) year_D_R23p2-5.5km'!BG141</f>
        <v>-1.34</v>
      </c>
      <c r="AU143" s="2">
        <f>'(6) SMB_R23p2-5km_Gl'!BH142-'(5) year_D_R23p2-5.5km'!BH141</f>
        <v>-5.14</v>
      </c>
      <c r="AV143" s="2">
        <f>'(6) SMB_R23p2-5km_Gl'!BI142-'(5) year_D_R23p2-5.5km'!BI141</f>
        <v>-5.96</v>
      </c>
      <c r="AW143" s="2">
        <f>'(6) SMB_R23p2-5km_Gl'!BJ142-'(5) year_D_R23p2-5.5km'!BJ141</f>
        <v>-2.39</v>
      </c>
      <c r="AX143" s="23">
        <f t="shared" si="21"/>
        <v>-2.0682608695652176</v>
      </c>
      <c r="AY143" s="23">
        <f t="shared" si="23"/>
        <v>-0.74105263157894741</v>
      </c>
      <c r="AZ143" s="23">
        <f t="shared" si="24"/>
        <v>-3.7788888888888885</v>
      </c>
      <c r="BD143" s="2">
        <f>SQRT('(5) year_D_R23p2-5.5km'!BN141^2+'(5) year_D_R23p2-5.5km'!$M141^2)</f>
        <v>9.4383449119572582E-2</v>
      </c>
      <c r="BE143" s="2">
        <f>SQRT('(5) year_D_R23p2-5.5km'!BO141^2+'(5) year_D_R23p2-5.5km'!$M141^2)</f>
        <v>9.4383449119572582E-2</v>
      </c>
      <c r="BF143" s="2">
        <f>SQRT('(5) year_D_R23p2-5.5km'!BP141^2+'(5) year_D_R23p2-5.5km'!$M141^2)</f>
        <v>9.4383449119572582E-2</v>
      </c>
      <c r="BG143" s="2">
        <f>SQRT('(5) year_D_R23p2-5.5km'!BQ141^2+'(5) year_D_R23p2-5.5km'!$M141^2)</f>
        <v>9.4383449119572582E-2</v>
      </c>
      <c r="BH143" s="2">
        <f>SQRT('(5) year_D_R23p2-5.5km'!BR141^2+'(5) year_D_R23p2-5.5km'!$M141^2)</f>
        <v>9.4383449119572582E-2</v>
      </c>
      <c r="BI143" s="2">
        <f>SQRT('(5) year_D_R23p2-5.5km'!BS141^2+'(5) year_D_R23p2-5.5km'!$M141^2)</f>
        <v>9.4383449119572582E-2</v>
      </c>
      <c r="BJ143" s="2">
        <f>SQRT('(5) year_D_R23p2-5.5km'!BT141^2+'(5) year_D_R23p2-5.5km'!$M141^2)</f>
        <v>9.4383449119572582E-2</v>
      </c>
      <c r="BK143" s="2">
        <f>SQRT('(5) year_D_R23p2-5.5km'!BU141^2+'(5) year_D_R23p2-5.5km'!$M141^2)</f>
        <v>9.4383449119572582E-2</v>
      </c>
      <c r="BL143" s="2">
        <f>SQRT('(5) year_D_R23p2-5.5km'!BV141^2+'(5) year_D_R23p2-5.5km'!$M141^2)</f>
        <v>9.4383449119572582E-2</v>
      </c>
      <c r="BM143" s="2">
        <f>SQRT('(5) year_D_R23p2-5.5km'!BW141^2+'(5) year_D_R23p2-5.5km'!$M141^2)</f>
        <v>9.4383449119572582E-2</v>
      </c>
      <c r="BN143" s="2">
        <f>SQRT('(5) year_D_R23p2-5.5km'!BX141^2+'(5) year_D_R23p2-5.5km'!$M141^2)</f>
        <v>9.4383449119572582E-2</v>
      </c>
      <c r="BO143" s="2">
        <f>SQRT('(5) year_D_R23p2-5.5km'!BY141^2+'(5) year_D_R23p2-5.5km'!$M141^2)</f>
        <v>9.4383449119572582E-2</v>
      </c>
      <c r="BP143" s="2">
        <f>SQRT('(5) year_D_R23p2-5.5km'!BZ141^2+'(5) year_D_R23p2-5.5km'!$M141^2)</f>
        <v>9.4383449119572582E-2</v>
      </c>
      <c r="BQ143" s="2">
        <f>SQRT('(5) year_D_R23p2-5.5km'!CA141^2+'(5) year_D_R23p2-5.5km'!$M141^2)</f>
        <v>9.4383449119572582E-2</v>
      </c>
      <c r="BR143" s="2">
        <f>SQRT('(5) year_D_R23p2-5.5km'!CB141^2+'(5) year_D_R23p2-5.5km'!$M141^2)</f>
        <v>9.4383449119572582E-2</v>
      </c>
      <c r="BS143" s="2">
        <f>SQRT('(5) year_D_R23p2-5.5km'!CC141^2+'(5) year_D_R23p2-5.5km'!$M141^2)</f>
        <v>9.4383449119572582E-2</v>
      </c>
      <c r="BT143" s="2">
        <f>SQRT('(5) year_D_R23p2-5.5km'!CD141^2+'(5) year_D_R23p2-5.5km'!$M141^2)</f>
        <v>9.4383449119572582E-2</v>
      </c>
      <c r="BU143" s="2">
        <f>SQRT('(5) year_D_R23p2-5.5km'!CE141^2+'(5) year_D_R23p2-5.5km'!$M141^2)</f>
        <v>9.4383449119572582E-2</v>
      </c>
      <c r="BV143" s="2">
        <f>SQRT('(5) year_D_R23p2-5.5km'!CF141^2+'(5) year_D_R23p2-5.5km'!$M141^2)</f>
        <v>9.4383449119572582E-2</v>
      </c>
      <c r="BW143" s="2">
        <f>SQRT('(5) year_D_R23p2-5.5km'!CG141^2+'(5) year_D_R23p2-5.5km'!$M141^2)</f>
        <v>9.4383449119572582E-2</v>
      </c>
      <c r="BX143" s="2">
        <f>SQRT('(5) year_D_R23p2-5.5km'!CH141^2+'(5) year_D_R23p2-5.5km'!$M141^2)</f>
        <v>9.4383449119572582E-2</v>
      </c>
      <c r="BY143" s="2">
        <f>SQRT('(5) year_D_R23p2-5.5km'!CI141^2+'(5) year_D_R23p2-5.5km'!$M141^2)</f>
        <v>9.4383449119572582E-2</v>
      </c>
      <c r="BZ143" s="2">
        <f>SQRT('(5) year_D_R23p2-5.5km'!CJ141^2+'(5) year_D_R23p2-5.5km'!$M141^2)</f>
        <v>9.4383449119572582E-2</v>
      </c>
      <c r="CA143" s="2">
        <f>SQRT('(5) year_D_R23p2-5.5km'!CK141^2+'(5) year_D_R23p2-5.5km'!$M141^2)</f>
        <v>9.4383449119572582E-2</v>
      </c>
      <c r="CB143" s="2">
        <f>SQRT('(5) year_D_R23p2-5.5km'!CL141^2+'(5) year_D_R23p2-5.5km'!$M141^2)</f>
        <v>9.4383449119572582E-2</v>
      </c>
      <c r="CC143" s="2">
        <f>SQRT('(5) year_D_R23p2-5.5km'!CM141^2+'(5) year_D_R23p2-5.5km'!$M141^2)</f>
        <v>9.4383449119572582E-2</v>
      </c>
      <c r="CD143" s="2">
        <f>SQRT('(5) year_D_R23p2-5.5km'!CN141^2+'(5) year_D_R23p2-5.5km'!$M141^2)</f>
        <v>9.4383449119572582E-2</v>
      </c>
      <c r="CE143" s="2">
        <f>SQRT('(5) year_D_R23p2-5.5km'!CO141^2+'(5) year_D_R23p2-5.5km'!$M141^2)</f>
        <v>9.4383449119572582E-2</v>
      </c>
      <c r="CF143" s="2">
        <f>SQRT('(5) year_D_R23p2-5.5km'!CP141^2+'(5) year_D_R23p2-5.5km'!$M141^2)</f>
        <v>9.4383449119572582E-2</v>
      </c>
      <c r="CG143" s="2">
        <f>SQRT('(5) year_D_R23p2-5.5km'!CQ141^2+'(5) year_D_R23p2-5.5km'!$M141^2)</f>
        <v>9.4383449119572582E-2</v>
      </c>
      <c r="CH143" s="2">
        <f>SQRT('(5) year_D_R23p2-5.5km'!CR141^2+'(5) year_D_R23p2-5.5km'!$M141^2)</f>
        <v>9.4383449119572582E-2</v>
      </c>
      <c r="CI143" s="2">
        <f>SQRT('(5) year_D_R23p2-5.5km'!CS141^2+'(5) year_D_R23p2-5.5km'!$M141^2)</f>
        <v>9.4383449119572582E-2</v>
      </c>
      <c r="CJ143" s="2">
        <f>SQRT('(5) year_D_R23p2-5.5km'!CT141^2+'(5) year_D_R23p2-5.5km'!$M141^2)</f>
        <v>9.4383449119572582E-2</v>
      </c>
      <c r="CK143" s="2">
        <f>SQRT('(5) year_D_R23p2-5.5km'!CU141^2+'(5) year_D_R23p2-5.5km'!$M141^2)</f>
        <v>9.4383449119572582E-2</v>
      </c>
      <c r="CL143" s="2">
        <f>SQRT('(5) year_D_R23p2-5.5km'!CV141^2+'(5) year_D_R23p2-5.5km'!$M141^2)</f>
        <v>9.4383449119572582E-2</v>
      </c>
      <c r="CM143" s="2">
        <f>SQRT('(5) year_D_R23p2-5.5km'!CW141^2+'(5) year_D_R23p2-5.5km'!$M141^2)</f>
        <v>9.4383449119572582E-2</v>
      </c>
      <c r="CN143" s="2">
        <f>SQRT('(5) year_D_R23p2-5.5km'!CX141^2+'(5) year_D_R23p2-5.5km'!$M141^2)</f>
        <v>9.4383449119572582E-2</v>
      </c>
      <c r="CO143" s="2">
        <f>SQRT('(5) year_D_R23p2-5.5km'!CY141^2+'(5) year_D_R23p2-5.5km'!$M141^2)</f>
        <v>9.4383449119572582E-2</v>
      </c>
      <c r="CP143" s="2">
        <f>SQRT('(5) year_D_R23p2-5.5km'!CZ141^2+'(5) year_D_R23p2-5.5km'!$M141^2)</f>
        <v>9.4383449119572582E-2</v>
      </c>
      <c r="CQ143" s="2">
        <f>SQRT('(5) year_D_R23p2-5.5km'!DA141^2+'(5) year_D_R23p2-5.5km'!$M141^2)</f>
        <v>9.4383449119572582E-2</v>
      </c>
      <c r="CR143" s="2">
        <f>SQRT('(5) year_D_R23p2-5.5km'!DB141^2+'(5) year_D_R23p2-5.5km'!$M141^2)</f>
        <v>9.4383449119572582E-2</v>
      </c>
      <c r="CS143" s="2">
        <f>SQRT('(5) year_D_R23p2-5.5km'!DC141^2+'(5) year_D_R23p2-5.5km'!$M141^2)</f>
        <v>9.4383449119572582E-2</v>
      </c>
      <c r="CT143" s="2">
        <f>SQRT('(5) year_D_R23p2-5.5km'!DD141^2+'(5) year_D_R23p2-5.5km'!$M141^2)</f>
        <v>9.4383449119572582E-2</v>
      </c>
      <c r="CU143" s="2">
        <f>SQRT('(5) year_D_R23p2-5.5km'!DE141^2+'(5) year_D_R23p2-5.5km'!$M141^2)</f>
        <v>9.4383449119572582E-2</v>
      </c>
      <c r="CV143" s="2">
        <f>SQRT('(5) year_D_R23p2-5.5km'!DF141^2+'(5) year_D_R23p2-5.5km'!$M141^2)</f>
        <v>9.4383449119572582E-2</v>
      </c>
      <c r="CW143" s="2">
        <f>SQRT('(5) year_D_R23p2-5.5km'!DG141^2+'(5) year_D_R23p2-5.5km'!$M141^2)</f>
        <v>9.4383449119572582E-2</v>
      </c>
      <c r="CX143" s="2">
        <f>SQRT('(5) year_D_R23p2-5.5km'!DH141^2+'(5) year_D_R23p2-5.5km'!$M141^2)</f>
        <v>9.4383449119572582E-2</v>
      </c>
      <c r="CY143" s="2">
        <f t="shared" si="25"/>
        <v>1.4069853878817136E-2</v>
      </c>
      <c r="CZ143" s="2">
        <f t="shared" si="22"/>
        <v>2.2246392301408412E-2</v>
      </c>
      <c r="DA143" s="2">
        <f t="shared" si="26"/>
        <v>2.2246392301408412E-2</v>
      </c>
    </row>
    <row r="144" spans="1:105" x14ac:dyDescent="0.2">
      <c r="A144" s="170" t="s">
        <v>44</v>
      </c>
      <c r="B144" s="3" t="s">
        <v>197</v>
      </c>
      <c r="C144" s="2">
        <f>'(6) SMB_R23p2-5km_Gl'!P143-'(5) year_D_R23p2-5.5km'!P142</f>
        <v>-1.7465066107999974</v>
      </c>
      <c r="D144" s="2">
        <f>'(6) SMB_R23p2-5km_Gl'!Q143-'(5) year_D_R23p2-5.5km'!Q142</f>
        <v>5.2234933892000015</v>
      </c>
      <c r="E144" s="2">
        <f>'(6) SMB_R23p2-5km_Gl'!R143-'(5) year_D_R23p2-5.5km'!R142</f>
        <v>-1.728773916399998</v>
      </c>
      <c r="F144" s="2">
        <f>'(6) SMB_R23p2-5km_Gl'!S143-'(5) year_D_R23p2-5.5km'!S142</f>
        <v>-2.482755124199997</v>
      </c>
      <c r="G144" s="2">
        <f>'(6) SMB_R23p2-5km_Gl'!T143-'(5) year_D_R23p2-5.5km'!T142</f>
        <v>-1.811904884599997</v>
      </c>
      <c r="H144" s="2">
        <f>'(6) SMB_R23p2-5km_Gl'!U143-'(5) year_D_R23p2-5.5km'!U142</f>
        <v>0.57638121320000302</v>
      </c>
      <c r="I144" s="2">
        <f>'(6) SMB_R23p2-5km_Gl'!V143-'(5) year_D_R23p2-5.5km'!V142</f>
        <v>-1.8253326889999979</v>
      </c>
      <c r="J144" s="2">
        <f>'(6) SMB_R23p2-5km_Gl'!W143-'(5) year_D_R23p2-5.5km'!W142</f>
        <v>-4.5670465911999987</v>
      </c>
      <c r="K144" s="2">
        <f>'(6) SMB_R23p2-5km_Gl'!X143-'(5) year_D_R23p2-5.5km'!X142</f>
        <v>2.2929534088000025</v>
      </c>
      <c r="L144" s="2">
        <f>'(6) SMB_R23p2-5km_Gl'!Y143-'(5) year_D_R23p2-5.5km'!Y142</f>
        <v>-1.4287604933999987</v>
      </c>
      <c r="M144" s="2">
        <f>'(6) SMB_R23p2-5km_Gl'!Z143-'(5) year_D_R23p2-5.5km'!Z142</f>
        <v>0.33952560440000212</v>
      </c>
      <c r="N144" s="2">
        <f>'(6) SMB_R23p2-5km_Gl'!AA143-'(5) year_D_R23p2-5.5km'!AA142</f>
        <v>-0.64049779999999856</v>
      </c>
      <c r="O144" s="2">
        <f>'(6) SMB_R23p2-5km_Gl'!AB143-'(5) year_D_R23p2-5.5km'!AB142</f>
        <v>1.8195022000000005</v>
      </c>
      <c r="P144" s="2">
        <f>'(6) SMB_R23p2-5km_Gl'!AC143-'(5) year_D_R23p2-5.5km'!AC142</f>
        <v>-3.0822000000000003</v>
      </c>
      <c r="Q144" s="2">
        <f>'(6) SMB_R23p2-5km_Gl'!AD143-'(5) year_D_R23p2-5.5km'!AD142</f>
        <v>-3.5530493999999999</v>
      </c>
      <c r="R144" s="2">
        <f>'(6) SMB_R23p2-5km_Gl'!AE143-'(5) year_D_R23p2-5.5km'!AE142</f>
        <v>3.8171604000000006</v>
      </c>
      <c r="S144" s="2">
        <f>'(6) SMB_R23p2-5km_Gl'!AF143-'(5) year_D_R23p2-5.5km'!AF142</f>
        <v>-8.2836199999999138E-2</v>
      </c>
      <c r="T144" s="2">
        <f>'(6) SMB_R23p2-5km_Gl'!AG143-'(5) year_D_R23p2-5.5km'!AG142</f>
        <v>-2.9351779999999987</v>
      </c>
      <c r="U144" s="2">
        <f>'(6) SMB_R23p2-5km_Gl'!AH143-'(5) year_D_R23p2-5.5km'!AH142</f>
        <v>-4.7635928219999988</v>
      </c>
      <c r="V144" s="2">
        <f>'(6) SMB_R23p2-5km_Gl'!AI143-'(5) year_D_R23p2-5.5km'!AI142</f>
        <v>-3.7235928219999987</v>
      </c>
      <c r="W144" s="2">
        <f>'(6) SMB_R23p2-5km_Gl'!AJ143-'(5) year_D_R23p2-5.5km'!AJ142</f>
        <v>2.7664071780000015</v>
      </c>
      <c r="X144" s="2">
        <f>'(6) SMB_R23p2-5km_Gl'!AK143-'(5) year_D_R23p2-5.5km'!AK142</f>
        <v>-2.3734498351999989</v>
      </c>
      <c r="Y144" s="2">
        <f>'(6) SMB_R23p2-5km_Gl'!AL143-'(5) year_D_R23p2-5.5km'!AL142</f>
        <v>-1.2993792493999976</v>
      </c>
      <c r="Z144" s="2">
        <f>'(6) SMB_R23p2-5km_Gl'!AM143-'(5) year_D_R23p2-5.5km'!AM142</f>
        <v>-4.0589502889999975</v>
      </c>
      <c r="AA144" s="2">
        <f>'(6) SMB_R23p2-5km_Gl'!AN143-'(5) year_D_R23p2-5.5km'!AN142</f>
        <v>2.0310497110000014</v>
      </c>
      <c r="AB144" s="2">
        <f>'(6) SMB_R23p2-5km_Gl'!AO143-'(5) year_D_R23p2-5.5km'!AO142</f>
        <v>-3.182188297799998</v>
      </c>
      <c r="AC144" s="2">
        <f>'(6) SMB_R23p2-5km_Gl'!AP143-'(5) year_D_R23p2-5.5km'!AP142</f>
        <v>4.0828104220000032</v>
      </c>
      <c r="AD144" s="2">
        <f>'(6) SMB_R23p2-5km_Gl'!AQ143-'(5) year_D_R23p2-5.5km'!AQ142</f>
        <v>-4.1921531911999992</v>
      </c>
      <c r="AE144" s="2">
        <f>'(6) SMB_R23p2-5km_Gl'!AR143-'(5) year_D_R23p2-5.5km'!AR142</f>
        <v>1.6895983780000012</v>
      </c>
      <c r="AF144" s="2">
        <f>'(6) SMB_R23p2-5km_Gl'!AS143-'(5) year_D_R23p2-5.5km'!AS142</f>
        <v>-1.6986500527999997</v>
      </c>
      <c r="AG144" s="2">
        <f>'(6) SMB_R23p2-5km_Gl'!AT143-'(5) year_D_R23p2-5.5km'!AT142</f>
        <v>-1.5270908395999978</v>
      </c>
      <c r="AH144" s="2">
        <f>'(6) SMB_R23p2-5km_Gl'!AU143-'(5) year_D_R23p2-5.5km'!AU142</f>
        <v>-6.0253911999999987</v>
      </c>
      <c r="AI144" s="2">
        <f>'(6) SMB_R23p2-5km_Gl'!AV143-'(5) year_D_R23p2-5.5km'!AV142</f>
        <v>-7.1319074449999995</v>
      </c>
      <c r="AJ144" s="2">
        <f>'(6) SMB_R23p2-5km_Gl'!AW143-'(5) year_D_R23p2-5.5km'!AW142</f>
        <v>-3.2316317130000005</v>
      </c>
      <c r="AK144" s="2">
        <f>'(6) SMB_R23p2-5km_Gl'!AX143-'(5) year_D_R23p2-5.5km'!AX142</f>
        <v>0.80288319560000154</v>
      </c>
      <c r="AL144" s="2">
        <f>'(6) SMB_R23p2-5km_Gl'!AY143-'(5) year_D_R23p2-5.5km'!AY142</f>
        <v>-0.45078377359999777</v>
      </c>
      <c r="AM144" s="2">
        <f>'(6) SMB_R23p2-5km_Gl'!AZ143-'(5) year_D_R23p2-5.5km'!AZ142</f>
        <v>-5.1301775593999963</v>
      </c>
      <c r="AN144" s="2">
        <f>'(6) SMB_R23p2-5km_Gl'!BA143-'(5) year_D_R23p2-5.5km'!BA142</f>
        <v>-4.7082960655999999</v>
      </c>
      <c r="AO144" s="2">
        <f>'(6) SMB_R23p2-5km_Gl'!BB143-'(5) year_D_R23p2-5.5km'!BB142</f>
        <v>-4.5293777887999989</v>
      </c>
      <c r="AP144" s="2">
        <f>'(6) SMB_R23p2-5km_Gl'!BC143-'(5) year_D_R23p2-5.5km'!BC142</f>
        <v>-5.8166420344000009</v>
      </c>
      <c r="AQ144" s="2">
        <f>'(6) SMB_R23p2-5km_Gl'!BD143-'(5) year_D_R23p2-5.5km'!BD142</f>
        <v>-2.3076174976000008</v>
      </c>
      <c r="AR144" s="2">
        <f>'(6) SMB_R23p2-5km_Gl'!BE143-'(5) year_D_R23p2-5.5km'!BE142</f>
        <v>-8.6287398089999989</v>
      </c>
      <c r="AS144" s="2">
        <f>'(6) SMB_R23p2-5km_Gl'!BF143-'(5) year_D_R23p2-5.5km'!BF142</f>
        <v>-1.2351625959999986</v>
      </c>
      <c r="AT144" s="2">
        <f>'(6) SMB_R23p2-5km_Gl'!BG143-'(5) year_D_R23p2-5.5km'!BG142</f>
        <v>1.3581622894000009</v>
      </c>
      <c r="AU144" s="2">
        <f>'(6) SMB_R23p2-5km_Gl'!BH143-'(5) year_D_R23p2-5.5km'!BH142</f>
        <v>-5.2619783972000018</v>
      </c>
      <c r="AV144" s="2">
        <f>'(6) SMB_R23p2-5km_Gl'!BI143-'(5) year_D_R23p2-5.5km'!BI142</f>
        <v>-8.294640857600001</v>
      </c>
      <c r="AW144" s="2">
        <f>'(6) SMB_R23p2-5km_Gl'!BJ143-'(5) year_D_R23p2-5.5km'!BJ142</f>
        <v>0.64717956479999827</v>
      </c>
      <c r="AX144" s="23">
        <f t="shared" si="21"/>
        <v>-1.9273110533956508</v>
      </c>
      <c r="AY144" s="23">
        <f t="shared" si="23"/>
        <v>-0.87260096399999842</v>
      </c>
      <c r="AZ144" s="23">
        <f t="shared" si="24"/>
        <v>-3.4515246536999995</v>
      </c>
      <c r="BD144" s="2">
        <f>SQRT('(5) year_D_R23p2-5.5km'!BN142^2+'(5) year_D_R23p2-5.5km'!$M142^2)</f>
        <v>1.0410368467273412</v>
      </c>
      <c r="BE144" s="2">
        <f>SQRT('(5) year_D_R23p2-5.5km'!BO142^2+'(5) year_D_R23p2-5.5km'!$M142^2)</f>
        <v>0.58144118139698686</v>
      </c>
      <c r="BF144" s="2">
        <f>SQRT('(5) year_D_R23p2-5.5km'!BP142^2+'(5) year_D_R23p2-5.5km'!$M142^2)</f>
        <v>0.7861861042549243</v>
      </c>
      <c r="BG144" s="2">
        <f>SQRT('(5) year_D_R23p2-5.5km'!BQ142^2+'(5) year_D_R23p2-5.5km'!$M142^2)</f>
        <v>0.5931944913666497</v>
      </c>
      <c r="BH144" s="2">
        <f>SQRT('(5) year_D_R23p2-5.5km'!BR142^2+'(5) year_D_R23p2-5.5km'!$M142^2)</f>
        <v>0.61822945204936397</v>
      </c>
      <c r="BI144" s="2">
        <f>SQRT('(5) year_D_R23p2-5.5km'!BS142^2+'(5) year_D_R23p2-5.5km'!$M142^2)</f>
        <v>0.80119537142359731</v>
      </c>
      <c r="BJ144" s="2">
        <f>SQRT('(5) year_D_R23p2-5.5km'!BT142^2+'(5) year_D_R23p2-5.5km'!$M142^2)</f>
        <v>1.0908351280183806</v>
      </c>
      <c r="BK144" s="2">
        <f>SQRT('(5) year_D_R23p2-5.5km'!BU142^2+'(5) year_D_R23p2-5.5km'!$M142^2)</f>
        <v>1.3937718183574175</v>
      </c>
      <c r="BL144" s="2">
        <f>SQRT('(5) year_D_R23p2-5.5km'!BV142^2+'(5) year_D_R23p2-5.5km'!$M142^2)</f>
        <v>1.6970078354509688</v>
      </c>
      <c r="BM144" s="2">
        <f>SQRT('(5) year_D_R23p2-5.5km'!BW142^2+'(5) year_D_R23p2-5.5km'!$M142^2)</f>
        <v>1.6974814031060577</v>
      </c>
      <c r="BN144" s="2">
        <f>SQRT('(5) year_D_R23p2-5.5km'!BX142^2+'(5) year_D_R23p2-5.5km'!$M142^2)</f>
        <v>1.3947177081563136</v>
      </c>
      <c r="BO144" s="2">
        <f>SQRT('(5) year_D_R23p2-5.5km'!BY142^2+'(5) year_D_R23p2-5.5km'!$M142^2)</f>
        <v>1.0916490859163261</v>
      </c>
      <c r="BP144" s="2">
        <f>SQRT('(5) year_D_R23p2-5.5km'!BZ142^2+'(5) year_D_R23p2-5.5km'!$M142^2)</f>
        <v>0.80276461905702456</v>
      </c>
      <c r="BQ144" s="2">
        <f>SQRT('(5) year_D_R23p2-5.5km'!CA142^2+'(5) year_D_R23p2-5.5km'!$M142^2)</f>
        <v>0.58750909675314145</v>
      </c>
      <c r="BR144" s="2">
        <f>SQRT('(5) year_D_R23p2-5.5km'!CB142^2+'(5) year_D_R23p2-5.5km'!$M142^2)</f>
        <v>0.59899929996857071</v>
      </c>
      <c r="BS144" s="2">
        <f>SQRT('(5) year_D_R23p2-5.5km'!CC142^2+'(5) year_D_R23p2-5.5km'!$M142^2)</f>
        <v>0.65182441411386227</v>
      </c>
      <c r="BT144" s="2">
        <f>SQRT('(5) year_D_R23p2-5.5km'!CD142^2+'(5) year_D_R23p2-5.5km'!$M142^2)</f>
        <v>0.67524277529075738</v>
      </c>
      <c r="BU144" s="2">
        <f>SQRT('(5) year_D_R23p2-5.5km'!CE142^2+'(5) year_D_R23p2-5.5km'!$M142^2)</f>
        <v>0.7069037599978053</v>
      </c>
      <c r="BV144" s="2">
        <f>SQRT('(5) year_D_R23p2-5.5km'!CF142^2+'(5) year_D_R23p2-5.5km'!$M142^2)</f>
        <v>0.84374814937954978</v>
      </c>
      <c r="BW144" s="2">
        <f>SQRT('(5) year_D_R23p2-5.5km'!CG142^2+'(5) year_D_R23p2-5.5km'!$M142^2)</f>
        <v>0.84374814937954978</v>
      </c>
      <c r="BX144" s="2">
        <f>SQRT('(5) year_D_R23p2-5.5km'!CH142^2+'(5) year_D_R23p2-5.5km'!$M142^2)</f>
        <v>0.69483544627098337</v>
      </c>
      <c r="BY144" s="2">
        <f>SQRT('(5) year_D_R23p2-5.5km'!CI142^2+'(5) year_D_R23p2-5.5km'!$M142^2)</f>
        <v>0.66930354527640123</v>
      </c>
      <c r="BZ144" s="2">
        <f>SQRT('(5) year_D_R23p2-5.5km'!CJ142^2+'(5) year_D_R23p2-5.5km'!$M142^2)</f>
        <v>0.73305246324605788</v>
      </c>
      <c r="CA144" s="2">
        <f>SQRT('(5) year_D_R23p2-5.5km'!CK142^2+'(5) year_D_R23p2-5.5km'!$M142^2)</f>
        <v>0.7246393795339533</v>
      </c>
      <c r="CB144" s="2">
        <f>SQRT('(5) year_D_R23p2-5.5km'!CL142^2+'(5) year_D_R23p2-5.5km'!$M142^2)</f>
        <v>0.73605989470025035</v>
      </c>
      <c r="CC144" s="2">
        <f>SQRT('(5) year_D_R23p2-5.5km'!CM142^2+'(5) year_D_R23p2-5.5km'!$M142^2)</f>
        <v>0.71136326889091506</v>
      </c>
      <c r="CD144" s="2">
        <f>SQRT('(5) year_D_R23p2-5.5km'!CN142^2+'(5) year_D_R23p2-5.5km'!$M142^2)</f>
        <v>0.5997814806870998</v>
      </c>
      <c r="CE144" s="2">
        <f>SQRT('(5) year_D_R23p2-5.5km'!CO142^2+'(5) year_D_R23p2-5.5km'!$M142^2)</f>
        <v>0.60950023680750731</v>
      </c>
      <c r="CF144" s="2">
        <f>SQRT('(5) year_D_R23p2-5.5km'!CP142^2+'(5) year_D_R23p2-5.5km'!$M142^2)</f>
        <v>0.7993396727157418</v>
      </c>
      <c r="CG144" s="2">
        <f>SQRT('(5) year_D_R23p2-5.5km'!CQ142^2+'(5) year_D_R23p2-5.5km'!$M142^2)</f>
        <v>0.60298806087952417</v>
      </c>
      <c r="CH144" s="2">
        <f>SQRT('(5) year_D_R23p2-5.5km'!CR142^2+'(5) year_D_R23p2-5.5km'!$M142^2)</f>
        <v>0.79809745914001595</v>
      </c>
      <c r="CI144" s="2">
        <f>SQRT('(5) year_D_R23p2-5.5km'!CS142^2+'(5) year_D_R23p2-5.5km'!$M142^2)</f>
        <v>0.80012408413660874</v>
      </c>
      <c r="CJ144" s="2">
        <f>SQRT('(5) year_D_R23p2-5.5km'!CT142^2+'(5) year_D_R23p2-5.5km'!$M142^2)</f>
        <v>0.6203031201986583</v>
      </c>
      <c r="CK144" s="2">
        <f>SQRT('(5) year_D_R23p2-5.5km'!CU142^2+'(5) year_D_R23p2-5.5km'!$M142^2)</f>
        <v>0.63705210361478792</v>
      </c>
      <c r="CL144" s="2">
        <f>SQRT('(5) year_D_R23p2-5.5km'!CV142^2+'(5) year_D_R23p2-5.5km'!$M142^2)</f>
        <v>0.63048848274837943</v>
      </c>
      <c r="CM144" s="2">
        <f>SQRT('(5) year_D_R23p2-5.5km'!CW142^2+'(5) year_D_R23p2-5.5km'!$M142^2)</f>
        <v>0.63714408236307341</v>
      </c>
      <c r="CN144" s="2">
        <f>SQRT('(5) year_D_R23p2-5.5km'!CX142^2+'(5) year_D_R23p2-5.5km'!$M142^2)</f>
        <v>0.64536031285970619</v>
      </c>
      <c r="CO144" s="2">
        <f>SQRT('(5) year_D_R23p2-5.5km'!CY142^2+'(5) year_D_R23p2-5.5km'!$M142^2)</f>
        <v>0.65865390017377334</v>
      </c>
      <c r="CP144" s="2">
        <f>SQRT('(5) year_D_R23p2-5.5km'!CZ142^2+'(5) year_D_R23p2-5.5km'!$M142^2)</f>
        <v>0.83562542157946995</v>
      </c>
      <c r="CQ144" s="2">
        <f>SQRT('(5) year_D_R23p2-5.5km'!DA142^2+'(5) year_D_R23p2-5.5km'!$M142^2)</f>
        <v>0.66668940977380975</v>
      </c>
      <c r="CR144" s="2">
        <f>SQRT('(5) year_D_R23p2-5.5km'!DB142^2+'(5) year_D_R23p2-5.5km'!$M142^2)</f>
        <v>0.6840535793081195</v>
      </c>
      <c r="CS144" s="2">
        <f>SQRT('(5) year_D_R23p2-5.5km'!DC142^2+'(5) year_D_R23p2-5.5km'!$M142^2)</f>
        <v>0.64758543408090086</v>
      </c>
      <c r="CT144" s="2">
        <f>SQRT('(5) year_D_R23p2-5.5km'!DD142^2+'(5) year_D_R23p2-5.5km'!$M142^2)</f>
        <v>0.66409257116608844</v>
      </c>
      <c r="CU144" s="2">
        <f>SQRT('(5) year_D_R23p2-5.5km'!DE142^2+'(5) year_D_R23p2-5.5km'!$M142^2)</f>
        <v>0.67503003064724043</v>
      </c>
      <c r="CV144" s="2">
        <f>SQRT('(5) year_D_R23p2-5.5km'!DF142^2+'(5) year_D_R23p2-5.5km'!$M142^2)</f>
        <v>0.66957320979593493</v>
      </c>
      <c r="CW144" s="2">
        <f>SQRT('(5) year_D_R23p2-5.5km'!DG142^2+'(5) year_D_R23p2-5.5km'!$M142^2)</f>
        <v>0.67409091257022058</v>
      </c>
      <c r="CX144" s="2">
        <f>SQRT('(5) year_D_R23p2-5.5km'!DH142^2+'(5) year_D_R23p2-5.5km'!$M142^2)</f>
        <v>0.69071122411223662</v>
      </c>
      <c r="CY144" s="2">
        <f t="shared" si="25"/>
        <v>0.11770893300080432</v>
      </c>
      <c r="CZ144" s="2">
        <f t="shared" si="22"/>
        <v>0.21900137255234051</v>
      </c>
      <c r="DA144" s="2">
        <f t="shared" si="26"/>
        <v>0.16166938311210496</v>
      </c>
    </row>
    <row r="145" spans="1:105" x14ac:dyDescent="0.2">
      <c r="A145" s="170" t="s">
        <v>116</v>
      </c>
      <c r="B145" s="3" t="s">
        <v>197</v>
      </c>
      <c r="C145" s="2">
        <f>'(6) SMB_R23p2-5km_Gl'!P144-'(5) year_D_R23p2-5.5km'!P143</f>
        <v>-1.08</v>
      </c>
      <c r="D145" s="2">
        <f>'(6) SMB_R23p2-5km_Gl'!Q144-'(5) year_D_R23p2-5.5km'!Q143</f>
        <v>0.69</v>
      </c>
      <c r="E145" s="2">
        <f>'(6) SMB_R23p2-5km_Gl'!R144-'(5) year_D_R23p2-5.5km'!R143</f>
        <v>-0.1</v>
      </c>
      <c r="F145" s="2">
        <f>'(6) SMB_R23p2-5km_Gl'!S144-'(5) year_D_R23p2-5.5km'!S143</f>
        <v>-1.19</v>
      </c>
      <c r="G145" s="2">
        <f>'(6) SMB_R23p2-5km_Gl'!T144-'(5) year_D_R23p2-5.5km'!T143</f>
        <v>-0.49</v>
      </c>
      <c r="H145" s="2">
        <f>'(6) SMB_R23p2-5km_Gl'!U144-'(5) year_D_R23p2-5.5km'!U143</f>
        <v>-1.1200000000000001</v>
      </c>
      <c r="I145" s="2">
        <f>'(6) SMB_R23p2-5km_Gl'!V144-'(5) year_D_R23p2-5.5km'!V143</f>
        <v>-7.0000000000000007E-2</v>
      </c>
      <c r="J145" s="2">
        <f>'(6) SMB_R23p2-5km_Gl'!W144-'(5) year_D_R23p2-5.5km'!W143</f>
        <v>-1.47</v>
      </c>
      <c r="K145" s="2">
        <f>'(6) SMB_R23p2-5km_Gl'!X144-'(5) year_D_R23p2-5.5km'!X143</f>
        <v>-0.68</v>
      </c>
      <c r="L145" s="2">
        <f>'(6) SMB_R23p2-5km_Gl'!Y144-'(5) year_D_R23p2-5.5km'!Y143</f>
        <v>-0.87</v>
      </c>
      <c r="M145" s="2">
        <f>'(6) SMB_R23p2-5km_Gl'!Z144-'(5) year_D_R23p2-5.5km'!Z143</f>
        <v>-0.4</v>
      </c>
      <c r="N145" s="2">
        <f>'(6) SMB_R23p2-5km_Gl'!AA144-'(5) year_D_R23p2-5.5km'!AA143</f>
        <v>-0.22</v>
      </c>
      <c r="O145" s="2">
        <f>'(6) SMB_R23p2-5km_Gl'!AB144-'(5) year_D_R23p2-5.5km'!AB143</f>
        <v>0.15</v>
      </c>
      <c r="P145" s="2">
        <f>'(6) SMB_R23p2-5km_Gl'!AC144-'(5) year_D_R23p2-5.5km'!AC143</f>
        <v>-0.95</v>
      </c>
      <c r="Q145" s="2">
        <f>'(6) SMB_R23p2-5km_Gl'!AD144-'(5) year_D_R23p2-5.5km'!AD143</f>
        <v>-1.42</v>
      </c>
      <c r="R145" s="2">
        <f>'(6) SMB_R23p2-5km_Gl'!AE144-'(5) year_D_R23p2-5.5km'!AE143</f>
        <v>0.64</v>
      </c>
      <c r="S145" s="2">
        <f>'(6) SMB_R23p2-5km_Gl'!AF144-'(5) year_D_R23p2-5.5km'!AF143</f>
        <v>-0.56000000000000005</v>
      </c>
      <c r="T145" s="2">
        <f>'(6) SMB_R23p2-5km_Gl'!AG144-'(5) year_D_R23p2-5.5km'!AG143</f>
        <v>-1.36</v>
      </c>
      <c r="U145" s="2">
        <f>'(6) SMB_R23p2-5km_Gl'!AH144-'(5) year_D_R23p2-5.5km'!AH143</f>
        <v>-2.38</v>
      </c>
      <c r="V145" s="2">
        <f>'(6) SMB_R23p2-5km_Gl'!AI144-'(5) year_D_R23p2-5.5km'!AI143</f>
        <v>-1.79</v>
      </c>
      <c r="W145" s="2">
        <f>'(6) SMB_R23p2-5km_Gl'!AJ144-'(5) year_D_R23p2-5.5km'!AJ143</f>
        <v>-0.12</v>
      </c>
      <c r="X145" s="2">
        <f>'(6) SMB_R23p2-5km_Gl'!AK144-'(5) year_D_R23p2-5.5km'!AK143</f>
        <v>-0.2</v>
      </c>
      <c r="Y145" s="2">
        <f>'(6) SMB_R23p2-5km_Gl'!AL144-'(5) year_D_R23p2-5.5km'!AL143</f>
        <v>-1.25</v>
      </c>
      <c r="Z145" s="2">
        <f>'(6) SMB_R23p2-5km_Gl'!AM144-'(5) year_D_R23p2-5.5km'!AM143</f>
        <v>-1.66</v>
      </c>
      <c r="AA145" s="2">
        <f>'(6) SMB_R23p2-5km_Gl'!AN144-'(5) year_D_R23p2-5.5km'!AN143</f>
        <v>-0.95</v>
      </c>
      <c r="AB145" s="2">
        <f>'(6) SMB_R23p2-5km_Gl'!AO144-'(5) year_D_R23p2-5.5km'!AO143</f>
        <v>-1.92</v>
      </c>
      <c r="AC145" s="2">
        <f>'(6) SMB_R23p2-5km_Gl'!AP144-'(5) year_D_R23p2-5.5km'!AP143</f>
        <v>0.06</v>
      </c>
      <c r="AD145" s="2">
        <f>'(6) SMB_R23p2-5km_Gl'!AQ144-'(5) year_D_R23p2-5.5km'!AQ143</f>
        <v>-1.4</v>
      </c>
      <c r="AE145" s="2">
        <f>'(6) SMB_R23p2-5km_Gl'!AR144-'(5) year_D_R23p2-5.5km'!AR143</f>
        <v>-1.08</v>
      </c>
      <c r="AF145" s="2">
        <f>'(6) SMB_R23p2-5km_Gl'!AS144-'(5) year_D_R23p2-5.5km'!AS143</f>
        <v>-1.1399999999999999</v>
      </c>
      <c r="AG145" s="2">
        <f>'(6) SMB_R23p2-5km_Gl'!AT144-'(5) year_D_R23p2-5.5km'!AT143</f>
        <v>-1.82</v>
      </c>
      <c r="AH145" s="2">
        <f>'(6) SMB_R23p2-5km_Gl'!AU144-'(5) year_D_R23p2-5.5km'!AU143</f>
        <v>-2.93</v>
      </c>
      <c r="AI145" s="2">
        <f>'(6) SMB_R23p2-5km_Gl'!AV144-'(5) year_D_R23p2-5.5km'!AV143</f>
        <v>-3.23</v>
      </c>
      <c r="AJ145" s="2">
        <f>'(6) SMB_R23p2-5km_Gl'!AW144-'(5) year_D_R23p2-5.5km'!AW143</f>
        <v>-2.58</v>
      </c>
      <c r="AK145" s="2">
        <f>'(6) SMB_R23p2-5km_Gl'!AX144-'(5) year_D_R23p2-5.5km'!AX143</f>
        <v>-1.37</v>
      </c>
      <c r="AL145" s="2">
        <f>'(6) SMB_R23p2-5km_Gl'!AY144-'(5) year_D_R23p2-5.5km'!AY143</f>
        <v>-1.26</v>
      </c>
      <c r="AM145" s="2">
        <f>'(6) SMB_R23p2-5km_Gl'!AZ144-'(5) year_D_R23p2-5.5km'!AZ143</f>
        <v>-3.28</v>
      </c>
      <c r="AN145" s="2">
        <f>'(6) SMB_R23p2-5km_Gl'!BA144-'(5) year_D_R23p2-5.5km'!BA143</f>
        <v>-2.4900000000000002</v>
      </c>
      <c r="AO145" s="2">
        <f>'(6) SMB_R23p2-5km_Gl'!BB144-'(5) year_D_R23p2-5.5km'!BB143</f>
        <v>-2.04</v>
      </c>
      <c r="AP145" s="2">
        <f>'(6) SMB_R23p2-5km_Gl'!BC144-'(5) year_D_R23p2-5.5km'!BC143</f>
        <v>-2.89</v>
      </c>
      <c r="AQ145" s="2">
        <f>'(6) SMB_R23p2-5km_Gl'!BD144-'(5) year_D_R23p2-5.5km'!BD143</f>
        <v>-2.2400000000000002</v>
      </c>
      <c r="AR145" s="2">
        <f>'(6) SMB_R23p2-5km_Gl'!BE144-'(5) year_D_R23p2-5.5km'!BE143</f>
        <v>-3.21</v>
      </c>
      <c r="AS145" s="2">
        <f>'(6) SMB_R23p2-5km_Gl'!BF144-'(5) year_D_R23p2-5.5km'!BF143</f>
        <v>-1.59</v>
      </c>
      <c r="AT145" s="2">
        <f>'(6) SMB_R23p2-5km_Gl'!BG144-'(5) year_D_R23p2-5.5km'!BG143</f>
        <v>-1.02</v>
      </c>
      <c r="AU145" s="2">
        <f>'(6) SMB_R23p2-5km_Gl'!BH144-'(5) year_D_R23p2-5.5km'!BH143</f>
        <v>-2.35</v>
      </c>
      <c r="AV145" s="2">
        <f>'(6) SMB_R23p2-5km_Gl'!BI144-'(5) year_D_R23p2-5.5km'!BI143</f>
        <v>-3.88</v>
      </c>
      <c r="AW145" s="2">
        <f>'(6) SMB_R23p2-5km_Gl'!BJ144-'(5) year_D_R23p2-5.5km'!BJ143</f>
        <v>-1.45</v>
      </c>
      <c r="AX145" s="23">
        <f t="shared" si="21"/>
        <v>-1.358913043478261</v>
      </c>
      <c r="AY145" s="23">
        <f t="shared" si="23"/>
        <v>-0.67789473684210522</v>
      </c>
      <c r="AZ145" s="23">
        <f t="shared" si="24"/>
        <v>-2.2444444444444454</v>
      </c>
      <c r="BD145" s="2">
        <f>SQRT('(5) year_D_R23p2-5.5km'!BN143^2+'(5) year_D_R23p2-5.5km'!$M143^2)</f>
        <v>4.4473230188407188E-2</v>
      </c>
      <c r="BE145" s="2">
        <f>SQRT('(5) year_D_R23p2-5.5km'!BO143^2+'(5) year_D_R23p2-5.5km'!$M143^2)</f>
        <v>4.4473230188407188E-2</v>
      </c>
      <c r="BF145" s="2">
        <f>SQRT('(5) year_D_R23p2-5.5km'!BP143^2+'(5) year_D_R23p2-5.5km'!$M143^2)</f>
        <v>4.4473230188407188E-2</v>
      </c>
      <c r="BG145" s="2">
        <f>SQRT('(5) year_D_R23p2-5.5km'!BQ143^2+'(5) year_D_R23p2-5.5km'!$M143^2)</f>
        <v>4.4473230188407188E-2</v>
      </c>
      <c r="BH145" s="2">
        <f>SQRT('(5) year_D_R23p2-5.5km'!BR143^2+'(5) year_D_R23p2-5.5km'!$M143^2)</f>
        <v>4.4473230188407188E-2</v>
      </c>
      <c r="BI145" s="2">
        <f>SQRT('(5) year_D_R23p2-5.5km'!BS143^2+'(5) year_D_R23p2-5.5km'!$M143^2)</f>
        <v>4.4473230188407188E-2</v>
      </c>
      <c r="BJ145" s="2">
        <f>SQRT('(5) year_D_R23p2-5.5km'!BT143^2+'(5) year_D_R23p2-5.5km'!$M143^2)</f>
        <v>4.4473230188407188E-2</v>
      </c>
      <c r="BK145" s="2">
        <f>SQRT('(5) year_D_R23p2-5.5km'!BU143^2+'(5) year_D_R23p2-5.5km'!$M143^2)</f>
        <v>4.4473230188407188E-2</v>
      </c>
      <c r="BL145" s="2">
        <f>SQRT('(5) year_D_R23p2-5.5km'!BV143^2+'(5) year_D_R23p2-5.5km'!$M143^2)</f>
        <v>4.4473230188407188E-2</v>
      </c>
      <c r="BM145" s="2">
        <f>SQRT('(5) year_D_R23p2-5.5km'!BW143^2+'(5) year_D_R23p2-5.5km'!$M143^2)</f>
        <v>4.4473230188407188E-2</v>
      </c>
      <c r="BN145" s="2">
        <f>SQRT('(5) year_D_R23p2-5.5km'!BX143^2+'(5) year_D_R23p2-5.5km'!$M143^2)</f>
        <v>4.4473230188407188E-2</v>
      </c>
      <c r="BO145" s="2">
        <f>SQRT('(5) year_D_R23p2-5.5km'!BY143^2+'(5) year_D_R23p2-5.5km'!$M143^2)</f>
        <v>4.4473230188407188E-2</v>
      </c>
      <c r="BP145" s="2">
        <f>SQRT('(5) year_D_R23p2-5.5km'!BZ143^2+'(5) year_D_R23p2-5.5km'!$M143^2)</f>
        <v>4.4473230188407188E-2</v>
      </c>
      <c r="BQ145" s="2">
        <f>SQRT('(5) year_D_R23p2-5.5km'!CA143^2+'(5) year_D_R23p2-5.5km'!$M143^2)</f>
        <v>4.4473230188407188E-2</v>
      </c>
      <c r="BR145" s="2">
        <f>SQRT('(5) year_D_R23p2-5.5km'!CB143^2+'(5) year_D_R23p2-5.5km'!$M143^2)</f>
        <v>4.4473230188407188E-2</v>
      </c>
      <c r="BS145" s="2">
        <f>SQRT('(5) year_D_R23p2-5.5km'!CC143^2+'(5) year_D_R23p2-5.5km'!$M143^2)</f>
        <v>4.4473230188407188E-2</v>
      </c>
      <c r="BT145" s="2">
        <f>SQRT('(5) year_D_R23p2-5.5km'!CD143^2+'(5) year_D_R23p2-5.5km'!$M143^2)</f>
        <v>4.4473230188407188E-2</v>
      </c>
      <c r="BU145" s="2">
        <f>SQRT('(5) year_D_R23p2-5.5km'!CE143^2+'(5) year_D_R23p2-5.5km'!$M143^2)</f>
        <v>4.4473230188407188E-2</v>
      </c>
      <c r="BV145" s="2">
        <f>SQRT('(5) year_D_R23p2-5.5km'!CF143^2+'(5) year_D_R23p2-5.5km'!$M143^2)</f>
        <v>4.4473230188407188E-2</v>
      </c>
      <c r="BW145" s="2">
        <f>SQRT('(5) year_D_R23p2-5.5km'!CG143^2+'(5) year_D_R23p2-5.5km'!$M143^2)</f>
        <v>4.4473230188407188E-2</v>
      </c>
      <c r="BX145" s="2">
        <f>SQRT('(5) year_D_R23p2-5.5km'!CH143^2+'(5) year_D_R23p2-5.5km'!$M143^2)</f>
        <v>4.4473230188407188E-2</v>
      </c>
      <c r="BY145" s="2">
        <f>SQRT('(5) year_D_R23p2-5.5km'!CI143^2+'(5) year_D_R23p2-5.5km'!$M143^2)</f>
        <v>4.4473230188407188E-2</v>
      </c>
      <c r="BZ145" s="2">
        <f>SQRT('(5) year_D_R23p2-5.5km'!CJ143^2+'(5) year_D_R23p2-5.5km'!$M143^2)</f>
        <v>4.4473230188407188E-2</v>
      </c>
      <c r="CA145" s="2">
        <f>SQRT('(5) year_D_R23p2-5.5km'!CK143^2+'(5) year_D_R23p2-5.5km'!$M143^2)</f>
        <v>4.4473230188407188E-2</v>
      </c>
      <c r="CB145" s="2">
        <f>SQRT('(5) year_D_R23p2-5.5km'!CL143^2+'(5) year_D_R23p2-5.5km'!$M143^2)</f>
        <v>4.4473230188407188E-2</v>
      </c>
      <c r="CC145" s="2">
        <f>SQRT('(5) year_D_R23p2-5.5km'!CM143^2+'(5) year_D_R23p2-5.5km'!$M143^2)</f>
        <v>4.4473230188407188E-2</v>
      </c>
      <c r="CD145" s="2">
        <f>SQRT('(5) year_D_R23p2-5.5km'!CN143^2+'(5) year_D_R23p2-5.5km'!$M143^2)</f>
        <v>4.4473230188407188E-2</v>
      </c>
      <c r="CE145" s="2">
        <f>SQRT('(5) year_D_R23p2-5.5km'!CO143^2+'(5) year_D_R23p2-5.5km'!$M143^2)</f>
        <v>4.4473230188407188E-2</v>
      </c>
      <c r="CF145" s="2">
        <f>SQRT('(5) year_D_R23p2-5.5km'!CP143^2+'(5) year_D_R23p2-5.5km'!$M143^2)</f>
        <v>4.4473230188407188E-2</v>
      </c>
      <c r="CG145" s="2">
        <f>SQRT('(5) year_D_R23p2-5.5km'!CQ143^2+'(5) year_D_R23p2-5.5km'!$M143^2)</f>
        <v>4.4473230188407188E-2</v>
      </c>
      <c r="CH145" s="2">
        <f>SQRT('(5) year_D_R23p2-5.5km'!CR143^2+'(5) year_D_R23p2-5.5km'!$M143^2)</f>
        <v>4.4473230188407188E-2</v>
      </c>
      <c r="CI145" s="2">
        <f>SQRT('(5) year_D_R23p2-5.5km'!CS143^2+'(5) year_D_R23p2-5.5km'!$M143^2)</f>
        <v>4.4473230188407188E-2</v>
      </c>
      <c r="CJ145" s="2">
        <f>SQRT('(5) year_D_R23p2-5.5km'!CT143^2+'(5) year_D_R23p2-5.5km'!$M143^2)</f>
        <v>4.4473230188407188E-2</v>
      </c>
      <c r="CK145" s="2">
        <f>SQRT('(5) year_D_R23p2-5.5km'!CU143^2+'(5) year_D_R23p2-5.5km'!$M143^2)</f>
        <v>4.4473230188407188E-2</v>
      </c>
      <c r="CL145" s="2">
        <f>SQRT('(5) year_D_R23p2-5.5km'!CV143^2+'(5) year_D_R23p2-5.5km'!$M143^2)</f>
        <v>4.4473230188407188E-2</v>
      </c>
      <c r="CM145" s="2">
        <f>SQRT('(5) year_D_R23p2-5.5km'!CW143^2+'(5) year_D_R23p2-5.5km'!$M143^2)</f>
        <v>4.4473230188407188E-2</v>
      </c>
      <c r="CN145" s="2">
        <f>SQRT('(5) year_D_R23p2-5.5km'!CX143^2+'(5) year_D_R23p2-5.5km'!$M143^2)</f>
        <v>4.4473230188407188E-2</v>
      </c>
      <c r="CO145" s="2">
        <f>SQRT('(5) year_D_R23p2-5.5km'!CY143^2+'(5) year_D_R23p2-5.5km'!$M143^2)</f>
        <v>4.4473230188407188E-2</v>
      </c>
      <c r="CP145" s="2">
        <f>SQRT('(5) year_D_R23p2-5.5km'!CZ143^2+'(5) year_D_R23p2-5.5km'!$M143^2)</f>
        <v>4.4473230188407188E-2</v>
      </c>
      <c r="CQ145" s="2">
        <f>SQRT('(5) year_D_R23p2-5.5km'!DA143^2+'(5) year_D_R23p2-5.5km'!$M143^2)</f>
        <v>4.4473230188407188E-2</v>
      </c>
      <c r="CR145" s="2">
        <f>SQRT('(5) year_D_R23p2-5.5km'!DB143^2+'(5) year_D_R23p2-5.5km'!$M143^2)</f>
        <v>4.4473230188407188E-2</v>
      </c>
      <c r="CS145" s="2">
        <f>SQRT('(5) year_D_R23p2-5.5km'!DC143^2+'(5) year_D_R23p2-5.5km'!$M143^2)</f>
        <v>4.4473230188407188E-2</v>
      </c>
      <c r="CT145" s="2">
        <f>SQRT('(5) year_D_R23p2-5.5km'!DD143^2+'(5) year_D_R23p2-5.5km'!$M143^2)</f>
        <v>4.4473230188407188E-2</v>
      </c>
      <c r="CU145" s="2">
        <f>SQRT('(5) year_D_R23p2-5.5km'!DE143^2+'(5) year_D_R23p2-5.5km'!$M143^2)</f>
        <v>4.4473230188407188E-2</v>
      </c>
      <c r="CV145" s="2">
        <f>SQRT('(5) year_D_R23p2-5.5km'!DF143^2+'(5) year_D_R23p2-5.5km'!$M143^2)</f>
        <v>4.4473230188407188E-2</v>
      </c>
      <c r="CW145" s="2">
        <f>SQRT('(5) year_D_R23p2-5.5km'!DG143^2+'(5) year_D_R23p2-5.5km'!$M143^2)</f>
        <v>4.4473230188407188E-2</v>
      </c>
      <c r="CX145" s="2">
        <f>SQRT('(5) year_D_R23p2-5.5km'!DH143^2+'(5) year_D_R23p2-5.5km'!$M143^2)</f>
        <v>4.4473230188407188E-2</v>
      </c>
      <c r="CY145" s="2">
        <f t="shared" si="25"/>
        <v>6.6296777253516187E-3</v>
      </c>
      <c r="CZ145" s="2">
        <f t="shared" si="22"/>
        <v>1.0482440882497671E-2</v>
      </c>
      <c r="DA145" s="2">
        <f t="shared" si="26"/>
        <v>1.0482440882497671E-2</v>
      </c>
    </row>
    <row r="146" spans="1:105" x14ac:dyDescent="0.2">
      <c r="A146" s="170" t="s">
        <v>45</v>
      </c>
      <c r="B146" s="3" t="s">
        <v>197</v>
      </c>
      <c r="C146" s="2">
        <f>'(6) SMB_R23p2-5km_Gl'!P145-'(5) year_D_R23p2-5.5km'!P144</f>
        <v>-0.44596229599999937</v>
      </c>
      <c r="D146" s="2">
        <f>'(6) SMB_R23p2-5km_Gl'!Q145-'(5) year_D_R23p2-5.5km'!Q144</f>
        <v>3.7940377040000008</v>
      </c>
      <c r="E146" s="2">
        <f>'(6) SMB_R23p2-5km_Gl'!R145-'(5) year_D_R23p2-5.5km'!R144</f>
        <v>-0.98596229600000029</v>
      </c>
      <c r="F146" s="2">
        <f>'(6) SMB_R23p2-5km_Gl'!S145-'(5) year_D_R23p2-5.5km'!S144</f>
        <v>-0.79596229599999901</v>
      </c>
      <c r="G146" s="2">
        <f>'(6) SMB_R23p2-5km_Gl'!T145-'(5) year_D_R23p2-5.5km'!T144</f>
        <v>0.10436843440000132</v>
      </c>
      <c r="H146" s="2">
        <f>'(6) SMB_R23p2-5km_Gl'!U145-'(5) year_D_R23p2-5.5km'!U144</f>
        <v>1.4537069736000028</v>
      </c>
      <c r="I146" s="2">
        <f>'(6) SMB_R23p2-5km_Gl'!V145-'(5) year_D_R23p2-5.5km'!V144</f>
        <v>-1.4366237567999995</v>
      </c>
      <c r="J146" s="2">
        <f>'(6) SMB_R23p2-5km_Gl'!W145-'(5) year_D_R23p2-5.5km'!W144</f>
        <v>-2.2069544871999982</v>
      </c>
      <c r="K146" s="2">
        <f>'(6) SMB_R23p2-5km_Gl'!X145-'(5) year_D_R23p2-5.5km'!X144</f>
        <v>2.3027147823999989</v>
      </c>
      <c r="L146" s="2">
        <f>'(6) SMB_R23p2-5km_Gl'!Y145-'(5) year_D_R23p2-5.5km'!Y144</f>
        <v>-1.3579562899999971</v>
      </c>
      <c r="M146" s="2">
        <f>'(6) SMB_R23p2-5km_Gl'!Z145-'(5) year_D_R23p2-5.5km'!Z144</f>
        <v>1.6913534144000018</v>
      </c>
      <c r="N146" s="2">
        <f>'(6) SMB_R23p2-5km_Gl'!AA145-'(5) year_D_R23p2-5.5km'!AA144</f>
        <v>0.42028433040000301</v>
      </c>
      <c r="O146" s="2">
        <f>'(6) SMB_R23p2-5km_Gl'!AB145-'(5) year_D_R23p2-5.5km'!AB144</f>
        <v>2.6895459768000016</v>
      </c>
      <c r="P146" s="2">
        <f>'(6) SMB_R23p2-5km_Gl'!AC145-'(5) year_D_R23p2-5.5km'!AC144</f>
        <v>5.8788400000000962E-2</v>
      </c>
      <c r="Q146" s="2">
        <f>'(6) SMB_R23p2-5km_Gl'!AD145-'(5) year_D_R23p2-5.5km'!AD144</f>
        <v>-1.8832519999999979</v>
      </c>
      <c r="R146" s="2">
        <f>'(6) SMB_R23p2-5km_Gl'!AE145-'(5) year_D_R23p2-5.5km'!AE144</f>
        <v>3.5087579132000002</v>
      </c>
      <c r="S146" s="2">
        <f>'(6) SMB_R23p2-5km_Gl'!AF145-'(5) year_D_R23p2-5.5km'!AF144</f>
        <v>-1.1583270311999971</v>
      </c>
      <c r="T146" s="2">
        <f>'(6) SMB_R23p2-5km_Gl'!AG145-'(5) year_D_R23p2-5.5km'!AG144</f>
        <v>-2.9373547827999991</v>
      </c>
      <c r="U146" s="2">
        <f>'(6) SMB_R23p2-5km_Gl'!AH145-'(5) year_D_R23p2-5.5km'!AH144</f>
        <v>-3.4391294495999993</v>
      </c>
      <c r="V146" s="2">
        <f>'(6) SMB_R23p2-5km_Gl'!AI145-'(5) year_D_R23p2-5.5km'!AI144</f>
        <v>-0.36139824400000009</v>
      </c>
      <c r="W146" s="2">
        <f>'(6) SMB_R23p2-5km_Gl'!AJ145-'(5) year_D_R23p2-5.5km'!AJ144</f>
        <v>3.7867021384000026</v>
      </c>
      <c r="X146" s="2">
        <f>'(6) SMB_R23p2-5km_Gl'!AK145-'(5) year_D_R23p2-5.5km'!AK144</f>
        <v>-1.491054072399999</v>
      </c>
      <c r="Y146" s="2">
        <f>'(6) SMB_R23p2-5km_Gl'!AL145-'(5) year_D_R23p2-5.5km'!AL144</f>
        <v>0.91831340800000127</v>
      </c>
      <c r="Z146" s="2">
        <f>'(6) SMB_R23p2-5km_Gl'!AM145-'(5) year_D_R23p2-5.5km'!AM144</f>
        <v>-1.4984295423999994</v>
      </c>
      <c r="AA146" s="2">
        <f>'(6) SMB_R23p2-5km_Gl'!AN145-'(5) year_D_R23p2-5.5km'!AN144</f>
        <v>3.3102093712000009</v>
      </c>
      <c r="AB146" s="2">
        <f>'(6) SMB_R23p2-5km_Gl'!AO145-'(5) year_D_R23p2-5.5km'!AO144</f>
        <v>-0.86482464799999903</v>
      </c>
      <c r="AC146" s="2">
        <f>'(6) SMB_R23p2-5km_Gl'!AP145-'(5) year_D_R23p2-5.5km'!AP144</f>
        <v>2.8364807900000013</v>
      </c>
      <c r="AD146" s="2">
        <f>'(6) SMB_R23p2-5km_Gl'!AQ145-'(5) year_D_R23p2-5.5km'!AQ144</f>
        <v>-0.83956262239999901</v>
      </c>
      <c r="AE146" s="2">
        <f>'(6) SMB_R23p2-5km_Gl'!AR145-'(5) year_D_R23p2-5.5km'!AR144</f>
        <v>1.7572112716000028</v>
      </c>
      <c r="AF146" s="2">
        <f>'(6) SMB_R23p2-5km_Gl'!AS145-'(5) year_D_R23p2-5.5km'!AS144</f>
        <v>-0.31134872800000046</v>
      </c>
      <c r="AG146" s="2">
        <f>'(6) SMB_R23p2-5km_Gl'!AT145-'(5) year_D_R23p2-5.5km'!AT144</f>
        <v>-0.93058338560000031</v>
      </c>
      <c r="AH146" s="2">
        <f>'(6) SMB_R23p2-5km_Gl'!AU145-'(5) year_D_R23p2-5.5km'!AU144</f>
        <v>-4.1173592131999985</v>
      </c>
      <c r="AI146" s="2">
        <f>'(6) SMB_R23p2-5km_Gl'!AV145-'(5) year_D_R23p2-5.5km'!AV144</f>
        <v>-3.8373093968000012</v>
      </c>
      <c r="AJ146" s="2">
        <f>'(6) SMB_R23p2-5km_Gl'!AW145-'(5) year_D_R23p2-5.5km'!AW144</f>
        <v>-2.2546588979999989</v>
      </c>
      <c r="AK146" s="2">
        <f>'(6) SMB_R23p2-5km_Gl'!AX145-'(5) year_D_R23p2-5.5km'!AX144</f>
        <v>1.3411069732000005</v>
      </c>
      <c r="AL146" s="2">
        <f>'(6) SMB_R23p2-5km_Gl'!AY145-'(5) year_D_R23p2-5.5km'!AY144</f>
        <v>-2.1902013119999992</v>
      </c>
      <c r="AM146" s="2">
        <f>'(6) SMB_R23p2-5km_Gl'!AZ145-'(5) year_D_R23p2-5.5km'!AZ144</f>
        <v>-3.8263976839999998</v>
      </c>
      <c r="AN146" s="2">
        <f>'(6) SMB_R23p2-5km_Gl'!BA145-'(5) year_D_R23p2-5.5km'!BA144</f>
        <v>-1.6013789519999975</v>
      </c>
      <c r="AO146" s="2">
        <f>'(6) SMB_R23p2-5km_Gl'!BB145-'(5) year_D_R23p2-5.5km'!BB144</f>
        <v>-3.0928761839999979</v>
      </c>
      <c r="AP146" s="2">
        <f>'(6) SMB_R23p2-5km_Gl'!BC145-'(5) year_D_R23p2-5.5km'!BC144</f>
        <v>-3.9346934272000009</v>
      </c>
      <c r="AQ146" s="2">
        <f>'(6) SMB_R23p2-5km_Gl'!BD145-'(5) year_D_R23p2-5.5km'!BD144</f>
        <v>-3.7773350027999957</v>
      </c>
      <c r="AR146" s="2">
        <f>'(6) SMB_R23p2-5km_Gl'!BE145-'(5) year_D_R23p2-5.5km'!BE144</f>
        <v>-7.198016299999999</v>
      </c>
      <c r="AS146" s="2">
        <f>'(6) SMB_R23p2-5km_Gl'!BF145-'(5) year_D_R23p2-5.5km'!BF144</f>
        <v>-2.3938697831999978</v>
      </c>
      <c r="AT146" s="2">
        <f>'(6) SMB_R23p2-5km_Gl'!BG145-'(5) year_D_R23p2-5.5km'!BG144</f>
        <v>-2.3071284159999976</v>
      </c>
      <c r="AU146" s="2">
        <f>'(6) SMB_R23p2-5km_Gl'!BH145-'(5) year_D_R23p2-5.5km'!BH144</f>
        <v>-6.0474017583999995</v>
      </c>
      <c r="AV146" s="2">
        <f>'(6) SMB_R23p2-5km_Gl'!BI145-'(5) year_D_R23p2-5.5km'!BI144</f>
        <v>-9.2021210539999991</v>
      </c>
      <c r="AW146" s="2">
        <f>'(6) SMB_R23p2-5km_Gl'!BJ145-'(5) year_D_R23p2-5.5km'!BJ144</f>
        <v>-4.0456179744000007</v>
      </c>
      <c r="AX146" s="23">
        <f t="shared" si="21"/>
        <v>-1.0598228571391293</v>
      </c>
      <c r="AY146" s="23">
        <f t="shared" si="23"/>
        <v>-3.2838250336840819E-2</v>
      </c>
      <c r="AZ146" s="23">
        <f t="shared" si="24"/>
        <v>-2.9957978472444435</v>
      </c>
      <c r="BD146" s="2">
        <f>SQRT('(5) year_D_R23p2-5.5km'!BN144^2+'(5) year_D_R23p2-5.5km'!$M144^2)</f>
        <v>2.5214397946408149</v>
      </c>
      <c r="BE146" s="2">
        <f>SQRT('(5) year_D_R23p2-5.5km'!BO144^2+'(5) year_D_R23p2-5.5km'!$M144^2)</f>
        <v>2.0003176570806311</v>
      </c>
      <c r="BF146" s="2">
        <f>SQRT('(5) year_D_R23p2-5.5km'!BP144^2+'(5) year_D_R23p2-5.5km'!$M144^2)</f>
        <v>1.5185018177575338</v>
      </c>
      <c r="BG146" s="2">
        <f>SQRT('(5) year_D_R23p2-5.5km'!BQ144^2+'(5) year_D_R23p2-5.5km'!$M144^2)</f>
        <v>1.2016154494121407</v>
      </c>
      <c r="BH146" s="2">
        <f>SQRT('(5) year_D_R23p2-5.5km'!BR144^2+'(5) year_D_R23p2-5.5km'!$M144^2)</f>
        <v>1.2312908424225755</v>
      </c>
      <c r="BI146" s="2">
        <f>SQRT('(5) year_D_R23p2-5.5km'!BS144^2+'(5) year_D_R23p2-5.5km'!$M144^2)</f>
        <v>1.3252573397554905</v>
      </c>
      <c r="BJ146" s="2">
        <f>SQRT('(5) year_D_R23p2-5.5km'!BT144^2+'(5) year_D_R23p2-5.5km'!$M144^2)</f>
        <v>1.5261907553905516</v>
      </c>
      <c r="BK146" s="2">
        <f>SQRT('(5) year_D_R23p2-5.5km'!BU144^2+'(5) year_D_R23p2-5.5km'!$M144^2)</f>
        <v>1.7660128116060618</v>
      </c>
      <c r="BL146" s="2">
        <f>SQRT('(5) year_D_R23p2-5.5km'!BV144^2+'(5) year_D_R23p2-5.5km'!$M144^2)</f>
        <v>2.0157333562136261</v>
      </c>
      <c r="BM146" s="2">
        <f>SQRT('(5) year_D_R23p2-5.5km'!BW144^2+'(5) year_D_R23p2-5.5km'!$M144^2)</f>
        <v>2.0127712645882094</v>
      </c>
      <c r="BN146" s="2">
        <f>SQRT('(5) year_D_R23p2-5.5km'!BX144^2+'(5) year_D_R23p2-5.5km'!$M144^2)</f>
        <v>1.7596246207944872</v>
      </c>
      <c r="BO146" s="2">
        <f>SQRT('(5) year_D_R23p2-5.5km'!BY144^2+'(5) year_D_R23p2-5.5km'!$M144^2)</f>
        <v>1.5158900409268083</v>
      </c>
      <c r="BP146" s="2">
        <f>SQRT('(5) year_D_R23p2-5.5km'!BZ144^2+'(5) year_D_R23p2-5.5km'!$M144^2)</f>
        <v>1.3123453073972444</v>
      </c>
      <c r="BQ146" s="2">
        <f>SQRT('(5) year_D_R23p2-5.5km'!CA144^2+'(5) year_D_R23p2-5.5km'!$M144^2)</f>
        <v>1.1956309662254914</v>
      </c>
      <c r="BR146" s="2">
        <f>SQRT('(5) year_D_R23p2-5.5km'!CB144^2+'(5) year_D_R23p2-5.5km'!$M144^2)</f>
        <v>1.1466384171061526</v>
      </c>
      <c r="BS146" s="2">
        <f>SQRT('(5) year_D_R23p2-5.5km'!CC144^2+'(5) year_D_R23p2-5.5km'!$M144^2)</f>
        <v>1.2286884184123559</v>
      </c>
      <c r="BT146" s="2">
        <f>SQRT('(5) year_D_R23p2-5.5km'!CD144^2+'(5) year_D_R23p2-5.5km'!$M144^2)</f>
        <v>1.2391827072427288</v>
      </c>
      <c r="BU146" s="2">
        <f>SQRT('(5) year_D_R23p2-5.5km'!CE144^2+'(5) year_D_R23p2-5.5km'!$M144^2)</f>
        <v>1.1803898235777055</v>
      </c>
      <c r="BV146" s="2">
        <f>SQRT('(5) year_D_R23p2-5.5km'!CF144^2+'(5) year_D_R23p2-5.5km'!$M144^2)</f>
        <v>1.2807221033462666</v>
      </c>
      <c r="BW146" s="2">
        <f>SQRT('(5) year_D_R23p2-5.5km'!CG144^2+'(5) year_D_R23p2-5.5km'!$M144^2)</f>
        <v>1.275628593879786</v>
      </c>
      <c r="BX146" s="2">
        <f>SQRT('(5) year_D_R23p2-5.5km'!CH144^2+'(5) year_D_R23p2-5.5km'!$M144^2)</f>
        <v>1.1390168290817859</v>
      </c>
      <c r="BY146" s="2">
        <f>SQRT('(5) year_D_R23p2-5.5km'!CI144^2+'(5) year_D_R23p2-5.5km'!$M144^2)</f>
        <v>1.2747529443625611</v>
      </c>
      <c r="BZ146" s="2">
        <f>SQRT('(5) year_D_R23p2-5.5km'!CJ144^2+'(5) year_D_R23p2-5.5km'!$M144^2)</f>
        <v>1.1707471047400977</v>
      </c>
      <c r="CA146" s="2">
        <f>SQRT('(5) year_D_R23p2-5.5km'!CK144^2+'(5) year_D_R23p2-5.5km'!$M144^2)</f>
        <v>1.1868484310807494</v>
      </c>
      <c r="CB146" s="2">
        <f>SQRT('(5) year_D_R23p2-5.5km'!CL144^2+'(5) year_D_R23p2-5.5km'!$M144^2)</f>
        <v>1.1343864556051027</v>
      </c>
      <c r="CC146" s="2">
        <f>SQRT('(5) year_D_R23p2-5.5km'!CM144^2+'(5) year_D_R23p2-5.5km'!$M144^2)</f>
        <v>1.2318571689303748</v>
      </c>
      <c r="CD146" s="2">
        <f>SQRT('(5) year_D_R23p2-5.5km'!CN144^2+'(5) year_D_R23p2-5.5km'!$M144^2)</f>
        <v>1.2428964030147251</v>
      </c>
      <c r="CE146" s="2">
        <f>SQRT('(5) year_D_R23p2-5.5km'!CO144^2+'(5) year_D_R23p2-5.5km'!$M144^2)</f>
        <v>1.221240068569555</v>
      </c>
      <c r="CF146" s="2">
        <f>SQRT('(5) year_D_R23p2-5.5km'!CP144^2+'(5) year_D_R23p2-5.5km'!$M144^2)</f>
        <v>1.2047465220058333</v>
      </c>
      <c r="CG146" s="2">
        <f>SQRT('(5) year_D_R23p2-5.5km'!CQ144^2+'(5) year_D_R23p2-5.5km'!$M144^2)</f>
        <v>1.2251409706438168</v>
      </c>
      <c r="CH146" s="2">
        <f>SQRT('(5) year_D_R23p2-5.5km'!CR144^2+'(5) year_D_R23p2-5.5km'!$M144^2)</f>
        <v>1.4147782042360049</v>
      </c>
      <c r="CI146" s="2">
        <f>SQRT('(5) year_D_R23p2-5.5km'!CS144^2+'(5) year_D_R23p2-5.5km'!$M144^2)</f>
        <v>1.4375588184351094</v>
      </c>
      <c r="CJ146" s="2">
        <f>SQRT('(5) year_D_R23p2-5.5km'!CT144^2+'(5) year_D_R23p2-5.5km'!$M144^2)</f>
        <v>1.2832204798994833</v>
      </c>
      <c r="CK146" s="2">
        <f>SQRT('(5) year_D_R23p2-5.5km'!CU144^2+'(5) year_D_R23p2-5.5km'!$M144^2)</f>
        <v>1.3905096221541933</v>
      </c>
      <c r="CL146" s="2">
        <f>SQRT('(5) year_D_R23p2-5.5km'!CV144^2+'(5) year_D_R23p2-5.5km'!$M144^2)</f>
        <v>1.335888188288251</v>
      </c>
      <c r="CM146" s="2">
        <f>SQRT('(5) year_D_R23p2-5.5km'!CW144^2+'(5) year_D_R23p2-5.5km'!$M144^2)</f>
        <v>1.4048892389689842</v>
      </c>
      <c r="CN146" s="2">
        <f>SQRT('(5) year_D_R23p2-5.5km'!CX144^2+'(5) year_D_R23p2-5.5km'!$M144^2)</f>
        <v>1.4261229322239848</v>
      </c>
      <c r="CO146" s="2">
        <f>SQRT('(5) year_D_R23p2-5.5km'!CY144^2+'(5) year_D_R23p2-5.5km'!$M144^2)</f>
        <v>1.339871154593528</v>
      </c>
      <c r="CP146" s="2">
        <f>SQRT('(5) year_D_R23p2-5.5km'!CZ144^2+'(5) year_D_R23p2-5.5km'!$M144^2)</f>
        <v>1.4910690352901312</v>
      </c>
      <c r="CQ146" s="2">
        <f>SQRT('(5) year_D_R23p2-5.5km'!DA144^2+'(5) year_D_R23p2-5.5km'!$M144^2)</f>
        <v>1.5755623478876954</v>
      </c>
      <c r="CR146" s="2">
        <f>SQRT('(5) year_D_R23p2-5.5km'!DB144^2+'(5) year_D_R23p2-5.5km'!$M144^2)</f>
        <v>1.778867761089471</v>
      </c>
      <c r="CS146" s="2">
        <f>SQRT('(5) year_D_R23p2-5.5km'!DC144^2+'(5) year_D_R23p2-5.5km'!$M144^2)</f>
        <v>1.575241117239556</v>
      </c>
      <c r="CT146" s="2">
        <f>SQRT('(5) year_D_R23p2-5.5km'!DD144^2+'(5) year_D_R23p2-5.5km'!$M144^2)</f>
        <v>1.7157285276821144</v>
      </c>
      <c r="CU146" s="2">
        <f>SQRT('(5) year_D_R23p2-5.5km'!DE144^2+'(5) year_D_R23p2-5.5km'!$M144^2)</f>
        <v>1.9037866037122528</v>
      </c>
      <c r="CV146" s="2">
        <f>SQRT('(5) year_D_R23p2-5.5km'!DF144^2+'(5) year_D_R23p2-5.5km'!$M144^2)</f>
        <v>1.9489171208220475</v>
      </c>
      <c r="CW146" s="2">
        <f>SQRT('(5) year_D_R23p2-5.5km'!DG144^2+'(5) year_D_R23p2-5.5km'!$M144^2)</f>
        <v>1.9595656113830848</v>
      </c>
      <c r="CX146" s="2">
        <f>SQRT('(5) year_D_R23p2-5.5km'!DH144^2+'(5) year_D_R23p2-5.5km'!$M144^2)</f>
        <v>2.1823653088528872</v>
      </c>
      <c r="CY146" s="2">
        <f t="shared" si="25"/>
        <v>0.217990967304932</v>
      </c>
      <c r="CZ146" s="2">
        <f t="shared" si="22"/>
        <v>0.35948618388437609</v>
      </c>
      <c r="DA146" s="2">
        <f t="shared" si="26"/>
        <v>0.35894133811227946</v>
      </c>
    </row>
    <row r="147" spans="1:105" x14ac:dyDescent="0.2">
      <c r="A147" s="170" t="s">
        <v>46</v>
      </c>
      <c r="B147" s="3" t="s">
        <v>197</v>
      </c>
      <c r="C147" s="2">
        <f>'(6) SMB_R23p2-5km_Gl'!P146-'(5) year_D_R23p2-5.5km'!P145</f>
        <v>1.1333994047999998</v>
      </c>
      <c r="D147" s="2">
        <f>'(6) SMB_R23p2-5km_Gl'!Q146-'(5) year_D_R23p2-5.5km'!Q145</f>
        <v>5.6433994047999994</v>
      </c>
      <c r="E147" s="2">
        <f>'(6) SMB_R23p2-5km_Gl'!R146-'(5) year_D_R23p2-5.5km'!R145</f>
        <v>0.28554096399999973</v>
      </c>
      <c r="F147" s="2">
        <f>'(6) SMB_R23p2-5km_Gl'!S146-'(5) year_D_R23p2-5.5km'!S145</f>
        <v>-0.11231747680000015</v>
      </c>
      <c r="G147" s="2">
        <f>'(6) SMB_R23p2-5km_Gl'!T146-'(5) year_D_R23p2-5.5km'!T145</f>
        <v>-1.2254893476000004</v>
      </c>
      <c r="H147" s="2">
        <f>'(6) SMB_R23p2-5km_Gl'!U146-'(5) year_D_R23p2-5.5km'!U145</f>
        <v>-6.1888087488910006</v>
      </c>
      <c r="I147" s="2">
        <f>'(6) SMB_R23p2-5km_Gl'!V146-'(5) year_D_R23p2-5.5km'!V145</f>
        <v>-9.7721281501820023</v>
      </c>
      <c r="J147" s="2">
        <f>'(6) SMB_R23p2-5km_Gl'!W146-'(5) year_D_R23p2-5.5km'!W145</f>
        <v>-15.915447551473003</v>
      </c>
      <c r="K147" s="2">
        <f>'(6) SMB_R23p2-5km_Gl'!X146-'(5) year_D_R23p2-5.5km'!X145</f>
        <v>-16.208766952764002</v>
      </c>
      <c r="L147" s="2">
        <f>'(6) SMB_R23p2-5km_Gl'!Y146-'(5) year_D_R23p2-5.5km'!Y145</f>
        <v>-16.966577902764005</v>
      </c>
      <c r="M147" s="2">
        <f>'(6) SMB_R23p2-5km_Gl'!Z146-'(5) year_D_R23p2-5.5km'!Z145</f>
        <v>-9.8843888527640029</v>
      </c>
      <c r="N147" s="2">
        <f>'(6) SMB_R23p2-5km_Gl'!AA146-'(5) year_D_R23p2-5.5km'!AA145</f>
        <v>-7.1121998027640005</v>
      </c>
      <c r="O147" s="2">
        <f>'(6) SMB_R23p2-5km_Gl'!AB146-'(5) year_D_R23p2-5.5km'!AB145</f>
        <v>-1.0579912000000018</v>
      </c>
      <c r="P147" s="2">
        <f>'(6) SMB_R23p2-5km_Gl'!AC146-'(5) year_D_R23p2-5.5km'!AC145</f>
        <v>-5.9608000000000008</v>
      </c>
      <c r="Q147" s="2">
        <f>'(6) SMB_R23p2-5km_Gl'!AD146-'(5) year_D_R23p2-5.5km'!AD145</f>
        <v>-6.6782692000000017</v>
      </c>
      <c r="R147" s="2">
        <f>'(6) SMB_R23p2-5km_Gl'!AE146-'(5) year_D_R23p2-5.5km'!AE145</f>
        <v>1.5310031999999989</v>
      </c>
      <c r="S147" s="2">
        <f>'(6) SMB_R23p2-5km_Gl'!AF146-'(5) year_D_R23p2-5.5km'!AF145</f>
        <v>-5.4204592000000007</v>
      </c>
      <c r="T147" s="2">
        <f>'(6) SMB_R23p2-5km_Gl'!AG146-'(5) year_D_R23p2-5.5km'!AG145</f>
        <v>-2.1941480175999999</v>
      </c>
      <c r="U147" s="2">
        <f>'(6) SMB_R23p2-5km_Gl'!AH146-'(5) year_D_R23p2-5.5km'!AH145</f>
        <v>-4.5413302076000006</v>
      </c>
      <c r="V147" s="2">
        <f>'(6) SMB_R23p2-5km_Gl'!AI146-'(5) year_D_R23p2-5.5km'!AI145</f>
        <v>-0.21711579600000019</v>
      </c>
      <c r="W147" s="2">
        <f>'(6) SMB_R23p2-5km_Gl'!AJ146-'(5) year_D_R23p2-5.5km'!AJ145</f>
        <v>5.4993016992000001</v>
      </c>
      <c r="X147" s="2">
        <f>'(6) SMB_R23p2-5km_Gl'!AK146-'(5) year_D_R23p2-5.5km'!AK145</f>
        <v>2.3647381371999998</v>
      </c>
      <c r="Y147" s="2">
        <f>'(6) SMB_R23p2-5km_Gl'!AL146-'(5) year_D_R23p2-5.5km'!AL145</f>
        <v>2.8597512992</v>
      </c>
      <c r="Z147" s="2">
        <f>'(6) SMB_R23p2-5km_Gl'!AM146-'(5) year_D_R23p2-5.5km'!AM145</f>
        <v>-1.5568324672</v>
      </c>
      <c r="AA147" s="2">
        <f>'(6) SMB_R23p2-5km_Gl'!AN146-'(5) year_D_R23p2-5.5km'!AN145</f>
        <v>2.6631675328000002</v>
      </c>
      <c r="AB147" s="2">
        <f>'(6) SMB_R23p2-5km_Gl'!AO146-'(5) year_D_R23p2-5.5km'!AO145</f>
        <v>-0.43531087600000001</v>
      </c>
      <c r="AC147" s="2">
        <f>'(6) SMB_R23p2-5km_Gl'!AP146-'(5) year_D_R23p2-5.5km'!AP145</f>
        <v>4.2326701311999999</v>
      </c>
      <c r="AD147" s="2">
        <f>'(6) SMB_R23p2-5km_Gl'!AQ146-'(5) year_D_R23p2-5.5km'!AQ145</f>
        <v>1.4696269488</v>
      </c>
      <c r="AE147" s="2">
        <f>'(6) SMB_R23p2-5km_Gl'!AR146-'(5) year_D_R23p2-5.5km'!AR145</f>
        <v>4.0582297079999998</v>
      </c>
      <c r="AF147" s="2">
        <f>'(6) SMB_R23p2-5km_Gl'!AS146-'(5) year_D_R23p2-5.5km'!AS145</f>
        <v>1.808229708</v>
      </c>
      <c r="AG147" s="2">
        <f>'(6) SMB_R23p2-5km_Gl'!AT146-'(5) year_D_R23p2-5.5km'!AT145</f>
        <v>2.9875649599999991E-2</v>
      </c>
      <c r="AH147" s="2">
        <f>'(6) SMB_R23p2-5km_Gl'!AU146-'(5) year_D_R23p2-5.5km'!AU145</f>
        <v>-3.9201243504000001</v>
      </c>
      <c r="AI147" s="2">
        <f>'(6) SMB_R23p2-5km_Gl'!AV146-'(5) year_D_R23p2-5.5km'!AV145</f>
        <v>-3.1801243503999999</v>
      </c>
      <c r="AJ147" s="2">
        <f>'(6) SMB_R23p2-5km_Gl'!AW146-'(5) year_D_R23p2-5.5km'!AW145</f>
        <v>-1.0882440264</v>
      </c>
      <c r="AK147" s="2">
        <f>'(6) SMB_R23p2-5km_Gl'!AX146-'(5) year_D_R23p2-5.5km'!AX145</f>
        <v>3.7318731648000001</v>
      </c>
      <c r="AL147" s="2">
        <f>'(6) SMB_R23p2-5km_Gl'!AY146-'(5) year_D_R23p2-5.5km'!AY145</f>
        <v>-0.55295462799999995</v>
      </c>
      <c r="AM147" s="2">
        <f>'(6) SMB_R23p2-5km_Gl'!AZ146-'(5) year_D_R23p2-5.5km'!AZ145</f>
        <v>-2.3479510484000001</v>
      </c>
      <c r="AN147" s="2">
        <f>'(6) SMB_R23p2-5km_Gl'!BA146-'(5) year_D_R23p2-5.5km'!BA145</f>
        <v>-0.90458382799999992</v>
      </c>
      <c r="AO147" s="2">
        <f>'(6) SMB_R23p2-5km_Gl'!BB146-'(5) year_D_R23p2-5.5km'!BB145</f>
        <v>-0.27350157159999999</v>
      </c>
      <c r="AP147" s="2">
        <f>'(6) SMB_R23p2-5km_Gl'!BC146-'(5) year_D_R23p2-5.5km'!BC145</f>
        <v>-3.6320928539999997</v>
      </c>
      <c r="AQ147" s="2">
        <f>'(6) SMB_R23p2-5km_Gl'!BD146-'(5) year_D_R23p2-5.5km'!BD145</f>
        <v>0.27757784320000001</v>
      </c>
      <c r="AR147" s="2">
        <f>'(6) SMB_R23p2-5km_Gl'!BE146-'(5) year_D_R23p2-5.5km'!BE145</f>
        <v>-4.6679622607999995</v>
      </c>
      <c r="AS147" s="2">
        <f>'(6) SMB_R23p2-5km_Gl'!BF146-'(5) year_D_R23p2-5.5km'!BF145</f>
        <v>3.6724897623999997</v>
      </c>
      <c r="AT147" s="2">
        <f>'(6) SMB_R23p2-5km_Gl'!BG146-'(5) year_D_R23p2-5.5km'!BG145</f>
        <v>4.5247718847999998</v>
      </c>
      <c r="AU147" s="2">
        <f>'(6) SMB_R23p2-5km_Gl'!BH146-'(5) year_D_R23p2-5.5km'!BH145</f>
        <v>-1.2497378176</v>
      </c>
      <c r="AV147" s="2">
        <f>'(6) SMB_R23p2-5km_Gl'!BI146-'(5) year_D_R23p2-5.5km'!BI145</f>
        <v>-5.3241575999999995</v>
      </c>
      <c r="AW147" s="2">
        <f>'(6) SMB_R23p2-5km_Gl'!BJ146-'(5) year_D_R23p2-5.5km'!BJ145</f>
        <v>3.4733140000000002</v>
      </c>
      <c r="AX147" s="23">
        <f t="shared" si="21"/>
        <v>-2.0174819487652607</v>
      </c>
      <c r="AY147" s="23">
        <f t="shared" si="23"/>
        <v>-5.297146296715896</v>
      </c>
      <c r="AZ147" s="23">
        <f t="shared" si="24"/>
        <v>-0.50213258971111108</v>
      </c>
      <c r="BD147" s="2">
        <f>SQRT('(5) year_D_R23p2-5.5km'!BN145^2+'(5) year_D_R23p2-5.5km'!$M145^2)</f>
        <v>1.2678674487372099</v>
      </c>
      <c r="BE147" s="2">
        <f>SQRT('(5) year_D_R23p2-5.5km'!BO145^2+'(5) year_D_R23p2-5.5km'!$M145^2)</f>
        <v>0.98939741008228854</v>
      </c>
      <c r="BF147" s="2">
        <f>SQRT('(5) year_D_R23p2-5.5km'!BP145^2+'(5) year_D_R23p2-5.5km'!$M145^2)</f>
        <v>0.9042844540666729</v>
      </c>
      <c r="BG147" s="2">
        <f>SQRT('(5) year_D_R23p2-5.5km'!BQ145^2+'(5) year_D_R23p2-5.5km'!$M145^2)</f>
        <v>0.94897879221380999</v>
      </c>
      <c r="BH147" s="2">
        <f>SQRT('(5) year_D_R23p2-5.5km'!BR145^2+'(5) year_D_R23p2-5.5km'!$M145^2)</f>
        <v>1.2620844208197879</v>
      </c>
      <c r="BI147" s="2">
        <f>SQRT('(5) year_D_R23p2-5.5km'!BS145^2+'(5) year_D_R23p2-5.5km'!$M145^2)</f>
        <v>2.0708339752914267</v>
      </c>
      <c r="BJ147" s="2">
        <f>SQRT('(5) year_D_R23p2-5.5km'!BT145^2+'(5) year_D_R23p2-5.5km'!$M145^2)</f>
        <v>2.4924120902092848</v>
      </c>
      <c r="BK147" s="2">
        <f>SQRT('(5) year_D_R23p2-5.5km'!BU145^2+'(5) year_D_R23p2-5.5km'!$M145^2)</f>
        <v>2.9480355832268423</v>
      </c>
      <c r="BL147" s="2">
        <f>SQRT('(5) year_D_R23p2-5.5km'!BV145^2+'(5) year_D_R23p2-5.5km'!$M145^2)</f>
        <v>3.4375297266898981</v>
      </c>
      <c r="BM147" s="2">
        <f>SQRT('(5) year_D_R23p2-5.5km'!BW145^2+'(5) year_D_R23p2-5.5km'!$M145^2)</f>
        <v>3.1346765691932261</v>
      </c>
      <c r="BN147" s="2">
        <f>SQRT('(5) year_D_R23p2-5.5km'!BX145^2+'(5) year_D_R23p2-5.5km'!$M145^2)</f>
        <v>2.7485961666095715</v>
      </c>
      <c r="BO147" s="2">
        <f>SQRT('(5) year_D_R23p2-5.5km'!BY145^2+'(5) year_D_R23p2-5.5km'!$M145^2)</f>
        <v>2.3962414571499004</v>
      </c>
      <c r="BP147" s="2">
        <f>SQRT('(5) year_D_R23p2-5.5km'!BZ145^2+'(5) year_D_R23p2-5.5km'!$M145^2)</f>
        <v>4.6928586249138107</v>
      </c>
      <c r="BQ147" s="2">
        <f>SQRT('(5) year_D_R23p2-5.5km'!CA145^2+'(5) year_D_R23p2-5.5km'!$M145^2)</f>
        <v>3.8958582678378662</v>
      </c>
      <c r="BR147" s="2">
        <f>SQRT('(5) year_D_R23p2-5.5km'!CB145^2+'(5) year_D_R23p2-5.5km'!$M145^2)</f>
        <v>3.2993042508876615</v>
      </c>
      <c r="BS147" s="2">
        <f>SQRT('(5) year_D_R23p2-5.5km'!CC145^2+'(5) year_D_R23p2-5.5km'!$M145^2)</f>
        <v>2.368262433321489</v>
      </c>
      <c r="BT147" s="2">
        <f>SQRT('(5) year_D_R23p2-5.5km'!CD145^2+'(5) year_D_R23p2-5.5km'!$M145^2)</f>
        <v>2.0133815055818558</v>
      </c>
      <c r="BU147" s="2">
        <f>SQRT('(5) year_D_R23p2-5.5km'!CE145^2+'(5) year_D_R23p2-5.5km'!$M145^2)</f>
        <v>0.76969261228653441</v>
      </c>
      <c r="BV147" s="2">
        <f>SQRT('(5) year_D_R23p2-5.5km'!CF145^2+'(5) year_D_R23p2-5.5km'!$M145^2)</f>
        <v>0.317208768070044</v>
      </c>
      <c r="BW147" s="2">
        <f>SQRT('(5) year_D_R23p2-5.5km'!CG145^2+'(5) year_D_R23p2-5.5km'!$M145^2)</f>
        <v>0.76045452103326983</v>
      </c>
      <c r="BX147" s="2">
        <f>SQRT('(5) year_D_R23p2-5.5km'!CH145^2+'(5) year_D_R23p2-5.5km'!$M145^2)</f>
        <v>0.71096522512792015</v>
      </c>
      <c r="BY147" s="2">
        <f>SQRT('(5) year_D_R23p2-5.5km'!CI145^2+'(5) year_D_R23p2-5.5km'!$M145^2)</f>
        <v>0.29493079240817127</v>
      </c>
      <c r="BZ147" s="2">
        <f>SQRT('(5) year_D_R23p2-5.5km'!CJ145^2+'(5) year_D_R23p2-5.5km'!$M145^2)</f>
        <v>0.24361802928174783</v>
      </c>
      <c r="CA147" s="2">
        <f>SQRT('(5) year_D_R23p2-5.5km'!CK145^2+'(5) year_D_R23p2-5.5km'!$M145^2)</f>
        <v>0.24528479338824868</v>
      </c>
      <c r="CB147" s="2">
        <f>SQRT('(5) year_D_R23p2-5.5km'!CL145^2+'(5) year_D_R23p2-5.5km'!$M145^2)</f>
        <v>0.23809086852380179</v>
      </c>
      <c r="CC147" s="2">
        <f>SQRT('(5) year_D_R23p2-5.5km'!CM145^2+'(5) year_D_R23p2-5.5km'!$M145^2)</f>
        <v>0.23745754048476972</v>
      </c>
      <c r="CD147" s="2">
        <f>SQRT('(5) year_D_R23p2-5.5km'!CN145^2+'(5) year_D_R23p2-5.5km'!$M145^2)</f>
        <v>0.25240395428995838</v>
      </c>
      <c r="CE147" s="2">
        <f>SQRT('(5) year_D_R23p2-5.5km'!CO145^2+'(5) year_D_R23p2-5.5km'!$M145^2)</f>
        <v>0.27940935516224763</v>
      </c>
      <c r="CF147" s="2">
        <f>SQRT('(5) year_D_R23p2-5.5km'!CP145^2+'(5) year_D_R23p2-5.5km'!$M145^2)</f>
        <v>0.34435514732797129</v>
      </c>
      <c r="CG147" s="2">
        <f>SQRT('(5) year_D_R23p2-5.5km'!CQ145^2+'(5) year_D_R23p2-5.5km'!$M145^2)</f>
        <v>0.23307548389558977</v>
      </c>
      <c r="CH147" s="2">
        <f>SQRT('(5) year_D_R23p2-5.5km'!CR145^2+'(5) year_D_R23p2-5.5km'!$M145^2)</f>
        <v>0.31514806195464695</v>
      </c>
      <c r="CI147" s="2">
        <f>SQRT('(5) year_D_R23p2-5.5km'!CS145^2+'(5) year_D_R23p2-5.5km'!$M145^2)</f>
        <v>0.48978008866068606</v>
      </c>
      <c r="CJ147" s="2">
        <f>SQRT('(5) year_D_R23p2-5.5km'!CT145^2+'(5) year_D_R23p2-5.5km'!$M145^2)</f>
        <v>0.48978008866068606</v>
      </c>
      <c r="CK147" s="2">
        <f>SQRT('(5) year_D_R23p2-5.5km'!CU145^2+'(5) year_D_R23p2-5.5km'!$M145^2)</f>
        <v>0.31568140791543231</v>
      </c>
      <c r="CL147" s="2">
        <f>SQRT('(5) year_D_R23p2-5.5km'!CV145^2+'(5) year_D_R23p2-5.5km'!$M145^2)</f>
        <v>0.23606753873542782</v>
      </c>
      <c r="CM147" s="2">
        <f>SQRT('(5) year_D_R23p2-5.5km'!CW145^2+'(5) year_D_R23p2-5.5km'!$M145^2)</f>
        <v>0.2384663831652937</v>
      </c>
      <c r="CN147" s="2">
        <f>SQRT('(5) year_D_R23p2-5.5km'!CX145^2+'(5) year_D_R23p2-5.5km'!$M145^2)</f>
        <v>0.2399903586884426</v>
      </c>
      <c r="CO147" s="2">
        <f>SQRT('(5) year_D_R23p2-5.5km'!CY145^2+'(5) year_D_R23p2-5.5km'!$M145^2)</f>
        <v>0.23479796760464836</v>
      </c>
      <c r="CP147" s="2">
        <f>SQRT('(5) year_D_R23p2-5.5km'!CZ145^2+'(5) year_D_R23p2-5.5km'!$M145^2)</f>
        <v>0.24075178972212649</v>
      </c>
      <c r="CQ147" s="2">
        <f>SQRT('(5) year_D_R23p2-5.5km'!DA145^2+'(5) year_D_R23p2-5.5km'!$M145^2)</f>
        <v>0.33611369794897167</v>
      </c>
      <c r="CR147" s="2">
        <f>SQRT('(5) year_D_R23p2-5.5km'!DB145^2+'(5) year_D_R23p2-5.5km'!$M145^2)</f>
        <v>0.34249808502668355</v>
      </c>
      <c r="CS147" s="2">
        <f>SQRT('(5) year_D_R23p2-5.5km'!DC145^2+'(5) year_D_R23p2-5.5km'!$M145^2)</f>
        <v>0.3520225537203901</v>
      </c>
      <c r="CT147" s="2">
        <f>SQRT('(5) year_D_R23p2-5.5km'!DD145^2+'(5) year_D_R23p2-5.5km'!$M145^2)</f>
        <v>0.26599026758639605</v>
      </c>
      <c r="CU147" s="2">
        <f>SQRT('(5) year_D_R23p2-5.5km'!DE145^2+'(5) year_D_R23p2-5.5km'!$M145^2)</f>
        <v>0.25846021281455112</v>
      </c>
      <c r="CV147" s="2">
        <f>SQRT('(5) year_D_R23p2-5.5km'!DF145^2+'(5) year_D_R23p2-5.5km'!$M145^2)</f>
        <v>0.2595262750053669</v>
      </c>
      <c r="CW147" s="2">
        <f>SQRT('(5) year_D_R23p2-5.5km'!DG145^2+'(5) year_D_R23p2-5.5km'!$M145^2)</f>
        <v>0.26754217382260642</v>
      </c>
      <c r="CX147" s="2">
        <f>SQRT('(5) year_D_R23p2-5.5km'!DH145^2+'(5) year_D_R23p2-5.5km'!$M145^2)</f>
        <v>0.33737267473510291</v>
      </c>
      <c r="CY147" s="2">
        <f t="shared" si="25"/>
        <v>0.16423811451168874</v>
      </c>
      <c r="CZ147" s="2">
        <f t="shared" si="22"/>
        <v>0.5204988770886656</v>
      </c>
      <c r="DA147" s="2">
        <f t="shared" si="26"/>
        <v>7.149697538915506E-2</v>
      </c>
    </row>
    <row r="148" spans="1:105" x14ac:dyDescent="0.2">
      <c r="A148" s="170" t="s">
        <v>115</v>
      </c>
      <c r="B148" s="3" t="s">
        <v>197</v>
      </c>
      <c r="C148" s="2">
        <f>'(6) SMB_R23p2-5km_Gl'!P147-'(5) year_D_R23p2-5.5km'!P146</f>
        <v>-7.0200000000000012E-2</v>
      </c>
      <c r="D148" s="2">
        <f>'(6) SMB_R23p2-5km_Gl'!Q147-'(5) year_D_R23p2-5.5km'!Q146</f>
        <v>0.60980000000000001</v>
      </c>
      <c r="E148" s="2">
        <f>'(6) SMB_R23p2-5km_Gl'!R147-'(5) year_D_R23p2-5.5km'!R146</f>
        <v>-0.2402</v>
      </c>
      <c r="F148" s="2">
        <f>'(6) SMB_R23p2-5km_Gl'!S147-'(5) year_D_R23p2-5.5km'!S146</f>
        <v>-0.10020000000000001</v>
      </c>
      <c r="G148" s="2">
        <f>'(6) SMB_R23p2-5km_Gl'!T147-'(5) year_D_R23p2-5.5km'!T146</f>
        <v>6.9799999999999973E-2</v>
      </c>
      <c r="H148" s="2">
        <f>'(6) SMB_R23p2-5km_Gl'!U147-'(5) year_D_R23p2-5.5km'!U146</f>
        <v>-7.0200000000000012E-2</v>
      </c>
      <c r="I148" s="2">
        <f>'(6) SMB_R23p2-5km_Gl'!V147-'(5) year_D_R23p2-5.5km'!V146</f>
        <v>8.9799999999999991E-2</v>
      </c>
      <c r="J148" s="2">
        <f>'(6) SMB_R23p2-5km_Gl'!W147-'(5) year_D_R23p2-5.5km'!W146</f>
        <v>-0.32019999999999998</v>
      </c>
      <c r="K148" s="2">
        <f>'(6) SMB_R23p2-5km_Gl'!X147-'(5) year_D_R23p2-5.5km'!X146</f>
        <v>0.18979999999999997</v>
      </c>
      <c r="L148" s="2">
        <f>'(6) SMB_R23p2-5km_Gl'!Y147-'(5) year_D_R23p2-5.5km'!Y146</f>
        <v>-0.2702</v>
      </c>
      <c r="M148" s="2">
        <f>'(6) SMB_R23p2-5km_Gl'!Z147-'(5) year_D_R23p2-5.5km'!Z146</f>
        <v>0.28979999999999995</v>
      </c>
      <c r="N148" s="2">
        <f>'(6) SMB_R23p2-5km_Gl'!AA147-'(5) year_D_R23p2-5.5km'!AA146</f>
        <v>0.25980000000000003</v>
      </c>
      <c r="O148" s="2">
        <f>'(6) SMB_R23p2-5km_Gl'!AB147-'(5) year_D_R23p2-5.5km'!AB146</f>
        <v>0.73980000000000001</v>
      </c>
      <c r="P148" s="2">
        <f>'(6) SMB_R23p2-5km_Gl'!AC147-'(5) year_D_R23p2-5.5km'!AC146</f>
        <v>6.9799999999999973E-2</v>
      </c>
      <c r="Q148" s="2">
        <f>'(6) SMB_R23p2-5km_Gl'!AD147-'(5) year_D_R23p2-5.5km'!AD146</f>
        <v>-0.32019999999999998</v>
      </c>
      <c r="R148" s="2">
        <f>'(6) SMB_R23p2-5km_Gl'!AE147-'(5) year_D_R23p2-5.5km'!AE146</f>
        <v>0.51980000000000004</v>
      </c>
      <c r="S148" s="2">
        <f>'(6) SMB_R23p2-5km_Gl'!AF147-'(5) year_D_R23p2-5.5km'!AF146</f>
        <v>-0.17020000000000002</v>
      </c>
      <c r="T148" s="2">
        <f>'(6) SMB_R23p2-5km_Gl'!AG147-'(5) year_D_R23p2-5.5km'!AG146</f>
        <v>-0.43020000000000003</v>
      </c>
      <c r="U148" s="2">
        <f>'(6) SMB_R23p2-5km_Gl'!AH147-'(5) year_D_R23p2-5.5km'!AH146</f>
        <v>-0.87019999999999997</v>
      </c>
      <c r="V148" s="2">
        <f>'(6) SMB_R23p2-5km_Gl'!AI147-'(5) year_D_R23p2-5.5km'!AI146</f>
        <v>-2.0199999999999996E-2</v>
      </c>
      <c r="W148" s="2">
        <f>'(6) SMB_R23p2-5km_Gl'!AJ147-'(5) year_D_R23p2-5.5km'!AJ146</f>
        <v>0.35980000000000001</v>
      </c>
      <c r="X148" s="2">
        <f>'(6) SMB_R23p2-5km_Gl'!AK147-'(5) year_D_R23p2-5.5km'!AK146</f>
        <v>-1.0199999999999987E-2</v>
      </c>
      <c r="Y148" s="2">
        <f>'(6) SMB_R23p2-5km_Gl'!AL147-'(5) year_D_R23p2-5.5km'!AL146</f>
        <v>-4.0200000000000014E-2</v>
      </c>
      <c r="Z148" s="2">
        <f>'(6) SMB_R23p2-5km_Gl'!AM147-'(5) year_D_R23p2-5.5km'!AM146</f>
        <v>-0.37019999999999997</v>
      </c>
      <c r="AA148" s="2">
        <f>'(6) SMB_R23p2-5km_Gl'!AN147-'(5) year_D_R23p2-5.5km'!AN146</f>
        <v>3.9800000000000002E-2</v>
      </c>
      <c r="AB148" s="2">
        <f>'(6) SMB_R23p2-5km_Gl'!AO147-'(5) year_D_R23p2-5.5km'!AO146</f>
        <v>-0.39019999999999999</v>
      </c>
      <c r="AC148" s="2">
        <f>'(6) SMB_R23p2-5km_Gl'!AP147-'(5) year_D_R23p2-5.5km'!AP146</f>
        <v>0.33979999999999999</v>
      </c>
      <c r="AD148" s="2">
        <f>'(6) SMB_R23p2-5km_Gl'!AQ147-'(5) year_D_R23p2-5.5km'!AQ146</f>
        <v>-4.0200000000000014E-2</v>
      </c>
      <c r="AE148" s="2">
        <f>'(6) SMB_R23p2-5km_Gl'!AR147-'(5) year_D_R23p2-5.5km'!AR146</f>
        <v>0.40979999999999994</v>
      </c>
      <c r="AF148" s="2">
        <f>'(6) SMB_R23p2-5km_Gl'!AS147-'(5) year_D_R23p2-5.5km'!AS146</f>
        <v>-9.0200000000000002E-2</v>
      </c>
      <c r="AG148" s="2">
        <f>'(6) SMB_R23p2-5km_Gl'!AT147-'(5) year_D_R23p2-5.5km'!AT146</f>
        <v>-0.1502</v>
      </c>
      <c r="AH148" s="2">
        <f>'(6) SMB_R23p2-5km_Gl'!AU147-'(5) year_D_R23p2-5.5km'!AU146</f>
        <v>-0.91020000000000001</v>
      </c>
      <c r="AI148" s="2">
        <f>'(6) SMB_R23p2-5km_Gl'!AV147-'(5) year_D_R23p2-5.5km'!AV146</f>
        <v>-0.73019999999999996</v>
      </c>
      <c r="AJ148" s="2">
        <f>'(6) SMB_R23p2-5km_Gl'!AW147-'(5) year_D_R23p2-5.5km'!AW146</f>
        <v>-0.57020000000000004</v>
      </c>
      <c r="AK148" s="2">
        <f>'(6) SMB_R23p2-5km_Gl'!AX147-'(5) year_D_R23p2-5.5km'!AX146</f>
        <v>0.12979999999999997</v>
      </c>
      <c r="AL148" s="2">
        <f>'(6) SMB_R23p2-5km_Gl'!AY147-'(5) year_D_R23p2-5.5km'!AY146</f>
        <v>-0.1202</v>
      </c>
      <c r="AM148" s="2">
        <f>'(6) SMB_R23p2-5km_Gl'!AZ147-'(5) year_D_R23p2-5.5km'!AZ146</f>
        <v>-0.50019999999999998</v>
      </c>
      <c r="AN148" s="2">
        <f>'(6) SMB_R23p2-5km_Gl'!BA147-'(5) year_D_R23p2-5.5km'!BA146</f>
        <v>-0.64019999999999999</v>
      </c>
      <c r="AO148" s="2">
        <f>'(6) SMB_R23p2-5km_Gl'!BB147-'(5) year_D_R23p2-5.5km'!BB146</f>
        <v>-0.2702</v>
      </c>
      <c r="AP148" s="2">
        <f>'(6) SMB_R23p2-5km_Gl'!BC147-'(5) year_D_R23p2-5.5km'!BC146</f>
        <v>-1.0602</v>
      </c>
      <c r="AQ148" s="2">
        <f>'(6) SMB_R23p2-5km_Gl'!BD147-'(5) year_D_R23p2-5.5km'!BD146</f>
        <v>-0.26019999999999999</v>
      </c>
      <c r="AR148" s="2">
        <f>'(6) SMB_R23p2-5km_Gl'!BE147-'(5) year_D_R23p2-5.5km'!BE146</f>
        <v>-0.7802</v>
      </c>
      <c r="AS148" s="2">
        <f>'(6) SMB_R23p2-5km_Gl'!BF147-'(5) year_D_R23p2-5.5km'!BF146</f>
        <v>0.20979999999999999</v>
      </c>
      <c r="AT148" s="2">
        <f>'(6) SMB_R23p2-5km_Gl'!BG147-'(5) year_D_R23p2-5.5km'!BG146</f>
        <v>0.43979999999999997</v>
      </c>
      <c r="AU148" s="2">
        <f>'(6) SMB_R23p2-5km_Gl'!BH147-'(5) year_D_R23p2-5.5km'!BH146</f>
        <v>-0.4602</v>
      </c>
      <c r="AV148" s="2">
        <f>'(6) SMB_R23p2-5km_Gl'!BI147-'(5) year_D_R23p2-5.5km'!BI146</f>
        <v>-0.88019999999999998</v>
      </c>
      <c r="AW148" s="2">
        <f>'(6) SMB_R23p2-5km_Gl'!BJ147-'(5) year_D_R23p2-5.5km'!BJ146</f>
        <v>7.9799999999999982E-2</v>
      </c>
      <c r="AX148" s="23">
        <f t="shared" si="21"/>
        <v>-0.13889565217391309</v>
      </c>
      <c r="AY148" s="23">
        <f t="shared" si="23"/>
        <v>-1.2526315789473824E-3</v>
      </c>
      <c r="AZ148" s="23">
        <f t="shared" si="24"/>
        <v>-0.34631111111111118</v>
      </c>
      <c r="BD148" s="2">
        <f>SQRT('(5) year_D_R23p2-5.5km'!BN146^2+'(5) year_D_R23p2-5.5km'!$M146^2)</f>
        <v>5.9584004596444438E-2</v>
      </c>
      <c r="BE148" s="2">
        <f>SQRT('(5) year_D_R23p2-5.5km'!BO146^2+'(5) year_D_R23p2-5.5km'!$M146^2)</f>
        <v>5.9584004596444438E-2</v>
      </c>
      <c r="BF148" s="2">
        <f>SQRT('(5) year_D_R23p2-5.5km'!BP146^2+'(5) year_D_R23p2-5.5km'!$M146^2)</f>
        <v>5.9584004596444438E-2</v>
      </c>
      <c r="BG148" s="2">
        <f>SQRT('(5) year_D_R23p2-5.5km'!BQ146^2+'(5) year_D_R23p2-5.5km'!$M146^2)</f>
        <v>5.9584004596444438E-2</v>
      </c>
      <c r="BH148" s="2">
        <f>SQRT('(5) year_D_R23p2-5.5km'!BR146^2+'(5) year_D_R23p2-5.5km'!$M146^2)</f>
        <v>5.9584004596444438E-2</v>
      </c>
      <c r="BI148" s="2">
        <f>SQRT('(5) year_D_R23p2-5.5km'!BS146^2+'(5) year_D_R23p2-5.5km'!$M146^2)</f>
        <v>5.9584004596444438E-2</v>
      </c>
      <c r="BJ148" s="2">
        <f>SQRT('(5) year_D_R23p2-5.5km'!BT146^2+'(5) year_D_R23p2-5.5km'!$M146^2)</f>
        <v>5.9584004596444438E-2</v>
      </c>
      <c r="BK148" s="2">
        <f>SQRT('(5) year_D_R23p2-5.5km'!BU146^2+'(5) year_D_R23p2-5.5km'!$M146^2)</f>
        <v>5.9584004596444438E-2</v>
      </c>
      <c r="BL148" s="2">
        <f>SQRT('(5) year_D_R23p2-5.5km'!BV146^2+'(5) year_D_R23p2-5.5km'!$M146^2)</f>
        <v>5.9584004596444438E-2</v>
      </c>
      <c r="BM148" s="2">
        <f>SQRT('(5) year_D_R23p2-5.5km'!BW146^2+'(5) year_D_R23p2-5.5km'!$M146^2)</f>
        <v>5.9584004596444438E-2</v>
      </c>
      <c r="BN148" s="2">
        <f>SQRT('(5) year_D_R23p2-5.5km'!BX146^2+'(5) year_D_R23p2-5.5km'!$M146^2)</f>
        <v>5.9584004596444438E-2</v>
      </c>
      <c r="BO148" s="2">
        <f>SQRT('(5) year_D_R23p2-5.5km'!BY146^2+'(5) year_D_R23p2-5.5km'!$M146^2)</f>
        <v>5.9584004596444438E-2</v>
      </c>
      <c r="BP148" s="2">
        <f>SQRT('(5) year_D_R23p2-5.5km'!BZ146^2+'(5) year_D_R23p2-5.5km'!$M146^2)</f>
        <v>5.9584004596444438E-2</v>
      </c>
      <c r="BQ148" s="2">
        <f>SQRT('(5) year_D_R23p2-5.5km'!CA146^2+'(5) year_D_R23p2-5.5km'!$M146^2)</f>
        <v>5.9584004596444438E-2</v>
      </c>
      <c r="BR148" s="2">
        <f>SQRT('(5) year_D_R23p2-5.5km'!CB146^2+'(5) year_D_R23p2-5.5km'!$M146^2)</f>
        <v>5.9584004596444438E-2</v>
      </c>
      <c r="BS148" s="2">
        <f>SQRT('(5) year_D_R23p2-5.5km'!CC146^2+'(5) year_D_R23p2-5.5km'!$M146^2)</f>
        <v>5.9584004596444438E-2</v>
      </c>
      <c r="BT148" s="2">
        <f>SQRT('(5) year_D_R23p2-5.5km'!CD146^2+'(5) year_D_R23p2-5.5km'!$M146^2)</f>
        <v>5.9584004596444438E-2</v>
      </c>
      <c r="BU148" s="2">
        <f>SQRT('(5) year_D_R23p2-5.5km'!CE146^2+'(5) year_D_R23p2-5.5km'!$M146^2)</f>
        <v>5.9584004596444438E-2</v>
      </c>
      <c r="BV148" s="2">
        <f>SQRT('(5) year_D_R23p2-5.5km'!CF146^2+'(5) year_D_R23p2-5.5km'!$M146^2)</f>
        <v>5.9584004596444438E-2</v>
      </c>
      <c r="BW148" s="2">
        <f>SQRT('(5) year_D_R23p2-5.5km'!CG146^2+'(5) year_D_R23p2-5.5km'!$M146^2)</f>
        <v>5.9584004596444438E-2</v>
      </c>
      <c r="BX148" s="2">
        <f>SQRT('(5) year_D_R23p2-5.5km'!CH146^2+'(5) year_D_R23p2-5.5km'!$M146^2)</f>
        <v>5.9584004596444438E-2</v>
      </c>
      <c r="BY148" s="2">
        <f>SQRT('(5) year_D_R23p2-5.5km'!CI146^2+'(5) year_D_R23p2-5.5km'!$M146^2)</f>
        <v>5.9584004596444438E-2</v>
      </c>
      <c r="BZ148" s="2">
        <f>SQRT('(5) year_D_R23p2-5.5km'!CJ146^2+'(5) year_D_R23p2-5.5km'!$M146^2)</f>
        <v>5.9584004596444438E-2</v>
      </c>
      <c r="CA148" s="2">
        <f>SQRT('(5) year_D_R23p2-5.5km'!CK146^2+'(5) year_D_R23p2-5.5km'!$M146^2)</f>
        <v>5.9584004596444438E-2</v>
      </c>
      <c r="CB148" s="2">
        <f>SQRT('(5) year_D_R23p2-5.5km'!CL146^2+'(5) year_D_R23p2-5.5km'!$M146^2)</f>
        <v>5.9584004596444438E-2</v>
      </c>
      <c r="CC148" s="2">
        <f>SQRT('(5) year_D_R23p2-5.5km'!CM146^2+'(5) year_D_R23p2-5.5km'!$M146^2)</f>
        <v>5.9584004596444438E-2</v>
      </c>
      <c r="CD148" s="2">
        <f>SQRT('(5) year_D_R23p2-5.5km'!CN146^2+'(5) year_D_R23p2-5.5km'!$M146^2)</f>
        <v>5.9584004596444438E-2</v>
      </c>
      <c r="CE148" s="2">
        <f>SQRT('(5) year_D_R23p2-5.5km'!CO146^2+'(5) year_D_R23p2-5.5km'!$M146^2)</f>
        <v>5.9584004596444438E-2</v>
      </c>
      <c r="CF148" s="2">
        <f>SQRT('(5) year_D_R23p2-5.5km'!CP146^2+'(5) year_D_R23p2-5.5km'!$M146^2)</f>
        <v>5.9584004596444438E-2</v>
      </c>
      <c r="CG148" s="2">
        <f>SQRT('(5) year_D_R23p2-5.5km'!CQ146^2+'(5) year_D_R23p2-5.5km'!$M146^2)</f>
        <v>5.9584004596444438E-2</v>
      </c>
      <c r="CH148" s="2">
        <f>SQRT('(5) year_D_R23p2-5.5km'!CR146^2+'(5) year_D_R23p2-5.5km'!$M146^2)</f>
        <v>5.9584004596444438E-2</v>
      </c>
      <c r="CI148" s="2">
        <f>SQRT('(5) year_D_R23p2-5.5km'!CS146^2+'(5) year_D_R23p2-5.5km'!$M146^2)</f>
        <v>5.9584004596444438E-2</v>
      </c>
      <c r="CJ148" s="2">
        <f>SQRT('(5) year_D_R23p2-5.5km'!CT146^2+'(5) year_D_R23p2-5.5km'!$M146^2)</f>
        <v>5.9584004596444438E-2</v>
      </c>
      <c r="CK148" s="2">
        <f>SQRT('(5) year_D_R23p2-5.5km'!CU146^2+'(5) year_D_R23p2-5.5km'!$M146^2)</f>
        <v>5.9584004596444438E-2</v>
      </c>
      <c r="CL148" s="2">
        <f>SQRT('(5) year_D_R23p2-5.5km'!CV146^2+'(5) year_D_R23p2-5.5km'!$M146^2)</f>
        <v>5.9584004596444438E-2</v>
      </c>
      <c r="CM148" s="2">
        <f>SQRT('(5) year_D_R23p2-5.5km'!CW146^2+'(5) year_D_R23p2-5.5km'!$M146^2)</f>
        <v>5.9584004596444438E-2</v>
      </c>
      <c r="CN148" s="2">
        <f>SQRT('(5) year_D_R23p2-5.5km'!CX146^2+'(5) year_D_R23p2-5.5km'!$M146^2)</f>
        <v>5.9584004596444438E-2</v>
      </c>
      <c r="CO148" s="2">
        <f>SQRT('(5) year_D_R23p2-5.5km'!CY146^2+'(5) year_D_R23p2-5.5km'!$M146^2)</f>
        <v>5.9584004596444438E-2</v>
      </c>
      <c r="CP148" s="2">
        <f>SQRT('(5) year_D_R23p2-5.5km'!CZ146^2+'(5) year_D_R23p2-5.5km'!$M146^2)</f>
        <v>5.9584004596444438E-2</v>
      </c>
      <c r="CQ148" s="2">
        <f>SQRT('(5) year_D_R23p2-5.5km'!DA146^2+'(5) year_D_R23p2-5.5km'!$M146^2)</f>
        <v>5.9584004596444438E-2</v>
      </c>
      <c r="CR148" s="2">
        <f>SQRT('(5) year_D_R23p2-5.5km'!DB146^2+'(5) year_D_R23p2-5.5km'!$M146^2)</f>
        <v>5.9584004596444438E-2</v>
      </c>
      <c r="CS148" s="2">
        <f>SQRT('(5) year_D_R23p2-5.5km'!DC146^2+'(5) year_D_R23p2-5.5km'!$M146^2)</f>
        <v>5.9584004596444438E-2</v>
      </c>
      <c r="CT148" s="2">
        <f>SQRT('(5) year_D_R23p2-5.5km'!DD146^2+'(5) year_D_R23p2-5.5km'!$M146^2)</f>
        <v>5.9584004596444438E-2</v>
      </c>
      <c r="CU148" s="2">
        <f>SQRT('(5) year_D_R23p2-5.5km'!DE146^2+'(5) year_D_R23p2-5.5km'!$M146^2)</f>
        <v>5.9584004596444438E-2</v>
      </c>
      <c r="CV148" s="2">
        <f>SQRT('(5) year_D_R23p2-5.5km'!DF146^2+'(5) year_D_R23p2-5.5km'!$M146^2)</f>
        <v>5.9584004596444438E-2</v>
      </c>
      <c r="CW148" s="2">
        <f>SQRT('(5) year_D_R23p2-5.5km'!DG146^2+'(5) year_D_R23p2-5.5km'!$M146^2)</f>
        <v>5.9584004596444438E-2</v>
      </c>
      <c r="CX148" s="2">
        <f>SQRT('(5) year_D_R23p2-5.5km'!DH146^2+'(5) year_D_R23p2-5.5km'!$M146^2)</f>
        <v>5.9584004596444438E-2</v>
      </c>
      <c r="CY148" s="2">
        <f t="shared" si="25"/>
        <v>8.8822589766206529E-3</v>
      </c>
      <c r="CZ148" s="2">
        <f t="shared" si="22"/>
        <v>1.4044084566798759E-2</v>
      </c>
      <c r="DA148" s="2">
        <f t="shared" si="26"/>
        <v>1.4044084566798759E-2</v>
      </c>
    </row>
    <row r="149" spans="1:105" x14ac:dyDescent="0.2">
      <c r="A149" s="170" t="s">
        <v>114</v>
      </c>
      <c r="B149" s="3" t="s">
        <v>197</v>
      </c>
      <c r="C149" s="2">
        <f>'(6) SMB_R23p2-5km_Gl'!P148-'(5) year_D_R23p2-5.5km'!P147</f>
        <v>1.287307856</v>
      </c>
      <c r="D149" s="2">
        <f>'(6) SMB_R23p2-5km_Gl'!Q148-'(5) year_D_R23p2-5.5km'!Q147</f>
        <v>3.097307856</v>
      </c>
      <c r="E149" s="2">
        <f>'(6) SMB_R23p2-5km_Gl'!R148-'(5) year_D_R23p2-5.5km'!R147</f>
        <v>0.62730785600000005</v>
      </c>
      <c r="F149" s="2">
        <f>'(6) SMB_R23p2-5km_Gl'!S148-'(5) year_D_R23p2-5.5km'!S147</f>
        <v>1.087307856</v>
      </c>
      <c r="G149" s="2">
        <f>'(6) SMB_R23p2-5km_Gl'!T148-'(5) year_D_R23p2-5.5km'!T147</f>
        <v>1.4973078560000002</v>
      </c>
      <c r="H149" s="2">
        <f>'(6) SMB_R23p2-5km_Gl'!U148-'(5) year_D_R23p2-5.5km'!U147</f>
        <v>0.76730785599999995</v>
      </c>
      <c r="I149" s="2">
        <f>'(6) SMB_R23p2-5km_Gl'!V148-'(5) year_D_R23p2-5.5km'!V147</f>
        <v>1.3795892160000001</v>
      </c>
      <c r="J149" s="2">
        <f>'(6) SMB_R23p2-5km_Gl'!W148-'(5) year_D_R23p2-5.5km'!W147</f>
        <v>-0.156585696</v>
      </c>
      <c r="K149" s="2">
        <f>'(6) SMB_R23p2-5km_Gl'!X148-'(5) year_D_R23p2-5.5km'!X147</f>
        <v>2.1472393919999999</v>
      </c>
      <c r="L149" s="2">
        <f>'(6) SMB_R23p2-5km_Gl'!Y148-'(5) year_D_R23p2-5.5km'!Y147</f>
        <v>-0.47968409499999998</v>
      </c>
      <c r="M149" s="2">
        <f>'(6) SMB_R23p2-5km_Gl'!Z148-'(5) year_D_R23p2-5.5km'!Z147</f>
        <v>1.3817655150000001</v>
      </c>
      <c r="N149" s="2">
        <f>'(6) SMB_R23p2-5km_Gl'!AA148-'(5) year_D_R23p2-5.5km'!AA147</f>
        <v>2.074865317</v>
      </c>
      <c r="O149" s="2">
        <f>'(6) SMB_R23p2-5km_Gl'!AB148-'(5) year_D_R23p2-5.5km'!AB147</f>
        <v>3.9477405465000004</v>
      </c>
      <c r="P149" s="2">
        <f>'(6) SMB_R23p2-5km_Gl'!AC148-'(5) year_D_R23p2-5.5km'!AC147</f>
        <v>1.1144445519999999</v>
      </c>
      <c r="Q149" s="2">
        <f>'(6) SMB_R23p2-5km_Gl'!AD148-'(5) year_D_R23p2-5.5km'!AD147</f>
        <v>-0.46561148599999996</v>
      </c>
      <c r="R149" s="2">
        <f>'(6) SMB_R23p2-5km_Gl'!AE148-'(5) year_D_R23p2-5.5km'!AE147</f>
        <v>3.1667420260000001</v>
      </c>
      <c r="S149" s="2">
        <f>'(6) SMB_R23p2-5km_Gl'!AF148-'(5) year_D_R23p2-5.5km'!AF147</f>
        <v>-0.45620902299999999</v>
      </c>
      <c r="T149" s="2">
        <f>'(6) SMB_R23p2-5km_Gl'!AG148-'(5) year_D_R23p2-5.5km'!AG147</f>
        <v>-1.03227238</v>
      </c>
      <c r="U149" s="2">
        <f>'(6) SMB_R23p2-5km_Gl'!AH148-'(5) year_D_R23p2-5.5km'!AH147</f>
        <v>-2.1625329280000001</v>
      </c>
      <c r="V149" s="2">
        <f>'(6) SMB_R23p2-5km_Gl'!AI148-'(5) year_D_R23p2-5.5km'!AI147</f>
        <v>0.38304727350000001</v>
      </c>
      <c r="W149" s="2">
        <f>'(6) SMB_R23p2-5km_Gl'!AJ148-'(5) year_D_R23p2-5.5km'!AJ147</f>
        <v>1.1056619160000003</v>
      </c>
      <c r="X149" s="2">
        <f>'(6) SMB_R23p2-5km_Gl'!AK148-'(5) year_D_R23p2-5.5km'!AK147</f>
        <v>-0.93736020000000009</v>
      </c>
      <c r="Y149" s="2">
        <f>'(6) SMB_R23p2-5km_Gl'!AL148-'(5) year_D_R23p2-5.5km'!AL147</f>
        <v>0.26481749999999993</v>
      </c>
      <c r="Z149" s="2">
        <f>'(6) SMB_R23p2-5km_Gl'!AM148-'(5) year_D_R23p2-5.5km'!AM147</f>
        <v>-1.9604200000000001</v>
      </c>
      <c r="AA149" s="2">
        <f>'(6) SMB_R23p2-5km_Gl'!AN148-'(5) year_D_R23p2-5.5km'!AN147</f>
        <v>1.2104047125000001</v>
      </c>
      <c r="AB149" s="2">
        <f>'(6) SMB_R23p2-5km_Gl'!AO148-'(5) year_D_R23p2-5.5km'!AO147</f>
        <v>-0.23345795500000002</v>
      </c>
      <c r="AC149" s="2">
        <f>'(6) SMB_R23p2-5km_Gl'!AP148-'(5) year_D_R23p2-5.5km'!AP147</f>
        <v>2.1428871549999999</v>
      </c>
      <c r="AD149" s="2">
        <f>'(6) SMB_R23p2-5km_Gl'!AQ148-'(5) year_D_R23p2-5.5km'!AQ147</f>
        <v>1.1506487054999999</v>
      </c>
      <c r="AE149" s="2">
        <f>'(6) SMB_R23p2-5km_Gl'!AR148-'(5) year_D_R23p2-5.5km'!AR147</f>
        <v>2.8775130879999997</v>
      </c>
      <c r="AF149" s="2">
        <f>'(6) SMB_R23p2-5km_Gl'!AS148-'(5) year_D_R23p2-5.5km'!AS147</f>
        <v>1.345164306</v>
      </c>
      <c r="AG149" s="2">
        <f>'(6) SMB_R23p2-5km_Gl'!AT148-'(5) year_D_R23p2-5.5km'!AT147</f>
        <v>0.11497895600000001</v>
      </c>
      <c r="AH149" s="2">
        <f>'(6) SMB_R23p2-5km_Gl'!AU148-'(5) year_D_R23p2-5.5km'!AU147</f>
        <v>-1.9434031600000001</v>
      </c>
      <c r="AI149" s="2">
        <f>'(6) SMB_R23p2-5km_Gl'!AV148-'(5) year_D_R23p2-5.5km'!AV147</f>
        <v>-1.4133323310000001</v>
      </c>
      <c r="AJ149" s="2">
        <f>'(6) SMB_R23p2-5km_Gl'!AW148-'(5) year_D_R23p2-5.5km'!AW147</f>
        <v>-0.64328146400000008</v>
      </c>
      <c r="AK149" s="2">
        <f>'(6) SMB_R23p2-5km_Gl'!AX148-'(5) year_D_R23p2-5.5km'!AX147</f>
        <v>1.6874081869999999</v>
      </c>
      <c r="AL149" s="2">
        <f>'(6) SMB_R23p2-5km_Gl'!AY148-'(5) year_D_R23p2-5.5km'!AY147</f>
        <v>0.40837538200000001</v>
      </c>
      <c r="AM149" s="2">
        <f>'(6) SMB_R23p2-5km_Gl'!AZ148-'(5) year_D_R23p2-5.5km'!AZ147</f>
        <v>-0.33266168000000002</v>
      </c>
      <c r="AN149" s="2">
        <f>'(6) SMB_R23p2-5km_Gl'!BA148-'(5) year_D_R23p2-5.5km'!BA147</f>
        <v>-7.3149786999999994E-2</v>
      </c>
      <c r="AO149" s="2">
        <f>'(6) SMB_R23p2-5km_Gl'!BB148-'(5) year_D_R23p2-5.5km'!BB147</f>
        <v>0.36727747199999999</v>
      </c>
      <c r="AP149" s="2">
        <f>'(6) SMB_R23p2-5km_Gl'!BC148-'(5) year_D_R23p2-5.5km'!BC147</f>
        <v>-2.0965405210000001</v>
      </c>
      <c r="AQ149" s="2">
        <f>'(6) SMB_R23p2-5km_Gl'!BD148-'(5) year_D_R23p2-5.5km'!BD147</f>
        <v>0.41174415000000003</v>
      </c>
      <c r="AR149" s="2">
        <f>'(6) SMB_R23p2-5km_Gl'!BE148-'(5) year_D_R23p2-5.5km'!BE147</f>
        <v>-2.0013086330000003</v>
      </c>
      <c r="AS149" s="2">
        <f>'(6) SMB_R23p2-5km_Gl'!BF148-'(5) year_D_R23p2-5.5km'!BF147</f>
        <v>2.5417261120000001</v>
      </c>
      <c r="AT149" s="2">
        <f>'(6) SMB_R23p2-5km_Gl'!BG148-'(5) year_D_R23p2-5.5km'!BG147</f>
        <v>2.9457284929999998</v>
      </c>
      <c r="AU149" s="2">
        <f>'(6) SMB_R23p2-5km_Gl'!BH148-'(5) year_D_R23p2-5.5km'!BH147</f>
        <v>0.384652469</v>
      </c>
      <c r="AV149" s="2">
        <f>'(6) SMB_R23p2-5km_Gl'!BI148-'(5) year_D_R23p2-5.5km'!BI147</f>
        <v>-1.0656020465</v>
      </c>
      <c r="AW149" s="2">
        <f>'(6) SMB_R23p2-5km_Gl'!BJ148-'(5) year_D_R23p2-5.5km'!BJ147</f>
        <v>2.1977548964999998</v>
      </c>
      <c r="AX149" s="23">
        <f t="shared" si="21"/>
        <v>0.55358383027173919</v>
      </c>
      <c r="AY149" s="23">
        <f t="shared" si="23"/>
        <v>0.99070200486842097</v>
      </c>
      <c r="AZ149" s="23">
        <f t="shared" si="24"/>
        <v>0.19529383291666658</v>
      </c>
      <c r="BD149" s="2">
        <f>SQRT('(5) year_D_R23p2-5.5km'!BN147^2+'(5) year_D_R23p2-5.5km'!$M147^2)</f>
        <v>0.46190205879143409</v>
      </c>
      <c r="BE149" s="2">
        <f>SQRT('(5) year_D_R23p2-5.5km'!BO147^2+'(5) year_D_R23p2-5.5km'!$M147^2)</f>
        <v>0.37086610505168977</v>
      </c>
      <c r="BF149" s="2">
        <f>SQRT('(5) year_D_R23p2-5.5km'!BP147^2+'(5) year_D_R23p2-5.5km'!$M147^2)</f>
        <v>0.28384291217438368</v>
      </c>
      <c r="BG149" s="2">
        <f>SQRT('(5) year_D_R23p2-5.5km'!BQ147^2+'(5) year_D_R23p2-5.5km'!$M147^2)</f>
        <v>0.20477842823061862</v>
      </c>
      <c r="BH149" s="2">
        <f>SQRT('(5) year_D_R23p2-5.5km'!BR147^2+'(5) year_D_R23p2-5.5km'!$M147^2)</f>
        <v>0.1362182510809174</v>
      </c>
      <c r="BI149" s="2">
        <f>SQRT('(5) year_D_R23p2-5.5km'!BS147^2+'(5) year_D_R23p2-5.5km'!$M147^2)</f>
        <v>9.9228654628463059E-2</v>
      </c>
      <c r="BJ149" s="2">
        <f>SQRT('(5) year_D_R23p2-5.5km'!BT147^2+'(5) year_D_R23p2-5.5km'!$M147^2)</f>
        <v>0.11225505487395973</v>
      </c>
      <c r="BK149" s="2">
        <f>SQRT('(5) year_D_R23p2-5.5km'!BU147^2+'(5) year_D_R23p2-5.5km'!$M147^2)</f>
        <v>0.14037968584286156</v>
      </c>
      <c r="BL149" s="2">
        <f>SQRT('(5) year_D_R23p2-5.5km'!BV147^2+'(5) year_D_R23p2-5.5km'!$M147^2)</f>
        <v>0.17403345490339384</v>
      </c>
      <c r="BM149" s="2">
        <f>SQRT('(5) year_D_R23p2-5.5km'!BW147^2+'(5) year_D_R23p2-5.5km'!$M147^2)</f>
        <v>0.1761779043354352</v>
      </c>
      <c r="BN149" s="2">
        <f>SQRT('(5) year_D_R23p2-5.5km'!BX147^2+'(5) year_D_R23p2-5.5km'!$M147^2)</f>
        <v>0.14570909163919482</v>
      </c>
      <c r="BO149" s="2">
        <f>SQRT('(5) year_D_R23p2-5.5km'!BY147^2+'(5) year_D_R23p2-5.5km'!$M147^2)</f>
        <v>0.11932541964196955</v>
      </c>
      <c r="BP149" s="2">
        <f>SQRT('(5) year_D_R23p2-5.5km'!BZ147^2+'(5) year_D_R23p2-5.5km'!$M147^2)</f>
        <v>0.11848138564539032</v>
      </c>
      <c r="BQ149" s="2">
        <f>SQRT('(5) year_D_R23p2-5.5km'!CA147^2+'(5) year_D_R23p2-5.5km'!$M147^2)</f>
        <v>0.18316966830067827</v>
      </c>
      <c r="BR149" s="2">
        <f>SQRT('(5) year_D_R23p2-5.5km'!CB147^2+'(5) year_D_R23p2-5.5km'!$M147^2)</f>
        <v>0.1507946400222509</v>
      </c>
      <c r="BS149" s="2">
        <f>SQRT('(5) year_D_R23p2-5.5km'!CC147^2+'(5) year_D_R23p2-5.5km'!$M147^2)</f>
        <v>0.20380771432280631</v>
      </c>
      <c r="BT149" s="2">
        <f>SQRT('(5) year_D_R23p2-5.5km'!CD147^2+'(5) year_D_R23p2-5.5km'!$M147^2)</f>
        <v>0.21238398781050485</v>
      </c>
      <c r="BU149" s="2">
        <f>SQRT('(5) year_D_R23p2-5.5km'!CE147^2+'(5) year_D_R23p2-5.5km'!$M147^2)</f>
        <v>0.28724015709530853</v>
      </c>
      <c r="BV149" s="2">
        <f>SQRT('(5) year_D_R23p2-5.5km'!CF147^2+'(5) year_D_R23p2-5.5km'!$M147^2)</f>
        <v>0.32462925208342308</v>
      </c>
      <c r="BW149" s="2">
        <f>SQRT('(5) year_D_R23p2-5.5km'!CG147^2+'(5) year_D_R23p2-5.5km'!$M147^2)</f>
        <v>0.46924344464319084</v>
      </c>
      <c r="BX149" s="2">
        <f>SQRT('(5) year_D_R23p2-5.5km'!CH147^2+'(5) year_D_R23p2-5.5km'!$M147^2)</f>
        <v>0.59919340311684932</v>
      </c>
      <c r="BY149" s="2">
        <f>SQRT('(5) year_D_R23p2-5.5km'!CI147^2+'(5) year_D_R23p2-5.5km'!$M147^2)</f>
        <v>1.047047170461743</v>
      </c>
      <c r="BZ149" s="2">
        <f>SQRT('(5) year_D_R23p2-5.5km'!CJ147^2+'(5) year_D_R23p2-5.5km'!$M147^2)</f>
        <v>0.66652663118495659</v>
      </c>
      <c r="CA149" s="2">
        <f>SQRT('(5) year_D_R23p2-5.5km'!CK147^2+'(5) year_D_R23p2-5.5km'!$M147^2)</f>
        <v>0.60238605078912877</v>
      </c>
      <c r="CB149" s="2">
        <f>SQRT('(5) year_D_R23p2-5.5km'!CL147^2+'(5) year_D_R23p2-5.5km'!$M147^2)</f>
        <v>0.25216124990943928</v>
      </c>
      <c r="CC149" s="2">
        <f>SQRT('(5) year_D_R23p2-5.5km'!CM147^2+'(5) year_D_R23p2-5.5km'!$M147^2)</f>
        <v>0.15599255046617228</v>
      </c>
      <c r="CD149" s="2">
        <f>SQRT('(5) year_D_R23p2-5.5km'!CN147^2+'(5) year_D_R23p2-5.5km'!$M147^2)</f>
        <v>0.13781120385442025</v>
      </c>
      <c r="CE149" s="2">
        <f>SQRT('(5) year_D_R23p2-5.5km'!CO147^2+'(5) year_D_R23p2-5.5km'!$M147^2)</f>
        <v>0.17657678760899553</v>
      </c>
      <c r="CF149" s="2">
        <f>SQRT('(5) year_D_R23p2-5.5km'!CP147^2+'(5) year_D_R23p2-5.5km'!$M147^2)</f>
        <v>0.16975309303562272</v>
      </c>
      <c r="CG149" s="2">
        <f>SQRT('(5) year_D_R23p2-5.5km'!CQ147^2+'(5) year_D_R23p2-5.5km'!$M147^2)</f>
        <v>9.8142456639147932E-2</v>
      </c>
      <c r="CH149" s="2">
        <f>SQRT('(5) year_D_R23p2-5.5km'!CR147^2+'(5) year_D_R23p2-5.5km'!$M147^2)</f>
        <v>0.11181167306175351</v>
      </c>
      <c r="CI149" s="2">
        <f>SQRT('(5) year_D_R23p2-5.5km'!CS147^2+'(5) year_D_R23p2-5.5km'!$M147^2)</f>
        <v>0.14110592043010758</v>
      </c>
      <c r="CJ149" s="2">
        <f>SQRT('(5) year_D_R23p2-5.5km'!CT147^2+'(5) year_D_R23p2-5.5km'!$M147^2)</f>
        <v>0.13923673101189193</v>
      </c>
      <c r="CK149" s="2">
        <f>SQRT('(5) year_D_R23p2-5.5km'!CU147^2+'(5) year_D_R23p2-5.5km'!$M147^2)</f>
        <v>0.106587887812451</v>
      </c>
      <c r="CL149" s="2">
        <f>SQRT('(5) year_D_R23p2-5.5km'!CV147^2+'(5) year_D_R23p2-5.5km'!$M147^2)</f>
        <v>8.8906281725982861E-2</v>
      </c>
      <c r="CM149" s="2">
        <f>SQRT('(5) year_D_R23p2-5.5km'!CW147^2+'(5) year_D_R23p2-5.5km'!$M147^2)</f>
        <v>9.2045593697254069E-2</v>
      </c>
      <c r="CN149" s="2">
        <f>SQRT('(5) year_D_R23p2-5.5km'!CX147^2+'(5) year_D_R23p2-5.5km'!$M147^2)</f>
        <v>8.7201340320256213E-2</v>
      </c>
      <c r="CO149" s="2">
        <f>SQRT('(5) year_D_R23p2-5.5km'!CY147^2+'(5) year_D_R23p2-5.5km'!$M147^2)</f>
        <v>8.516058748494644E-2</v>
      </c>
      <c r="CP149" s="2">
        <f>SQRT('(5) year_D_R23p2-5.5km'!CZ147^2+'(5) year_D_R23p2-5.5km'!$M147^2)</f>
        <v>8.9272799013593557E-2</v>
      </c>
      <c r="CQ149" s="2">
        <f>SQRT('(5) year_D_R23p2-5.5km'!DA147^2+'(5) year_D_R23p2-5.5km'!$M147^2)</f>
        <v>0.10786416719502627</v>
      </c>
      <c r="CR149" s="2">
        <f>SQRT('(5) year_D_R23p2-5.5km'!DB147^2+'(5) year_D_R23p2-5.5km'!$M147^2)</f>
        <v>0.11156065991876722</v>
      </c>
      <c r="CS149" s="2">
        <f>SQRT('(5) year_D_R23p2-5.5km'!DC147^2+'(5) year_D_R23p2-5.5km'!$M147^2)</f>
        <v>0.11815663737784109</v>
      </c>
      <c r="CT149" s="2">
        <f>SQRT('(5) year_D_R23p2-5.5km'!DD147^2+'(5) year_D_R23p2-5.5km'!$M147^2)</f>
        <v>0.10072047365752065</v>
      </c>
      <c r="CU149" s="2">
        <f>SQRT('(5) year_D_R23p2-5.5km'!DE147^2+'(5) year_D_R23p2-5.5km'!$M147^2)</f>
        <v>9.8848881591483917E-2</v>
      </c>
      <c r="CV149" s="2">
        <f>SQRT('(5) year_D_R23p2-5.5km'!DF147^2+'(5) year_D_R23p2-5.5km'!$M147^2)</f>
        <v>9.1925902073706781E-2</v>
      </c>
      <c r="CW149" s="2">
        <f>SQRT('(5) year_D_R23p2-5.5km'!DG147^2+'(5) year_D_R23p2-5.5km'!$M147^2)</f>
        <v>9.0177597561105896E-2</v>
      </c>
      <c r="CX149" s="2">
        <f>SQRT('(5) year_D_R23p2-5.5km'!DH147^2+'(5) year_D_R23p2-5.5km'!$M147^2)</f>
        <v>9.2486817912307159E-2</v>
      </c>
      <c r="CY149" s="2">
        <f t="shared" si="25"/>
        <v>3.2214418870518201E-2</v>
      </c>
      <c r="CZ149" s="2">
        <f t="shared" si="22"/>
        <v>4.8445793855289951E-2</v>
      </c>
      <c r="DA149" s="2">
        <f t="shared" si="26"/>
        <v>2.5252599158393486E-2</v>
      </c>
    </row>
    <row r="150" spans="1:105" x14ac:dyDescent="0.2">
      <c r="A150" s="170" t="s">
        <v>113</v>
      </c>
      <c r="B150" s="3" t="s">
        <v>197</v>
      </c>
      <c r="C150" s="2">
        <f>'(6) SMB_R23p2-5km_Gl'!P149-'(5) year_D_R23p2-5.5km'!P148</f>
        <v>0.17600000000000005</v>
      </c>
      <c r="D150" s="2">
        <f>'(6) SMB_R23p2-5km_Gl'!Q149-'(5) year_D_R23p2-5.5km'!Q148</f>
        <v>1.4860000000000002</v>
      </c>
      <c r="E150" s="2">
        <f>'(6) SMB_R23p2-5km_Gl'!R149-'(5) year_D_R23p2-5.5km'!R148</f>
        <v>-3.3999999999999975E-2</v>
      </c>
      <c r="F150" s="2">
        <f>'(6) SMB_R23p2-5km_Gl'!S149-'(5) year_D_R23p2-5.5km'!S148</f>
        <v>6.0000000000000053E-3</v>
      </c>
      <c r="G150" s="2">
        <f>'(6) SMB_R23p2-5km_Gl'!T149-'(5) year_D_R23p2-5.5km'!T148</f>
        <v>0.376</v>
      </c>
      <c r="H150" s="2">
        <f>'(6) SMB_R23p2-5km_Gl'!U149-'(5) year_D_R23p2-5.5km'!U148</f>
        <v>-1.4000000000000012E-2</v>
      </c>
      <c r="I150" s="2">
        <f>'(6) SMB_R23p2-5km_Gl'!V149-'(5) year_D_R23p2-5.5km'!V148</f>
        <v>0.58599999999999997</v>
      </c>
      <c r="J150" s="2">
        <f>'(6) SMB_R23p2-5km_Gl'!W149-'(5) year_D_R23p2-5.5km'!W148</f>
        <v>-0.61399999999999999</v>
      </c>
      <c r="K150" s="2">
        <f>'(6) SMB_R23p2-5km_Gl'!X149-'(5) year_D_R23p2-5.5km'!X148</f>
        <v>0.45599999999999996</v>
      </c>
      <c r="L150" s="2">
        <f>'(6) SMB_R23p2-5km_Gl'!Y149-'(5) year_D_R23p2-5.5km'!Y148</f>
        <v>-0.94399999999999995</v>
      </c>
      <c r="M150" s="2">
        <f>'(6) SMB_R23p2-5km_Gl'!Z149-'(5) year_D_R23p2-5.5km'!Z148</f>
        <v>0.22599999999999998</v>
      </c>
      <c r="N150" s="2">
        <f>'(6) SMB_R23p2-5km_Gl'!AA149-'(5) year_D_R23p2-5.5km'!AA148</f>
        <v>0.7360000000000001</v>
      </c>
      <c r="O150" s="2">
        <f>'(6) SMB_R23p2-5km_Gl'!AB149-'(5) year_D_R23p2-5.5km'!AB148</f>
        <v>2.036</v>
      </c>
      <c r="P150" s="2">
        <f>'(6) SMB_R23p2-5km_Gl'!AC149-'(5) year_D_R23p2-5.5km'!AC148</f>
        <v>0.39600000000000002</v>
      </c>
      <c r="Q150" s="2">
        <f>'(6) SMB_R23p2-5km_Gl'!AD149-'(5) year_D_R23p2-5.5km'!AD148</f>
        <v>-0.89400000000000002</v>
      </c>
      <c r="R150" s="2">
        <f>'(6) SMB_R23p2-5km_Gl'!AE149-'(5) year_D_R23p2-5.5km'!AE148</f>
        <v>1.3660000000000001</v>
      </c>
      <c r="S150" s="2">
        <f>'(6) SMB_R23p2-5km_Gl'!AF149-'(5) year_D_R23p2-5.5km'!AF148</f>
        <v>-0.79400000000000004</v>
      </c>
      <c r="T150" s="2">
        <f>'(6) SMB_R23p2-5km_Gl'!AG149-'(5) year_D_R23p2-5.5km'!AG148</f>
        <v>-0.97399999999999998</v>
      </c>
      <c r="U150" s="2">
        <f>'(6) SMB_R23p2-5km_Gl'!AH149-'(5) year_D_R23p2-5.5km'!AH148</f>
        <v>-1.7240000000000002</v>
      </c>
      <c r="V150" s="2">
        <f>'(6) SMB_R23p2-5km_Gl'!AI149-'(5) year_D_R23p2-5.5km'!AI148</f>
        <v>0.10599999999999998</v>
      </c>
      <c r="W150" s="2">
        <f>'(6) SMB_R23p2-5km_Gl'!AJ149-'(5) year_D_R23p2-5.5km'!AJ148</f>
        <v>0.67600000000000005</v>
      </c>
      <c r="X150" s="2">
        <f>'(6) SMB_R23p2-5km_Gl'!AK149-'(5) year_D_R23p2-5.5km'!AK148</f>
        <v>0.52600000000000002</v>
      </c>
      <c r="Y150" s="2">
        <f>'(6) SMB_R23p2-5km_Gl'!AL149-'(5) year_D_R23p2-5.5km'!AL148</f>
        <v>0.58599999999999997</v>
      </c>
      <c r="Z150" s="2">
        <f>'(6) SMB_R23p2-5km_Gl'!AM149-'(5) year_D_R23p2-5.5km'!AM148</f>
        <v>-0.68399999999999994</v>
      </c>
      <c r="AA150" s="2">
        <f>'(6) SMB_R23p2-5km_Gl'!AN149-'(5) year_D_R23p2-5.5km'!AN148</f>
        <v>0.36599999999999999</v>
      </c>
      <c r="AB150" s="2">
        <f>'(6) SMB_R23p2-5km_Gl'!AO149-'(5) year_D_R23p2-5.5km'!AO148</f>
        <v>-0.95399999999999996</v>
      </c>
      <c r="AC150" s="2">
        <f>'(6) SMB_R23p2-5km_Gl'!AP149-'(5) year_D_R23p2-5.5km'!AP148</f>
        <v>0.25600000000000001</v>
      </c>
      <c r="AD150" s="2">
        <f>'(6) SMB_R23p2-5km_Gl'!AQ149-'(5) year_D_R23p2-5.5km'!AQ148</f>
        <v>1.6000000000000014E-2</v>
      </c>
      <c r="AE150" s="2">
        <f>'(6) SMB_R23p2-5km_Gl'!AR149-'(5) year_D_R23p2-5.5km'!AR148</f>
        <v>1.266</v>
      </c>
      <c r="AF150" s="2">
        <f>'(6) SMB_R23p2-5km_Gl'!AS149-'(5) year_D_R23p2-5.5km'!AS148</f>
        <v>3.5999999999999976E-2</v>
      </c>
      <c r="AG150" s="2">
        <f>'(6) SMB_R23p2-5km_Gl'!AT149-'(5) year_D_R23p2-5.5km'!AT148</f>
        <v>-0.35399999999999998</v>
      </c>
      <c r="AH150" s="2">
        <f>'(6) SMB_R23p2-5km_Gl'!AU149-'(5) year_D_R23p2-5.5km'!AU148</f>
        <v>-1.8540000000000001</v>
      </c>
      <c r="AI150" s="2">
        <f>'(6) SMB_R23p2-5km_Gl'!AV149-'(5) year_D_R23p2-5.5km'!AV148</f>
        <v>-1.4140000000000001</v>
      </c>
      <c r="AJ150" s="2">
        <f>'(6) SMB_R23p2-5km_Gl'!AW149-'(5) year_D_R23p2-5.5km'!AW148</f>
        <v>-1.284</v>
      </c>
      <c r="AK150" s="2">
        <f>'(6) SMB_R23p2-5km_Gl'!AX149-'(5) year_D_R23p2-5.5km'!AX148</f>
        <v>0.11599999999999999</v>
      </c>
      <c r="AL150" s="2">
        <f>'(6) SMB_R23p2-5km_Gl'!AY149-'(5) year_D_R23p2-5.5km'!AY148</f>
        <v>-0.70399999999999996</v>
      </c>
      <c r="AM150" s="2">
        <f>'(6) SMB_R23p2-5km_Gl'!AZ149-'(5) year_D_R23p2-5.5km'!AZ148</f>
        <v>-0.81400000000000006</v>
      </c>
      <c r="AN150" s="2">
        <f>'(6) SMB_R23p2-5km_Gl'!BA149-'(5) year_D_R23p2-5.5km'!BA148</f>
        <v>-0.65400000000000003</v>
      </c>
      <c r="AO150" s="2">
        <f>'(6) SMB_R23p2-5km_Gl'!BB149-'(5) year_D_R23p2-5.5km'!BB148</f>
        <v>-0.40400000000000003</v>
      </c>
      <c r="AP150" s="2">
        <f>'(6) SMB_R23p2-5km_Gl'!BC149-'(5) year_D_R23p2-5.5km'!BC148</f>
        <v>-1.754</v>
      </c>
      <c r="AQ150" s="2">
        <f>'(6) SMB_R23p2-5km_Gl'!BD149-'(5) year_D_R23p2-5.5km'!BD148</f>
        <v>-0.77400000000000002</v>
      </c>
      <c r="AR150" s="2">
        <f>'(6) SMB_R23p2-5km_Gl'!BE149-'(5) year_D_R23p2-5.5km'!BE148</f>
        <v>-1.754</v>
      </c>
      <c r="AS150" s="2">
        <f>'(6) SMB_R23p2-5km_Gl'!BF149-'(5) year_D_R23p2-5.5km'!BF148</f>
        <v>0.56599999999999995</v>
      </c>
      <c r="AT150" s="2">
        <f>'(6) SMB_R23p2-5km_Gl'!BG149-'(5) year_D_R23p2-5.5km'!BG148</f>
        <v>0.68600000000000005</v>
      </c>
      <c r="AU150" s="2">
        <f>'(6) SMB_R23p2-5km_Gl'!BH149-'(5) year_D_R23p2-5.5km'!BH148</f>
        <v>-0.53400000000000003</v>
      </c>
      <c r="AV150" s="2">
        <f>'(6) SMB_R23p2-5km_Gl'!BI149-'(5) year_D_R23p2-5.5km'!BI148</f>
        <v>-1.444</v>
      </c>
      <c r="AW150" s="2">
        <f>'(6) SMB_R23p2-5km_Gl'!BJ149-'(5) year_D_R23p2-5.5km'!BJ148</f>
        <v>0.42600000000000005</v>
      </c>
      <c r="AX150" s="23">
        <f t="shared" si="21"/>
        <v>-0.18095652173913046</v>
      </c>
      <c r="AY150" s="23">
        <f t="shared" si="23"/>
        <v>9.7578947368421015E-2</v>
      </c>
      <c r="AZ150" s="23">
        <f t="shared" si="24"/>
        <v>-0.61511111111111105</v>
      </c>
      <c r="BD150" s="2">
        <f>SQRT('(5) year_D_R23p2-5.5km'!BN148^2+'(5) year_D_R23p2-5.5km'!$M148^2)</f>
        <v>0.16839728775527543</v>
      </c>
      <c r="BE150" s="2">
        <f>SQRT('(5) year_D_R23p2-5.5km'!BO148^2+'(5) year_D_R23p2-5.5km'!$M148^2)</f>
        <v>0.16839728775527543</v>
      </c>
      <c r="BF150" s="2">
        <f>SQRT('(5) year_D_R23p2-5.5km'!BP148^2+'(5) year_D_R23p2-5.5km'!$M148^2)</f>
        <v>0.16839728775527543</v>
      </c>
      <c r="BG150" s="2">
        <f>SQRT('(5) year_D_R23p2-5.5km'!BQ148^2+'(5) year_D_R23p2-5.5km'!$M148^2)</f>
        <v>0.16839728775527543</v>
      </c>
      <c r="BH150" s="2">
        <f>SQRT('(5) year_D_R23p2-5.5km'!BR148^2+'(5) year_D_R23p2-5.5km'!$M148^2)</f>
        <v>0.16839728775527543</v>
      </c>
      <c r="BI150" s="2">
        <f>SQRT('(5) year_D_R23p2-5.5km'!BS148^2+'(5) year_D_R23p2-5.5km'!$M148^2)</f>
        <v>0.16839728775527543</v>
      </c>
      <c r="BJ150" s="2">
        <f>SQRT('(5) year_D_R23p2-5.5km'!BT148^2+'(5) year_D_R23p2-5.5km'!$M148^2)</f>
        <v>0.16839728775527543</v>
      </c>
      <c r="BK150" s="2">
        <f>SQRT('(5) year_D_R23p2-5.5km'!BU148^2+'(5) year_D_R23p2-5.5km'!$M148^2)</f>
        <v>0.16839728775527543</v>
      </c>
      <c r="BL150" s="2">
        <f>SQRT('(5) year_D_R23p2-5.5km'!BV148^2+'(5) year_D_R23p2-5.5km'!$M148^2)</f>
        <v>0.16839728775527543</v>
      </c>
      <c r="BM150" s="2">
        <f>SQRT('(5) year_D_R23p2-5.5km'!BW148^2+'(5) year_D_R23p2-5.5km'!$M148^2)</f>
        <v>0.16839728775527543</v>
      </c>
      <c r="BN150" s="2">
        <f>SQRT('(5) year_D_R23p2-5.5km'!BX148^2+'(5) year_D_R23p2-5.5km'!$M148^2)</f>
        <v>0.16839728775527543</v>
      </c>
      <c r="BO150" s="2">
        <f>SQRT('(5) year_D_R23p2-5.5km'!BY148^2+'(5) year_D_R23p2-5.5km'!$M148^2)</f>
        <v>0.16839728775527543</v>
      </c>
      <c r="BP150" s="2">
        <f>SQRT('(5) year_D_R23p2-5.5km'!BZ148^2+'(5) year_D_R23p2-5.5km'!$M148^2)</f>
        <v>0.16839728775527543</v>
      </c>
      <c r="BQ150" s="2">
        <f>SQRT('(5) year_D_R23p2-5.5km'!CA148^2+'(5) year_D_R23p2-5.5km'!$M148^2)</f>
        <v>0.16839728775527543</v>
      </c>
      <c r="BR150" s="2">
        <f>SQRT('(5) year_D_R23p2-5.5km'!CB148^2+'(5) year_D_R23p2-5.5km'!$M148^2)</f>
        <v>0.16839728775527543</v>
      </c>
      <c r="BS150" s="2">
        <f>SQRT('(5) year_D_R23p2-5.5km'!CC148^2+'(5) year_D_R23p2-5.5km'!$M148^2)</f>
        <v>0.16839728775527543</v>
      </c>
      <c r="BT150" s="2">
        <f>SQRT('(5) year_D_R23p2-5.5km'!CD148^2+'(5) year_D_R23p2-5.5km'!$M148^2)</f>
        <v>0.16839728775527543</v>
      </c>
      <c r="BU150" s="2">
        <f>SQRT('(5) year_D_R23p2-5.5km'!CE148^2+'(5) year_D_R23p2-5.5km'!$M148^2)</f>
        <v>0.16839728775527543</v>
      </c>
      <c r="BV150" s="2">
        <f>SQRT('(5) year_D_R23p2-5.5km'!CF148^2+'(5) year_D_R23p2-5.5km'!$M148^2)</f>
        <v>0.16839728775527543</v>
      </c>
      <c r="BW150" s="2">
        <f>SQRT('(5) year_D_R23p2-5.5km'!CG148^2+'(5) year_D_R23p2-5.5km'!$M148^2)</f>
        <v>0.16839728775527543</v>
      </c>
      <c r="BX150" s="2">
        <f>SQRT('(5) year_D_R23p2-5.5km'!CH148^2+'(5) year_D_R23p2-5.5km'!$M148^2)</f>
        <v>0.16839728775527543</v>
      </c>
      <c r="BY150" s="2">
        <f>SQRT('(5) year_D_R23p2-5.5km'!CI148^2+'(5) year_D_R23p2-5.5km'!$M148^2)</f>
        <v>0.16839728775527543</v>
      </c>
      <c r="BZ150" s="2">
        <f>SQRT('(5) year_D_R23p2-5.5km'!CJ148^2+'(5) year_D_R23p2-5.5km'!$M148^2)</f>
        <v>0.16839728775527543</v>
      </c>
      <c r="CA150" s="2">
        <f>SQRT('(5) year_D_R23p2-5.5km'!CK148^2+'(5) year_D_R23p2-5.5km'!$M148^2)</f>
        <v>0.16839728775527543</v>
      </c>
      <c r="CB150" s="2">
        <f>SQRT('(5) year_D_R23p2-5.5km'!CL148^2+'(5) year_D_R23p2-5.5km'!$M148^2)</f>
        <v>0.16839728775527543</v>
      </c>
      <c r="CC150" s="2">
        <f>SQRT('(5) year_D_R23p2-5.5km'!CM148^2+'(5) year_D_R23p2-5.5km'!$M148^2)</f>
        <v>0.16839728775527543</v>
      </c>
      <c r="CD150" s="2">
        <f>SQRT('(5) year_D_R23p2-5.5km'!CN148^2+'(5) year_D_R23p2-5.5km'!$M148^2)</f>
        <v>0.16839728775527543</v>
      </c>
      <c r="CE150" s="2">
        <f>SQRT('(5) year_D_R23p2-5.5km'!CO148^2+'(5) year_D_R23p2-5.5km'!$M148^2)</f>
        <v>0.16839728775527543</v>
      </c>
      <c r="CF150" s="2">
        <f>SQRT('(5) year_D_R23p2-5.5km'!CP148^2+'(5) year_D_R23p2-5.5km'!$M148^2)</f>
        <v>0.16839728775527543</v>
      </c>
      <c r="CG150" s="2">
        <f>SQRT('(5) year_D_R23p2-5.5km'!CQ148^2+'(5) year_D_R23p2-5.5km'!$M148^2)</f>
        <v>0.16839728775527543</v>
      </c>
      <c r="CH150" s="2">
        <f>SQRT('(5) year_D_R23p2-5.5km'!CR148^2+'(5) year_D_R23p2-5.5km'!$M148^2)</f>
        <v>0.16839728775527543</v>
      </c>
      <c r="CI150" s="2">
        <f>SQRT('(5) year_D_R23p2-5.5km'!CS148^2+'(5) year_D_R23p2-5.5km'!$M148^2)</f>
        <v>0.16839728775527543</v>
      </c>
      <c r="CJ150" s="2">
        <f>SQRT('(5) year_D_R23p2-5.5km'!CT148^2+'(5) year_D_R23p2-5.5km'!$M148^2)</f>
        <v>0.16839728775527543</v>
      </c>
      <c r="CK150" s="2">
        <f>SQRT('(5) year_D_R23p2-5.5km'!CU148^2+'(5) year_D_R23p2-5.5km'!$M148^2)</f>
        <v>0.16839728775527543</v>
      </c>
      <c r="CL150" s="2">
        <f>SQRT('(5) year_D_R23p2-5.5km'!CV148^2+'(5) year_D_R23p2-5.5km'!$M148^2)</f>
        <v>0.16839728775527543</v>
      </c>
      <c r="CM150" s="2">
        <f>SQRT('(5) year_D_R23p2-5.5km'!CW148^2+'(5) year_D_R23p2-5.5km'!$M148^2)</f>
        <v>0.16839728775527543</v>
      </c>
      <c r="CN150" s="2">
        <f>SQRT('(5) year_D_R23p2-5.5km'!CX148^2+'(5) year_D_R23p2-5.5km'!$M148^2)</f>
        <v>0.16839728775527543</v>
      </c>
      <c r="CO150" s="2">
        <f>SQRT('(5) year_D_R23p2-5.5km'!CY148^2+'(5) year_D_R23p2-5.5km'!$M148^2)</f>
        <v>0.16839728775527543</v>
      </c>
      <c r="CP150" s="2">
        <f>SQRT('(5) year_D_R23p2-5.5km'!CZ148^2+'(5) year_D_R23p2-5.5km'!$M148^2)</f>
        <v>0.16839728775527543</v>
      </c>
      <c r="CQ150" s="2">
        <f>SQRT('(5) year_D_R23p2-5.5km'!DA148^2+'(5) year_D_R23p2-5.5km'!$M148^2)</f>
        <v>0.16839728775527543</v>
      </c>
      <c r="CR150" s="2">
        <f>SQRT('(5) year_D_R23p2-5.5km'!DB148^2+'(5) year_D_R23p2-5.5km'!$M148^2)</f>
        <v>0.16839728775527543</v>
      </c>
      <c r="CS150" s="2">
        <f>SQRT('(5) year_D_R23p2-5.5km'!DC148^2+'(5) year_D_R23p2-5.5km'!$M148^2)</f>
        <v>0.16839728775527543</v>
      </c>
      <c r="CT150" s="2">
        <f>SQRT('(5) year_D_R23p2-5.5km'!DD148^2+'(5) year_D_R23p2-5.5km'!$M148^2)</f>
        <v>0.16839728775527543</v>
      </c>
      <c r="CU150" s="2">
        <f>SQRT('(5) year_D_R23p2-5.5km'!DE148^2+'(5) year_D_R23p2-5.5km'!$M148^2)</f>
        <v>0.16839728775527543</v>
      </c>
      <c r="CV150" s="2">
        <f>SQRT('(5) year_D_R23p2-5.5km'!DF148^2+'(5) year_D_R23p2-5.5km'!$M148^2)</f>
        <v>0.16839728775527543</v>
      </c>
      <c r="CW150" s="2">
        <f>SQRT('(5) year_D_R23p2-5.5km'!DG148^2+'(5) year_D_R23p2-5.5km'!$M148^2)</f>
        <v>0.16839728775527543</v>
      </c>
      <c r="CX150" s="2">
        <f>SQRT('(5) year_D_R23p2-5.5km'!DH148^2+'(5) year_D_R23p2-5.5km'!$M148^2)</f>
        <v>0.16839728775527543</v>
      </c>
      <c r="CY150" s="2">
        <f t="shared" si="25"/>
        <v>2.5103185509825907E-2</v>
      </c>
      <c r="CZ150" s="2">
        <f t="shared" si="22"/>
        <v>3.9691621368392535E-2</v>
      </c>
      <c r="DA150" s="2">
        <f t="shared" si="26"/>
        <v>3.9691621368392535E-2</v>
      </c>
    </row>
    <row r="151" spans="1:105" x14ac:dyDescent="0.2">
      <c r="A151" s="170" t="s">
        <v>70</v>
      </c>
      <c r="B151" s="3" t="s">
        <v>197</v>
      </c>
      <c r="C151" s="2">
        <f>'(6) SMB_R23p2-5km_Gl'!P150-'(5) year_D_R23p2-5.5km'!P149</f>
        <v>0.03</v>
      </c>
      <c r="D151" s="2">
        <f>'(6) SMB_R23p2-5km_Gl'!Q150-'(5) year_D_R23p2-5.5km'!Q149</f>
        <v>0.36</v>
      </c>
      <c r="E151" s="2">
        <f>'(6) SMB_R23p2-5km_Gl'!R150-'(5) year_D_R23p2-5.5km'!R149</f>
        <v>-0.35000000000000003</v>
      </c>
      <c r="F151" s="2">
        <f>'(6) SMB_R23p2-5km_Gl'!S150-'(5) year_D_R23p2-5.5km'!S149</f>
        <v>-0.17</v>
      </c>
      <c r="G151" s="2">
        <f>'(6) SMB_R23p2-5km_Gl'!T150-'(5) year_D_R23p2-5.5km'!T149</f>
        <v>0.15</v>
      </c>
      <c r="H151" s="2">
        <f>'(6) SMB_R23p2-5km_Gl'!U150-'(5) year_D_R23p2-5.5km'!U149</f>
        <v>-0.25</v>
      </c>
      <c r="I151" s="2">
        <f>'(6) SMB_R23p2-5km_Gl'!V150-'(5) year_D_R23p2-5.5km'!V149</f>
        <v>-0.47000000000000003</v>
      </c>
      <c r="J151" s="2">
        <f>'(6) SMB_R23p2-5km_Gl'!W150-'(5) year_D_R23p2-5.5km'!W149</f>
        <v>-0.83</v>
      </c>
      <c r="K151" s="2">
        <f>'(6) SMB_R23p2-5km_Gl'!X150-'(5) year_D_R23p2-5.5km'!X149</f>
        <v>0.11</v>
      </c>
      <c r="L151" s="2">
        <f>'(6) SMB_R23p2-5km_Gl'!Y150-'(5) year_D_R23p2-5.5km'!Y149</f>
        <v>-1.08</v>
      </c>
      <c r="M151" s="2">
        <f>'(6) SMB_R23p2-5km_Gl'!Z150-'(5) year_D_R23p2-5.5km'!Z149</f>
        <v>-0.79</v>
      </c>
      <c r="N151" s="2">
        <f>'(6) SMB_R23p2-5km_Gl'!AA150-'(5) year_D_R23p2-5.5km'!AA149</f>
        <v>9.0000000000000011E-2</v>
      </c>
      <c r="O151" s="2">
        <f>'(6) SMB_R23p2-5km_Gl'!AB150-'(5) year_D_R23p2-5.5km'!AB149</f>
        <v>1.51</v>
      </c>
      <c r="P151" s="2">
        <f>'(6) SMB_R23p2-5km_Gl'!AC150-'(5) year_D_R23p2-5.5km'!AC149</f>
        <v>0.43</v>
      </c>
      <c r="Q151" s="2">
        <f>'(6) SMB_R23p2-5km_Gl'!AD150-'(5) year_D_R23p2-5.5km'!AD149</f>
        <v>-0.91</v>
      </c>
      <c r="R151" s="2">
        <f>'(6) SMB_R23p2-5km_Gl'!AE150-'(5) year_D_R23p2-5.5km'!AE149</f>
        <v>1.18</v>
      </c>
      <c r="S151" s="2">
        <f>'(6) SMB_R23p2-5km_Gl'!AF150-'(5) year_D_R23p2-5.5km'!AF149</f>
        <v>-0.72</v>
      </c>
      <c r="T151" s="2">
        <f>'(6) SMB_R23p2-5km_Gl'!AG150-'(5) year_D_R23p2-5.5km'!AG149</f>
        <v>-1.1499999999999999</v>
      </c>
      <c r="U151" s="2">
        <f>'(6) SMB_R23p2-5km_Gl'!AH150-'(5) year_D_R23p2-5.5km'!AH149</f>
        <v>-1.87</v>
      </c>
      <c r="V151" s="2">
        <f>'(6) SMB_R23p2-5km_Gl'!AI150-'(5) year_D_R23p2-5.5km'!AI149</f>
        <v>-0.27</v>
      </c>
      <c r="W151" s="2">
        <f>'(6) SMB_R23p2-5km_Gl'!AJ150-'(5) year_D_R23p2-5.5km'!AJ149</f>
        <v>0.13999999999999999</v>
      </c>
      <c r="X151" s="2">
        <f>'(6) SMB_R23p2-5km_Gl'!AK150-'(5) year_D_R23p2-5.5km'!AK149</f>
        <v>9.0000000000000011E-2</v>
      </c>
      <c r="Y151" s="2">
        <f>'(6) SMB_R23p2-5km_Gl'!AL150-'(5) year_D_R23p2-5.5km'!AL149</f>
        <v>0.49</v>
      </c>
      <c r="Z151" s="2">
        <f>'(6) SMB_R23p2-5km_Gl'!AM150-'(5) year_D_R23p2-5.5km'!AM149</f>
        <v>-1.36</v>
      </c>
      <c r="AA151" s="2">
        <f>'(6) SMB_R23p2-5km_Gl'!AN150-'(5) year_D_R23p2-5.5km'!AN149</f>
        <v>-0.29000000000000004</v>
      </c>
      <c r="AB151" s="2">
        <f>'(6) SMB_R23p2-5km_Gl'!AO150-'(5) year_D_R23p2-5.5km'!AO149</f>
        <v>-1.1499999999999999</v>
      </c>
      <c r="AC151" s="2">
        <f>'(6) SMB_R23p2-5km_Gl'!AP150-'(5) year_D_R23p2-5.5km'!AP149</f>
        <v>-0.71</v>
      </c>
      <c r="AD151" s="2">
        <f>'(6) SMB_R23p2-5km_Gl'!AQ150-'(5) year_D_R23p2-5.5km'!AQ149</f>
        <v>-0.21000000000000002</v>
      </c>
      <c r="AE151" s="2">
        <f>'(6) SMB_R23p2-5km_Gl'!AR150-'(5) year_D_R23p2-5.5km'!AR149</f>
        <v>-0.56000000000000005</v>
      </c>
      <c r="AF151" s="2">
        <f>'(6) SMB_R23p2-5km_Gl'!AS150-'(5) year_D_R23p2-5.5km'!AS149</f>
        <v>-0.34</v>
      </c>
      <c r="AG151" s="2">
        <f>'(6) SMB_R23p2-5km_Gl'!AT150-'(5) year_D_R23p2-5.5km'!AT149</f>
        <v>-0.81</v>
      </c>
      <c r="AH151" s="2">
        <f>'(6) SMB_R23p2-5km_Gl'!AU150-'(5) year_D_R23p2-5.5km'!AU149</f>
        <v>-0.99</v>
      </c>
      <c r="AI151" s="2">
        <f>'(6) SMB_R23p2-5km_Gl'!AV150-'(5) year_D_R23p2-5.5km'!AV149</f>
        <v>-1.96</v>
      </c>
      <c r="AJ151" s="2">
        <f>'(6) SMB_R23p2-5km_Gl'!AW150-'(5) year_D_R23p2-5.5km'!AW149</f>
        <v>-2.0999999999999996</v>
      </c>
      <c r="AK151" s="2">
        <f>'(6) SMB_R23p2-5km_Gl'!AX150-'(5) year_D_R23p2-5.5km'!AX149</f>
        <v>-0.41000000000000003</v>
      </c>
      <c r="AL151" s="2">
        <f>'(6) SMB_R23p2-5km_Gl'!AY150-'(5) year_D_R23p2-5.5km'!AY149</f>
        <v>-1.91</v>
      </c>
      <c r="AM151" s="2">
        <f>'(6) SMB_R23p2-5km_Gl'!AZ150-'(5) year_D_R23p2-5.5km'!AZ149</f>
        <v>-1.19</v>
      </c>
      <c r="AN151" s="2">
        <f>'(6) SMB_R23p2-5km_Gl'!BA150-'(5) year_D_R23p2-5.5km'!BA149</f>
        <v>-0.56000000000000005</v>
      </c>
      <c r="AO151" s="2">
        <f>'(6) SMB_R23p2-5km_Gl'!BB150-'(5) year_D_R23p2-5.5km'!BB149</f>
        <v>-1.43</v>
      </c>
      <c r="AP151" s="2">
        <f>'(6) SMB_R23p2-5km_Gl'!BC150-'(5) year_D_R23p2-5.5km'!BC149</f>
        <v>-1.68</v>
      </c>
      <c r="AQ151" s="2">
        <f>'(6) SMB_R23p2-5km_Gl'!BD150-'(5) year_D_R23p2-5.5km'!BD149</f>
        <v>-1.01</v>
      </c>
      <c r="AR151" s="2">
        <f>'(6) SMB_R23p2-5km_Gl'!BE150-'(5) year_D_R23p2-5.5km'!BE149</f>
        <v>-2.5599999999999996</v>
      </c>
      <c r="AS151" s="2">
        <f>'(6) SMB_R23p2-5km_Gl'!BF150-'(5) year_D_R23p2-5.5km'!BF149</f>
        <v>9.0000000000000011E-2</v>
      </c>
      <c r="AT151" s="2">
        <f>'(6) SMB_R23p2-5km_Gl'!BG150-'(5) year_D_R23p2-5.5km'!BG149</f>
        <v>0.13999999999999999</v>
      </c>
      <c r="AU151" s="2">
        <f>'(6) SMB_R23p2-5km_Gl'!BH150-'(5) year_D_R23p2-5.5km'!BH149</f>
        <v>-0.71</v>
      </c>
      <c r="AV151" s="2">
        <f>'(6) SMB_R23p2-5km_Gl'!BI150-'(5) year_D_R23p2-5.5km'!BI149</f>
        <v>-0.72</v>
      </c>
      <c r="AW151" s="2">
        <f>'(6) SMB_R23p2-5km_Gl'!BJ150-'(5) year_D_R23p2-5.5km'!BJ149</f>
        <v>0.92</v>
      </c>
      <c r="AX151" s="23">
        <f t="shared" si="21"/>
        <v>-0.58065217391304347</v>
      </c>
      <c r="AY151" s="23">
        <f t="shared" si="23"/>
        <v>-0.24894736842105267</v>
      </c>
      <c r="AZ151" s="23">
        <f t="shared" si="24"/>
        <v>-1.0394444444444444</v>
      </c>
      <c r="BD151" s="2">
        <f>SQRT('(5) year_D_R23p2-5.5km'!BN149^2+'(5) year_D_R23p2-5.5km'!$M149^2)</f>
        <v>8.1011013562110434E-2</v>
      </c>
      <c r="BE151" s="2">
        <f>SQRT('(5) year_D_R23p2-5.5km'!BO149^2+'(5) year_D_R23p2-5.5km'!$M149^2)</f>
        <v>8.1011013562110434E-2</v>
      </c>
      <c r="BF151" s="2">
        <f>SQRT('(5) year_D_R23p2-5.5km'!BP149^2+'(5) year_D_R23p2-5.5km'!$M149^2)</f>
        <v>8.1011013562110434E-2</v>
      </c>
      <c r="BG151" s="2">
        <f>SQRT('(5) year_D_R23p2-5.5km'!BQ149^2+'(5) year_D_R23p2-5.5km'!$M149^2)</f>
        <v>8.1011013562110434E-2</v>
      </c>
      <c r="BH151" s="2">
        <f>SQRT('(5) year_D_R23p2-5.5km'!BR149^2+'(5) year_D_R23p2-5.5km'!$M149^2)</f>
        <v>8.1011013562110434E-2</v>
      </c>
      <c r="BI151" s="2">
        <f>SQRT('(5) year_D_R23p2-5.5km'!BS149^2+'(5) year_D_R23p2-5.5km'!$M149^2)</f>
        <v>8.1011013562110434E-2</v>
      </c>
      <c r="BJ151" s="2">
        <f>SQRT('(5) year_D_R23p2-5.5km'!BT149^2+'(5) year_D_R23p2-5.5km'!$M149^2)</f>
        <v>8.1011013562110434E-2</v>
      </c>
      <c r="BK151" s="2">
        <f>SQRT('(5) year_D_R23p2-5.5km'!BU149^2+'(5) year_D_R23p2-5.5km'!$M149^2)</f>
        <v>8.1011013562110434E-2</v>
      </c>
      <c r="BL151" s="2">
        <f>SQRT('(5) year_D_R23p2-5.5km'!BV149^2+'(5) year_D_R23p2-5.5km'!$M149^2)</f>
        <v>8.1011013562110434E-2</v>
      </c>
      <c r="BM151" s="2">
        <f>SQRT('(5) year_D_R23p2-5.5km'!BW149^2+'(5) year_D_R23p2-5.5km'!$M149^2)</f>
        <v>8.1011013562110434E-2</v>
      </c>
      <c r="BN151" s="2">
        <f>SQRT('(5) year_D_R23p2-5.5km'!BX149^2+'(5) year_D_R23p2-5.5km'!$M149^2)</f>
        <v>8.1011013562110434E-2</v>
      </c>
      <c r="BO151" s="2">
        <f>SQRT('(5) year_D_R23p2-5.5km'!BY149^2+'(5) year_D_R23p2-5.5km'!$M149^2)</f>
        <v>8.1011013562110434E-2</v>
      </c>
      <c r="BP151" s="2">
        <f>SQRT('(5) year_D_R23p2-5.5km'!BZ149^2+'(5) year_D_R23p2-5.5km'!$M149^2)</f>
        <v>8.1011013562110434E-2</v>
      </c>
      <c r="BQ151" s="2">
        <f>SQRT('(5) year_D_R23p2-5.5km'!CA149^2+'(5) year_D_R23p2-5.5km'!$M149^2)</f>
        <v>8.1011013562110434E-2</v>
      </c>
      <c r="BR151" s="2">
        <f>SQRT('(5) year_D_R23p2-5.5km'!CB149^2+'(5) year_D_R23p2-5.5km'!$M149^2)</f>
        <v>8.1011013562110434E-2</v>
      </c>
      <c r="BS151" s="2">
        <f>SQRT('(5) year_D_R23p2-5.5km'!CC149^2+'(5) year_D_R23p2-5.5km'!$M149^2)</f>
        <v>8.1011013562110434E-2</v>
      </c>
      <c r="BT151" s="2">
        <f>SQRT('(5) year_D_R23p2-5.5km'!CD149^2+'(5) year_D_R23p2-5.5km'!$M149^2)</f>
        <v>8.1011013562110434E-2</v>
      </c>
      <c r="BU151" s="2">
        <f>SQRT('(5) year_D_R23p2-5.5km'!CE149^2+'(5) year_D_R23p2-5.5km'!$M149^2)</f>
        <v>8.1011013562110434E-2</v>
      </c>
      <c r="BV151" s="2">
        <f>SQRT('(5) year_D_R23p2-5.5km'!CF149^2+'(5) year_D_R23p2-5.5km'!$M149^2)</f>
        <v>8.1011013562110434E-2</v>
      </c>
      <c r="BW151" s="2">
        <f>SQRT('(5) year_D_R23p2-5.5km'!CG149^2+'(5) year_D_R23p2-5.5km'!$M149^2)</f>
        <v>8.1011013562110434E-2</v>
      </c>
      <c r="BX151" s="2">
        <f>SQRT('(5) year_D_R23p2-5.5km'!CH149^2+'(5) year_D_R23p2-5.5km'!$M149^2)</f>
        <v>8.1011013562110434E-2</v>
      </c>
      <c r="BY151" s="2">
        <f>SQRT('(5) year_D_R23p2-5.5km'!CI149^2+'(5) year_D_R23p2-5.5km'!$M149^2)</f>
        <v>8.1011013562110434E-2</v>
      </c>
      <c r="BZ151" s="2">
        <f>SQRT('(5) year_D_R23p2-5.5km'!CJ149^2+'(5) year_D_R23p2-5.5km'!$M149^2)</f>
        <v>8.1011013562110434E-2</v>
      </c>
      <c r="CA151" s="2">
        <f>SQRT('(5) year_D_R23p2-5.5km'!CK149^2+'(5) year_D_R23p2-5.5km'!$M149^2)</f>
        <v>8.1011013562110434E-2</v>
      </c>
      <c r="CB151" s="2">
        <f>SQRT('(5) year_D_R23p2-5.5km'!CL149^2+'(5) year_D_R23p2-5.5km'!$M149^2)</f>
        <v>8.1011013562110434E-2</v>
      </c>
      <c r="CC151" s="2">
        <f>SQRT('(5) year_D_R23p2-5.5km'!CM149^2+'(5) year_D_R23p2-5.5km'!$M149^2)</f>
        <v>8.1011013562110434E-2</v>
      </c>
      <c r="CD151" s="2">
        <f>SQRT('(5) year_D_R23p2-5.5km'!CN149^2+'(5) year_D_R23p2-5.5km'!$M149^2)</f>
        <v>8.1011013562110434E-2</v>
      </c>
      <c r="CE151" s="2">
        <f>SQRT('(5) year_D_R23p2-5.5km'!CO149^2+'(5) year_D_R23p2-5.5km'!$M149^2)</f>
        <v>8.1011013562110434E-2</v>
      </c>
      <c r="CF151" s="2">
        <f>SQRT('(5) year_D_R23p2-5.5km'!CP149^2+'(5) year_D_R23p2-5.5km'!$M149^2)</f>
        <v>8.1011013562110434E-2</v>
      </c>
      <c r="CG151" s="2">
        <f>SQRT('(5) year_D_R23p2-5.5km'!CQ149^2+'(5) year_D_R23p2-5.5km'!$M149^2)</f>
        <v>8.1011013562110434E-2</v>
      </c>
      <c r="CH151" s="2">
        <f>SQRT('(5) year_D_R23p2-5.5km'!CR149^2+'(5) year_D_R23p2-5.5km'!$M149^2)</f>
        <v>8.1011013562110434E-2</v>
      </c>
      <c r="CI151" s="2">
        <f>SQRT('(5) year_D_R23p2-5.5km'!CS149^2+'(5) year_D_R23p2-5.5km'!$M149^2)</f>
        <v>8.1011013562110434E-2</v>
      </c>
      <c r="CJ151" s="2">
        <f>SQRT('(5) year_D_R23p2-5.5km'!CT149^2+'(5) year_D_R23p2-5.5km'!$M149^2)</f>
        <v>8.1011013562110434E-2</v>
      </c>
      <c r="CK151" s="2">
        <f>SQRT('(5) year_D_R23p2-5.5km'!CU149^2+'(5) year_D_R23p2-5.5km'!$M149^2)</f>
        <v>8.1011013562110434E-2</v>
      </c>
      <c r="CL151" s="2">
        <f>SQRT('(5) year_D_R23p2-5.5km'!CV149^2+'(5) year_D_R23p2-5.5km'!$M149^2)</f>
        <v>8.1011013562110434E-2</v>
      </c>
      <c r="CM151" s="2">
        <f>SQRT('(5) year_D_R23p2-5.5km'!CW149^2+'(5) year_D_R23p2-5.5km'!$M149^2)</f>
        <v>8.1011013562110434E-2</v>
      </c>
      <c r="CN151" s="2">
        <f>SQRT('(5) year_D_R23p2-5.5km'!CX149^2+'(5) year_D_R23p2-5.5km'!$M149^2)</f>
        <v>8.1011013562110434E-2</v>
      </c>
      <c r="CO151" s="2">
        <f>SQRT('(5) year_D_R23p2-5.5km'!CY149^2+'(5) year_D_R23p2-5.5km'!$M149^2)</f>
        <v>8.1011013562110434E-2</v>
      </c>
      <c r="CP151" s="2">
        <f>SQRT('(5) year_D_R23p2-5.5km'!CZ149^2+'(5) year_D_R23p2-5.5km'!$M149^2)</f>
        <v>8.1011013562110434E-2</v>
      </c>
      <c r="CQ151" s="2">
        <f>SQRT('(5) year_D_R23p2-5.5km'!DA149^2+'(5) year_D_R23p2-5.5km'!$M149^2)</f>
        <v>8.1011013562110434E-2</v>
      </c>
      <c r="CR151" s="2">
        <f>SQRT('(5) year_D_R23p2-5.5km'!DB149^2+'(5) year_D_R23p2-5.5km'!$M149^2)</f>
        <v>8.1011013562110434E-2</v>
      </c>
      <c r="CS151" s="2">
        <f>SQRT('(5) year_D_R23p2-5.5km'!DC149^2+'(5) year_D_R23p2-5.5km'!$M149^2)</f>
        <v>8.1011013562110434E-2</v>
      </c>
      <c r="CT151" s="2">
        <f>SQRT('(5) year_D_R23p2-5.5km'!DD149^2+'(5) year_D_R23p2-5.5km'!$M149^2)</f>
        <v>8.1011013562110434E-2</v>
      </c>
      <c r="CU151" s="2">
        <f>SQRT('(5) year_D_R23p2-5.5km'!DE149^2+'(5) year_D_R23p2-5.5km'!$M149^2)</f>
        <v>8.1011013562110434E-2</v>
      </c>
      <c r="CV151" s="2">
        <f>SQRT('(5) year_D_R23p2-5.5km'!DF149^2+'(5) year_D_R23p2-5.5km'!$M149^2)</f>
        <v>8.1011013562110434E-2</v>
      </c>
      <c r="CW151" s="2">
        <f>SQRT('(5) year_D_R23p2-5.5km'!DG149^2+'(5) year_D_R23p2-5.5km'!$M149^2)</f>
        <v>8.1011013562110434E-2</v>
      </c>
      <c r="CX151" s="2">
        <f>SQRT('(5) year_D_R23p2-5.5km'!DH149^2+'(5) year_D_R23p2-5.5km'!$M149^2)</f>
        <v>8.1011013562110434E-2</v>
      </c>
      <c r="CY151" s="2">
        <f t="shared" si="25"/>
        <v>1.2076408883402412E-2</v>
      </c>
      <c r="CZ151" s="2">
        <f t="shared" si="22"/>
        <v>1.9094479013521227E-2</v>
      </c>
      <c r="DA151" s="2">
        <f t="shared" si="26"/>
        <v>1.9094479013521227E-2</v>
      </c>
    </row>
    <row r="152" spans="1:105" x14ac:dyDescent="0.2">
      <c r="A152" s="170" t="s">
        <v>122</v>
      </c>
      <c r="B152" s="3" t="s">
        <v>197</v>
      </c>
      <c r="C152" s="2">
        <f>'(6) SMB_R23p2-5km_Gl'!P151-'(5) year_D_R23p2-5.5km'!P150</f>
        <v>0.85966549999999953</v>
      </c>
      <c r="D152" s="2">
        <f>'(6) SMB_R23p2-5km_Gl'!Q151-'(5) year_D_R23p2-5.5km'!Q150</f>
        <v>0.99966549999999965</v>
      </c>
      <c r="E152" s="2">
        <f>'(6) SMB_R23p2-5km_Gl'!R151-'(5) year_D_R23p2-5.5km'!R150</f>
        <v>-0.65033450000000026</v>
      </c>
      <c r="F152" s="2">
        <f>'(6) SMB_R23p2-5km_Gl'!S151-'(5) year_D_R23p2-5.5km'!S150</f>
        <v>5.9665499999999705E-2</v>
      </c>
      <c r="G152" s="2">
        <f>'(6) SMB_R23p2-5km_Gl'!T151-'(5) year_D_R23p2-5.5km'!T150</f>
        <v>0.54966549999999992</v>
      </c>
      <c r="H152" s="2">
        <f>'(6) SMB_R23p2-5km_Gl'!U151-'(5) year_D_R23p2-5.5km'!U150</f>
        <v>-0.11033450000000022</v>
      </c>
      <c r="I152" s="2">
        <f>'(6) SMB_R23p2-5km_Gl'!V151-'(5) year_D_R23p2-5.5km'!V150</f>
        <v>-0.8203345000000003</v>
      </c>
      <c r="J152" s="2">
        <f>'(6) SMB_R23p2-5km_Gl'!W151-'(5) year_D_R23p2-5.5km'!W150</f>
        <v>-1.0103345000000004</v>
      </c>
      <c r="K152" s="2">
        <f>'(6) SMB_R23p2-5km_Gl'!X151-'(5) year_D_R23p2-5.5km'!X150</f>
        <v>0.75966549999999988</v>
      </c>
      <c r="L152" s="2">
        <f>'(6) SMB_R23p2-5km_Gl'!Y151-'(5) year_D_R23p2-5.5km'!Y150</f>
        <v>-1.7203345000000003</v>
      </c>
      <c r="M152" s="2">
        <f>'(6) SMB_R23p2-5km_Gl'!Z151-'(5) year_D_R23p2-5.5km'!Z150</f>
        <v>-0.91033450000000027</v>
      </c>
      <c r="N152" s="2">
        <f>'(6) SMB_R23p2-5km_Gl'!AA151-'(5) year_D_R23p2-5.5km'!AA150</f>
        <v>0.14966549999999978</v>
      </c>
      <c r="O152" s="2">
        <f>'(6) SMB_R23p2-5km_Gl'!AB151-'(5) year_D_R23p2-5.5km'!AB150</f>
        <v>2.4596654999999998</v>
      </c>
      <c r="P152" s="2">
        <f>'(6) SMB_R23p2-5km_Gl'!AC151-'(5) year_D_R23p2-5.5km'!AC150</f>
        <v>1.1096654999999995</v>
      </c>
      <c r="Q152" s="2">
        <f>'(6) SMB_R23p2-5km_Gl'!AD151-'(5) year_D_R23p2-5.5km'!AD150</f>
        <v>-0.83830000000000005</v>
      </c>
      <c r="R152" s="2">
        <f>'(6) SMB_R23p2-5km_Gl'!AE151-'(5) year_D_R23p2-5.5km'!AE150</f>
        <v>2.3167587000000003</v>
      </c>
      <c r="S152" s="2">
        <f>'(6) SMB_R23p2-5km_Gl'!AF151-'(5) year_D_R23p2-5.5km'!AF150</f>
        <v>-0.42823310000000003</v>
      </c>
      <c r="T152" s="2">
        <f>'(6) SMB_R23p2-5km_Gl'!AG151-'(5) year_D_R23p2-5.5km'!AG150</f>
        <v>-1.4753040000000002</v>
      </c>
      <c r="U152" s="2">
        <f>'(6) SMB_R23p2-5km_Gl'!AH151-'(5) year_D_R23p2-5.5km'!AH150</f>
        <v>-1.6668748</v>
      </c>
      <c r="V152" s="2">
        <f>'(6) SMB_R23p2-5km_Gl'!AI151-'(5) year_D_R23p2-5.5km'!AI150</f>
        <v>1.0973398000000001</v>
      </c>
      <c r="W152" s="2">
        <f>'(6) SMB_R23p2-5km_Gl'!AJ151-'(5) year_D_R23p2-5.5km'!AJ150</f>
        <v>1.6329127000000003</v>
      </c>
      <c r="X152" s="2">
        <f>'(6) SMB_R23p2-5km_Gl'!AK151-'(5) year_D_R23p2-5.5km'!AK150</f>
        <v>0.59314749999999994</v>
      </c>
      <c r="Y152" s="2">
        <f>'(6) SMB_R23p2-5km_Gl'!AL151-'(5) year_D_R23p2-5.5km'!AL150</f>
        <v>2.002024</v>
      </c>
      <c r="Z152" s="2">
        <f>'(6) SMB_R23p2-5km_Gl'!AM151-'(5) year_D_R23p2-5.5km'!AM150</f>
        <v>-1.0977412000000002</v>
      </c>
      <c r="AA152" s="2">
        <f>'(6) SMB_R23p2-5km_Gl'!AN151-'(5) year_D_R23p2-5.5km'!AN150</f>
        <v>0.69211909999999999</v>
      </c>
      <c r="AB152" s="2">
        <f>'(6) SMB_R23p2-5km_Gl'!AO151-'(5) year_D_R23p2-5.5km'!AO150</f>
        <v>-4.2917300000000047E-2</v>
      </c>
      <c r="AC152" s="2">
        <f>'(6) SMB_R23p2-5km_Gl'!AP151-'(5) year_D_R23p2-5.5km'!AP150</f>
        <v>0.51104019999999994</v>
      </c>
      <c r="AD152" s="2">
        <f>'(6) SMB_R23p2-5km_Gl'!AQ151-'(5) year_D_R23p2-5.5km'!AQ150</f>
        <v>1.2263559999999998</v>
      </c>
      <c r="AE152" s="2">
        <f>'(6) SMB_R23p2-5km_Gl'!AR151-'(5) year_D_R23p2-5.5km'!AR150</f>
        <v>0.58031349999999993</v>
      </c>
      <c r="AF152" s="2">
        <f>'(6) SMB_R23p2-5km_Gl'!AS151-'(5) year_D_R23p2-5.5km'!AS150</f>
        <v>0.65562929999999997</v>
      </c>
      <c r="AG152" s="2">
        <f>'(6) SMB_R23p2-5km_Gl'!AT151-'(5) year_D_R23p2-5.5km'!AT150</f>
        <v>1.6613099999999936E-2</v>
      </c>
      <c r="AH152" s="2">
        <f>'(6) SMB_R23p2-5km_Gl'!AU151-'(5) year_D_R23p2-5.5km'!AU150</f>
        <v>0.16895519999999997</v>
      </c>
      <c r="AI152" s="2">
        <f>'(6) SMB_R23p2-5km_Gl'!AV151-'(5) year_D_R23p2-5.5km'!AV150</f>
        <v>-1.0887027</v>
      </c>
      <c r="AJ152" s="2">
        <f>'(6) SMB_R23p2-5km_Gl'!AW151-'(5) year_D_R23p2-5.5km'!AW150</f>
        <v>-0.38636060000000005</v>
      </c>
      <c r="AK152" s="2">
        <f>'(6) SMB_R23p2-5km_Gl'!AX151-'(5) year_D_R23p2-5.5km'!AX150</f>
        <v>0.7859815</v>
      </c>
      <c r="AL152" s="2">
        <f>'(6) SMB_R23p2-5km_Gl'!AY151-'(5) year_D_R23p2-5.5km'!AY150</f>
        <v>-1.4602007000000001</v>
      </c>
      <c r="AM152" s="2">
        <f>'(6) SMB_R23p2-5km_Gl'!AZ151-'(5) year_D_R23p2-5.5km'!AZ150</f>
        <v>0.12682559999999987</v>
      </c>
      <c r="AN152" s="2">
        <f>'(6) SMB_R23p2-5km_Gl'!BA151-'(5) year_D_R23p2-5.5km'!BA150</f>
        <v>0.5424935999999998</v>
      </c>
      <c r="AO152" s="2">
        <f>'(6) SMB_R23p2-5km_Gl'!BB151-'(5) year_D_R23p2-5.5km'!BB150</f>
        <v>-0.70080999999999993</v>
      </c>
      <c r="AP152" s="2">
        <f>'(6) SMB_R23p2-5km_Gl'!BC151-'(5) year_D_R23p2-5.5km'!BC150</f>
        <v>-0.94882010000000006</v>
      </c>
      <c r="AQ152" s="2">
        <f>'(6) SMB_R23p2-5km_Gl'!BD151-'(5) year_D_R23p2-5.5km'!BD150</f>
        <v>0.34181149999999993</v>
      </c>
      <c r="AR152" s="2">
        <f>'(6) SMB_R23p2-5km_Gl'!BE151-'(5) year_D_R23p2-5.5km'!BE150</f>
        <v>-1.4661986</v>
      </c>
      <c r="AS152" s="2">
        <f>'(6) SMB_R23p2-5km_Gl'!BF151-'(5) year_D_R23p2-5.5km'!BF150</f>
        <v>1.3631980000000001</v>
      </c>
      <c r="AT152" s="2">
        <f>'(6) SMB_R23p2-5km_Gl'!BG151-'(5) year_D_R23p2-5.5km'!BG150</f>
        <v>1.8222587999999997</v>
      </c>
      <c r="AU152" s="2">
        <f>'(6) SMB_R23p2-5km_Gl'!BH151-'(5) year_D_R23p2-5.5km'!BH150</f>
        <v>1.0596595999999998</v>
      </c>
      <c r="AV152" s="2">
        <f>'(6) SMB_R23p2-5km_Gl'!BI151-'(5) year_D_R23p2-5.5km'!BI150</f>
        <v>0.43769199999999997</v>
      </c>
      <c r="AW152" s="2">
        <f>'(6) SMB_R23p2-5km_Gl'!BJ151-'(5) year_D_R23p2-5.5km'!BJ150</f>
        <v>2.8863842000000002</v>
      </c>
      <c r="AX152" s="23">
        <f t="shared" si="21"/>
        <v>0.17604312173913036</v>
      </c>
      <c r="AY152" s="23">
        <f t="shared" si="23"/>
        <v>-1.9296642105263349E-2</v>
      </c>
      <c r="AZ152" s="23">
        <f t="shared" si="24"/>
        <v>0.10279661111111105</v>
      </c>
      <c r="BD152" s="2">
        <f>SQRT('(5) year_D_R23p2-5.5km'!BN150^2+'(5) year_D_R23p2-5.5km'!$M150^2)</f>
        <v>1.617166924073594</v>
      </c>
      <c r="BE152" s="2">
        <f>SQRT('(5) year_D_R23p2-5.5km'!BO150^2+'(5) year_D_R23p2-5.5km'!$M150^2)</f>
        <v>1.5005850184242442</v>
      </c>
      <c r="BF152" s="2">
        <f>SQRT('(5) year_D_R23p2-5.5km'!BP150^2+'(5) year_D_R23p2-5.5km'!$M150^2)</f>
        <v>1.3886143069265442</v>
      </c>
      <c r="BG152" s="2">
        <f>SQRT('(5) year_D_R23p2-5.5km'!BQ150^2+'(5) year_D_R23p2-5.5km'!$M150^2)</f>
        <v>1.2840078377746715</v>
      </c>
      <c r="BH152" s="2">
        <f>SQRT('(5) year_D_R23p2-5.5km'!BR150^2+'(5) year_D_R23p2-5.5km'!$M150^2)</f>
        <v>1.1855976158407702</v>
      </c>
      <c r="BI152" s="2">
        <f>SQRT('(5) year_D_R23p2-5.5km'!BS150^2+'(5) year_D_R23p2-5.5km'!$M150^2)</f>
        <v>1.0935868788996657</v>
      </c>
      <c r="BJ152" s="2">
        <f>SQRT('(5) year_D_R23p2-5.5km'!BT150^2+'(5) year_D_R23p2-5.5km'!$M150^2)</f>
        <v>1.0082477185232719</v>
      </c>
      <c r="BK152" s="2">
        <f>SQRT('(5) year_D_R23p2-5.5km'!BU150^2+'(5) year_D_R23p2-5.5km'!$M150^2)</f>
        <v>0.92994676035420443</v>
      </c>
      <c r="BL152" s="2">
        <f>SQRT('(5) year_D_R23p2-5.5km'!BV150^2+'(5) year_D_R23p2-5.5km'!$M150^2)</f>
        <v>0.85917763328951646</v>
      </c>
      <c r="BM152" s="2">
        <f>SQRT('(5) year_D_R23p2-5.5km'!BW150^2+'(5) year_D_R23p2-5.5km'!$M150^2)</f>
        <v>0.79875484474990133</v>
      </c>
      <c r="BN152" s="2">
        <f>SQRT('(5) year_D_R23p2-5.5km'!BX150^2+'(5) year_D_R23p2-5.5km'!$M150^2)</f>
        <v>0.74793559371592333</v>
      </c>
      <c r="BO152" s="2">
        <f>SQRT('(5) year_D_R23p2-5.5km'!BY150^2+'(5) year_D_R23p2-5.5km'!$M150^2)</f>
        <v>0.70968281177645587</v>
      </c>
      <c r="BP152" s="2">
        <f>SQRT('(5) year_D_R23p2-5.5km'!BZ150^2+'(5) year_D_R23p2-5.5km'!$M150^2)</f>
        <v>0.68661369443288012</v>
      </c>
      <c r="BQ152" s="2">
        <f>SQRT('(5) year_D_R23p2-5.5km'!CA150^2+'(5) year_D_R23p2-5.5km'!$M150^2)</f>
        <v>0.67911156834469866</v>
      </c>
      <c r="BR152" s="2">
        <f>SQRT('(5) year_D_R23p2-5.5km'!CB150^2+'(5) year_D_R23p2-5.5km'!$M150^2)</f>
        <v>0.5826680750174893</v>
      </c>
      <c r="BS152" s="2">
        <f>SQRT('(5) year_D_R23p2-5.5km'!CC150^2+'(5) year_D_R23p2-5.5km'!$M150^2)</f>
        <v>0.59457701506542016</v>
      </c>
      <c r="BT152" s="2">
        <f>SQRT('(5) year_D_R23p2-5.5km'!CD150^2+'(5) year_D_R23p2-5.5km'!$M150^2)</f>
        <v>0.44909336350074897</v>
      </c>
      <c r="BU152" s="2">
        <f>SQRT('(5) year_D_R23p2-5.5km'!CE150^2+'(5) year_D_R23p2-5.5km'!$M150^2)</f>
        <v>0.51258840091663183</v>
      </c>
      <c r="BV152" s="2">
        <f>SQRT('(5) year_D_R23p2-5.5km'!CF150^2+'(5) year_D_R23p2-5.5km'!$M150^2)</f>
        <v>0.46013976445628635</v>
      </c>
      <c r="BW152" s="2">
        <f>SQRT('(5) year_D_R23p2-5.5km'!CG150^2+'(5) year_D_R23p2-5.5km'!$M150^2)</f>
        <v>0.43575577450954045</v>
      </c>
      <c r="BX152" s="2">
        <f>SQRT('(5) year_D_R23p2-5.5km'!CH150^2+'(5) year_D_R23p2-5.5km'!$M150^2)</f>
        <v>0.42305854591048792</v>
      </c>
      <c r="BY152" s="2">
        <f>SQRT('(5) year_D_R23p2-5.5km'!CI150^2+'(5) year_D_R23p2-5.5km'!$M150^2)</f>
        <v>0.4436203025534724</v>
      </c>
      <c r="BZ152" s="2">
        <f>SQRT('(5) year_D_R23p2-5.5km'!CJ150^2+'(5) year_D_R23p2-5.5km'!$M150^2)</f>
        <v>0.46276884539074387</v>
      </c>
      <c r="CA152" s="2">
        <f>SQRT('(5) year_D_R23p2-5.5km'!CK150^2+'(5) year_D_R23p2-5.5km'!$M150^2)</f>
        <v>0.44645743323266496</v>
      </c>
      <c r="CB152" s="2">
        <f>SQRT('(5) year_D_R23p2-5.5km'!CL150^2+'(5) year_D_R23p2-5.5km'!$M150^2)</f>
        <v>0.47910073806517517</v>
      </c>
      <c r="CC152" s="2">
        <f>SQRT('(5) year_D_R23p2-5.5km'!CM150^2+'(5) year_D_R23p2-5.5km'!$M150^2)</f>
        <v>0.43313159310297722</v>
      </c>
      <c r="CD152" s="2">
        <f>SQRT('(5) year_D_R23p2-5.5km'!CN150^2+'(5) year_D_R23p2-5.5km'!$M150^2)</f>
        <v>0.42447827630149582</v>
      </c>
      <c r="CE152" s="2">
        <f>SQRT('(5) year_D_R23p2-5.5km'!CO150^2+'(5) year_D_R23p2-5.5km'!$M150^2)</f>
        <v>0.42205128539449066</v>
      </c>
      <c r="CF152" s="2">
        <f>SQRT('(5) year_D_R23p2-5.5km'!CP150^2+'(5) year_D_R23p2-5.5km'!$M150^2)</f>
        <v>0.4018790344297043</v>
      </c>
      <c r="CG152" s="2">
        <f>SQRT('(5) year_D_R23p2-5.5km'!CQ150^2+'(5) year_D_R23p2-5.5km'!$M150^2)</f>
        <v>0.38241850996924848</v>
      </c>
      <c r="CH152" s="2">
        <f>SQRT('(5) year_D_R23p2-5.5km'!CR150^2+'(5) year_D_R23p2-5.5km'!$M150^2)</f>
        <v>0.39211693338914255</v>
      </c>
      <c r="CI152" s="2">
        <f>SQRT('(5) year_D_R23p2-5.5km'!CS150^2+'(5) year_D_R23p2-5.5km'!$M150^2)</f>
        <v>0.40690218313571097</v>
      </c>
      <c r="CJ152" s="2">
        <f>SQRT('(5) year_D_R23p2-5.5km'!CT150^2+'(5) year_D_R23p2-5.5km'!$M150^2)</f>
        <v>0.41259029085857546</v>
      </c>
      <c r="CK152" s="2">
        <f>SQRT('(5) year_D_R23p2-5.5km'!CU150^2+'(5) year_D_R23p2-5.5km'!$M150^2)</f>
        <v>0.40943094201159713</v>
      </c>
      <c r="CL152" s="2">
        <f>SQRT('(5) year_D_R23p2-5.5km'!CV150^2+'(5) year_D_R23p2-5.5km'!$M150^2)</f>
        <v>0.41439825650966483</v>
      </c>
      <c r="CM152" s="2">
        <f>SQRT('(5) year_D_R23p2-5.5km'!CW150^2+'(5) year_D_R23p2-5.5km'!$M150^2)</f>
        <v>0.43307345648986484</v>
      </c>
      <c r="CN152" s="2">
        <f>SQRT('(5) year_D_R23p2-5.5km'!CX150^2+'(5) year_D_R23p2-5.5km'!$M150^2)</f>
        <v>0.45491039388214577</v>
      </c>
      <c r="CO152" s="2">
        <f>SQRT('(5) year_D_R23p2-5.5km'!CY150^2+'(5) year_D_R23p2-5.5km'!$M150^2)</f>
        <v>0.47472934867038369</v>
      </c>
      <c r="CP152" s="2">
        <f>SQRT('(5) year_D_R23p2-5.5km'!CZ150^2+'(5) year_D_R23p2-5.5km'!$M150^2)</f>
        <v>0.41169341106501789</v>
      </c>
      <c r="CQ152" s="2">
        <f>SQRT('(5) year_D_R23p2-5.5km'!DA150^2+'(5) year_D_R23p2-5.5km'!$M150^2)</f>
        <v>0.39125915766106173</v>
      </c>
      <c r="CR152" s="2">
        <f>SQRT('(5) year_D_R23p2-5.5km'!DB150^2+'(5) year_D_R23p2-5.5km'!$M150^2)</f>
        <v>0.36838063795419945</v>
      </c>
      <c r="CS152" s="2">
        <f>SQRT('(5) year_D_R23p2-5.5km'!DC150^2+'(5) year_D_R23p2-5.5km'!$M150^2)</f>
        <v>0.31885837021510649</v>
      </c>
      <c r="CT152" s="2">
        <f>SQRT('(5) year_D_R23p2-5.5km'!DD150^2+'(5) year_D_R23p2-5.5km'!$M150^2)</f>
        <v>0.53554845748130842</v>
      </c>
      <c r="CU152" s="2">
        <f>SQRT('(5) year_D_R23p2-5.5km'!DE150^2+'(5) year_D_R23p2-5.5km'!$M150^2)</f>
        <v>0.43360406992164691</v>
      </c>
      <c r="CV152" s="2">
        <f>SQRT('(5) year_D_R23p2-5.5km'!DF150^2+'(5) year_D_R23p2-5.5km'!$M150^2)</f>
        <v>0.44621383230023381</v>
      </c>
      <c r="CW152" s="2">
        <f>SQRT('(5) year_D_R23p2-5.5km'!DG150^2+'(5) year_D_R23p2-5.5km'!$M150^2)</f>
        <v>0.4319734551895964</v>
      </c>
      <c r="CX152" s="2">
        <f>SQRT('(5) year_D_R23p2-5.5km'!DH150^2+'(5) year_D_R23p2-5.5km'!$M150^2)</f>
        <v>0.57097534386432169</v>
      </c>
      <c r="CY152" s="2">
        <f t="shared" si="25"/>
        <v>9.2613720677748881E-2</v>
      </c>
      <c r="CZ152" s="2">
        <f t="shared" si="22"/>
        <v>0.21198435852962752</v>
      </c>
      <c r="DA152" s="2">
        <f t="shared" si="26"/>
        <v>9.8470914378671101E-2</v>
      </c>
    </row>
    <row r="153" spans="1:105" x14ac:dyDescent="0.2">
      <c r="A153" s="170" t="s">
        <v>121</v>
      </c>
      <c r="B153" s="3" t="s">
        <v>197</v>
      </c>
      <c r="C153" s="2">
        <f>'(6) SMB_R23p2-5km_Gl'!P152-'(5) year_D_R23p2-5.5km'!P151</f>
        <v>0.65300000000000002</v>
      </c>
      <c r="D153" s="2">
        <f>'(6) SMB_R23p2-5km_Gl'!Q152-'(5) year_D_R23p2-5.5km'!Q151</f>
        <v>0.67300000000000004</v>
      </c>
      <c r="E153" s="2">
        <f>'(6) SMB_R23p2-5km_Gl'!R152-'(5) year_D_R23p2-5.5km'!R151</f>
        <v>0.19299999999999995</v>
      </c>
      <c r="F153" s="2">
        <f>'(6) SMB_R23p2-5km_Gl'!S152-'(5) year_D_R23p2-5.5km'!S151</f>
        <v>0.24299999999999999</v>
      </c>
      <c r="G153" s="2">
        <f>'(6) SMB_R23p2-5km_Gl'!T152-'(5) year_D_R23p2-5.5km'!T151</f>
        <v>0.49299999999999988</v>
      </c>
      <c r="H153" s="2">
        <f>'(6) SMB_R23p2-5km_Gl'!U152-'(5) year_D_R23p2-5.5km'!U151</f>
        <v>3.2999999999999918E-2</v>
      </c>
      <c r="I153" s="2">
        <f>'(6) SMB_R23p2-5km_Gl'!V152-'(5) year_D_R23p2-5.5km'!V151</f>
        <v>-3.7000000000000033E-2</v>
      </c>
      <c r="J153" s="2">
        <f>'(6) SMB_R23p2-5km_Gl'!W152-'(5) year_D_R23p2-5.5km'!W151</f>
        <v>-0.51700000000000002</v>
      </c>
      <c r="K153" s="2">
        <f>'(6) SMB_R23p2-5km_Gl'!X152-'(5) year_D_R23p2-5.5km'!X151</f>
        <v>0.50299999999999989</v>
      </c>
      <c r="L153" s="2">
        <f>'(6) SMB_R23p2-5km_Gl'!Y152-'(5) year_D_R23p2-5.5km'!Y151</f>
        <v>-0.70700000000000007</v>
      </c>
      <c r="M153" s="2">
        <f>'(6) SMB_R23p2-5km_Gl'!Z152-'(5) year_D_R23p2-5.5km'!Z151</f>
        <v>-0.40700000000000003</v>
      </c>
      <c r="N153" s="2">
        <f>'(6) SMB_R23p2-5km_Gl'!AA152-'(5) year_D_R23p2-5.5km'!AA151</f>
        <v>0.15299999999999991</v>
      </c>
      <c r="O153" s="2">
        <f>'(6) SMB_R23p2-5km_Gl'!AB152-'(5) year_D_R23p2-5.5km'!AB151</f>
        <v>1.1930000000000001</v>
      </c>
      <c r="P153" s="2">
        <f>'(6) SMB_R23p2-5km_Gl'!AC152-'(5) year_D_R23p2-5.5km'!AC151</f>
        <v>0.55299999999999994</v>
      </c>
      <c r="Q153" s="2">
        <f>'(6) SMB_R23p2-5km_Gl'!AD152-'(5) year_D_R23p2-5.5km'!AD151</f>
        <v>-0.37388400000000011</v>
      </c>
      <c r="R153" s="2">
        <f>'(6) SMB_R23p2-5km_Gl'!AE152-'(5) year_D_R23p2-5.5km'!AE151</f>
        <v>1.1117599999999999</v>
      </c>
      <c r="S153" s="2">
        <f>'(6) SMB_R23p2-5km_Gl'!AF152-'(5) year_D_R23p2-5.5km'!AF151</f>
        <v>-0.5122040000000001</v>
      </c>
      <c r="T153" s="2">
        <f>'(6) SMB_R23p2-5km_Gl'!AG152-'(5) year_D_R23p2-5.5km'!AG151</f>
        <v>-0.85684500000000008</v>
      </c>
      <c r="U153" s="2">
        <f>'(6) SMB_R23p2-5km_Gl'!AH152-'(5) year_D_R23p2-5.5km'!AH151</f>
        <v>-0.76952799999999999</v>
      </c>
      <c r="V153" s="2">
        <f>'(6) SMB_R23p2-5km_Gl'!AI152-'(5) year_D_R23p2-5.5km'!AI151</f>
        <v>0.57517000000000007</v>
      </c>
      <c r="W153" s="2">
        <f>'(6) SMB_R23p2-5km_Gl'!AJ152-'(5) year_D_R23p2-5.5km'!AJ151</f>
        <v>0.41986800000000002</v>
      </c>
      <c r="X153" s="2">
        <f>'(6) SMB_R23p2-5km_Gl'!AK152-'(5) year_D_R23p2-5.5km'!AK151</f>
        <v>0.20011199999999996</v>
      </c>
      <c r="Y153" s="2">
        <f>'(6) SMB_R23p2-5km_Gl'!AL152-'(5) year_D_R23p2-5.5km'!AL151</f>
        <v>0.38823599999999991</v>
      </c>
      <c r="Z153" s="2">
        <f>'(6) SMB_R23p2-5km_Gl'!AM152-'(5) year_D_R23p2-5.5km'!AM151</f>
        <v>-0.74878700000000009</v>
      </c>
      <c r="AA153" s="2">
        <f>'(6) SMB_R23p2-5km_Gl'!AN152-'(5) year_D_R23p2-5.5km'!AN151</f>
        <v>4.7853000000000034E-2</v>
      </c>
      <c r="AB153" s="2">
        <f>'(6) SMB_R23p2-5km_Gl'!AO152-'(5) year_D_R23p2-5.5km'!AO151</f>
        <v>-0.22684500000000002</v>
      </c>
      <c r="AC153" s="2">
        <f>'(6) SMB_R23p2-5km_Gl'!AP152-'(5) year_D_R23p2-5.5km'!AP151</f>
        <v>-0.39744900000000011</v>
      </c>
      <c r="AD153" s="2">
        <f>'(6) SMB_R23p2-5km_Gl'!AQ152-'(5) year_D_R23p2-5.5km'!AQ151</f>
        <v>0.29702099999999998</v>
      </c>
      <c r="AE153" s="2">
        <f>'(6) SMB_R23p2-5km_Gl'!AR152-'(5) year_D_R23p2-5.5km'!AR151</f>
        <v>2.1645999999999943E-2</v>
      </c>
      <c r="AF153" s="2">
        <f>'(6) SMB_R23p2-5km_Gl'!AS152-'(5) year_D_R23p2-5.5km'!AS151</f>
        <v>6.6948000000000008E-2</v>
      </c>
      <c r="AG153" s="2">
        <f>'(6) SMB_R23p2-5km_Gl'!AT152-'(5) year_D_R23p2-5.5km'!AT151</f>
        <v>-0.29055600000000004</v>
      </c>
      <c r="AH153" s="2">
        <f>'(6) SMB_R23p2-5km_Gl'!AU152-'(5) year_D_R23p2-5.5km'!AU151</f>
        <v>-0.33806000000000008</v>
      </c>
      <c r="AI153" s="2">
        <f>'(6) SMB_R23p2-5km_Gl'!AV152-'(5) year_D_R23p2-5.5km'!AV151</f>
        <v>-0.91556400000000004</v>
      </c>
      <c r="AJ153" s="2">
        <f>'(6) SMB_R23p2-5km_Gl'!AW152-'(5) year_D_R23p2-5.5km'!AW151</f>
        <v>-0.56306800000000012</v>
      </c>
      <c r="AK153" s="2">
        <f>'(6) SMB_R23p2-5km_Gl'!AX152-'(5) year_D_R23p2-5.5km'!AX151</f>
        <v>0.19942799999999999</v>
      </c>
      <c r="AL153" s="2">
        <f>'(6) SMB_R23p2-5km_Gl'!AY152-'(5) year_D_R23p2-5.5km'!AY151</f>
        <v>-1.011657</v>
      </c>
      <c r="AM153" s="2">
        <f>'(6) SMB_R23p2-5km_Gl'!AZ152-'(5) year_D_R23p2-5.5km'!AZ151</f>
        <v>3.2233999999999929E-2</v>
      </c>
      <c r="AN153" s="2">
        <f>'(6) SMB_R23p2-5km_Gl'!BA152-'(5) year_D_R23p2-5.5km'!BA151</f>
        <v>0.15161399999999992</v>
      </c>
      <c r="AO153" s="2">
        <f>'(6) SMB_R23p2-5km_Gl'!BB152-'(5) year_D_R23p2-5.5km'!BB151</f>
        <v>-0.77894900000000011</v>
      </c>
      <c r="AP153" s="2">
        <f>'(6) SMB_R23p2-5km_Gl'!BC152-'(5) year_D_R23p2-5.5km'!BC151</f>
        <v>-0.88728499999999999</v>
      </c>
      <c r="AQ153" s="2">
        <f>'(6) SMB_R23p2-5km_Gl'!BD152-'(5) year_D_R23p2-5.5km'!BD151</f>
        <v>-0.38562100000000005</v>
      </c>
      <c r="AR153" s="2">
        <f>'(6) SMB_R23p2-5km_Gl'!BE152-'(5) year_D_R23p2-5.5km'!BE151</f>
        <v>-1.023957</v>
      </c>
      <c r="AS153" s="2">
        <f>'(6) SMB_R23p2-5km_Gl'!BF152-'(5) year_D_R23p2-5.5km'!BF151</f>
        <v>0.73491700000000004</v>
      </c>
      <c r="AT153" s="2">
        <f>'(6) SMB_R23p2-5km_Gl'!BG152-'(5) year_D_R23p2-5.5km'!BG151</f>
        <v>0.41704599999999992</v>
      </c>
      <c r="AU153" s="2">
        <f>'(6) SMB_R23p2-5km_Gl'!BH152-'(5) year_D_R23p2-5.5km'!BH151</f>
        <v>0.11079800000000006</v>
      </c>
      <c r="AV153" s="2">
        <f>'(6) SMB_R23p2-5km_Gl'!BI152-'(5) year_D_R23p2-5.5km'!BI151</f>
        <v>0.10397099999999992</v>
      </c>
      <c r="AW153" s="2">
        <f>'(6) SMB_R23p2-5km_Gl'!BJ152-'(5) year_D_R23p2-5.5km'!BJ151</f>
        <v>1.3160179999999999</v>
      </c>
      <c r="AX153" s="23">
        <f t="shared" si="21"/>
        <v>-4.7383413043478283E-2</v>
      </c>
      <c r="AY153" s="23">
        <f t="shared" si="23"/>
        <v>8.5331526315789469E-2</v>
      </c>
      <c r="AZ153" s="23">
        <f t="shared" si="24"/>
        <v>-0.24200638888888903</v>
      </c>
      <c r="BD153" s="2">
        <f>SQRT('(5) year_D_R23p2-5.5km'!BN151^2+'(5) year_D_R23p2-5.5km'!$M151^2)</f>
        <v>0.75002123233716145</v>
      </c>
      <c r="BE153" s="2">
        <f>SQRT('(5) year_D_R23p2-5.5km'!BO151^2+'(5) year_D_R23p2-5.5km'!$M151^2)</f>
        <v>0.69139969632143072</v>
      </c>
      <c r="BF153" s="2">
        <f>SQRT('(5) year_D_R23p2-5.5km'!BP151^2+'(5) year_D_R23p2-5.5km'!$M151^2)</f>
        <v>0.63564907419149352</v>
      </c>
      <c r="BG153" s="2">
        <f>SQRT('(5) year_D_R23p2-5.5km'!BQ151^2+'(5) year_D_R23p2-5.5km'!$M151^2)</f>
        <v>0.58346793261297958</v>
      </c>
      <c r="BH153" s="2">
        <f>SQRT('(5) year_D_R23p2-5.5km'!BR151^2+'(5) year_D_R23p2-5.5km'!$M151^2)</f>
        <v>0.53424105224906593</v>
      </c>
      <c r="BI153" s="2">
        <f>SQRT('(5) year_D_R23p2-5.5km'!BS151^2+'(5) year_D_R23p2-5.5km'!$M151^2)</f>
        <v>0.48803479444887293</v>
      </c>
      <c r="BJ153" s="2">
        <f>SQRT('(5) year_D_R23p2-5.5km'!BT151^2+'(5) year_D_R23p2-5.5km'!$M151^2)</f>
        <v>0.44557740159350384</v>
      </c>
      <c r="BK153" s="2">
        <f>SQRT('(5) year_D_R23p2-5.5km'!BU151^2+'(5) year_D_R23p2-5.5km'!$M151^2)</f>
        <v>0.40695522560381986</v>
      </c>
      <c r="BL153" s="2">
        <f>SQRT('(5) year_D_R23p2-5.5km'!BV151^2+'(5) year_D_R23p2-5.5km'!$M151^2)</f>
        <v>0.3716621364587962</v>
      </c>
      <c r="BM153" s="2">
        <f>SQRT('(5) year_D_R23p2-5.5km'!BW151^2+'(5) year_D_R23p2-5.5km'!$M151^2)</f>
        <v>0.34106132177649706</v>
      </c>
      <c r="BN153" s="2">
        <f>SQRT('(5) year_D_R23p2-5.5km'!BX151^2+'(5) year_D_R23p2-5.5km'!$M151^2)</f>
        <v>0.31576990606235761</v>
      </c>
      <c r="BO153" s="2">
        <f>SQRT('(5) year_D_R23p2-5.5km'!BY151^2+'(5) year_D_R23p2-5.5km'!$M151^2)</f>
        <v>0.29724734516815904</v>
      </c>
      <c r="BP153" s="2">
        <f>SQRT('(5) year_D_R23p2-5.5km'!BZ151^2+'(5) year_D_R23p2-5.5km'!$M151^2)</f>
        <v>0.28540478254290458</v>
      </c>
      <c r="BQ153" s="2">
        <f>SQRT('(5) year_D_R23p2-5.5km'!CA151^2+'(5) year_D_R23p2-5.5km'!$M151^2)</f>
        <v>0.28144529067764668</v>
      </c>
      <c r="BR153" s="2">
        <f>SQRT('(5) year_D_R23p2-5.5km'!CB151^2+'(5) year_D_R23p2-5.5km'!$M151^2)</f>
        <v>0.25253099880390123</v>
      </c>
      <c r="BS153" s="2">
        <f>SQRT('(5) year_D_R23p2-5.5km'!CC151^2+'(5) year_D_R23p2-5.5km'!$M151^2)</f>
        <v>0.30524659169393831</v>
      </c>
      <c r="BT153" s="2">
        <f>SQRT('(5) year_D_R23p2-5.5km'!CD151^2+'(5) year_D_R23p2-5.5km'!$M151^2)</f>
        <v>0.29237499555952873</v>
      </c>
      <c r="BU153" s="2">
        <f>SQRT('(5) year_D_R23p2-5.5km'!CE151^2+'(5) year_D_R23p2-5.5km'!$M151^2)</f>
        <v>0.27649065665311418</v>
      </c>
      <c r="BV153" s="2">
        <f>SQRT('(5) year_D_R23p2-5.5km'!CF151^2+'(5) year_D_R23p2-5.5km'!$M151^2)</f>
        <v>0.21007095188660829</v>
      </c>
      <c r="BW153" s="2">
        <f>SQRT('(5) year_D_R23p2-5.5km'!CG151^2+'(5) year_D_R23p2-5.5km'!$M151^2)</f>
        <v>0.23506669741190769</v>
      </c>
      <c r="BX153" s="2">
        <f>SQRT('(5) year_D_R23p2-5.5km'!CH151^2+'(5) year_D_R23p2-5.5km'!$M151^2)</f>
        <v>0.23584901973917075</v>
      </c>
      <c r="BY153" s="2">
        <f>SQRT('(5) year_D_R23p2-5.5km'!CI151^2+'(5) year_D_R23p2-5.5km'!$M151^2)</f>
        <v>0.34267219623192469</v>
      </c>
      <c r="BZ153" s="2">
        <f>SQRT('(5) year_D_R23p2-5.5km'!CJ151^2+'(5) year_D_R23p2-5.5km'!$M151^2)</f>
        <v>0.34161749299083904</v>
      </c>
      <c r="CA153" s="2">
        <f>SQRT('(5) year_D_R23p2-5.5km'!CK151^2+'(5) year_D_R23p2-5.5km'!$M151^2)</f>
        <v>0.36666505527542476</v>
      </c>
      <c r="CB153" s="2">
        <f>SQRT('(5) year_D_R23p2-5.5km'!CL151^2+'(5) year_D_R23p2-5.5km'!$M151^2)</f>
        <v>0.28436603173089064</v>
      </c>
      <c r="CC153" s="2">
        <f>SQRT('(5) year_D_R23p2-5.5km'!CM151^2+'(5) year_D_R23p2-5.5km'!$M151^2)</f>
        <v>0.26049589706456411</v>
      </c>
      <c r="CD153" s="2">
        <f>SQRT('(5) year_D_R23p2-5.5km'!CN151^2+'(5) year_D_R23p2-5.5km'!$M151^2)</f>
        <v>0.32593738585527449</v>
      </c>
      <c r="CE153" s="2">
        <f>SQRT('(5) year_D_R23p2-5.5km'!CO151^2+'(5) year_D_R23p2-5.5km'!$M151^2)</f>
        <v>0.29824152153280448</v>
      </c>
      <c r="CF153" s="2">
        <f>SQRT('(5) year_D_R23p2-5.5km'!CP151^2+'(5) year_D_R23p2-5.5km'!$M151^2)</f>
        <v>0.27329855340212345</v>
      </c>
      <c r="CG153" s="2">
        <f>SQRT('(5) year_D_R23p2-5.5km'!CQ151^2+'(5) year_D_R23p2-5.5km'!$M151^2)</f>
        <v>0.24935049296503278</v>
      </c>
      <c r="CH153" s="2">
        <f>SQRT('(5) year_D_R23p2-5.5km'!CR151^2+'(5) year_D_R23p2-5.5km'!$M151^2)</f>
        <v>0.24089832996881433</v>
      </c>
      <c r="CI153" s="2">
        <f>SQRT('(5) year_D_R23p2-5.5km'!CS151^2+'(5) year_D_R23p2-5.5km'!$M151^2)</f>
        <v>0.23525949405100038</v>
      </c>
      <c r="CJ153" s="2">
        <f>SQRT('(5) year_D_R23p2-5.5km'!CT151^2+'(5) year_D_R23p2-5.5km'!$M151^2)</f>
        <v>0.22612830916282678</v>
      </c>
      <c r="CK153" s="2">
        <f>SQRT('(5) year_D_R23p2-5.5km'!CU151^2+'(5) year_D_R23p2-5.5km'!$M151^2)</f>
        <v>0.21326277668082574</v>
      </c>
      <c r="CL153" s="2">
        <f>SQRT('(5) year_D_R23p2-5.5km'!CV151^2+'(5) year_D_R23p2-5.5km'!$M151^2)</f>
        <v>0.16732145092033804</v>
      </c>
      <c r="CM153" s="2">
        <f>SQRT('(5) year_D_R23p2-5.5km'!CW151^2+'(5) year_D_R23p2-5.5km'!$M151^2)</f>
        <v>0.19411369495812605</v>
      </c>
      <c r="CN153" s="2">
        <f>SQRT('(5) year_D_R23p2-5.5km'!CX151^2+'(5) year_D_R23p2-5.5km'!$M151^2)</f>
        <v>0.15563623501667118</v>
      </c>
      <c r="CO153" s="2">
        <f>SQRT('(5) year_D_R23p2-5.5km'!CY151^2+'(5) year_D_R23p2-5.5km'!$M151^2)</f>
        <v>0.16865540335572471</v>
      </c>
      <c r="CP153" s="2">
        <f>SQRT('(5) year_D_R23p2-5.5km'!CZ151^2+'(5) year_D_R23p2-5.5km'!$M151^2)</f>
        <v>0.20050668886418113</v>
      </c>
      <c r="CQ153" s="2">
        <f>SQRT('(5) year_D_R23p2-5.5km'!DA151^2+'(5) year_D_R23p2-5.5km'!$M151^2)</f>
        <v>0.19538340348015498</v>
      </c>
      <c r="CR153" s="2">
        <f>SQRT('(5) year_D_R23p2-5.5km'!DB151^2+'(5) year_D_R23p2-5.5km'!$M151^2)</f>
        <v>0.18896073042735448</v>
      </c>
      <c r="CS153" s="2">
        <f>SQRT('(5) year_D_R23p2-5.5km'!DC151^2+'(5) year_D_R23p2-5.5km'!$M151^2)</f>
        <v>0.18407042974598706</v>
      </c>
      <c r="CT153" s="2">
        <f>SQRT('(5) year_D_R23p2-5.5km'!DD151^2+'(5) year_D_R23p2-5.5km'!$M151^2)</f>
        <v>0.24364906018181282</v>
      </c>
      <c r="CU153" s="2">
        <f>SQRT('(5) year_D_R23p2-5.5km'!DE151^2+'(5) year_D_R23p2-5.5km'!$M151^2)</f>
        <v>0.21738975102975922</v>
      </c>
      <c r="CV153" s="2">
        <f>SQRT('(5) year_D_R23p2-5.5km'!DF151^2+'(5) year_D_R23p2-5.5km'!$M151^2)</f>
        <v>0.22144554231740349</v>
      </c>
      <c r="CW153" s="2">
        <f>SQRT('(5) year_D_R23p2-5.5km'!DG151^2+'(5) year_D_R23p2-5.5km'!$M151^2)</f>
        <v>0.20979949160830721</v>
      </c>
      <c r="CX153" s="2">
        <f>SQRT('(5) year_D_R23p2-5.5km'!DH151^2+'(5) year_D_R23p2-5.5km'!$M151^2)</f>
        <v>0.25235952934577183</v>
      </c>
      <c r="CY153" s="2">
        <f t="shared" si="25"/>
        <v>4.6149502213378553E-2</v>
      </c>
      <c r="CZ153" s="2">
        <f t="shared" si="22"/>
        <v>9.6323467527086537E-2</v>
      </c>
      <c r="DA153" s="2">
        <f t="shared" si="26"/>
        <v>4.9564647707737386E-2</v>
      </c>
    </row>
    <row r="154" spans="1:105" x14ac:dyDescent="0.2">
      <c r="A154" s="170" t="s">
        <v>123</v>
      </c>
      <c r="B154" s="3" t="s">
        <v>197</v>
      </c>
      <c r="C154" s="2">
        <f>'(6) SMB_R23p2-5km_Gl'!P153-'(5) year_D_R23p2-5.5km'!P152</f>
        <v>0.81641280000000016</v>
      </c>
      <c r="D154" s="2">
        <f>'(6) SMB_R23p2-5km_Gl'!Q153-'(5) year_D_R23p2-5.5km'!Q152</f>
        <v>0.69641280000000005</v>
      </c>
      <c r="E154" s="2">
        <f>'(6) SMB_R23p2-5km_Gl'!R153-'(5) year_D_R23p2-5.5km'!R152</f>
        <v>-0.20358720000000008</v>
      </c>
      <c r="F154" s="2">
        <f>'(6) SMB_R23p2-5km_Gl'!S153-'(5) year_D_R23p2-5.5km'!S152</f>
        <v>8.6412799999999956E-2</v>
      </c>
      <c r="G154" s="2">
        <f>'(6) SMB_R23p2-5km_Gl'!T153-'(5) year_D_R23p2-5.5km'!T152</f>
        <v>0.92641280000000004</v>
      </c>
      <c r="H154" s="2">
        <f>'(6) SMB_R23p2-5km_Gl'!U153-'(5) year_D_R23p2-5.5km'!U152</f>
        <v>0.18641280000000005</v>
      </c>
      <c r="I154" s="2">
        <f>'(6) SMB_R23p2-5km_Gl'!V153-'(5) year_D_R23p2-5.5km'!V152</f>
        <v>-0.25358720000000012</v>
      </c>
      <c r="J154" s="2">
        <f>'(6) SMB_R23p2-5km_Gl'!W153-'(5) year_D_R23p2-5.5km'!W152</f>
        <v>-0.54358719999999994</v>
      </c>
      <c r="K154" s="2">
        <f>'(6) SMB_R23p2-5km_Gl'!X153-'(5) year_D_R23p2-5.5km'!X152</f>
        <v>0.48641280000000009</v>
      </c>
      <c r="L154" s="2">
        <f>'(6) SMB_R23p2-5km_Gl'!Y153-'(5) year_D_R23p2-5.5km'!Y152</f>
        <v>-1.0035872000000001</v>
      </c>
      <c r="M154" s="2">
        <f>'(6) SMB_R23p2-5km_Gl'!Z153-'(5) year_D_R23p2-5.5km'!Z152</f>
        <v>-0.44358720000000007</v>
      </c>
      <c r="N154" s="2">
        <f>'(6) SMB_R23p2-5km_Gl'!AA153-'(5) year_D_R23p2-5.5km'!AA152</f>
        <v>0.14641280000000001</v>
      </c>
      <c r="O154" s="2">
        <f>'(6) SMB_R23p2-5km_Gl'!AB153-'(5) year_D_R23p2-5.5km'!AB152</f>
        <v>1.5864128000000002</v>
      </c>
      <c r="P154" s="2">
        <f>'(6) SMB_R23p2-5km_Gl'!AC153-'(5) year_D_R23p2-5.5km'!AC152</f>
        <v>0.80641279999999993</v>
      </c>
      <c r="Q154" s="2">
        <f>'(6) SMB_R23p2-5km_Gl'!AD153-'(5) year_D_R23p2-5.5km'!AD152</f>
        <v>-0.58358719999999997</v>
      </c>
      <c r="R154" s="2">
        <f>'(6) SMB_R23p2-5km_Gl'!AE153-'(5) year_D_R23p2-5.5km'!AE152</f>
        <v>1.4064128</v>
      </c>
      <c r="S154" s="2">
        <f>'(6) SMB_R23p2-5km_Gl'!AF153-'(5) year_D_R23p2-5.5km'!AF152</f>
        <v>-0.52358719999999992</v>
      </c>
      <c r="T154" s="2">
        <f>'(6) SMB_R23p2-5km_Gl'!AG153-'(5) year_D_R23p2-5.5km'!AG152</f>
        <v>-0.9935872</v>
      </c>
      <c r="U154" s="2">
        <f>'(6) SMB_R23p2-5km_Gl'!AH153-'(5) year_D_R23p2-5.5km'!AH152</f>
        <v>-1.0235872000000001</v>
      </c>
      <c r="V154" s="2">
        <f>'(6) SMB_R23p2-5km_Gl'!AI153-'(5) year_D_R23p2-5.5km'!AI152</f>
        <v>0.62641279999999977</v>
      </c>
      <c r="W154" s="2">
        <f>'(6) SMB_R23p2-5km_Gl'!AJ153-'(5) year_D_R23p2-5.5km'!AJ152</f>
        <v>0.55641279999999993</v>
      </c>
      <c r="X154" s="2">
        <f>'(6) SMB_R23p2-5km_Gl'!AK153-'(5) year_D_R23p2-5.5km'!AK152</f>
        <v>0.15555640000000004</v>
      </c>
      <c r="Y154" s="2">
        <f>'(6) SMB_R23p2-5km_Gl'!AL153-'(5) year_D_R23p2-5.5km'!AL152</f>
        <v>0.86470000000000002</v>
      </c>
      <c r="Z154" s="2">
        <f>'(6) SMB_R23p2-5km_Gl'!AM153-'(5) year_D_R23p2-5.5km'!AM152</f>
        <v>-1.1613286999999999</v>
      </c>
      <c r="AA154" s="2">
        <f>'(6) SMB_R23p2-5km_Gl'!AN153-'(5) year_D_R23p2-5.5km'!AN152</f>
        <v>0.22217259999999994</v>
      </c>
      <c r="AB154" s="2">
        <f>'(6) SMB_R23p2-5km_Gl'!AO153-'(5) year_D_R23p2-5.5km'!AO152</f>
        <v>-2.2226899999999938E-2</v>
      </c>
      <c r="AC154" s="2">
        <f>'(6) SMB_R23p2-5km_Gl'!AP153-'(5) year_D_R23p2-5.5km'!AP152</f>
        <v>0.24470000000000014</v>
      </c>
      <c r="AD154" s="2">
        <f>'(6) SMB_R23p2-5km_Gl'!AQ153-'(5) year_D_R23p2-5.5km'!AQ152</f>
        <v>0.40532140000000005</v>
      </c>
      <c r="AE154" s="2">
        <f>'(6) SMB_R23p2-5km_Gl'!AR153-'(5) year_D_R23p2-5.5km'!AR152</f>
        <v>-9.1177300000000017E-2</v>
      </c>
      <c r="AF154" s="2">
        <f>'(6) SMB_R23p2-5km_Gl'!AS153-'(5) year_D_R23p2-5.5km'!AS152</f>
        <v>0.10232400000000008</v>
      </c>
      <c r="AG154" s="2">
        <f>'(6) SMB_R23p2-5km_Gl'!AT153-'(5) year_D_R23p2-5.5km'!AT152</f>
        <v>-0.23086659999999992</v>
      </c>
      <c r="AH154" s="2">
        <f>'(6) SMB_R23p2-5km_Gl'!AU153-'(5) year_D_R23p2-5.5km'!AU152</f>
        <v>0.40753809999999979</v>
      </c>
      <c r="AI154" s="2">
        <f>'(6) SMB_R23p2-5km_Gl'!AV153-'(5) year_D_R23p2-5.5km'!AV152</f>
        <v>-0.82565250000000001</v>
      </c>
      <c r="AJ154" s="2">
        <f>'(6) SMB_R23p2-5km_Gl'!AW153-'(5) year_D_R23p2-5.5km'!AW152</f>
        <v>-0.20724779999999998</v>
      </c>
      <c r="AK154" s="2">
        <f>'(6) SMB_R23p2-5km_Gl'!AX153-'(5) year_D_R23p2-5.5km'!AX152</f>
        <v>0.26956160000000007</v>
      </c>
      <c r="AL154" s="2">
        <f>'(6) SMB_R23p2-5km_Gl'!AY153-'(5) year_D_R23p2-5.5km'!AY152</f>
        <v>-0.77624000000000004</v>
      </c>
      <c r="AM154" s="2">
        <f>'(6) SMB_R23p2-5km_Gl'!AZ153-'(5) year_D_R23p2-5.5km'!AZ152</f>
        <v>0.43663990000000008</v>
      </c>
      <c r="AN154" s="2">
        <f>'(6) SMB_R23p2-5km_Gl'!BA153-'(5) year_D_R23p2-5.5km'!BA152</f>
        <v>0.49380179999999996</v>
      </c>
      <c r="AO154" s="2">
        <f>'(6) SMB_R23p2-5km_Gl'!BB153-'(5) year_D_R23p2-5.5km'!BB152</f>
        <v>-0.37950629999999985</v>
      </c>
      <c r="AP154" s="2">
        <f>'(6) SMB_R23p2-5km_Gl'!BC153-'(5) year_D_R23p2-5.5km'!BC152</f>
        <v>-0.55526609999999987</v>
      </c>
      <c r="AQ154" s="2">
        <f>'(6) SMB_R23p2-5km_Gl'!BD153-'(5) year_D_R23p2-5.5km'!BD152</f>
        <v>9.0569400000000133E-2</v>
      </c>
      <c r="AR154" s="2">
        <f>'(6) SMB_R23p2-5km_Gl'!BE153-'(5) year_D_R23p2-5.5km'!BE152</f>
        <v>-0.62359510000000007</v>
      </c>
      <c r="AS154" s="2">
        <f>'(6) SMB_R23p2-5km_Gl'!BF153-'(5) year_D_R23p2-5.5km'!BF152</f>
        <v>0.85146759999999988</v>
      </c>
      <c r="AT154" s="2">
        <f>'(6) SMB_R23p2-5km_Gl'!BG153-'(5) year_D_R23p2-5.5km'!BG152</f>
        <v>1.1106869000000004</v>
      </c>
      <c r="AU154" s="2">
        <f>'(6) SMB_R23p2-5km_Gl'!BH153-'(5) year_D_R23p2-5.5km'!BH152</f>
        <v>0.71516210000000013</v>
      </c>
      <c r="AV154" s="2">
        <f>'(6) SMB_R23p2-5km_Gl'!BI153-'(5) year_D_R23p2-5.5km'!BI152</f>
        <v>0.74963730000000028</v>
      </c>
      <c r="AW154" s="2">
        <f>'(6) SMB_R23p2-5km_Gl'!BJ153-'(5) year_D_R23p2-5.5km'!BJ152</f>
        <v>2.0709219000000001</v>
      </c>
      <c r="AX154" s="23">
        <f t="shared" si="21"/>
        <v>0.10872610000000005</v>
      </c>
      <c r="AY154" s="23">
        <f t="shared" si="23"/>
        <v>8.2728589473684264E-2</v>
      </c>
      <c r="AZ154" s="23">
        <f t="shared" si="24"/>
        <v>8.5435388888888936E-2</v>
      </c>
      <c r="BD154" s="2">
        <f>SQRT('(5) year_D_R23p2-5.5km'!BN152^2+'(5) year_D_R23p2-5.5km'!$M152^2)</f>
        <v>1.9094436575243821</v>
      </c>
      <c r="BE154" s="2">
        <f>SQRT('(5) year_D_R23p2-5.5km'!BO152^2+'(5) year_D_R23p2-5.5km'!$M152^2)</f>
        <v>1.9094436575243821</v>
      </c>
      <c r="BF154" s="2">
        <f>SQRT('(5) year_D_R23p2-5.5km'!BP152^2+'(5) year_D_R23p2-5.5km'!$M152^2)</f>
        <v>1.9094436575243821</v>
      </c>
      <c r="BG154" s="2">
        <f>SQRT('(5) year_D_R23p2-5.5km'!BQ152^2+'(5) year_D_R23p2-5.5km'!$M152^2)</f>
        <v>1.9094436575243821</v>
      </c>
      <c r="BH154" s="2">
        <f>SQRT('(5) year_D_R23p2-5.5km'!BR152^2+'(5) year_D_R23p2-5.5km'!$M152^2)</f>
        <v>1.9094436575243821</v>
      </c>
      <c r="BI154" s="2">
        <f>SQRT('(5) year_D_R23p2-5.5km'!BS152^2+'(5) year_D_R23p2-5.5km'!$M152^2)</f>
        <v>1.9094436575243821</v>
      </c>
      <c r="BJ154" s="2">
        <f>SQRT('(5) year_D_R23p2-5.5km'!BT152^2+'(5) year_D_R23p2-5.5km'!$M152^2)</f>
        <v>1.8795015860427977</v>
      </c>
      <c r="BK154" s="2">
        <f>SQRT('(5) year_D_R23p2-5.5km'!BU152^2+'(5) year_D_R23p2-5.5km'!$M152^2)</f>
        <v>1.7315934800145558</v>
      </c>
      <c r="BL154" s="2">
        <f>SQRT('(5) year_D_R23p2-5.5km'!BV152^2+'(5) year_D_R23p2-5.5km'!$M152^2)</f>
        <v>1.5904188252305247</v>
      </c>
      <c r="BM154" s="2">
        <f>SQRT('(5) year_D_R23p2-5.5km'!BW152^2+'(5) year_D_R23p2-5.5km'!$M152^2)</f>
        <v>1.4576246296353614</v>
      </c>
      <c r="BN154" s="2">
        <f>SQRT('(5) year_D_R23p2-5.5km'!BX152^2+'(5) year_D_R23p2-5.5km'!$M152^2)</f>
        <v>1.3317519547451528</v>
      </c>
      <c r="BO154" s="2">
        <f>SQRT('(5) year_D_R23p2-5.5km'!BY152^2+'(5) year_D_R23p2-5.5km'!$M152^2)</f>
        <v>1.2114169068810074</v>
      </c>
      <c r="BP154" s="2">
        <f>SQRT('(5) year_D_R23p2-5.5km'!BZ152^2+'(5) year_D_R23p2-5.5km'!$M152^2)</f>
        <v>1.0999186435428365</v>
      </c>
      <c r="BQ154" s="2">
        <f>SQRT('(5) year_D_R23p2-5.5km'!CA152^2+'(5) year_D_R23p2-5.5km'!$M152^2)</f>
        <v>0.99451264823671992</v>
      </c>
      <c r="BR154" s="2">
        <f>SQRT('(5) year_D_R23p2-5.5km'!CB152^2+'(5) year_D_R23p2-5.5km'!$M152^2)</f>
        <v>0.8957357120339996</v>
      </c>
      <c r="BS154" s="2">
        <f>SQRT('(5) year_D_R23p2-5.5km'!CC152^2+'(5) year_D_R23p2-5.5km'!$M152^2)</f>
        <v>0.80582615100758381</v>
      </c>
      <c r="BT154" s="2">
        <f>SQRT('(5) year_D_R23p2-5.5km'!CD152^2+'(5) year_D_R23p2-5.5km'!$M152^2)</f>
        <v>0.72587173712012421</v>
      </c>
      <c r="BU154" s="2">
        <f>SQRT('(5) year_D_R23p2-5.5km'!CE152^2+'(5) year_D_R23p2-5.5km'!$M152^2)</f>
        <v>0.65633158046863882</v>
      </c>
      <c r="BV154" s="2">
        <f>SQRT('(5) year_D_R23p2-5.5km'!CF152^2+'(5) year_D_R23p2-5.5km'!$M152^2)</f>
        <v>0.60108893076382852</v>
      </c>
      <c r="BW154" s="2">
        <f>SQRT('(5) year_D_R23p2-5.5km'!CG152^2+'(5) year_D_R23p2-5.5km'!$M152^2)</f>
        <v>0.56564389671467563</v>
      </c>
      <c r="BX154" s="2">
        <f>SQRT('(5) year_D_R23p2-5.5km'!CH152^2+'(5) year_D_R23p2-5.5km'!$M152^2)</f>
        <v>0.55378963753298005</v>
      </c>
      <c r="BY154" s="2">
        <f>SQRT('(5) year_D_R23p2-5.5km'!CI152^2+'(5) year_D_R23p2-5.5km'!$M152^2)</f>
        <v>0.5506569310246876</v>
      </c>
      <c r="BZ154" s="2">
        <f>SQRT('(5) year_D_R23p2-5.5km'!CJ152^2+'(5) year_D_R23p2-5.5km'!$M152^2)</f>
        <v>0.53959503468817871</v>
      </c>
      <c r="CA154" s="2">
        <f>SQRT('(5) year_D_R23p2-5.5km'!CK152^2+'(5) year_D_R23p2-5.5km'!$M152^2)</f>
        <v>0.58078414319780058</v>
      </c>
      <c r="CB154" s="2">
        <f>SQRT('(5) year_D_R23p2-5.5km'!CL152^2+'(5) year_D_R23p2-5.5km'!$M152^2)</f>
        <v>0.57128315987152911</v>
      </c>
      <c r="CC154" s="2">
        <f>SQRT('(5) year_D_R23p2-5.5km'!CM152^2+'(5) year_D_R23p2-5.5km'!$M152^2)</f>
        <v>0.52711023128794798</v>
      </c>
      <c r="CD154" s="2">
        <f>SQRT('(5) year_D_R23p2-5.5km'!CN152^2+'(5) year_D_R23p2-5.5km'!$M152^2)</f>
        <v>0.54346670857685575</v>
      </c>
      <c r="CE154" s="2">
        <f>SQRT('(5) year_D_R23p2-5.5km'!CO152^2+'(5) year_D_R23p2-5.5km'!$M152^2)</f>
        <v>0.52987308518333398</v>
      </c>
      <c r="CF154" s="2">
        <f>SQRT('(5) year_D_R23p2-5.5km'!CP152^2+'(5) year_D_R23p2-5.5km'!$M152^2)</f>
        <v>0.52256749989964846</v>
      </c>
      <c r="CG154" s="2">
        <f>SQRT('(5) year_D_R23p2-5.5km'!CQ152^2+'(5) year_D_R23p2-5.5km'!$M152^2)</f>
        <v>0.50803566953258739</v>
      </c>
      <c r="CH154" s="2">
        <f>SQRT('(5) year_D_R23p2-5.5km'!CR152^2+'(5) year_D_R23p2-5.5km'!$M152^2)</f>
        <v>0.51167641772935035</v>
      </c>
      <c r="CI154" s="2">
        <f>SQRT('(5) year_D_R23p2-5.5km'!CS152^2+'(5) year_D_R23p2-5.5km'!$M152^2)</f>
        <v>0.52242595387320034</v>
      </c>
      <c r="CJ154" s="2">
        <f>SQRT('(5) year_D_R23p2-5.5km'!CT152^2+'(5) year_D_R23p2-5.5km'!$M152^2)</f>
        <v>0.5234128563702547</v>
      </c>
      <c r="CK154" s="2">
        <f>SQRT('(5) year_D_R23p2-5.5km'!CU152^2+'(5) year_D_R23p2-5.5km'!$M152^2)</f>
        <v>0.51368471078144584</v>
      </c>
      <c r="CL154" s="2">
        <f>SQRT('(5) year_D_R23p2-5.5km'!CV152^2+'(5) year_D_R23p2-5.5km'!$M152^2)</f>
        <v>0.51019907625942473</v>
      </c>
      <c r="CM154" s="2">
        <f>SQRT('(5) year_D_R23p2-5.5km'!CW152^2+'(5) year_D_R23p2-5.5km'!$M152^2)</f>
        <v>0.43936878161339915</v>
      </c>
      <c r="CN154" s="2">
        <f>SQRT('(5) year_D_R23p2-5.5km'!CX152^2+'(5) year_D_R23p2-5.5km'!$M152^2)</f>
        <v>0.44857214424280811</v>
      </c>
      <c r="CO154" s="2">
        <f>SQRT('(5) year_D_R23p2-5.5km'!CY152^2+'(5) year_D_R23p2-5.5km'!$M152^2)</f>
        <v>0.48665056436103482</v>
      </c>
      <c r="CP154" s="2">
        <f>SQRT('(5) year_D_R23p2-5.5km'!CZ152^2+'(5) year_D_R23p2-5.5km'!$M152^2)</f>
        <v>0.48405895533672622</v>
      </c>
      <c r="CQ154" s="2">
        <f>SQRT('(5) year_D_R23p2-5.5km'!DA152^2+'(5) year_D_R23p2-5.5km'!$M152^2)</f>
        <v>0.47066824405044944</v>
      </c>
      <c r="CR154" s="2">
        <f>SQRT('(5) year_D_R23p2-5.5km'!DB152^2+'(5) year_D_R23p2-5.5km'!$M152^2)</f>
        <v>0.45334340984487936</v>
      </c>
      <c r="CS154" s="2">
        <f>SQRT('(5) year_D_R23p2-5.5km'!DC152^2+'(5) year_D_R23p2-5.5km'!$M152^2)</f>
        <v>0.41976236633849684</v>
      </c>
      <c r="CT154" s="2">
        <f>SQRT('(5) year_D_R23p2-5.5km'!DD152^2+'(5) year_D_R23p2-5.5km'!$M152^2)</f>
        <v>0.49380678366964176</v>
      </c>
      <c r="CU154" s="2">
        <f>SQRT('(5) year_D_R23p2-5.5km'!DE152^2+'(5) year_D_R23p2-5.5km'!$M152^2)</f>
        <v>0.45139602760314262</v>
      </c>
      <c r="CV154" s="2">
        <f>SQRT('(5) year_D_R23p2-5.5km'!DF152^2+'(5) year_D_R23p2-5.5km'!$M152^2)</f>
        <v>0.45520414903699352</v>
      </c>
      <c r="CW154" s="2">
        <f>SQRT('(5) year_D_R23p2-5.5km'!DG152^2+'(5) year_D_R23p2-5.5km'!$M152^2)</f>
        <v>0.46528816046577354</v>
      </c>
      <c r="CX154" s="2">
        <f>SQRT('(5) year_D_R23p2-5.5km'!DH152^2+'(5) year_D_R23p2-5.5km'!$M152^2)</f>
        <v>0.47314780759569752</v>
      </c>
      <c r="CY154" s="2">
        <f t="shared" si="25"/>
        <v>0.12988826081066099</v>
      </c>
      <c r="CZ154" s="2">
        <f t="shared" si="22"/>
        <v>0.32797665268307169</v>
      </c>
      <c r="DA154" s="2">
        <f t="shared" si="26"/>
        <v>0.11366246232973388</v>
      </c>
    </row>
    <row r="155" spans="1:105" x14ac:dyDescent="0.2">
      <c r="A155" s="170" t="s">
        <v>124</v>
      </c>
      <c r="B155" s="3" t="s">
        <v>197</v>
      </c>
      <c r="C155" s="2">
        <f>'(6) SMB_R23p2-5km_Gl'!P154-'(5) year_D_R23p2-5.5km'!P153</f>
        <v>0.26293399999999995</v>
      </c>
      <c r="D155" s="2">
        <f>'(6) SMB_R23p2-5km_Gl'!Q154-'(5) year_D_R23p2-5.5km'!Q153</f>
        <v>0.30293399999999998</v>
      </c>
      <c r="E155" s="2">
        <f>'(6) SMB_R23p2-5km_Gl'!R154-'(5) year_D_R23p2-5.5km'!R153</f>
        <v>-2.7066000000000034E-2</v>
      </c>
      <c r="F155" s="2">
        <f>'(6) SMB_R23p2-5km_Gl'!S154-'(5) year_D_R23p2-5.5km'!S153</f>
        <v>5.2933999999999981E-2</v>
      </c>
      <c r="G155" s="2">
        <f>'(6) SMB_R23p2-5km_Gl'!T154-'(5) year_D_R23p2-5.5km'!T153</f>
        <v>0.44293399999999999</v>
      </c>
      <c r="H155" s="2">
        <f>'(6) SMB_R23p2-5km_Gl'!U154-'(5) year_D_R23p2-5.5km'!U153</f>
        <v>0.10293400000000003</v>
      </c>
      <c r="I155" s="2">
        <f>'(6) SMB_R23p2-5km_Gl'!V154-'(5) year_D_R23p2-5.5km'!V153</f>
        <v>-5.7066000000000006E-2</v>
      </c>
      <c r="J155" s="2">
        <f>'(6) SMB_R23p2-5km_Gl'!W154-'(5) year_D_R23p2-5.5km'!W153</f>
        <v>-0.16706599999999999</v>
      </c>
      <c r="K155" s="2">
        <f>'(6) SMB_R23p2-5km_Gl'!X154-'(5) year_D_R23p2-5.5km'!X153</f>
        <v>0.14293399999999995</v>
      </c>
      <c r="L155" s="2">
        <f>'(6) SMB_R23p2-5km_Gl'!Y154-'(5) year_D_R23p2-5.5km'!Y153</f>
        <v>-0.44706600000000002</v>
      </c>
      <c r="M155" s="2">
        <f>'(6) SMB_R23p2-5km_Gl'!Z154-'(5) year_D_R23p2-5.5km'!Z153</f>
        <v>-0.21706600000000001</v>
      </c>
      <c r="N155" s="2">
        <f>'(6) SMB_R23p2-5km_Gl'!AA154-'(5) year_D_R23p2-5.5km'!AA153</f>
        <v>5.2933999999999981E-2</v>
      </c>
      <c r="O155" s="2">
        <f>'(6) SMB_R23p2-5km_Gl'!AB154-'(5) year_D_R23p2-5.5km'!AB153</f>
        <v>0.67293400000000014</v>
      </c>
      <c r="P155" s="2">
        <f>'(6) SMB_R23p2-5km_Gl'!AC154-'(5) year_D_R23p2-5.5km'!AC153</f>
        <v>0.27293399999999995</v>
      </c>
      <c r="Q155" s="2">
        <f>'(6) SMB_R23p2-5km_Gl'!AD154-'(5) year_D_R23p2-5.5km'!AD153</f>
        <v>-0.19706600000000002</v>
      </c>
      <c r="R155" s="2">
        <f>'(6) SMB_R23p2-5km_Gl'!AE154-'(5) year_D_R23p2-5.5km'!AE153</f>
        <v>0.49293399999999993</v>
      </c>
      <c r="S155" s="2">
        <f>'(6) SMB_R23p2-5km_Gl'!AF154-'(5) year_D_R23p2-5.5km'!AF153</f>
        <v>-0.25531280000000001</v>
      </c>
      <c r="T155" s="2">
        <f>'(6) SMB_R23p2-5km_Gl'!AG154-'(5) year_D_R23p2-5.5km'!AG153</f>
        <v>-0.41355960000000003</v>
      </c>
      <c r="U155" s="2">
        <f>'(6) SMB_R23p2-5km_Gl'!AH154-'(5) year_D_R23p2-5.5km'!AH153</f>
        <v>-0.50180639999999999</v>
      </c>
      <c r="V155" s="2">
        <f>'(6) SMB_R23p2-5km_Gl'!AI154-'(5) year_D_R23p2-5.5km'!AI153</f>
        <v>0.10994680000000001</v>
      </c>
      <c r="W155" s="2">
        <f>'(6) SMB_R23p2-5km_Gl'!AJ154-'(5) year_D_R23p2-5.5km'!AJ153</f>
        <v>0.17169999999999996</v>
      </c>
      <c r="X155" s="2">
        <f>'(6) SMB_R23p2-5km_Gl'!AK154-'(5) year_D_R23p2-5.5km'!AK153</f>
        <v>0.16405329999999996</v>
      </c>
      <c r="Y155" s="2">
        <f>'(6) SMB_R23p2-5km_Gl'!AL154-'(5) year_D_R23p2-5.5km'!AL153</f>
        <v>0.28640660000000001</v>
      </c>
      <c r="Z155" s="2">
        <f>'(6) SMB_R23p2-5km_Gl'!AM154-'(5) year_D_R23p2-5.5km'!AM153</f>
        <v>-0.49464510000000006</v>
      </c>
      <c r="AA155" s="2">
        <f>'(6) SMB_R23p2-5km_Gl'!AN154-'(5) year_D_R23p2-5.5km'!AN153</f>
        <v>1.1261700000000041E-2</v>
      </c>
      <c r="AB155" s="2">
        <f>'(6) SMB_R23p2-5km_Gl'!AO154-'(5) year_D_R23p2-5.5km'!AO153</f>
        <v>3.2023599999999985E-2</v>
      </c>
      <c r="AC155" s="2">
        <f>'(6) SMB_R23p2-5km_Gl'!AP154-'(5) year_D_R23p2-5.5km'!AP153</f>
        <v>3.8105999999999973E-3</v>
      </c>
      <c r="AD155" s="2">
        <f>'(6) SMB_R23p2-5km_Gl'!AQ154-'(5) year_D_R23p2-5.5km'!AQ153</f>
        <v>4.1389699999999974E-2</v>
      </c>
      <c r="AE155" s="2">
        <f>'(6) SMB_R23p2-5km_Gl'!AR154-'(5) year_D_R23p2-5.5km'!AR153</f>
        <v>-0.11291240000000002</v>
      </c>
      <c r="AF155" s="2">
        <f>'(6) SMB_R23p2-5km_Gl'!AS154-'(5) year_D_R23p2-5.5km'!AS153</f>
        <v>5.2785499999999985E-2</v>
      </c>
      <c r="AG155" s="2">
        <f>'(6) SMB_R23p2-5km_Gl'!AT154-'(5) year_D_R23p2-5.5km'!AT153</f>
        <v>-0.2076528</v>
      </c>
      <c r="AH155" s="2">
        <f>'(6) SMB_R23p2-5km_Gl'!AU154-'(5) year_D_R23p2-5.5km'!AU153</f>
        <v>0.12190889999999999</v>
      </c>
      <c r="AI155" s="2">
        <f>'(6) SMB_R23p2-5km_Gl'!AV154-'(5) year_D_R23p2-5.5km'!AV153</f>
        <v>-0.49852940000000001</v>
      </c>
      <c r="AJ155" s="2">
        <f>'(6) SMB_R23p2-5km_Gl'!AW154-'(5) year_D_R23p2-5.5km'!AW153</f>
        <v>-0.31896770000000002</v>
      </c>
      <c r="AK155" s="2">
        <f>'(6) SMB_R23p2-5km_Gl'!AX154-'(5) year_D_R23p2-5.5km'!AX153</f>
        <v>6.0593999999999981E-2</v>
      </c>
      <c r="AL155" s="2">
        <f>'(6) SMB_R23p2-5km_Gl'!AY154-'(5) year_D_R23p2-5.5km'!AY153</f>
        <v>-0.58203579999999999</v>
      </c>
      <c r="AM155" s="2">
        <f>'(6) SMB_R23p2-5km_Gl'!AZ154-'(5) year_D_R23p2-5.5km'!AZ153</f>
        <v>-1.6176100000000027E-2</v>
      </c>
      <c r="AN155" s="2">
        <f>'(6) SMB_R23p2-5km_Gl'!BA154-'(5) year_D_R23p2-5.5km'!BA153</f>
        <v>0.1173303</v>
      </c>
      <c r="AO155" s="2">
        <f>'(6) SMB_R23p2-5km_Gl'!BB154-'(5) year_D_R23p2-5.5km'!BB153</f>
        <v>-0.35633789999999999</v>
      </c>
      <c r="AP155" s="2">
        <f>'(6) SMB_R23p2-5km_Gl'!BC154-'(5) year_D_R23p2-5.5km'!BC153</f>
        <v>-0.2916784</v>
      </c>
      <c r="AQ155" s="2">
        <f>'(6) SMB_R23p2-5km_Gl'!BD154-'(5) year_D_R23p2-5.5km'!BD153</f>
        <v>-0.20701890000000001</v>
      </c>
      <c r="AR155" s="2">
        <f>'(6) SMB_R23p2-5km_Gl'!BE154-'(5) year_D_R23p2-5.5km'!BE153</f>
        <v>-0.38235940000000002</v>
      </c>
      <c r="AS155" s="2">
        <f>'(6) SMB_R23p2-5km_Gl'!BF154-'(5) year_D_R23p2-5.5km'!BF153</f>
        <v>0.17270460000000004</v>
      </c>
      <c r="AT155" s="2">
        <f>'(6) SMB_R23p2-5km_Gl'!BG154-'(5) year_D_R23p2-5.5km'!BG153</f>
        <v>0.19393859999999996</v>
      </c>
      <c r="AU155" s="2">
        <f>'(6) SMB_R23p2-5km_Gl'!BH154-'(5) year_D_R23p2-5.5km'!BH153</f>
        <v>0.16481520000000005</v>
      </c>
      <c r="AV155" s="2">
        <f>'(6) SMB_R23p2-5km_Gl'!BI154-'(5) year_D_R23p2-5.5km'!BI153</f>
        <v>1.1389700000000003E-2</v>
      </c>
      <c r="AW155" s="2">
        <f>'(6) SMB_R23p2-5km_Gl'!BJ154-'(5) year_D_R23p2-5.5km'!BJ153</f>
        <v>0.66449160000000007</v>
      </c>
      <c r="AX155" s="23">
        <f t="shared" si="21"/>
        <v>-2.686933913043479E-2</v>
      </c>
      <c r="AY155" s="23">
        <f t="shared" si="23"/>
        <v>2.7171852631578942E-2</v>
      </c>
      <c r="AZ155" s="23">
        <f t="shared" si="24"/>
        <v>-0.11545566666666668</v>
      </c>
      <c r="BD155" s="2">
        <f>SQRT('(5) year_D_R23p2-5.5km'!BN153^2+'(5) year_D_R23p2-5.5km'!$M153^2)</f>
        <v>0.53619456478337812</v>
      </c>
      <c r="BE155" s="2">
        <f>SQRT('(5) year_D_R23p2-5.5km'!BO153^2+'(5) year_D_R23p2-5.5km'!$M153^2)</f>
        <v>0.52970494603790308</v>
      </c>
      <c r="BF155" s="2">
        <f>SQRT('(5) year_D_R23p2-5.5km'!BP153^2+'(5) year_D_R23p2-5.5km'!$M153^2)</f>
        <v>0.48953050014003346</v>
      </c>
      <c r="BG155" s="2">
        <f>SQRT('(5) year_D_R23p2-5.5km'!BQ153^2+'(5) year_D_R23p2-5.5km'!$M153^2)</f>
        <v>0.45077589959809666</v>
      </c>
      <c r="BH155" s="2">
        <f>SQRT('(5) year_D_R23p2-5.5km'!BR153^2+'(5) year_D_R23p2-5.5km'!$M153^2)</f>
        <v>0.41475346641819399</v>
      </c>
      <c r="BI155" s="2">
        <f>SQRT('(5) year_D_R23p2-5.5km'!BS153^2+'(5) year_D_R23p2-5.5km'!$M153^2)</f>
        <v>0.38020412614766652</v>
      </c>
      <c r="BJ155" s="2">
        <f>SQRT('(5) year_D_R23p2-5.5km'!BT153^2+'(5) year_D_R23p2-5.5km'!$M153^2)</f>
        <v>0.34801994060056435</v>
      </c>
      <c r="BK155" s="2">
        <f>SQRT('(5) year_D_R23p2-5.5km'!BU153^2+'(5) year_D_R23p2-5.5km'!$M153^2)</f>
        <v>0.31740842048711448</v>
      </c>
      <c r="BL155" s="2">
        <f>SQRT('(5) year_D_R23p2-5.5km'!BV153^2+'(5) year_D_R23p2-5.5km'!$M153^2)</f>
        <v>0.28928137195015913</v>
      </c>
      <c r="BM155" s="2">
        <f>SQRT('(5) year_D_R23p2-5.5km'!BW153^2+'(5) year_D_R23p2-5.5km'!$M153^2)</f>
        <v>0.26291744483032004</v>
      </c>
      <c r="BN155" s="2">
        <f>SQRT('(5) year_D_R23p2-5.5km'!BX153^2+'(5) year_D_R23p2-5.5km'!$M153^2)</f>
        <v>0.23927382613200865</v>
      </c>
      <c r="BO155" s="2">
        <f>SQRT('(5) year_D_R23p2-5.5km'!BY153^2+'(5) year_D_R23p2-5.5km'!$M153^2)</f>
        <v>0.21814474701399275</v>
      </c>
      <c r="BP155" s="2">
        <f>SQRT('(5) year_D_R23p2-5.5km'!BZ153^2+'(5) year_D_R23p2-5.5km'!$M153^2)</f>
        <v>0.20015247924779739</v>
      </c>
      <c r="BQ155" s="2">
        <f>SQRT('(5) year_D_R23p2-5.5km'!CA153^2+'(5) year_D_R23p2-5.5km'!$M153^2)</f>
        <v>0.18643609697761138</v>
      </c>
      <c r="BR155" s="2">
        <f>SQRT('(5) year_D_R23p2-5.5km'!CB153^2+'(5) year_D_R23p2-5.5km'!$M153^2)</f>
        <v>0.17776759374809084</v>
      </c>
      <c r="BS155" s="2">
        <f>SQRT('(5) year_D_R23p2-5.5km'!CC153^2+'(5) year_D_R23p2-5.5km'!$M153^2)</f>
        <v>0.17501144416097145</v>
      </c>
      <c r="BT155" s="2">
        <f>SQRT('(5) year_D_R23p2-5.5km'!CD153^2+'(5) year_D_R23p2-5.5km'!$M153^2)</f>
        <v>0.17517379422107388</v>
      </c>
      <c r="BU155" s="2">
        <f>SQRT('(5) year_D_R23p2-5.5km'!CE153^2+'(5) year_D_R23p2-5.5km'!$M153^2)</f>
        <v>0.17663682611659742</v>
      </c>
      <c r="BV155" s="2">
        <f>SQRT('(5) year_D_R23p2-5.5km'!CF153^2+'(5) year_D_R23p2-5.5km'!$M153^2)</f>
        <v>0.17607194857191608</v>
      </c>
      <c r="BW155" s="2">
        <f>SQRT('(5) year_D_R23p2-5.5km'!CG153^2+'(5) year_D_R23p2-5.5km'!$M153^2)</f>
        <v>0.17346379456008146</v>
      </c>
      <c r="BX155" s="2">
        <f>SQRT('(5) year_D_R23p2-5.5km'!CH153^2+'(5) year_D_R23p2-5.5km'!$M153^2)</f>
        <v>0.17001348430077734</v>
      </c>
      <c r="BY155" s="2">
        <f>SQRT('(5) year_D_R23p2-5.5km'!CI153^2+'(5) year_D_R23p2-5.5km'!$M153^2)</f>
        <v>0.16364986032329268</v>
      </c>
      <c r="BZ155" s="2">
        <f>SQRT('(5) year_D_R23p2-5.5km'!CJ153^2+'(5) year_D_R23p2-5.5km'!$M153^2)</f>
        <v>0.15372111206229411</v>
      </c>
      <c r="CA155" s="2">
        <f>SQRT('(5) year_D_R23p2-5.5km'!CK153^2+'(5) year_D_R23p2-5.5km'!$M153^2)</f>
        <v>0.20286137822555278</v>
      </c>
      <c r="CB155" s="2">
        <f>SQRT('(5) year_D_R23p2-5.5km'!CL153^2+'(5) year_D_R23p2-5.5km'!$M153^2)</f>
        <v>0.16837783323049982</v>
      </c>
      <c r="CC155" s="2">
        <f>SQRT('(5) year_D_R23p2-5.5km'!CM153^2+'(5) year_D_R23p2-5.5km'!$M153^2)</f>
        <v>0.15424140908468553</v>
      </c>
      <c r="CD155" s="2">
        <f>SQRT('(5) year_D_R23p2-5.5km'!CN153^2+'(5) year_D_R23p2-5.5km'!$M153^2)</f>
        <v>0.17001951125957315</v>
      </c>
      <c r="CE155" s="2">
        <f>SQRT('(5) year_D_R23p2-5.5km'!CO153^2+'(5) year_D_R23p2-5.5km'!$M153^2)</f>
        <v>0.141310581746007</v>
      </c>
      <c r="CF155" s="2">
        <f>SQRT('(5) year_D_R23p2-5.5km'!CP153^2+'(5) year_D_R23p2-5.5km'!$M153^2)</f>
        <v>0.14048225524285879</v>
      </c>
      <c r="CG155" s="2">
        <f>SQRT('(5) year_D_R23p2-5.5km'!CQ153^2+'(5) year_D_R23p2-5.5km'!$M153^2)</f>
        <v>0.13575103843486369</v>
      </c>
      <c r="CH155" s="2">
        <f>SQRT('(5) year_D_R23p2-5.5km'!CR153^2+'(5) year_D_R23p2-5.5km'!$M153^2)</f>
        <v>0.13686249824593544</v>
      </c>
      <c r="CI155" s="2">
        <f>SQRT('(5) year_D_R23p2-5.5km'!CS153^2+'(5) year_D_R23p2-5.5km'!$M153^2)</f>
        <v>0.14002413777571529</v>
      </c>
      <c r="CJ155" s="2">
        <f>SQRT('(5) year_D_R23p2-5.5km'!CT153^2+'(5) year_D_R23p2-5.5km'!$M153^2)</f>
        <v>0.14016727618029531</v>
      </c>
      <c r="CK155" s="2">
        <f>SQRT('(5) year_D_R23p2-5.5km'!CU153^2+'(5) year_D_R23p2-5.5km'!$M153^2)</f>
        <v>0.13729982659036771</v>
      </c>
      <c r="CL155" s="2">
        <f>SQRT('(5) year_D_R23p2-5.5km'!CV153^2+'(5) year_D_R23p2-5.5km'!$M153^2)</f>
        <v>0.13629979706876311</v>
      </c>
      <c r="CM155" s="2">
        <f>SQRT('(5) year_D_R23p2-5.5km'!CW153^2+'(5) year_D_R23p2-5.5km'!$M153^2)</f>
        <v>0.13773994627846992</v>
      </c>
      <c r="CN155" s="2">
        <f>SQRT('(5) year_D_R23p2-5.5km'!CX153^2+'(5) year_D_R23p2-5.5km'!$M153^2)</f>
        <v>0.12675017865827309</v>
      </c>
      <c r="CO155" s="2">
        <f>SQRT('(5) year_D_R23p2-5.5km'!CY153^2+'(5) year_D_R23p2-5.5km'!$M153^2)</f>
        <v>0.12573765143319335</v>
      </c>
      <c r="CP155" s="2">
        <f>SQRT('(5) year_D_R23p2-5.5km'!CZ153^2+'(5) year_D_R23p2-5.5km'!$M153^2)</f>
        <v>0.13473010224431112</v>
      </c>
      <c r="CQ155" s="2">
        <f>SQRT('(5) year_D_R23p2-5.5km'!DA153^2+'(5) year_D_R23p2-5.5km'!$M153^2)</f>
        <v>0.140967395949393</v>
      </c>
      <c r="CR155" s="2">
        <f>SQRT('(5) year_D_R23p2-5.5km'!DB153^2+'(5) year_D_R23p2-5.5km'!$M153^2)</f>
        <v>0.14612021987204454</v>
      </c>
      <c r="CS155" s="2">
        <f>SQRT('(5) year_D_R23p2-5.5km'!DC153^2+'(5) year_D_R23p2-5.5km'!$M153^2)</f>
        <v>0.15524322083958211</v>
      </c>
      <c r="CT155" s="2">
        <f>SQRT('(5) year_D_R23p2-5.5km'!DD153^2+'(5) year_D_R23p2-5.5km'!$M153^2)</f>
        <v>0.14149883711557343</v>
      </c>
      <c r="CU155" s="2">
        <f>SQRT('(5) year_D_R23p2-5.5km'!DE153^2+'(5) year_D_R23p2-5.5km'!$M153^2)</f>
        <v>0.14358767297119635</v>
      </c>
      <c r="CV155" s="2">
        <f>SQRT('(5) year_D_R23p2-5.5km'!DF153^2+'(5) year_D_R23p2-5.5km'!$M153^2)</f>
        <v>0.14270856784097333</v>
      </c>
      <c r="CW155" s="2">
        <f>SQRT('(5) year_D_R23p2-5.5km'!DG153^2+'(5) year_D_R23p2-5.5km'!$M153^2)</f>
        <v>0.13979271110497302</v>
      </c>
      <c r="CX155" s="2">
        <f>SQRT('(5) year_D_R23p2-5.5km'!DH153^2+'(5) year_D_R23p2-5.5km'!$M153^2)</f>
        <v>0.15834958277875394</v>
      </c>
      <c r="CY155" s="2">
        <f t="shared" si="25"/>
        <v>3.1573544721799213E-2</v>
      </c>
      <c r="CZ155" s="2">
        <f t="shared" si="22"/>
        <v>7.1249809043900311E-2</v>
      </c>
      <c r="DA155" s="2">
        <f t="shared" si="26"/>
        <v>3.2759515153461566E-2</v>
      </c>
    </row>
    <row r="156" spans="1:105" x14ac:dyDescent="0.2">
      <c r="A156" s="170" t="s">
        <v>125</v>
      </c>
      <c r="B156" s="3" t="s">
        <v>197</v>
      </c>
      <c r="C156" s="2">
        <f>'(6) SMB_R23p2-5km_Gl'!P155-'(5) year_D_R23p2-5.5km'!P154</f>
        <v>4.3793199999999977E-2</v>
      </c>
      <c r="D156" s="2">
        <f>'(6) SMB_R23p2-5km_Gl'!Q155-'(5) year_D_R23p2-5.5km'!Q154</f>
        <v>0.10379320000000003</v>
      </c>
      <c r="E156" s="2">
        <f>'(6) SMB_R23p2-5km_Gl'!R155-'(5) year_D_R23p2-5.5km'!R154</f>
        <v>-0.29620679999999999</v>
      </c>
      <c r="F156" s="2">
        <f>'(6) SMB_R23p2-5km_Gl'!S155-'(5) year_D_R23p2-5.5km'!S154</f>
        <v>-0.18620680000000001</v>
      </c>
      <c r="G156" s="2">
        <f>'(6) SMB_R23p2-5km_Gl'!T155-'(5) year_D_R23p2-5.5km'!T154</f>
        <v>0.28379319999999997</v>
      </c>
      <c r="H156" s="2">
        <f>'(6) SMB_R23p2-5km_Gl'!U155-'(5) year_D_R23p2-5.5km'!U154</f>
        <v>-1.6206799999999966E-2</v>
      </c>
      <c r="I156" s="2">
        <f>'(6) SMB_R23p2-5km_Gl'!V155-'(5) year_D_R23p2-5.5km'!V154</f>
        <v>-0.19620680000000001</v>
      </c>
      <c r="J156" s="2">
        <f>'(6) SMB_R23p2-5km_Gl'!W155-'(5) year_D_R23p2-5.5km'!W154</f>
        <v>-0.3062068</v>
      </c>
      <c r="K156" s="2">
        <f>'(6) SMB_R23p2-5km_Gl'!X155-'(5) year_D_R23p2-5.5km'!X154</f>
        <v>-0.12620680000000001</v>
      </c>
      <c r="L156" s="2">
        <f>'(6) SMB_R23p2-5km_Gl'!Y155-'(5) year_D_R23p2-5.5km'!Y154</f>
        <v>-0.5562068</v>
      </c>
      <c r="M156" s="2">
        <f>'(6) SMB_R23p2-5km_Gl'!Z155-'(5) year_D_R23p2-5.5km'!Z154</f>
        <v>-0.45620680000000002</v>
      </c>
      <c r="N156" s="2">
        <f>'(6) SMB_R23p2-5km_Gl'!AA155-'(5) year_D_R23p2-5.5km'!AA154</f>
        <v>-0.19620680000000001</v>
      </c>
      <c r="O156" s="2">
        <f>'(6) SMB_R23p2-5km_Gl'!AB155-'(5) year_D_R23p2-5.5km'!AB154</f>
        <v>0.30379319999999999</v>
      </c>
      <c r="P156" s="2">
        <f>'(6) SMB_R23p2-5km_Gl'!AC155-'(5) year_D_R23p2-5.5km'!AC154</f>
        <v>5.3793199999999985E-2</v>
      </c>
      <c r="Q156" s="2">
        <f>'(6) SMB_R23p2-5km_Gl'!AD155-'(5) year_D_R23p2-5.5km'!AD154</f>
        <v>-0.2012601</v>
      </c>
      <c r="R156" s="2">
        <f>'(6) SMB_R23p2-5km_Gl'!AE155-'(5) year_D_R23p2-5.5km'!AE154</f>
        <v>0.35855399999999998</v>
      </c>
      <c r="S156" s="2">
        <f>'(6) SMB_R23p2-5km_Gl'!AF155-'(5) year_D_R23p2-5.5km'!AF154</f>
        <v>-0.1964236</v>
      </c>
      <c r="T156" s="2">
        <f>'(6) SMB_R23p2-5km_Gl'!AG155-'(5) year_D_R23p2-5.5km'!AG154</f>
        <v>-0.28210000000000002</v>
      </c>
      <c r="U156" s="2">
        <f>'(6) SMB_R23p2-5km_Gl'!AH155-'(5) year_D_R23p2-5.5km'!AH154</f>
        <v>-0.36834439999999996</v>
      </c>
      <c r="V156" s="2">
        <f>'(6) SMB_R23p2-5km_Gl'!AI155-'(5) year_D_R23p2-5.5km'!AI154</f>
        <v>1.7070400000000041E-2</v>
      </c>
      <c r="W156" s="2">
        <f>'(6) SMB_R23p2-5km_Gl'!AJ155-'(5) year_D_R23p2-5.5km'!AJ154</f>
        <v>0.13286730000000002</v>
      </c>
      <c r="X156" s="2">
        <f>'(6) SMB_R23p2-5km_Gl'!AK155-'(5) year_D_R23p2-5.5km'!AK154</f>
        <v>0.11585869999999998</v>
      </c>
      <c r="Y156" s="2">
        <f>'(6) SMB_R23p2-5km_Gl'!AL155-'(5) year_D_R23p2-5.5km'!AL154</f>
        <v>0.28923219999999999</v>
      </c>
      <c r="Z156" s="2">
        <f>'(6) SMB_R23p2-5km_Gl'!AM155-'(5) year_D_R23p2-5.5km'!AM154</f>
        <v>-0.52119470000000001</v>
      </c>
      <c r="AA156" s="2">
        <f>'(6) SMB_R23p2-5km_Gl'!AN155-'(5) year_D_R23p2-5.5km'!AN154</f>
        <v>6.5159899999999993E-2</v>
      </c>
      <c r="AB156" s="2">
        <f>'(6) SMB_R23p2-5km_Gl'!AO155-'(5) year_D_R23p2-5.5km'!AO154</f>
        <v>-7.4493999999999949E-3</v>
      </c>
      <c r="AC156" s="2">
        <f>'(6) SMB_R23p2-5km_Gl'!AP155-'(5) year_D_R23p2-5.5km'!AP154</f>
        <v>0.14006180000000001</v>
      </c>
      <c r="AD156" s="2">
        <f>'(6) SMB_R23p2-5km_Gl'!AQ155-'(5) year_D_R23p2-5.5km'!AQ154</f>
        <v>-5.6685199999999991E-2</v>
      </c>
      <c r="AE156" s="2">
        <f>'(6) SMB_R23p2-5km_Gl'!AR155-'(5) year_D_R23p2-5.5km'!AR154</f>
        <v>-0.23846489999999995</v>
      </c>
      <c r="AF156" s="2">
        <f>'(6) SMB_R23p2-5km_Gl'!AS155-'(5) year_D_R23p2-5.5km'!AS154</f>
        <v>-4.0244599999999964E-2</v>
      </c>
      <c r="AG156" s="2">
        <f>'(6) SMB_R23p2-5km_Gl'!AT155-'(5) year_D_R23p2-5.5km'!AT154</f>
        <v>-0.29349760000000003</v>
      </c>
      <c r="AH156" s="2">
        <f>'(6) SMB_R23p2-5km_Gl'!AU155-'(5) year_D_R23p2-5.5km'!AU154</f>
        <v>0.17324940000000005</v>
      </c>
      <c r="AI156" s="2">
        <f>'(6) SMB_R23p2-5km_Gl'!AV155-'(5) year_D_R23p2-5.5km'!AV154</f>
        <v>-0.43038570000000004</v>
      </c>
      <c r="AJ156" s="2">
        <f>'(6) SMB_R23p2-5km_Gl'!AW155-'(5) year_D_R23p2-5.5km'!AW154</f>
        <v>-0.1936387</v>
      </c>
      <c r="AK156" s="2">
        <f>'(6) SMB_R23p2-5km_Gl'!AX155-'(5) year_D_R23p2-5.5km'!AX154</f>
        <v>4.3108300000000044E-2</v>
      </c>
      <c r="AL156" s="2">
        <f>'(6) SMB_R23p2-5km_Gl'!AY155-'(5) year_D_R23p2-5.5km'!AY154</f>
        <v>-0.4493702</v>
      </c>
      <c r="AM156" s="2">
        <f>'(6) SMB_R23p2-5km_Gl'!AZ155-'(5) year_D_R23p2-5.5km'!AZ154</f>
        <v>-5.3070700000000026E-2</v>
      </c>
      <c r="AN156" s="2">
        <f>'(6) SMB_R23p2-5km_Gl'!BA155-'(5) year_D_R23p2-5.5km'!BA154</f>
        <v>9.9483500000000002E-2</v>
      </c>
      <c r="AO156" s="2">
        <f>'(6) SMB_R23p2-5km_Gl'!BB155-'(5) year_D_R23p2-5.5km'!BB154</f>
        <v>-0.2855492</v>
      </c>
      <c r="AP156" s="2">
        <f>'(6) SMB_R23p2-5km_Gl'!BC155-'(5) year_D_R23p2-5.5km'!BC154</f>
        <v>-0.2761826</v>
      </c>
      <c r="AQ156" s="2">
        <f>'(6) SMB_R23p2-5km_Gl'!BD155-'(5) year_D_R23p2-5.5km'!BD154</f>
        <v>-0.29681599999999997</v>
      </c>
      <c r="AR156" s="2">
        <f>'(6) SMB_R23p2-5km_Gl'!BE155-'(5) year_D_R23p2-5.5km'!BE154</f>
        <v>-0.42783149999999992</v>
      </c>
      <c r="AS156" s="2">
        <f>'(6) SMB_R23p2-5km_Gl'!BF155-'(5) year_D_R23p2-5.5km'!BF154</f>
        <v>-3.2733400000000024E-2</v>
      </c>
      <c r="AT156" s="2">
        <f>'(6) SMB_R23p2-5km_Gl'!BG155-'(5) year_D_R23p2-5.5km'!BG154</f>
        <v>0.11911170000000004</v>
      </c>
      <c r="AU156" s="2">
        <f>'(6) SMB_R23p2-5km_Gl'!BH155-'(5) year_D_R23p2-5.5km'!BH154</f>
        <v>0.12407899999999999</v>
      </c>
      <c r="AV156" s="2">
        <f>'(6) SMB_R23p2-5km_Gl'!BI155-'(5) year_D_R23p2-5.5km'!BI154</f>
        <v>-1.019099999999995E-3</v>
      </c>
      <c r="AW156" s="2">
        <f>'(6) SMB_R23p2-5km_Gl'!BJ155-'(5) year_D_R23p2-5.5km'!BJ154</f>
        <v>0.44434059999999997</v>
      </c>
      <c r="AX156" s="23">
        <f t="shared" si="21"/>
        <v>-9.8289578260869523E-2</v>
      </c>
      <c r="AY156" s="23">
        <f t="shared" si="23"/>
        <v>-0.11770891052631578</v>
      </c>
      <c r="AZ156" s="23">
        <f t="shared" si="24"/>
        <v>-0.13665401666666666</v>
      </c>
      <c r="BD156" s="2">
        <f>SQRT('(5) year_D_R23p2-5.5km'!BN154^2+'(5) year_D_R23p2-5.5km'!$M154^2)</f>
        <v>0.47000854393091851</v>
      </c>
      <c r="BE156" s="2">
        <f>SQRT('(5) year_D_R23p2-5.5km'!BO154^2+'(5) year_D_R23p2-5.5km'!$M154^2)</f>
        <v>0.43755353830886612</v>
      </c>
      <c r="BF156" s="2">
        <f>SQRT('(5) year_D_R23p2-5.5km'!BP154^2+'(5) year_D_R23p2-5.5km'!$M154^2)</f>
        <v>0.4068202817486683</v>
      </c>
      <c r="BG156" s="2">
        <f>SQRT('(5) year_D_R23p2-5.5km'!BQ154^2+'(5) year_D_R23p2-5.5km'!$M154^2)</f>
        <v>0.3778530091252833</v>
      </c>
      <c r="BH156" s="2">
        <f>SQRT('(5) year_D_R23p2-5.5km'!BR154^2+'(5) year_D_R23p2-5.5km'!$M154^2)</f>
        <v>0.35070852847851608</v>
      </c>
      <c r="BI156" s="2">
        <f>SQRT('(5) year_D_R23p2-5.5km'!BS154^2+'(5) year_D_R23p2-5.5km'!$M154^2)</f>
        <v>0.32546008483723482</v>
      </c>
      <c r="BJ156" s="2">
        <f>SQRT('(5) year_D_R23p2-5.5km'!BT154^2+'(5) year_D_R23p2-5.5km'!$M154^2)</f>
        <v>0.30253890963520758</v>
      </c>
      <c r="BK156" s="2">
        <f>SQRT('(5) year_D_R23p2-5.5km'!BU154^2+'(5) year_D_R23p2-5.5km'!$M154^2)</f>
        <v>0.28170227708864193</v>
      </c>
      <c r="BL156" s="2">
        <f>SQRT('(5) year_D_R23p2-5.5km'!BV154^2+'(5) year_D_R23p2-5.5km'!$M154^2)</f>
        <v>0.263087415069091</v>
      </c>
      <c r="BM156" s="2">
        <f>SQRT('(5) year_D_R23p2-5.5km'!BW154^2+'(5) year_D_R23p2-5.5km'!$M154^2)</f>
        <v>0.24742173016120989</v>
      </c>
      <c r="BN156" s="2">
        <f>SQRT('(5) year_D_R23p2-5.5km'!BX154^2+'(5) year_D_R23p2-5.5km'!$M154^2)</f>
        <v>0.23470215984669943</v>
      </c>
      <c r="BO156" s="2">
        <f>SQRT('(5) year_D_R23p2-5.5km'!BY154^2+'(5) year_D_R23p2-5.5km'!$M154^2)</f>
        <v>0.22527877071001623</v>
      </c>
      <c r="BP156" s="2">
        <f>SQRT('(5) year_D_R23p2-5.5km'!BZ154^2+'(5) year_D_R23p2-5.5km'!$M154^2)</f>
        <v>0.2197199047811669</v>
      </c>
      <c r="BQ156" s="2">
        <f>SQRT('(5) year_D_R23p2-5.5km'!CA154^2+'(5) year_D_R23p2-5.5km'!$M154^2)</f>
        <v>0.21795244584959603</v>
      </c>
      <c r="BR156" s="2">
        <f>SQRT('(5) year_D_R23p2-5.5km'!CB154^2+'(5) year_D_R23p2-5.5km'!$M154^2)</f>
        <v>0.17439074839629634</v>
      </c>
      <c r="BS156" s="2">
        <f>SQRT('(5) year_D_R23p2-5.5km'!CC154^2+'(5) year_D_R23p2-5.5km'!$M154^2)</f>
        <v>0.18525290057105631</v>
      </c>
      <c r="BT156" s="2">
        <f>SQRT('(5) year_D_R23p2-5.5km'!CD154^2+'(5) year_D_R23p2-5.5km'!$M154^2)</f>
        <v>0.16680316621861641</v>
      </c>
      <c r="BU156" s="2">
        <f>SQRT('(5) year_D_R23p2-5.5km'!CE154^2+'(5) year_D_R23p2-5.5km'!$M154^2)</f>
        <v>0.14537605413114371</v>
      </c>
      <c r="BV156" s="2">
        <f>SQRT('(5) year_D_R23p2-5.5km'!CF154^2+'(5) year_D_R23p2-5.5km'!$M154^2)</f>
        <v>0.13865573056425592</v>
      </c>
      <c r="BW156" s="2">
        <f>SQRT('(5) year_D_R23p2-5.5km'!CG154^2+'(5) year_D_R23p2-5.5km'!$M154^2)</f>
        <v>0.14087915579783147</v>
      </c>
      <c r="BX156" s="2">
        <f>SQRT('(5) year_D_R23p2-5.5km'!CH154^2+'(5) year_D_R23p2-5.5km'!$M154^2)</f>
        <v>0.142269044333211</v>
      </c>
      <c r="BY156" s="2">
        <f>SQRT('(5) year_D_R23p2-5.5km'!CI154^2+'(5) year_D_R23p2-5.5km'!$M154^2)</f>
        <v>0.13872243840285203</v>
      </c>
      <c r="BZ156" s="2">
        <f>SQRT('(5) year_D_R23p2-5.5km'!CJ154^2+'(5) year_D_R23p2-5.5km'!$M154^2)</f>
        <v>0.13513664726297878</v>
      </c>
      <c r="CA156" s="2">
        <f>SQRT('(5) year_D_R23p2-5.5km'!CK154^2+'(5) year_D_R23p2-5.5km'!$M154^2)</f>
        <v>0.17247461415484766</v>
      </c>
      <c r="CB156" s="2">
        <f>SQRT('(5) year_D_R23p2-5.5km'!CL154^2+'(5) year_D_R23p2-5.5km'!$M154^2)</f>
        <v>0.14280257111001821</v>
      </c>
      <c r="CC156" s="2">
        <f>SQRT('(5) year_D_R23p2-5.5km'!CM154^2+'(5) year_D_R23p2-5.5km'!$M154^2)</f>
        <v>0.15012391153557592</v>
      </c>
      <c r="CD156" s="2">
        <f>SQRT('(5) year_D_R23p2-5.5km'!CN154^2+'(5) year_D_R23p2-5.5km'!$M154^2)</f>
        <v>0.13954589937062251</v>
      </c>
      <c r="CE156" s="2">
        <f>SQRT('(5) year_D_R23p2-5.5km'!CO154^2+'(5) year_D_R23p2-5.5km'!$M154^2)</f>
        <v>0.14764759265145633</v>
      </c>
      <c r="CF156" s="2">
        <f>SQRT('(5) year_D_R23p2-5.5km'!CP154^2+'(5) year_D_R23p2-5.5km'!$M154^2)</f>
        <v>0.15556376288009766</v>
      </c>
      <c r="CG156" s="2">
        <f>SQRT('(5) year_D_R23p2-5.5km'!CQ154^2+'(5) year_D_R23p2-5.5km'!$M154^2)</f>
        <v>0.16329928131886481</v>
      </c>
      <c r="CH156" s="2">
        <f>SQRT('(5) year_D_R23p2-5.5km'!CR154^2+'(5) year_D_R23p2-5.5km'!$M154^2)</f>
        <v>0.15512783580095293</v>
      </c>
      <c r="CI156" s="2">
        <f>SQRT('(5) year_D_R23p2-5.5km'!CS154^2+'(5) year_D_R23p2-5.5km'!$M154^2)</f>
        <v>0.14865452864985021</v>
      </c>
      <c r="CJ156" s="2">
        <f>SQRT('(5) year_D_R23p2-5.5km'!CT154^2+'(5) year_D_R23p2-5.5km'!$M154^2)</f>
        <v>0.14029104027665315</v>
      </c>
      <c r="CK156" s="2">
        <f>SQRT('(5) year_D_R23p2-5.5km'!CU154^2+'(5) year_D_R23p2-5.5km'!$M154^2)</f>
        <v>0.12949977273277416</v>
      </c>
      <c r="CL156" s="2">
        <f>SQRT('(5) year_D_R23p2-5.5km'!CV154^2+'(5) year_D_R23p2-5.5km'!$M154^2)</f>
        <v>0.11694405206303499</v>
      </c>
      <c r="CM156" s="2">
        <f>SQRT('(5) year_D_R23p2-5.5km'!CW154^2+'(5) year_D_R23p2-5.5km'!$M154^2)</f>
        <v>0.12842315717981131</v>
      </c>
      <c r="CN156" s="2">
        <f>SQRT('(5) year_D_R23p2-5.5km'!CX154^2+'(5) year_D_R23p2-5.5km'!$M154^2)</f>
        <v>0.11594692732517883</v>
      </c>
      <c r="CO156" s="2">
        <f>SQRT('(5) year_D_R23p2-5.5km'!CY154^2+'(5) year_D_R23p2-5.5km'!$M154^2)</f>
        <v>0.1294332854892615</v>
      </c>
      <c r="CP156" s="2">
        <f>SQRT('(5) year_D_R23p2-5.5km'!CZ154^2+'(5) year_D_R23p2-5.5km'!$M154^2)</f>
        <v>0.12614892967931357</v>
      </c>
      <c r="CQ156" s="2">
        <f>SQRT('(5) year_D_R23p2-5.5km'!DA154^2+'(5) year_D_R23p2-5.5km'!$M154^2)</f>
        <v>0.1334454932090991</v>
      </c>
      <c r="CR156" s="2">
        <f>SQRT('(5) year_D_R23p2-5.5km'!DB154^2+'(5) year_D_R23p2-5.5km'!$M154^2)</f>
        <v>0.1401731824791301</v>
      </c>
      <c r="CS156" s="2">
        <f>SQRT('(5) year_D_R23p2-5.5km'!DC154^2+'(5) year_D_R23p2-5.5km'!$M154^2)</f>
        <v>0.14726054064868435</v>
      </c>
      <c r="CT156" s="2">
        <f>SQRT('(5) year_D_R23p2-5.5km'!DD154^2+'(5) year_D_R23p2-5.5km'!$M154^2)</f>
        <v>0.15310628873030233</v>
      </c>
      <c r="CU156" s="2">
        <f>SQRT('(5) year_D_R23p2-5.5km'!DE154^2+'(5) year_D_R23p2-5.5km'!$M154^2)</f>
        <v>0.14961040197095177</v>
      </c>
      <c r="CV156" s="2">
        <f>SQRT('(5) year_D_R23p2-5.5km'!DF154^2+'(5) year_D_R23p2-5.5km'!$M154^2)</f>
        <v>0.14607511545722773</v>
      </c>
      <c r="CW156" s="2">
        <f>SQRT('(5) year_D_R23p2-5.5km'!DG154^2+'(5) year_D_R23p2-5.5km'!$M154^2)</f>
        <v>0.14073195939101404</v>
      </c>
      <c r="CX156" s="2">
        <f>SQRT('(5) year_D_R23p2-5.5km'!DH154^2+'(5) year_D_R23p2-5.5km'!$M154^2)</f>
        <v>0.15942840224207361</v>
      </c>
      <c r="CY156" s="2">
        <f t="shared" si="25"/>
        <v>2.916812503641535E-2</v>
      </c>
      <c r="CZ156" s="2">
        <f t="shared" si="22"/>
        <v>6.4151781387530901E-2</v>
      </c>
      <c r="DA156" s="2">
        <f t="shared" si="26"/>
        <v>3.2994853665498085E-2</v>
      </c>
    </row>
    <row r="157" spans="1:105" x14ac:dyDescent="0.2">
      <c r="A157" s="170" t="s">
        <v>210</v>
      </c>
      <c r="B157" s="3" t="s">
        <v>197</v>
      </c>
      <c r="C157" s="2">
        <f>'(6) SMB_R23p2-5km_Gl'!P156-'(5) year_D_R23p2-5.5km'!P155</f>
        <v>0.05</v>
      </c>
      <c r="D157" s="2">
        <f>'(6) SMB_R23p2-5km_Gl'!Q156-'(5) year_D_R23p2-5.5km'!Q155</f>
        <v>0.06</v>
      </c>
      <c r="E157" s="2">
        <f>'(6) SMB_R23p2-5km_Gl'!R156-'(5) year_D_R23p2-5.5km'!R155</f>
        <v>0.03</v>
      </c>
      <c r="F157" s="2">
        <f>'(6) SMB_R23p2-5km_Gl'!S156-'(5) year_D_R23p2-5.5km'!S155</f>
        <v>0.04</v>
      </c>
      <c r="G157" s="2">
        <f>'(6) SMB_R23p2-5km_Gl'!T156-'(5) year_D_R23p2-5.5km'!T155</f>
        <v>0.08</v>
      </c>
      <c r="H157" s="2">
        <f>'(6) SMB_R23p2-5km_Gl'!U156-'(5) year_D_R23p2-5.5km'!U155</f>
        <v>0.06</v>
      </c>
      <c r="I157" s="2">
        <f>'(6) SMB_R23p2-5km_Gl'!V156-'(5) year_D_R23p2-5.5km'!V155</f>
        <v>0.03</v>
      </c>
      <c r="J157" s="2">
        <f>'(6) SMB_R23p2-5km_Gl'!W156-'(5) year_D_R23p2-5.5km'!W155</f>
        <v>0.03</v>
      </c>
      <c r="K157" s="2">
        <f>'(6) SMB_R23p2-5km_Gl'!X156-'(5) year_D_R23p2-5.5km'!X155</f>
        <v>0.04</v>
      </c>
      <c r="L157" s="2">
        <f>'(6) SMB_R23p2-5km_Gl'!Y156-'(5) year_D_R23p2-5.5km'!Y155</f>
        <v>0.01</v>
      </c>
      <c r="M157" s="2">
        <f>'(6) SMB_R23p2-5km_Gl'!Z156-'(5) year_D_R23p2-5.5km'!Z155</f>
        <v>0.01</v>
      </c>
      <c r="N157" s="2">
        <f>'(6) SMB_R23p2-5km_Gl'!AA156-'(5) year_D_R23p2-5.5km'!AA155</f>
        <v>0.03</v>
      </c>
      <c r="O157" s="2">
        <f>'(6) SMB_R23p2-5km_Gl'!AB156-'(5) year_D_R23p2-5.5km'!AB155</f>
        <v>7.0000000000000007E-2</v>
      </c>
      <c r="P157" s="2">
        <f>'(6) SMB_R23p2-5km_Gl'!AC156-'(5) year_D_R23p2-5.5km'!AC155</f>
        <v>0.06</v>
      </c>
      <c r="Q157" s="2">
        <f>'(6) SMB_R23p2-5km_Gl'!AD156-'(5) year_D_R23p2-5.5km'!AD155</f>
        <v>0.04</v>
      </c>
      <c r="R157" s="2">
        <f>'(6) SMB_R23p2-5km_Gl'!AE156-'(5) year_D_R23p2-5.5km'!AE155</f>
        <v>0.08</v>
      </c>
      <c r="S157" s="2">
        <f>'(6) SMB_R23p2-5km_Gl'!AF156-'(5) year_D_R23p2-5.5km'!AF155</f>
        <v>0.03</v>
      </c>
      <c r="T157" s="2">
        <f>'(6) SMB_R23p2-5km_Gl'!AG156-'(5) year_D_R23p2-5.5km'!AG155</f>
        <v>0.02</v>
      </c>
      <c r="U157" s="2">
        <f>'(6) SMB_R23p2-5km_Gl'!AH156-'(5) year_D_R23p2-5.5km'!AH155</f>
        <v>0.01</v>
      </c>
      <c r="V157" s="2">
        <f>'(6) SMB_R23p2-5km_Gl'!AI156-'(5) year_D_R23p2-5.5km'!AI155</f>
        <v>0.04</v>
      </c>
      <c r="W157" s="2">
        <f>'(6) SMB_R23p2-5km_Gl'!AJ156-'(5) year_D_R23p2-5.5km'!AJ155</f>
        <v>0.05</v>
      </c>
      <c r="X157" s="2">
        <f>'(6) SMB_R23p2-5km_Gl'!AK156-'(5) year_D_R23p2-5.5km'!AK155</f>
        <v>0.05</v>
      </c>
      <c r="Y157" s="2">
        <f>'(6) SMB_R23p2-5km_Gl'!AL156-'(5) year_D_R23p2-5.5km'!AL155</f>
        <v>7.0000000000000007E-2</v>
      </c>
      <c r="Z157" s="2">
        <f>'(6) SMB_R23p2-5km_Gl'!AM156-'(5) year_D_R23p2-5.5km'!AM155</f>
        <v>0</v>
      </c>
      <c r="AA157" s="2">
        <f>'(6) SMB_R23p2-5km_Gl'!AN156-'(5) year_D_R23p2-5.5km'!AN155</f>
        <v>0.04</v>
      </c>
      <c r="AB157" s="2">
        <f>'(6) SMB_R23p2-5km_Gl'!AO156-'(5) year_D_R23p2-5.5km'!AO155</f>
        <v>0.04</v>
      </c>
      <c r="AC157" s="2">
        <f>'(6) SMB_R23p2-5km_Gl'!AP156-'(5) year_D_R23p2-5.5km'!AP155</f>
        <v>0.05</v>
      </c>
      <c r="AD157" s="2">
        <f>'(6) SMB_R23p2-5km_Gl'!AQ156-'(5) year_D_R23p2-5.5km'!AQ155</f>
        <v>0.04</v>
      </c>
      <c r="AE157" s="2">
        <f>'(6) SMB_R23p2-5km_Gl'!AR156-'(5) year_D_R23p2-5.5km'!AR155</f>
        <v>0.02</v>
      </c>
      <c r="AF157" s="2">
        <f>'(6) SMB_R23p2-5km_Gl'!AS156-'(5) year_D_R23p2-5.5km'!AS155</f>
        <v>0.04</v>
      </c>
      <c r="AG157" s="2">
        <f>'(6) SMB_R23p2-5km_Gl'!AT156-'(5) year_D_R23p2-5.5km'!AT155</f>
        <v>0.03</v>
      </c>
      <c r="AH157" s="2">
        <f>'(6) SMB_R23p2-5km_Gl'!AU156-'(5) year_D_R23p2-5.5km'!AU155</f>
        <v>0.06</v>
      </c>
      <c r="AI157" s="2">
        <f>'(6) SMB_R23p2-5km_Gl'!AV156-'(5) year_D_R23p2-5.5km'!AV155</f>
        <v>0</v>
      </c>
      <c r="AJ157" s="2">
        <f>'(6) SMB_R23p2-5km_Gl'!AW156-'(5) year_D_R23p2-5.5km'!AW155</f>
        <v>0.02</v>
      </c>
      <c r="AK157" s="2">
        <f>'(6) SMB_R23p2-5km_Gl'!AX156-'(5) year_D_R23p2-5.5km'!AX155</f>
        <v>0.03</v>
      </c>
      <c r="AL157" s="2">
        <f>'(6) SMB_R23p2-5km_Gl'!AY156-'(5) year_D_R23p2-5.5km'!AY155</f>
        <v>0.01</v>
      </c>
      <c r="AM157" s="2">
        <f>'(6) SMB_R23p2-5km_Gl'!AZ156-'(5) year_D_R23p2-5.5km'!AZ155</f>
        <v>0.02</v>
      </c>
      <c r="AN157" s="2">
        <f>'(6) SMB_R23p2-5km_Gl'!BA156-'(5) year_D_R23p2-5.5km'!BA155</f>
        <v>0.05</v>
      </c>
      <c r="AO157" s="2">
        <f>'(6) SMB_R23p2-5km_Gl'!BB156-'(5) year_D_R23p2-5.5km'!BB155</f>
        <v>0.01</v>
      </c>
      <c r="AP157" s="2">
        <f>'(6) SMB_R23p2-5km_Gl'!BC156-'(5) year_D_R23p2-5.5km'!BC155</f>
        <v>0.01</v>
      </c>
      <c r="AQ157" s="2">
        <f>'(6) SMB_R23p2-5km_Gl'!BD156-'(5) year_D_R23p2-5.5km'!BD155</f>
        <v>0.02</v>
      </c>
      <c r="AR157" s="2">
        <f>'(6) SMB_R23p2-5km_Gl'!BE156-'(5) year_D_R23p2-5.5km'!BE155</f>
        <v>0</v>
      </c>
      <c r="AS157" s="2">
        <f>'(6) SMB_R23p2-5km_Gl'!BF156-'(5) year_D_R23p2-5.5km'!BF155</f>
        <v>0.05</v>
      </c>
      <c r="AT157" s="2">
        <f>'(6) SMB_R23p2-5km_Gl'!BG156-'(5) year_D_R23p2-5.5km'!BG155</f>
        <v>0.06</v>
      </c>
      <c r="AU157" s="2">
        <f>'(6) SMB_R23p2-5km_Gl'!BH156-'(5) year_D_R23p2-5.5km'!BH155</f>
        <v>0.06</v>
      </c>
      <c r="AV157" s="2">
        <f>'(6) SMB_R23p2-5km_Gl'!BI156-'(5) year_D_R23p2-5.5km'!BI155</f>
        <v>0.03</v>
      </c>
      <c r="AW157" s="2">
        <f>'(6) SMB_R23p2-5km_Gl'!BJ156-'(5) year_D_R23p2-5.5km'!BJ155</f>
        <v>0.08</v>
      </c>
      <c r="AX157" s="23">
        <f t="shared" si="21"/>
        <v>3.6521739130434799E-2</v>
      </c>
      <c r="AY157" s="23">
        <f t="shared" si="23"/>
        <v>4.1052631578947375E-2</v>
      </c>
      <c r="AZ157" s="23">
        <f t="shared" si="24"/>
        <v>2.8888888888888891E-2</v>
      </c>
      <c r="BD157" s="2">
        <f>SQRT('(5) year_D_R23p2-5.5km'!BN155^2+'(5) year_D_R23p2-5.5km'!$M155^2)</f>
        <v>1.538481800065261E-3</v>
      </c>
      <c r="BE157" s="2">
        <f>SQRT('(5) year_D_R23p2-5.5km'!BO155^2+'(5) year_D_R23p2-5.5km'!$M155^2)</f>
        <v>1.538481800065261E-3</v>
      </c>
      <c r="BF157" s="2">
        <f>SQRT('(5) year_D_R23p2-5.5km'!BP155^2+'(5) year_D_R23p2-5.5km'!$M155^2)</f>
        <v>1.538481800065261E-3</v>
      </c>
      <c r="BG157" s="2">
        <f>SQRT('(5) year_D_R23p2-5.5km'!BQ155^2+'(5) year_D_R23p2-5.5km'!$M155^2)</f>
        <v>1.538481800065261E-3</v>
      </c>
      <c r="BH157" s="2">
        <f>SQRT('(5) year_D_R23p2-5.5km'!BR155^2+'(5) year_D_R23p2-5.5km'!$M155^2)</f>
        <v>1.538481800065261E-3</v>
      </c>
      <c r="BI157" s="2">
        <f>SQRT('(5) year_D_R23p2-5.5km'!BS155^2+'(5) year_D_R23p2-5.5km'!$M155^2)</f>
        <v>1.538481800065261E-3</v>
      </c>
      <c r="BJ157" s="2">
        <f>SQRT('(5) year_D_R23p2-5.5km'!BT155^2+'(5) year_D_R23p2-5.5km'!$M155^2)</f>
        <v>1.538481800065261E-3</v>
      </c>
      <c r="BK157" s="2">
        <f>SQRT('(5) year_D_R23p2-5.5km'!BU155^2+'(5) year_D_R23p2-5.5km'!$M155^2)</f>
        <v>1.538481800065261E-3</v>
      </c>
      <c r="BL157" s="2">
        <f>SQRT('(5) year_D_R23p2-5.5km'!BV155^2+'(5) year_D_R23p2-5.5km'!$M155^2)</f>
        <v>1.538481800065261E-3</v>
      </c>
      <c r="BM157" s="2">
        <f>SQRT('(5) year_D_R23p2-5.5km'!BW155^2+'(5) year_D_R23p2-5.5km'!$M155^2)</f>
        <v>1.538481800065261E-3</v>
      </c>
      <c r="BN157" s="2">
        <f>SQRT('(5) year_D_R23p2-5.5km'!BX155^2+'(5) year_D_R23p2-5.5km'!$M155^2)</f>
        <v>1.538481800065261E-3</v>
      </c>
      <c r="BO157" s="2">
        <f>SQRT('(5) year_D_R23p2-5.5km'!BY155^2+'(5) year_D_R23p2-5.5km'!$M155^2)</f>
        <v>1.538481800065261E-3</v>
      </c>
      <c r="BP157" s="2">
        <f>SQRT('(5) year_D_R23p2-5.5km'!BZ155^2+'(5) year_D_R23p2-5.5km'!$M155^2)</f>
        <v>1.538481800065261E-3</v>
      </c>
      <c r="BQ157" s="2">
        <f>SQRT('(5) year_D_R23p2-5.5km'!CA155^2+'(5) year_D_R23p2-5.5km'!$M155^2)</f>
        <v>1.538481800065261E-3</v>
      </c>
      <c r="BR157" s="2">
        <f>SQRT('(5) year_D_R23p2-5.5km'!CB155^2+'(5) year_D_R23p2-5.5km'!$M155^2)</f>
        <v>1.538481800065261E-3</v>
      </c>
      <c r="BS157" s="2">
        <f>SQRT('(5) year_D_R23p2-5.5km'!CC155^2+'(5) year_D_R23p2-5.5km'!$M155^2)</f>
        <v>1.538481800065261E-3</v>
      </c>
      <c r="BT157" s="2">
        <f>SQRT('(5) year_D_R23p2-5.5km'!CD155^2+'(5) year_D_R23p2-5.5km'!$M155^2)</f>
        <v>1.538481800065261E-3</v>
      </c>
      <c r="BU157" s="2">
        <f>SQRT('(5) year_D_R23p2-5.5km'!CE155^2+'(5) year_D_R23p2-5.5km'!$M155^2)</f>
        <v>1.538481800065261E-3</v>
      </c>
      <c r="BV157" s="2">
        <f>SQRT('(5) year_D_R23p2-5.5km'!CF155^2+'(5) year_D_R23p2-5.5km'!$M155^2)</f>
        <v>1.538481800065261E-3</v>
      </c>
      <c r="BW157" s="2">
        <f>SQRT('(5) year_D_R23p2-5.5km'!CG155^2+'(5) year_D_R23p2-5.5km'!$M155^2)</f>
        <v>1.538481800065261E-3</v>
      </c>
      <c r="BX157" s="2">
        <f>SQRT('(5) year_D_R23p2-5.5km'!CH155^2+'(5) year_D_R23p2-5.5km'!$M155^2)</f>
        <v>1.538481800065261E-3</v>
      </c>
      <c r="BY157" s="2">
        <f>SQRT('(5) year_D_R23p2-5.5km'!CI155^2+'(5) year_D_R23p2-5.5km'!$M155^2)</f>
        <v>1.538481800065261E-3</v>
      </c>
      <c r="BZ157" s="2">
        <f>SQRT('(5) year_D_R23p2-5.5km'!CJ155^2+'(5) year_D_R23p2-5.5km'!$M155^2)</f>
        <v>1.538481800065261E-3</v>
      </c>
      <c r="CA157" s="2">
        <f>SQRT('(5) year_D_R23p2-5.5km'!CK155^2+'(5) year_D_R23p2-5.5km'!$M155^2)</f>
        <v>1.538481800065261E-3</v>
      </c>
      <c r="CB157" s="2">
        <f>SQRT('(5) year_D_R23p2-5.5km'!CL155^2+'(5) year_D_R23p2-5.5km'!$M155^2)</f>
        <v>1.538481800065261E-3</v>
      </c>
      <c r="CC157" s="2">
        <f>SQRT('(5) year_D_R23p2-5.5km'!CM155^2+'(5) year_D_R23p2-5.5km'!$M155^2)</f>
        <v>1.538481800065261E-3</v>
      </c>
      <c r="CD157" s="2">
        <f>SQRT('(5) year_D_R23p2-5.5km'!CN155^2+'(5) year_D_R23p2-5.5km'!$M155^2)</f>
        <v>1.538481800065261E-3</v>
      </c>
      <c r="CE157" s="2">
        <f>SQRT('(5) year_D_R23p2-5.5km'!CO155^2+'(5) year_D_R23p2-5.5km'!$M155^2)</f>
        <v>1.538481800065261E-3</v>
      </c>
      <c r="CF157" s="2">
        <f>SQRT('(5) year_D_R23p2-5.5km'!CP155^2+'(5) year_D_R23p2-5.5km'!$M155^2)</f>
        <v>1.538481800065261E-3</v>
      </c>
      <c r="CG157" s="2">
        <f>SQRT('(5) year_D_R23p2-5.5km'!CQ155^2+'(5) year_D_R23p2-5.5km'!$M155^2)</f>
        <v>1.538481800065261E-3</v>
      </c>
      <c r="CH157" s="2">
        <f>SQRT('(5) year_D_R23p2-5.5km'!CR155^2+'(5) year_D_R23p2-5.5km'!$M155^2)</f>
        <v>1.538481800065261E-3</v>
      </c>
      <c r="CI157" s="2">
        <f>SQRT('(5) year_D_R23p2-5.5km'!CS155^2+'(5) year_D_R23p2-5.5km'!$M155^2)</f>
        <v>1.538481800065261E-3</v>
      </c>
      <c r="CJ157" s="2">
        <f>SQRT('(5) year_D_R23p2-5.5km'!CT155^2+'(5) year_D_R23p2-5.5km'!$M155^2)</f>
        <v>1.538481800065261E-3</v>
      </c>
      <c r="CK157" s="2">
        <f>SQRT('(5) year_D_R23p2-5.5km'!CU155^2+'(5) year_D_R23p2-5.5km'!$M155^2)</f>
        <v>1.538481800065261E-3</v>
      </c>
      <c r="CL157" s="2">
        <f>SQRT('(5) year_D_R23p2-5.5km'!CV155^2+'(5) year_D_R23p2-5.5km'!$M155^2)</f>
        <v>1.538481800065261E-3</v>
      </c>
      <c r="CM157" s="2">
        <f>SQRT('(5) year_D_R23p2-5.5km'!CW155^2+'(5) year_D_R23p2-5.5km'!$M155^2)</f>
        <v>1.538481800065261E-3</v>
      </c>
      <c r="CN157" s="2">
        <f>SQRT('(5) year_D_R23p2-5.5km'!CX155^2+'(5) year_D_R23p2-5.5km'!$M155^2)</f>
        <v>1.538481800065261E-3</v>
      </c>
      <c r="CO157" s="2">
        <f>SQRT('(5) year_D_R23p2-5.5km'!CY155^2+'(5) year_D_R23p2-5.5km'!$M155^2)</f>
        <v>1.538481800065261E-3</v>
      </c>
      <c r="CP157" s="2">
        <f>SQRT('(5) year_D_R23p2-5.5km'!CZ155^2+'(5) year_D_R23p2-5.5km'!$M155^2)</f>
        <v>1.538481800065261E-3</v>
      </c>
      <c r="CQ157" s="2">
        <f>SQRT('(5) year_D_R23p2-5.5km'!DA155^2+'(5) year_D_R23p2-5.5km'!$M155^2)</f>
        <v>1.538481800065261E-3</v>
      </c>
      <c r="CR157" s="2">
        <f>SQRT('(5) year_D_R23p2-5.5km'!DB155^2+'(5) year_D_R23p2-5.5km'!$M155^2)</f>
        <v>1.538481800065261E-3</v>
      </c>
      <c r="CS157" s="2">
        <f>SQRT('(5) year_D_R23p2-5.5km'!DC155^2+'(5) year_D_R23p2-5.5km'!$M155^2)</f>
        <v>1.538481800065261E-3</v>
      </c>
      <c r="CT157" s="2">
        <f>SQRT('(5) year_D_R23p2-5.5km'!DD155^2+'(5) year_D_R23p2-5.5km'!$M155^2)</f>
        <v>1.538481800065261E-3</v>
      </c>
      <c r="CU157" s="2">
        <f>SQRT('(5) year_D_R23p2-5.5km'!DE155^2+'(5) year_D_R23p2-5.5km'!$M155^2)</f>
        <v>1.538481800065261E-3</v>
      </c>
      <c r="CV157" s="2">
        <f>SQRT('(5) year_D_R23p2-5.5km'!DF155^2+'(5) year_D_R23p2-5.5km'!$M155^2)</f>
        <v>1.538481800065261E-3</v>
      </c>
      <c r="CW157" s="2">
        <f>SQRT('(5) year_D_R23p2-5.5km'!DG155^2+'(5) year_D_R23p2-5.5km'!$M155^2)</f>
        <v>1.538481800065261E-3</v>
      </c>
      <c r="CX157" s="2">
        <f>SQRT('(5) year_D_R23p2-5.5km'!DH155^2+'(5) year_D_R23p2-5.5km'!$M155^2)</f>
        <v>1.538481800065261E-3</v>
      </c>
      <c r="CY157" s="2">
        <f t="shared" si="25"/>
        <v>2.293433258061441E-4</v>
      </c>
      <c r="CZ157" s="2">
        <f t="shared" si="22"/>
        <v>3.6262363785274422E-4</v>
      </c>
      <c r="DA157" s="2">
        <f t="shared" si="26"/>
        <v>3.6262363785274422E-4</v>
      </c>
    </row>
    <row r="158" spans="1:105" x14ac:dyDescent="0.2">
      <c r="A158" s="170" t="s">
        <v>126</v>
      </c>
      <c r="B158" s="3" t="s">
        <v>197</v>
      </c>
      <c r="C158" s="2">
        <f>'(6) SMB_R23p2-5km_Gl'!P157-'(5) year_D_R23p2-5.5km'!P156</f>
        <v>0.2031</v>
      </c>
      <c r="D158" s="2">
        <f>'(6) SMB_R23p2-5km_Gl'!Q157-'(5) year_D_R23p2-5.5km'!Q156</f>
        <v>0.22309999999999999</v>
      </c>
      <c r="E158" s="2">
        <f>'(6) SMB_R23p2-5km_Gl'!R157-'(5) year_D_R23p2-5.5km'!R156</f>
        <v>-0.1069</v>
      </c>
      <c r="F158" s="2">
        <f>'(6) SMB_R23p2-5km_Gl'!S157-'(5) year_D_R23p2-5.5km'!S156</f>
        <v>-1.6899999999999998E-2</v>
      </c>
      <c r="G158" s="2">
        <f>'(6) SMB_R23p2-5km_Gl'!T157-'(5) year_D_R23p2-5.5km'!T156</f>
        <v>0.33309999999999995</v>
      </c>
      <c r="H158" s="2">
        <f>'(6) SMB_R23p2-5km_Gl'!U157-'(5) year_D_R23p2-5.5km'!U156</f>
        <v>0.1731</v>
      </c>
      <c r="I158" s="2">
        <f>'(6) SMB_R23p2-5km_Gl'!V157-'(5) year_D_R23p2-5.5km'!V156</f>
        <v>7.3099999999999998E-2</v>
      </c>
      <c r="J158" s="2">
        <f>'(6) SMB_R23p2-5km_Gl'!W157-'(5) year_D_R23p2-5.5km'!W156</f>
        <v>-7.6899999999999996E-2</v>
      </c>
      <c r="K158" s="2">
        <f>'(6) SMB_R23p2-5km_Gl'!X157-'(5) year_D_R23p2-5.5km'!X156</f>
        <v>2.3100000000000002E-2</v>
      </c>
      <c r="L158" s="2">
        <f>'(6) SMB_R23p2-5km_Gl'!Y157-'(5) year_D_R23p2-5.5km'!Y156</f>
        <v>-0.26690000000000003</v>
      </c>
      <c r="M158" s="2">
        <f>'(6) SMB_R23p2-5km_Gl'!Z157-'(5) year_D_R23p2-5.5km'!Z156</f>
        <v>-0.2069</v>
      </c>
      <c r="N158" s="2">
        <f>'(6) SMB_R23p2-5km_Gl'!AA157-'(5) year_D_R23p2-5.5km'!AA156</f>
        <v>4.3099999999999999E-2</v>
      </c>
      <c r="O158" s="2">
        <f>'(6) SMB_R23p2-5km_Gl'!AB157-'(5) year_D_R23p2-5.5km'!AB156</f>
        <v>0.40310000000000001</v>
      </c>
      <c r="P158" s="2">
        <f>'(6) SMB_R23p2-5km_Gl'!AC157-'(5) year_D_R23p2-5.5km'!AC156</f>
        <v>9.3100000000000002E-2</v>
      </c>
      <c r="Q158" s="2">
        <f>'(6) SMB_R23p2-5km_Gl'!AD157-'(5) year_D_R23p2-5.5km'!AD156</f>
        <v>-7.4263599999999999E-2</v>
      </c>
      <c r="R158" s="2">
        <f>'(6) SMB_R23p2-5km_Gl'!AE157-'(5) year_D_R23p2-5.5km'!AE156</f>
        <v>0.35462100000000002</v>
      </c>
      <c r="S158" s="2">
        <f>'(6) SMB_R23p2-5km_Gl'!AF157-'(5) year_D_R23p2-5.5km'!AF156</f>
        <v>-7.4719899999999992E-2</v>
      </c>
      <c r="T158" s="2">
        <f>'(6) SMB_R23p2-5km_Gl'!AG157-'(5) year_D_R23p2-5.5km'!AG156</f>
        <v>-0.1934524</v>
      </c>
      <c r="U158" s="2">
        <f>'(6) SMB_R23p2-5km_Gl'!AH157-'(5) year_D_R23p2-5.5km'!AH156</f>
        <v>-0.31394250000000001</v>
      </c>
      <c r="V158" s="2">
        <f>'(6) SMB_R23p2-5km_Gl'!AI157-'(5) year_D_R23p2-5.5km'!AI156</f>
        <v>-4.5463499999999997E-2</v>
      </c>
      <c r="W158" s="2">
        <f>'(6) SMB_R23p2-5km_Gl'!AJ157-'(5) year_D_R23p2-5.5km'!AJ156</f>
        <v>0.1130155</v>
      </c>
      <c r="X158" s="2">
        <f>'(6) SMB_R23p2-5km_Gl'!AK157-'(5) year_D_R23p2-5.5km'!AK156</f>
        <v>0.12592230000000001</v>
      </c>
      <c r="Y158" s="2">
        <f>'(6) SMB_R23p2-5km_Gl'!AL157-'(5) year_D_R23p2-5.5km'!AL156</f>
        <v>0.18881220000000001</v>
      </c>
      <c r="Z158" s="2">
        <f>'(6) SMB_R23p2-5km_Gl'!AM157-'(5) year_D_R23p2-5.5km'!AM156</f>
        <v>-0.35117090000000001</v>
      </c>
      <c r="AA158" s="2">
        <f>'(6) SMB_R23p2-5km_Gl'!AN157-'(5) year_D_R23p2-5.5km'!AN156</f>
        <v>2.8846000000000004E-2</v>
      </c>
      <c r="AB158" s="2">
        <f>'(6) SMB_R23p2-5km_Gl'!AO157-'(5) year_D_R23p2-5.5km'!AO156</f>
        <v>1.6682799999999998E-2</v>
      </c>
      <c r="AC158" s="2">
        <f>'(6) SMB_R23p2-5km_Gl'!AP157-'(5) year_D_R23p2-5.5km'!AP156</f>
        <v>6.6818000000000002E-2</v>
      </c>
      <c r="AD158" s="2">
        <f>'(6) SMB_R23p2-5km_Gl'!AQ157-'(5) year_D_R23p2-5.5km'!AQ156</f>
        <v>-2.2810199999999999E-2</v>
      </c>
      <c r="AE158" s="2">
        <f>'(6) SMB_R23p2-5km_Gl'!AR157-'(5) year_D_R23p2-5.5km'!AR156</f>
        <v>-0.1224553</v>
      </c>
      <c r="AF158" s="2">
        <f>'(6) SMB_R23p2-5km_Gl'!AS157-'(5) year_D_R23p2-5.5km'!AS156</f>
        <v>2.7916500000000004E-2</v>
      </c>
      <c r="AG158" s="2">
        <f>'(6) SMB_R23p2-5km_Gl'!AT157-'(5) year_D_R23p2-5.5km'!AT156</f>
        <v>-0.17189760000000001</v>
      </c>
      <c r="AH158" s="2">
        <f>'(6) SMB_R23p2-5km_Gl'!AU157-'(5) year_D_R23p2-5.5km'!AU156</f>
        <v>9.8288299999999995E-2</v>
      </c>
      <c r="AI158" s="2">
        <f>'(6) SMB_R23p2-5km_Gl'!AV157-'(5) year_D_R23p2-5.5km'!AV156</f>
        <v>-0.38154270000000001</v>
      </c>
      <c r="AJ158" s="2">
        <f>'(6) SMB_R23p2-5km_Gl'!AW157-'(5) year_D_R23p2-5.5km'!AW156</f>
        <v>-0.25135679999999999</v>
      </c>
      <c r="AK158" s="2">
        <f>'(6) SMB_R23p2-5km_Gl'!AX157-'(5) year_D_R23p2-5.5km'!AX156</f>
        <v>-1.1187799999999999E-2</v>
      </c>
      <c r="AL158" s="2">
        <f>'(6) SMB_R23p2-5km_Gl'!AY157-'(5) year_D_R23p2-5.5km'!AY156</f>
        <v>-0.3410357</v>
      </c>
      <c r="AM158" s="2">
        <f>'(6) SMB_R23p2-5km_Gl'!AZ157-'(5) year_D_R23p2-5.5km'!AZ156</f>
        <v>-7.1001899999999993E-2</v>
      </c>
      <c r="AN158" s="2">
        <f>'(6) SMB_R23p2-5km_Gl'!BA157-'(5) year_D_R23p2-5.5km'!BA156</f>
        <v>0.11887980000000001</v>
      </c>
      <c r="AO158" s="2">
        <f>'(6) SMB_R23p2-5km_Gl'!BB157-'(5) year_D_R23p2-5.5km'!BB156</f>
        <v>-0.28162720000000002</v>
      </c>
      <c r="AP158" s="2">
        <f>'(6) SMB_R23p2-5km_Gl'!BC157-'(5) year_D_R23p2-5.5km'!BC156</f>
        <v>-0.2719821</v>
      </c>
      <c r="AQ158" s="2">
        <f>'(6) SMB_R23p2-5km_Gl'!BD157-'(5) year_D_R23p2-5.5km'!BD156</f>
        <v>-0.29232010000000003</v>
      </c>
      <c r="AR158" s="2">
        <f>'(6) SMB_R23p2-5km_Gl'!BE157-'(5) year_D_R23p2-5.5km'!BE156</f>
        <v>-0.40265810000000002</v>
      </c>
      <c r="AS158" s="2">
        <f>'(6) SMB_R23p2-5km_Gl'!BF157-'(5) year_D_R23p2-5.5km'!BF156</f>
        <v>6.0744000000000024E-3</v>
      </c>
      <c r="AT158" s="2">
        <f>'(6) SMB_R23p2-5km_Gl'!BG157-'(5) year_D_R23p2-5.5km'!BG156</f>
        <v>0.13651379999999999</v>
      </c>
      <c r="AU158" s="2">
        <f>'(6) SMB_R23p2-5km_Gl'!BH157-'(5) year_D_R23p2-5.5km'!BH156</f>
        <v>7.6936299999999999E-2</v>
      </c>
      <c r="AV158" s="2">
        <f>'(6) SMB_R23p2-5km_Gl'!BI157-'(5) year_D_R23p2-5.5km'!BI156</f>
        <v>-5.2083499999999998E-2</v>
      </c>
      <c r="AW158" s="2">
        <f>'(6) SMB_R23p2-5km_Gl'!BJ157-'(5) year_D_R23p2-5.5km'!BJ156</f>
        <v>0.3578151</v>
      </c>
      <c r="AX158" s="23">
        <f t="shared" si="21"/>
        <v>-3.2048802173913045E-2</v>
      </c>
      <c r="AY158" s="23">
        <f t="shared" si="23"/>
        <v>3.1139084210526313E-2</v>
      </c>
      <c r="AZ158" s="23">
        <f t="shared" si="24"/>
        <v>-0.1214744277777778</v>
      </c>
      <c r="BD158" s="2">
        <f>SQRT('(5) year_D_R23p2-5.5km'!BN156^2+'(5) year_D_R23p2-5.5km'!$M156^2)</f>
        <v>3.9079806125648472E-2</v>
      </c>
      <c r="BE158" s="2">
        <f>SQRT('(5) year_D_R23p2-5.5km'!BO156^2+'(5) year_D_R23p2-5.5km'!$M156^2)</f>
        <v>3.7897281490389019E-2</v>
      </c>
      <c r="BF158" s="2">
        <f>SQRT('(5) year_D_R23p2-5.5km'!BP156^2+'(5) year_D_R23p2-5.5km'!$M156^2)</f>
        <v>3.679209624226483E-2</v>
      </c>
      <c r="BG158" s="2">
        <f>SQRT('(5) year_D_R23p2-5.5km'!BQ156^2+'(5) year_D_R23p2-5.5km'!$M156^2)</f>
        <v>3.5776294779632685E-2</v>
      </c>
      <c r="BH158" s="2">
        <f>SQRT('(5) year_D_R23p2-5.5km'!BR156^2+'(5) year_D_R23p2-5.5km'!$M156^2)</f>
        <v>3.4836164135854872E-2</v>
      </c>
      <c r="BI158" s="2">
        <f>SQRT('(5) year_D_R23p2-5.5km'!BS156^2+'(5) year_D_R23p2-5.5km'!$M156^2)</f>
        <v>3.3971203971990355E-2</v>
      </c>
      <c r="BJ158" s="2">
        <f>SQRT('(5) year_D_R23p2-5.5km'!BT156^2+'(5) year_D_R23p2-5.5km'!$M156^2)</f>
        <v>3.3181109841417103E-2</v>
      </c>
      <c r="BK158" s="2">
        <f>SQRT('(5) year_D_R23p2-5.5km'!BU156^2+'(5) year_D_R23p2-5.5km'!$M156^2)</f>
        <v>3.2465971439094396E-2</v>
      </c>
      <c r="BL158" s="2">
        <f>SQRT('(5) year_D_R23p2-5.5km'!BV156^2+'(5) year_D_R23p2-5.5km'!$M156^2)</f>
        <v>3.1836936912129424E-2</v>
      </c>
      <c r="BM158" s="2">
        <f>SQRT('(5) year_D_R23p2-5.5km'!BW156^2+'(5) year_D_R23p2-5.5km'!$M156^2)</f>
        <v>3.1284153252597903E-2</v>
      </c>
      <c r="BN158" s="2">
        <f>SQRT('(5) year_D_R23p2-5.5km'!BX156^2+'(5) year_D_R23p2-5.5km'!$M156^2)</f>
        <v>3.0828248895548527E-2</v>
      </c>
      <c r="BO158" s="2">
        <f>SQRT('(5) year_D_R23p2-5.5km'!BY156^2+'(5) year_D_R23p2-5.5km'!$M156^2)</f>
        <v>3.0491065968917853E-2</v>
      </c>
      <c r="BP158" s="2">
        <f>SQRT('(5) year_D_R23p2-5.5km'!BZ156^2+'(5) year_D_R23p2-5.5km'!$M156^2)</f>
        <v>3.0280095650973039E-2</v>
      </c>
      <c r="BQ158" s="2">
        <f>SQRT('(5) year_D_R23p2-5.5km'!CA156^2+'(5) year_D_R23p2-5.5km'!$M156^2)</f>
        <v>3.0210902031310799E-2</v>
      </c>
      <c r="BR158" s="2">
        <f>SQRT('(5) year_D_R23p2-5.5km'!CB156^2+'(5) year_D_R23p2-5.5km'!$M156^2)</f>
        <v>2.8484256118695414E-2</v>
      </c>
      <c r="BS158" s="2">
        <f>SQRT('(5) year_D_R23p2-5.5km'!CC156^2+'(5) year_D_R23p2-5.5km'!$M156^2)</f>
        <v>2.9107648177284833E-2</v>
      </c>
      <c r="BT158" s="2">
        <f>SQRT('(5) year_D_R23p2-5.5km'!CD156^2+'(5) year_D_R23p2-5.5km'!$M156^2)</f>
        <v>2.8860249481210853E-2</v>
      </c>
      <c r="BU158" s="2">
        <f>SQRT('(5) year_D_R23p2-5.5km'!CE156^2+'(5) year_D_R23p2-5.5km'!$M156^2)</f>
        <v>2.7864253754111744E-2</v>
      </c>
      <c r="BV158" s="2">
        <f>SQRT('(5) year_D_R23p2-5.5km'!CF156^2+'(5) year_D_R23p2-5.5km'!$M156^2)</f>
        <v>2.820237939932051E-2</v>
      </c>
      <c r="BW158" s="2">
        <f>SQRT('(5) year_D_R23p2-5.5km'!CG156^2+'(5) year_D_R23p2-5.5km'!$M156^2)</f>
        <v>2.9181668570563948E-2</v>
      </c>
      <c r="BX158" s="2">
        <f>SQRT('(5) year_D_R23p2-5.5km'!CH156^2+'(5) year_D_R23p2-5.5km'!$M156^2)</f>
        <v>3.0282723696094853E-2</v>
      </c>
      <c r="BY158" s="2">
        <f>SQRT('(5) year_D_R23p2-5.5km'!CI156^2+'(5) year_D_R23p2-5.5km'!$M156^2)</f>
        <v>2.8396768297087569E-2</v>
      </c>
      <c r="BZ158" s="2">
        <f>SQRT('(5) year_D_R23p2-5.5km'!CJ156^2+'(5) year_D_R23p2-5.5km'!$M156^2)</f>
        <v>2.6652560588867807E-2</v>
      </c>
      <c r="CA158" s="2">
        <f>SQRT('(5) year_D_R23p2-5.5km'!CK156^2+'(5) year_D_R23p2-5.5km'!$M156^2)</f>
        <v>2.6662309283985532E-2</v>
      </c>
      <c r="CB158" s="2">
        <f>SQRT('(5) year_D_R23p2-5.5km'!CL156^2+'(5) year_D_R23p2-5.5km'!$M156^2)</f>
        <v>2.6486559494090477E-2</v>
      </c>
      <c r="CC158" s="2">
        <f>SQRT('(5) year_D_R23p2-5.5km'!CM156^2+'(5) year_D_R23p2-5.5km'!$M156^2)</f>
        <v>2.7814514127726089E-2</v>
      </c>
      <c r="CD158" s="2">
        <f>SQRT('(5) year_D_R23p2-5.5km'!CN156^2+'(5) year_D_R23p2-5.5km'!$M156^2)</f>
        <v>2.7741087790938524E-2</v>
      </c>
      <c r="CE158" s="2">
        <f>SQRT('(5) year_D_R23p2-5.5km'!CO156^2+'(5) year_D_R23p2-5.5km'!$M156^2)</f>
        <v>2.7543764134753731E-2</v>
      </c>
      <c r="CF158" s="2">
        <f>SQRT('(5) year_D_R23p2-5.5km'!CP156^2+'(5) year_D_R23p2-5.5km'!$M156^2)</f>
        <v>2.7341516335508916E-2</v>
      </c>
      <c r="CG158" s="2">
        <f>SQRT('(5) year_D_R23p2-5.5km'!CQ156^2+'(5) year_D_R23p2-5.5km'!$M156^2)</f>
        <v>2.7292340326120722E-2</v>
      </c>
      <c r="CH158" s="2">
        <f>SQRT('(5) year_D_R23p2-5.5km'!CR156^2+'(5) year_D_R23p2-5.5km'!$M156^2)</f>
        <v>2.72035857926817E-2</v>
      </c>
      <c r="CI158" s="2">
        <f>SQRT('(5) year_D_R23p2-5.5km'!CS156^2+'(5) year_D_R23p2-5.5km'!$M156^2)</f>
        <v>2.7151084620980506E-2</v>
      </c>
      <c r="CJ158" s="2">
        <f>SQRT('(5) year_D_R23p2-5.5km'!CT156^2+'(5) year_D_R23p2-5.5km'!$M156^2)</f>
        <v>2.7059519688988388E-2</v>
      </c>
      <c r="CK158" s="2">
        <f>SQRT('(5) year_D_R23p2-5.5km'!CU156^2+'(5) year_D_R23p2-5.5km'!$M156^2)</f>
        <v>2.6911213127026951E-2</v>
      </c>
      <c r="CL158" s="2">
        <f>SQRT('(5) year_D_R23p2-5.5km'!CV156^2+'(5) year_D_R23p2-5.5km'!$M156^2)</f>
        <v>2.6774504568373689E-2</v>
      </c>
      <c r="CM158" s="2">
        <f>SQRT('(5) year_D_R23p2-5.5km'!CW156^2+'(5) year_D_R23p2-5.5km'!$M156^2)</f>
        <v>2.6502223603301539E-2</v>
      </c>
      <c r="CN158" s="2">
        <f>SQRT('(5) year_D_R23p2-5.5km'!CX156^2+'(5) year_D_R23p2-5.5km'!$M156^2)</f>
        <v>2.6496353616118101E-2</v>
      </c>
      <c r="CO158" s="2">
        <f>SQRT('(5) year_D_R23p2-5.5km'!CY156^2+'(5) year_D_R23p2-5.5km'!$M156^2)</f>
        <v>2.6593013235080055E-2</v>
      </c>
      <c r="CP158" s="2">
        <f>SQRT('(5) year_D_R23p2-5.5km'!CZ156^2+'(5) year_D_R23p2-5.5km'!$M156^2)</f>
        <v>2.686692300084885E-2</v>
      </c>
      <c r="CQ158" s="2">
        <f>SQRT('(5) year_D_R23p2-5.5km'!DA156^2+'(5) year_D_R23p2-5.5km'!$M156^2)</f>
        <v>2.7078118166361517E-2</v>
      </c>
      <c r="CR158" s="2">
        <f>SQRT('(5) year_D_R23p2-5.5km'!DB156^2+'(5) year_D_R23p2-5.5km'!$M156^2)</f>
        <v>2.7265522471414613E-2</v>
      </c>
      <c r="CS158" s="2">
        <f>SQRT('(5) year_D_R23p2-5.5km'!DC156^2+'(5) year_D_R23p2-5.5km'!$M156^2)</f>
        <v>2.7431740722117983E-2</v>
      </c>
      <c r="CT158" s="2">
        <f>SQRT('(5) year_D_R23p2-5.5km'!DD156^2+'(5) year_D_R23p2-5.5km'!$M156^2)</f>
        <v>2.8249936872948363E-2</v>
      </c>
      <c r="CU158" s="2">
        <f>SQRT('(5) year_D_R23p2-5.5km'!DE156^2+'(5) year_D_R23p2-5.5km'!$M156^2)</f>
        <v>2.7965417099465893E-2</v>
      </c>
      <c r="CV158" s="2">
        <f>SQRT('(5) year_D_R23p2-5.5km'!DF156^2+'(5) year_D_R23p2-5.5km'!$M156^2)</f>
        <v>2.7678099831942662E-2</v>
      </c>
      <c r="CW158" s="2">
        <f>SQRT('(5) year_D_R23p2-5.5km'!DG156^2+'(5) year_D_R23p2-5.5km'!$M156^2)</f>
        <v>2.7070842289124163E-2</v>
      </c>
      <c r="CX158" s="2">
        <f>SQRT('(5) year_D_R23p2-5.5km'!DH156^2+'(5) year_D_R23p2-5.5km'!$M156^2)</f>
        <v>2.709458930664126E-2</v>
      </c>
      <c r="CY158" s="2">
        <f t="shared" si="25"/>
        <v>4.3786230380923087E-3</v>
      </c>
      <c r="CZ158" s="2">
        <f t="shared" si="22"/>
        <v>7.5852723607128594E-3</v>
      </c>
      <c r="DA158" s="2">
        <f t="shared" si="26"/>
        <v>6.4023537255518022E-3</v>
      </c>
    </row>
    <row r="159" spans="1:105" x14ac:dyDescent="0.2">
      <c r="A159" s="170" t="s">
        <v>211</v>
      </c>
      <c r="B159" s="3" t="s">
        <v>197</v>
      </c>
      <c r="C159" s="2">
        <f>'(6) SMB_R23p2-5km_Gl'!P158-'(5) year_D_R23p2-5.5km'!P157</f>
        <v>-0.38</v>
      </c>
      <c r="D159" s="2">
        <f>'(6) SMB_R23p2-5km_Gl'!Q158-'(5) year_D_R23p2-5.5km'!Q157</f>
        <v>-0.22</v>
      </c>
      <c r="E159" s="2">
        <f>'(6) SMB_R23p2-5km_Gl'!R158-'(5) year_D_R23p2-5.5km'!R157</f>
        <v>-0.66</v>
      </c>
      <c r="F159" s="2">
        <f>'(6) SMB_R23p2-5km_Gl'!S158-'(5) year_D_R23p2-5.5km'!S157</f>
        <v>-0.62</v>
      </c>
      <c r="G159" s="2">
        <f>'(6) SMB_R23p2-5km_Gl'!T158-'(5) year_D_R23p2-5.5km'!T157</f>
        <v>-0.13</v>
      </c>
      <c r="H159" s="2">
        <f>'(6) SMB_R23p2-5km_Gl'!U158-'(5) year_D_R23p2-5.5km'!U157</f>
        <v>-0.33</v>
      </c>
      <c r="I159" s="2">
        <f>'(6) SMB_R23p2-5km_Gl'!V158-'(5) year_D_R23p2-5.5km'!V157</f>
        <v>-0.42</v>
      </c>
      <c r="J159" s="2">
        <f>'(6) SMB_R23p2-5km_Gl'!W158-'(5) year_D_R23p2-5.5km'!W157</f>
        <v>-0.94</v>
      </c>
      <c r="K159" s="2">
        <f>'(6) SMB_R23p2-5km_Gl'!X158-'(5) year_D_R23p2-5.5km'!X157</f>
        <v>-0.84</v>
      </c>
      <c r="L159" s="2">
        <f>'(6) SMB_R23p2-5km_Gl'!Y158-'(5) year_D_R23p2-5.5km'!Y157</f>
        <v>-1.32</v>
      </c>
      <c r="M159" s="2">
        <f>'(6) SMB_R23p2-5km_Gl'!Z158-'(5) year_D_R23p2-5.5km'!Z157</f>
        <v>-1.1000000000000001</v>
      </c>
      <c r="N159" s="2">
        <f>'(6) SMB_R23p2-5km_Gl'!AA158-'(5) year_D_R23p2-5.5km'!AA157</f>
        <v>-0.51</v>
      </c>
      <c r="O159" s="2">
        <f>'(6) SMB_R23p2-5km_Gl'!AB158-'(5) year_D_R23p2-5.5km'!AB157</f>
        <v>0.03</v>
      </c>
      <c r="P159" s="2">
        <f>'(6) SMB_R23p2-5km_Gl'!AC158-'(5) year_D_R23p2-5.5km'!AC157</f>
        <v>-0.78</v>
      </c>
      <c r="Q159" s="2">
        <f>'(6) SMB_R23p2-5km_Gl'!AD158-'(5) year_D_R23p2-5.5km'!AD157</f>
        <v>-0.79</v>
      </c>
      <c r="R159" s="2">
        <f>'(6) SMB_R23p2-5km_Gl'!AE158-'(5) year_D_R23p2-5.5km'!AE157</f>
        <v>-0.25</v>
      </c>
      <c r="S159" s="2">
        <f>'(6) SMB_R23p2-5km_Gl'!AF158-'(5) year_D_R23p2-5.5km'!AF157</f>
        <v>-0.9</v>
      </c>
      <c r="T159" s="2">
        <f>'(6) SMB_R23p2-5km_Gl'!AG158-'(5) year_D_R23p2-5.5km'!AG157</f>
        <v>-1.1399999999999999</v>
      </c>
      <c r="U159" s="2">
        <f>'(6) SMB_R23p2-5km_Gl'!AH158-'(5) year_D_R23p2-5.5km'!AH157</f>
        <v>-1.69</v>
      </c>
      <c r="V159" s="2">
        <f>'(6) SMB_R23p2-5km_Gl'!AI158-'(5) year_D_R23p2-5.5km'!AI157</f>
        <v>-0.87</v>
      </c>
      <c r="W159" s="2">
        <f>'(6) SMB_R23p2-5km_Gl'!AJ158-'(5) year_D_R23p2-5.5km'!AJ157</f>
        <v>-0.51</v>
      </c>
      <c r="X159" s="2">
        <f>'(6) SMB_R23p2-5km_Gl'!AK158-'(5) year_D_R23p2-5.5km'!AK157</f>
        <v>-0.08</v>
      </c>
      <c r="Y159" s="2">
        <f>'(6) SMB_R23p2-5km_Gl'!AL158-'(5) year_D_R23p2-5.5km'!AL157</f>
        <v>-0.41</v>
      </c>
      <c r="Z159" s="2">
        <f>'(6) SMB_R23p2-5km_Gl'!AM158-'(5) year_D_R23p2-5.5km'!AM157</f>
        <v>-1.36</v>
      </c>
      <c r="AA159" s="2">
        <f>'(6) SMB_R23p2-5km_Gl'!AN158-'(5) year_D_R23p2-5.5km'!AN157</f>
        <v>-0.71</v>
      </c>
      <c r="AB159" s="2">
        <f>'(6) SMB_R23p2-5km_Gl'!AO158-'(5) year_D_R23p2-5.5km'!AO157</f>
        <v>-0.87</v>
      </c>
      <c r="AC159" s="2">
        <f>'(6) SMB_R23p2-5km_Gl'!AP158-'(5) year_D_R23p2-5.5km'!AP157</f>
        <v>-0.86</v>
      </c>
      <c r="AD159" s="2">
        <f>'(6) SMB_R23p2-5km_Gl'!AQ158-'(5) year_D_R23p2-5.5km'!AQ157</f>
        <v>-1.01</v>
      </c>
      <c r="AE159" s="2">
        <f>'(6) SMB_R23p2-5km_Gl'!AR158-'(5) year_D_R23p2-5.5km'!AR157</f>
        <v>-1.19</v>
      </c>
      <c r="AF159" s="2">
        <f>'(6) SMB_R23p2-5km_Gl'!AS158-'(5) year_D_R23p2-5.5km'!AS157</f>
        <v>-0.57999999999999996</v>
      </c>
      <c r="AG159" s="2">
        <f>'(6) SMB_R23p2-5km_Gl'!AT158-'(5) year_D_R23p2-5.5km'!AT157</f>
        <v>-1</v>
      </c>
      <c r="AH159" s="2">
        <f>'(6) SMB_R23p2-5km_Gl'!AU158-'(5) year_D_R23p2-5.5km'!AU157</f>
        <v>-0.92</v>
      </c>
      <c r="AI159" s="2">
        <f>'(6) SMB_R23p2-5km_Gl'!AV158-'(5) year_D_R23p2-5.5km'!AV157</f>
        <v>-1.79</v>
      </c>
      <c r="AJ159" s="2">
        <f>'(6) SMB_R23p2-5km_Gl'!AW158-'(5) year_D_R23p2-5.5km'!AW157</f>
        <v>-1.74</v>
      </c>
      <c r="AK159" s="2">
        <f>'(6) SMB_R23p2-5km_Gl'!AX158-'(5) year_D_R23p2-5.5km'!AX157</f>
        <v>-0.93</v>
      </c>
      <c r="AL159" s="2">
        <f>'(6) SMB_R23p2-5km_Gl'!AY158-'(5) year_D_R23p2-5.5km'!AY157</f>
        <v>-1.66</v>
      </c>
      <c r="AM159" s="2">
        <f>'(6) SMB_R23p2-5km_Gl'!AZ158-'(5) year_D_R23p2-5.5km'!AZ157</f>
        <v>-1.04</v>
      </c>
      <c r="AN159" s="2">
        <f>'(6) SMB_R23p2-5km_Gl'!BA158-'(5) year_D_R23p2-5.5km'!BA157</f>
        <v>-0.72</v>
      </c>
      <c r="AO159" s="2">
        <f>'(6) SMB_R23p2-5km_Gl'!BB158-'(5) year_D_R23p2-5.5km'!BB157</f>
        <v>-1.6</v>
      </c>
      <c r="AP159" s="2">
        <f>'(6) SMB_R23p2-5km_Gl'!BC158-'(5) year_D_R23p2-5.5km'!BC157</f>
        <v>-1.67</v>
      </c>
      <c r="AQ159" s="2">
        <f>'(6) SMB_R23p2-5km_Gl'!BD158-'(5) year_D_R23p2-5.5km'!BD157</f>
        <v>-1.71</v>
      </c>
      <c r="AR159" s="2">
        <f>'(6) SMB_R23p2-5km_Gl'!BE158-'(5) year_D_R23p2-5.5km'!BE157</f>
        <v>-2.04</v>
      </c>
      <c r="AS159" s="2">
        <f>'(6) SMB_R23p2-5km_Gl'!BF158-'(5) year_D_R23p2-5.5km'!BF157</f>
        <v>-0.95</v>
      </c>
      <c r="AT159" s="2">
        <f>'(6) SMB_R23p2-5km_Gl'!BG158-'(5) year_D_R23p2-5.5km'!BG157</f>
        <v>-0.71</v>
      </c>
      <c r="AU159" s="2">
        <f>'(6) SMB_R23p2-5km_Gl'!BH158-'(5) year_D_R23p2-5.5km'!BH157</f>
        <v>-0.93</v>
      </c>
      <c r="AV159" s="2">
        <f>'(6) SMB_R23p2-5km_Gl'!BI158-'(5) year_D_R23p2-5.5km'!BI157</f>
        <v>-1.4</v>
      </c>
      <c r="AW159" s="2">
        <f>'(6) SMB_R23p2-5km_Gl'!BJ158-'(5) year_D_R23p2-5.5km'!BJ157</f>
        <v>-0.27</v>
      </c>
      <c r="AX159" s="23">
        <f t="shared" si="21"/>
        <v>-0.91847826086956541</v>
      </c>
      <c r="AY159" s="23">
        <f t="shared" si="23"/>
        <v>-0.68368421052631589</v>
      </c>
      <c r="AZ159" s="23">
        <f t="shared" si="24"/>
        <v>-1.2544444444444443</v>
      </c>
      <c r="BD159" s="2">
        <f>SQRT('(5) year_D_R23p2-5.5km'!BN157^2+'(5) year_D_R23p2-5.5km'!$M157^2)</f>
        <v>5.8897484853320983E-2</v>
      </c>
      <c r="BE159" s="2">
        <f>SQRT('(5) year_D_R23p2-5.5km'!BO157^2+'(5) year_D_R23p2-5.5km'!$M157^2)</f>
        <v>5.8897484853320983E-2</v>
      </c>
      <c r="BF159" s="2">
        <f>SQRT('(5) year_D_R23p2-5.5km'!BP157^2+'(5) year_D_R23p2-5.5km'!$M157^2)</f>
        <v>5.8897484853320983E-2</v>
      </c>
      <c r="BG159" s="2">
        <f>SQRT('(5) year_D_R23p2-5.5km'!BQ157^2+'(5) year_D_R23p2-5.5km'!$M157^2)</f>
        <v>5.8897484853320983E-2</v>
      </c>
      <c r="BH159" s="2">
        <f>SQRT('(5) year_D_R23p2-5.5km'!BR157^2+'(5) year_D_R23p2-5.5km'!$M157^2)</f>
        <v>5.8897484853320983E-2</v>
      </c>
      <c r="BI159" s="2">
        <f>SQRT('(5) year_D_R23p2-5.5km'!BS157^2+'(5) year_D_R23p2-5.5km'!$M157^2)</f>
        <v>5.8897484853320983E-2</v>
      </c>
      <c r="BJ159" s="2">
        <f>SQRT('(5) year_D_R23p2-5.5km'!BT157^2+'(5) year_D_R23p2-5.5km'!$M157^2)</f>
        <v>5.8897484853320983E-2</v>
      </c>
      <c r="BK159" s="2">
        <f>SQRT('(5) year_D_R23p2-5.5km'!BU157^2+'(5) year_D_R23p2-5.5km'!$M157^2)</f>
        <v>5.8897484853320983E-2</v>
      </c>
      <c r="BL159" s="2">
        <f>SQRT('(5) year_D_R23p2-5.5km'!BV157^2+'(5) year_D_R23p2-5.5km'!$M157^2)</f>
        <v>5.8897484853320983E-2</v>
      </c>
      <c r="BM159" s="2">
        <f>SQRT('(5) year_D_R23p2-5.5km'!BW157^2+'(5) year_D_R23p2-5.5km'!$M157^2)</f>
        <v>5.8897484853320983E-2</v>
      </c>
      <c r="BN159" s="2">
        <f>SQRT('(5) year_D_R23p2-5.5km'!BX157^2+'(5) year_D_R23p2-5.5km'!$M157^2)</f>
        <v>5.8897484853320983E-2</v>
      </c>
      <c r="BO159" s="2">
        <f>SQRT('(5) year_D_R23p2-5.5km'!BY157^2+'(5) year_D_R23p2-5.5km'!$M157^2)</f>
        <v>5.8897484853320983E-2</v>
      </c>
      <c r="BP159" s="2">
        <f>SQRT('(5) year_D_R23p2-5.5km'!BZ157^2+'(5) year_D_R23p2-5.5km'!$M157^2)</f>
        <v>5.8897484853320983E-2</v>
      </c>
      <c r="BQ159" s="2">
        <f>SQRT('(5) year_D_R23p2-5.5km'!CA157^2+'(5) year_D_R23p2-5.5km'!$M157^2)</f>
        <v>5.8897484853320983E-2</v>
      </c>
      <c r="BR159" s="2">
        <f>SQRT('(5) year_D_R23p2-5.5km'!CB157^2+'(5) year_D_R23p2-5.5km'!$M157^2)</f>
        <v>5.8897484853320983E-2</v>
      </c>
      <c r="BS159" s="2">
        <f>SQRT('(5) year_D_R23p2-5.5km'!CC157^2+'(5) year_D_R23p2-5.5km'!$M157^2)</f>
        <v>5.8897484853320983E-2</v>
      </c>
      <c r="BT159" s="2">
        <f>SQRT('(5) year_D_R23p2-5.5km'!CD157^2+'(5) year_D_R23p2-5.5km'!$M157^2)</f>
        <v>5.8897484853320983E-2</v>
      </c>
      <c r="BU159" s="2">
        <f>SQRT('(5) year_D_R23p2-5.5km'!CE157^2+'(5) year_D_R23p2-5.5km'!$M157^2)</f>
        <v>5.8897484853320983E-2</v>
      </c>
      <c r="BV159" s="2">
        <f>SQRT('(5) year_D_R23p2-5.5km'!CF157^2+'(5) year_D_R23p2-5.5km'!$M157^2)</f>
        <v>5.8897484853320983E-2</v>
      </c>
      <c r="BW159" s="2">
        <f>SQRT('(5) year_D_R23p2-5.5km'!CG157^2+'(5) year_D_R23p2-5.5km'!$M157^2)</f>
        <v>5.8897484853320983E-2</v>
      </c>
      <c r="BX159" s="2">
        <f>SQRT('(5) year_D_R23p2-5.5km'!CH157^2+'(5) year_D_R23p2-5.5km'!$M157^2)</f>
        <v>5.8897484853320983E-2</v>
      </c>
      <c r="BY159" s="2">
        <f>SQRT('(5) year_D_R23p2-5.5km'!CI157^2+'(5) year_D_R23p2-5.5km'!$M157^2)</f>
        <v>5.8897484853320983E-2</v>
      </c>
      <c r="BZ159" s="2">
        <f>SQRT('(5) year_D_R23p2-5.5km'!CJ157^2+'(5) year_D_R23p2-5.5km'!$M157^2)</f>
        <v>5.8897484853320983E-2</v>
      </c>
      <c r="CA159" s="2">
        <f>SQRT('(5) year_D_R23p2-5.5km'!CK157^2+'(5) year_D_R23p2-5.5km'!$M157^2)</f>
        <v>5.8897484853320983E-2</v>
      </c>
      <c r="CB159" s="2">
        <f>SQRT('(5) year_D_R23p2-5.5km'!CL157^2+'(5) year_D_R23p2-5.5km'!$M157^2)</f>
        <v>5.8897484853320983E-2</v>
      </c>
      <c r="CC159" s="2">
        <f>SQRT('(5) year_D_R23p2-5.5km'!CM157^2+'(5) year_D_R23p2-5.5km'!$M157^2)</f>
        <v>5.8897484853320983E-2</v>
      </c>
      <c r="CD159" s="2">
        <f>SQRT('(5) year_D_R23p2-5.5km'!CN157^2+'(5) year_D_R23p2-5.5km'!$M157^2)</f>
        <v>5.8897484853320983E-2</v>
      </c>
      <c r="CE159" s="2">
        <f>SQRT('(5) year_D_R23p2-5.5km'!CO157^2+'(5) year_D_R23p2-5.5km'!$M157^2)</f>
        <v>5.8897484853320983E-2</v>
      </c>
      <c r="CF159" s="2">
        <f>SQRT('(5) year_D_R23p2-5.5km'!CP157^2+'(5) year_D_R23p2-5.5km'!$M157^2)</f>
        <v>5.8897484853320983E-2</v>
      </c>
      <c r="CG159" s="2">
        <f>SQRT('(5) year_D_R23p2-5.5km'!CQ157^2+'(5) year_D_R23p2-5.5km'!$M157^2)</f>
        <v>5.8897484853320983E-2</v>
      </c>
      <c r="CH159" s="2">
        <f>SQRT('(5) year_D_R23p2-5.5km'!CR157^2+'(5) year_D_R23p2-5.5km'!$M157^2)</f>
        <v>5.8897484853320983E-2</v>
      </c>
      <c r="CI159" s="2">
        <f>SQRT('(5) year_D_R23p2-5.5km'!CS157^2+'(5) year_D_R23p2-5.5km'!$M157^2)</f>
        <v>5.8897484853320983E-2</v>
      </c>
      <c r="CJ159" s="2">
        <f>SQRT('(5) year_D_R23p2-5.5km'!CT157^2+'(5) year_D_R23p2-5.5km'!$M157^2)</f>
        <v>5.8897484853320983E-2</v>
      </c>
      <c r="CK159" s="2">
        <f>SQRT('(5) year_D_R23p2-5.5km'!CU157^2+'(5) year_D_R23p2-5.5km'!$M157^2)</f>
        <v>5.8897484853320983E-2</v>
      </c>
      <c r="CL159" s="2">
        <f>SQRT('(5) year_D_R23p2-5.5km'!CV157^2+'(5) year_D_R23p2-5.5km'!$M157^2)</f>
        <v>5.8897484853320983E-2</v>
      </c>
      <c r="CM159" s="2">
        <f>SQRT('(5) year_D_R23p2-5.5km'!CW157^2+'(5) year_D_R23p2-5.5km'!$M157^2)</f>
        <v>5.8897484853320983E-2</v>
      </c>
      <c r="CN159" s="2">
        <f>SQRT('(5) year_D_R23p2-5.5km'!CX157^2+'(5) year_D_R23p2-5.5km'!$M157^2)</f>
        <v>5.8897484853320983E-2</v>
      </c>
      <c r="CO159" s="2">
        <f>SQRT('(5) year_D_R23p2-5.5km'!CY157^2+'(5) year_D_R23p2-5.5km'!$M157^2)</f>
        <v>5.8897484853320983E-2</v>
      </c>
      <c r="CP159" s="2">
        <f>SQRT('(5) year_D_R23p2-5.5km'!CZ157^2+'(5) year_D_R23p2-5.5km'!$M157^2)</f>
        <v>5.8897484853320983E-2</v>
      </c>
      <c r="CQ159" s="2">
        <f>SQRT('(5) year_D_R23p2-5.5km'!DA157^2+'(5) year_D_R23p2-5.5km'!$M157^2)</f>
        <v>5.8897484853320983E-2</v>
      </c>
      <c r="CR159" s="2">
        <f>SQRT('(5) year_D_R23p2-5.5km'!DB157^2+'(5) year_D_R23p2-5.5km'!$M157^2)</f>
        <v>5.8897484853320983E-2</v>
      </c>
      <c r="CS159" s="2">
        <f>SQRT('(5) year_D_R23p2-5.5km'!DC157^2+'(5) year_D_R23p2-5.5km'!$M157^2)</f>
        <v>5.8897484853320983E-2</v>
      </c>
      <c r="CT159" s="2">
        <f>SQRT('(5) year_D_R23p2-5.5km'!DD157^2+'(5) year_D_R23p2-5.5km'!$M157^2)</f>
        <v>5.8897484853320983E-2</v>
      </c>
      <c r="CU159" s="2">
        <f>SQRT('(5) year_D_R23p2-5.5km'!DE157^2+'(5) year_D_R23p2-5.5km'!$M157^2)</f>
        <v>5.8897484853320983E-2</v>
      </c>
      <c r="CV159" s="2">
        <f>SQRT('(5) year_D_R23p2-5.5km'!DF157^2+'(5) year_D_R23p2-5.5km'!$M157^2)</f>
        <v>5.8897484853320983E-2</v>
      </c>
      <c r="CW159" s="2">
        <f>SQRT('(5) year_D_R23p2-5.5km'!DG157^2+'(5) year_D_R23p2-5.5km'!$M157^2)</f>
        <v>5.8897484853320983E-2</v>
      </c>
      <c r="CX159" s="2">
        <f>SQRT('(5) year_D_R23p2-5.5km'!DH157^2+'(5) year_D_R23p2-5.5km'!$M157^2)</f>
        <v>5.8897484853320983E-2</v>
      </c>
      <c r="CY159" s="2">
        <f t="shared" si="25"/>
        <v>8.7799186557193341E-3</v>
      </c>
      <c r="CZ159" s="2">
        <f t="shared" si="22"/>
        <v>1.3882270311538419E-2</v>
      </c>
      <c r="DA159" s="2">
        <f t="shared" si="26"/>
        <v>1.3882270311538417E-2</v>
      </c>
    </row>
    <row r="160" spans="1:105" ht="17" thickBot="1" x14ac:dyDescent="0.25">
      <c r="A160" s="173" t="s">
        <v>247</v>
      </c>
      <c r="B160" s="73" t="s">
        <v>197</v>
      </c>
      <c r="C160" s="76">
        <f>'(6) SMB_R23p2-5km_Gl'!P159-'(5) year_D_R23p2-5.5km'!P158</f>
        <v>0.44607270000000021</v>
      </c>
      <c r="D160" s="76">
        <f>'(6) SMB_R23p2-5km_Gl'!Q159-'(5) year_D_R23p2-5.5km'!Q158</f>
        <v>4.9660726999999998</v>
      </c>
      <c r="E160" s="76">
        <f>'(6) SMB_R23p2-5km_Gl'!R159-'(5) year_D_R23p2-5.5km'!R158</f>
        <v>0.89607270000000039</v>
      </c>
      <c r="F160" s="76">
        <f>'(6) SMB_R23p2-5km_Gl'!S159-'(5) year_D_R23p2-5.5km'!S158</f>
        <v>-0.13392729999999986</v>
      </c>
      <c r="G160" s="76">
        <f>'(6) SMB_R23p2-5km_Gl'!T159-'(5) year_D_R23p2-5.5km'!T158</f>
        <v>1.3160727000000003</v>
      </c>
      <c r="H160" s="76">
        <f>'(6) SMB_R23p2-5km_Gl'!U159-'(5) year_D_R23p2-5.5km'!U158</f>
        <v>1.6860727000000004</v>
      </c>
      <c r="I160" s="76">
        <f>'(6) SMB_R23p2-5km_Gl'!V159-'(5) year_D_R23p2-5.5km'!V158</f>
        <v>1.7460727</v>
      </c>
      <c r="J160" s="76">
        <f>'(6) SMB_R23p2-5km_Gl'!W159-'(5) year_D_R23p2-5.5km'!W158</f>
        <v>-2.1239273000000001</v>
      </c>
      <c r="K160" s="76">
        <f>'(6) SMB_R23p2-5km_Gl'!X159-'(5) year_D_R23p2-5.5km'!X158</f>
        <v>1.3760726999999999</v>
      </c>
      <c r="L160" s="76">
        <f>'(6) SMB_R23p2-5km_Gl'!Y159-'(5) year_D_R23p2-5.5km'!Y158</f>
        <v>-1.1239273000000001</v>
      </c>
      <c r="M160" s="76">
        <f>'(6) SMB_R23p2-5km_Gl'!Z159-'(5) year_D_R23p2-5.5km'!Z158</f>
        <v>0.4560727</v>
      </c>
      <c r="N160" s="76">
        <f>'(6) SMB_R23p2-5km_Gl'!AA159-'(5) year_D_R23p2-5.5km'!AA158</f>
        <v>3.2360727000000002</v>
      </c>
      <c r="O160" s="76">
        <f>'(6) SMB_R23p2-5km_Gl'!AB159-'(5) year_D_R23p2-5.5km'!AB158</f>
        <v>4.8560727000000004</v>
      </c>
      <c r="P160" s="76">
        <f>'(6) SMB_R23p2-5km_Gl'!AC159-'(5) year_D_R23p2-5.5km'!AC158</f>
        <v>0.30607270000000009</v>
      </c>
      <c r="Q160" s="76">
        <f>'(6) SMB_R23p2-5km_Gl'!AD159-'(5) year_D_R23p2-5.5km'!AD158</f>
        <v>-3.5739272999999998</v>
      </c>
      <c r="R160" s="76">
        <f>'(6) SMB_R23p2-5km_Gl'!AE159-'(5) year_D_R23p2-5.5km'!AE158</f>
        <v>3.7760727000000003</v>
      </c>
      <c r="S160" s="76">
        <f>'(6) SMB_R23p2-5km_Gl'!AF159-'(5) year_D_R23p2-5.5km'!AF158</f>
        <v>-1.3239272999999998</v>
      </c>
      <c r="T160" s="76">
        <f>'(6) SMB_R23p2-5km_Gl'!AG159-'(5) year_D_R23p2-5.5km'!AG158</f>
        <v>-3.7939273</v>
      </c>
      <c r="U160" s="76">
        <f>'(6) SMB_R23p2-5km_Gl'!AH159-'(5) year_D_R23p2-5.5km'!AH158</f>
        <v>-3.1239273000000001</v>
      </c>
      <c r="V160" s="76">
        <f>'(6) SMB_R23p2-5km_Gl'!AI159-'(5) year_D_R23p2-5.5km'!AI158</f>
        <v>-2.3339273</v>
      </c>
      <c r="W160" s="76">
        <f>'(6) SMB_R23p2-5km_Gl'!AJ159-'(5) year_D_R23p2-5.5km'!AJ158</f>
        <v>0.87607269999999993</v>
      </c>
      <c r="X160" s="76">
        <f>'(6) SMB_R23p2-5km_Gl'!AK159-'(5) year_D_R23p2-5.5km'!AK158</f>
        <v>1.7660726999999996</v>
      </c>
      <c r="Y160" s="76">
        <f>'(6) SMB_R23p2-5km_Gl'!AL159-'(5) year_D_R23p2-5.5km'!AL158</f>
        <v>-1.7139272999999999</v>
      </c>
      <c r="Z160" s="76">
        <f>'(6) SMB_R23p2-5km_Gl'!AM159-'(5) year_D_R23p2-5.5km'!AM158</f>
        <v>-2.5039273</v>
      </c>
      <c r="AA160" s="76">
        <f>'(6) SMB_R23p2-5km_Gl'!AN159-'(5) year_D_R23p2-5.5km'!AN158</f>
        <v>0.94607270000000021</v>
      </c>
      <c r="AB160" s="76">
        <f>'(6) SMB_R23p2-5km_Gl'!AO159-'(5) year_D_R23p2-5.5km'!AO158</f>
        <v>-2.3939273000000001</v>
      </c>
      <c r="AC160" s="76">
        <f>'(6) SMB_R23p2-5km_Gl'!AP159-'(5) year_D_R23p2-5.5km'!AP158</f>
        <v>0.98607270000000025</v>
      </c>
      <c r="AD160" s="76">
        <f>'(6) SMB_R23p2-5km_Gl'!AQ159-'(5) year_D_R23p2-5.5km'!AQ158</f>
        <v>-4.4339272999999997</v>
      </c>
      <c r="AE160" s="76">
        <f>'(6) SMB_R23p2-5km_Gl'!AR159-'(5) year_D_R23p2-5.5km'!AR158</f>
        <v>2.1960727000000002</v>
      </c>
      <c r="AF160" s="76">
        <f>'(6) SMB_R23p2-5km_Gl'!AS159-'(5) year_D_R23p2-5.5km'!AS158</f>
        <v>-2.4839272999999999</v>
      </c>
      <c r="AG160" s="76">
        <f>'(6) SMB_R23p2-5km_Gl'!AT159-'(5) year_D_R23p2-5.5km'!AT158</f>
        <v>-2.0039273</v>
      </c>
      <c r="AH160" s="76">
        <f>'(6) SMB_R23p2-5km_Gl'!AU159-'(5) year_D_R23p2-5.5km'!AU158</f>
        <v>-8.7039273000000001</v>
      </c>
      <c r="AI160" s="76">
        <f>'(6) SMB_R23p2-5km_Gl'!AV159-'(5) year_D_R23p2-5.5km'!AV158</f>
        <v>-10.3039273</v>
      </c>
      <c r="AJ160" s="76">
        <f>'(6) SMB_R23p2-5km_Gl'!AW159-'(5) year_D_R23p2-5.5km'!AW158</f>
        <v>-7.9239272999999999</v>
      </c>
      <c r="AK160" s="76">
        <f>'(6) SMB_R23p2-5km_Gl'!AX159-'(5) year_D_R23p2-5.5km'!AX158</f>
        <v>-3.0639273</v>
      </c>
      <c r="AL160" s="76">
        <f>'(6) SMB_R23p2-5km_Gl'!AY159-'(5) year_D_R23p2-5.5km'!AY158</f>
        <v>-3.1239273000000001</v>
      </c>
      <c r="AM160" s="76">
        <f>'(6) SMB_R23p2-5km_Gl'!AZ159-'(5) year_D_R23p2-5.5km'!AZ158</f>
        <v>-7.3039272999999998</v>
      </c>
      <c r="AN160" s="76">
        <f>'(6) SMB_R23p2-5km_Gl'!BA159-'(5) year_D_R23p2-5.5km'!BA158</f>
        <v>-5.7939273</v>
      </c>
      <c r="AO160" s="76">
        <f>'(6) SMB_R23p2-5km_Gl'!BB159-'(5) year_D_R23p2-5.5km'!BB158</f>
        <v>-3.8639272999999998</v>
      </c>
      <c r="AP160" s="76">
        <f>'(6) SMB_R23p2-5km_Gl'!BC159-'(5) year_D_R23p2-5.5km'!BC158</f>
        <v>-7.1239273000000001</v>
      </c>
      <c r="AQ160" s="76">
        <f>'(6) SMB_R23p2-5km_Gl'!BD159-'(5) year_D_R23p2-5.5km'!BD158</f>
        <v>-6.3139272999999996</v>
      </c>
      <c r="AR160" s="76">
        <f>'(6) SMB_R23p2-5km_Gl'!BE159-'(5) year_D_R23p2-5.5km'!BE158</f>
        <v>-9.7139272999999999</v>
      </c>
      <c r="AS160" s="76">
        <f>'(6) SMB_R23p2-5km_Gl'!BF159-'(5) year_D_R23p2-5.5km'!BF158</f>
        <v>-2.8539273000000001</v>
      </c>
      <c r="AT160" s="76">
        <f>'(6) SMB_R23p2-5km_Gl'!BG159-'(5) year_D_R23p2-5.5km'!BG158</f>
        <v>-2.1439273000000001</v>
      </c>
      <c r="AU160" s="76">
        <f>'(6) SMB_R23p2-5km_Gl'!BH159-'(5) year_D_R23p2-5.5km'!BH158</f>
        <v>-5.9139273000000001</v>
      </c>
      <c r="AV160" s="76">
        <f>'(6) SMB_R23p2-5km_Gl'!BI159-'(5) year_D_R23p2-5.5km'!BI158</f>
        <v>-10.573927300000001</v>
      </c>
      <c r="AW160" s="76">
        <f>'(6) SMB_R23p2-5km_Gl'!BJ159-'(5) year_D_R23p2-5.5km'!BJ158</f>
        <v>-2.7539273</v>
      </c>
      <c r="AX160" s="109">
        <f t="shared" si="21"/>
        <v>-2.0858838217391305</v>
      </c>
      <c r="AY160" s="109">
        <f t="shared" si="23"/>
        <v>0.51923059473684219</v>
      </c>
      <c r="AZ160" s="109">
        <f t="shared" si="24"/>
        <v>-5.3894828555555545</v>
      </c>
      <c r="BA160" s="77"/>
      <c r="BB160" s="41"/>
      <c r="BC160" s="41"/>
      <c r="BD160" s="76">
        <f>SQRT('(5) year_D_R23p2-5.5km'!BN158^2+'(5) year_D_R23p2-5.5km'!$M158^2)</f>
        <v>1.2156496955988041</v>
      </c>
      <c r="BE160" s="76">
        <f>SQRT('(5) year_D_R23p2-5.5km'!BO158^2+'(5) year_D_R23p2-5.5km'!$M158^2)</f>
        <v>1.2156496955988041</v>
      </c>
      <c r="BF160" s="76">
        <f>SQRT('(5) year_D_R23p2-5.5km'!BP158^2+'(5) year_D_R23p2-5.5km'!$M158^2)</f>
        <v>1.2156496955988041</v>
      </c>
      <c r="BG160" s="76">
        <f>SQRT('(5) year_D_R23p2-5.5km'!BQ158^2+'(5) year_D_R23p2-5.5km'!$M158^2)</f>
        <v>1.2156496955988041</v>
      </c>
      <c r="BH160" s="76">
        <f>SQRT('(5) year_D_R23p2-5.5km'!BR158^2+'(5) year_D_R23p2-5.5km'!$M158^2)</f>
        <v>1.2156496955988041</v>
      </c>
      <c r="BI160" s="76">
        <f>SQRT('(5) year_D_R23p2-5.5km'!BS158^2+'(5) year_D_R23p2-5.5km'!$M158^2)</f>
        <v>1.2156496955988041</v>
      </c>
      <c r="BJ160" s="76">
        <f>SQRT('(5) year_D_R23p2-5.5km'!BT158^2+'(5) year_D_R23p2-5.5km'!$M158^2)</f>
        <v>1.2156496955988041</v>
      </c>
      <c r="BK160" s="76">
        <f>SQRT('(5) year_D_R23p2-5.5km'!BU158^2+'(5) year_D_R23p2-5.5km'!$M158^2)</f>
        <v>1.2156496955988041</v>
      </c>
      <c r="BL160" s="76">
        <f>SQRT('(5) year_D_R23p2-5.5km'!BV158^2+'(5) year_D_R23p2-5.5km'!$M158^2)</f>
        <v>1.2156496955988041</v>
      </c>
      <c r="BM160" s="76">
        <f>SQRT('(5) year_D_R23p2-5.5km'!BW158^2+'(5) year_D_R23p2-5.5km'!$M158^2)</f>
        <v>1.2156496955988041</v>
      </c>
      <c r="BN160" s="76">
        <f>SQRT('(5) year_D_R23p2-5.5km'!BX158^2+'(5) year_D_R23p2-5.5km'!$M158^2)</f>
        <v>1.2156496955988041</v>
      </c>
      <c r="BO160" s="76">
        <f>SQRT('(5) year_D_R23p2-5.5km'!BY158^2+'(5) year_D_R23p2-5.5km'!$M158^2)</f>
        <v>1.2156496955988041</v>
      </c>
      <c r="BP160" s="76">
        <f>SQRT('(5) year_D_R23p2-5.5km'!BZ158^2+'(5) year_D_R23p2-5.5km'!$M158^2)</f>
        <v>1.2156496955988041</v>
      </c>
      <c r="BQ160" s="76">
        <f>SQRT('(5) year_D_R23p2-5.5km'!CA158^2+'(5) year_D_R23p2-5.5km'!$M158^2)</f>
        <v>1.2156496955988041</v>
      </c>
      <c r="BR160" s="76">
        <f>SQRT('(5) year_D_R23p2-5.5km'!CB158^2+'(5) year_D_R23p2-5.5km'!$M158^2)</f>
        <v>1.2156496955988041</v>
      </c>
      <c r="BS160" s="76">
        <f>SQRT('(5) year_D_R23p2-5.5km'!CC158^2+'(5) year_D_R23p2-5.5km'!$M158^2)</f>
        <v>1.2156496955988041</v>
      </c>
      <c r="BT160" s="76">
        <f>SQRT('(5) year_D_R23p2-5.5km'!CD158^2+'(5) year_D_R23p2-5.5km'!$M158^2)</f>
        <v>1.2156496955988041</v>
      </c>
      <c r="BU160" s="76">
        <f>SQRT('(5) year_D_R23p2-5.5km'!CE158^2+'(5) year_D_R23p2-5.5km'!$M158^2)</f>
        <v>1.2156496955988041</v>
      </c>
      <c r="BV160" s="76">
        <f>SQRT('(5) year_D_R23p2-5.5km'!CF158^2+'(5) year_D_R23p2-5.5km'!$M158^2)</f>
        <v>1.2156496955988041</v>
      </c>
      <c r="BW160" s="76">
        <f>SQRT('(5) year_D_R23p2-5.5km'!CG158^2+'(5) year_D_R23p2-5.5km'!$M158^2)</f>
        <v>1.2156496955988041</v>
      </c>
      <c r="BX160" s="76">
        <f>SQRT('(5) year_D_R23p2-5.5km'!CH158^2+'(5) year_D_R23p2-5.5km'!$M158^2)</f>
        <v>1.2156496955988041</v>
      </c>
      <c r="BY160" s="76">
        <f>SQRT('(5) year_D_R23p2-5.5km'!CI158^2+'(5) year_D_R23p2-5.5km'!$M158^2)</f>
        <v>1.2156496955988041</v>
      </c>
      <c r="BZ160" s="76">
        <f>SQRT('(5) year_D_R23p2-5.5km'!CJ158^2+'(5) year_D_R23p2-5.5km'!$M158^2)</f>
        <v>1.2156496955988041</v>
      </c>
      <c r="CA160" s="76">
        <f>SQRT('(5) year_D_R23p2-5.5km'!CK158^2+'(5) year_D_R23p2-5.5km'!$M158^2)</f>
        <v>1.2156496955988041</v>
      </c>
      <c r="CB160" s="76">
        <f>SQRT('(5) year_D_R23p2-5.5km'!CL158^2+'(5) year_D_R23p2-5.5km'!$M158^2)</f>
        <v>1.2156496955988041</v>
      </c>
      <c r="CC160" s="76">
        <f>SQRT('(5) year_D_R23p2-5.5km'!CM158^2+'(5) year_D_R23p2-5.5km'!$M158^2)</f>
        <v>1.2156496955988041</v>
      </c>
      <c r="CD160" s="76">
        <f>SQRT('(5) year_D_R23p2-5.5km'!CN158^2+'(5) year_D_R23p2-5.5km'!$M158^2)</f>
        <v>1.2156496955988041</v>
      </c>
      <c r="CE160" s="76">
        <f>SQRT('(5) year_D_R23p2-5.5km'!CO158^2+'(5) year_D_R23p2-5.5km'!$M158^2)</f>
        <v>1.2156496955988041</v>
      </c>
      <c r="CF160" s="76">
        <f>SQRT('(5) year_D_R23p2-5.5km'!CP158^2+'(5) year_D_R23p2-5.5km'!$M158^2)</f>
        <v>1.2156496955988041</v>
      </c>
      <c r="CG160" s="76">
        <f>SQRT('(5) year_D_R23p2-5.5km'!CQ158^2+'(5) year_D_R23p2-5.5km'!$M158^2)</f>
        <v>1.2156496955988041</v>
      </c>
      <c r="CH160" s="76">
        <f>SQRT('(5) year_D_R23p2-5.5km'!CR158^2+'(5) year_D_R23p2-5.5km'!$M158^2)</f>
        <v>1.2156496955988041</v>
      </c>
      <c r="CI160" s="76">
        <f>SQRT('(5) year_D_R23p2-5.5km'!CS158^2+'(5) year_D_R23p2-5.5km'!$M158^2)</f>
        <v>1.2156496955988041</v>
      </c>
      <c r="CJ160" s="76">
        <f>SQRT('(5) year_D_R23p2-5.5km'!CT158^2+'(5) year_D_R23p2-5.5km'!$M158^2)</f>
        <v>1.2156496955988041</v>
      </c>
      <c r="CK160" s="76">
        <f>SQRT('(5) year_D_R23p2-5.5km'!CU158^2+'(5) year_D_R23p2-5.5km'!$M158^2)</f>
        <v>1.2156496955988041</v>
      </c>
      <c r="CL160" s="76">
        <f>SQRT('(5) year_D_R23p2-5.5km'!CV158^2+'(5) year_D_R23p2-5.5km'!$M158^2)</f>
        <v>1.2156496955988041</v>
      </c>
      <c r="CM160" s="76">
        <f>SQRT('(5) year_D_R23p2-5.5km'!CW158^2+'(5) year_D_R23p2-5.5km'!$M158^2)</f>
        <v>1.2156496955988041</v>
      </c>
      <c r="CN160" s="76">
        <f>SQRT('(5) year_D_R23p2-5.5km'!CX158^2+'(5) year_D_R23p2-5.5km'!$M158^2)</f>
        <v>1.2156496955988041</v>
      </c>
      <c r="CO160" s="76">
        <f>SQRT('(5) year_D_R23p2-5.5km'!CY158^2+'(5) year_D_R23p2-5.5km'!$M158^2)</f>
        <v>1.2156496955988041</v>
      </c>
      <c r="CP160" s="76">
        <f>SQRT('(5) year_D_R23p2-5.5km'!CZ158^2+'(5) year_D_R23p2-5.5km'!$M158^2)</f>
        <v>1.2156496955988041</v>
      </c>
      <c r="CQ160" s="76">
        <f>SQRT('(5) year_D_R23p2-5.5km'!DA158^2+'(5) year_D_R23p2-5.5km'!$M158^2)</f>
        <v>1.2156496955988041</v>
      </c>
      <c r="CR160" s="76">
        <f>SQRT('(5) year_D_R23p2-5.5km'!DB158^2+'(5) year_D_R23p2-5.5km'!$M158^2)</f>
        <v>1.2156496955988041</v>
      </c>
      <c r="CS160" s="76">
        <f>SQRT('(5) year_D_R23p2-5.5km'!DC158^2+'(5) year_D_R23p2-5.5km'!$M158^2)</f>
        <v>1.2156496955988041</v>
      </c>
      <c r="CT160" s="76">
        <f>SQRT('(5) year_D_R23p2-5.5km'!DD158^2+'(5) year_D_R23p2-5.5km'!$M158^2)</f>
        <v>1.2156496955988041</v>
      </c>
      <c r="CU160" s="76">
        <f>SQRT('(5) year_D_R23p2-5.5km'!DE158^2+'(5) year_D_R23p2-5.5km'!$M158^2)</f>
        <v>1.2156496955988041</v>
      </c>
      <c r="CV160" s="76">
        <f>SQRT('(5) year_D_R23p2-5.5km'!DF158^2+'(5) year_D_R23p2-5.5km'!$M158^2)</f>
        <v>1.2156496955988041</v>
      </c>
      <c r="CW160" s="76">
        <f>SQRT('(5) year_D_R23p2-5.5km'!DG158^2+'(5) year_D_R23p2-5.5km'!$M158^2)</f>
        <v>1.2156496955988041</v>
      </c>
      <c r="CX160" s="76">
        <f>SQRT('(5) year_D_R23p2-5.5km'!DH158^2+'(5) year_D_R23p2-5.5km'!$M158^2)</f>
        <v>1.2156496955988041</v>
      </c>
      <c r="CY160" s="76">
        <f t="shared" si="25"/>
        <v>0.18121835707905692</v>
      </c>
      <c r="CZ160" s="76">
        <f t="shared" si="22"/>
        <v>0.2865313811017588</v>
      </c>
      <c r="DA160" s="76">
        <f t="shared" si="26"/>
        <v>0.2865313811017588</v>
      </c>
    </row>
    <row r="161" spans="1:105" x14ac:dyDescent="0.2">
      <c r="A161" s="170" t="s">
        <v>172</v>
      </c>
      <c r="B161" s="3" t="s">
        <v>243</v>
      </c>
      <c r="C161" s="2">
        <f>'(6) SMB_R23p2-5km_Gl'!P160-'(5) year_D_R23p2-5.5km'!P159</f>
        <v>0.39895340000000012</v>
      </c>
      <c r="D161" s="2">
        <f>'(6) SMB_R23p2-5km_Gl'!Q160-'(5) year_D_R23p2-5.5km'!Q159</f>
        <v>0.44895339999999995</v>
      </c>
      <c r="E161" s="2">
        <f>'(6) SMB_R23p2-5km_Gl'!R160-'(5) year_D_R23p2-5.5km'!R159</f>
        <v>-0.1110466</v>
      </c>
      <c r="F161" s="2">
        <f>'(6) SMB_R23p2-5km_Gl'!S160-'(5) year_D_R23p2-5.5km'!S159</f>
        <v>-6.1046599999999951E-2</v>
      </c>
      <c r="G161" s="2">
        <f>'(6) SMB_R23p2-5km_Gl'!T160-'(5) year_D_R23p2-5.5km'!T159</f>
        <v>0.6189534000000001</v>
      </c>
      <c r="H161" s="2">
        <f>'(6) SMB_R23p2-5km_Gl'!U160-'(5) year_D_R23p2-5.5km'!U159</f>
        <v>0.17895340000000015</v>
      </c>
      <c r="I161" s="2">
        <f>'(6) SMB_R23p2-5km_Gl'!V160-'(5) year_D_R23p2-5.5km'!V159</f>
        <v>8.9534000000000002E-3</v>
      </c>
      <c r="J161" s="2">
        <f>'(6) SMB_R23p2-5km_Gl'!W160-'(5) year_D_R23p2-5.5km'!W159</f>
        <v>-0.18104659999999995</v>
      </c>
      <c r="K161" s="2">
        <f>'(6) SMB_R23p2-5km_Gl'!X160-'(5) year_D_R23p2-5.5km'!X159</f>
        <v>0.15895340000000013</v>
      </c>
      <c r="L161" s="2">
        <f>'(6) SMB_R23p2-5km_Gl'!Y160-'(5) year_D_R23p2-5.5km'!Y159</f>
        <v>-0.46104659999999997</v>
      </c>
      <c r="M161" s="2">
        <f>'(6) SMB_R23p2-5km_Gl'!Z160-'(5) year_D_R23p2-5.5km'!Z159</f>
        <v>-0.29104659999999993</v>
      </c>
      <c r="N161" s="2">
        <f>'(6) SMB_R23p2-5km_Gl'!AA160-'(5) year_D_R23p2-5.5km'!AA159</f>
        <v>-3.1046599999999924E-2</v>
      </c>
      <c r="O161" s="2">
        <f>'(6) SMB_R23p2-5km_Gl'!AB160-'(5) year_D_R23p2-5.5km'!AB159</f>
        <v>0.78895340000000003</v>
      </c>
      <c r="P161" s="2">
        <f>'(6) SMB_R23p2-5km_Gl'!AC160-'(5) year_D_R23p2-5.5km'!AC159</f>
        <v>0.53895340000000003</v>
      </c>
      <c r="Q161" s="2">
        <f>'(6) SMB_R23p2-5km_Gl'!AD160-'(5) year_D_R23p2-5.5km'!AD159</f>
        <v>-0.25590000000000002</v>
      </c>
      <c r="R161" s="2">
        <f>'(6) SMB_R23p2-5km_Gl'!AE160-'(5) year_D_R23p2-5.5km'!AE159</f>
        <v>0.65064350000000004</v>
      </c>
      <c r="S161" s="2">
        <f>'(6) SMB_R23p2-5km_Gl'!AF160-'(5) year_D_R23p2-5.5km'!AF159</f>
        <v>-0.2060478</v>
      </c>
      <c r="T161" s="2">
        <f>'(6) SMB_R23p2-5km_Gl'!AG160-'(5) year_D_R23p2-5.5km'!AG159</f>
        <v>-0.22759009999999991</v>
      </c>
      <c r="U161" s="2">
        <f>'(6) SMB_R23p2-5km_Gl'!AH160-'(5) year_D_R23p2-5.5km'!AH159</f>
        <v>-0.50994529999999982</v>
      </c>
      <c r="V161" s="2">
        <f>'(6) SMB_R23p2-5km_Gl'!AI160-'(5) year_D_R23p2-5.5km'!AI159</f>
        <v>4.1747199999999984E-2</v>
      </c>
      <c r="W161" s="2">
        <f>'(6) SMB_R23p2-5km_Gl'!AJ160-'(5) year_D_R23p2-5.5km'!AJ159</f>
        <v>0.1371131000000001</v>
      </c>
      <c r="X161" s="2">
        <f>'(6) SMB_R23p2-5km_Gl'!AK160-'(5) year_D_R23p2-5.5km'!AK159</f>
        <v>1.4686399999999988E-2</v>
      </c>
      <c r="Y161" s="2">
        <f>'(6) SMB_R23p2-5km_Gl'!AL160-'(5) year_D_R23p2-5.5km'!AL159</f>
        <v>6.2259700000000029E-2</v>
      </c>
      <c r="Z161" s="2">
        <f>'(6) SMB_R23p2-5km_Gl'!AM160-'(5) year_D_R23p2-5.5km'!AM159</f>
        <v>-0.77612409999999998</v>
      </c>
      <c r="AA161" s="2">
        <f>'(6) SMB_R23p2-5km_Gl'!AN160-'(5) year_D_R23p2-5.5km'!AN159</f>
        <v>-7.5186000000000419E-3</v>
      </c>
      <c r="AB161" s="2">
        <f>'(6) SMB_R23p2-5km_Gl'!AO160-'(5) year_D_R23p2-5.5km'!AO159</f>
        <v>-7.1563899999999903E-2</v>
      </c>
      <c r="AC161" s="2">
        <f>'(6) SMB_R23p2-5km_Gl'!AP160-'(5) year_D_R23p2-5.5km'!AP159</f>
        <v>-4.7594899999999996E-2</v>
      </c>
      <c r="AD161" s="2">
        <f>'(6) SMB_R23p2-5km_Gl'!AQ160-'(5) year_D_R23p2-5.5km'!AQ159</f>
        <v>-0.15178559999999996</v>
      </c>
      <c r="AE161" s="2">
        <f>'(6) SMB_R23p2-5km_Gl'!AR160-'(5) year_D_R23p2-5.5km'!AR159</f>
        <v>-0.43273909999999993</v>
      </c>
      <c r="AF161" s="2">
        <f>'(6) SMB_R23p2-5km_Gl'!AS160-'(5) year_D_R23p2-5.5km'!AS159</f>
        <v>6.8879500000000093E-2</v>
      </c>
      <c r="AG161" s="2">
        <f>'(6) SMB_R23p2-5km_Gl'!AT160-'(5) year_D_R23p2-5.5km'!AT159</f>
        <v>-0.2945030999999998</v>
      </c>
      <c r="AH161" s="2">
        <f>'(6) SMB_R23p2-5km_Gl'!AU160-'(5) year_D_R23p2-5.5km'!AU159</f>
        <v>0.44608569999999992</v>
      </c>
      <c r="AI161" s="2">
        <f>'(6) SMB_R23p2-5km_Gl'!AV160-'(5) year_D_R23p2-5.5km'!AV159</f>
        <v>-0.44067949999999989</v>
      </c>
      <c r="AJ161" s="2">
        <f>'(6) SMB_R23p2-5km_Gl'!AW160-'(5) year_D_R23p2-5.5km'!AW159</f>
        <v>-0.2761956000000001</v>
      </c>
      <c r="AK161" s="2">
        <f>'(6) SMB_R23p2-5km_Gl'!AX160-'(5) year_D_R23p2-5.5km'!AX159</f>
        <v>-0.11325400000000008</v>
      </c>
      <c r="AL161" s="2">
        <f>'(6) SMB_R23p2-5km_Gl'!AY160-'(5) year_D_R23p2-5.5km'!AY159</f>
        <v>-0.45310620000000001</v>
      </c>
      <c r="AM161" s="2">
        <f>'(6) SMB_R23p2-5km_Gl'!AZ160-'(5) year_D_R23p2-5.5km'!AZ159</f>
        <v>-4.597389999999979E-2</v>
      </c>
      <c r="AN161" s="2">
        <f>'(6) SMB_R23p2-5km_Gl'!BA160-'(5) year_D_R23p2-5.5km'!BA159</f>
        <v>0.23012860000000002</v>
      </c>
      <c r="AO161" s="2">
        <f>'(6) SMB_R23p2-5km_Gl'!BB160-'(5) year_D_R23p2-5.5km'!BB159</f>
        <v>-0.31420990000000004</v>
      </c>
      <c r="AP161" s="2">
        <f>'(6) SMB_R23p2-5km_Gl'!BC160-'(5) year_D_R23p2-5.5km'!BC159</f>
        <v>-0.41487260000000015</v>
      </c>
      <c r="AQ161" s="2">
        <f>'(6) SMB_R23p2-5km_Gl'!BD160-'(5) year_D_R23p2-5.5km'!BD159</f>
        <v>-0.36531360000000013</v>
      </c>
      <c r="AR161" s="2">
        <f>'(6) SMB_R23p2-5km_Gl'!BE160-'(5) year_D_R23p2-5.5km'!BE159</f>
        <v>-0.50538510000000003</v>
      </c>
      <c r="AS161" s="2">
        <f>'(6) SMB_R23p2-5km_Gl'!BF160-'(5) year_D_R23p2-5.5km'!BF159</f>
        <v>2.0421800000000045E-2</v>
      </c>
      <c r="AT161" s="2">
        <f>'(6) SMB_R23p2-5km_Gl'!BG160-'(5) year_D_R23p2-5.5km'!BG159</f>
        <v>0.17093669999999994</v>
      </c>
      <c r="AU161" s="2">
        <f>'(6) SMB_R23p2-5km_Gl'!BH160-'(5) year_D_R23p2-5.5km'!BH159</f>
        <v>0.14652430000000005</v>
      </c>
      <c r="AV161" s="2">
        <f>'(6) SMB_R23p2-5km_Gl'!BI160-'(5) year_D_R23p2-5.5km'!BI159</f>
        <v>7.2848500000000094E-2</v>
      </c>
      <c r="AW161" s="2">
        <f>'(6) SMB_R23p2-5km_Gl'!BJ160-'(5) year_D_R23p2-5.5km'!BJ159</f>
        <v>0.66181869999999998</v>
      </c>
      <c r="AX161" s="23">
        <f t="shared" si="21"/>
        <v>-4.0058267391304317E-2</v>
      </c>
      <c r="AY161" s="23">
        <f t="shared" si="23"/>
        <v>7.6658310526315845E-2</v>
      </c>
      <c r="AZ161" s="23">
        <f t="shared" si="24"/>
        <v>-0.13891152777777777</v>
      </c>
      <c r="BD161" s="2">
        <f>SQRT('(5) year_D_R23p2-5.5km'!BN159^2+'(5) year_D_R23p2-5.5km'!$M159^2)</f>
        <v>1.0155300277210315</v>
      </c>
      <c r="BE161" s="2">
        <f>SQRT('(5) year_D_R23p2-5.5km'!BO159^2+'(5) year_D_R23p2-5.5km'!$M159^2)</f>
        <v>0.93172900512203094</v>
      </c>
      <c r="BF161" s="2">
        <f>SQRT('(5) year_D_R23p2-5.5km'!BP159^2+'(5) year_D_R23p2-5.5km'!$M159^2)</f>
        <v>0.85104660684991729</v>
      </c>
      <c r="BG161" s="2">
        <f>SQRT('(5) year_D_R23p2-5.5km'!BQ159^2+'(5) year_D_R23p2-5.5km'!$M159^2)</f>
        <v>0.77542156629173098</v>
      </c>
      <c r="BH161" s="2">
        <f>SQRT('(5) year_D_R23p2-5.5km'!BR159^2+'(5) year_D_R23p2-5.5km'!$M159^2)</f>
        <v>0.70307400074257342</v>
      </c>
      <c r="BI161" s="2">
        <f>SQRT('(5) year_D_R23p2-5.5km'!BS159^2+'(5) year_D_R23p2-5.5km'!$M159^2)</f>
        <v>0.63597763697968179</v>
      </c>
      <c r="BJ161" s="2">
        <f>SQRT('(5) year_D_R23p2-5.5km'!BT159^2+'(5) year_D_R23p2-5.5km'!$M159^2)</f>
        <v>0.57156830032003803</v>
      </c>
      <c r="BK161" s="2">
        <f>SQRT('(5) year_D_R23p2-5.5km'!BU159^2+'(5) year_D_R23p2-5.5km'!$M159^2)</f>
        <v>0.51284700304305242</v>
      </c>
      <c r="BL161" s="2">
        <f>SQRT('(5) year_D_R23p2-5.5km'!BV159^2+'(5) year_D_R23p2-5.5km'!$M159^2)</f>
        <v>0.45759613164636997</v>
      </c>
      <c r="BM161" s="2">
        <f>SQRT('(5) year_D_R23p2-5.5km'!BW159^2+'(5) year_D_R23p2-5.5km'!$M159^2)</f>
        <v>0.40829937272129346</v>
      </c>
      <c r="BN161" s="2">
        <f>SQRT('(5) year_D_R23p2-5.5km'!BX159^2+'(5) year_D_R23p2-5.5km'!$M159^2)</f>
        <v>0.36531803985539579</v>
      </c>
      <c r="BO161" s="2">
        <f>SQRT('(5) year_D_R23p2-5.5km'!BY159^2+'(5) year_D_R23p2-5.5km'!$M159^2)</f>
        <v>0.33065788192934781</v>
      </c>
      <c r="BP161" s="2">
        <f>SQRT('(5) year_D_R23p2-5.5km'!BZ159^2+'(5) year_D_R23p2-5.5km'!$M159^2)</f>
        <v>0.30820898676416791</v>
      </c>
      <c r="BQ161" s="2">
        <f>SQRT('(5) year_D_R23p2-5.5km'!CA159^2+'(5) year_D_R23p2-5.5km'!$M159^2)</f>
        <v>0.30057749231938807</v>
      </c>
      <c r="BR161" s="2">
        <f>SQRT('(5) year_D_R23p2-5.5km'!CB159^2+'(5) year_D_R23p2-5.5km'!$M159^2)</f>
        <v>0.3071495170181498</v>
      </c>
      <c r="BS161" s="2">
        <f>SQRT('(5) year_D_R23p2-5.5km'!CC159^2+'(5) year_D_R23p2-5.5km'!$M159^2)</f>
        <v>0.31912340711807202</v>
      </c>
      <c r="BT161" s="2">
        <f>SQRT('(5) year_D_R23p2-5.5km'!CD159^2+'(5) year_D_R23p2-5.5km'!$M159^2)</f>
        <v>0.32206351503232256</v>
      </c>
      <c r="BU161" s="2">
        <f>SQRT('(5) year_D_R23p2-5.5km'!CE159^2+'(5) year_D_R23p2-5.5km'!$M159^2)</f>
        <v>0.28826693234617867</v>
      </c>
      <c r="BV161" s="2">
        <f>SQRT('(5) year_D_R23p2-5.5km'!CF159^2+'(5) year_D_R23p2-5.5km'!$M159^2)</f>
        <v>0.32935752357473291</v>
      </c>
      <c r="BW161" s="2">
        <f>SQRT('(5) year_D_R23p2-5.5km'!CG159^2+'(5) year_D_R23p2-5.5km'!$M159^2)</f>
        <v>0.30729988323052559</v>
      </c>
      <c r="BX161" s="2">
        <f>SQRT('(5) year_D_R23p2-5.5km'!CH159^2+'(5) year_D_R23p2-5.5km'!$M159^2)</f>
        <v>0.33598181034425084</v>
      </c>
      <c r="BY161" s="2">
        <f>SQRT('(5) year_D_R23p2-5.5km'!CI159^2+'(5) year_D_R23p2-5.5km'!$M159^2)</f>
        <v>0.34156247043579341</v>
      </c>
      <c r="BZ161" s="2">
        <f>SQRT('(5) year_D_R23p2-5.5km'!CJ159^2+'(5) year_D_R23p2-5.5km'!$M159^2)</f>
        <v>0.34523713892202917</v>
      </c>
      <c r="CA161" s="2">
        <f>SQRT('(5) year_D_R23p2-5.5km'!CK159^2+'(5) year_D_R23p2-5.5km'!$M159^2)</f>
        <v>0.37409486017448879</v>
      </c>
      <c r="CB161" s="2">
        <f>SQRT('(5) year_D_R23p2-5.5km'!CL159^2+'(5) year_D_R23p2-5.5km'!$M159^2)</f>
        <v>0.32393734304928279</v>
      </c>
      <c r="CC161" s="2">
        <f>SQRT('(5) year_D_R23p2-5.5km'!CM159^2+'(5) year_D_R23p2-5.5km'!$M159^2)</f>
        <v>0.34559637704291035</v>
      </c>
      <c r="CD161" s="2">
        <f>SQRT('(5) year_D_R23p2-5.5km'!CN159^2+'(5) year_D_R23p2-5.5km'!$M159^2)</f>
        <v>0.37270092014845663</v>
      </c>
      <c r="CE161" s="2">
        <f>SQRT('(5) year_D_R23p2-5.5km'!CO159^2+'(5) year_D_R23p2-5.5km'!$M159^2)</f>
        <v>0.36437773236848409</v>
      </c>
      <c r="CF161" s="2">
        <f>SQRT('(5) year_D_R23p2-5.5km'!CP159^2+'(5) year_D_R23p2-5.5km'!$M159^2)</f>
        <v>0.32508289070429752</v>
      </c>
      <c r="CG161" s="2">
        <f>SQRT('(5) year_D_R23p2-5.5km'!CQ159^2+'(5) year_D_R23p2-5.5km'!$M159^2)</f>
        <v>0.30819840411552257</v>
      </c>
      <c r="CH161" s="2">
        <f>SQRT('(5) year_D_R23p2-5.5km'!CR159^2+'(5) year_D_R23p2-5.5km'!$M159^2)</f>
        <v>0.31239263828815095</v>
      </c>
      <c r="CI161" s="2">
        <f>SQRT('(5) year_D_R23p2-5.5km'!CS159^2+'(5) year_D_R23p2-5.5km'!$M159^2)</f>
        <v>0.30280860796454945</v>
      </c>
      <c r="CJ161" s="2">
        <f>SQRT('(5) year_D_R23p2-5.5km'!CT159^2+'(5) year_D_R23p2-5.5km'!$M159^2)</f>
        <v>0.31167198174034505</v>
      </c>
      <c r="CK161" s="2">
        <f>SQRT('(5) year_D_R23p2-5.5km'!CU159^2+'(5) year_D_R23p2-5.5km'!$M159^2)</f>
        <v>0.33874497103737461</v>
      </c>
      <c r="CL161" s="2">
        <f>SQRT('(5) year_D_R23p2-5.5km'!CV159^2+'(5) year_D_R23p2-5.5km'!$M159^2)</f>
        <v>0.33073860846426906</v>
      </c>
      <c r="CM161" s="2">
        <f>SQRT('(5) year_D_R23p2-5.5km'!CW159^2+'(5) year_D_R23p2-5.5km'!$M159^2)</f>
        <v>0.3171134871976467</v>
      </c>
      <c r="CN161" s="2">
        <f>SQRT('(5) year_D_R23p2-5.5km'!CX159^2+'(5) year_D_R23p2-5.5km'!$M159^2)</f>
        <v>0.31695348605811174</v>
      </c>
      <c r="CO161" s="2">
        <f>SQRT('(5) year_D_R23p2-5.5km'!CY159^2+'(5) year_D_R23p2-5.5km'!$M159^2)</f>
        <v>0.32519352447200206</v>
      </c>
      <c r="CP161" s="2">
        <f>SQRT('(5) year_D_R23p2-5.5km'!CZ159^2+'(5) year_D_R23p2-5.5km'!$M159^2)</f>
        <v>0.32993395582232138</v>
      </c>
      <c r="CQ161" s="2">
        <f>SQRT('(5) year_D_R23p2-5.5km'!DA159^2+'(5) year_D_R23p2-5.5km'!$M159^2)</f>
        <v>0.34411715678056709</v>
      </c>
      <c r="CR161" s="2">
        <f>SQRT('(5) year_D_R23p2-5.5km'!DB159^2+'(5) year_D_R23p2-5.5km'!$M159^2)</f>
        <v>0.34111433026553312</v>
      </c>
      <c r="CS161" s="2">
        <f>SQRT('(5) year_D_R23p2-5.5km'!DC159^2+'(5) year_D_R23p2-5.5km'!$M159^2)</f>
        <v>0.3064014499472682</v>
      </c>
      <c r="CT161" s="2">
        <f>SQRT('(5) year_D_R23p2-5.5km'!DD159^2+'(5) year_D_R23p2-5.5km'!$M159^2)</f>
        <v>0.34098181039510156</v>
      </c>
      <c r="CU161" s="2">
        <f>SQRT('(5) year_D_R23p2-5.5km'!DE159^2+'(5) year_D_R23p2-5.5km'!$M159^2)</f>
        <v>0.337188066896632</v>
      </c>
      <c r="CV161" s="2">
        <f>SQRT('(5) year_D_R23p2-5.5km'!DF159^2+'(5) year_D_R23p2-5.5km'!$M159^2)</f>
        <v>0.34748961747434759</v>
      </c>
      <c r="CW161" s="2">
        <f>SQRT('(5) year_D_R23p2-5.5km'!DG159^2+'(5) year_D_R23p2-5.5km'!$M159^2)</f>
        <v>0.33533621550409726</v>
      </c>
      <c r="CX161" s="2">
        <f>SQRT('(5) year_D_R23p2-5.5km'!DH159^2+'(5) year_D_R23p2-5.5km'!$M159^2)</f>
        <v>0.3431719817483998</v>
      </c>
      <c r="CY161" s="2">
        <f t="shared" si="25"/>
        <v>6.0652736866057377E-2</v>
      </c>
      <c r="CZ161" s="2">
        <f t="shared" si="22"/>
        <v>0.12075166915622379</v>
      </c>
      <c r="DA161" s="2">
        <f t="shared" si="26"/>
        <v>7.6884259855659831E-2</v>
      </c>
    </row>
    <row r="162" spans="1:105" x14ac:dyDescent="0.2">
      <c r="A162" s="170" t="s">
        <v>173</v>
      </c>
      <c r="B162" s="3" t="s">
        <v>243</v>
      </c>
      <c r="C162" s="2">
        <f>'(6) SMB_R23p2-5km_Gl'!P161-'(5) year_D_R23p2-5.5km'!P160</f>
        <v>8.9499999999999996E-2</v>
      </c>
      <c r="D162" s="2">
        <f>'(6) SMB_R23p2-5km_Gl'!Q161-'(5) year_D_R23p2-5.5km'!Q160</f>
        <v>8.9499999999999996E-2</v>
      </c>
      <c r="E162" s="2">
        <f>'(6) SMB_R23p2-5km_Gl'!R161-'(5) year_D_R23p2-5.5km'!R160</f>
        <v>-5.0500000000000003E-2</v>
      </c>
      <c r="F162" s="2">
        <f>'(6) SMB_R23p2-5km_Gl'!S161-'(5) year_D_R23p2-5.5km'!S160</f>
        <v>-5.0000000000000044E-4</v>
      </c>
      <c r="G162" s="2">
        <f>'(6) SMB_R23p2-5km_Gl'!T161-'(5) year_D_R23p2-5.5km'!T160</f>
        <v>0.17950000000000002</v>
      </c>
      <c r="H162" s="2">
        <f>'(6) SMB_R23p2-5km_Gl'!U161-'(5) year_D_R23p2-5.5km'!U160</f>
        <v>-5.0000000000000044E-4</v>
      </c>
      <c r="I162" s="2">
        <f>'(6) SMB_R23p2-5km_Gl'!V161-'(5) year_D_R23p2-5.5km'!V160</f>
        <v>-5.0000000000000044E-4</v>
      </c>
      <c r="J162" s="2">
        <f>'(6) SMB_R23p2-5km_Gl'!W161-'(5) year_D_R23p2-5.5km'!W160</f>
        <v>-3.0499999999999999E-2</v>
      </c>
      <c r="K162" s="2">
        <f>'(6) SMB_R23p2-5km_Gl'!X161-'(5) year_D_R23p2-5.5km'!X160</f>
        <v>9.4999999999999946E-3</v>
      </c>
      <c r="L162" s="2">
        <f>'(6) SMB_R23p2-5km_Gl'!Y161-'(5) year_D_R23p2-5.5km'!Y160</f>
        <v>-0.14050000000000001</v>
      </c>
      <c r="M162" s="2">
        <f>'(6) SMB_R23p2-5km_Gl'!Z161-'(5) year_D_R23p2-5.5km'!Z160</f>
        <v>-0.1105</v>
      </c>
      <c r="N162" s="2">
        <f>'(6) SMB_R23p2-5km_Gl'!AA161-'(5) year_D_R23p2-5.5km'!AA160</f>
        <v>-3.0499999999999999E-2</v>
      </c>
      <c r="O162" s="2">
        <f>'(6) SMB_R23p2-5km_Gl'!AB161-'(5) year_D_R23p2-5.5km'!AB160</f>
        <v>0.20949999999999999</v>
      </c>
      <c r="P162" s="2">
        <f>'(6) SMB_R23p2-5km_Gl'!AC161-'(5) year_D_R23p2-5.5km'!AC160</f>
        <v>0.13949999999999999</v>
      </c>
      <c r="Q162" s="2">
        <f>'(6) SMB_R23p2-5km_Gl'!AD161-'(5) year_D_R23p2-5.5km'!AD160</f>
        <v>-4.2259000000000005E-2</v>
      </c>
      <c r="R162" s="2">
        <f>'(6) SMB_R23p2-5km_Gl'!AE161-'(5) year_D_R23p2-5.5km'!AE160</f>
        <v>0.187942</v>
      </c>
      <c r="S162" s="2">
        <f>'(6) SMB_R23p2-5km_Gl'!AF161-'(5) year_D_R23p2-5.5km'!AF160</f>
        <v>-3.9997500000000005E-2</v>
      </c>
      <c r="T162" s="2">
        <f>'(6) SMB_R23p2-5km_Gl'!AG161-'(5) year_D_R23p2-5.5km'!AG160</f>
        <v>-5.3063000000000006E-2</v>
      </c>
      <c r="U162" s="2">
        <f>'(6) SMB_R23p2-5km_Gl'!AH161-'(5) year_D_R23p2-5.5km'!AH160</f>
        <v>-0.1059775</v>
      </c>
      <c r="V162" s="2">
        <f>'(6) SMB_R23p2-5km_Gl'!AI161-'(5) year_D_R23p2-5.5km'!AI160</f>
        <v>1.0002499999999998E-2</v>
      </c>
      <c r="W162" s="2">
        <f>'(6) SMB_R23p2-5km_Gl'!AJ161-'(5) year_D_R23p2-5.5km'!AJ160</f>
        <v>-4.3680000000000108E-3</v>
      </c>
      <c r="X162" s="2">
        <f>'(6) SMB_R23p2-5km_Gl'!AK161-'(5) year_D_R23p2-5.5km'!AK160</f>
        <v>-2.9091999999999993E-2</v>
      </c>
      <c r="Y162" s="2">
        <f>'(6) SMB_R23p2-5km_Gl'!AL161-'(5) year_D_R23p2-5.5km'!AL160</f>
        <v>1.6184000000000004E-2</v>
      </c>
      <c r="Z162" s="2">
        <f>'(6) SMB_R23p2-5km_Gl'!AM161-'(5) year_D_R23p2-5.5km'!AM160</f>
        <v>-0.21662950000000003</v>
      </c>
      <c r="AA162" s="2">
        <f>'(6) SMB_R23p2-5km_Gl'!AN161-'(5) year_D_R23p2-5.5km'!AN160</f>
        <v>1.6484999999999986E-2</v>
      </c>
      <c r="AB162" s="2">
        <f>'(6) SMB_R23p2-5km_Gl'!AO161-'(5) year_D_R23p2-5.5km'!AO160</f>
        <v>-3.0097500000000013E-2</v>
      </c>
      <c r="AC162" s="2">
        <f>'(6) SMB_R23p2-5km_Gl'!AP161-'(5) year_D_R23p2-5.5km'!AP160</f>
        <v>5.8829999999999993E-3</v>
      </c>
      <c r="AD162" s="2">
        <f>'(6) SMB_R23p2-5km_Gl'!AQ161-'(5) year_D_R23p2-5.5km'!AQ160</f>
        <v>-5.5724999999999997E-2</v>
      </c>
      <c r="AE162" s="2">
        <f>'(6) SMB_R23p2-5km_Gl'!AR161-'(5) year_D_R23p2-5.5km'!AR160</f>
        <v>-0.13019800000000001</v>
      </c>
      <c r="AF162" s="2">
        <f>'(6) SMB_R23p2-5km_Gl'!AS161-'(5) year_D_R23p2-5.5km'!AS160</f>
        <v>2.532899999999999E-2</v>
      </c>
      <c r="AG162" s="2">
        <f>'(6) SMB_R23p2-5km_Gl'!AT161-'(5) year_D_R23p2-5.5km'!AT160</f>
        <v>-8.467100000000001E-2</v>
      </c>
      <c r="AH162" s="2">
        <f>'(6) SMB_R23p2-5km_Gl'!AU161-'(5) year_D_R23p2-5.5km'!AU160</f>
        <v>0.11532899999999999</v>
      </c>
      <c r="AI162" s="2">
        <f>'(6) SMB_R23p2-5km_Gl'!AV161-'(5) year_D_R23p2-5.5km'!AV160</f>
        <v>-0.1245705</v>
      </c>
      <c r="AJ162" s="2">
        <f>'(6) SMB_R23p2-5km_Gl'!AW161-'(5) year_D_R23p2-5.5km'!AW160</f>
        <v>-7.4570499999999998E-2</v>
      </c>
      <c r="AK162" s="2">
        <f>'(6) SMB_R23p2-5km_Gl'!AX161-'(5) year_D_R23p2-5.5km'!AX160</f>
        <v>-3.4570500000000004E-2</v>
      </c>
      <c r="AL162" s="2">
        <f>'(6) SMB_R23p2-5km_Gl'!AY161-'(5) year_D_R23p2-5.5km'!AY160</f>
        <v>-0.11115350000000002</v>
      </c>
      <c r="AM162" s="2">
        <f>'(6) SMB_R23p2-5km_Gl'!AZ161-'(5) year_D_R23p2-5.5km'!AZ160</f>
        <v>7.6404999999999945E-3</v>
      </c>
      <c r="AN162" s="2">
        <f>'(6) SMB_R23p2-5km_Gl'!BA161-'(5) year_D_R23p2-5.5km'!BA160</f>
        <v>4.0605500000000003E-2</v>
      </c>
      <c r="AO162" s="2">
        <f>'(6) SMB_R23p2-5km_Gl'!BB161-'(5) year_D_R23p2-5.5km'!BB160</f>
        <v>-0.1054245</v>
      </c>
      <c r="AP162" s="2">
        <f>'(6) SMB_R23p2-5km_Gl'!BC161-'(5) year_D_R23p2-5.5km'!BC160</f>
        <v>-9.130350000000001E-2</v>
      </c>
      <c r="AQ162" s="2">
        <f>'(6) SMB_R23p2-5km_Gl'!BD161-'(5) year_D_R23p2-5.5km'!BD160</f>
        <v>-7.1805999999999995E-2</v>
      </c>
      <c r="AR162" s="2">
        <f>'(6) SMB_R23p2-5km_Gl'!BE161-'(5) year_D_R23p2-5.5km'!BE160</f>
        <v>-0.1502985</v>
      </c>
      <c r="AS162" s="2">
        <f>'(6) SMB_R23p2-5km_Gl'!BF161-'(5) year_D_R23p2-5.5km'!BF160</f>
        <v>-7.5100000000001554E-4</v>
      </c>
      <c r="AT162" s="2">
        <f>'(6) SMB_R23p2-5km_Gl'!BG161-'(5) year_D_R23p2-5.5km'!BG160</f>
        <v>3.4374500000000016E-2</v>
      </c>
      <c r="AU162" s="2">
        <f>'(6) SMB_R23p2-5km_Gl'!BH161-'(5) year_D_R23p2-5.5km'!BH160</f>
        <v>1.764099999999999E-2</v>
      </c>
      <c r="AV162" s="2">
        <f>'(6) SMB_R23p2-5km_Gl'!BI161-'(5) year_D_R23p2-5.5km'!BI160</f>
        <v>6.1835000000000084E-3</v>
      </c>
      <c r="AW162" s="2">
        <f>'(6) SMB_R23p2-5km_Gl'!BJ161-'(5) year_D_R23p2-5.5km'!BJ160</f>
        <v>0.18688699999999997</v>
      </c>
      <c r="AX162" s="23">
        <f t="shared" si="21"/>
        <v>-1.5650586956521745E-2</v>
      </c>
      <c r="AY162" s="23">
        <f t="shared" si="23"/>
        <v>1.5770789473684207E-2</v>
      </c>
      <c r="AZ162" s="23">
        <f t="shared" si="24"/>
        <v>-4.0678583333333337E-2</v>
      </c>
      <c r="BD162" s="2">
        <f>SQRT('(5) year_D_R23p2-5.5km'!BN160^2+'(5) year_D_R23p2-5.5km'!$M160^2)</f>
        <v>0.11195203860248322</v>
      </c>
      <c r="BE162" s="2">
        <f>SQRT('(5) year_D_R23p2-5.5km'!BO160^2+'(5) year_D_R23p2-5.5km'!$M160^2)</f>
        <v>0.1031687557973994</v>
      </c>
      <c r="BF162" s="2">
        <f>SQRT('(5) year_D_R23p2-5.5km'!BP160^2+'(5) year_D_R23p2-5.5km'!$M160^2)</f>
        <v>9.4913226906357603E-2</v>
      </c>
      <c r="BG162" s="2">
        <f>SQRT('(5) year_D_R23p2-5.5km'!BQ160^2+'(5) year_D_R23p2-5.5km'!$M160^2)</f>
        <v>8.6995704135687732E-2</v>
      </c>
      <c r="BH162" s="2">
        <f>SQRT('(5) year_D_R23p2-5.5km'!BR160^2+'(5) year_D_R23p2-5.5km'!$M160^2)</f>
        <v>7.9620520215575044E-2</v>
      </c>
      <c r="BI162" s="2">
        <f>SQRT('(5) year_D_R23p2-5.5km'!BS160^2+'(5) year_D_R23p2-5.5km'!$M160^2)</f>
        <v>7.26058983989845E-2</v>
      </c>
      <c r="BJ162" s="2">
        <f>SQRT('(5) year_D_R23p2-5.5km'!BT160^2+'(5) year_D_R23p2-5.5km'!$M160^2)</f>
        <v>6.6160494397341812E-2</v>
      </c>
      <c r="BK162" s="2">
        <f>SQRT('(5) year_D_R23p2-5.5km'!BU160^2+'(5) year_D_R23p2-5.5km'!$M160^2)</f>
        <v>6.0118546058434329E-2</v>
      </c>
      <c r="BL162" s="2">
        <f>SQRT('(5) year_D_R23p2-5.5km'!BV160^2+'(5) year_D_R23p2-5.5km'!$M160^2)</f>
        <v>5.4610113756368206E-2</v>
      </c>
      <c r="BM162" s="2">
        <f>SQRT('(5) year_D_R23p2-5.5km'!BW160^2+'(5) year_D_R23p2-5.5km'!$M160^2)</f>
        <v>4.9768978194593305E-2</v>
      </c>
      <c r="BN162" s="2">
        <f>SQRT('(5) year_D_R23p2-5.5km'!BX160^2+'(5) year_D_R23p2-5.5km'!$M160^2)</f>
        <v>4.5645730471202572E-2</v>
      </c>
      <c r="BO162" s="2">
        <f>SQRT('(5) year_D_R23p2-5.5km'!BY160^2+'(5) year_D_R23p2-5.5km'!$M160^2)</f>
        <v>4.2501844226757235E-2</v>
      </c>
      <c r="BP162" s="2">
        <f>SQRT('(5) year_D_R23p2-5.5km'!BZ160^2+'(5) year_D_R23p2-5.5km'!$M160^2)</f>
        <v>4.0515283321028724E-2</v>
      </c>
      <c r="BQ162" s="2">
        <f>SQRT('(5) year_D_R23p2-5.5km'!CA160^2+'(5) year_D_R23p2-5.5km'!$M160^2)</f>
        <v>3.9828746334858209E-2</v>
      </c>
      <c r="BR162" s="2">
        <f>SQRT('(5) year_D_R23p2-5.5km'!CB160^2+'(5) year_D_R23p2-5.5km'!$M160^2)</f>
        <v>3.6766414474469176E-2</v>
      </c>
      <c r="BS162" s="2">
        <f>SQRT('(5) year_D_R23p2-5.5km'!CC160^2+'(5) year_D_R23p2-5.5km'!$M160^2)</f>
        <v>3.6016570597371969E-2</v>
      </c>
      <c r="BT162" s="2">
        <f>SQRT('(5) year_D_R23p2-5.5km'!CD160^2+'(5) year_D_R23p2-5.5km'!$M160^2)</f>
        <v>4.187227048716434E-2</v>
      </c>
      <c r="BU162" s="2">
        <f>SQRT('(5) year_D_R23p2-5.5km'!CE160^2+'(5) year_D_R23p2-5.5km'!$M160^2)</f>
        <v>3.7082214216605514E-2</v>
      </c>
      <c r="BV162" s="2">
        <f>SQRT('(5) year_D_R23p2-5.5km'!CF160^2+'(5) year_D_R23p2-5.5km'!$M160^2)</f>
        <v>3.8649726281416115E-2</v>
      </c>
      <c r="BW162" s="2">
        <f>SQRT('(5) year_D_R23p2-5.5km'!CG160^2+'(5) year_D_R23p2-5.5km'!$M160^2)</f>
        <v>3.97206225398807E-2</v>
      </c>
      <c r="BX162" s="2">
        <f>SQRT('(5) year_D_R23p2-5.5km'!CH160^2+'(5) year_D_R23p2-5.5km'!$M160^2)</f>
        <v>5.9671634269481487E-2</v>
      </c>
      <c r="BY162" s="2">
        <f>SQRT('(5) year_D_R23p2-5.5km'!CI160^2+'(5) year_D_R23p2-5.5km'!$M160^2)</f>
        <v>5.4729882669755439E-2</v>
      </c>
      <c r="BZ162" s="2">
        <f>SQRT('(5) year_D_R23p2-5.5km'!CJ160^2+'(5) year_D_R23p2-5.5km'!$M160^2)</f>
        <v>4.8444728468672336E-2</v>
      </c>
      <c r="CA162" s="2">
        <f>SQRT('(5) year_D_R23p2-5.5km'!CK160^2+'(5) year_D_R23p2-5.5km'!$M160^2)</f>
        <v>5.6379871698575362E-2</v>
      </c>
      <c r="CB162" s="2">
        <f>SQRT('(5) year_D_R23p2-5.5km'!CL160^2+'(5) year_D_R23p2-5.5km'!$M160^2)</f>
        <v>4.1428028200811658E-2</v>
      </c>
      <c r="CC162" s="2">
        <f>SQRT('(5) year_D_R23p2-5.5km'!CM160^2+'(5) year_D_R23p2-5.5km'!$M160^2)</f>
        <v>4.7167956204586498E-2</v>
      </c>
      <c r="CD162" s="2">
        <f>SQRT('(5) year_D_R23p2-5.5km'!CN160^2+'(5) year_D_R23p2-5.5km'!$M160^2)</f>
        <v>5.5100389835695845E-2</v>
      </c>
      <c r="CE162" s="2">
        <f>SQRT('(5) year_D_R23p2-5.5km'!CO160^2+'(5) year_D_R23p2-5.5km'!$M160^2)</f>
        <v>5.6382126074850832E-2</v>
      </c>
      <c r="CF162" s="2">
        <f>SQRT('(5) year_D_R23p2-5.5km'!CP160^2+'(5) year_D_R23p2-5.5km'!$M160^2)</f>
        <v>4.811204398334535E-2</v>
      </c>
      <c r="CG162" s="2">
        <f>SQRT('(5) year_D_R23p2-5.5km'!CQ160^2+'(5) year_D_R23p2-5.5km'!$M160^2)</f>
        <v>3.7229996848710457E-2</v>
      </c>
      <c r="CH162" s="2">
        <f>SQRT('(5) year_D_R23p2-5.5km'!CR160^2+'(5) year_D_R23p2-5.5km'!$M160^2)</f>
        <v>3.7387692273147713E-2</v>
      </c>
      <c r="CI162" s="2">
        <f>SQRT('(5) year_D_R23p2-5.5km'!CS160^2+'(5) year_D_R23p2-5.5km'!$M160^2)</f>
        <v>3.7939842800020954E-2</v>
      </c>
      <c r="CJ162" s="2">
        <f>SQRT('(5) year_D_R23p2-5.5km'!CT160^2+'(5) year_D_R23p2-5.5km'!$M160^2)</f>
        <v>3.7907432916597865E-2</v>
      </c>
      <c r="CK162" s="2">
        <f>SQRT('(5) year_D_R23p2-5.5km'!CU160^2+'(5) year_D_R23p2-5.5km'!$M160^2)</f>
        <v>3.7354903131965718E-2</v>
      </c>
      <c r="CL162" s="2">
        <f>SQRT('(5) year_D_R23p2-5.5km'!CV160^2+'(5) year_D_R23p2-5.5km'!$M160^2)</f>
        <v>3.7043144029658588E-2</v>
      </c>
      <c r="CM162" s="2">
        <f>SQRT('(5) year_D_R23p2-5.5km'!CW160^2+'(5) year_D_R23p2-5.5km'!$M160^2)</f>
        <v>3.5379936718332443E-2</v>
      </c>
      <c r="CN162" s="2">
        <f>SQRT('(5) year_D_R23p2-5.5km'!CX160^2+'(5) year_D_R23p2-5.5km'!$M160^2)</f>
        <v>3.6689162025605848E-2</v>
      </c>
      <c r="CO162" s="2">
        <f>SQRT('(5) year_D_R23p2-5.5km'!CY160^2+'(5) year_D_R23p2-5.5km'!$M160^2)</f>
        <v>3.941393912161624E-2</v>
      </c>
      <c r="CP162" s="2">
        <f>SQRT('(5) year_D_R23p2-5.5km'!CZ160^2+'(5) year_D_R23p2-5.5km'!$M160^2)</f>
        <v>4.077761876443526E-2</v>
      </c>
      <c r="CQ162" s="2">
        <f>SQRT('(5) year_D_R23p2-5.5km'!DA160^2+'(5) year_D_R23p2-5.5km'!$M160^2)</f>
        <v>4.6888831257494455E-2</v>
      </c>
      <c r="CR162" s="2">
        <f>SQRT('(5) year_D_R23p2-5.5km'!DB160^2+'(5) year_D_R23p2-5.5km'!$M160^2)</f>
        <v>4.6765172906511589E-2</v>
      </c>
      <c r="CS162" s="2">
        <f>SQRT('(5) year_D_R23p2-5.5km'!DC160^2+'(5) year_D_R23p2-5.5km'!$M160^2)</f>
        <v>4.6213568723183558E-2</v>
      </c>
      <c r="CT162" s="2">
        <f>SQRT('(5) year_D_R23p2-5.5km'!DD160^2+'(5) year_D_R23p2-5.5km'!$M160^2)</f>
        <v>4.293675549367644E-2</v>
      </c>
      <c r="CU162" s="2">
        <f>SQRT('(5) year_D_R23p2-5.5km'!DE160^2+'(5) year_D_R23p2-5.5km'!$M160^2)</f>
        <v>4.0796543894811597E-2</v>
      </c>
      <c r="CV162" s="2">
        <f>SQRT('(5) year_D_R23p2-5.5km'!DF160^2+'(5) year_D_R23p2-5.5km'!$M160^2)</f>
        <v>4.3136461032551587E-2</v>
      </c>
      <c r="CW162" s="2">
        <f>SQRT('(5) year_D_R23p2-5.5km'!DG160^2+'(5) year_D_R23p2-5.5km'!$M160^2)</f>
        <v>3.9972425850993351E-2</v>
      </c>
      <c r="CX162" s="2">
        <f>SQRT('(5) year_D_R23p2-5.5km'!DH160^2+'(5) year_D_R23p2-5.5km'!$M160^2)</f>
        <v>3.9913821985450917E-2</v>
      </c>
      <c r="CY162" s="2">
        <f t="shared" si="25"/>
        <v>7.5500147867352575E-3</v>
      </c>
      <c r="CZ162" s="2">
        <f t="shared" si="22"/>
        <v>1.4127163281157347E-2</v>
      </c>
      <c r="DA162" s="2">
        <f t="shared" si="26"/>
        <v>9.5845112323932231E-3</v>
      </c>
    </row>
    <row r="163" spans="1:105" x14ac:dyDescent="0.2">
      <c r="A163" s="170" t="s">
        <v>47</v>
      </c>
      <c r="B163" s="3" t="s">
        <v>243</v>
      </c>
      <c r="C163" s="2">
        <f>'(6) SMB_R23p2-5km_Gl'!P162-'(5) year_D_R23p2-5.5km'!P161</f>
        <v>4.3083036000000003</v>
      </c>
      <c r="D163" s="2">
        <f>'(6) SMB_R23p2-5km_Gl'!Q162-'(5) year_D_R23p2-5.5km'!Q161</f>
        <v>3.8583036000000011</v>
      </c>
      <c r="E163" s="2">
        <f>'(6) SMB_R23p2-5km_Gl'!R162-'(5) year_D_R23p2-5.5km'!R161</f>
        <v>-0.27169639999999973</v>
      </c>
      <c r="F163" s="2">
        <f>'(6) SMB_R23p2-5km_Gl'!S162-'(5) year_D_R23p2-5.5km'!S161</f>
        <v>-0.21169639999999923</v>
      </c>
      <c r="G163" s="2">
        <f>'(6) SMB_R23p2-5km_Gl'!T162-'(5) year_D_R23p2-5.5km'!T161</f>
        <v>5.0583036000000003</v>
      </c>
      <c r="H163" s="2">
        <f>'(6) SMB_R23p2-5km_Gl'!U162-'(5) year_D_R23p2-5.5km'!U161</f>
        <v>2.1883036000000011</v>
      </c>
      <c r="I163" s="2">
        <f>'(6) SMB_R23p2-5km_Gl'!V162-'(5) year_D_R23p2-5.5km'!V161</f>
        <v>1.1083036000000011</v>
      </c>
      <c r="J163" s="2">
        <f>'(6) SMB_R23p2-5km_Gl'!W162-'(5) year_D_R23p2-5.5km'!W161</f>
        <v>0.10830360000000105</v>
      </c>
      <c r="K163" s="2">
        <f>'(6) SMB_R23p2-5km_Gl'!X162-'(5) year_D_R23p2-5.5km'!X161</f>
        <v>1.9983035999999998</v>
      </c>
      <c r="L163" s="2">
        <f>'(6) SMB_R23p2-5km_Gl'!Y162-'(5) year_D_R23p2-5.5km'!Y161</f>
        <v>-2.1416963999999998</v>
      </c>
      <c r="M163" s="2">
        <f>'(6) SMB_R23p2-5km_Gl'!Z162-'(5) year_D_R23p2-5.5km'!Z161</f>
        <v>-1.4716963999999999</v>
      </c>
      <c r="N163" s="2">
        <f>'(6) SMB_R23p2-5km_Gl'!AA162-'(5) year_D_R23p2-5.5km'!AA161</f>
        <v>0.71830360000000049</v>
      </c>
      <c r="O163" s="2">
        <f>'(6) SMB_R23p2-5km_Gl'!AB162-'(5) year_D_R23p2-5.5km'!AB161</f>
        <v>6.9183035999999998</v>
      </c>
      <c r="P163" s="2">
        <f>'(6) SMB_R23p2-5km_Gl'!AC162-'(5) year_D_R23p2-5.5km'!AC161</f>
        <v>5.6383036000000004</v>
      </c>
      <c r="Q163" s="2">
        <f>'(6) SMB_R23p2-5km_Gl'!AD162-'(5) year_D_R23p2-5.5km'!AD161</f>
        <v>-0.54119339999999916</v>
      </c>
      <c r="R163" s="2">
        <f>'(6) SMB_R23p2-5km_Gl'!AE162-'(5) year_D_R23p2-5.5km'!AE161</f>
        <v>4.7396999999999991</v>
      </c>
      <c r="S163" s="2">
        <f>'(6) SMB_R23p2-5km_Gl'!AF162-'(5) year_D_R23p2-5.5km'!AF161</f>
        <v>-0.20929399999999987</v>
      </c>
      <c r="T163" s="2">
        <f>'(6) SMB_R23p2-5km_Gl'!AG162-'(5) year_D_R23p2-5.5km'!AG161</f>
        <v>-0.38974069999999905</v>
      </c>
      <c r="U163" s="2">
        <f>'(6) SMB_R23p2-5km_Gl'!AH162-'(5) year_D_R23p2-5.5km'!AH161</f>
        <v>-0.48179595329999891</v>
      </c>
      <c r="V163" s="2">
        <f>'(6) SMB_R23p2-5km_Gl'!AI162-'(5) year_D_R23p2-5.5km'!AI161</f>
        <v>2.9194415377000009</v>
      </c>
      <c r="W163" s="2">
        <f>'(6) SMB_R23p2-5km_Gl'!AJ162-'(5) year_D_R23p2-5.5km'!AJ161</f>
        <v>2.8032835909999996</v>
      </c>
      <c r="X163" s="2">
        <f>'(6) SMB_R23p2-5km_Gl'!AK162-'(5) year_D_R23p2-5.5km'!AK161</f>
        <v>1.2452191922000004</v>
      </c>
      <c r="Y163" s="2">
        <f>'(6) SMB_R23p2-5km_Gl'!AL162-'(5) year_D_R23p2-5.5km'!AL161</f>
        <v>2.9970823910000011</v>
      </c>
      <c r="Z163" s="2">
        <f>'(6) SMB_R23p2-5km_Gl'!AM162-'(5) year_D_R23p2-5.5km'!AM161</f>
        <v>-3.1228309227999995</v>
      </c>
      <c r="AA163" s="2">
        <f>'(6) SMB_R23p2-5km_Gl'!AN162-'(5) year_D_R23p2-5.5km'!AN161</f>
        <v>2.2367471280000029</v>
      </c>
      <c r="AB163" s="2">
        <f>'(6) SMB_R23p2-5km_Gl'!AO162-'(5) year_D_R23p2-5.5km'!AO161</f>
        <v>2.7400777124999998</v>
      </c>
      <c r="AC163" s="2">
        <f>'(6) SMB_R23p2-5km_Gl'!AP162-'(5) year_D_R23p2-5.5km'!AP161</f>
        <v>2.711993796399998</v>
      </c>
      <c r="AD163" s="2">
        <f>'(6) SMB_R23p2-5km_Gl'!AQ162-'(5) year_D_R23p2-5.5km'!AQ161</f>
        <v>1.9201858827999985</v>
      </c>
      <c r="AE163" s="2">
        <f>'(6) SMB_R23p2-5km_Gl'!AR162-'(5) year_D_R23p2-5.5km'!AR161</f>
        <v>-0.43707842099999894</v>
      </c>
      <c r="AF163" s="2">
        <f>'(6) SMB_R23p2-5km_Gl'!AS162-'(5) year_D_R23p2-5.5km'!AS161</f>
        <v>1.8707649538000002</v>
      </c>
      <c r="AG163" s="2">
        <f>'(6) SMB_R23p2-5km_Gl'!AT162-'(5) year_D_R23p2-5.5km'!AT161</f>
        <v>-0.86461026879999991</v>
      </c>
      <c r="AH163" s="2">
        <f>'(6) SMB_R23p2-5km_Gl'!AU162-'(5) year_D_R23p2-5.5km'!AU161</f>
        <v>6.7094984932999999</v>
      </c>
      <c r="AI163" s="2">
        <f>'(6) SMB_R23p2-5km_Gl'!AV162-'(5) year_D_R23p2-5.5km'!AV161</f>
        <v>-0.95637689589999919</v>
      </c>
      <c r="AJ163" s="2">
        <f>'(6) SMB_R23p2-5km_Gl'!AW162-'(5) year_D_R23p2-5.5km'!AW161</f>
        <v>1.0979567069999998</v>
      </c>
      <c r="AK163" s="2">
        <f>'(6) SMB_R23p2-5km_Gl'!AX162-'(5) year_D_R23p2-5.5km'!AX161</f>
        <v>0.66728316800000087</v>
      </c>
      <c r="AL163" s="2">
        <f>'(6) SMB_R23p2-5km_Gl'!AY162-'(5) year_D_R23p2-5.5km'!AY161</f>
        <v>-1.1211750456999994</v>
      </c>
      <c r="AM163" s="2">
        <f>'(6) SMB_R23p2-5km_Gl'!AZ162-'(5) year_D_R23p2-5.5km'!AZ161</f>
        <v>1.5612629739999999</v>
      </c>
      <c r="AN163" s="2">
        <f>'(6) SMB_R23p2-5km_Gl'!BA162-'(5) year_D_R23p2-5.5km'!BA161</f>
        <v>3.9340703856000001</v>
      </c>
      <c r="AO163" s="2">
        <f>'(6) SMB_R23p2-5km_Gl'!BB162-'(5) year_D_R23p2-5.5km'!BB161</f>
        <v>-0.2885261412000002</v>
      </c>
      <c r="AP163" s="2">
        <f>'(6) SMB_R23p2-5km_Gl'!BC162-'(5) year_D_R23p2-5.5km'!BC161</f>
        <v>-0.57438368349999891</v>
      </c>
      <c r="AQ163" s="2">
        <f>'(6) SMB_R23p2-5km_Gl'!BD162-'(5) year_D_R23p2-5.5km'!BD161</f>
        <v>-0.23126663760000099</v>
      </c>
      <c r="AR163" s="2">
        <f>'(6) SMB_R23p2-5km_Gl'!BE162-'(5) year_D_R23p2-5.5km'!BE161</f>
        <v>-2.0508591204000011</v>
      </c>
      <c r="AS163" s="2">
        <f>'(6) SMB_R23p2-5km_Gl'!BF162-'(5) year_D_R23p2-5.5km'!BF161</f>
        <v>1.5855581979000011</v>
      </c>
      <c r="AT163" s="2">
        <f>'(6) SMB_R23p2-5km_Gl'!BG162-'(5) year_D_R23p2-5.5km'!BG161</f>
        <v>3.0866617529999996</v>
      </c>
      <c r="AU163" s="2">
        <f>'(6) SMB_R23p2-5km_Gl'!BH162-'(5) year_D_R23p2-5.5km'!BH161</f>
        <v>3.4178333121999991</v>
      </c>
      <c r="AV163" s="2">
        <f>'(6) SMB_R23p2-5km_Gl'!BI162-'(5) year_D_R23p2-5.5km'!BI161</f>
        <v>2.5836100573999996</v>
      </c>
      <c r="AW163" s="2">
        <f>'(6) SMB_R23p2-5km_Gl'!BJ162-'(5) year_D_R23p2-5.5km'!BJ161</f>
        <v>6.0572647082</v>
      </c>
      <c r="AX163" s="23">
        <f t="shared" si="21"/>
        <v>1.4644641400782608</v>
      </c>
      <c r="AY163" s="23">
        <f t="shared" si="23"/>
        <v>1.6275750708789478</v>
      </c>
      <c r="AZ163" s="23">
        <f t="shared" si="24"/>
        <v>1.1105679882277779</v>
      </c>
      <c r="BD163" s="2">
        <f>SQRT('(5) year_D_R23p2-5.5km'!BN161^2+'(5) year_D_R23p2-5.5km'!$M161^2)</f>
        <v>8.6033526442743113</v>
      </c>
      <c r="BE163" s="2">
        <f>SQRT('(5) year_D_R23p2-5.5km'!BO161^2+'(5) year_D_R23p2-5.5km'!$M161^2)</f>
        <v>7.789002017281061</v>
      </c>
      <c r="BF163" s="2">
        <f>SQRT('(5) year_D_R23p2-5.5km'!BP161^2+'(5) year_D_R23p2-5.5km'!$M161^2)</f>
        <v>7.0108830493256757</v>
      </c>
      <c r="BG163" s="2">
        <f>SQRT('(5) year_D_R23p2-5.5km'!BQ161^2+'(5) year_D_R23p2-5.5km'!$M161^2)</f>
        <v>6.278050464708107</v>
      </c>
      <c r="BH163" s="2">
        <f>SQRT('(5) year_D_R23p2-5.5km'!BR161^2+'(5) year_D_R23p2-5.5km'!$M161^2)</f>
        <v>5.5814660258176785</v>
      </c>
      <c r="BI163" s="2">
        <f>SQRT('(5) year_D_R23p2-5.5km'!BS161^2+'(5) year_D_R23p2-5.5km'!$M161^2)</f>
        <v>4.912098440732926</v>
      </c>
      <c r="BJ163" s="2">
        <f>SQRT('(5) year_D_R23p2-5.5km'!BT161^2+'(5) year_D_R23p2-5.5km'!$M161^2)</f>
        <v>4.269971978024552</v>
      </c>
      <c r="BK163" s="2">
        <f>SQRT('(5) year_D_R23p2-5.5km'!BU161^2+'(5) year_D_R23p2-5.5km'!$M161^2)</f>
        <v>3.6641647899583791</v>
      </c>
      <c r="BL163" s="2">
        <f>SQRT('(5) year_D_R23p2-5.5km'!BV161^2+'(5) year_D_R23p2-5.5km'!$M161^2)</f>
        <v>3.0947265195016005</v>
      </c>
      <c r="BM163" s="2">
        <f>SQRT('(5) year_D_R23p2-5.5km'!BW161^2+'(5) year_D_R23p2-5.5km'!$M161^2)</f>
        <v>2.5436779705888366</v>
      </c>
      <c r="BN163" s="2">
        <f>SQRT('(5) year_D_R23p2-5.5km'!BX161^2+'(5) year_D_R23p2-5.5km'!$M161^2)</f>
        <v>2.0202476024990594</v>
      </c>
      <c r="BO163" s="2">
        <f>SQRT('(5) year_D_R23p2-5.5km'!BY161^2+'(5) year_D_R23p2-5.5km'!$M161^2)</f>
        <v>1.5338327241428611</v>
      </c>
      <c r="BP163" s="2">
        <f>SQRT('(5) year_D_R23p2-5.5km'!BZ161^2+'(5) year_D_R23p2-5.5km'!$M161^2)</f>
        <v>1.0674380084523156</v>
      </c>
      <c r="BQ163" s="2">
        <f>SQRT('(5) year_D_R23p2-5.5km'!CA161^2+'(5) year_D_R23p2-5.5km'!$M161^2)</f>
        <v>0.73899173366118343</v>
      </c>
      <c r="BR163" s="2">
        <f>SQRT('(5) year_D_R23p2-5.5km'!CB161^2+'(5) year_D_R23p2-5.5km'!$M161^2)</f>
        <v>0.71569300650757484</v>
      </c>
      <c r="BS163" s="2">
        <f>SQRT('(5) year_D_R23p2-5.5km'!CC161^2+'(5) year_D_R23p2-5.5km'!$M161^2)</f>
        <v>0.77230321837977167</v>
      </c>
      <c r="BT163" s="2">
        <f>SQRT('(5) year_D_R23p2-5.5km'!CD161^2+'(5) year_D_R23p2-5.5km'!$M161^2)</f>
        <v>0.72561236374517646</v>
      </c>
      <c r="BU163" s="2">
        <f>SQRT('(5) year_D_R23p2-5.5km'!CE161^2+'(5) year_D_R23p2-5.5km'!$M161^2)</f>
        <v>0.71929590369820606</v>
      </c>
      <c r="BV163" s="2">
        <f>SQRT('(5) year_D_R23p2-5.5km'!CF161^2+'(5) year_D_R23p2-5.5km'!$M161^2)</f>
        <v>0.73886682860213992</v>
      </c>
      <c r="BW163" s="2">
        <f>SQRT('(5) year_D_R23p2-5.5km'!CG161^2+'(5) year_D_R23p2-5.5km'!$M161^2)</f>
        <v>0.6953862188095834</v>
      </c>
      <c r="BX163" s="2">
        <f>SQRT('(5) year_D_R23p2-5.5km'!CH161^2+'(5) year_D_R23p2-5.5km'!$M161^2)</f>
        <v>0.76221226636123274</v>
      </c>
      <c r="BY163" s="2">
        <f>SQRT('(5) year_D_R23p2-5.5km'!CI161^2+'(5) year_D_R23p2-5.5km'!$M161^2)</f>
        <v>0.87811552308359098</v>
      </c>
      <c r="BZ163" s="2">
        <f>SQRT('(5) year_D_R23p2-5.5km'!CJ161^2+'(5) year_D_R23p2-5.5km'!$M161^2)</f>
        <v>0.73804039643823038</v>
      </c>
      <c r="CA163" s="2">
        <f>SQRT('(5) year_D_R23p2-5.5km'!CK161^2+'(5) year_D_R23p2-5.5km'!$M161^2)</f>
        <v>0.82882780566056158</v>
      </c>
      <c r="CB163" s="2">
        <f>SQRT('(5) year_D_R23p2-5.5km'!CL161^2+'(5) year_D_R23p2-5.5km'!$M161^2)</f>
        <v>0.73498131152232371</v>
      </c>
      <c r="CC163" s="2">
        <f>SQRT('(5) year_D_R23p2-5.5km'!CM161^2+'(5) year_D_R23p2-5.5km'!$M161^2)</f>
        <v>0.7543095258634025</v>
      </c>
      <c r="CD163" s="2">
        <f>SQRT('(5) year_D_R23p2-5.5km'!CN161^2+'(5) year_D_R23p2-5.5km'!$M161^2)</f>
        <v>0.75799811319538279</v>
      </c>
      <c r="CE163" s="2">
        <f>SQRT('(5) year_D_R23p2-5.5km'!CO161^2+'(5) year_D_R23p2-5.5km'!$M161^2)</f>
        <v>0.99719660436208024</v>
      </c>
      <c r="CF163" s="2">
        <f>SQRT('(5) year_D_R23p2-5.5km'!CP161^2+'(5) year_D_R23p2-5.5km'!$M161^2)</f>
        <v>0.84039566361510665</v>
      </c>
      <c r="CG163" s="2">
        <f>SQRT('(5) year_D_R23p2-5.5km'!CQ161^2+'(5) year_D_R23p2-5.5km'!$M161^2)</f>
        <v>0.83350576415809741</v>
      </c>
      <c r="CH163" s="2">
        <f>SQRT('(5) year_D_R23p2-5.5km'!CR161^2+'(5) year_D_R23p2-5.5km'!$M161^2)</f>
        <v>0.87037347597836523</v>
      </c>
      <c r="CI163" s="2">
        <f>SQRT('(5) year_D_R23p2-5.5km'!CS161^2+'(5) year_D_R23p2-5.5km'!$M161^2)</f>
        <v>0.79741356262126617</v>
      </c>
      <c r="CJ163" s="2">
        <f>SQRT('(5) year_D_R23p2-5.5km'!CT161^2+'(5) year_D_R23p2-5.5km'!$M161^2)</f>
        <v>0.79094826160925846</v>
      </c>
      <c r="CK163" s="2">
        <f>SQRT('(5) year_D_R23p2-5.5km'!CU161^2+'(5) year_D_R23p2-5.5km'!$M161^2)</f>
        <v>0.83470820807099821</v>
      </c>
      <c r="CL163" s="2">
        <f>SQRT('(5) year_D_R23p2-5.5km'!CV161^2+'(5) year_D_R23p2-5.5km'!$M161^2)</f>
        <v>0.82000281252681295</v>
      </c>
      <c r="CM163" s="2">
        <f>SQRT('(5) year_D_R23p2-5.5km'!CW161^2+'(5) year_D_R23p2-5.5km'!$M161^2)</f>
        <v>0.82628849025500672</v>
      </c>
      <c r="CN163" s="2">
        <f>SQRT('(5) year_D_R23p2-5.5km'!CX161^2+'(5) year_D_R23p2-5.5km'!$M161^2)</f>
        <v>0.76969906409973443</v>
      </c>
      <c r="CO163" s="2">
        <f>SQRT('(5) year_D_R23p2-5.5km'!CY161^2+'(5) year_D_R23p2-5.5km'!$M161^2)</f>
        <v>0.8310193297153885</v>
      </c>
      <c r="CP163" s="2">
        <f>SQRT('(5) year_D_R23p2-5.5km'!CZ161^2+'(5) year_D_R23p2-5.5km'!$M161^2)</f>
        <v>0.83966949680423908</v>
      </c>
      <c r="CQ163" s="2">
        <f>SQRT('(5) year_D_R23p2-5.5km'!DA161^2+'(5) year_D_R23p2-5.5km'!$M161^2)</f>
        <v>0.85195883550563645</v>
      </c>
      <c r="CR163" s="2">
        <f>SQRT('(5) year_D_R23p2-5.5km'!DB161^2+'(5) year_D_R23p2-5.5km'!$M161^2)</f>
        <v>0.82005122651654672</v>
      </c>
      <c r="CS163" s="2">
        <f>SQRT('(5) year_D_R23p2-5.5km'!DC161^2+'(5) year_D_R23p2-5.5km'!$M161^2)</f>
        <v>0.80960242291326279</v>
      </c>
      <c r="CT163" s="2">
        <f>SQRT('(5) year_D_R23p2-5.5km'!DD161^2+'(5) year_D_R23p2-5.5km'!$M161^2)</f>
        <v>0.8283428197806405</v>
      </c>
      <c r="CU163" s="2">
        <f>SQRT('(5) year_D_R23p2-5.5km'!DE161^2+'(5) year_D_R23p2-5.5km'!$M161^2)</f>
        <v>0.82021471589941408</v>
      </c>
      <c r="CV163" s="2">
        <f>SQRT('(5) year_D_R23p2-5.5km'!DF161^2+'(5) year_D_R23p2-5.5km'!$M161^2)</f>
        <v>0.81567165576694767</v>
      </c>
      <c r="CW163" s="2">
        <f>SQRT('(5) year_D_R23p2-5.5km'!DG161^2+'(5) year_D_R23p2-5.5km'!$M161^2)</f>
        <v>0.81266251505100595</v>
      </c>
      <c r="CX163" s="2">
        <f>SQRT('(5) year_D_R23p2-5.5km'!DH161^2+'(5) year_D_R23p2-5.5km'!$M161^2)</f>
        <v>0.86879343181040092</v>
      </c>
      <c r="CY163" s="2">
        <f t="shared" si="25"/>
        <v>0.27461271182714403</v>
      </c>
      <c r="CZ163" s="2">
        <f t="shared" si="22"/>
        <v>0.7788058617224356</v>
      </c>
      <c r="DA163" s="2">
        <f t="shared" si="26"/>
        <v>0.19396368930032404</v>
      </c>
    </row>
    <row r="164" spans="1:105" x14ac:dyDescent="0.2">
      <c r="A164" s="170" t="s">
        <v>48</v>
      </c>
      <c r="B164" s="3" t="s">
        <v>243</v>
      </c>
      <c r="C164" s="2">
        <f>'(6) SMB_R23p2-5km_Gl'!P163-'(5) year_D_R23p2-5.5km'!P162</f>
        <v>1.4192</v>
      </c>
      <c r="D164" s="2">
        <f>'(6) SMB_R23p2-5km_Gl'!Q163-'(5) year_D_R23p2-5.5km'!Q162</f>
        <v>1.8391999999999999</v>
      </c>
      <c r="E164" s="2">
        <f>'(6) SMB_R23p2-5km_Gl'!R163-'(5) year_D_R23p2-5.5km'!R162</f>
        <v>2.9199999999999893E-2</v>
      </c>
      <c r="F164" s="2">
        <f>'(6) SMB_R23p2-5km_Gl'!S163-'(5) year_D_R23p2-5.5km'!S162</f>
        <v>-0.56079999999999997</v>
      </c>
      <c r="G164" s="2">
        <f>'(6) SMB_R23p2-5km_Gl'!T163-'(5) year_D_R23p2-5.5km'!T162</f>
        <v>2.0292000000000003</v>
      </c>
      <c r="H164" s="2">
        <f>'(6) SMB_R23p2-5km_Gl'!U163-'(5) year_D_R23p2-5.5km'!U162</f>
        <v>0.57920000000000016</v>
      </c>
      <c r="I164" s="2">
        <f>'(6) SMB_R23p2-5km_Gl'!V163-'(5) year_D_R23p2-5.5km'!V162</f>
        <v>0.42920000000000025</v>
      </c>
      <c r="J164" s="2">
        <f>'(6) SMB_R23p2-5km_Gl'!W163-'(5) year_D_R23p2-5.5km'!W162</f>
        <v>-0.38080000000000003</v>
      </c>
      <c r="K164" s="2">
        <f>'(6) SMB_R23p2-5km_Gl'!X163-'(5) year_D_R23p2-5.5km'!X162</f>
        <v>0.80920000000000014</v>
      </c>
      <c r="L164" s="2">
        <f>'(6) SMB_R23p2-5km_Gl'!Y163-'(5) year_D_R23p2-5.5km'!Y162</f>
        <v>-2.2707999999999999</v>
      </c>
      <c r="M164" s="2">
        <f>'(6) SMB_R23p2-5km_Gl'!Z163-'(5) year_D_R23p2-5.5km'!Z162</f>
        <v>-1.7107999999999999</v>
      </c>
      <c r="N164" s="2">
        <f>'(6) SMB_R23p2-5km_Gl'!AA163-'(5) year_D_R23p2-5.5km'!AA162</f>
        <v>0.41920000000000002</v>
      </c>
      <c r="O164" s="2">
        <f>'(6) SMB_R23p2-5km_Gl'!AB163-'(5) year_D_R23p2-5.5km'!AB162</f>
        <v>3.5392000000000001</v>
      </c>
      <c r="P164" s="2">
        <f>'(6) SMB_R23p2-5km_Gl'!AC163-'(5) year_D_R23p2-5.5km'!AC162</f>
        <v>2.1092000000000004</v>
      </c>
      <c r="Q164" s="2">
        <f>'(6) SMB_R23p2-5km_Gl'!AD163-'(5) year_D_R23p2-5.5km'!AD162</f>
        <v>-0.49488079999999979</v>
      </c>
      <c r="R164" s="2">
        <f>'(6) SMB_R23p2-5km_Gl'!AE163-'(5) year_D_R23p2-5.5km'!AE162</f>
        <v>2.1906287999999998</v>
      </c>
      <c r="S164" s="2">
        <f>'(6) SMB_R23p2-5km_Gl'!AF163-'(5) year_D_R23p2-5.5km'!AF162</f>
        <v>-1.2454943999999999</v>
      </c>
      <c r="T164" s="2">
        <f>'(6) SMB_R23p2-5km_Gl'!AG163-'(5) year_D_R23p2-5.5km'!AG162</f>
        <v>-0.94957679999999989</v>
      </c>
      <c r="U164" s="2">
        <f>'(6) SMB_R23p2-5km_Gl'!AH163-'(5) year_D_R23p2-5.5km'!AH162</f>
        <v>-1.6522288000000001</v>
      </c>
      <c r="V164" s="2">
        <f>'(6) SMB_R23p2-5km_Gl'!AI163-'(5) year_D_R23p2-5.5km'!AI162</f>
        <v>-0.41406560000000003</v>
      </c>
      <c r="W164" s="2">
        <f>'(6) SMB_R23p2-5km_Gl'!AJ163-'(5) year_D_R23p2-5.5km'!AJ162</f>
        <v>-0.24590239999999985</v>
      </c>
      <c r="X164" s="2">
        <f>'(6) SMB_R23p2-5km_Gl'!AK163-'(5) year_D_R23p2-5.5km'!AK162</f>
        <v>1.1624648000000002</v>
      </c>
      <c r="Y164" s="2">
        <f>'(6) SMB_R23p2-5km_Gl'!AL163-'(5) year_D_R23p2-5.5km'!AL162</f>
        <v>1.1887912</v>
      </c>
      <c r="Z164" s="2">
        <f>'(6) SMB_R23p2-5km_Gl'!AM163-'(5) year_D_R23p2-5.5km'!AM162</f>
        <v>-2.5728415999999998</v>
      </c>
      <c r="AA164" s="2">
        <f>'(6) SMB_R23p2-5km_Gl'!AN163-'(5) year_D_R23p2-5.5km'!AN162</f>
        <v>6.3484800000000119E-2</v>
      </c>
      <c r="AB164" s="2">
        <f>'(6) SMB_R23p2-5km_Gl'!AO163-'(5) year_D_R23p2-5.5km'!AO162</f>
        <v>0.57409920000000003</v>
      </c>
      <c r="AC164" s="2">
        <f>'(6) SMB_R23p2-5km_Gl'!AP163-'(5) year_D_R23p2-5.5km'!AP162</f>
        <v>-0.57488079999999964</v>
      </c>
      <c r="AD164" s="2">
        <f>'(6) SMB_R23p2-5km_Gl'!AQ163-'(5) year_D_R23p2-5.5km'!AQ162</f>
        <v>-7.3860799999999838E-2</v>
      </c>
      <c r="AE164" s="2">
        <f>'(6) SMB_R23p2-5km_Gl'!AR163-'(5) year_D_R23p2-5.5km'!AR162</f>
        <v>-1.6728407999999995</v>
      </c>
      <c r="AF164" s="2">
        <f>'(6) SMB_R23p2-5km_Gl'!AS163-'(5) year_D_R23p2-5.5km'!AS162</f>
        <v>-0.8018208</v>
      </c>
      <c r="AG164" s="2">
        <f>'(6) SMB_R23p2-5km_Gl'!AT163-'(5) year_D_R23p2-5.5km'!AT162</f>
        <v>-0.55937199999999998</v>
      </c>
      <c r="AH164" s="2">
        <f>'(6) SMB_R23p2-5km_Gl'!AU163-'(5) year_D_R23p2-5.5km'!AU162</f>
        <v>1.8130767999999999</v>
      </c>
      <c r="AI164" s="2">
        <f>'(6) SMB_R23p2-5km_Gl'!AV163-'(5) year_D_R23p2-5.5km'!AV162</f>
        <v>-2.7065152000000001</v>
      </c>
      <c r="AJ164" s="2">
        <f>'(6) SMB_R23p2-5km_Gl'!AW163-'(5) year_D_R23p2-5.5km'!AW162</f>
        <v>-2.5140663999999999</v>
      </c>
      <c r="AK164" s="2">
        <f>'(6) SMB_R23p2-5km_Gl'!AX163-'(5) year_D_R23p2-5.5km'!AX162</f>
        <v>-1.6416176</v>
      </c>
      <c r="AL164" s="2">
        <f>'(6) SMB_R23p2-5km_Gl'!AY163-'(5) year_D_R23p2-5.5km'!AY162</f>
        <v>-3.1208007999999996</v>
      </c>
      <c r="AM164" s="2">
        <f>'(6) SMB_R23p2-5km_Gl'!AZ163-'(5) year_D_R23p2-5.5km'!AZ162</f>
        <v>-0.28222960000000019</v>
      </c>
      <c r="AN164" s="2">
        <f>'(6) SMB_R23p2-5km_Gl'!BA163-'(5) year_D_R23p2-5.5km'!BA162</f>
        <v>1.2130768000000003</v>
      </c>
      <c r="AO164" s="2">
        <f>'(6) SMB_R23p2-5km_Gl'!BB163-'(5) year_D_R23p2-5.5km'!BB162</f>
        <v>-2.0444743999999999</v>
      </c>
      <c r="AP164" s="2">
        <f>'(6) SMB_R23p2-5km_Gl'!BC163-'(5) year_D_R23p2-5.5km'!BC162</f>
        <v>-1.7883519999999997</v>
      </c>
      <c r="AQ164" s="2">
        <f>'(6) SMB_R23p2-5km_Gl'!BD163-'(5) year_D_R23p2-5.5km'!BD162</f>
        <v>-2.6822296000000003</v>
      </c>
      <c r="AR164" s="2">
        <f>'(6) SMB_R23p2-5km_Gl'!BE163-'(5) year_D_R23p2-5.5km'!BE162</f>
        <v>-3.4561071999999999</v>
      </c>
      <c r="AS164" s="2">
        <f>'(6) SMB_R23p2-5km_Gl'!BF163-'(5) year_D_R23p2-5.5km'!BF162</f>
        <v>-0.47386159999999999</v>
      </c>
      <c r="AT164" s="2">
        <f>'(6) SMB_R23p2-5km_Gl'!BG163-'(5) year_D_R23p2-5.5km'!BG162</f>
        <v>-0.1556983999999999</v>
      </c>
      <c r="AU164" s="2">
        <f>'(6) SMB_R23p2-5km_Gl'!BH163-'(5) year_D_R23p2-5.5km'!BH162</f>
        <v>-0.20079999999999987</v>
      </c>
      <c r="AV164" s="2">
        <f>'(6) SMB_R23p2-5km_Gl'!BI163-'(5) year_D_R23p2-5.5km'!BI162</f>
        <v>-0.84671839999999987</v>
      </c>
      <c r="AW164" s="2">
        <f>'(6) SMB_R23p2-5km_Gl'!BJ163-'(5) year_D_R23p2-5.5km'!BJ162</f>
        <v>2.4047112000000004</v>
      </c>
      <c r="AX164" s="23">
        <f t="shared" ref="AX164:AX227" si="27">AVERAGE(C164:AV164)</f>
        <v>-0.36275683478260851</v>
      </c>
      <c r="AY164" s="23">
        <f t="shared" si="23"/>
        <v>0.32248673684210527</v>
      </c>
      <c r="AZ164" s="23">
        <f t="shared" si="24"/>
        <v>-1.2178528444444443</v>
      </c>
      <c r="BD164" s="2">
        <f>SQRT('(5) year_D_R23p2-5.5km'!BN162^2+'(5) year_D_R23p2-5.5km'!$M162^2)</f>
        <v>2.2940307145470307</v>
      </c>
      <c r="BE164" s="2">
        <f>SQRT('(5) year_D_R23p2-5.5km'!BO162^2+'(5) year_D_R23p2-5.5km'!$M162^2)</f>
        <v>2.1156476058756839</v>
      </c>
      <c r="BF164" s="2">
        <f>SQRT('(5) year_D_R23p2-5.5km'!BP162^2+'(5) year_D_R23p2-5.5km'!$M162^2)</f>
        <v>1.9440018136943431</v>
      </c>
      <c r="BG164" s="2">
        <f>SQRT('(5) year_D_R23p2-5.5km'!BQ162^2+'(5) year_D_R23p2-5.5km'!$M162^2)</f>
        <v>1.7832311759430524</v>
      </c>
      <c r="BH164" s="2">
        <f>SQRT('(5) year_D_R23p2-5.5km'!BR162^2+'(5) year_D_R23p2-5.5km'!$M162^2)</f>
        <v>1.6315295613165102</v>
      </c>
      <c r="BI164" s="2">
        <f>SQRT('(5) year_D_R23p2-5.5km'!BS162^2+'(5) year_D_R23p2-5.5km'!$M162^2)</f>
        <v>1.4872255986577267</v>
      </c>
      <c r="BJ164" s="2">
        <f>SQRT('(5) year_D_R23p2-5.5km'!BT162^2+'(5) year_D_R23p2-5.5km'!$M162^2)</f>
        <v>1.3526950494695709</v>
      </c>
      <c r="BK164" s="2">
        <f>SQRT('(5) year_D_R23p2-5.5km'!BU162^2+'(5) year_D_R23p2-5.5km'!$M162^2)</f>
        <v>1.226656255090756</v>
      </c>
      <c r="BL164" s="2">
        <f>SQRT('(5) year_D_R23p2-5.5km'!BV162^2+'(5) year_D_R23p2-5.5km'!$M162^2)</f>
        <v>1.1119534386608965</v>
      </c>
      <c r="BM164" s="2">
        <f>SQRT('(5) year_D_R23p2-5.5km'!BW162^2+'(5) year_D_R23p2-5.5km'!$M162^2)</f>
        <v>1.0082907592323864</v>
      </c>
      <c r="BN164" s="2">
        <f>SQRT('(5) year_D_R23p2-5.5km'!BX162^2+'(5) year_D_R23p2-5.5km'!$M162^2)</f>
        <v>0.91827296692474525</v>
      </c>
      <c r="BO164" s="2">
        <f>SQRT('(5) year_D_R23p2-5.5km'!BY162^2+'(5) year_D_R23p2-5.5km'!$M162^2)</f>
        <v>0.84718097378492996</v>
      </c>
      <c r="BP164" s="2">
        <f>SQRT('(5) year_D_R23p2-5.5km'!BZ162^2+'(5) year_D_R23p2-5.5km'!$M162^2)</f>
        <v>0.80081468652920396</v>
      </c>
      <c r="BQ164" s="2">
        <f>SQRT('(5) year_D_R23p2-5.5km'!CA162^2+'(5) year_D_R23p2-5.5km'!$M162^2)</f>
        <v>0.78516395378849191</v>
      </c>
      <c r="BR164" s="2">
        <f>SQRT('(5) year_D_R23p2-5.5km'!CB162^2+'(5) year_D_R23p2-5.5km'!$M162^2)</f>
        <v>0.82803247930127166</v>
      </c>
      <c r="BS164" s="2">
        <f>SQRT('(5) year_D_R23p2-5.5km'!CC162^2+'(5) year_D_R23p2-5.5km'!$M162^2)</f>
        <v>0.79598363527896598</v>
      </c>
      <c r="BT164" s="2">
        <f>SQRT('(5) year_D_R23p2-5.5km'!CD162^2+'(5) year_D_R23p2-5.5km'!$M162^2)</f>
        <v>0.77034559205297437</v>
      </c>
      <c r="BU164" s="2">
        <f>SQRT('(5) year_D_R23p2-5.5km'!CE162^2+'(5) year_D_R23p2-5.5km'!$M162^2)</f>
        <v>0.73686781040853933</v>
      </c>
      <c r="BV164" s="2">
        <f>SQRT('(5) year_D_R23p2-5.5km'!CF162^2+'(5) year_D_R23p2-5.5km'!$M162^2)</f>
        <v>0.77687372558344303</v>
      </c>
      <c r="BW164" s="2">
        <f>SQRT('(5) year_D_R23p2-5.5km'!CG162^2+'(5) year_D_R23p2-5.5km'!$M162^2)</f>
        <v>0.77798203943109312</v>
      </c>
      <c r="BX164" s="2">
        <f>SQRT('(5) year_D_R23p2-5.5km'!CH162^2+'(5) year_D_R23p2-5.5km'!$M162^2)</f>
        <v>0.76467099128738802</v>
      </c>
      <c r="BY164" s="2">
        <f>SQRT('(5) year_D_R23p2-5.5km'!CI162^2+'(5) year_D_R23p2-5.5km'!$M162^2)</f>
        <v>0.7622989248515869</v>
      </c>
      <c r="BZ164" s="2">
        <f>SQRT('(5) year_D_R23p2-5.5km'!CJ162^2+'(5) year_D_R23p2-5.5km'!$M162^2)</f>
        <v>0.76878224167694265</v>
      </c>
      <c r="CA164" s="2">
        <f>SQRT('(5) year_D_R23p2-5.5km'!CK162^2+'(5) year_D_R23p2-5.5km'!$M162^2)</f>
        <v>0.74977915508902426</v>
      </c>
      <c r="CB164" s="2">
        <f>SQRT('(5) year_D_R23p2-5.5km'!CL162^2+'(5) year_D_R23p2-5.5km'!$M162^2)</f>
        <v>0.75151551247334891</v>
      </c>
      <c r="CC164" s="2">
        <f>SQRT('(5) year_D_R23p2-5.5km'!CM162^2+'(5) year_D_R23p2-5.5km'!$M162^2)</f>
        <v>0.85064100947122689</v>
      </c>
      <c r="CD164" s="2">
        <f>SQRT('(5) year_D_R23p2-5.5km'!CN162^2+'(5) year_D_R23p2-5.5km'!$M162^2)</f>
        <v>0.83641050597484967</v>
      </c>
      <c r="CE164" s="2">
        <f>SQRT('(5) year_D_R23p2-5.5km'!CO162^2+'(5) year_D_R23p2-5.5km'!$M162^2)</f>
        <v>0.82940470607605421</v>
      </c>
      <c r="CF164" s="2">
        <f>SQRT('(5) year_D_R23p2-5.5km'!CP162^2+'(5) year_D_R23p2-5.5km'!$M162^2)</f>
        <v>0.80003092581414581</v>
      </c>
      <c r="CG164" s="2">
        <f>SQRT('(5) year_D_R23p2-5.5km'!CQ162^2+'(5) year_D_R23p2-5.5km'!$M162^2)</f>
        <v>0.79177024672997798</v>
      </c>
      <c r="CH164" s="2">
        <f>SQRT('(5) year_D_R23p2-5.5km'!CR162^2+'(5) year_D_R23p2-5.5km'!$M162^2)</f>
        <v>0.78847643185636662</v>
      </c>
      <c r="CI164" s="2">
        <f>SQRT('(5) year_D_R23p2-5.5km'!CS162^2+'(5) year_D_R23p2-5.5km'!$M162^2)</f>
        <v>0.79164841685333254</v>
      </c>
      <c r="CJ164" s="2">
        <f>SQRT('(5) year_D_R23p2-5.5km'!CT162^2+'(5) year_D_R23p2-5.5km'!$M162^2)</f>
        <v>0.78462604371622646</v>
      </c>
      <c r="CK164" s="2">
        <f>SQRT('(5) year_D_R23p2-5.5km'!CU162^2+'(5) year_D_R23p2-5.5km'!$M162^2)</f>
        <v>0.76573897995741036</v>
      </c>
      <c r="CL164" s="2">
        <f>SQRT('(5) year_D_R23p2-5.5km'!CV162^2+'(5) year_D_R23p2-5.5km'!$M162^2)</f>
        <v>0.75892200980297986</v>
      </c>
      <c r="CM164" s="2">
        <f>SQRT('(5) year_D_R23p2-5.5km'!CW162^2+'(5) year_D_R23p2-5.5km'!$M162^2)</f>
        <v>0.78043857154745777</v>
      </c>
      <c r="CN164" s="2">
        <f>SQRT('(5) year_D_R23p2-5.5km'!CX162^2+'(5) year_D_R23p2-5.5km'!$M162^2)</f>
        <v>0.76954232399854217</v>
      </c>
      <c r="CO164" s="2">
        <f>SQRT('(5) year_D_R23p2-5.5km'!CY162^2+'(5) year_D_R23p2-5.5km'!$M162^2)</f>
        <v>0.76370631075471018</v>
      </c>
      <c r="CP164" s="2">
        <f>SQRT('(5) year_D_R23p2-5.5km'!CZ162^2+'(5) year_D_R23p2-5.5km'!$M162^2)</f>
        <v>0.75354585681910669</v>
      </c>
      <c r="CQ164" s="2">
        <f>SQRT('(5) year_D_R23p2-5.5km'!DA162^2+'(5) year_D_R23p2-5.5km'!$M162^2)</f>
        <v>0.75508567744594002</v>
      </c>
      <c r="CR164" s="2">
        <f>SQRT('(5) year_D_R23p2-5.5km'!DB162^2+'(5) year_D_R23p2-5.5km'!$M162^2)</f>
        <v>0.75291820171964252</v>
      </c>
      <c r="CS164" s="2">
        <f>SQRT('(5) year_D_R23p2-5.5km'!DC162^2+'(5) year_D_R23p2-5.5km'!$M162^2)</f>
        <v>0.740420723746125</v>
      </c>
      <c r="CT164" s="2">
        <f>SQRT('(5) year_D_R23p2-5.5km'!DD162^2+'(5) year_D_R23p2-5.5km'!$M162^2)</f>
        <v>0.77826956219381582</v>
      </c>
      <c r="CU164" s="2">
        <f>SQRT('(5) year_D_R23p2-5.5km'!DE162^2+'(5) year_D_R23p2-5.5km'!$M162^2)</f>
        <v>0.77332479113733765</v>
      </c>
      <c r="CV164" s="2">
        <f>SQRT('(5) year_D_R23p2-5.5km'!DF162^2+'(5) year_D_R23p2-5.5km'!$M162^2)</f>
        <v>0.78996850398591933</v>
      </c>
      <c r="CW164" s="2">
        <f>SQRT('(5) year_D_R23p2-5.5km'!DG162^2+'(5) year_D_R23p2-5.5km'!$M162^2)</f>
        <v>0.78678866980781459</v>
      </c>
      <c r="CX164" s="2">
        <f>SQRT('(5) year_D_R23p2-5.5km'!DH162^2+'(5) year_D_R23p2-5.5km'!$M162^2)</f>
        <v>0.83596795223042175</v>
      </c>
      <c r="CY164" s="2">
        <f t="shared" si="25"/>
        <v>0.14334007567914955</v>
      </c>
      <c r="CZ164" s="2">
        <f t="shared" si="22"/>
        <v>0.28798843764079785</v>
      </c>
      <c r="DA164" s="2">
        <f t="shared" si="26"/>
        <v>0.18234479779649207</v>
      </c>
    </row>
    <row r="165" spans="1:105" x14ac:dyDescent="0.2">
      <c r="A165" s="170" t="s">
        <v>59</v>
      </c>
      <c r="B165" s="3" t="s">
        <v>243</v>
      </c>
      <c r="C165" s="2">
        <f>'(6) SMB_R23p2-5km_Gl'!P164-'(5) year_D_R23p2-5.5km'!P163</f>
        <v>1.6997888000000008</v>
      </c>
      <c r="D165" s="2">
        <f>'(6) SMB_R23p2-5km_Gl'!Q164-'(5) year_D_R23p2-5.5km'!Q163</f>
        <v>1.1697888000000005</v>
      </c>
      <c r="E165" s="2">
        <f>'(6) SMB_R23p2-5km_Gl'!R164-'(5) year_D_R23p2-5.5km'!R163</f>
        <v>0.38978880000000027</v>
      </c>
      <c r="F165" s="2">
        <f>'(6) SMB_R23p2-5km_Gl'!S164-'(5) year_D_R23p2-5.5km'!S163</f>
        <v>-0.36021119999999973</v>
      </c>
      <c r="G165" s="2">
        <f>'(6) SMB_R23p2-5km_Gl'!T164-'(5) year_D_R23p2-5.5km'!T163</f>
        <v>1.5597888000000002</v>
      </c>
      <c r="H165" s="2">
        <f>'(6) SMB_R23p2-5km_Gl'!U164-'(5) year_D_R23p2-5.5km'!U163</f>
        <v>0.27978880000000039</v>
      </c>
      <c r="I165" s="2">
        <f>'(6) SMB_R23p2-5km_Gl'!V164-'(5) year_D_R23p2-5.5km'!V163</f>
        <v>0.48978880000000036</v>
      </c>
      <c r="J165" s="2">
        <f>'(6) SMB_R23p2-5km_Gl'!W164-'(5) year_D_R23p2-5.5km'!W163</f>
        <v>-0.24021119999999963</v>
      </c>
      <c r="K165" s="2">
        <f>'(6) SMB_R23p2-5km_Gl'!X164-'(5) year_D_R23p2-5.5km'!X163</f>
        <v>0.73978879999999991</v>
      </c>
      <c r="L165" s="2">
        <f>'(6) SMB_R23p2-5km_Gl'!Y164-'(5) year_D_R23p2-5.5km'!Y163</f>
        <v>-1.3402111999999997</v>
      </c>
      <c r="M165" s="2">
        <f>'(6) SMB_R23p2-5km_Gl'!Z164-'(5) year_D_R23p2-5.5km'!Z163</f>
        <v>-0.87021119999999952</v>
      </c>
      <c r="N165" s="2">
        <f>'(6) SMB_R23p2-5km_Gl'!AA164-'(5) year_D_R23p2-5.5km'!AA163</f>
        <v>0.38978880000000027</v>
      </c>
      <c r="O165" s="2">
        <f>'(6) SMB_R23p2-5km_Gl'!AB164-'(5) year_D_R23p2-5.5km'!AB163</f>
        <v>2.1697888000000005</v>
      </c>
      <c r="P165" s="2">
        <f>'(6) SMB_R23p2-5km_Gl'!AC164-'(5) year_D_R23p2-5.5km'!AC163</f>
        <v>1.8197888</v>
      </c>
      <c r="Q165" s="2">
        <f>'(6) SMB_R23p2-5km_Gl'!AD164-'(5) year_D_R23p2-5.5km'!AD163</f>
        <v>0.13960000000000017</v>
      </c>
      <c r="R165" s="2">
        <f>'(6) SMB_R23p2-5km_Gl'!AE164-'(5) year_D_R23p2-5.5km'!AE163</f>
        <v>1.4832480000000001</v>
      </c>
      <c r="S165" s="2">
        <f>'(6) SMB_R23p2-5km_Gl'!AF164-'(5) year_D_R23p2-5.5km'!AF163</f>
        <v>-0.46731839999999991</v>
      </c>
      <c r="T165" s="2">
        <f>'(6) SMB_R23p2-5km_Gl'!AG164-'(5) year_D_R23p2-5.5km'!AG163</f>
        <v>-0.2838592000000002</v>
      </c>
      <c r="U165" s="2">
        <f>'(6) SMB_R23p2-5km_Gl'!AH164-'(5) year_D_R23p2-5.5km'!AH163</f>
        <v>4.8844799999999911E-2</v>
      </c>
      <c r="V165" s="2">
        <f>'(6) SMB_R23p2-5km_Gl'!AI164-'(5) year_D_R23p2-5.5km'!AI163</f>
        <v>0.56514447359999975</v>
      </c>
      <c r="W165" s="2">
        <f>'(6) SMB_R23p2-5km_Gl'!AJ164-'(5) year_D_R23p2-5.5km'!AJ163</f>
        <v>0.68821299199999997</v>
      </c>
      <c r="X165" s="2">
        <f>'(6) SMB_R23p2-5km_Gl'!AK164-'(5) year_D_R23p2-5.5km'!AK163</f>
        <v>0.96919623679999978</v>
      </c>
      <c r="Y165" s="2">
        <f>'(6) SMB_R23p2-5km_Gl'!AL164-'(5) year_D_R23p2-5.5km'!AL163</f>
        <v>1.4069744895999996</v>
      </c>
      <c r="Z165" s="2">
        <f>'(6) SMB_R23p2-5km_Gl'!AM164-'(5) year_D_R23p2-5.5km'!AM163</f>
        <v>-1.6886246975999997</v>
      </c>
      <c r="AA165" s="2">
        <f>'(6) SMB_R23p2-5km_Gl'!AN164-'(5) year_D_R23p2-5.5km'!AN163</f>
        <v>-7.0970623999997429E-3</v>
      </c>
      <c r="AB165" s="2">
        <f>'(6) SMB_R23p2-5km_Gl'!AO164-'(5) year_D_R23p2-5.5km'!AO163</f>
        <v>0.53186808320000045</v>
      </c>
      <c r="AC165" s="2">
        <f>'(6) SMB_R23p2-5km_Gl'!AP164-'(5) year_D_R23p2-5.5km'!AP163</f>
        <v>1.1868083200000434E-2</v>
      </c>
      <c r="AD165" s="2">
        <f>'(6) SMB_R23p2-5km_Gl'!AQ164-'(5) year_D_R23p2-5.5km'!AQ163</f>
        <v>0.64539030400000064</v>
      </c>
      <c r="AE165" s="2">
        <f>'(6) SMB_R23p2-5km_Gl'!AR164-'(5) year_D_R23p2-5.5km'!AR163</f>
        <v>-0.51753990399999994</v>
      </c>
      <c r="AF165" s="2">
        <f>'(6) SMB_R23p2-5km_Gl'!AS164-'(5) year_D_R23p2-5.5km'!AS163</f>
        <v>-0.140080384</v>
      </c>
      <c r="AG165" s="2">
        <f>'(6) SMB_R23p2-5km_Gl'!AT164-'(5) year_D_R23p2-5.5km'!AT163</f>
        <v>-0.63604081919999977</v>
      </c>
      <c r="AH165" s="2">
        <f>'(6) SMB_R23p2-5km_Gl'!AU164-'(5) year_D_R23p2-5.5km'!AU163</f>
        <v>2.385476288</v>
      </c>
      <c r="AI165" s="2">
        <f>'(6) SMB_R23p2-5km_Gl'!AV164-'(5) year_D_R23p2-5.5km'!AV163</f>
        <v>-0.53776467839999942</v>
      </c>
      <c r="AJ165" s="2">
        <f>'(6) SMB_R23p2-5km_Gl'!AW164-'(5) year_D_R23p2-5.5km'!AW163</f>
        <v>-0.74075470719999981</v>
      </c>
      <c r="AK165" s="2">
        <f>'(6) SMB_R23p2-5km_Gl'!AX164-'(5) year_D_R23p2-5.5km'!AX163</f>
        <v>-0.6231832063999998</v>
      </c>
      <c r="AL165" s="2">
        <f>'(6) SMB_R23p2-5km_Gl'!AY164-'(5) year_D_R23p2-5.5km'!AY163</f>
        <v>-1.1531832064</v>
      </c>
      <c r="AM165" s="2">
        <f>'(6) SMB_R23p2-5km_Gl'!AZ164-'(5) year_D_R23p2-5.5km'!AZ163</f>
        <v>0.66033486079999992</v>
      </c>
      <c r="AN165" s="2">
        <f>'(6) SMB_R23p2-5km_Gl'!BA164-'(5) year_D_R23p2-5.5km'!BA163</f>
        <v>2.1271781376000001</v>
      </c>
      <c r="AO165" s="2">
        <f>'(6) SMB_R23p2-5km_Gl'!BB164-'(5) year_D_R23p2-5.5km'!BB163</f>
        <v>-0.8201350975999997</v>
      </c>
      <c r="AP165" s="2">
        <f>'(6) SMB_R23p2-5km_Gl'!BC164-'(5) year_D_R23p2-5.5km'!BC163</f>
        <v>-5.8002534399999917E-2</v>
      </c>
      <c r="AQ165" s="2">
        <f>'(6) SMB_R23p2-5km_Gl'!BD164-'(5) year_D_R23p2-5.5km'!BD163</f>
        <v>-0.6011592576</v>
      </c>
      <c r="AR165" s="2">
        <f>'(6) SMB_R23p2-5km_Gl'!BE164-'(5) year_D_R23p2-5.5km'!BE163</f>
        <v>-1.3858699711999998</v>
      </c>
      <c r="AS165" s="2">
        <f>'(6) SMB_R23p2-5km_Gl'!BF164-'(5) year_D_R23p2-5.5km'!BF163</f>
        <v>0.26903359999999976</v>
      </c>
      <c r="AT165" s="2">
        <f>'(6) SMB_R23p2-5km_Gl'!BG164-'(5) year_D_R23p2-5.5km'!BG163</f>
        <v>0.76385541119999978</v>
      </c>
      <c r="AU165" s="2">
        <f>'(6) SMB_R23p2-5km_Gl'!BH164-'(5) year_D_R23p2-5.5km'!BH163</f>
        <v>0.95996540160000032</v>
      </c>
      <c r="AV165" s="2">
        <f>'(6) SMB_R23p2-5km_Gl'!BI164-'(5) year_D_R23p2-5.5km'!BI163</f>
        <v>1.0423040000000001</v>
      </c>
      <c r="AW165" s="2">
        <f>'(6) SMB_R23p2-5km_Gl'!BJ164-'(5) year_D_R23p2-5.5km'!BJ163</f>
        <v>2.3914793344</v>
      </c>
      <c r="AX165" s="23">
        <f t="shared" si="27"/>
        <v>0.28119402685217409</v>
      </c>
      <c r="AY165" s="23">
        <f t="shared" si="23"/>
        <v>0.46408202105263174</v>
      </c>
      <c r="AZ165" s="23">
        <f t="shared" si="24"/>
        <v>5.5246329600000116E-2</v>
      </c>
      <c r="BD165" s="2">
        <f>SQRT('(5) year_D_R23p2-5.5km'!BN163^2+'(5) year_D_R23p2-5.5km'!$M163^2)</f>
        <v>3.0958009580098169</v>
      </c>
      <c r="BE165" s="2">
        <f>SQRT('(5) year_D_R23p2-5.5km'!BO163^2+'(5) year_D_R23p2-5.5km'!$M163^2)</f>
        <v>2.8015358811237632</v>
      </c>
      <c r="BF165" s="2">
        <f>SQRT('(5) year_D_R23p2-5.5km'!BP163^2+'(5) year_D_R23p2-5.5km'!$M163^2)</f>
        <v>2.5236340562018285</v>
      </c>
      <c r="BG165" s="2">
        <f>SQRT('(5) year_D_R23p2-5.5km'!BQ163^2+'(5) year_D_R23p2-5.5km'!$M163^2)</f>
        <v>2.2588287866715651</v>
      </c>
      <c r="BH165" s="2">
        <f>SQRT('(5) year_D_R23p2-5.5km'!BR163^2+'(5) year_D_R23p2-5.5km'!$M163^2)</f>
        <v>2.0038553938549502</v>
      </c>
      <c r="BI165" s="2">
        <f>SQRT('(5) year_D_R23p2-5.5km'!BS163^2+'(5) year_D_R23p2-5.5km'!$M163^2)</f>
        <v>1.7619890951878268</v>
      </c>
      <c r="BJ165" s="2">
        <f>SQRT('(5) year_D_R23p2-5.5km'!BT163^2+'(5) year_D_R23p2-5.5km'!$M163^2)</f>
        <v>1.5332382917863003</v>
      </c>
      <c r="BK165" s="2">
        <f>SQRT('(5) year_D_R23p2-5.5km'!BU163^2+'(5) year_D_R23p2-5.5km'!$M163^2)</f>
        <v>1.3176153670843678</v>
      </c>
      <c r="BL165" s="2">
        <f>SQRT('(5) year_D_R23p2-5.5km'!BV163^2+'(5) year_D_R23p2-5.5km'!$M163^2)</f>
        <v>1.1086095898813029</v>
      </c>
      <c r="BM165" s="2">
        <f>SQRT('(5) year_D_R23p2-5.5km'!BW163^2+'(5) year_D_R23p2-5.5km'!$M163^2)</f>
        <v>0.91279158010698691</v>
      </c>
      <c r="BN165" s="2">
        <f>SQRT('(5) year_D_R23p2-5.5km'!BX163^2+'(5) year_D_R23p2-5.5km'!$M163^2)</f>
        <v>0.72696755667214008</v>
      </c>
      <c r="BO165" s="2">
        <f>SQRT('(5) year_D_R23p2-5.5km'!BY163^2+'(5) year_D_R23p2-5.5km'!$M163^2)</f>
        <v>0.55129138234535779</v>
      </c>
      <c r="BP165" s="2">
        <f>SQRT('(5) year_D_R23p2-5.5km'!BZ163^2+'(5) year_D_R23p2-5.5km'!$M163^2)</f>
        <v>0.39583018557753552</v>
      </c>
      <c r="BQ165" s="2">
        <f>SQRT('(5) year_D_R23p2-5.5km'!CA163^2+'(5) year_D_R23p2-5.5km'!$M163^2)</f>
        <v>0.30906737493675202</v>
      </c>
      <c r="BR165" s="2">
        <f>SQRT('(5) year_D_R23p2-5.5km'!CB163^2+'(5) year_D_R23p2-5.5km'!$M163^2)</f>
        <v>0.32128810243655515</v>
      </c>
      <c r="BS165" s="2">
        <f>SQRT('(5) year_D_R23p2-5.5km'!CC163^2+'(5) year_D_R23p2-5.5km'!$M163^2)</f>
        <v>0.38009701089268894</v>
      </c>
      <c r="BT165" s="2">
        <f>SQRT('(5) year_D_R23p2-5.5km'!CD163^2+'(5) year_D_R23p2-5.5km'!$M163^2)</f>
        <v>0.3205160675984346</v>
      </c>
      <c r="BU165" s="2">
        <f>SQRT('(5) year_D_R23p2-5.5km'!CE163^2+'(5) year_D_R23p2-5.5km'!$M163^2)</f>
        <v>0.33693113258970597</v>
      </c>
      <c r="BV165" s="2">
        <f>SQRT('(5) year_D_R23p2-5.5km'!CF163^2+'(5) year_D_R23p2-5.5km'!$M163^2)</f>
        <v>0.309373866802718</v>
      </c>
      <c r="BW165" s="2">
        <f>SQRT('(5) year_D_R23p2-5.5km'!CG163^2+'(5) year_D_R23p2-5.5km'!$M163^2)</f>
        <v>0.33710788515509832</v>
      </c>
      <c r="BX165" s="2">
        <f>SQRT('(5) year_D_R23p2-5.5km'!CH163^2+'(5) year_D_R23p2-5.5km'!$M163^2)</f>
        <v>0.30434589153026248</v>
      </c>
      <c r="BY165" s="2">
        <f>SQRT('(5) year_D_R23p2-5.5km'!CI163^2+'(5) year_D_R23p2-5.5km'!$M163^2)</f>
        <v>0.33269465155493555</v>
      </c>
      <c r="BZ165" s="2">
        <f>SQRT('(5) year_D_R23p2-5.5km'!CJ163^2+'(5) year_D_R23p2-5.5km'!$M163^2)</f>
        <v>0.33578158355361171</v>
      </c>
      <c r="CA165" s="2">
        <f>SQRT('(5) year_D_R23p2-5.5km'!CK163^2+'(5) year_D_R23p2-5.5km'!$M163^2)</f>
        <v>0.33195253349742471</v>
      </c>
      <c r="CB165" s="2">
        <f>SQRT('(5) year_D_R23p2-5.5km'!CL163^2+'(5) year_D_R23p2-5.5km'!$M163^2)</f>
        <v>0.28500786562620628</v>
      </c>
      <c r="CC165" s="2">
        <f>SQRT('(5) year_D_R23p2-5.5km'!CM163^2+'(5) year_D_R23p2-5.5km'!$M163^2)</f>
        <v>0.39897586895459491</v>
      </c>
      <c r="CD165" s="2">
        <f>SQRT('(5) year_D_R23p2-5.5km'!CN163^2+'(5) year_D_R23p2-5.5km'!$M163^2)</f>
        <v>0.41505381110864203</v>
      </c>
      <c r="CE165" s="2">
        <f>SQRT('(5) year_D_R23p2-5.5km'!CO163^2+'(5) year_D_R23p2-5.5km'!$M163^2)</f>
        <v>0.37292586965487423</v>
      </c>
      <c r="CF165" s="2">
        <f>SQRT('(5) year_D_R23p2-5.5km'!CP163^2+'(5) year_D_R23p2-5.5km'!$M163^2)</f>
        <v>0.38651988540704191</v>
      </c>
      <c r="CG165" s="2">
        <f>SQRT('(5) year_D_R23p2-5.5km'!CQ163^2+'(5) year_D_R23p2-5.5km'!$M163^2)</f>
        <v>0.3628122678281599</v>
      </c>
      <c r="CH165" s="2">
        <f>SQRT('(5) year_D_R23p2-5.5km'!CR163^2+'(5) year_D_R23p2-5.5km'!$M163^2)</f>
        <v>0.28144404964941039</v>
      </c>
      <c r="CI165" s="2">
        <f>SQRT('(5) year_D_R23p2-5.5km'!CS163^2+'(5) year_D_R23p2-5.5km'!$M163^2)</f>
        <v>0.31211834569750702</v>
      </c>
      <c r="CJ165" s="2">
        <f>SQRT('(5) year_D_R23p2-5.5km'!CT163^2+'(5) year_D_R23p2-5.5km'!$M163^2)</f>
        <v>0.30585157609836722</v>
      </c>
      <c r="CK165" s="2">
        <f>SQRT('(5) year_D_R23p2-5.5km'!CU163^2+'(5) year_D_R23p2-5.5km'!$M163^2)</f>
        <v>0.29393674274846987</v>
      </c>
      <c r="CL165" s="2">
        <f>SQRT('(5) year_D_R23p2-5.5km'!CV163^2+'(5) year_D_R23p2-5.5km'!$M163^2)</f>
        <v>0.31709823322517261</v>
      </c>
      <c r="CM165" s="2">
        <f>SQRT('(5) year_D_R23p2-5.5km'!CW163^2+'(5) year_D_R23p2-5.5km'!$M163^2)</f>
        <v>0.32027105337096218</v>
      </c>
      <c r="CN165" s="2">
        <f>SQRT('(5) year_D_R23p2-5.5km'!CX163^2+'(5) year_D_R23p2-5.5km'!$M163^2)</f>
        <v>0.3397189101624446</v>
      </c>
      <c r="CO165" s="2">
        <f>SQRT('(5) year_D_R23p2-5.5km'!CY163^2+'(5) year_D_R23p2-5.5km'!$M163^2)</f>
        <v>0.34700611399654546</v>
      </c>
      <c r="CP165" s="2">
        <f>SQRT('(5) year_D_R23p2-5.5km'!CZ163^2+'(5) year_D_R23p2-5.5km'!$M163^2)</f>
        <v>0.3392991307888451</v>
      </c>
      <c r="CQ165" s="2">
        <f>SQRT('(5) year_D_R23p2-5.5km'!DA163^2+'(5) year_D_R23p2-5.5km'!$M163^2)</f>
        <v>0.34635295772018909</v>
      </c>
      <c r="CR165" s="2">
        <f>SQRT('(5) year_D_R23p2-5.5km'!DB163^2+'(5) year_D_R23p2-5.5km'!$M163^2)</f>
        <v>0.34409260504454747</v>
      </c>
      <c r="CS165" s="2">
        <f>SQRT('(5) year_D_R23p2-5.5km'!DC163^2+'(5) year_D_R23p2-5.5km'!$M163^2)</f>
        <v>0.32478467128889893</v>
      </c>
      <c r="CT165" s="2">
        <f>SQRT('(5) year_D_R23p2-5.5km'!DD163^2+'(5) year_D_R23p2-5.5km'!$M163^2)</f>
        <v>0.31217212510866282</v>
      </c>
      <c r="CU165" s="2">
        <f>SQRT('(5) year_D_R23p2-5.5km'!DE163^2+'(5) year_D_R23p2-5.5km'!$M163^2)</f>
        <v>0.32506373673434485</v>
      </c>
      <c r="CV165" s="2">
        <f>SQRT('(5) year_D_R23p2-5.5km'!DF163^2+'(5) year_D_R23p2-5.5km'!$M163^2)</f>
        <v>0.31480161010918772</v>
      </c>
      <c r="CW165" s="2">
        <f>SQRT('(5) year_D_R23p2-5.5km'!DG163^2+'(5) year_D_R23p2-5.5km'!$M163^2)</f>
        <v>0.3087050820584587</v>
      </c>
      <c r="CX165" s="2">
        <f>SQRT('(5) year_D_R23p2-5.5km'!DH163^2+'(5) year_D_R23p2-5.5km'!$M163^2)</f>
        <v>0.31652783972541754</v>
      </c>
      <c r="CY165" s="2">
        <f t="shared" si="25"/>
        <v>0.10358878750193715</v>
      </c>
      <c r="CZ165" s="2">
        <f t="shared" si="22"/>
        <v>0.28494246829135139</v>
      </c>
      <c r="DA165" s="2">
        <f t="shared" si="26"/>
        <v>7.702290377383747E-2</v>
      </c>
    </row>
    <row r="166" spans="1:105" x14ac:dyDescent="0.2">
      <c r="A166" s="170" t="s">
        <v>212</v>
      </c>
      <c r="B166" s="3" t="s">
        <v>243</v>
      </c>
      <c r="C166" s="2">
        <f>'(6) SMB_R23p2-5km_Gl'!P165-'(5) year_D_R23p2-5.5km'!P164</f>
        <v>0.02</v>
      </c>
      <c r="D166" s="2">
        <f>'(6) SMB_R23p2-5km_Gl'!Q165-'(5) year_D_R23p2-5.5km'!Q164</f>
        <v>0.09</v>
      </c>
      <c r="E166" s="2">
        <f>'(6) SMB_R23p2-5km_Gl'!R165-'(5) year_D_R23p2-5.5km'!R164</f>
        <v>0.09</v>
      </c>
      <c r="F166" s="2">
        <f>'(6) SMB_R23p2-5km_Gl'!S165-'(5) year_D_R23p2-5.5km'!S164</f>
        <v>-0.01</v>
      </c>
      <c r="G166" s="2">
        <f>'(6) SMB_R23p2-5km_Gl'!T165-'(5) year_D_R23p2-5.5km'!T164</f>
        <v>-0.03</v>
      </c>
      <c r="H166" s="2">
        <f>'(6) SMB_R23p2-5km_Gl'!U165-'(5) year_D_R23p2-5.5km'!U164</f>
        <v>0</v>
      </c>
      <c r="I166" s="2">
        <f>'(6) SMB_R23p2-5km_Gl'!V165-'(5) year_D_R23p2-5.5km'!V164</f>
        <v>-0.05</v>
      </c>
      <c r="J166" s="2">
        <f>'(6) SMB_R23p2-5km_Gl'!W165-'(5) year_D_R23p2-5.5km'!W164</f>
        <v>-0.01</v>
      </c>
      <c r="K166" s="2">
        <f>'(6) SMB_R23p2-5km_Gl'!X165-'(5) year_D_R23p2-5.5km'!X164</f>
        <v>0.04</v>
      </c>
      <c r="L166" s="2">
        <f>'(6) SMB_R23p2-5km_Gl'!Y165-'(5) year_D_R23p2-5.5km'!Y164</f>
        <v>-0.09</v>
      </c>
      <c r="M166" s="2">
        <f>'(6) SMB_R23p2-5km_Gl'!Z165-'(5) year_D_R23p2-5.5km'!Z164</f>
        <v>-0.05</v>
      </c>
      <c r="N166" s="2">
        <f>'(6) SMB_R23p2-5km_Gl'!AA165-'(5) year_D_R23p2-5.5km'!AA164</f>
        <v>0.06</v>
      </c>
      <c r="O166" s="2">
        <f>'(6) SMB_R23p2-5km_Gl'!AB165-'(5) year_D_R23p2-5.5km'!AB164</f>
        <v>0.1</v>
      </c>
      <c r="P166" s="2">
        <f>'(6) SMB_R23p2-5km_Gl'!AC165-'(5) year_D_R23p2-5.5km'!AC164</f>
        <v>-0.01</v>
      </c>
      <c r="Q166" s="2">
        <f>'(6) SMB_R23p2-5km_Gl'!AD165-'(5) year_D_R23p2-5.5km'!AD164</f>
        <v>-0.03</v>
      </c>
      <c r="R166" s="2">
        <f>'(6) SMB_R23p2-5km_Gl'!AE165-'(5) year_D_R23p2-5.5km'!AE164</f>
        <v>0.08</v>
      </c>
      <c r="S166" s="2">
        <f>'(6) SMB_R23p2-5km_Gl'!AF165-'(5) year_D_R23p2-5.5km'!AF164</f>
        <v>-0.06</v>
      </c>
      <c r="T166" s="2">
        <f>'(6) SMB_R23p2-5km_Gl'!AG165-'(5) year_D_R23p2-5.5km'!AG164</f>
        <v>-0.04</v>
      </c>
      <c r="U166" s="2">
        <f>'(6) SMB_R23p2-5km_Gl'!AH165-'(5) year_D_R23p2-5.5km'!AH164</f>
        <v>0</v>
      </c>
      <c r="V166" s="2">
        <f>'(6) SMB_R23p2-5km_Gl'!AI165-'(5) year_D_R23p2-5.5km'!AI164</f>
        <v>-0.02</v>
      </c>
      <c r="W166" s="2">
        <f>'(6) SMB_R23p2-5km_Gl'!AJ165-'(5) year_D_R23p2-5.5km'!AJ164</f>
        <v>-0.01</v>
      </c>
      <c r="X166" s="2">
        <f>'(6) SMB_R23p2-5km_Gl'!AK165-'(5) year_D_R23p2-5.5km'!AK164</f>
        <v>0.12</v>
      </c>
      <c r="Y166" s="2">
        <f>'(6) SMB_R23p2-5km_Gl'!AL165-'(5) year_D_R23p2-5.5km'!AL164</f>
        <v>0.12</v>
      </c>
      <c r="Z166" s="2">
        <f>'(6) SMB_R23p2-5km_Gl'!AM165-'(5) year_D_R23p2-5.5km'!AM164</f>
        <v>-0.01</v>
      </c>
      <c r="AA166" s="2">
        <f>'(6) SMB_R23p2-5km_Gl'!AN165-'(5) year_D_R23p2-5.5km'!AN164</f>
        <v>-0.12</v>
      </c>
      <c r="AB166" s="2">
        <f>'(6) SMB_R23p2-5km_Gl'!AO165-'(5) year_D_R23p2-5.5km'!AO164</f>
        <v>-0.02</v>
      </c>
      <c r="AC166" s="2">
        <f>'(6) SMB_R23p2-5km_Gl'!AP165-'(5) year_D_R23p2-5.5km'!AP164</f>
        <v>-0.03</v>
      </c>
      <c r="AD166" s="2">
        <f>'(6) SMB_R23p2-5km_Gl'!AQ165-'(5) year_D_R23p2-5.5km'!AQ164</f>
        <v>0.03</v>
      </c>
      <c r="AE166" s="2">
        <f>'(6) SMB_R23p2-5km_Gl'!AR165-'(5) year_D_R23p2-5.5km'!AR164</f>
        <v>0.02</v>
      </c>
      <c r="AF166" s="2">
        <f>'(6) SMB_R23p2-5km_Gl'!AS165-'(5) year_D_R23p2-5.5km'!AS164</f>
        <v>-0.06</v>
      </c>
      <c r="AG166" s="2">
        <f>'(6) SMB_R23p2-5km_Gl'!AT165-'(5) year_D_R23p2-5.5km'!AT164</f>
        <v>-7.0000000000000007E-2</v>
      </c>
      <c r="AH166" s="2">
        <f>'(6) SMB_R23p2-5km_Gl'!AU165-'(5) year_D_R23p2-5.5km'!AU164</f>
        <v>-0.09</v>
      </c>
      <c r="AI166" s="2">
        <f>'(6) SMB_R23p2-5km_Gl'!AV165-'(5) year_D_R23p2-5.5km'!AV164</f>
        <v>-0.08</v>
      </c>
      <c r="AJ166" s="2">
        <f>'(6) SMB_R23p2-5km_Gl'!AW165-'(5) year_D_R23p2-5.5km'!AW164</f>
        <v>-7.0000000000000007E-2</v>
      </c>
      <c r="AK166" s="2">
        <f>'(6) SMB_R23p2-5km_Gl'!AX165-'(5) year_D_R23p2-5.5km'!AX164</f>
        <v>-0.05</v>
      </c>
      <c r="AL166" s="2">
        <f>'(6) SMB_R23p2-5km_Gl'!AY165-'(5) year_D_R23p2-5.5km'!AY164</f>
        <v>-0.05</v>
      </c>
      <c r="AM166" s="2">
        <f>'(6) SMB_R23p2-5km_Gl'!AZ165-'(5) year_D_R23p2-5.5km'!AZ164</f>
        <v>-0.04</v>
      </c>
      <c r="AN166" s="2">
        <f>'(6) SMB_R23p2-5km_Gl'!BA165-'(5) year_D_R23p2-5.5km'!BA164</f>
        <v>0.02</v>
      </c>
      <c r="AO166" s="2">
        <f>'(6) SMB_R23p2-5km_Gl'!BB165-'(5) year_D_R23p2-5.5km'!BB164</f>
        <v>-0.03</v>
      </c>
      <c r="AP166" s="2">
        <f>'(6) SMB_R23p2-5km_Gl'!BC165-'(5) year_D_R23p2-5.5km'!BC164</f>
        <v>-0.06</v>
      </c>
      <c r="AQ166" s="2">
        <f>'(6) SMB_R23p2-5km_Gl'!BD165-'(5) year_D_R23p2-5.5km'!BD164</f>
        <v>-0.04</v>
      </c>
      <c r="AR166" s="2">
        <f>'(6) SMB_R23p2-5km_Gl'!BE165-'(5) year_D_R23p2-5.5km'!BE164</f>
        <v>-0.13</v>
      </c>
      <c r="AS166" s="2">
        <f>'(6) SMB_R23p2-5km_Gl'!BF165-'(5) year_D_R23p2-5.5km'!BF164</f>
        <v>0.06</v>
      </c>
      <c r="AT166" s="2">
        <f>'(6) SMB_R23p2-5km_Gl'!BG165-'(5) year_D_R23p2-5.5km'!BG164</f>
        <v>0.06</v>
      </c>
      <c r="AU166" s="2">
        <f>'(6) SMB_R23p2-5km_Gl'!BH165-'(5) year_D_R23p2-5.5km'!BH164</f>
        <v>0.06</v>
      </c>
      <c r="AV166" s="2">
        <f>'(6) SMB_R23p2-5km_Gl'!BI165-'(5) year_D_R23p2-5.5km'!BI164</f>
        <v>-0.02</v>
      </c>
      <c r="AW166" s="2">
        <f>'(6) SMB_R23p2-5km_Gl'!BJ165-'(5) year_D_R23p2-5.5km'!BJ164</f>
        <v>0.09</v>
      </c>
      <c r="AX166" s="23">
        <f t="shared" si="27"/>
        <v>-8.9130434782608708E-3</v>
      </c>
      <c r="AY166" s="23">
        <f t="shared" si="23"/>
        <v>5.263157894736842E-3</v>
      </c>
      <c r="AZ166" s="23">
        <f t="shared" si="24"/>
        <v>-3.1666666666666669E-2</v>
      </c>
      <c r="BD166" s="2">
        <f>SQRT('(5) year_D_R23p2-5.5km'!BN164^2+'(5) year_D_R23p2-5.5km'!$M164^2)</f>
        <v>1.7877901497496981E-3</v>
      </c>
      <c r="BE166" s="2">
        <f>SQRT('(5) year_D_R23p2-5.5km'!BO164^2+'(5) year_D_R23p2-5.5km'!$M164^2)</f>
        <v>1.7877901497496981E-3</v>
      </c>
      <c r="BF166" s="2">
        <f>SQRT('(5) year_D_R23p2-5.5km'!BP164^2+'(5) year_D_R23p2-5.5km'!$M164^2)</f>
        <v>1.7877901497496981E-3</v>
      </c>
      <c r="BG166" s="2">
        <f>SQRT('(5) year_D_R23p2-5.5km'!BQ164^2+'(5) year_D_R23p2-5.5km'!$M164^2)</f>
        <v>1.7877901497496981E-3</v>
      </c>
      <c r="BH166" s="2">
        <f>SQRT('(5) year_D_R23p2-5.5km'!BR164^2+'(5) year_D_R23p2-5.5km'!$M164^2)</f>
        <v>1.7877901497496981E-3</v>
      </c>
      <c r="BI166" s="2">
        <f>SQRT('(5) year_D_R23p2-5.5km'!BS164^2+'(5) year_D_R23p2-5.5km'!$M164^2)</f>
        <v>1.7877901497496981E-3</v>
      </c>
      <c r="BJ166" s="2">
        <f>SQRT('(5) year_D_R23p2-5.5km'!BT164^2+'(5) year_D_R23p2-5.5km'!$M164^2)</f>
        <v>1.7877901497496981E-3</v>
      </c>
      <c r="BK166" s="2">
        <f>SQRT('(5) year_D_R23p2-5.5km'!BU164^2+'(5) year_D_R23p2-5.5km'!$M164^2)</f>
        <v>1.7877901497496981E-3</v>
      </c>
      <c r="BL166" s="2">
        <f>SQRT('(5) year_D_R23p2-5.5km'!BV164^2+'(5) year_D_R23p2-5.5km'!$M164^2)</f>
        <v>1.7877901497496981E-3</v>
      </c>
      <c r="BM166" s="2">
        <f>SQRT('(5) year_D_R23p2-5.5km'!BW164^2+'(5) year_D_R23p2-5.5km'!$M164^2)</f>
        <v>1.7877901497496981E-3</v>
      </c>
      <c r="BN166" s="2">
        <f>SQRT('(5) year_D_R23p2-5.5km'!BX164^2+'(5) year_D_R23p2-5.5km'!$M164^2)</f>
        <v>1.7877901497496981E-3</v>
      </c>
      <c r="BO166" s="2">
        <f>SQRT('(5) year_D_R23p2-5.5km'!BY164^2+'(5) year_D_R23p2-5.5km'!$M164^2)</f>
        <v>1.7877901497496981E-3</v>
      </c>
      <c r="BP166" s="2">
        <f>SQRT('(5) year_D_R23p2-5.5km'!BZ164^2+'(5) year_D_R23p2-5.5km'!$M164^2)</f>
        <v>1.7877901497496981E-3</v>
      </c>
      <c r="BQ166" s="2">
        <f>SQRT('(5) year_D_R23p2-5.5km'!CA164^2+'(5) year_D_R23p2-5.5km'!$M164^2)</f>
        <v>1.7877901497496981E-3</v>
      </c>
      <c r="BR166" s="2">
        <f>SQRT('(5) year_D_R23p2-5.5km'!CB164^2+'(5) year_D_R23p2-5.5km'!$M164^2)</f>
        <v>1.7877901497496981E-3</v>
      </c>
      <c r="BS166" s="2">
        <f>SQRT('(5) year_D_R23p2-5.5km'!CC164^2+'(5) year_D_R23p2-5.5km'!$M164^2)</f>
        <v>1.7877901497496981E-3</v>
      </c>
      <c r="BT166" s="2">
        <f>SQRT('(5) year_D_R23p2-5.5km'!CD164^2+'(5) year_D_R23p2-5.5km'!$M164^2)</f>
        <v>1.7877901497496981E-3</v>
      </c>
      <c r="BU166" s="2">
        <f>SQRT('(5) year_D_R23p2-5.5km'!CE164^2+'(5) year_D_R23p2-5.5km'!$M164^2)</f>
        <v>1.7877901497496981E-3</v>
      </c>
      <c r="BV166" s="2">
        <f>SQRT('(5) year_D_R23p2-5.5km'!CF164^2+'(5) year_D_R23p2-5.5km'!$M164^2)</f>
        <v>1.7877901497496981E-3</v>
      </c>
      <c r="BW166" s="2">
        <f>SQRT('(5) year_D_R23p2-5.5km'!CG164^2+'(5) year_D_R23p2-5.5km'!$M164^2)</f>
        <v>1.7877901497496981E-3</v>
      </c>
      <c r="BX166" s="2">
        <f>SQRT('(5) year_D_R23p2-5.5km'!CH164^2+'(5) year_D_R23p2-5.5km'!$M164^2)</f>
        <v>1.7877901497496981E-3</v>
      </c>
      <c r="BY166" s="2">
        <f>SQRT('(5) year_D_R23p2-5.5km'!CI164^2+'(5) year_D_R23p2-5.5km'!$M164^2)</f>
        <v>1.7877901497496981E-3</v>
      </c>
      <c r="BZ166" s="2">
        <f>SQRT('(5) year_D_R23p2-5.5km'!CJ164^2+'(5) year_D_R23p2-5.5km'!$M164^2)</f>
        <v>1.7877901497496981E-3</v>
      </c>
      <c r="CA166" s="2">
        <f>SQRT('(5) year_D_R23p2-5.5km'!CK164^2+'(5) year_D_R23p2-5.5km'!$M164^2)</f>
        <v>1.7877901497496981E-3</v>
      </c>
      <c r="CB166" s="2">
        <f>SQRT('(5) year_D_R23p2-5.5km'!CL164^2+'(5) year_D_R23p2-5.5km'!$M164^2)</f>
        <v>1.7877901497496981E-3</v>
      </c>
      <c r="CC166" s="2">
        <f>SQRT('(5) year_D_R23p2-5.5km'!CM164^2+'(5) year_D_R23p2-5.5km'!$M164^2)</f>
        <v>1.7877901497496981E-3</v>
      </c>
      <c r="CD166" s="2">
        <f>SQRT('(5) year_D_R23p2-5.5km'!CN164^2+'(5) year_D_R23p2-5.5km'!$M164^2)</f>
        <v>1.7877901497496981E-3</v>
      </c>
      <c r="CE166" s="2">
        <f>SQRT('(5) year_D_R23p2-5.5km'!CO164^2+'(5) year_D_R23p2-5.5km'!$M164^2)</f>
        <v>1.7877901497496981E-3</v>
      </c>
      <c r="CF166" s="2">
        <f>SQRT('(5) year_D_R23p2-5.5km'!CP164^2+'(5) year_D_R23p2-5.5km'!$M164^2)</f>
        <v>1.7877901497496981E-3</v>
      </c>
      <c r="CG166" s="2">
        <f>SQRT('(5) year_D_R23p2-5.5km'!CQ164^2+'(5) year_D_R23p2-5.5km'!$M164^2)</f>
        <v>1.7877901497496981E-3</v>
      </c>
      <c r="CH166" s="2">
        <f>SQRT('(5) year_D_R23p2-5.5km'!CR164^2+'(5) year_D_R23p2-5.5km'!$M164^2)</f>
        <v>1.7877901497496981E-3</v>
      </c>
      <c r="CI166" s="2">
        <f>SQRT('(5) year_D_R23p2-5.5km'!CS164^2+'(5) year_D_R23p2-5.5km'!$M164^2)</f>
        <v>1.7877901497496981E-3</v>
      </c>
      <c r="CJ166" s="2">
        <f>SQRT('(5) year_D_R23p2-5.5km'!CT164^2+'(5) year_D_R23p2-5.5km'!$M164^2)</f>
        <v>1.7877901497496981E-3</v>
      </c>
      <c r="CK166" s="2">
        <f>SQRT('(5) year_D_R23p2-5.5km'!CU164^2+'(5) year_D_R23p2-5.5km'!$M164^2)</f>
        <v>1.7877901497496981E-3</v>
      </c>
      <c r="CL166" s="2">
        <f>SQRT('(5) year_D_R23p2-5.5km'!CV164^2+'(5) year_D_R23p2-5.5km'!$M164^2)</f>
        <v>1.7877901497496981E-3</v>
      </c>
      <c r="CM166" s="2">
        <f>SQRT('(5) year_D_R23p2-5.5km'!CW164^2+'(5) year_D_R23p2-5.5km'!$M164^2)</f>
        <v>1.7877901497496981E-3</v>
      </c>
      <c r="CN166" s="2">
        <f>SQRT('(5) year_D_R23p2-5.5km'!CX164^2+'(5) year_D_R23p2-5.5km'!$M164^2)</f>
        <v>1.7877901497496981E-3</v>
      </c>
      <c r="CO166" s="2">
        <f>SQRT('(5) year_D_R23p2-5.5km'!CY164^2+'(5) year_D_R23p2-5.5km'!$M164^2)</f>
        <v>1.7877901497496981E-3</v>
      </c>
      <c r="CP166" s="2">
        <f>SQRT('(5) year_D_R23p2-5.5km'!CZ164^2+'(5) year_D_R23p2-5.5km'!$M164^2)</f>
        <v>1.7877901497496981E-3</v>
      </c>
      <c r="CQ166" s="2">
        <f>SQRT('(5) year_D_R23p2-5.5km'!DA164^2+'(5) year_D_R23p2-5.5km'!$M164^2)</f>
        <v>1.7877901497496981E-3</v>
      </c>
      <c r="CR166" s="2">
        <f>SQRT('(5) year_D_R23p2-5.5km'!DB164^2+'(5) year_D_R23p2-5.5km'!$M164^2)</f>
        <v>1.7877901497496981E-3</v>
      </c>
      <c r="CS166" s="2">
        <f>SQRT('(5) year_D_R23p2-5.5km'!DC164^2+'(5) year_D_R23p2-5.5km'!$M164^2)</f>
        <v>1.7877901497496981E-3</v>
      </c>
      <c r="CT166" s="2">
        <f>SQRT('(5) year_D_R23p2-5.5km'!DD164^2+'(5) year_D_R23p2-5.5km'!$M164^2)</f>
        <v>1.7877901497496981E-3</v>
      </c>
      <c r="CU166" s="2">
        <f>SQRT('(5) year_D_R23p2-5.5km'!DE164^2+'(5) year_D_R23p2-5.5km'!$M164^2)</f>
        <v>1.7877901497496981E-3</v>
      </c>
      <c r="CV166" s="2">
        <f>SQRT('(5) year_D_R23p2-5.5km'!DF164^2+'(5) year_D_R23p2-5.5km'!$M164^2)</f>
        <v>1.7877901497496981E-3</v>
      </c>
      <c r="CW166" s="2">
        <f>SQRT('(5) year_D_R23p2-5.5km'!DG164^2+'(5) year_D_R23p2-5.5km'!$M164^2)</f>
        <v>1.7877901497496981E-3</v>
      </c>
      <c r="CX166" s="2">
        <f>SQRT('(5) year_D_R23p2-5.5km'!DH164^2+'(5) year_D_R23p2-5.5km'!$M164^2)</f>
        <v>1.7877901497496981E-3</v>
      </c>
      <c r="CY166" s="2">
        <f t="shared" si="25"/>
        <v>2.6650802028965683E-4</v>
      </c>
      <c r="CZ166" s="2">
        <f t="shared" si="22"/>
        <v>4.2138617940884178E-4</v>
      </c>
      <c r="DA166" s="2">
        <f t="shared" si="26"/>
        <v>4.2138617940884178E-4</v>
      </c>
    </row>
    <row r="167" spans="1:105" x14ac:dyDescent="0.2">
      <c r="A167" s="170" t="s">
        <v>204</v>
      </c>
      <c r="B167" s="3" t="s">
        <v>243</v>
      </c>
      <c r="C167" s="2">
        <f>'(6) SMB_R23p2-5km_Gl'!P166-'(5) year_D_R23p2-5.5km'!P165</f>
        <v>0.04</v>
      </c>
      <c r="D167" s="2">
        <f>'(6) SMB_R23p2-5km_Gl'!Q166-'(5) year_D_R23p2-5.5km'!Q165</f>
        <v>0.12</v>
      </c>
      <c r="E167" s="2">
        <f>'(6) SMB_R23p2-5km_Gl'!R166-'(5) year_D_R23p2-5.5km'!R165</f>
        <v>0.12</v>
      </c>
      <c r="F167" s="2">
        <f>'(6) SMB_R23p2-5km_Gl'!S166-'(5) year_D_R23p2-5.5km'!S165</f>
        <v>0.01</v>
      </c>
      <c r="G167" s="2">
        <f>'(6) SMB_R23p2-5km_Gl'!T166-'(5) year_D_R23p2-5.5km'!T165</f>
        <v>0</v>
      </c>
      <c r="H167" s="2">
        <f>'(6) SMB_R23p2-5km_Gl'!U166-'(5) year_D_R23p2-5.5km'!U165</f>
        <v>0.03</v>
      </c>
      <c r="I167" s="2">
        <f>'(6) SMB_R23p2-5km_Gl'!V166-'(5) year_D_R23p2-5.5km'!V165</f>
        <v>-0.04</v>
      </c>
      <c r="J167" s="2">
        <f>'(6) SMB_R23p2-5km_Gl'!W166-'(5) year_D_R23p2-5.5km'!W165</f>
        <v>-0.03</v>
      </c>
      <c r="K167" s="2">
        <f>'(6) SMB_R23p2-5km_Gl'!X166-'(5) year_D_R23p2-5.5km'!X165</f>
        <v>0.06</v>
      </c>
      <c r="L167" s="2">
        <f>'(6) SMB_R23p2-5km_Gl'!Y166-'(5) year_D_R23p2-5.5km'!Y165</f>
        <v>-0.12</v>
      </c>
      <c r="M167" s="2">
        <f>'(6) SMB_R23p2-5km_Gl'!Z166-'(5) year_D_R23p2-5.5km'!Z165</f>
        <v>-0.06</v>
      </c>
      <c r="N167" s="2">
        <f>'(6) SMB_R23p2-5km_Gl'!AA166-'(5) year_D_R23p2-5.5km'!AA165</f>
        <v>0.08</v>
      </c>
      <c r="O167" s="2">
        <f>'(6) SMB_R23p2-5km_Gl'!AB166-'(5) year_D_R23p2-5.5km'!AB165</f>
        <v>0.13</v>
      </c>
      <c r="P167" s="2">
        <f>'(6) SMB_R23p2-5km_Gl'!AC166-'(5) year_D_R23p2-5.5km'!AC165</f>
        <v>0.02</v>
      </c>
      <c r="Q167" s="2">
        <f>'(6) SMB_R23p2-5km_Gl'!AD166-'(5) year_D_R23p2-5.5km'!AD165</f>
        <v>-0.01</v>
      </c>
      <c r="R167" s="2">
        <f>'(6) SMB_R23p2-5km_Gl'!AE166-'(5) year_D_R23p2-5.5km'!AE165</f>
        <v>0.11</v>
      </c>
      <c r="S167" s="2">
        <f>'(6) SMB_R23p2-5km_Gl'!AF166-'(5) year_D_R23p2-5.5km'!AF165</f>
        <v>-0.12</v>
      </c>
      <c r="T167" s="2">
        <f>'(6) SMB_R23p2-5km_Gl'!AG166-'(5) year_D_R23p2-5.5km'!AG165</f>
        <v>-7.0000000000000007E-2</v>
      </c>
      <c r="U167" s="2">
        <f>'(6) SMB_R23p2-5km_Gl'!AH166-'(5) year_D_R23p2-5.5km'!AH165</f>
        <v>-0.03</v>
      </c>
      <c r="V167" s="2">
        <f>'(6) SMB_R23p2-5km_Gl'!AI166-'(5) year_D_R23p2-5.5km'!AI165</f>
        <v>-7.0000000000000007E-2</v>
      </c>
      <c r="W167" s="2">
        <f>'(6) SMB_R23p2-5km_Gl'!AJ166-'(5) year_D_R23p2-5.5km'!AJ165</f>
        <v>-0.05</v>
      </c>
      <c r="X167" s="2">
        <f>'(6) SMB_R23p2-5km_Gl'!AK166-'(5) year_D_R23p2-5.5km'!AK165</f>
        <v>0.19</v>
      </c>
      <c r="Y167" s="2">
        <f>'(6) SMB_R23p2-5km_Gl'!AL166-'(5) year_D_R23p2-5.5km'!AL165</f>
        <v>0.14000000000000001</v>
      </c>
      <c r="Z167" s="2">
        <f>'(6) SMB_R23p2-5km_Gl'!AM166-'(5) year_D_R23p2-5.5km'!AM165</f>
        <v>0.01</v>
      </c>
      <c r="AA167" s="2">
        <f>'(6) SMB_R23p2-5km_Gl'!AN166-'(5) year_D_R23p2-5.5km'!AN165</f>
        <v>-0.14000000000000001</v>
      </c>
      <c r="AB167" s="2">
        <f>'(6) SMB_R23p2-5km_Gl'!AO166-'(5) year_D_R23p2-5.5km'!AO165</f>
        <v>-0.04</v>
      </c>
      <c r="AC167" s="2">
        <f>'(6) SMB_R23p2-5km_Gl'!AP166-'(5) year_D_R23p2-5.5km'!AP165</f>
        <v>-0.04</v>
      </c>
      <c r="AD167" s="2">
        <f>'(6) SMB_R23p2-5km_Gl'!AQ166-'(5) year_D_R23p2-5.5km'!AQ165</f>
        <v>0.01</v>
      </c>
      <c r="AE167" s="2">
        <f>'(6) SMB_R23p2-5km_Gl'!AR166-'(5) year_D_R23p2-5.5km'!AR165</f>
        <v>0.04</v>
      </c>
      <c r="AF167" s="2">
        <f>'(6) SMB_R23p2-5km_Gl'!AS166-'(5) year_D_R23p2-5.5km'!AS165</f>
        <v>-0.08</v>
      </c>
      <c r="AG167" s="2">
        <f>'(6) SMB_R23p2-5km_Gl'!AT166-'(5) year_D_R23p2-5.5km'!AT165</f>
        <v>-7.0000000000000007E-2</v>
      </c>
      <c r="AH167" s="2">
        <f>'(6) SMB_R23p2-5km_Gl'!AU166-'(5) year_D_R23p2-5.5km'!AU165</f>
        <v>-0.14000000000000001</v>
      </c>
      <c r="AI167" s="2">
        <f>'(6) SMB_R23p2-5km_Gl'!AV166-'(5) year_D_R23p2-5.5km'!AV165</f>
        <v>-0.14000000000000001</v>
      </c>
      <c r="AJ167" s="2">
        <f>'(6) SMB_R23p2-5km_Gl'!AW166-'(5) year_D_R23p2-5.5km'!AW165</f>
        <v>-0.13</v>
      </c>
      <c r="AK167" s="2">
        <f>'(6) SMB_R23p2-5km_Gl'!AX166-'(5) year_D_R23p2-5.5km'!AX165</f>
        <v>-0.11</v>
      </c>
      <c r="AL167" s="2">
        <f>'(6) SMB_R23p2-5km_Gl'!AY166-'(5) year_D_R23p2-5.5km'!AY165</f>
        <v>-0.11</v>
      </c>
      <c r="AM167" s="2">
        <f>'(6) SMB_R23p2-5km_Gl'!AZ166-'(5) year_D_R23p2-5.5km'!AZ165</f>
        <v>-0.1</v>
      </c>
      <c r="AN167" s="2">
        <f>'(6) SMB_R23p2-5km_Gl'!BA166-'(5) year_D_R23p2-5.5km'!BA165</f>
        <v>0.03</v>
      </c>
      <c r="AO167" s="2">
        <f>'(6) SMB_R23p2-5km_Gl'!BB166-'(5) year_D_R23p2-5.5km'!BB165</f>
        <v>-0.06</v>
      </c>
      <c r="AP167" s="2">
        <f>'(6) SMB_R23p2-5km_Gl'!BC166-'(5) year_D_R23p2-5.5km'!BC165</f>
        <v>-0.12</v>
      </c>
      <c r="AQ167" s="2">
        <f>'(6) SMB_R23p2-5km_Gl'!BD166-'(5) year_D_R23p2-5.5km'!BD165</f>
        <v>-0.09</v>
      </c>
      <c r="AR167" s="2">
        <f>'(6) SMB_R23p2-5km_Gl'!BE166-'(5) year_D_R23p2-5.5km'!BE165</f>
        <v>-0.24</v>
      </c>
      <c r="AS167" s="2">
        <f>'(6) SMB_R23p2-5km_Gl'!BF166-'(5) year_D_R23p2-5.5km'!BF165</f>
        <v>0.04</v>
      </c>
      <c r="AT167" s="2">
        <f>'(6) SMB_R23p2-5km_Gl'!BG166-'(5) year_D_R23p2-5.5km'!BG165</f>
        <v>7.0000000000000007E-2</v>
      </c>
      <c r="AU167" s="2">
        <f>'(6) SMB_R23p2-5km_Gl'!BH166-'(5) year_D_R23p2-5.5km'!BH165</f>
        <v>0.05</v>
      </c>
      <c r="AV167" s="2">
        <f>'(6) SMB_R23p2-5km_Gl'!BI166-'(5) year_D_R23p2-5.5km'!BI165</f>
        <v>-0.05</v>
      </c>
      <c r="AW167" s="2">
        <f>'(6) SMB_R23p2-5km_Gl'!BJ166-'(5) year_D_R23p2-5.5km'!BJ165</f>
        <v>0.12</v>
      </c>
      <c r="AX167" s="23">
        <f t="shared" si="27"/>
        <v>-2.0869565217391299E-2</v>
      </c>
      <c r="AY167" s="23">
        <f t="shared" si="23"/>
        <v>1.2631578947368428E-2</v>
      </c>
      <c r="AZ167" s="23">
        <f t="shared" si="24"/>
        <v>-6.7222222222222211E-2</v>
      </c>
      <c r="BD167" s="2">
        <f>SQRT('(5) year_D_R23p2-5.5km'!BN165^2+'(5) year_D_R23p2-5.5km'!$M165^2)</f>
        <v>2.5150305508537473E-3</v>
      </c>
      <c r="BE167" s="2">
        <f>SQRT('(5) year_D_R23p2-5.5km'!BO165^2+'(5) year_D_R23p2-5.5km'!$M165^2)</f>
        <v>2.5150305508537473E-3</v>
      </c>
      <c r="BF167" s="2">
        <f>SQRT('(5) year_D_R23p2-5.5km'!BP165^2+'(5) year_D_R23p2-5.5km'!$M165^2)</f>
        <v>2.5150305508537473E-3</v>
      </c>
      <c r="BG167" s="2">
        <f>SQRT('(5) year_D_R23p2-5.5km'!BQ165^2+'(5) year_D_R23p2-5.5km'!$M165^2)</f>
        <v>2.5150305508537473E-3</v>
      </c>
      <c r="BH167" s="2">
        <f>SQRT('(5) year_D_R23p2-5.5km'!BR165^2+'(5) year_D_R23p2-5.5km'!$M165^2)</f>
        <v>2.5150305508537473E-3</v>
      </c>
      <c r="BI167" s="2">
        <f>SQRT('(5) year_D_R23p2-5.5km'!BS165^2+'(5) year_D_R23p2-5.5km'!$M165^2)</f>
        <v>2.5150305508537473E-3</v>
      </c>
      <c r="BJ167" s="2">
        <f>SQRT('(5) year_D_R23p2-5.5km'!BT165^2+'(5) year_D_R23p2-5.5km'!$M165^2)</f>
        <v>2.5150305508537473E-3</v>
      </c>
      <c r="BK167" s="2">
        <f>SQRT('(5) year_D_R23p2-5.5km'!BU165^2+'(5) year_D_R23p2-5.5km'!$M165^2)</f>
        <v>2.5150305508537473E-3</v>
      </c>
      <c r="BL167" s="2">
        <f>SQRT('(5) year_D_R23p2-5.5km'!BV165^2+'(5) year_D_R23p2-5.5km'!$M165^2)</f>
        <v>2.5150305508537473E-3</v>
      </c>
      <c r="BM167" s="2">
        <f>SQRT('(5) year_D_R23p2-5.5km'!BW165^2+'(5) year_D_R23p2-5.5km'!$M165^2)</f>
        <v>2.5150305508537473E-3</v>
      </c>
      <c r="BN167" s="2">
        <f>SQRT('(5) year_D_R23p2-5.5km'!BX165^2+'(5) year_D_R23p2-5.5km'!$M165^2)</f>
        <v>2.5150305508537473E-3</v>
      </c>
      <c r="BO167" s="2">
        <f>SQRT('(5) year_D_R23p2-5.5km'!BY165^2+'(5) year_D_R23p2-5.5km'!$M165^2)</f>
        <v>2.5150305508537473E-3</v>
      </c>
      <c r="BP167" s="2">
        <f>SQRT('(5) year_D_R23p2-5.5km'!BZ165^2+'(5) year_D_R23p2-5.5km'!$M165^2)</f>
        <v>2.5150305508537473E-3</v>
      </c>
      <c r="BQ167" s="2">
        <f>SQRT('(5) year_D_R23p2-5.5km'!CA165^2+'(5) year_D_R23p2-5.5km'!$M165^2)</f>
        <v>2.5150305508537473E-3</v>
      </c>
      <c r="BR167" s="2">
        <f>SQRT('(5) year_D_R23p2-5.5km'!CB165^2+'(5) year_D_R23p2-5.5km'!$M165^2)</f>
        <v>2.5150305508537473E-3</v>
      </c>
      <c r="BS167" s="2">
        <f>SQRT('(5) year_D_R23p2-5.5km'!CC165^2+'(5) year_D_R23p2-5.5km'!$M165^2)</f>
        <v>2.5150305508537473E-3</v>
      </c>
      <c r="BT167" s="2">
        <f>SQRT('(5) year_D_R23p2-5.5km'!CD165^2+'(5) year_D_R23p2-5.5km'!$M165^2)</f>
        <v>2.5150305508537473E-3</v>
      </c>
      <c r="BU167" s="2">
        <f>SQRT('(5) year_D_R23p2-5.5km'!CE165^2+'(5) year_D_R23p2-5.5km'!$M165^2)</f>
        <v>2.5150305508537473E-3</v>
      </c>
      <c r="BV167" s="2">
        <f>SQRT('(5) year_D_R23p2-5.5km'!CF165^2+'(5) year_D_R23p2-5.5km'!$M165^2)</f>
        <v>2.5150305508537473E-3</v>
      </c>
      <c r="BW167" s="2">
        <f>SQRT('(5) year_D_R23p2-5.5km'!CG165^2+'(5) year_D_R23p2-5.5km'!$M165^2)</f>
        <v>2.5150305508537473E-3</v>
      </c>
      <c r="BX167" s="2">
        <f>SQRT('(5) year_D_R23p2-5.5km'!CH165^2+'(5) year_D_R23p2-5.5km'!$M165^2)</f>
        <v>2.5150305508537473E-3</v>
      </c>
      <c r="BY167" s="2">
        <f>SQRT('(5) year_D_R23p2-5.5km'!CI165^2+'(5) year_D_R23p2-5.5km'!$M165^2)</f>
        <v>2.5150305508537473E-3</v>
      </c>
      <c r="BZ167" s="2">
        <f>SQRT('(5) year_D_R23p2-5.5km'!CJ165^2+'(5) year_D_R23p2-5.5km'!$M165^2)</f>
        <v>2.5150305508537473E-3</v>
      </c>
      <c r="CA167" s="2">
        <f>SQRT('(5) year_D_R23p2-5.5km'!CK165^2+'(5) year_D_R23p2-5.5km'!$M165^2)</f>
        <v>2.5150305508537473E-3</v>
      </c>
      <c r="CB167" s="2">
        <f>SQRT('(5) year_D_R23p2-5.5km'!CL165^2+'(5) year_D_R23p2-5.5km'!$M165^2)</f>
        <v>2.5150305508537473E-3</v>
      </c>
      <c r="CC167" s="2">
        <f>SQRT('(5) year_D_R23p2-5.5km'!CM165^2+'(5) year_D_R23p2-5.5km'!$M165^2)</f>
        <v>2.5150305508537473E-3</v>
      </c>
      <c r="CD167" s="2">
        <f>SQRT('(5) year_D_R23p2-5.5km'!CN165^2+'(5) year_D_R23p2-5.5km'!$M165^2)</f>
        <v>2.5150305508537473E-3</v>
      </c>
      <c r="CE167" s="2">
        <f>SQRT('(5) year_D_R23p2-5.5km'!CO165^2+'(5) year_D_R23p2-5.5km'!$M165^2)</f>
        <v>2.5150305508537473E-3</v>
      </c>
      <c r="CF167" s="2">
        <f>SQRT('(5) year_D_R23p2-5.5km'!CP165^2+'(5) year_D_R23p2-5.5km'!$M165^2)</f>
        <v>2.5150305508537473E-3</v>
      </c>
      <c r="CG167" s="2">
        <f>SQRT('(5) year_D_R23p2-5.5km'!CQ165^2+'(5) year_D_R23p2-5.5km'!$M165^2)</f>
        <v>2.5150305508537473E-3</v>
      </c>
      <c r="CH167" s="2">
        <f>SQRT('(5) year_D_R23p2-5.5km'!CR165^2+'(5) year_D_R23p2-5.5km'!$M165^2)</f>
        <v>2.5150305508537473E-3</v>
      </c>
      <c r="CI167" s="2">
        <f>SQRT('(5) year_D_R23p2-5.5km'!CS165^2+'(5) year_D_R23p2-5.5km'!$M165^2)</f>
        <v>2.5150305508537473E-3</v>
      </c>
      <c r="CJ167" s="2">
        <f>SQRT('(5) year_D_R23p2-5.5km'!CT165^2+'(5) year_D_R23p2-5.5km'!$M165^2)</f>
        <v>2.5150305508537473E-3</v>
      </c>
      <c r="CK167" s="2">
        <f>SQRT('(5) year_D_R23p2-5.5km'!CU165^2+'(5) year_D_R23p2-5.5km'!$M165^2)</f>
        <v>2.5150305508537473E-3</v>
      </c>
      <c r="CL167" s="2">
        <f>SQRT('(5) year_D_R23p2-5.5km'!CV165^2+'(5) year_D_R23p2-5.5km'!$M165^2)</f>
        <v>2.5150305508537473E-3</v>
      </c>
      <c r="CM167" s="2">
        <f>SQRT('(5) year_D_R23p2-5.5km'!CW165^2+'(5) year_D_R23p2-5.5km'!$M165^2)</f>
        <v>2.5150305508537473E-3</v>
      </c>
      <c r="CN167" s="2">
        <f>SQRT('(5) year_D_R23p2-5.5km'!CX165^2+'(5) year_D_R23p2-5.5km'!$M165^2)</f>
        <v>2.5150305508537473E-3</v>
      </c>
      <c r="CO167" s="2">
        <f>SQRT('(5) year_D_R23p2-5.5km'!CY165^2+'(5) year_D_R23p2-5.5km'!$M165^2)</f>
        <v>2.5150305508537473E-3</v>
      </c>
      <c r="CP167" s="2">
        <f>SQRT('(5) year_D_R23p2-5.5km'!CZ165^2+'(5) year_D_R23p2-5.5km'!$M165^2)</f>
        <v>2.5150305508537473E-3</v>
      </c>
      <c r="CQ167" s="2">
        <f>SQRT('(5) year_D_R23p2-5.5km'!DA165^2+'(5) year_D_R23p2-5.5km'!$M165^2)</f>
        <v>2.5150305508537473E-3</v>
      </c>
      <c r="CR167" s="2">
        <f>SQRT('(5) year_D_R23p2-5.5km'!DB165^2+'(5) year_D_R23p2-5.5km'!$M165^2)</f>
        <v>2.5150305508537473E-3</v>
      </c>
      <c r="CS167" s="2">
        <f>SQRT('(5) year_D_R23p2-5.5km'!DC165^2+'(5) year_D_R23p2-5.5km'!$M165^2)</f>
        <v>2.5150305508537473E-3</v>
      </c>
      <c r="CT167" s="2">
        <f>SQRT('(5) year_D_R23p2-5.5km'!DD165^2+'(5) year_D_R23p2-5.5km'!$M165^2)</f>
        <v>2.5150305508537473E-3</v>
      </c>
      <c r="CU167" s="2">
        <f>SQRT('(5) year_D_R23p2-5.5km'!DE165^2+'(5) year_D_R23p2-5.5km'!$M165^2)</f>
        <v>2.5150305508537473E-3</v>
      </c>
      <c r="CV167" s="2">
        <f>SQRT('(5) year_D_R23p2-5.5km'!DF165^2+'(5) year_D_R23p2-5.5km'!$M165^2)</f>
        <v>2.5150305508537473E-3</v>
      </c>
      <c r="CW167" s="2">
        <f>SQRT('(5) year_D_R23p2-5.5km'!DG165^2+'(5) year_D_R23p2-5.5km'!$M165^2)</f>
        <v>2.5150305508537473E-3</v>
      </c>
      <c r="CX167" s="2">
        <f>SQRT('(5) year_D_R23p2-5.5km'!DH165^2+'(5) year_D_R23p2-5.5km'!$M165^2)</f>
        <v>2.5150305508537473E-3</v>
      </c>
      <c r="CY167" s="2">
        <f t="shared" si="25"/>
        <v>3.7491861847984835E-4</v>
      </c>
      <c r="CZ167" s="2">
        <f t="shared" si="22"/>
        <v>5.9279838580000757E-4</v>
      </c>
      <c r="DA167" s="2">
        <f t="shared" si="26"/>
        <v>5.9279838580000757E-4</v>
      </c>
    </row>
    <row r="168" spans="1:105" x14ac:dyDescent="0.2">
      <c r="A168" s="170" t="s">
        <v>136</v>
      </c>
      <c r="B168" s="3" t="s">
        <v>243</v>
      </c>
      <c r="C168" s="2">
        <f>'(6) SMB_R23p2-5km_Gl'!P167-'(5) year_D_R23p2-5.5km'!P166</f>
        <v>0.13730000000000003</v>
      </c>
      <c r="D168" s="2">
        <f>'(6) SMB_R23p2-5km_Gl'!Q167-'(5) year_D_R23p2-5.5km'!Q166</f>
        <v>0.41730000000000006</v>
      </c>
      <c r="E168" s="2">
        <f>'(6) SMB_R23p2-5km_Gl'!R167-'(5) year_D_R23p2-5.5km'!R166</f>
        <v>0.3473</v>
      </c>
      <c r="F168" s="2">
        <f>'(6) SMB_R23p2-5km_Gl'!S167-'(5) year_D_R23p2-5.5km'!S166</f>
        <v>-9.2700000000000005E-2</v>
      </c>
      <c r="G168" s="2">
        <f>'(6) SMB_R23p2-5km_Gl'!T167-'(5) year_D_R23p2-5.5km'!T166</f>
        <v>-4.2700000000000016E-2</v>
      </c>
      <c r="H168" s="2">
        <f>'(6) SMB_R23p2-5km_Gl'!U167-'(5) year_D_R23p2-5.5km'!U166</f>
        <v>-8.2699999999999996E-2</v>
      </c>
      <c r="I168" s="2">
        <f>'(6) SMB_R23p2-5km_Gl'!V167-'(5) year_D_R23p2-5.5km'!V166</f>
        <v>-0.25269999999999998</v>
      </c>
      <c r="J168" s="2">
        <f>'(6) SMB_R23p2-5km_Gl'!W167-'(5) year_D_R23p2-5.5km'!W166</f>
        <v>-0.11269999999999997</v>
      </c>
      <c r="K168" s="2">
        <f>'(6) SMB_R23p2-5km_Gl'!X167-'(5) year_D_R23p2-5.5km'!X166</f>
        <v>0.16730000000000006</v>
      </c>
      <c r="L168" s="2">
        <f>'(6) SMB_R23p2-5km_Gl'!Y167-'(5) year_D_R23p2-5.5km'!Y166</f>
        <v>-0.56269999999999998</v>
      </c>
      <c r="M168" s="2">
        <f>'(6) SMB_R23p2-5km_Gl'!Z167-'(5) year_D_R23p2-5.5km'!Z166</f>
        <v>-0.28270000000000001</v>
      </c>
      <c r="N168" s="2">
        <f>'(6) SMB_R23p2-5km_Gl'!AA167-'(5) year_D_R23p2-5.5km'!AA166</f>
        <v>0.49730000000000002</v>
      </c>
      <c r="O168" s="2">
        <f>'(6) SMB_R23p2-5km_Gl'!AB167-'(5) year_D_R23p2-5.5km'!AB166</f>
        <v>0.53730000000000011</v>
      </c>
      <c r="P168" s="2">
        <f>'(6) SMB_R23p2-5km_Gl'!AC167-'(5) year_D_R23p2-5.5km'!AC166</f>
        <v>3.73E-2</v>
      </c>
      <c r="Q168" s="2">
        <f>'(6) SMB_R23p2-5km_Gl'!AD167-'(5) year_D_R23p2-5.5km'!AD166</f>
        <v>-6.330289999999994E-2</v>
      </c>
      <c r="R168" s="2">
        <f>'(6) SMB_R23p2-5km_Gl'!AE167-'(5) year_D_R23p2-5.5km'!AE166</f>
        <v>0.4714372</v>
      </c>
      <c r="S168" s="2">
        <f>'(6) SMB_R23p2-5km_Gl'!AF167-'(5) year_D_R23p2-5.5km'!AF166</f>
        <v>-0.40720220000000001</v>
      </c>
      <c r="T168" s="2">
        <f>'(6) SMB_R23p2-5km_Gl'!AG167-'(5) year_D_R23p2-5.5km'!AG166</f>
        <v>-0.15544889999999995</v>
      </c>
      <c r="U168" s="2">
        <f>'(6) SMB_R23p2-5km_Gl'!AH167-'(5) year_D_R23p2-5.5km'!AH166</f>
        <v>3.596710000000003E-2</v>
      </c>
      <c r="V168" s="2">
        <f>'(6) SMB_R23p2-5km_Gl'!AI167-'(5) year_D_R23p2-5.5km'!AI166</f>
        <v>-0.13539350000000003</v>
      </c>
      <c r="W168" s="2">
        <f>'(6) SMB_R23p2-5km_Gl'!AJ167-'(5) year_D_R23p2-5.5km'!AJ166</f>
        <v>-7.9558399999999974E-2</v>
      </c>
      <c r="X168" s="2">
        <f>'(6) SMB_R23p2-5km_Gl'!AK167-'(5) year_D_R23p2-5.5km'!AK166</f>
        <v>0.74588399999999988</v>
      </c>
      <c r="Y168" s="2">
        <f>'(6) SMB_R23p2-5km_Gl'!AL167-'(5) year_D_R23p2-5.5km'!AL166</f>
        <v>0.65536420000000006</v>
      </c>
      <c r="Z168" s="2">
        <f>'(6) SMB_R23p2-5km_Gl'!AM167-'(5) year_D_R23p2-5.5km'!AM166</f>
        <v>-7.4060599999999976E-2</v>
      </c>
      <c r="AA168" s="2">
        <f>'(6) SMB_R23p2-5km_Gl'!AN167-'(5) year_D_R23p2-5.5km'!AN166</f>
        <v>-0.56152190000000002</v>
      </c>
      <c r="AB168" s="2">
        <f>'(6) SMB_R23p2-5km_Gl'!AO167-'(5) year_D_R23p2-5.5km'!AO166</f>
        <v>-2.6234299999999933E-2</v>
      </c>
      <c r="AC168" s="2">
        <f>'(6) SMB_R23p2-5km_Gl'!AP167-'(5) year_D_R23p2-5.5km'!AP166</f>
        <v>-0.17916570000000001</v>
      </c>
      <c r="AD168" s="2">
        <f>'(6) SMB_R23p2-5km_Gl'!AQ167-'(5) year_D_R23p2-5.5km'!AQ166</f>
        <v>0.28575690000000004</v>
      </c>
      <c r="AE168" s="2">
        <f>'(6) SMB_R23p2-5km_Gl'!AR167-'(5) year_D_R23p2-5.5km'!AR166</f>
        <v>0.1306795</v>
      </c>
      <c r="AF168" s="2">
        <f>'(6) SMB_R23p2-5km_Gl'!AS167-'(5) year_D_R23p2-5.5km'!AS166</f>
        <v>-0.33170440000000001</v>
      </c>
      <c r="AG168" s="2">
        <f>'(6) SMB_R23p2-5km_Gl'!AT167-'(5) year_D_R23p2-5.5km'!AT166</f>
        <v>-0.33152189999999998</v>
      </c>
      <c r="AH168" s="2">
        <f>'(6) SMB_R23p2-5km_Gl'!AU167-'(5) year_D_R23p2-5.5km'!AU166</f>
        <v>-0.46288249999999997</v>
      </c>
      <c r="AI168" s="2">
        <f>'(6) SMB_R23p2-5km_Gl'!AV167-'(5) year_D_R23p2-5.5km'!AV166</f>
        <v>-0.42463579999999995</v>
      </c>
      <c r="AJ168" s="2">
        <f>'(6) SMB_R23p2-5km_Gl'!AW167-'(5) year_D_R23p2-5.5km'!AW166</f>
        <v>-0.39110149999999999</v>
      </c>
      <c r="AK168" s="2">
        <f>'(6) SMB_R23p2-5km_Gl'!AX167-'(5) year_D_R23p2-5.5km'!AX166</f>
        <v>-0.31049860000000001</v>
      </c>
      <c r="AL168" s="2">
        <f>'(6) SMB_R23p2-5km_Gl'!AY167-'(5) year_D_R23p2-5.5km'!AY166</f>
        <v>-0.38874530000000002</v>
      </c>
      <c r="AM168" s="2">
        <f>'(6) SMB_R23p2-5km_Gl'!AZ167-'(5) year_D_R23p2-5.5km'!AZ166</f>
        <v>-0.26070879999999996</v>
      </c>
      <c r="AN168" s="2">
        <f>'(6) SMB_R23p2-5km_Gl'!BA167-'(5) year_D_R23p2-5.5km'!BA166</f>
        <v>0.18790289999999998</v>
      </c>
      <c r="AO168" s="2">
        <f>'(6) SMB_R23p2-5km_Gl'!BB167-'(5) year_D_R23p2-5.5km'!BB166</f>
        <v>-0.20780509999999996</v>
      </c>
      <c r="AP168" s="2">
        <f>'(6) SMB_R23p2-5km_Gl'!BC167-'(5) year_D_R23p2-5.5km'!BC166</f>
        <v>-0.3736679</v>
      </c>
      <c r="AQ168" s="2">
        <f>'(6) SMB_R23p2-5km_Gl'!BD167-'(5) year_D_R23p2-5.5km'!BD166</f>
        <v>-0.33013359999999997</v>
      </c>
      <c r="AR168" s="2">
        <f>'(6) SMB_R23p2-5km_Gl'!BE167-'(5) year_D_R23p2-5.5km'!BE166</f>
        <v>-0.95058169999999997</v>
      </c>
      <c r="AS168" s="2">
        <f>'(6) SMB_R23p2-5km_Gl'!BF167-'(5) year_D_R23p2-5.5km'!BF166</f>
        <v>0.26023140000000006</v>
      </c>
      <c r="AT168" s="2">
        <f>'(6) SMB_R23p2-5km_Gl'!BG167-'(5) year_D_R23p2-5.5km'!BG166</f>
        <v>0.37159200000000003</v>
      </c>
      <c r="AU168" s="2">
        <f>'(6) SMB_R23p2-5km_Gl'!BH167-'(5) year_D_R23p2-5.5km'!BH166</f>
        <v>0.36570150000000007</v>
      </c>
      <c r="AV168" s="2">
        <f>'(6) SMB_R23p2-5km_Gl'!BI167-'(5) year_D_R23p2-5.5km'!BI166</f>
        <v>-2.0399200000000062E-2</v>
      </c>
      <c r="AW168" s="2">
        <f>'(6) SMB_R23p2-5km_Gl'!BJ167-'(5) year_D_R23p2-5.5km'!BJ166</f>
        <v>0.56431319999999996</v>
      </c>
      <c r="AX168" s="23">
        <f t="shared" si="27"/>
        <v>-4.8772999999999976E-2</v>
      </c>
      <c r="AY168" s="23">
        <f t="shared" si="23"/>
        <v>3.1244752631578988E-2</v>
      </c>
      <c r="AZ168" s="23">
        <f t="shared" si="24"/>
        <v>-0.1926821666666666</v>
      </c>
      <c r="BD168" s="2">
        <f>SQRT('(5) year_D_R23p2-5.5km'!BN166^2+'(5) year_D_R23p2-5.5km'!$M166^2)</f>
        <v>0.42397408172914036</v>
      </c>
      <c r="BE168" s="2">
        <f>SQRT('(5) year_D_R23p2-5.5km'!BO166^2+'(5) year_D_R23p2-5.5km'!$M166^2)</f>
        <v>0.38919927853321196</v>
      </c>
      <c r="BF168" s="2">
        <f>SQRT('(5) year_D_R23p2-5.5km'!BP166^2+'(5) year_D_R23p2-5.5km'!$M166^2)</f>
        <v>0.35648353766968227</v>
      </c>
      <c r="BG168" s="2">
        <f>SQRT('(5) year_D_R23p2-5.5km'!BQ166^2+'(5) year_D_R23p2-5.5km'!$M166^2)</f>
        <v>0.32546645989751105</v>
      </c>
      <c r="BH168" s="2">
        <f>SQRT('(5) year_D_R23p2-5.5km'!BR166^2+'(5) year_D_R23p2-5.5km'!$M166^2)</f>
        <v>0.29580545781924411</v>
      </c>
      <c r="BI168" s="2">
        <f>SQRT('(5) year_D_R23p2-5.5km'!BS166^2+'(5) year_D_R23p2-5.5km'!$M166^2)</f>
        <v>0.26831182928214209</v>
      </c>
      <c r="BJ168" s="2">
        <f>SQRT('(5) year_D_R23p2-5.5km'!BT166^2+'(5) year_D_R23p2-5.5km'!$M166^2)</f>
        <v>0.2423061984860542</v>
      </c>
      <c r="BK168" s="2">
        <f>SQRT('(5) year_D_R23p2-5.5km'!BU166^2+'(5) year_D_R23p2-5.5km'!$M166^2)</f>
        <v>0.21791669695799717</v>
      </c>
      <c r="BL168" s="2">
        <f>SQRT('(5) year_D_R23p2-5.5km'!BV166^2+'(5) year_D_R23p2-5.5km'!$M166^2)</f>
        <v>0.19569067401790322</v>
      </c>
      <c r="BM168" s="2">
        <f>SQRT('(5) year_D_R23p2-5.5km'!BW166^2+'(5) year_D_R23p2-5.5km'!$M166^2)</f>
        <v>0.1755675544661868</v>
      </c>
      <c r="BN168" s="2">
        <f>SQRT('(5) year_D_R23p2-5.5km'!BX166^2+'(5) year_D_R23p2-5.5km'!$M166^2)</f>
        <v>0.15833728889467183</v>
      </c>
      <c r="BO168" s="2">
        <f>SQRT('(5) year_D_R23p2-5.5km'!BY166^2+'(5) year_D_R23p2-5.5km'!$M166^2)</f>
        <v>0.14462642419788674</v>
      </c>
      <c r="BP168" s="2">
        <f>SQRT('(5) year_D_R23p2-5.5km'!BZ166^2+'(5) year_D_R23p2-5.5km'!$M166^2)</f>
        <v>0.1358283952078595</v>
      </c>
      <c r="BQ168" s="2">
        <f>SQRT('(5) year_D_R23p2-5.5km'!CA166^2+'(5) year_D_R23p2-5.5km'!$M166^2)</f>
        <v>0.1326676467177523</v>
      </c>
      <c r="BR168" s="2">
        <f>SQRT('(5) year_D_R23p2-5.5km'!CB166^2+'(5) year_D_R23p2-5.5km'!$M166^2)</f>
        <v>0.13630253828019415</v>
      </c>
      <c r="BS168" s="2">
        <f>SQRT('(5) year_D_R23p2-5.5km'!CC166^2+'(5) year_D_R23p2-5.5km'!$M166^2)</f>
        <v>0.12926402859164315</v>
      </c>
      <c r="BT168" s="2">
        <f>SQRT('(5) year_D_R23p2-5.5km'!CD166^2+'(5) year_D_R23p2-5.5km'!$M166^2)</f>
        <v>0.13285883770768139</v>
      </c>
      <c r="BU168" s="2">
        <f>SQRT('(5) year_D_R23p2-5.5km'!CE166^2+'(5) year_D_R23p2-5.5km'!$M166^2)</f>
        <v>0.13701817711434364</v>
      </c>
      <c r="BV168" s="2">
        <f>SQRT('(5) year_D_R23p2-5.5km'!CF166^2+'(5) year_D_R23p2-5.5km'!$M166^2)</f>
        <v>0.12334801783275459</v>
      </c>
      <c r="BW168" s="2">
        <f>SQRT('(5) year_D_R23p2-5.5km'!CG166^2+'(5) year_D_R23p2-5.5km'!$M166^2)</f>
        <v>0.12108081586390897</v>
      </c>
      <c r="BX168" s="2">
        <f>SQRT('(5) year_D_R23p2-5.5km'!CH166^2+'(5) year_D_R23p2-5.5km'!$M166^2)</f>
        <v>0.13276718401866558</v>
      </c>
      <c r="BY168" s="2">
        <f>SQRT('(5) year_D_R23p2-5.5km'!CI166^2+'(5) year_D_R23p2-5.5km'!$M166^2)</f>
        <v>0.14876082152848069</v>
      </c>
      <c r="BZ168" s="2">
        <f>SQRT('(5) year_D_R23p2-5.5km'!CJ166^2+'(5) year_D_R23p2-5.5km'!$M166^2)</f>
        <v>0.12858372213910038</v>
      </c>
      <c r="CA168" s="2">
        <f>SQRT('(5) year_D_R23p2-5.5km'!CK166^2+'(5) year_D_R23p2-5.5km'!$M166^2)</f>
        <v>0.13231672236339398</v>
      </c>
      <c r="CB168" s="2">
        <f>SQRT('(5) year_D_R23p2-5.5km'!CL166^2+'(5) year_D_R23p2-5.5km'!$M166^2)</f>
        <v>0.13422822217955463</v>
      </c>
      <c r="CC168" s="2">
        <f>SQRT('(5) year_D_R23p2-5.5km'!CM166^2+'(5) year_D_R23p2-5.5km'!$M166^2)</f>
        <v>0.13558032308824006</v>
      </c>
      <c r="CD168" s="2">
        <f>SQRT('(5) year_D_R23p2-5.5km'!CN166^2+'(5) year_D_R23p2-5.5km'!$M166^2)</f>
        <v>0.1330519242266687</v>
      </c>
      <c r="CE168" s="2">
        <f>SQRT('(5) year_D_R23p2-5.5km'!CO166^2+'(5) year_D_R23p2-5.5km'!$M166^2)</f>
        <v>0.12922038430762747</v>
      </c>
      <c r="CF168" s="2">
        <f>SQRT('(5) year_D_R23p2-5.5km'!CP166^2+'(5) year_D_R23p2-5.5km'!$M166^2)</f>
        <v>0.12420514622757918</v>
      </c>
      <c r="CG168" s="2">
        <f>SQRT('(5) year_D_R23p2-5.5km'!CQ166^2+'(5) year_D_R23p2-5.5km'!$M166^2)</f>
        <v>0.1305400283985802</v>
      </c>
      <c r="CH168" s="2">
        <f>SQRT('(5) year_D_R23p2-5.5km'!CR166^2+'(5) year_D_R23p2-5.5km'!$M166^2)</f>
        <v>0.13240259367384935</v>
      </c>
      <c r="CI168" s="2">
        <f>SQRT('(5) year_D_R23p2-5.5km'!CS166^2+'(5) year_D_R23p2-5.5km'!$M166^2)</f>
        <v>0.13050532112247928</v>
      </c>
      <c r="CJ168" s="2">
        <f>SQRT('(5) year_D_R23p2-5.5km'!CT166^2+'(5) year_D_R23p2-5.5km'!$M166^2)</f>
        <v>0.12641643181303369</v>
      </c>
      <c r="CK168" s="2">
        <f>SQRT('(5) year_D_R23p2-5.5km'!CU166^2+'(5) year_D_R23p2-5.5km'!$M166^2)</f>
        <v>0.12476740567740625</v>
      </c>
      <c r="CL168" s="2">
        <f>SQRT('(5) year_D_R23p2-5.5km'!CV166^2+'(5) year_D_R23p2-5.5km'!$M166^2)</f>
        <v>0.12175969591036767</v>
      </c>
      <c r="CM168" s="2">
        <f>SQRT('(5) year_D_R23p2-5.5km'!CW166^2+'(5) year_D_R23p2-5.5km'!$M166^2)</f>
        <v>0.12430772445435002</v>
      </c>
      <c r="CN168" s="2">
        <f>SQRT('(5) year_D_R23p2-5.5km'!CX166^2+'(5) year_D_R23p2-5.5km'!$M166^2)</f>
        <v>0.12526249664059436</v>
      </c>
      <c r="CO168" s="2">
        <f>SQRT('(5) year_D_R23p2-5.5km'!CY166^2+'(5) year_D_R23p2-5.5km'!$M166^2)</f>
        <v>0.13038935828940737</v>
      </c>
      <c r="CP168" s="2">
        <f>SQRT('(5) year_D_R23p2-5.5km'!CZ166^2+'(5) year_D_R23p2-5.5km'!$M166^2)</f>
        <v>0.13489246230328727</v>
      </c>
      <c r="CQ168" s="2">
        <f>SQRT('(5) year_D_R23p2-5.5km'!DA166^2+'(5) year_D_R23p2-5.5km'!$M166^2)</f>
        <v>0.13102587965158741</v>
      </c>
      <c r="CR168" s="2">
        <f>SQRT('(5) year_D_R23p2-5.5km'!DB166^2+'(5) year_D_R23p2-5.5km'!$M166^2)</f>
        <v>0.12990135483349977</v>
      </c>
      <c r="CS168" s="2">
        <f>SQRT('(5) year_D_R23p2-5.5km'!DC166^2+'(5) year_D_R23p2-5.5km'!$M166^2)</f>
        <v>0.14220059936435711</v>
      </c>
      <c r="CT168" s="2">
        <f>SQRT('(5) year_D_R23p2-5.5km'!DD166^2+'(5) year_D_R23p2-5.5km'!$M166^2)</f>
        <v>0.13576924050741704</v>
      </c>
      <c r="CU168" s="2">
        <f>SQRT('(5) year_D_R23p2-5.5km'!DE166^2+'(5) year_D_R23p2-5.5km'!$M166^2)</f>
        <v>0.13931458139877781</v>
      </c>
      <c r="CV168" s="2">
        <f>SQRT('(5) year_D_R23p2-5.5km'!DF166^2+'(5) year_D_R23p2-5.5km'!$M166^2)</f>
        <v>0.14174661264228935</v>
      </c>
      <c r="CW168" s="2">
        <f>SQRT('(5) year_D_R23p2-5.5km'!DG166^2+'(5) year_D_R23p2-5.5km'!$M166^2)</f>
        <v>0.14558131532887333</v>
      </c>
      <c r="CX168" s="2">
        <f>SQRT('(5) year_D_R23p2-5.5km'!DH166^2+'(5) year_D_R23p2-5.5km'!$M166^2)</f>
        <v>0.14639104524709176</v>
      </c>
      <c r="CY168" s="2">
        <f t="shared" si="25"/>
        <v>2.4912880746673437E-2</v>
      </c>
      <c r="CZ168" s="2">
        <f t="shared" si="22"/>
        <v>5.1122246327129424E-2</v>
      </c>
      <c r="DA168" s="2">
        <f t="shared" si="26"/>
        <v>3.1047071637824383E-2</v>
      </c>
    </row>
    <row r="169" spans="1:105" x14ac:dyDescent="0.2">
      <c r="A169" s="170" t="s">
        <v>135</v>
      </c>
      <c r="B169" s="3" t="s">
        <v>243</v>
      </c>
      <c r="C169" s="2">
        <f>'(6) SMB_R23p2-5km_Gl'!P168-'(5) year_D_R23p2-5.5km'!P167</f>
        <v>4.5564400000000005E-2</v>
      </c>
      <c r="D169" s="2">
        <f>'(6) SMB_R23p2-5km_Gl'!Q168-'(5) year_D_R23p2-5.5km'!Q167</f>
        <v>0.32556439999999998</v>
      </c>
      <c r="E169" s="2">
        <f>'(6) SMB_R23p2-5km_Gl'!R168-'(5) year_D_R23p2-5.5km'!R167</f>
        <v>0.24556440000000002</v>
      </c>
      <c r="F169" s="2">
        <f>'(6) SMB_R23p2-5km_Gl'!S168-'(5) year_D_R23p2-5.5km'!S167</f>
        <v>-9.4435599999999981E-2</v>
      </c>
      <c r="G169" s="2">
        <f>'(6) SMB_R23p2-5km_Gl'!T168-'(5) year_D_R23p2-5.5km'!T167</f>
        <v>3.5564399999999996E-2</v>
      </c>
      <c r="H169" s="2">
        <f>'(6) SMB_R23p2-5km_Gl'!U168-'(5) year_D_R23p2-5.5km'!U167</f>
        <v>6.5564400000000023E-2</v>
      </c>
      <c r="I169" s="2">
        <f>'(6) SMB_R23p2-5km_Gl'!V168-'(5) year_D_R23p2-5.5km'!V167</f>
        <v>-0.13443559999999999</v>
      </c>
      <c r="J169" s="2">
        <f>'(6) SMB_R23p2-5km_Gl'!W168-'(5) year_D_R23p2-5.5km'!W167</f>
        <v>-0.12443559999999998</v>
      </c>
      <c r="K169" s="2">
        <f>'(6) SMB_R23p2-5km_Gl'!X168-'(5) year_D_R23p2-5.5km'!X167</f>
        <v>5.5564400000000014E-2</v>
      </c>
      <c r="L169" s="2">
        <f>'(6) SMB_R23p2-5km_Gl'!Y168-'(5) year_D_R23p2-5.5km'!Y167</f>
        <v>-0.3944356</v>
      </c>
      <c r="M169" s="2">
        <f>'(6) SMB_R23p2-5km_Gl'!Z168-'(5) year_D_R23p2-5.5km'!Z167</f>
        <v>-0.25443559999999998</v>
      </c>
      <c r="N169" s="2">
        <f>'(6) SMB_R23p2-5km_Gl'!AA168-'(5) year_D_R23p2-5.5km'!AA167</f>
        <v>0.20556440000000004</v>
      </c>
      <c r="O169" s="2">
        <f>'(6) SMB_R23p2-5km_Gl'!AB168-'(5) year_D_R23p2-5.5km'!AB167</f>
        <v>0.3555644</v>
      </c>
      <c r="P169" s="2">
        <f>'(6) SMB_R23p2-5km_Gl'!AC168-'(5) year_D_R23p2-5.5km'!AC167</f>
        <v>6.5564400000000023E-2</v>
      </c>
      <c r="Q169" s="2">
        <f>'(6) SMB_R23p2-5km_Gl'!AD168-'(5) year_D_R23p2-5.5km'!AD167</f>
        <v>-5.0799999999999984E-2</v>
      </c>
      <c r="R169" s="2">
        <f>'(6) SMB_R23p2-5km_Gl'!AE168-'(5) year_D_R23p2-5.5km'!AE167</f>
        <v>0.19827880000000003</v>
      </c>
      <c r="S169" s="2">
        <f>'(6) SMB_R23p2-5km_Gl'!AF168-'(5) year_D_R23p2-5.5km'!AF167</f>
        <v>-0.30031199999999997</v>
      </c>
      <c r="T169" s="2">
        <f>'(6) SMB_R23p2-5km_Gl'!AG168-'(5) year_D_R23p2-5.5km'!AG167</f>
        <v>-0.1189028</v>
      </c>
      <c r="U169" s="2">
        <f>'(6) SMB_R23p2-5km_Gl'!AH168-'(5) year_D_R23p2-5.5km'!AH167</f>
        <v>-0.13983839999999997</v>
      </c>
      <c r="V169" s="2">
        <f>'(6) SMB_R23p2-5km_Gl'!AI168-'(5) year_D_R23p2-5.5km'!AI167</f>
        <v>-0.19637319999999997</v>
      </c>
      <c r="W169" s="2">
        <f>'(6) SMB_R23p2-5km_Gl'!AJ168-'(5) year_D_R23p2-5.5km'!AJ167</f>
        <v>-0.10405439999999996</v>
      </c>
      <c r="X169" s="2">
        <f>'(6) SMB_R23p2-5km_Gl'!AK168-'(5) year_D_R23p2-5.5km'!AK167</f>
        <v>0.55847520000000006</v>
      </c>
      <c r="Y169" s="2">
        <f>'(6) SMB_R23p2-5km_Gl'!AL168-'(5) year_D_R23p2-5.5km'!AL167</f>
        <v>0.45868600000000004</v>
      </c>
      <c r="Z169" s="2">
        <f>'(6) SMB_R23p2-5km_Gl'!AM168-'(5) year_D_R23p2-5.5km'!AM167</f>
        <v>-3.0892399999999959E-2</v>
      </c>
      <c r="AA169" s="2">
        <f>'(6) SMB_R23p2-5km_Gl'!AN168-'(5) year_D_R23p2-5.5km'!AN167</f>
        <v>-0.37920599999999993</v>
      </c>
      <c r="AB169" s="2">
        <f>'(6) SMB_R23p2-5km_Gl'!AO168-'(5) year_D_R23p2-5.5km'!AO167</f>
        <v>-8.8362799999999977E-2</v>
      </c>
      <c r="AC169" s="2">
        <f>'(6) SMB_R23p2-5km_Gl'!AP168-'(5) year_D_R23p2-5.5km'!AP167</f>
        <v>-0.21393599999999999</v>
      </c>
      <c r="AD169" s="2">
        <f>'(6) SMB_R23p2-5km_Gl'!AQ168-'(5) year_D_R23p2-5.5km'!AQ167</f>
        <v>6.0490800000000011E-2</v>
      </c>
      <c r="AE169" s="2">
        <f>'(6) SMB_R23p2-5km_Gl'!AR168-'(5) year_D_R23p2-5.5km'!AR167</f>
        <v>-2.4871599999999994E-2</v>
      </c>
      <c r="AF169" s="2">
        <f>'(6) SMB_R23p2-5km_Gl'!AS168-'(5) year_D_R23p2-5.5km'!AS167</f>
        <v>-0.2904448</v>
      </c>
      <c r="AG169" s="2">
        <f>'(6) SMB_R23p2-5km_Gl'!AT168-'(5) year_D_R23p2-5.5km'!AT167</f>
        <v>-0.34601799999999999</v>
      </c>
      <c r="AH169" s="2">
        <f>'(6) SMB_R23p2-5km_Gl'!AU168-'(5) year_D_R23p2-5.5km'!AU167</f>
        <v>-0.33138040000000002</v>
      </c>
      <c r="AI169" s="2">
        <f>'(6) SMB_R23p2-5km_Gl'!AV168-'(5) year_D_R23p2-5.5km'!AV167</f>
        <v>-0.43695360000000005</v>
      </c>
      <c r="AJ169" s="2">
        <f>'(6) SMB_R23p2-5km_Gl'!AW168-'(5) year_D_R23p2-5.5km'!AW167</f>
        <v>-0.41252679999999997</v>
      </c>
      <c r="AK169" s="2">
        <f>'(6) SMB_R23p2-5km_Gl'!AX168-'(5) year_D_R23p2-5.5km'!AX167</f>
        <v>-0.31788919999999998</v>
      </c>
      <c r="AL169" s="2">
        <f>'(6) SMB_R23p2-5km_Gl'!AY168-'(5) year_D_R23p2-5.5km'!AY167</f>
        <v>-0.40599200000000002</v>
      </c>
      <c r="AM169" s="2">
        <f>'(6) SMB_R23p2-5km_Gl'!AZ168-'(5) year_D_R23p2-5.5km'!AZ167</f>
        <v>-0.25135439999999998</v>
      </c>
      <c r="AN169" s="2">
        <f>'(6) SMB_R23p2-5km_Gl'!BA168-'(5) year_D_R23p2-5.5km'!BA167</f>
        <v>0.15178160000000002</v>
      </c>
      <c r="AO169" s="2">
        <f>'(6) SMB_R23p2-5km_Gl'!BB168-'(5) year_D_R23p2-5.5km'!BB167</f>
        <v>-0.2396276</v>
      </c>
      <c r="AP169" s="2">
        <f>'(6) SMB_R23p2-5km_Gl'!BC168-'(5) year_D_R23p2-5.5km'!BC167</f>
        <v>-0.28845520000000002</v>
      </c>
      <c r="AQ169" s="2">
        <f>'(6) SMB_R23p2-5km_Gl'!BD168-'(5) year_D_R23p2-5.5km'!BD167</f>
        <v>-0.26676879999999997</v>
      </c>
      <c r="AR169" s="2">
        <f>'(6) SMB_R23p2-5km_Gl'!BE168-'(5) year_D_R23p2-5.5km'!BE167</f>
        <v>-0.687612</v>
      </c>
      <c r="AS169" s="2">
        <f>'(6) SMB_R23p2-5km_Gl'!BF168-'(5) year_D_R23p2-5.5km'!BF167</f>
        <v>6.4495999999999998E-2</v>
      </c>
      <c r="AT169" s="2">
        <f>'(6) SMB_R23p2-5km_Gl'!BG168-'(5) year_D_R23p2-5.5km'!BG167</f>
        <v>0.26395600000000002</v>
      </c>
      <c r="AU169" s="2">
        <f>'(6) SMB_R23p2-5km_Gl'!BH168-'(5) year_D_R23p2-5.5km'!BH167</f>
        <v>0.16690719999999998</v>
      </c>
      <c r="AV169" s="2">
        <f>'(6) SMB_R23p2-5km_Gl'!BI168-'(5) year_D_R23p2-5.5km'!BI167</f>
        <v>1.8804399999999999E-2</v>
      </c>
      <c r="AW169" s="2">
        <f>'(6) SMB_R23p2-5km_Gl'!BJ168-'(5) year_D_R23p2-5.5km'!BJ167</f>
        <v>0.43952920000000006</v>
      </c>
      <c r="AX169" s="23">
        <f t="shared" si="27"/>
        <v>-7.7886843478260831E-2</v>
      </c>
      <c r="AY169" s="23">
        <f t="shared" si="23"/>
        <v>-7.1962105263156505E-4</v>
      </c>
      <c r="AZ169" s="23">
        <f t="shared" si="24"/>
        <v>-0.20188606666666667</v>
      </c>
      <c r="BD169" s="2">
        <f>SQRT('(5) year_D_R23p2-5.5km'!BN167^2+'(5) year_D_R23p2-5.5km'!$M167^2)</f>
        <v>0.24397354170962393</v>
      </c>
      <c r="BE169" s="2">
        <f>SQRT('(5) year_D_R23p2-5.5km'!BO167^2+'(5) year_D_R23p2-5.5km'!$M167^2)</f>
        <v>0.22566024833106138</v>
      </c>
      <c r="BF169" s="2">
        <f>SQRT('(5) year_D_R23p2-5.5km'!BP167^2+'(5) year_D_R23p2-5.5km'!$M167^2)</f>
        <v>0.20826771871346006</v>
      </c>
      <c r="BG169" s="2">
        <f>SQRT('(5) year_D_R23p2-5.5km'!BQ167^2+'(5) year_D_R23p2-5.5km'!$M167^2)</f>
        <v>0.19181525938921667</v>
      </c>
      <c r="BH169" s="2">
        <f>SQRT('(5) year_D_R23p2-5.5km'!BR167^2+'(5) year_D_R23p2-5.5km'!$M167^2)</f>
        <v>0.17632852505059332</v>
      </c>
      <c r="BI169" s="2">
        <f>SQRT('(5) year_D_R23p2-5.5km'!BS167^2+'(5) year_D_R23p2-5.5km'!$M167^2)</f>
        <v>0.16184206595250747</v>
      </c>
      <c r="BJ169" s="2">
        <f>SQRT('(5) year_D_R23p2-5.5km'!BT167^2+'(5) year_D_R23p2-5.5km'!$M167^2)</f>
        <v>0.14840298763684673</v>
      </c>
      <c r="BK169" s="2">
        <f>SQRT('(5) year_D_R23p2-5.5km'!BU167^2+'(5) year_D_R23p2-5.5km'!$M167^2)</f>
        <v>0.1360761012413608</v>
      </c>
      <c r="BL169" s="2">
        <f>SQRT('(5) year_D_R23p2-5.5km'!BV167^2+'(5) year_D_R23p2-5.5km'!$M167^2)</f>
        <v>0.12495075703853065</v>
      </c>
      <c r="BM169" s="2">
        <f>SQRT('(5) year_D_R23p2-5.5km'!BW167^2+'(5) year_D_R23p2-5.5km'!$M167^2)</f>
        <v>0.11514858704047744</v>
      </c>
      <c r="BN169" s="2">
        <f>SQRT('(5) year_D_R23p2-5.5km'!BX167^2+'(5) year_D_R23p2-5.5km'!$M167^2)</f>
        <v>0.10682835602398337</v>
      </c>
      <c r="BO169" s="2">
        <f>SQRT('(5) year_D_R23p2-5.5km'!BY167^2+'(5) year_D_R23p2-5.5km'!$M167^2)</f>
        <v>0.10067179516476925</v>
      </c>
      <c r="BP169" s="2">
        <f>SQRT('(5) year_D_R23p2-5.5km'!BZ167^2+'(5) year_D_R23p2-5.5km'!$M167^2)</f>
        <v>9.6804216979746352E-2</v>
      </c>
      <c r="BQ169" s="2">
        <f>SQRT('(5) year_D_R23p2-5.5km'!CA167^2+'(5) year_D_R23p2-5.5km'!$M167^2)</f>
        <v>9.554947836933475E-2</v>
      </c>
      <c r="BR169" s="2">
        <f>SQRT('(5) year_D_R23p2-5.5km'!CB167^2+'(5) year_D_R23p2-5.5km'!$M167^2)</f>
        <v>7.9815164170479916E-2</v>
      </c>
      <c r="BS169" s="2">
        <f>SQRT('(5) year_D_R23p2-5.5km'!CC167^2+'(5) year_D_R23p2-5.5km'!$M167^2)</f>
        <v>0.10357759167438056</v>
      </c>
      <c r="BT169" s="2">
        <f>SQRT('(5) year_D_R23p2-5.5km'!CD167^2+'(5) year_D_R23p2-5.5km'!$M167^2)</f>
        <v>9.3564334831409163E-2</v>
      </c>
      <c r="BU169" s="2">
        <f>SQRT('(5) year_D_R23p2-5.5km'!CE167^2+'(5) year_D_R23p2-5.5km'!$M167^2)</f>
        <v>7.812146659424983E-2</v>
      </c>
      <c r="BV169" s="2">
        <f>SQRT('(5) year_D_R23p2-5.5km'!CF167^2+'(5) year_D_R23p2-5.5km'!$M167^2)</f>
        <v>7.4275146974350059E-2</v>
      </c>
      <c r="BW169" s="2">
        <f>SQRT('(5) year_D_R23p2-5.5km'!CG167^2+'(5) year_D_R23p2-5.5km'!$M167^2)</f>
        <v>7.6495257805908101E-2</v>
      </c>
      <c r="BX169" s="2">
        <f>SQRT('(5) year_D_R23p2-5.5km'!CH167^2+'(5) year_D_R23p2-5.5km'!$M167^2)</f>
        <v>7.6082780765822269E-2</v>
      </c>
      <c r="BY169" s="2">
        <f>SQRT('(5) year_D_R23p2-5.5km'!CI167^2+'(5) year_D_R23p2-5.5km'!$M167^2)</f>
        <v>7.44972947994645E-2</v>
      </c>
      <c r="BZ169" s="2">
        <f>SQRT('(5) year_D_R23p2-5.5km'!CJ167^2+'(5) year_D_R23p2-5.5km'!$M167^2)</f>
        <v>7.4849658117670859E-2</v>
      </c>
      <c r="CA169" s="2">
        <f>SQRT('(5) year_D_R23p2-5.5km'!CK167^2+'(5) year_D_R23p2-5.5km'!$M167^2)</f>
        <v>7.6042992907236748E-2</v>
      </c>
      <c r="CB169" s="2">
        <f>SQRT('(5) year_D_R23p2-5.5km'!CL167^2+'(5) year_D_R23p2-5.5km'!$M167^2)</f>
        <v>7.4060608907374065E-2</v>
      </c>
      <c r="CC169" s="2">
        <f>SQRT('(5) year_D_R23p2-5.5km'!CM167^2+'(5) year_D_R23p2-5.5km'!$M167^2)</f>
        <v>7.6285644826126986E-2</v>
      </c>
      <c r="CD169" s="2">
        <f>SQRT('(5) year_D_R23p2-5.5km'!CN167^2+'(5) year_D_R23p2-5.5km'!$M167^2)</f>
        <v>7.5152183025822133E-2</v>
      </c>
      <c r="CE169" s="2">
        <f>SQRT('(5) year_D_R23p2-5.5km'!CO167^2+'(5) year_D_R23p2-5.5km'!$M167^2)</f>
        <v>7.4976110938333854E-2</v>
      </c>
      <c r="CF169" s="2">
        <f>SQRT('(5) year_D_R23p2-5.5km'!CP167^2+'(5) year_D_R23p2-5.5km'!$M167^2)</f>
        <v>7.5542206762301167E-2</v>
      </c>
      <c r="CG169" s="2">
        <f>SQRT('(5) year_D_R23p2-5.5km'!CQ167^2+'(5) year_D_R23p2-5.5km'!$M167^2)</f>
        <v>7.7009656057516696E-2</v>
      </c>
      <c r="CH169" s="2">
        <f>SQRT('(5) year_D_R23p2-5.5km'!CR167^2+'(5) year_D_R23p2-5.5km'!$M167^2)</f>
        <v>7.5664442303706156E-2</v>
      </c>
      <c r="CI169" s="2">
        <f>SQRT('(5) year_D_R23p2-5.5km'!CS167^2+'(5) year_D_R23p2-5.5km'!$M167^2)</f>
        <v>7.1335817114005259E-2</v>
      </c>
      <c r="CJ169" s="2">
        <f>SQRT('(5) year_D_R23p2-5.5km'!CT167^2+'(5) year_D_R23p2-5.5km'!$M167^2)</f>
        <v>6.7792604605983034E-2</v>
      </c>
      <c r="CK169" s="2">
        <f>SQRT('(5) year_D_R23p2-5.5km'!CU167^2+'(5) year_D_R23p2-5.5km'!$M167^2)</f>
        <v>6.5004034062776925E-2</v>
      </c>
      <c r="CL169" s="2">
        <f>SQRT('(5) year_D_R23p2-5.5km'!CV167^2+'(5) year_D_R23p2-5.5km'!$M167^2)</f>
        <v>6.156447573028908E-2</v>
      </c>
      <c r="CM169" s="2">
        <f>SQRT('(5) year_D_R23p2-5.5km'!CW167^2+'(5) year_D_R23p2-5.5km'!$M167^2)</f>
        <v>6.0031040556565607E-2</v>
      </c>
      <c r="CN169" s="2">
        <f>SQRT('(5) year_D_R23p2-5.5km'!CX167^2+'(5) year_D_R23p2-5.5km'!$M167^2)</f>
        <v>5.9447430901326995E-2</v>
      </c>
      <c r="CO169" s="2">
        <f>SQRT('(5) year_D_R23p2-5.5km'!CY167^2+'(5) year_D_R23p2-5.5km'!$M167^2)</f>
        <v>6.3713756458701573E-2</v>
      </c>
      <c r="CP169" s="2">
        <f>SQRT('(5) year_D_R23p2-5.5km'!CZ167^2+'(5) year_D_R23p2-5.5km'!$M167^2)</f>
        <v>7.5083951412247732E-2</v>
      </c>
      <c r="CQ169" s="2">
        <f>SQRT('(5) year_D_R23p2-5.5km'!DA167^2+'(5) year_D_R23p2-5.5km'!$M167^2)</f>
        <v>7.1255223231598913E-2</v>
      </c>
      <c r="CR169" s="2">
        <f>SQRT('(5) year_D_R23p2-5.5km'!DB167^2+'(5) year_D_R23p2-5.5km'!$M167^2)</f>
        <v>7.0873985004438658E-2</v>
      </c>
      <c r="CS169" s="2">
        <f>SQRT('(5) year_D_R23p2-5.5km'!DC167^2+'(5) year_D_R23p2-5.5km'!$M167^2)</f>
        <v>7.1247037812742831E-2</v>
      </c>
      <c r="CT169" s="2">
        <f>SQRT('(5) year_D_R23p2-5.5km'!DD167^2+'(5) year_D_R23p2-5.5km'!$M167^2)</f>
        <v>7.0546104933703321E-2</v>
      </c>
      <c r="CU169" s="2">
        <f>SQRT('(5) year_D_R23p2-5.5km'!DE167^2+'(5) year_D_R23p2-5.5km'!$M167^2)</f>
        <v>7.433342110492E-2</v>
      </c>
      <c r="CV169" s="2">
        <f>SQRT('(5) year_D_R23p2-5.5km'!DF167^2+'(5) year_D_R23p2-5.5km'!$M167^2)</f>
        <v>7.3350784951220535E-2</v>
      </c>
      <c r="CW169" s="2">
        <f>SQRT('(5) year_D_R23p2-5.5km'!DG167^2+'(5) year_D_R23p2-5.5km'!$M167^2)</f>
        <v>7.2480224285334571E-2</v>
      </c>
      <c r="CX169" s="2">
        <f>SQRT('(5) year_D_R23p2-5.5km'!DH167^2+'(5) year_D_R23p2-5.5km'!$M167^2)</f>
        <v>7.7294574038465388E-2</v>
      </c>
      <c r="CY169" s="2">
        <f t="shared" si="25"/>
        <v>1.457135989432724E-2</v>
      </c>
      <c r="CZ169" s="2">
        <f t="shared" si="22"/>
        <v>3.177853670069776E-2</v>
      </c>
      <c r="DA169" s="2">
        <f t="shared" si="26"/>
        <v>1.6450396632343874E-2</v>
      </c>
    </row>
    <row r="170" spans="1:105" x14ac:dyDescent="0.2">
      <c r="A170" s="170" t="s">
        <v>2</v>
      </c>
      <c r="B170" s="3" t="s">
        <v>243</v>
      </c>
      <c r="C170" s="2">
        <f>'(6) SMB_R23p2-5km_Gl'!P169-'(5) year_D_R23p2-5.5km'!P168</f>
        <v>0.20970000000000011</v>
      </c>
      <c r="D170" s="2">
        <f>'(6) SMB_R23p2-5km_Gl'!Q169-'(5) year_D_R23p2-5.5km'!Q168</f>
        <v>0.48970000000000014</v>
      </c>
      <c r="E170" s="2">
        <f>'(6) SMB_R23p2-5km_Gl'!R169-'(5) year_D_R23p2-5.5km'!R168</f>
        <v>0.30969999999999998</v>
      </c>
      <c r="F170" s="2">
        <f>'(6) SMB_R23p2-5km_Gl'!S169-'(5) year_D_R23p2-5.5km'!S168</f>
        <v>-0.1603</v>
      </c>
      <c r="G170" s="2">
        <f>'(6) SMB_R23p2-5km_Gl'!T169-'(5) year_D_R23p2-5.5km'!T168</f>
        <v>0.17970000000000008</v>
      </c>
      <c r="H170" s="2">
        <f>'(6) SMB_R23p2-5km_Gl'!U169-'(5) year_D_R23p2-5.5km'!U168</f>
        <v>-6.0299999999999909E-2</v>
      </c>
      <c r="I170" s="2">
        <f>'(6) SMB_R23p2-5km_Gl'!V169-'(5) year_D_R23p2-5.5km'!V168</f>
        <v>7.9700000000000104E-2</v>
      </c>
      <c r="J170" s="2">
        <f>'(6) SMB_R23p2-5km_Gl'!W169-'(5) year_D_R23p2-5.5km'!W168</f>
        <v>-0.13029999999999997</v>
      </c>
      <c r="K170" s="2">
        <f>'(6) SMB_R23p2-5km_Gl'!X169-'(5) year_D_R23p2-5.5km'!X168</f>
        <v>0.34970000000000001</v>
      </c>
      <c r="L170" s="2">
        <f>'(6) SMB_R23p2-5km_Gl'!Y169-'(5) year_D_R23p2-5.5km'!Y168</f>
        <v>-0.63029999999999997</v>
      </c>
      <c r="M170" s="2">
        <f>'(6) SMB_R23p2-5km_Gl'!Z169-'(5) year_D_R23p2-5.5km'!Z168</f>
        <v>-0.56030000000000002</v>
      </c>
      <c r="N170" s="2">
        <f>'(6) SMB_R23p2-5km_Gl'!AA169-'(5) year_D_R23p2-5.5km'!AA168</f>
        <v>0.17970000000000008</v>
      </c>
      <c r="O170" s="2">
        <f>'(6) SMB_R23p2-5km_Gl'!AB169-'(5) year_D_R23p2-5.5km'!AB168</f>
        <v>0.70970000000000011</v>
      </c>
      <c r="P170" s="2">
        <f>'(6) SMB_R23p2-5km_Gl'!AC169-'(5) year_D_R23p2-5.5km'!AC168</f>
        <v>0.21970000000000012</v>
      </c>
      <c r="Q170" s="2">
        <f>'(6) SMB_R23p2-5km_Gl'!AD169-'(5) year_D_R23p2-5.5km'!AD168</f>
        <v>-6.0299999999999909E-2</v>
      </c>
      <c r="R170" s="2">
        <f>'(6) SMB_R23p2-5km_Gl'!AE169-'(5) year_D_R23p2-5.5km'!AE168</f>
        <v>0.53969999999999996</v>
      </c>
      <c r="S170" s="2">
        <f>'(6) SMB_R23p2-5km_Gl'!AF169-'(5) year_D_R23p2-5.5km'!AF168</f>
        <v>-0.35029999999999994</v>
      </c>
      <c r="T170" s="2">
        <f>'(6) SMB_R23p2-5km_Gl'!AG169-'(5) year_D_R23p2-5.5km'!AG168</f>
        <v>-0.13029999999999997</v>
      </c>
      <c r="U170" s="2">
        <f>'(6) SMB_R23p2-5km_Gl'!AH169-'(5) year_D_R23p2-5.5km'!AH168</f>
        <v>-0.23029999999999995</v>
      </c>
      <c r="V170" s="2">
        <f>'(6) SMB_R23p2-5km_Gl'!AI169-'(5) year_D_R23p2-5.5km'!AI168</f>
        <v>-0.21029999999999993</v>
      </c>
      <c r="W170" s="2">
        <f>'(6) SMB_R23p2-5km_Gl'!AJ169-'(5) year_D_R23p2-5.5km'!AJ168</f>
        <v>-0.14029999999999998</v>
      </c>
      <c r="X170" s="2">
        <f>'(6) SMB_R23p2-5km_Gl'!AK169-'(5) year_D_R23p2-5.5km'!AK168</f>
        <v>0.59970000000000001</v>
      </c>
      <c r="Y170" s="2">
        <f>'(6) SMB_R23p2-5km_Gl'!AL169-'(5) year_D_R23p2-5.5km'!AL168</f>
        <v>0.35970000000000002</v>
      </c>
      <c r="Z170" s="2">
        <f>'(6) SMB_R23p2-5km_Gl'!AM169-'(5) year_D_R23p2-5.5km'!AM168</f>
        <v>-0.64029999999999998</v>
      </c>
      <c r="AA170" s="2">
        <f>'(6) SMB_R23p2-5km_Gl'!AN169-'(5) year_D_R23p2-5.5km'!AN168</f>
        <v>-0.52029999999999998</v>
      </c>
      <c r="AB170" s="2">
        <f>'(6) SMB_R23p2-5km_Gl'!AO169-'(5) year_D_R23p2-5.5km'!AO168</f>
        <v>-0.21029999999999993</v>
      </c>
      <c r="AC170" s="2">
        <f>'(6) SMB_R23p2-5km_Gl'!AP169-'(5) year_D_R23p2-5.5km'!AP168</f>
        <v>-0.29029999999999989</v>
      </c>
      <c r="AD170" s="2">
        <f>'(6) SMB_R23p2-5km_Gl'!AQ169-'(5) year_D_R23p2-5.5km'!AQ168</f>
        <v>0.11970000000000003</v>
      </c>
      <c r="AE170" s="2">
        <f>'(6) SMB_R23p2-5km_Gl'!AR169-'(5) year_D_R23p2-5.5km'!AR168</f>
        <v>-0.28029999999999999</v>
      </c>
      <c r="AF170" s="2">
        <f>'(6) SMB_R23p2-5km_Gl'!AS169-'(5) year_D_R23p2-5.5km'!AS168</f>
        <v>-0.53029999999999999</v>
      </c>
      <c r="AG170" s="2">
        <f>'(6) SMB_R23p2-5km_Gl'!AT169-'(5) year_D_R23p2-5.5km'!AT168</f>
        <v>-0.71029999999999993</v>
      </c>
      <c r="AH170" s="2">
        <f>'(6) SMB_R23p2-5km_Gl'!AU169-'(5) year_D_R23p2-5.5km'!AU168</f>
        <v>0.11970000000000003</v>
      </c>
      <c r="AI170" s="2">
        <f>'(6) SMB_R23p2-5km_Gl'!AV169-'(5) year_D_R23p2-5.5km'!AV168</f>
        <v>-0.51029999999999998</v>
      </c>
      <c r="AJ170" s="2">
        <f>'(6) SMB_R23p2-5km_Gl'!AW169-'(5) year_D_R23p2-5.5km'!AW168</f>
        <v>-0.81029999999999991</v>
      </c>
      <c r="AK170" s="2">
        <f>'(6) SMB_R23p2-5km_Gl'!AX169-'(5) year_D_R23p2-5.5km'!AX168</f>
        <v>-0.6702999999999999</v>
      </c>
      <c r="AL170" s="2">
        <f>'(6) SMB_R23p2-5km_Gl'!AY169-'(5) year_D_R23p2-5.5km'!AY168</f>
        <v>-0.96029999999999993</v>
      </c>
      <c r="AM170" s="2">
        <f>'(6) SMB_R23p2-5km_Gl'!AZ169-'(5) year_D_R23p2-5.5km'!AZ168</f>
        <v>-0.61029999999999995</v>
      </c>
      <c r="AN170" s="2">
        <f>'(6) SMB_R23p2-5km_Gl'!BA169-'(5) year_D_R23p2-5.5km'!BA168</f>
        <v>0.42970000000000008</v>
      </c>
      <c r="AO170" s="2">
        <f>'(6) SMB_R23p2-5km_Gl'!BB169-'(5) year_D_R23p2-5.5km'!BB168</f>
        <v>-0.71029999999999993</v>
      </c>
      <c r="AP170" s="2">
        <f>'(6) SMB_R23p2-5km_Gl'!BC169-'(5) year_D_R23p2-5.5km'!BC168</f>
        <v>-0.35029999999999994</v>
      </c>
      <c r="AQ170" s="2">
        <f>'(6) SMB_R23p2-5km_Gl'!BD169-'(5) year_D_R23p2-5.5km'!BD168</f>
        <v>-0.61029999999999995</v>
      </c>
      <c r="AR170" s="2">
        <f>'(6) SMB_R23p2-5km_Gl'!BE169-'(5) year_D_R23p2-5.5km'!BE168</f>
        <v>-1.2803</v>
      </c>
      <c r="AS170" s="2">
        <f>'(6) SMB_R23p2-5km_Gl'!BF169-'(5) year_D_R23p2-5.5km'!BF168</f>
        <v>-6.0299999999999909E-2</v>
      </c>
      <c r="AT170" s="2">
        <f>'(6) SMB_R23p2-5km_Gl'!BG169-'(5) year_D_R23p2-5.5km'!BG168</f>
        <v>0.20970000000000011</v>
      </c>
      <c r="AU170" s="2">
        <f>'(6) SMB_R23p2-5km_Gl'!BH169-'(5) year_D_R23p2-5.5km'!BH168</f>
        <v>0.13970000000000005</v>
      </c>
      <c r="AV170" s="2">
        <f>'(6) SMB_R23p2-5km_Gl'!BI169-'(5) year_D_R23p2-5.5km'!BI168</f>
        <v>8.9700000000000002E-2</v>
      </c>
      <c r="AW170" s="2">
        <f>'(6) SMB_R23p2-5km_Gl'!BJ169-'(5) year_D_R23p2-5.5km'!BJ168</f>
        <v>0.73970000000000014</v>
      </c>
      <c r="AX170" s="23">
        <f t="shared" si="27"/>
        <v>-0.15399565217391301</v>
      </c>
      <c r="AY170" s="23">
        <f t="shared" si="23"/>
        <v>5.0226315789473716E-2</v>
      </c>
      <c r="AZ170" s="23">
        <f t="shared" si="24"/>
        <v>-0.39474444444444434</v>
      </c>
      <c r="BD170" s="2">
        <f>SQRT('(5) year_D_R23p2-5.5km'!BN168^2+'(5) year_D_R23p2-5.5km'!$M168^2)</f>
        <v>0.28748999036364353</v>
      </c>
      <c r="BE170" s="2">
        <f>SQRT('(5) year_D_R23p2-5.5km'!BO168^2+'(5) year_D_R23p2-5.5km'!$M168^2)</f>
        <v>0.28748999036364353</v>
      </c>
      <c r="BF170" s="2">
        <f>SQRT('(5) year_D_R23p2-5.5km'!BP168^2+'(5) year_D_R23p2-5.5km'!$M168^2)</f>
        <v>0.28748999036364353</v>
      </c>
      <c r="BG170" s="2">
        <f>SQRT('(5) year_D_R23p2-5.5km'!BQ168^2+'(5) year_D_R23p2-5.5km'!$M168^2)</f>
        <v>0.28748999036364353</v>
      </c>
      <c r="BH170" s="2">
        <f>SQRT('(5) year_D_R23p2-5.5km'!BR168^2+'(5) year_D_R23p2-5.5km'!$M168^2)</f>
        <v>0.28748999036364353</v>
      </c>
      <c r="BI170" s="2">
        <f>SQRT('(5) year_D_R23p2-5.5km'!BS168^2+'(5) year_D_R23p2-5.5km'!$M168^2)</f>
        <v>0.28748999036364353</v>
      </c>
      <c r="BJ170" s="2">
        <f>SQRT('(5) year_D_R23p2-5.5km'!BT168^2+'(5) year_D_R23p2-5.5km'!$M168^2)</f>
        <v>0.28748999036364353</v>
      </c>
      <c r="BK170" s="2">
        <f>SQRT('(5) year_D_R23p2-5.5km'!BU168^2+'(5) year_D_R23p2-5.5km'!$M168^2)</f>
        <v>0.28748999036364353</v>
      </c>
      <c r="BL170" s="2">
        <f>SQRT('(5) year_D_R23p2-5.5km'!BV168^2+'(5) year_D_R23p2-5.5km'!$M168^2)</f>
        <v>0.28748999036364353</v>
      </c>
      <c r="BM170" s="2">
        <f>SQRT('(5) year_D_R23p2-5.5km'!BW168^2+'(5) year_D_R23p2-5.5km'!$M168^2)</f>
        <v>0.28748999036364353</v>
      </c>
      <c r="BN170" s="2">
        <f>SQRT('(5) year_D_R23p2-5.5km'!BX168^2+'(5) year_D_R23p2-5.5km'!$M168^2)</f>
        <v>0.28748999036364353</v>
      </c>
      <c r="BO170" s="2">
        <f>SQRT('(5) year_D_R23p2-5.5km'!BY168^2+'(5) year_D_R23p2-5.5km'!$M168^2)</f>
        <v>0.28748999036364353</v>
      </c>
      <c r="BP170" s="2">
        <f>SQRT('(5) year_D_R23p2-5.5km'!BZ168^2+'(5) year_D_R23p2-5.5km'!$M168^2)</f>
        <v>0.28748999036364353</v>
      </c>
      <c r="BQ170" s="2">
        <f>SQRT('(5) year_D_R23p2-5.5km'!CA168^2+'(5) year_D_R23p2-5.5km'!$M168^2)</f>
        <v>0.28748999036364353</v>
      </c>
      <c r="BR170" s="2">
        <f>SQRT('(5) year_D_R23p2-5.5km'!CB168^2+'(5) year_D_R23p2-5.5km'!$M168^2)</f>
        <v>0.28748999036364353</v>
      </c>
      <c r="BS170" s="2">
        <f>SQRT('(5) year_D_R23p2-5.5km'!CC168^2+'(5) year_D_R23p2-5.5km'!$M168^2)</f>
        <v>0.28748999036364353</v>
      </c>
      <c r="BT170" s="2">
        <f>SQRT('(5) year_D_R23p2-5.5km'!CD168^2+'(5) year_D_R23p2-5.5km'!$M168^2)</f>
        <v>0.28748999036364353</v>
      </c>
      <c r="BU170" s="2">
        <f>SQRT('(5) year_D_R23p2-5.5km'!CE168^2+'(5) year_D_R23p2-5.5km'!$M168^2)</f>
        <v>0.28748999036364353</v>
      </c>
      <c r="BV170" s="2">
        <f>SQRT('(5) year_D_R23p2-5.5km'!CF168^2+'(5) year_D_R23p2-5.5km'!$M168^2)</f>
        <v>0.28748999036364353</v>
      </c>
      <c r="BW170" s="2">
        <f>SQRT('(5) year_D_R23p2-5.5km'!CG168^2+'(5) year_D_R23p2-5.5km'!$M168^2)</f>
        <v>0.28748999036364353</v>
      </c>
      <c r="BX170" s="2">
        <f>SQRT('(5) year_D_R23p2-5.5km'!CH168^2+'(5) year_D_R23p2-5.5km'!$M168^2)</f>
        <v>0.28748999036364353</v>
      </c>
      <c r="BY170" s="2">
        <f>SQRT('(5) year_D_R23p2-5.5km'!CI168^2+'(5) year_D_R23p2-5.5km'!$M168^2)</f>
        <v>0.28748999036364353</v>
      </c>
      <c r="BZ170" s="2">
        <f>SQRT('(5) year_D_R23p2-5.5km'!CJ168^2+'(5) year_D_R23p2-5.5km'!$M168^2)</f>
        <v>0.28748999036364353</v>
      </c>
      <c r="CA170" s="2">
        <f>SQRT('(5) year_D_R23p2-5.5km'!CK168^2+'(5) year_D_R23p2-5.5km'!$M168^2)</f>
        <v>0.28748999036364353</v>
      </c>
      <c r="CB170" s="2">
        <f>SQRT('(5) year_D_R23p2-5.5km'!CL168^2+'(5) year_D_R23p2-5.5km'!$M168^2)</f>
        <v>0.28748999036364353</v>
      </c>
      <c r="CC170" s="2">
        <f>SQRT('(5) year_D_R23p2-5.5km'!CM168^2+'(5) year_D_R23p2-5.5km'!$M168^2)</f>
        <v>0.28748999036364353</v>
      </c>
      <c r="CD170" s="2">
        <f>SQRT('(5) year_D_R23p2-5.5km'!CN168^2+'(5) year_D_R23p2-5.5km'!$M168^2)</f>
        <v>0.28748999036364353</v>
      </c>
      <c r="CE170" s="2">
        <f>SQRT('(5) year_D_R23p2-5.5km'!CO168^2+'(5) year_D_R23p2-5.5km'!$M168^2)</f>
        <v>0.28748999036364353</v>
      </c>
      <c r="CF170" s="2">
        <f>SQRT('(5) year_D_R23p2-5.5km'!CP168^2+'(5) year_D_R23p2-5.5km'!$M168^2)</f>
        <v>0.28748999036364353</v>
      </c>
      <c r="CG170" s="2">
        <f>SQRT('(5) year_D_R23p2-5.5km'!CQ168^2+'(5) year_D_R23p2-5.5km'!$M168^2)</f>
        <v>0.28748999036364353</v>
      </c>
      <c r="CH170" s="2">
        <f>SQRT('(5) year_D_R23p2-5.5km'!CR168^2+'(5) year_D_R23p2-5.5km'!$M168^2)</f>
        <v>0.28748999036364353</v>
      </c>
      <c r="CI170" s="2">
        <f>SQRT('(5) year_D_R23p2-5.5km'!CS168^2+'(5) year_D_R23p2-5.5km'!$M168^2)</f>
        <v>0.28748999036364353</v>
      </c>
      <c r="CJ170" s="2">
        <f>SQRT('(5) year_D_R23p2-5.5km'!CT168^2+'(5) year_D_R23p2-5.5km'!$M168^2)</f>
        <v>0.28748999036364353</v>
      </c>
      <c r="CK170" s="2">
        <f>SQRT('(5) year_D_R23p2-5.5km'!CU168^2+'(5) year_D_R23p2-5.5km'!$M168^2)</f>
        <v>0.28748999036364353</v>
      </c>
      <c r="CL170" s="2">
        <f>SQRT('(5) year_D_R23p2-5.5km'!CV168^2+'(5) year_D_R23p2-5.5km'!$M168^2)</f>
        <v>0.28748999036364353</v>
      </c>
      <c r="CM170" s="2">
        <f>SQRT('(5) year_D_R23p2-5.5km'!CW168^2+'(5) year_D_R23p2-5.5km'!$M168^2)</f>
        <v>0.28748999036364353</v>
      </c>
      <c r="CN170" s="2">
        <f>SQRT('(5) year_D_R23p2-5.5km'!CX168^2+'(5) year_D_R23p2-5.5km'!$M168^2)</f>
        <v>0.28748999036364353</v>
      </c>
      <c r="CO170" s="2">
        <f>SQRT('(5) year_D_R23p2-5.5km'!CY168^2+'(5) year_D_R23p2-5.5km'!$M168^2)</f>
        <v>0.28748999036364353</v>
      </c>
      <c r="CP170" s="2">
        <f>SQRT('(5) year_D_R23p2-5.5km'!CZ168^2+'(5) year_D_R23p2-5.5km'!$M168^2)</f>
        <v>0.28748999036364353</v>
      </c>
      <c r="CQ170" s="2">
        <f>SQRT('(5) year_D_R23p2-5.5km'!DA168^2+'(5) year_D_R23p2-5.5km'!$M168^2)</f>
        <v>0.28748999036364353</v>
      </c>
      <c r="CR170" s="2">
        <f>SQRT('(5) year_D_R23p2-5.5km'!DB168^2+'(5) year_D_R23p2-5.5km'!$M168^2)</f>
        <v>0.28748999036364353</v>
      </c>
      <c r="CS170" s="2">
        <f>SQRT('(5) year_D_R23p2-5.5km'!DC168^2+'(5) year_D_R23p2-5.5km'!$M168^2)</f>
        <v>0.28748999036364353</v>
      </c>
      <c r="CT170" s="2">
        <f>SQRT('(5) year_D_R23p2-5.5km'!DD168^2+'(5) year_D_R23p2-5.5km'!$M168^2)</f>
        <v>0.28748999036364353</v>
      </c>
      <c r="CU170" s="2">
        <f>SQRT('(5) year_D_R23p2-5.5km'!DE168^2+'(5) year_D_R23p2-5.5km'!$M168^2)</f>
        <v>0.28748999036364353</v>
      </c>
      <c r="CV170" s="2">
        <f>SQRT('(5) year_D_R23p2-5.5km'!DF168^2+'(5) year_D_R23p2-5.5km'!$M168^2)</f>
        <v>0.28748999036364353</v>
      </c>
      <c r="CW170" s="2">
        <f>SQRT('(5) year_D_R23p2-5.5km'!DG168^2+'(5) year_D_R23p2-5.5km'!$M168^2)</f>
        <v>0.28748999036364353</v>
      </c>
      <c r="CX170" s="2">
        <f>SQRT('(5) year_D_R23p2-5.5km'!DH168^2+'(5) year_D_R23p2-5.5km'!$M168^2)</f>
        <v>0.28748999036364353</v>
      </c>
      <c r="CY170" s="2">
        <f t="shared" si="25"/>
        <v>4.2856477420257798E-2</v>
      </c>
      <c r="CZ170" s="2">
        <f t="shared" si="22"/>
        <v>6.7762040569795845E-2</v>
      </c>
      <c r="DA170" s="2">
        <f t="shared" si="26"/>
        <v>6.7762040569795845E-2</v>
      </c>
    </row>
    <row r="171" spans="1:105" x14ac:dyDescent="0.2">
      <c r="A171" s="170" t="s">
        <v>137</v>
      </c>
      <c r="B171" s="3" t="s">
        <v>243</v>
      </c>
      <c r="C171" s="2">
        <f>'(6) SMB_R23p2-5km_Gl'!P170-'(5) year_D_R23p2-5.5km'!P169</f>
        <v>0.43869999999999998</v>
      </c>
      <c r="D171" s="2">
        <f>'(6) SMB_R23p2-5km_Gl'!Q170-'(5) year_D_R23p2-5.5km'!Q169</f>
        <v>1.3587</v>
      </c>
      <c r="E171" s="2">
        <f>'(6) SMB_R23p2-5km_Gl'!R170-'(5) year_D_R23p2-5.5km'!R169</f>
        <v>0.9786999999999999</v>
      </c>
      <c r="F171" s="2">
        <f>'(6) SMB_R23p2-5km_Gl'!S170-'(5) year_D_R23p2-5.5km'!S169</f>
        <v>-0.11130000000000001</v>
      </c>
      <c r="G171" s="2">
        <f>'(6) SMB_R23p2-5km_Gl'!T170-'(5) year_D_R23p2-5.5km'!T169</f>
        <v>0.13870000000000002</v>
      </c>
      <c r="H171" s="2">
        <f>'(6) SMB_R23p2-5km_Gl'!U170-'(5) year_D_R23p2-5.5km'!U169</f>
        <v>-0.11130000000000001</v>
      </c>
      <c r="I171" s="2">
        <f>'(6) SMB_R23p2-5km_Gl'!V170-'(5) year_D_R23p2-5.5km'!V169</f>
        <v>-0.18130000000000002</v>
      </c>
      <c r="J171" s="2">
        <f>'(6) SMB_R23p2-5km_Gl'!W170-'(5) year_D_R23p2-5.5km'!W169</f>
        <v>-0.26129999999999998</v>
      </c>
      <c r="K171" s="2">
        <f>'(6) SMB_R23p2-5km_Gl'!X170-'(5) year_D_R23p2-5.5km'!X169</f>
        <v>0.81869999999999998</v>
      </c>
      <c r="L171" s="2">
        <f>'(6) SMB_R23p2-5km_Gl'!Y170-'(5) year_D_R23p2-5.5km'!Y169</f>
        <v>-1.0712999999999999</v>
      </c>
      <c r="M171" s="2">
        <f>'(6) SMB_R23p2-5km_Gl'!Z170-'(5) year_D_R23p2-5.5km'!Z169</f>
        <v>-1.2113</v>
      </c>
      <c r="N171" s="2">
        <f>'(6) SMB_R23p2-5km_Gl'!AA170-'(5) year_D_R23p2-5.5km'!AA169</f>
        <v>0.53869999999999996</v>
      </c>
      <c r="O171" s="2">
        <f>'(6) SMB_R23p2-5km_Gl'!AB170-'(5) year_D_R23p2-5.5km'!AB169</f>
        <v>1.4286999999999999</v>
      </c>
      <c r="P171" s="2">
        <f>'(6) SMB_R23p2-5km_Gl'!AC170-'(5) year_D_R23p2-5.5km'!AC169</f>
        <v>0.29869999999999997</v>
      </c>
      <c r="Q171" s="2">
        <f>'(6) SMB_R23p2-5km_Gl'!AD170-'(5) year_D_R23p2-5.5km'!AD169</f>
        <v>5.8700000000000002E-2</v>
      </c>
      <c r="R171" s="2">
        <f>'(6) SMB_R23p2-5km_Gl'!AE170-'(5) year_D_R23p2-5.5km'!AE169</f>
        <v>0.89870000000000005</v>
      </c>
      <c r="S171" s="2">
        <f>'(6) SMB_R23p2-5km_Gl'!AF170-'(5) year_D_R23p2-5.5km'!AF169</f>
        <v>-1.3013000000000001</v>
      </c>
      <c r="T171" s="2">
        <f>'(6) SMB_R23p2-5km_Gl'!AG170-'(5) year_D_R23p2-5.5km'!AG169</f>
        <v>-0.93130000000000002</v>
      </c>
      <c r="U171" s="2">
        <f>'(6) SMB_R23p2-5km_Gl'!AH170-'(5) year_D_R23p2-5.5km'!AH169</f>
        <v>-1.1913</v>
      </c>
      <c r="V171" s="2">
        <f>'(6) SMB_R23p2-5km_Gl'!AI170-'(5) year_D_R23p2-5.5km'!AI169</f>
        <v>-0.86130000000000007</v>
      </c>
      <c r="W171" s="2">
        <f>'(6) SMB_R23p2-5km_Gl'!AJ170-'(5) year_D_R23p2-5.5km'!AJ169</f>
        <v>-0.65129999999999999</v>
      </c>
      <c r="X171" s="2">
        <f>'(6) SMB_R23p2-5km_Gl'!AK170-'(5) year_D_R23p2-5.5km'!AK169</f>
        <v>1.1587000000000001</v>
      </c>
      <c r="Y171" s="2">
        <f>'(6) SMB_R23p2-5km_Gl'!AL170-'(5) year_D_R23p2-5.5km'!AL169</f>
        <v>0.92869999999999986</v>
      </c>
      <c r="Z171" s="2">
        <f>'(6) SMB_R23p2-5km_Gl'!AM170-'(5) year_D_R23p2-5.5km'!AM169</f>
        <v>-0.81130000000000002</v>
      </c>
      <c r="AA171" s="2">
        <f>'(6) SMB_R23p2-5km_Gl'!AN170-'(5) year_D_R23p2-5.5km'!AN169</f>
        <v>-0.99130000000000007</v>
      </c>
      <c r="AB171" s="2">
        <f>'(6) SMB_R23p2-5km_Gl'!AO170-'(5) year_D_R23p2-5.5km'!AO169</f>
        <v>-0.43130000000000002</v>
      </c>
      <c r="AC171" s="2">
        <f>'(6) SMB_R23p2-5km_Gl'!AP170-'(5) year_D_R23p2-5.5km'!AP169</f>
        <v>-1.3113000000000001</v>
      </c>
      <c r="AD171" s="2">
        <f>'(6) SMB_R23p2-5km_Gl'!AQ170-'(5) year_D_R23p2-5.5km'!AQ169</f>
        <v>-0.56130000000000002</v>
      </c>
      <c r="AE171" s="2">
        <f>'(6) SMB_R23p2-5km_Gl'!AR170-'(5) year_D_R23p2-5.5km'!AR169</f>
        <v>-0.74130000000000007</v>
      </c>
      <c r="AF171" s="2">
        <f>'(6) SMB_R23p2-5km_Gl'!AS170-'(5) year_D_R23p2-5.5km'!AS169</f>
        <v>-1.2013</v>
      </c>
      <c r="AG171" s="2">
        <f>'(6) SMB_R23p2-5km_Gl'!AT170-'(5) year_D_R23p2-5.5km'!AT169</f>
        <v>-1.6113</v>
      </c>
      <c r="AH171" s="2">
        <f>'(6) SMB_R23p2-5km_Gl'!AU170-'(5) year_D_R23p2-5.5km'!AU169</f>
        <v>-1.0712999999999999</v>
      </c>
      <c r="AI171" s="2">
        <f>'(6) SMB_R23p2-5km_Gl'!AV170-'(5) year_D_R23p2-5.5km'!AV169</f>
        <v>-1.5213000000000001</v>
      </c>
      <c r="AJ171" s="2">
        <f>'(6) SMB_R23p2-5km_Gl'!AW170-'(5) year_D_R23p2-5.5km'!AW169</f>
        <v>-2.0712999999999999</v>
      </c>
      <c r="AK171" s="2">
        <f>'(6) SMB_R23p2-5km_Gl'!AX170-'(5) year_D_R23p2-5.5km'!AX169</f>
        <v>-1.2213000000000001</v>
      </c>
      <c r="AL171" s="2">
        <f>'(6) SMB_R23p2-5km_Gl'!AY170-'(5) year_D_R23p2-5.5km'!AY169</f>
        <v>-1.8213000000000001</v>
      </c>
      <c r="AM171" s="2">
        <f>'(6) SMB_R23p2-5km_Gl'!AZ170-'(5) year_D_R23p2-5.5km'!AZ169</f>
        <v>-0.94130000000000003</v>
      </c>
      <c r="AN171" s="2">
        <f>'(6) SMB_R23p2-5km_Gl'!BA170-'(5) year_D_R23p2-5.5km'!BA169</f>
        <v>-0.45130000000000003</v>
      </c>
      <c r="AO171" s="2">
        <f>'(6) SMB_R23p2-5km_Gl'!BB170-'(5) year_D_R23p2-5.5km'!BB169</f>
        <v>-1.3713</v>
      </c>
      <c r="AP171" s="2">
        <f>'(6) SMB_R23p2-5km_Gl'!BC170-'(5) year_D_R23p2-5.5km'!BC169</f>
        <v>-1.2413000000000001</v>
      </c>
      <c r="AQ171" s="2">
        <f>'(6) SMB_R23p2-5km_Gl'!BD170-'(5) year_D_R23p2-5.5km'!BD169</f>
        <v>-0.77129999999999999</v>
      </c>
      <c r="AR171" s="2">
        <f>'(6) SMB_R23p2-5km_Gl'!BE170-'(5) year_D_R23p2-5.5km'!BE169</f>
        <v>-2.2612999999999999</v>
      </c>
      <c r="AS171" s="2">
        <f>'(6) SMB_R23p2-5km_Gl'!BF170-'(5) year_D_R23p2-5.5km'!BF169</f>
        <v>-0.36130000000000001</v>
      </c>
      <c r="AT171" s="2">
        <f>'(6) SMB_R23p2-5km_Gl'!BG170-'(5) year_D_R23p2-5.5km'!BG169</f>
        <v>1.8699999999999994E-2</v>
      </c>
      <c r="AU171" s="2">
        <f>'(6) SMB_R23p2-5km_Gl'!BH170-'(5) year_D_R23p2-5.5km'!BH169</f>
        <v>-1.2999999999999956E-3</v>
      </c>
      <c r="AV171" s="2">
        <f>'(6) SMB_R23p2-5km_Gl'!BI170-'(5) year_D_R23p2-5.5km'!BI169</f>
        <v>-0.48130000000000006</v>
      </c>
      <c r="AW171" s="2">
        <f>'(6) SMB_R23p2-5km_Gl'!BJ170-'(5) year_D_R23p2-5.5km'!BJ169</f>
        <v>1.3987000000000001</v>
      </c>
      <c r="AX171" s="23">
        <f t="shared" si="27"/>
        <v>-0.47977826086956521</v>
      </c>
      <c r="AY171" s="23">
        <f t="shared" si="23"/>
        <v>3.0805263157894756E-2</v>
      </c>
      <c r="AZ171" s="23">
        <f t="shared" si="24"/>
        <v>-1.0624111111111112</v>
      </c>
      <c r="BD171" s="2">
        <f>SQRT('(5) year_D_R23p2-5.5km'!BN169^2+'(5) year_D_R23p2-5.5km'!$M169^2)</f>
        <v>0.12115730487194877</v>
      </c>
      <c r="BE171" s="2">
        <f>SQRT('(5) year_D_R23p2-5.5km'!BO169^2+'(5) year_D_R23p2-5.5km'!$M169^2)</f>
        <v>0.12115730487194877</v>
      </c>
      <c r="BF171" s="2">
        <f>SQRT('(5) year_D_R23p2-5.5km'!BP169^2+'(5) year_D_R23p2-5.5km'!$M169^2)</f>
        <v>0.12115730487194877</v>
      </c>
      <c r="BG171" s="2">
        <f>SQRT('(5) year_D_R23p2-5.5km'!BQ169^2+'(5) year_D_R23p2-5.5km'!$M169^2)</f>
        <v>0.12115730487194877</v>
      </c>
      <c r="BH171" s="2">
        <f>SQRT('(5) year_D_R23p2-5.5km'!BR169^2+'(5) year_D_R23p2-5.5km'!$M169^2)</f>
        <v>0.12115730487194877</v>
      </c>
      <c r="BI171" s="2">
        <f>SQRT('(5) year_D_R23p2-5.5km'!BS169^2+'(5) year_D_R23p2-5.5km'!$M169^2)</f>
        <v>0.12115730487194877</v>
      </c>
      <c r="BJ171" s="2">
        <f>SQRT('(5) year_D_R23p2-5.5km'!BT169^2+'(5) year_D_R23p2-5.5km'!$M169^2)</f>
        <v>0.12115730487194877</v>
      </c>
      <c r="BK171" s="2">
        <f>SQRT('(5) year_D_R23p2-5.5km'!BU169^2+'(5) year_D_R23p2-5.5km'!$M169^2)</f>
        <v>0.12115730487194877</v>
      </c>
      <c r="BL171" s="2">
        <f>SQRT('(5) year_D_R23p2-5.5km'!BV169^2+'(5) year_D_R23p2-5.5km'!$M169^2)</f>
        <v>0.12115730487194877</v>
      </c>
      <c r="BM171" s="2">
        <f>SQRT('(5) year_D_R23p2-5.5km'!BW169^2+'(5) year_D_R23p2-5.5km'!$M169^2)</f>
        <v>0.12115730487194877</v>
      </c>
      <c r="BN171" s="2">
        <f>SQRT('(5) year_D_R23p2-5.5km'!BX169^2+'(5) year_D_R23p2-5.5km'!$M169^2)</f>
        <v>0.12115730487194877</v>
      </c>
      <c r="BO171" s="2">
        <f>SQRT('(5) year_D_R23p2-5.5km'!BY169^2+'(5) year_D_R23p2-5.5km'!$M169^2)</f>
        <v>0.12115730487194877</v>
      </c>
      <c r="BP171" s="2">
        <f>SQRT('(5) year_D_R23p2-5.5km'!BZ169^2+'(5) year_D_R23p2-5.5km'!$M169^2)</f>
        <v>0.12115730487194877</v>
      </c>
      <c r="BQ171" s="2">
        <f>SQRT('(5) year_D_R23p2-5.5km'!CA169^2+'(5) year_D_R23p2-5.5km'!$M169^2)</f>
        <v>0.12115730487194877</v>
      </c>
      <c r="BR171" s="2">
        <f>SQRT('(5) year_D_R23p2-5.5km'!CB169^2+'(5) year_D_R23p2-5.5km'!$M169^2)</f>
        <v>0.12115730487194877</v>
      </c>
      <c r="BS171" s="2">
        <f>SQRT('(5) year_D_R23p2-5.5km'!CC169^2+'(5) year_D_R23p2-5.5km'!$M169^2)</f>
        <v>0.12115730487194877</v>
      </c>
      <c r="BT171" s="2">
        <f>SQRT('(5) year_D_R23p2-5.5km'!CD169^2+'(5) year_D_R23p2-5.5km'!$M169^2)</f>
        <v>0.12115730487194877</v>
      </c>
      <c r="BU171" s="2">
        <f>SQRT('(5) year_D_R23p2-5.5km'!CE169^2+'(5) year_D_R23p2-5.5km'!$M169^2)</f>
        <v>0.12115730487194877</v>
      </c>
      <c r="BV171" s="2">
        <f>SQRT('(5) year_D_R23p2-5.5km'!CF169^2+'(5) year_D_R23p2-5.5km'!$M169^2)</f>
        <v>0.12115730487194877</v>
      </c>
      <c r="BW171" s="2">
        <f>SQRT('(5) year_D_R23p2-5.5km'!CG169^2+'(5) year_D_R23p2-5.5km'!$M169^2)</f>
        <v>0.12115730487194877</v>
      </c>
      <c r="BX171" s="2">
        <f>SQRT('(5) year_D_R23p2-5.5km'!CH169^2+'(5) year_D_R23p2-5.5km'!$M169^2)</f>
        <v>0.12115730487194877</v>
      </c>
      <c r="BY171" s="2">
        <f>SQRT('(5) year_D_R23p2-5.5km'!CI169^2+'(5) year_D_R23p2-5.5km'!$M169^2)</f>
        <v>0.12115730487194877</v>
      </c>
      <c r="BZ171" s="2">
        <f>SQRT('(5) year_D_R23p2-5.5km'!CJ169^2+'(5) year_D_R23p2-5.5km'!$M169^2)</f>
        <v>0.12115730487194877</v>
      </c>
      <c r="CA171" s="2">
        <f>SQRT('(5) year_D_R23p2-5.5km'!CK169^2+'(5) year_D_R23p2-5.5km'!$M169^2)</f>
        <v>0.12115730487194877</v>
      </c>
      <c r="CB171" s="2">
        <f>SQRT('(5) year_D_R23p2-5.5km'!CL169^2+'(5) year_D_R23p2-5.5km'!$M169^2)</f>
        <v>0.12115730487194877</v>
      </c>
      <c r="CC171" s="2">
        <f>SQRT('(5) year_D_R23p2-5.5km'!CM169^2+'(5) year_D_R23p2-5.5km'!$M169^2)</f>
        <v>0.12115730487194877</v>
      </c>
      <c r="CD171" s="2">
        <f>SQRT('(5) year_D_R23p2-5.5km'!CN169^2+'(5) year_D_R23p2-5.5km'!$M169^2)</f>
        <v>0.12115730487194877</v>
      </c>
      <c r="CE171" s="2">
        <f>SQRT('(5) year_D_R23p2-5.5km'!CO169^2+'(5) year_D_R23p2-5.5km'!$M169^2)</f>
        <v>0.12115730487194877</v>
      </c>
      <c r="CF171" s="2">
        <f>SQRT('(5) year_D_R23p2-5.5km'!CP169^2+'(5) year_D_R23p2-5.5km'!$M169^2)</f>
        <v>0.12115730487194877</v>
      </c>
      <c r="CG171" s="2">
        <f>SQRT('(5) year_D_R23p2-5.5km'!CQ169^2+'(5) year_D_R23p2-5.5km'!$M169^2)</f>
        <v>0.12115730487194877</v>
      </c>
      <c r="CH171" s="2">
        <f>SQRT('(5) year_D_R23p2-5.5km'!CR169^2+'(5) year_D_R23p2-5.5km'!$M169^2)</f>
        <v>0.12115730487194877</v>
      </c>
      <c r="CI171" s="2">
        <f>SQRT('(5) year_D_R23p2-5.5km'!CS169^2+'(5) year_D_R23p2-5.5km'!$M169^2)</f>
        <v>0.12115730487194877</v>
      </c>
      <c r="CJ171" s="2">
        <f>SQRT('(5) year_D_R23p2-5.5km'!CT169^2+'(5) year_D_R23p2-5.5km'!$M169^2)</f>
        <v>0.12115730487194877</v>
      </c>
      <c r="CK171" s="2">
        <f>SQRT('(5) year_D_R23p2-5.5km'!CU169^2+'(5) year_D_R23p2-5.5km'!$M169^2)</f>
        <v>0.12115730487194877</v>
      </c>
      <c r="CL171" s="2">
        <f>SQRT('(5) year_D_R23p2-5.5km'!CV169^2+'(5) year_D_R23p2-5.5km'!$M169^2)</f>
        <v>0.12115730487194877</v>
      </c>
      <c r="CM171" s="2">
        <f>SQRT('(5) year_D_R23p2-5.5km'!CW169^2+'(5) year_D_R23p2-5.5km'!$M169^2)</f>
        <v>0.12115730487194877</v>
      </c>
      <c r="CN171" s="2">
        <f>SQRT('(5) year_D_R23p2-5.5km'!CX169^2+'(5) year_D_R23p2-5.5km'!$M169^2)</f>
        <v>0.12115730487194877</v>
      </c>
      <c r="CO171" s="2">
        <f>SQRT('(5) year_D_R23p2-5.5km'!CY169^2+'(5) year_D_R23p2-5.5km'!$M169^2)</f>
        <v>0.12115730487194877</v>
      </c>
      <c r="CP171" s="2">
        <f>SQRT('(5) year_D_R23p2-5.5km'!CZ169^2+'(5) year_D_R23p2-5.5km'!$M169^2)</f>
        <v>0.12115730487194877</v>
      </c>
      <c r="CQ171" s="2">
        <f>SQRT('(5) year_D_R23p2-5.5km'!DA169^2+'(5) year_D_R23p2-5.5km'!$M169^2)</f>
        <v>0.12115730487194877</v>
      </c>
      <c r="CR171" s="2">
        <f>SQRT('(5) year_D_R23p2-5.5km'!DB169^2+'(5) year_D_R23p2-5.5km'!$M169^2)</f>
        <v>0.12115730487194877</v>
      </c>
      <c r="CS171" s="2">
        <f>SQRT('(5) year_D_R23p2-5.5km'!DC169^2+'(5) year_D_R23p2-5.5km'!$M169^2)</f>
        <v>0.12115730487194877</v>
      </c>
      <c r="CT171" s="2">
        <f>SQRT('(5) year_D_R23p2-5.5km'!DD169^2+'(5) year_D_R23p2-5.5km'!$M169^2)</f>
        <v>0.12115730487194877</v>
      </c>
      <c r="CU171" s="2">
        <f>SQRT('(5) year_D_R23p2-5.5km'!DE169^2+'(5) year_D_R23p2-5.5km'!$M169^2)</f>
        <v>0.12115730487194877</v>
      </c>
      <c r="CV171" s="2">
        <f>SQRT('(5) year_D_R23p2-5.5km'!DF169^2+'(5) year_D_R23p2-5.5km'!$M169^2)</f>
        <v>0.12115730487194877</v>
      </c>
      <c r="CW171" s="2">
        <f>SQRT('(5) year_D_R23p2-5.5km'!DG169^2+'(5) year_D_R23p2-5.5km'!$M169^2)</f>
        <v>0.12115730487194877</v>
      </c>
      <c r="CX171" s="2">
        <f>SQRT('(5) year_D_R23p2-5.5km'!DH169^2+'(5) year_D_R23p2-5.5km'!$M169^2)</f>
        <v>0.12115730487194877</v>
      </c>
      <c r="CY171" s="2">
        <f t="shared" si="25"/>
        <v>1.8061064644289613E-2</v>
      </c>
      <c r="CZ171" s="2">
        <f t="shared" si="22"/>
        <v>2.8557050621746974E-2</v>
      </c>
      <c r="DA171" s="2">
        <f t="shared" si="26"/>
        <v>2.8557050621746974E-2</v>
      </c>
    </row>
    <row r="172" spans="1:105" x14ac:dyDescent="0.2">
      <c r="A172" s="170" t="s">
        <v>86</v>
      </c>
      <c r="B172" s="3" t="s">
        <v>243</v>
      </c>
      <c r="C172" s="2">
        <f>'(6) SMB_R23p2-5km_Gl'!P171-'(5) year_D_R23p2-5.5km'!P170</f>
        <v>0.39448242530000011</v>
      </c>
      <c r="D172" s="2">
        <f>'(6) SMB_R23p2-5km_Gl'!Q171-'(5) year_D_R23p2-5.5km'!Q170</f>
        <v>0.68448242530000014</v>
      </c>
      <c r="E172" s="2">
        <f>'(6) SMB_R23p2-5km_Gl'!R171-'(5) year_D_R23p2-5.5km'!R170</f>
        <v>0.35448242530000007</v>
      </c>
      <c r="F172" s="2">
        <f>'(6) SMB_R23p2-5km_Gl'!S171-'(5) year_D_R23p2-5.5km'!S170</f>
        <v>-0.23551757470000001</v>
      </c>
      <c r="G172" s="2">
        <f>'(6) SMB_R23p2-5km_Gl'!T171-'(5) year_D_R23p2-5.5km'!T170</f>
        <v>0.43448242530000014</v>
      </c>
      <c r="H172" s="2">
        <f>'(6) SMB_R23p2-5km_Gl'!U171-'(5) year_D_R23p2-5.5km'!U170</f>
        <v>-0.30551757470000007</v>
      </c>
      <c r="I172" s="2">
        <f>'(6) SMB_R23p2-5km_Gl'!V171-'(5) year_D_R23p2-5.5km'!V170</f>
        <v>-0.14551757469999993</v>
      </c>
      <c r="J172" s="2">
        <f>'(6) SMB_R23p2-5km_Gl'!W171-'(5) year_D_R23p2-5.5km'!W170</f>
        <v>-0.40551757469999994</v>
      </c>
      <c r="K172" s="2">
        <f>'(6) SMB_R23p2-5km_Gl'!X171-'(5) year_D_R23p2-5.5km'!X170</f>
        <v>0.46448242529999995</v>
      </c>
      <c r="L172" s="2">
        <f>'(6) SMB_R23p2-5km_Gl'!Y171-'(5) year_D_R23p2-5.5km'!Y170</f>
        <v>-0.88551757469999992</v>
      </c>
      <c r="M172" s="2">
        <f>'(6) SMB_R23p2-5km_Gl'!Z171-'(5) year_D_R23p2-5.5km'!Z170</f>
        <v>-0.68551757469999997</v>
      </c>
      <c r="N172" s="2">
        <f>'(6) SMB_R23p2-5km_Gl'!AA171-'(5) year_D_R23p2-5.5km'!AA170</f>
        <v>0.13448242529999987</v>
      </c>
      <c r="O172" s="2">
        <f>'(6) SMB_R23p2-5km_Gl'!AB171-'(5) year_D_R23p2-5.5km'!AB170</f>
        <v>0.69448242529999993</v>
      </c>
      <c r="P172" s="2">
        <f>'(6) SMB_R23p2-5km_Gl'!AC171-'(5) year_D_R23p2-5.5km'!AC170</f>
        <v>0.48448242529999996</v>
      </c>
      <c r="Q172" s="2">
        <f>'(6) SMB_R23p2-5km_Gl'!AD171-'(5) year_D_R23p2-5.5km'!AD170</f>
        <v>-0.15810000000000013</v>
      </c>
      <c r="R172" s="2">
        <f>'(6) SMB_R23p2-5km_Gl'!AE171-'(5) year_D_R23p2-5.5km'!AE170</f>
        <v>0.48980950000000023</v>
      </c>
      <c r="S172" s="2">
        <f>'(6) SMB_R23p2-5km_Gl'!AF171-'(5) year_D_R23p2-5.5km'!AF170</f>
        <v>-0.97978509999999974</v>
      </c>
      <c r="T172" s="2">
        <f>'(6) SMB_R23p2-5km_Gl'!AG171-'(5) year_D_R23p2-5.5km'!AG170</f>
        <v>-0.13631291899999987</v>
      </c>
      <c r="U172" s="2">
        <f>'(6) SMB_R23p2-5km_Gl'!AH171-'(5) year_D_R23p2-5.5km'!AH170</f>
        <v>0.11617972129999998</v>
      </c>
      <c r="V172" s="2">
        <f>'(6) SMB_R23p2-5km_Gl'!AI171-'(5) year_D_R23p2-5.5km'!AI170</f>
        <v>-3.7194579599999944E-2</v>
      </c>
      <c r="W172" s="2">
        <f>'(6) SMB_R23p2-5km_Gl'!AJ171-'(5) year_D_R23p2-5.5km'!AJ170</f>
        <v>1.9431119500000094E-2</v>
      </c>
      <c r="X172" s="2">
        <f>'(6) SMB_R23p2-5km_Gl'!AK171-'(5) year_D_R23p2-5.5km'!AK170</f>
        <v>0.82631797340000013</v>
      </c>
      <c r="Y172" s="2">
        <f>'(6) SMB_R23p2-5km_Gl'!AL171-'(5) year_D_R23p2-5.5km'!AL170</f>
        <v>0.5748198028</v>
      </c>
      <c r="Z172" s="2">
        <f>'(6) SMB_R23p2-5km_Gl'!AM171-'(5) year_D_R23p2-5.5km'!AM170</f>
        <v>-0.74667836780000041</v>
      </c>
      <c r="AA172" s="2">
        <f>'(6) SMB_R23p2-5km_Gl'!AN171-'(5) year_D_R23p2-5.5km'!AN170</f>
        <v>-0.45667836780000037</v>
      </c>
      <c r="AB172" s="2">
        <f>'(6) SMB_R23p2-5km_Gl'!AO171-'(5) year_D_R23p2-5.5km'!AO170</f>
        <v>-9.8602018899999422E-2</v>
      </c>
      <c r="AC172" s="2">
        <f>'(6) SMB_R23p2-5km_Gl'!AP171-'(5) year_D_R23p2-5.5km'!AP170</f>
        <v>-0.39890060169999941</v>
      </c>
      <c r="AD172" s="2">
        <f>'(6) SMB_R23p2-5km_Gl'!AQ171-'(5) year_D_R23p2-5.5km'!AQ170</f>
        <v>0.19837546120000038</v>
      </c>
      <c r="AE172" s="2">
        <f>'(6) SMB_R23p2-5km_Gl'!AR171-'(5) year_D_R23p2-5.5km'!AR170</f>
        <v>-0.39192312159999942</v>
      </c>
      <c r="AF172" s="2">
        <f>'(6) SMB_R23p2-5km_Gl'!AS171-'(5) year_D_R23p2-5.5km'!AS170</f>
        <v>-0.72580595919999968</v>
      </c>
      <c r="AG172" s="2">
        <f>'(6) SMB_R23p2-5km_Gl'!AT171-'(5) year_D_R23p2-5.5km'!AT170</f>
        <v>-0.80262794479999977</v>
      </c>
      <c r="AH172" s="2">
        <f>'(6) SMB_R23p2-5km_Gl'!AU171-'(5) year_D_R23p2-5.5km'!AU170</f>
        <v>0.3146553724000003</v>
      </c>
      <c r="AI172" s="2">
        <f>'(6) SMB_R23p2-5km_Gl'!AV171-'(5) year_D_R23p2-5.5km'!AV170</f>
        <v>-0.36437906999999958</v>
      </c>
      <c r="AJ172" s="2">
        <f>'(6) SMB_R23p2-5km_Gl'!AW171-'(5) year_D_R23p2-5.5km'!AW170</f>
        <v>-0.87569230849999946</v>
      </c>
      <c r="AK172" s="2">
        <f>'(6) SMB_R23p2-5km_Gl'!AX171-'(5) year_D_R23p2-5.5km'!AX170</f>
        <v>-0.7195186889999996</v>
      </c>
      <c r="AL172" s="2">
        <f>'(6) SMB_R23p2-5km_Gl'!AY171-'(5) year_D_R23p2-5.5km'!AY170</f>
        <v>-0.91820545049999969</v>
      </c>
      <c r="AM172" s="2">
        <f>'(6) SMB_R23p2-5km_Gl'!AZ171-'(5) year_D_R23p2-5.5km'!AZ170</f>
        <v>-0.25746078080000023</v>
      </c>
      <c r="AN172" s="2">
        <f>'(6) SMB_R23p2-5km_Gl'!BA171-'(5) year_D_R23p2-5.5km'!BA170</f>
        <v>0.64010009240000043</v>
      </c>
      <c r="AO172" s="2">
        <f>'(6) SMB_R23p2-5km_Gl'!BB171-'(5) year_D_R23p2-5.5km'!BB170</f>
        <v>-0.68909121080000002</v>
      </c>
      <c r="AP172" s="2">
        <f>'(6) SMB_R23p2-5km_Gl'!BC171-'(5) year_D_R23p2-5.5km'!BC170</f>
        <v>-0.19719773339999991</v>
      </c>
      <c r="AQ172" s="2">
        <f>'(6) SMB_R23p2-5km_Gl'!BD171-'(5) year_D_R23p2-5.5km'!BD170</f>
        <v>-0.32674996450000005</v>
      </c>
      <c r="AR172" s="2">
        <f>'(6) SMB_R23p2-5km_Gl'!BE171-'(5) year_D_R23p2-5.5km'!BE170</f>
        <v>-1.5211002315</v>
      </c>
      <c r="AS172" s="2">
        <f>'(6) SMB_R23p2-5km_Gl'!BF171-'(5) year_D_R23p2-5.5km'!BF170</f>
        <v>-0.12415103249999992</v>
      </c>
      <c r="AT172" s="2">
        <f>'(6) SMB_R23p2-5km_Gl'!BG171-'(5) year_D_R23p2-5.5km'!BG170</f>
        <v>0.42467766080000047</v>
      </c>
      <c r="AU172" s="2">
        <f>'(6) SMB_R23p2-5km_Gl'!BH171-'(5) year_D_R23p2-5.5km'!BH170</f>
        <v>0.28517726119999987</v>
      </c>
      <c r="AV172" s="2">
        <f>'(6) SMB_R23p2-5km_Gl'!BI171-'(5) year_D_R23p2-5.5km'!BI170</f>
        <v>0.20685226880000007</v>
      </c>
      <c r="AW172" s="2">
        <f>'(6) SMB_R23p2-5km_Gl'!BJ171-'(5) year_D_R23p2-5.5km'!BJ170</f>
        <v>0.99199462159999996</v>
      </c>
      <c r="AX172" s="23">
        <f t="shared" si="27"/>
        <v>-0.1271088100847825</v>
      </c>
      <c r="AY172" s="23">
        <f t="shared" si="23"/>
        <v>1.655500823684215E-2</v>
      </c>
      <c r="AZ172" s="23">
        <f t="shared" si="24"/>
        <v>-0.33569115786111087</v>
      </c>
      <c r="BD172" s="2">
        <f>SQRT('(5) year_D_R23p2-5.5km'!BN170^2+'(5) year_D_R23p2-5.5km'!$M170^2)</f>
        <v>2.2724873821494831</v>
      </c>
      <c r="BE172" s="2">
        <f>SQRT('(5) year_D_R23p2-5.5km'!BO170^2+'(5) year_D_R23p2-5.5km'!$M170^2)</f>
        <v>2.0575140485264543</v>
      </c>
      <c r="BF172" s="2">
        <f>SQRT('(5) year_D_R23p2-5.5km'!BP170^2+'(5) year_D_R23p2-5.5km'!$M170^2)</f>
        <v>1.8522073012247222</v>
      </c>
      <c r="BG172" s="2">
        <f>SQRT('(5) year_D_R23p2-5.5km'!BQ170^2+'(5) year_D_R23p2-5.5km'!$M170^2)</f>
        <v>1.6541528685383835</v>
      </c>
      <c r="BH172" s="2">
        <f>SQRT('(5) year_D_R23p2-5.5km'!BR170^2+'(5) year_D_R23p2-5.5km'!$M170^2)</f>
        <v>1.4681826983044193</v>
      </c>
      <c r="BI172" s="2">
        <f>SQRT('(5) year_D_R23p2-5.5km'!BS170^2+'(5) year_D_R23p2-5.5km'!$M170^2)</f>
        <v>1.2918833022719907</v>
      </c>
      <c r="BJ172" s="2">
        <f>SQRT('(5) year_D_R23p2-5.5km'!BT170^2+'(5) year_D_R23p2-5.5km'!$M170^2)</f>
        <v>1.1228425686333559</v>
      </c>
      <c r="BK172" s="2">
        <f>SQRT('(5) year_D_R23p2-5.5km'!BU170^2+'(5) year_D_R23p2-5.5km'!$M170^2)</f>
        <v>0.96347978762872843</v>
      </c>
      <c r="BL172" s="2">
        <f>SQRT('(5) year_D_R23p2-5.5km'!BV170^2+'(5) year_D_R23p2-5.5km'!$M170^2)</f>
        <v>0.81138753450915047</v>
      </c>
      <c r="BM172" s="2">
        <f>SQRT('(5) year_D_R23p2-5.5km'!BW170^2+'(5) year_D_R23p2-5.5km'!$M170^2)</f>
        <v>0.66899198597071674</v>
      </c>
      <c r="BN172" s="2">
        <f>SQRT('(5) year_D_R23p2-5.5km'!BX170^2+'(5) year_D_R23p2-5.5km'!$M170^2)</f>
        <v>0.53631371774862635</v>
      </c>
      <c r="BO172" s="2">
        <f>SQRT('(5) year_D_R23p2-5.5km'!BY170^2+'(5) year_D_R23p2-5.5km'!$M170^2)</f>
        <v>0.41339402534083314</v>
      </c>
      <c r="BP172" s="2">
        <f>SQRT('(5) year_D_R23p2-5.5km'!BZ170^2+'(5) year_D_R23p2-5.5km'!$M170^2)</f>
        <v>0.31474446037025167</v>
      </c>
      <c r="BQ172" s="2">
        <f>SQRT('(5) year_D_R23p2-5.5km'!CA170^2+'(5) year_D_R23p2-5.5km'!$M170^2)</f>
        <v>0.26913656634377786</v>
      </c>
      <c r="BR172" s="2">
        <f>SQRT('(5) year_D_R23p2-5.5km'!CB170^2+'(5) year_D_R23p2-5.5km'!$M170^2)</f>
        <v>0.19571740113648473</v>
      </c>
      <c r="BS172" s="2">
        <f>SQRT('(5) year_D_R23p2-5.5km'!CC170^2+'(5) year_D_R23p2-5.5km'!$M170^2)</f>
        <v>0.22256586958521854</v>
      </c>
      <c r="BT172" s="2">
        <f>SQRT('(5) year_D_R23p2-5.5km'!CD170^2+'(5) year_D_R23p2-5.5km'!$M170^2)</f>
        <v>0.21049531194326054</v>
      </c>
      <c r="BU172" s="2">
        <f>SQRT('(5) year_D_R23p2-5.5km'!CE170^2+'(5) year_D_R23p2-5.5km'!$M170^2)</f>
        <v>0.19686160217766469</v>
      </c>
      <c r="BV172" s="2">
        <f>SQRT('(5) year_D_R23p2-5.5km'!CF170^2+'(5) year_D_R23p2-5.5km'!$M170^2)</f>
        <v>0.18795769307271751</v>
      </c>
      <c r="BW172" s="2">
        <f>SQRT('(5) year_D_R23p2-5.5km'!CG170^2+'(5) year_D_R23p2-5.5km'!$M170^2)</f>
        <v>0.21258364263782681</v>
      </c>
      <c r="BX172" s="2">
        <f>SQRT('(5) year_D_R23p2-5.5km'!CH170^2+'(5) year_D_R23p2-5.5km'!$M170^2)</f>
        <v>0.21102920651954704</v>
      </c>
      <c r="BY172" s="2">
        <f>SQRT('(5) year_D_R23p2-5.5km'!CI170^2+'(5) year_D_R23p2-5.5km'!$M170^2)</f>
        <v>0.1833357470338941</v>
      </c>
      <c r="BZ172" s="2">
        <f>SQRT('(5) year_D_R23p2-5.5km'!CJ170^2+'(5) year_D_R23p2-5.5km'!$M170^2)</f>
        <v>0.21137657169972246</v>
      </c>
      <c r="CA172" s="2">
        <f>SQRT('(5) year_D_R23p2-5.5km'!CK170^2+'(5) year_D_R23p2-5.5km'!$M170^2)</f>
        <v>0.19651591944133395</v>
      </c>
      <c r="CB172" s="2">
        <f>SQRT('(5) year_D_R23p2-5.5km'!CL170^2+'(5) year_D_R23p2-5.5km'!$M170^2)</f>
        <v>0.19651591944133395</v>
      </c>
      <c r="CC172" s="2">
        <f>SQRT('(5) year_D_R23p2-5.5km'!CM170^2+'(5) year_D_R23p2-5.5km'!$M170^2)</f>
        <v>0.23075999972754221</v>
      </c>
      <c r="CD172" s="2">
        <f>SQRT('(5) year_D_R23p2-5.5km'!CN170^2+'(5) year_D_R23p2-5.5km'!$M170^2)</f>
        <v>0.24699867516871507</v>
      </c>
      <c r="CE172" s="2">
        <f>SQRT('(5) year_D_R23p2-5.5km'!CO170^2+'(5) year_D_R23p2-5.5km'!$M170^2)</f>
        <v>0.24657323884645979</v>
      </c>
      <c r="CF172" s="2">
        <f>SQRT('(5) year_D_R23p2-5.5km'!CP170^2+'(5) year_D_R23p2-5.5km'!$M170^2)</f>
        <v>0.24600601437104447</v>
      </c>
      <c r="CG172" s="2">
        <f>SQRT('(5) year_D_R23p2-5.5km'!CQ170^2+'(5) year_D_R23p2-5.5km'!$M170^2)</f>
        <v>0.28167985141870044</v>
      </c>
      <c r="CH172" s="2">
        <f>SQRT('(5) year_D_R23p2-5.5km'!CR170^2+'(5) year_D_R23p2-5.5km'!$M170^2)</f>
        <v>0.29516985031573356</v>
      </c>
      <c r="CI172" s="2">
        <f>SQRT('(5) year_D_R23p2-5.5km'!CS170^2+'(5) year_D_R23p2-5.5km'!$M170^2)</f>
        <v>0.31646296556245546</v>
      </c>
      <c r="CJ172" s="2">
        <f>SQRT('(5) year_D_R23p2-5.5km'!CT170^2+'(5) year_D_R23p2-5.5km'!$M170^2)</f>
        <v>0.24083997354769779</v>
      </c>
      <c r="CK172" s="2">
        <f>SQRT('(5) year_D_R23p2-5.5km'!CU170^2+'(5) year_D_R23p2-5.5km'!$M170^2)</f>
        <v>0.26011077624663381</v>
      </c>
      <c r="CL172" s="2">
        <f>SQRT('(5) year_D_R23p2-5.5km'!CV170^2+'(5) year_D_R23p2-5.5km'!$M170^2)</f>
        <v>0.25259141440539079</v>
      </c>
      <c r="CM172" s="2">
        <f>SQRT('(5) year_D_R23p2-5.5km'!CW170^2+'(5) year_D_R23p2-5.5km'!$M170^2)</f>
        <v>0.27186825283165206</v>
      </c>
      <c r="CN172" s="2">
        <f>SQRT('(5) year_D_R23p2-5.5km'!CX170^2+'(5) year_D_R23p2-5.5km'!$M170^2)</f>
        <v>0.28520937515252826</v>
      </c>
      <c r="CO172" s="2">
        <f>SQRT('(5) year_D_R23p2-5.5km'!CY170^2+'(5) year_D_R23p2-5.5km'!$M170^2)</f>
        <v>0.30512715200215312</v>
      </c>
      <c r="CP172" s="2">
        <f>SQRT('(5) year_D_R23p2-5.5km'!CZ170^2+'(5) year_D_R23p2-5.5km'!$M170^2)</f>
        <v>0.29958304265852742</v>
      </c>
      <c r="CQ172" s="2">
        <f>SQRT('(5) year_D_R23p2-5.5km'!DA170^2+'(5) year_D_R23p2-5.5km'!$M170^2)</f>
        <v>0.29104920940031792</v>
      </c>
      <c r="CR172" s="2">
        <f>SQRT('(5) year_D_R23p2-5.5km'!DB170^2+'(5) year_D_R23p2-5.5km'!$M170^2)</f>
        <v>0.29374524873503705</v>
      </c>
      <c r="CS172" s="2">
        <f>SQRT('(5) year_D_R23p2-5.5km'!DC170^2+'(5) year_D_R23p2-5.5km'!$M170^2)</f>
        <v>0.30001140280486749</v>
      </c>
      <c r="CT172" s="2">
        <f>SQRT('(5) year_D_R23p2-5.5km'!DD170^2+'(5) year_D_R23p2-5.5km'!$M170^2)</f>
        <v>0.30913195332429994</v>
      </c>
      <c r="CU172" s="2">
        <f>SQRT('(5) year_D_R23p2-5.5km'!DE170^2+'(5) year_D_R23p2-5.5km'!$M170^2)</f>
        <v>0.30401384679470184</v>
      </c>
      <c r="CV172" s="2">
        <f>SQRT('(5) year_D_R23p2-5.5km'!DF170^2+'(5) year_D_R23p2-5.5km'!$M170^2)</f>
        <v>0.29557730905782087</v>
      </c>
      <c r="CW172" s="2">
        <f>SQRT('(5) year_D_R23p2-5.5km'!DG170^2+'(5) year_D_R23p2-5.5km'!$M170^2)</f>
        <v>0.30157799952215586</v>
      </c>
      <c r="CX172" s="2">
        <f>SQRT('(5) year_D_R23p2-5.5km'!DH170^2+'(5) year_D_R23p2-5.5km'!$M170^2)</f>
        <v>0.2633136612127992</v>
      </c>
      <c r="CY172" s="2">
        <f t="shared" si="25"/>
        <v>7.7114403574005272E-2</v>
      </c>
      <c r="CZ172" s="2">
        <f t="shared" si="22"/>
        <v>0.20729785698412573</v>
      </c>
      <c r="DA172" s="2">
        <f t="shared" si="26"/>
        <v>6.7433835799828465E-2</v>
      </c>
    </row>
    <row r="173" spans="1:105" x14ac:dyDescent="0.2">
      <c r="A173" s="170" t="s">
        <v>139</v>
      </c>
      <c r="B173" s="3" t="s">
        <v>243</v>
      </c>
      <c r="C173" s="2">
        <f>'(6) SMB_R23p2-5km_Gl'!P172-'(5) year_D_R23p2-5.5km'!P171</f>
        <v>0.38521180000000005</v>
      </c>
      <c r="D173" s="2">
        <f>'(6) SMB_R23p2-5km_Gl'!Q172-'(5) year_D_R23p2-5.5km'!Q171</f>
        <v>1.3852118</v>
      </c>
      <c r="E173" s="2">
        <f>'(6) SMB_R23p2-5km_Gl'!R172-'(5) year_D_R23p2-5.5km'!R171</f>
        <v>0.93521180000000004</v>
      </c>
      <c r="F173" s="2">
        <f>'(6) SMB_R23p2-5km_Gl'!S172-'(5) year_D_R23p2-5.5km'!S171</f>
        <v>-2.4788199999999982E-2</v>
      </c>
      <c r="G173" s="2">
        <f>'(6) SMB_R23p2-5km_Gl'!T172-'(5) year_D_R23p2-5.5km'!T171</f>
        <v>0.4552118</v>
      </c>
      <c r="H173" s="2">
        <f>'(6) SMB_R23p2-5km_Gl'!U172-'(5) year_D_R23p2-5.5km'!U171</f>
        <v>0.27521180000000006</v>
      </c>
      <c r="I173" s="2">
        <f>'(6) SMB_R23p2-5km_Gl'!V172-'(5) year_D_R23p2-5.5km'!V171</f>
        <v>-0.16478819999999997</v>
      </c>
      <c r="J173" s="2">
        <f>'(6) SMB_R23p2-5km_Gl'!W172-'(5) year_D_R23p2-5.5km'!W171</f>
        <v>-0.79478819999999994</v>
      </c>
      <c r="K173" s="2">
        <f>'(6) SMB_R23p2-5km_Gl'!X172-'(5) year_D_R23p2-5.5km'!X171</f>
        <v>0.31521179999999999</v>
      </c>
      <c r="L173" s="2">
        <f>'(6) SMB_R23p2-5km_Gl'!Y172-'(5) year_D_R23p2-5.5km'!Y171</f>
        <v>-1.4547882000000001</v>
      </c>
      <c r="M173" s="2">
        <f>'(6) SMB_R23p2-5km_Gl'!Z172-'(5) year_D_R23p2-5.5km'!Z171</f>
        <v>-1.8547882</v>
      </c>
      <c r="N173" s="2">
        <f>'(6) SMB_R23p2-5km_Gl'!AA172-'(5) year_D_R23p2-5.5km'!AA171</f>
        <v>-0.37478819999999996</v>
      </c>
      <c r="O173" s="2">
        <f>'(6) SMB_R23p2-5km_Gl'!AB172-'(5) year_D_R23p2-5.5km'!AB171</f>
        <v>1.2074186</v>
      </c>
      <c r="P173" s="2">
        <f>'(6) SMB_R23p2-5km_Gl'!AC172-'(5) year_D_R23p2-5.5km'!AC171</f>
        <v>0.45999319999999994</v>
      </c>
      <c r="Q173" s="2">
        <f>'(6) SMB_R23p2-5km_Gl'!AD172-'(5) year_D_R23p2-5.5km'!AD171</f>
        <v>2.29356E-2</v>
      </c>
      <c r="R173" s="2">
        <f>'(6) SMB_R23p2-5km_Gl'!AE172-'(5) year_D_R23p2-5.5km'!AE171</f>
        <v>0.59520289719999997</v>
      </c>
      <c r="S173" s="2">
        <f>'(6) SMB_R23p2-5km_Gl'!AF172-'(5) year_D_R23p2-5.5km'!AF171</f>
        <v>-1.0656276842000001</v>
      </c>
      <c r="T173" s="2">
        <f>'(6) SMB_R23p2-5km_Gl'!AG172-'(5) year_D_R23p2-5.5km'!AG171</f>
        <v>-1.1720495864</v>
      </c>
      <c r="U173" s="2">
        <f>'(6) SMB_R23p2-5km_Gl'!AH172-'(5) year_D_R23p2-5.5km'!AH171</f>
        <v>-1.7638770704</v>
      </c>
      <c r="V173" s="2">
        <f>'(6) SMB_R23p2-5km_Gl'!AI172-'(5) year_D_R23p2-5.5km'!AI171</f>
        <v>-1.5271118848</v>
      </c>
      <c r="W173" s="2">
        <f>'(6) SMB_R23p2-5km_Gl'!AJ172-'(5) year_D_R23p2-5.5km'!AJ171</f>
        <v>-0.68989567400000007</v>
      </c>
      <c r="X173" s="2">
        <f>'(6) SMB_R23p2-5km_Gl'!AK172-'(5) year_D_R23p2-5.5km'!AK171</f>
        <v>0.55730361799999995</v>
      </c>
      <c r="Y173" s="2">
        <f>'(6) SMB_R23p2-5km_Gl'!AL172-'(5) year_D_R23p2-5.5km'!AL171</f>
        <v>0.53327887159999998</v>
      </c>
      <c r="Z173" s="2">
        <f>'(6) SMB_R23p2-5km_Gl'!AM172-'(5) year_D_R23p2-5.5km'!AM171</f>
        <v>-1.4001225175999998</v>
      </c>
      <c r="AA173" s="2">
        <f>'(6) SMB_R23p2-5km_Gl'!AN172-'(5) year_D_R23p2-5.5km'!AN171</f>
        <v>-0.66693270240000002</v>
      </c>
      <c r="AB173" s="2">
        <f>'(6) SMB_R23p2-5km_Gl'!AO172-'(5) year_D_R23p2-5.5km'!AO171</f>
        <v>-0.56710437600000008</v>
      </c>
      <c r="AC173" s="2">
        <f>'(6) SMB_R23p2-5km_Gl'!AP172-'(5) year_D_R23p2-5.5km'!AP171</f>
        <v>-2.052321048</v>
      </c>
      <c r="AD173" s="2">
        <f>'(6) SMB_R23p2-5km_Gl'!AQ172-'(5) year_D_R23p2-5.5km'!AQ171</f>
        <v>-1.6569180660000002</v>
      </c>
      <c r="AE173" s="2">
        <f>'(6) SMB_R23p2-5km_Gl'!AR172-'(5) year_D_R23p2-5.5km'!AR171</f>
        <v>-1.480893502</v>
      </c>
      <c r="AF173" s="2">
        <f>'(6) SMB_R23p2-5km_Gl'!AS172-'(5) year_D_R23p2-5.5km'!AS171</f>
        <v>-1.2352521856000001</v>
      </c>
      <c r="AG173" s="2">
        <f>'(6) SMB_R23p2-5km_Gl'!AT172-'(5) year_D_R23p2-5.5km'!AT171</f>
        <v>-1.8899897032000001</v>
      </c>
      <c r="AH173" s="2">
        <f>'(6) SMB_R23p2-5km_Gl'!AU172-'(5) year_D_R23p2-5.5km'!AU171</f>
        <v>-0.1041243966</v>
      </c>
      <c r="AI173" s="2">
        <f>'(6) SMB_R23p2-5km_Gl'!AV172-'(5) year_D_R23p2-5.5km'!AV171</f>
        <v>-1.0986305679999999</v>
      </c>
      <c r="AJ173" s="2">
        <f>'(6) SMB_R23p2-5km_Gl'!AW172-'(5) year_D_R23p2-5.5km'!AW171</f>
        <v>-2.3231974263999997</v>
      </c>
      <c r="AK173" s="2">
        <f>'(6) SMB_R23p2-5km_Gl'!AX172-'(5) year_D_R23p2-5.5km'!AX171</f>
        <v>-1.6378025360000001</v>
      </c>
      <c r="AL173" s="2">
        <f>'(6) SMB_R23p2-5km_Gl'!AY172-'(5) year_D_R23p2-5.5km'!AY171</f>
        <v>-2.4604190652</v>
      </c>
      <c r="AM173" s="2">
        <f>'(6) SMB_R23p2-5km_Gl'!AZ172-'(5) year_D_R23p2-5.5km'!AZ171</f>
        <v>-1.2846621202000001</v>
      </c>
      <c r="AN173" s="2">
        <f>'(6) SMB_R23p2-5km_Gl'!BA172-'(5) year_D_R23p2-5.5km'!BA171</f>
        <v>-0.48765405900000003</v>
      </c>
      <c r="AO173" s="2">
        <f>'(6) SMB_R23p2-5km_Gl'!BB172-'(5) year_D_R23p2-5.5km'!BB171</f>
        <v>-2.3172898227999998</v>
      </c>
      <c r="AP173" s="2">
        <f>'(6) SMB_R23p2-5km_Gl'!BC172-'(5) year_D_R23p2-5.5km'!BC171</f>
        <v>-1.705667064</v>
      </c>
      <c r="AQ173" s="2">
        <f>'(6) SMB_R23p2-5km_Gl'!BD172-'(5) year_D_R23p2-5.5km'!BD171</f>
        <v>-1.4042296764</v>
      </c>
      <c r="AR173" s="2">
        <f>'(6) SMB_R23p2-5km_Gl'!BE172-'(5) year_D_R23p2-5.5km'!BE171</f>
        <v>-2.5616212136000001</v>
      </c>
      <c r="AS173" s="2">
        <f>'(6) SMB_R23p2-5km_Gl'!BF172-'(5) year_D_R23p2-5.5km'!BF171</f>
        <v>-1.419905655</v>
      </c>
      <c r="AT173" s="2">
        <f>'(6) SMB_R23p2-5km_Gl'!BG172-'(5) year_D_R23p2-5.5km'!BG171</f>
        <v>-0.59240621300000007</v>
      </c>
      <c r="AU173" s="2">
        <f>'(6) SMB_R23p2-5km_Gl'!BH172-'(5) year_D_R23p2-5.5km'!BH171</f>
        <v>-1.252596987</v>
      </c>
      <c r="AV173" s="2">
        <f>'(6) SMB_R23p2-5km_Gl'!BI172-'(5) year_D_R23p2-5.5km'!BI171</f>
        <v>-0.84806354800000006</v>
      </c>
      <c r="AW173" s="2">
        <f>'(6) SMB_R23p2-5km_Gl'!BJ172-'(5) year_D_R23p2-5.5km'!BJ171</f>
        <v>1.3535348603999999</v>
      </c>
      <c r="AX173" s="23">
        <f t="shared" si="27"/>
        <v>-0.78712373836956506</v>
      </c>
      <c r="AY173" s="23">
        <f t="shared" si="23"/>
        <v>-0.13860328651578949</v>
      </c>
      <c r="AZ173" s="23">
        <f t="shared" si="24"/>
        <v>-1.4502447634444444</v>
      </c>
      <c r="BD173" s="2">
        <f>SQRT('(5) year_D_R23p2-5.5km'!BN171^2+'(5) year_D_R23p2-5.5km'!$M171^2)</f>
        <v>0.36677599663459093</v>
      </c>
      <c r="BE173" s="2">
        <f>SQRT('(5) year_D_R23p2-5.5km'!BO171^2+'(5) year_D_R23p2-5.5km'!$M171^2)</f>
        <v>0.33414906952061735</v>
      </c>
      <c r="BF173" s="2">
        <f>SQRT('(5) year_D_R23p2-5.5km'!BP171^2+'(5) year_D_R23p2-5.5km'!$M171^2)</f>
        <v>0.3035006663920321</v>
      </c>
      <c r="BG173" s="2">
        <f>SQRT('(5) year_D_R23p2-5.5km'!BQ171^2+'(5) year_D_R23p2-5.5km'!$M171^2)</f>
        <v>0.27412601065538023</v>
      </c>
      <c r="BH173" s="2">
        <f>SQRT('(5) year_D_R23p2-5.5km'!BR171^2+'(5) year_D_R23p2-5.5km'!$M171^2)</f>
        <v>0.24678127265744726</v>
      </c>
      <c r="BI173" s="2">
        <f>SQRT('(5) year_D_R23p2-5.5km'!BS171^2+'(5) year_D_R23p2-5.5km'!$M171^2)</f>
        <v>0.22078758368312498</v>
      </c>
      <c r="BJ173" s="2">
        <f>SQRT('(5) year_D_R23p2-5.5km'!BT171^2+'(5) year_D_R23p2-5.5km'!$M171^2)</f>
        <v>0.19690789360988109</v>
      </c>
      <c r="BK173" s="2">
        <f>SQRT('(5) year_D_R23p2-5.5km'!BU171^2+'(5) year_D_R23p2-5.5km'!$M171^2)</f>
        <v>0.17450754015626524</v>
      </c>
      <c r="BL173" s="2">
        <f>SQRT('(5) year_D_R23p2-5.5km'!BV171^2+'(5) year_D_R23p2-5.5km'!$M171^2)</f>
        <v>0.1540291722037502</v>
      </c>
      <c r="BM173" s="2">
        <f>SQRT('(5) year_D_R23p2-5.5km'!BW171^2+'(5) year_D_R23p2-5.5km'!$M171^2)</f>
        <v>0.13590211438157132</v>
      </c>
      <c r="BN173" s="2">
        <f>SQRT('(5) year_D_R23p2-5.5km'!BX171^2+'(5) year_D_R23p2-5.5km'!$M171^2)</f>
        <v>0.12020954950761938</v>
      </c>
      <c r="BO173" s="2">
        <f>SQRT('(5) year_D_R23p2-5.5km'!BY171^2+'(5) year_D_R23p2-5.5km'!$M171^2)</f>
        <v>0.10784555182206371</v>
      </c>
      <c r="BP173" s="2">
        <f>SQRT('(5) year_D_R23p2-5.5km'!BZ171^2+'(5) year_D_R23p2-5.5km'!$M171^2)</f>
        <v>9.9334632816376736E-2</v>
      </c>
      <c r="BQ173" s="2">
        <f>SQRT('(5) year_D_R23p2-5.5km'!CA171^2+'(5) year_D_R23p2-5.5km'!$M171^2)</f>
        <v>9.6078286556036105E-2</v>
      </c>
      <c r="BR173" s="2">
        <f>SQRT('(5) year_D_R23p2-5.5km'!CB171^2+'(5) year_D_R23p2-5.5km'!$M171^2)</f>
        <v>9.4390800412853956E-2</v>
      </c>
      <c r="BS173" s="2">
        <f>SQRT('(5) year_D_R23p2-5.5km'!CC171^2+'(5) year_D_R23p2-5.5km'!$M171^2)</f>
        <v>9.4293393719323729E-2</v>
      </c>
      <c r="BT173" s="2">
        <f>SQRT('(5) year_D_R23p2-5.5km'!CD171^2+'(5) year_D_R23p2-5.5km'!$M171^2)</f>
        <v>9.1404085596674248E-2</v>
      </c>
      <c r="BU173" s="2">
        <f>SQRT('(5) year_D_R23p2-5.5km'!CE171^2+'(5) year_D_R23p2-5.5km'!$M171^2)</f>
        <v>9.2874583765730018E-2</v>
      </c>
      <c r="BV173" s="2">
        <f>SQRT('(5) year_D_R23p2-5.5km'!CF171^2+'(5) year_D_R23p2-5.5km'!$M171^2)</f>
        <v>9.1500416936176054E-2</v>
      </c>
      <c r="BW173" s="2">
        <f>SQRT('(5) year_D_R23p2-5.5km'!CG171^2+'(5) year_D_R23p2-5.5km'!$M171^2)</f>
        <v>0.14302477870529848</v>
      </c>
      <c r="BX173" s="2">
        <f>SQRT('(5) year_D_R23p2-5.5km'!CH171^2+'(5) year_D_R23p2-5.5km'!$M171^2)</f>
        <v>0.14063274659166283</v>
      </c>
      <c r="BY173" s="2">
        <f>SQRT('(5) year_D_R23p2-5.5km'!CI171^2+'(5) year_D_R23p2-5.5km'!$M171^2)</f>
        <v>0.13787616782752596</v>
      </c>
      <c r="BZ173" s="2">
        <f>SQRT('(5) year_D_R23p2-5.5km'!CJ171^2+'(5) year_D_R23p2-5.5km'!$M171^2)</f>
        <v>9.3494113245306959E-2</v>
      </c>
      <c r="CA173" s="2">
        <f>SQRT('(5) year_D_R23p2-5.5km'!CK171^2+'(5) year_D_R23p2-5.5km'!$M171^2)</f>
        <v>9.4842754348687164E-2</v>
      </c>
      <c r="CB173" s="2">
        <f>SQRT('(5) year_D_R23p2-5.5km'!CL171^2+'(5) year_D_R23p2-5.5km'!$M171^2)</f>
        <v>0.10335195795696184</v>
      </c>
      <c r="CC173" s="2">
        <f>SQRT('(5) year_D_R23p2-5.5km'!CM171^2+'(5) year_D_R23p2-5.5km'!$M171^2)</f>
        <v>9.2257844973783421E-2</v>
      </c>
      <c r="CD173" s="2">
        <f>SQRT('(5) year_D_R23p2-5.5km'!CN171^2+'(5) year_D_R23p2-5.5km'!$M171^2)</f>
        <v>9.3922130815112942E-2</v>
      </c>
      <c r="CE173" s="2">
        <f>SQRT('(5) year_D_R23p2-5.5km'!CO171^2+'(5) year_D_R23p2-5.5km'!$M171^2)</f>
        <v>9.3953394530291556E-2</v>
      </c>
      <c r="CF173" s="2">
        <f>SQRT('(5) year_D_R23p2-5.5km'!CP171^2+'(5) year_D_R23p2-5.5km'!$M171^2)</f>
        <v>9.5203419944308615E-2</v>
      </c>
      <c r="CG173" s="2">
        <f>SQRT('(5) year_D_R23p2-5.5km'!CQ171^2+'(5) year_D_R23p2-5.5km'!$M171^2)</f>
        <v>9.7597460765169064E-2</v>
      </c>
      <c r="CH173" s="2">
        <f>SQRT('(5) year_D_R23p2-5.5km'!CR171^2+'(5) year_D_R23p2-5.5km'!$M171^2)</f>
        <v>0.10095876576098738</v>
      </c>
      <c r="CI173" s="2">
        <f>SQRT('(5) year_D_R23p2-5.5km'!CS171^2+'(5) year_D_R23p2-5.5km'!$M171^2)</f>
        <v>9.6659200394215869E-2</v>
      </c>
      <c r="CJ173" s="2">
        <f>SQRT('(5) year_D_R23p2-5.5km'!CT171^2+'(5) year_D_R23p2-5.5km'!$M171^2)</f>
        <v>9.3505401222661003E-2</v>
      </c>
      <c r="CK173" s="2">
        <f>SQRT('(5) year_D_R23p2-5.5km'!CU171^2+'(5) year_D_R23p2-5.5km'!$M171^2)</f>
        <v>9.1488341840954335E-2</v>
      </c>
      <c r="CL173" s="2">
        <f>SQRT('(5) year_D_R23p2-5.5km'!CV171^2+'(5) year_D_R23p2-5.5km'!$M171^2)</f>
        <v>9.0156233545024111E-2</v>
      </c>
      <c r="CM173" s="2">
        <f>SQRT('(5) year_D_R23p2-5.5km'!CW171^2+'(5) year_D_R23p2-5.5km'!$M171^2)</f>
        <v>8.2385641389296119E-2</v>
      </c>
      <c r="CN173" s="2">
        <f>SQRT('(5) year_D_R23p2-5.5km'!CX171^2+'(5) year_D_R23p2-5.5km'!$M171^2)</f>
        <v>8.4331316375089865E-2</v>
      </c>
      <c r="CO173" s="2">
        <f>SQRT('(5) year_D_R23p2-5.5km'!CY171^2+'(5) year_D_R23p2-5.5km'!$M171^2)</f>
        <v>8.5758432209827928E-2</v>
      </c>
      <c r="CP173" s="2">
        <f>SQRT('(5) year_D_R23p2-5.5km'!CZ171^2+'(5) year_D_R23p2-5.5km'!$M171^2)</f>
        <v>8.5114611278215457E-2</v>
      </c>
      <c r="CQ173" s="2">
        <f>SQRT('(5) year_D_R23p2-5.5km'!DA171^2+'(5) year_D_R23p2-5.5km'!$M171^2)</f>
        <v>8.6737286131448585E-2</v>
      </c>
      <c r="CR173" s="2">
        <f>SQRT('(5) year_D_R23p2-5.5km'!DB171^2+'(5) year_D_R23p2-5.5km'!$M171^2)</f>
        <v>8.7769638641812711E-2</v>
      </c>
      <c r="CS173" s="2">
        <f>SQRT('(5) year_D_R23p2-5.5km'!DC171^2+'(5) year_D_R23p2-5.5km'!$M171^2)</f>
        <v>9.2887275638847425E-2</v>
      </c>
      <c r="CT173" s="2">
        <f>SQRT('(5) year_D_R23p2-5.5km'!DD171^2+'(5) year_D_R23p2-5.5km'!$M171^2)</f>
        <v>9.3936991199585637E-2</v>
      </c>
      <c r="CU173" s="2">
        <f>SQRT('(5) year_D_R23p2-5.5km'!DE171^2+'(5) year_D_R23p2-5.5km'!$M171^2)</f>
        <v>9.3450254805050106E-2</v>
      </c>
      <c r="CV173" s="2">
        <f>SQRT('(5) year_D_R23p2-5.5km'!DF171^2+'(5) year_D_R23p2-5.5km'!$M171^2)</f>
        <v>9.160225004203712E-2</v>
      </c>
      <c r="CW173" s="2">
        <f>SQRT('(5) year_D_R23p2-5.5km'!DG171^2+'(5) year_D_R23p2-5.5km'!$M171^2)</f>
        <v>9.5589663006517264E-2</v>
      </c>
      <c r="CX173" s="2">
        <f>SQRT('(5) year_D_R23p2-5.5km'!DH171^2+'(5) year_D_R23p2-5.5km'!$M171^2)</f>
        <v>9.0537929727093028E-2</v>
      </c>
      <c r="CY173" s="2">
        <f t="shared" si="25"/>
        <v>1.922981741890176E-2</v>
      </c>
      <c r="CZ173" s="2">
        <f t="shared" si="22"/>
        <v>4.0880679151602706E-2</v>
      </c>
      <c r="DA173" s="2">
        <f t="shared" si="26"/>
        <v>2.1542298581291239E-2</v>
      </c>
    </row>
    <row r="174" spans="1:105" x14ac:dyDescent="0.2">
      <c r="A174" s="170" t="s">
        <v>88</v>
      </c>
      <c r="B174" s="3" t="s">
        <v>243</v>
      </c>
      <c r="C174" s="2">
        <f>'(6) SMB_R23p2-5km_Gl'!P173-'(5) year_D_R23p2-5.5km'!P172</f>
        <v>4.5677491438999986</v>
      </c>
      <c r="D174" s="2">
        <f>'(6) SMB_R23p2-5km_Gl'!Q173-'(5) year_D_R23p2-5.5km'!Q172</f>
        <v>1.0577491439000006</v>
      </c>
      <c r="E174" s="2">
        <f>'(6) SMB_R23p2-5km_Gl'!R173-'(5) year_D_R23p2-5.5km'!R172</f>
        <v>-2.3222508561000019</v>
      </c>
      <c r="F174" s="2">
        <f>'(6) SMB_R23p2-5km_Gl'!S173-'(5) year_D_R23p2-5.5km'!S172</f>
        <v>-2.4722508561000005</v>
      </c>
      <c r="G174" s="2">
        <f>'(6) SMB_R23p2-5km_Gl'!T173-'(5) year_D_R23p2-5.5km'!T172</f>
        <v>3.1977491439000012</v>
      </c>
      <c r="H174" s="2">
        <f>'(6) SMB_R23p2-5km_Gl'!U173-'(5) year_D_R23p2-5.5km'!U172</f>
        <v>0.87774914390000092</v>
      </c>
      <c r="I174" s="2">
        <f>'(6) SMB_R23p2-5km_Gl'!V173-'(5) year_D_R23p2-5.5km'!V172</f>
        <v>0.57774914390000021</v>
      </c>
      <c r="J174" s="2">
        <f>'(6) SMB_R23p2-5km_Gl'!W173-'(5) year_D_R23p2-5.5km'!W172</f>
        <v>-4.3122508561000004</v>
      </c>
      <c r="K174" s="2">
        <f>'(6) SMB_R23p2-5km_Gl'!X173-'(5) year_D_R23p2-5.5km'!X172</f>
        <v>-1.3922508561000022</v>
      </c>
      <c r="L174" s="2">
        <f>'(6) SMB_R23p2-5km_Gl'!Y173-'(5) year_D_R23p2-5.5km'!Y172</f>
        <v>-7.7022508561000009</v>
      </c>
      <c r="M174" s="2">
        <f>'(6) SMB_R23p2-5km_Gl'!Z173-'(5) year_D_R23p2-5.5km'!Z172</f>
        <v>-6.4822508561000003</v>
      </c>
      <c r="N174" s="2">
        <f>'(6) SMB_R23p2-5km_Gl'!AA173-'(5) year_D_R23p2-5.5km'!AA172</f>
        <v>-5.4222508560999998</v>
      </c>
      <c r="O174" s="2">
        <f>'(6) SMB_R23p2-5km_Gl'!AB173-'(5) year_D_R23p2-5.5km'!AB172</f>
        <v>6.0112191570999975</v>
      </c>
      <c r="P174" s="2">
        <f>'(6) SMB_R23p2-5km_Gl'!AC173-'(5) year_D_R23p2-5.5km'!AC172</f>
        <v>5.0946891703000006</v>
      </c>
      <c r="Q174" s="2">
        <f>'(6) SMB_R23p2-5km_Gl'!AD173-'(5) year_D_R23p2-5.5km'!AD172</f>
        <v>2.0160171999999985</v>
      </c>
      <c r="R174" s="2">
        <f>'(6) SMB_R23p2-5km_Gl'!AE173-'(5) year_D_R23p2-5.5km'!AE172</f>
        <v>7.8612445999999991</v>
      </c>
      <c r="S174" s="2">
        <f>'(6) SMB_R23p2-5km_Gl'!AF173-'(5) year_D_R23p2-5.5km'!AF172</f>
        <v>0.805013860399999</v>
      </c>
      <c r="T174" s="2">
        <f>'(6) SMB_R23p2-5km_Gl'!AG173-'(5) year_D_R23p2-5.5km'!AG172</f>
        <v>-3.2559908727999982</v>
      </c>
      <c r="U174" s="2">
        <f>'(6) SMB_R23p2-5km_Gl'!AH173-'(5) year_D_R23p2-5.5km'!AH172</f>
        <v>0.7957098667000011</v>
      </c>
      <c r="V174" s="2">
        <f>'(6) SMB_R23p2-5km_Gl'!AI173-'(5) year_D_R23p2-5.5km'!AI172</f>
        <v>5.2422134635000006</v>
      </c>
      <c r="W174" s="2">
        <f>'(6) SMB_R23p2-5km_Gl'!AJ173-'(5) year_D_R23p2-5.5km'!AJ172</f>
        <v>0.27977145380000223</v>
      </c>
      <c r="X174" s="2">
        <f>'(6) SMB_R23p2-5km_Gl'!AK173-'(5) year_D_R23p2-5.5km'!AK172</f>
        <v>-1.4585158818000004</v>
      </c>
      <c r="Y174" s="2">
        <f>'(6) SMB_R23p2-5km_Gl'!AL173-'(5) year_D_R23p2-5.5km'!AL172</f>
        <v>2.3188315869999983</v>
      </c>
      <c r="Z174" s="2">
        <f>'(6) SMB_R23p2-5km_Gl'!AM173-'(5) year_D_R23p2-5.5km'!AM172</f>
        <v>-6.8859736869999999</v>
      </c>
      <c r="AA174" s="2">
        <f>'(6) SMB_R23p2-5km_Gl'!AN173-'(5) year_D_R23p2-5.5km'!AN172</f>
        <v>2.8204375448000008</v>
      </c>
      <c r="AB174" s="2">
        <f>'(6) SMB_R23p2-5km_Gl'!AO173-'(5) year_D_R23p2-5.5km'!AO172</f>
        <v>-1.0398819033999978</v>
      </c>
      <c r="AC174" s="2">
        <f>'(6) SMB_R23p2-5km_Gl'!AP173-'(5) year_D_R23p2-5.5km'!AP172</f>
        <v>-2.7255363958000025</v>
      </c>
      <c r="AD174" s="2">
        <f>'(6) SMB_R23p2-5km_Gl'!AQ173-'(5) year_D_R23p2-5.5km'!AQ172</f>
        <v>-2.4297973489999976</v>
      </c>
      <c r="AE174" s="2">
        <f>'(6) SMB_R23p2-5km_Gl'!AR173-'(5) year_D_R23p2-5.5km'!AR172</f>
        <v>-1.6344445489999977</v>
      </c>
      <c r="AF174" s="2">
        <f>'(6) SMB_R23p2-5km_Gl'!AS173-'(5) year_D_R23p2-5.5km'!AS172</f>
        <v>-3.2611696830999968</v>
      </c>
      <c r="AG174" s="2">
        <f>'(6) SMB_R23p2-5km_Gl'!AT173-'(5) year_D_R23p2-5.5km'!AT172</f>
        <v>-4.5286621163999996</v>
      </c>
      <c r="AH174" s="2">
        <f>'(6) SMB_R23p2-5km_Gl'!AU173-'(5) year_D_R23p2-5.5km'!AU172</f>
        <v>11.106774877000003</v>
      </c>
      <c r="AI174" s="2">
        <f>'(6) SMB_R23p2-5km_Gl'!AV173-'(5) year_D_R23p2-5.5km'!AV172</f>
        <v>-4.8365488255999978</v>
      </c>
      <c r="AJ174" s="2">
        <f>'(6) SMB_R23p2-5km_Gl'!AW173-'(5) year_D_R23p2-5.5km'!AW172</f>
        <v>-22.217283444200007</v>
      </c>
      <c r="AK174" s="2">
        <f>'(6) SMB_R23p2-5km_Gl'!AX173-'(5) year_D_R23p2-5.5km'!AX172</f>
        <v>-23.07864103770001</v>
      </c>
      <c r="AL174" s="2">
        <f>'(6) SMB_R23p2-5km_Gl'!AY173-'(5) year_D_R23p2-5.5km'!AY172</f>
        <v>-18.652713213100007</v>
      </c>
      <c r="AM174" s="2">
        <f>'(6) SMB_R23p2-5km_Gl'!AZ173-'(5) year_D_R23p2-5.5km'!AZ172</f>
        <v>-13.524135692000005</v>
      </c>
      <c r="AN174" s="2">
        <f>'(6) SMB_R23p2-5km_Gl'!BA173-'(5) year_D_R23p2-5.5km'!BA172</f>
        <v>-4.9852270068000024</v>
      </c>
      <c r="AO174" s="2">
        <f>'(6) SMB_R23p2-5km_Gl'!BB173-'(5) year_D_R23p2-5.5km'!BB172</f>
        <v>-10.5709856181</v>
      </c>
      <c r="AP174" s="2">
        <f>'(6) SMB_R23p2-5km_Gl'!BC173-'(5) year_D_R23p2-5.5km'!BC172</f>
        <v>-9.4240628059999985</v>
      </c>
      <c r="AQ174" s="2">
        <f>'(6) SMB_R23p2-5km_Gl'!BD173-'(5) year_D_R23p2-5.5km'!BD172</f>
        <v>-13.5522343638</v>
      </c>
      <c r="AR174" s="2">
        <f>'(6) SMB_R23p2-5km_Gl'!BE173-'(5) year_D_R23p2-5.5km'!BE172</f>
        <v>-12.991782008999998</v>
      </c>
      <c r="AS174" s="2">
        <f>'(6) SMB_R23p2-5km_Gl'!BF173-'(5) year_D_R23p2-5.5km'!BF172</f>
        <v>-10.2554971338</v>
      </c>
      <c r="AT174" s="2">
        <f>'(6) SMB_R23p2-5km_Gl'!BG173-'(5) year_D_R23p2-5.5km'!BG172</f>
        <v>-4.0789565111999977</v>
      </c>
      <c r="AU174" s="2">
        <f>'(6) SMB_R23p2-5km_Gl'!BH173-'(5) year_D_R23p2-5.5km'!BH172</f>
        <v>-5.6812122547999984</v>
      </c>
      <c r="AV174" s="2">
        <f>'(6) SMB_R23p2-5km_Gl'!BI173-'(5) year_D_R23p2-5.5km'!BI172</f>
        <v>-1.139259673199998</v>
      </c>
      <c r="AW174" s="2">
        <f>'(6) SMB_R23p2-5km_Gl'!BJ173-'(5) year_D_R23p2-5.5km'!BJ172</f>
        <v>-4.8443093872000027</v>
      </c>
      <c r="AX174" s="23">
        <f t="shared" si="27"/>
        <v>-3.4279043373956521</v>
      </c>
      <c r="AY174" s="23">
        <f t="shared" si="23"/>
        <v>-2.6268804815789738E-2</v>
      </c>
      <c r="AZ174" s="23">
        <f t="shared" si="24"/>
        <v>-8.5170022811555555</v>
      </c>
      <c r="BD174" s="2">
        <f>SQRT('(5) year_D_R23p2-5.5km'!BN172^2+'(5) year_D_R23p2-5.5km'!$M172^2)</f>
        <v>17.162231577767788</v>
      </c>
      <c r="BE174" s="2">
        <f>SQRT('(5) year_D_R23p2-5.5km'!BO172^2+'(5) year_D_R23p2-5.5km'!$M172^2)</f>
        <v>15.843005906559942</v>
      </c>
      <c r="BF174" s="2">
        <f>SQRT('(5) year_D_R23p2-5.5km'!BP172^2+'(5) year_D_R23p2-5.5km'!$M172^2)</f>
        <v>14.60424178256118</v>
      </c>
      <c r="BG174" s="2">
        <f>SQRT('(5) year_D_R23p2-5.5km'!BQ172^2+'(5) year_D_R23p2-5.5km'!$M172^2)</f>
        <v>13.445940408212834</v>
      </c>
      <c r="BH174" s="2">
        <f>SQRT('(5) year_D_R23p2-5.5km'!BR172^2+'(5) year_D_R23p2-5.5km'!$M172^2)</f>
        <v>12.384189795416564</v>
      </c>
      <c r="BI174" s="2">
        <f>SQRT('(5) year_D_R23p2-5.5km'!BS172^2+'(5) year_D_R23p2-5.5km'!$M172^2)</f>
        <v>11.418989313605659</v>
      </c>
      <c r="BJ174" s="2">
        <f>SQRT('(5) year_D_R23p2-5.5km'!BT172^2+'(5) year_D_R23p2-5.5km'!$M172^2)</f>
        <v>10.550337403491287</v>
      </c>
      <c r="BK174" s="2">
        <f>SQRT('(5) year_D_R23p2-5.5km'!BU172^2+'(5) year_D_R23p2-5.5km'!$M172^2)</f>
        <v>9.7782312638193378</v>
      </c>
      <c r="BL174" s="2">
        <f>SQRT('(5) year_D_R23p2-5.5km'!BV172^2+'(5) year_D_R23p2-5.5km'!$M172^2)</f>
        <v>9.1187510641609819</v>
      </c>
      <c r="BM174" s="2">
        <f>SQRT('(5) year_D_R23p2-5.5km'!BW172^2+'(5) year_D_R23p2-5.5km'!$M172^2)</f>
        <v>8.5718885260810662</v>
      </c>
      <c r="BN174" s="2">
        <f>SQRT('(5) year_D_R23p2-5.5km'!BX172^2+'(5) year_D_R23p2-5.5km'!$M172^2)</f>
        <v>8.1537168607291868</v>
      </c>
      <c r="BO174" s="2">
        <f>SQRT('(5) year_D_R23p2-5.5km'!BY172^2+'(5) year_D_R23p2-5.5km'!$M172^2)</f>
        <v>7.8481409761858085</v>
      </c>
      <c r="BP174" s="2">
        <f>SQRT('(5) year_D_R23p2-5.5km'!BZ172^2+'(5) year_D_R23p2-5.5km'!$M172^2)</f>
        <v>7.6410881437667015</v>
      </c>
      <c r="BQ174" s="2">
        <f>SQRT('(5) year_D_R23p2-5.5km'!CA172^2+'(5) year_D_R23p2-5.5km'!$M172^2)</f>
        <v>7.5630759781416881</v>
      </c>
      <c r="BR174" s="2">
        <f>SQRT('(5) year_D_R23p2-5.5km'!CB172^2+'(5) year_D_R23p2-5.5km'!$M172^2)</f>
        <v>2.6830534571280378</v>
      </c>
      <c r="BS174" s="2">
        <f>SQRT('(5) year_D_R23p2-5.5km'!CC172^2+'(5) year_D_R23p2-5.5km'!$M172^2)</f>
        <v>2.7640784918594594</v>
      </c>
      <c r="BT174" s="2">
        <f>SQRT('(5) year_D_R23p2-5.5km'!CD172^2+'(5) year_D_R23p2-5.5km'!$M172^2)</f>
        <v>2.2157594202676436</v>
      </c>
      <c r="BU174" s="2">
        <f>SQRT('(5) year_D_R23p2-5.5km'!CE172^2+'(5) year_D_R23p2-5.5km'!$M172^2)</f>
        <v>2.818454662494617</v>
      </c>
      <c r="BV174" s="2">
        <f>SQRT('(5) year_D_R23p2-5.5km'!CF172^2+'(5) year_D_R23p2-5.5km'!$M172^2)</f>
        <v>2.8137265354066283</v>
      </c>
      <c r="BW174" s="2">
        <f>SQRT('(5) year_D_R23p2-5.5km'!CG172^2+'(5) year_D_R23p2-5.5km'!$M172^2)</f>
        <v>2.9776594706313979</v>
      </c>
      <c r="BX174" s="2">
        <f>SQRT('(5) year_D_R23p2-5.5km'!CH172^2+'(5) year_D_R23p2-5.5km'!$M172^2)</f>
        <v>3.874439197543766</v>
      </c>
      <c r="BY174" s="2">
        <f>SQRT('(5) year_D_R23p2-5.5km'!CI172^2+'(5) year_D_R23p2-5.5km'!$M172^2)</f>
        <v>3.8182759488668676</v>
      </c>
      <c r="BZ174" s="2">
        <f>SQRT('(5) year_D_R23p2-5.5km'!CJ172^2+'(5) year_D_R23p2-5.5km'!$M172^2)</f>
        <v>4.6690034674439396</v>
      </c>
      <c r="CA174" s="2">
        <f>SQRT('(5) year_D_R23p2-5.5km'!CK172^2+'(5) year_D_R23p2-5.5km'!$M172^2)</f>
        <v>3.6203774805093052</v>
      </c>
      <c r="CB174" s="2">
        <f>SQRT('(5) year_D_R23p2-5.5km'!CL172^2+'(5) year_D_R23p2-5.5km'!$M172^2)</f>
        <v>3.8889492254037696</v>
      </c>
      <c r="CC174" s="2">
        <f>SQRT('(5) year_D_R23p2-5.5km'!CM172^2+'(5) year_D_R23p2-5.5km'!$M172^2)</f>
        <v>5.2424041476430103</v>
      </c>
      <c r="CD174" s="2">
        <f>SQRT('(5) year_D_R23p2-5.5km'!CN172^2+'(5) year_D_R23p2-5.5km'!$M172^2)</f>
        <v>5.1662688455611772</v>
      </c>
      <c r="CE174" s="2">
        <f>SQRT('(5) year_D_R23p2-5.5km'!CO172^2+'(5) year_D_R23p2-5.5km'!$M172^2)</f>
        <v>6.0655939506794665</v>
      </c>
      <c r="CF174" s="2">
        <f>SQRT('(5) year_D_R23p2-5.5km'!CP172^2+'(5) year_D_R23p2-5.5km'!$M172^2)</f>
        <v>2.6443550857378515</v>
      </c>
      <c r="CG174" s="2">
        <f>SQRT('(5) year_D_R23p2-5.5km'!CQ172^2+'(5) year_D_R23p2-5.5km'!$M172^2)</f>
        <v>2.9194440152823553</v>
      </c>
      <c r="CH174" s="2">
        <f>SQRT('(5) year_D_R23p2-5.5km'!CR172^2+'(5) year_D_R23p2-5.5km'!$M172^2)</f>
        <v>3.1311459879474026</v>
      </c>
      <c r="CI174" s="2">
        <f>SQRT('(5) year_D_R23p2-5.5km'!CS172^2+'(5) year_D_R23p2-5.5km'!$M172^2)</f>
        <v>3.2496747620816753</v>
      </c>
      <c r="CJ174" s="2">
        <f>SQRT('(5) year_D_R23p2-5.5km'!CT172^2+'(5) year_D_R23p2-5.5km'!$M172^2)</f>
        <v>3.4114928519068553</v>
      </c>
      <c r="CK174" s="2">
        <f>SQRT('(5) year_D_R23p2-5.5km'!CU172^2+'(5) year_D_R23p2-5.5km'!$M172^2)</f>
        <v>6.9688152033266419</v>
      </c>
      <c r="CL174" s="2">
        <f>SQRT('(5) year_D_R23p2-5.5km'!CV172^2+'(5) year_D_R23p2-5.5km'!$M172^2)</f>
        <v>7.6882164249438958</v>
      </c>
      <c r="CM174" s="2">
        <f>SQRT('(5) year_D_R23p2-5.5km'!CW172^2+'(5) year_D_R23p2-5.5km'!$M172^2)</f>
        <v>6.8154108771362125</v>
      </c>
      <c r="CN174" s="2">
        <f>SQRT('(5) year_D_R23p2-5.5km'!CX172^2+'(5) year_D_R23p2-5.5km'!$M172^2)</f>
        <v>6.6038891922776797</v>
      </c>
      <c r="CO174" s="2">
        <f>SQRT('(5) year_D_R23p2-5.5km'!CY172^2+'(5) year_D_R23p2-5.5km'!$M172^2)</f>
        <v>5.8850163221081173</v>
      </c>
      <c r="CP174" s="2">
        <f>SQRT('(5) year_D_R23p2-5.5km'!CZ172^2+'(5) year_D_R23p2-5.5km'!$M172^2)</f>
        <v>5.6001126032305049</v>
      </c>
      <c r="CQ174" s="2">
        <f>SQRT('(5) year_D_R23p2-5.5km'!DA172^2+'(5) year_D_R23p2-5.5km'!$M172^2)</f>
        <v>5.7940105587459358</v>
      </c>
      <c r="CR174" s="2">
        <f>SQRT('(5) year_D_R23p2-5.5km'!DB172^2+'(5) year_D_R23p2-5.5km'!$M172^2)</f>
        <v>6.189680546494591</v>
      </c>
      <c r="CS174" s="2">
        <f>SQRT('(5) year_D_R23p2-5.5km'!DC172^2+'(5) year_D_R23p2-5.5km'!$M172^2)</f>
        <v>5.8382029239457207</v>
      </c>
      <c r="CT174" s="2">
        <f>SQRT('(5) year_D_R23p2-5.5km'!DD172^2+'(5) year_D_R23p2-5.5km'!$M172^2)</f>
        <v>5.5690224770628047</v>
      </c>
      <c r="CU174" s="2">
        <f>SQRT('(5) year_D_R23p2-5.5km'!DE172^2+'(5) year_D_R23p2-5.5km'!$M172^2)</f>
        <v>5.3078721794801655</v>
      </c>
      <c r="CV174" s="2">
        <f>SQRT('(5) year_D_R23p2-5.5km'!DF172^2+'(5) year_D_R23p2-5.5km'!$M172^2)</f>
        <v>5.1084952496516909</v>
      </c>
      <c r="CW174" s="2">
        <f>SQRT('(5) year_D_R23p2-5.5km'!DG172^2+'(5) year_D_R23p2-5.5km'!$M172^2)</f>
        <v>5.0642734280930988</v>
      </c>
      <c r="CX174" s="2">
        <f>SQRT('(5) year_D_R23p2-5.5km'!DH172^2+'(5) year_D_R23p2-5.5km'!$M172^2)</f>
        <v>5.7850398758732124</v>
      </c>
      <c r="CY174" s="2">
        <f t="shared" si="25"/>
        <v>0.97379465442306345</v>
      </c>
      <c r="CZ174" s="2">
        <f t="shared" si="22"/>
        <v>2.0763992337902724</v>
      </c>
      <c r="DA174" s="2">
        <f t="shared" si="26"/>
        <v>1.2281283391130315</v>
      </c>
    </row>
    <row r="175" spans="1:105" x14ac:dyDescent="0.2">
      <c r="A175" s="170" t="s">
        <v>57</v>
      </c>
      <c r="B175" s="3" t="s">
        <v>243</v>
      </c>
      <c r="C175" s="2">
        <f>'(6) SMB_R23p2-5km_Gl'!P174-'(5) year_D_R23p2-5.5km'!P173</f>
        <v>2.4026405600000005</v>
      </c>
      <c r="D175" s="2">
        <f>'(6) SMB_R23p2-5km_Gl'!Q174-'(5) year_D_R23p2-5.5km'!Q173</f>
        <v>2.0426405600000002</v>
      </c>
      <c r="E175" s="2">
        <f>'(6) SMB_R23p2-5km_Gl'!R174-'(5) year_D_R23p2-5.5km'!R173</f>
        <v>0.75264056000000013</v>
      </c>
      <c r="F175" s="2">
        <f>'(6) SMB_R23p2-5km_Gl'!S174-'(5) year_D_R23p2-5.5km'!S173</f>
        <v>0.26264055999999991</v>
      </c>
      <c r="G175" s="2">
        <f>'(6) SMB_R23p2-5km_Gl'!T174-'(5) year_D_R23p2-5.5km'!T173</f>
        <v>1.9026405600000005</v>
      </c>
      <c r="H175" s="2">
        <f>'(6) SMB_R23p2-5km_Gl'!U174-'(5) year_D_R23p2-5.5km'!U173</f>
        <v>0.65264056000000048</v>
      </c>
      <c r="I175" s="2">
        <f>'(6) SMB_R23p2-5km_Gl'!V174-'(5) year_D_R23p2-5.5km'!V173</f>
        <v>0.69264055999999963</v>
      </c>
      <c r="J175" s="2">
        <f>'(6) SMB_R23p2-5km_Gl'!W174-'(5) year_D_R23p2-5.5km'!W173</f>
        <v>-1.5473594400000001</v>
      </c>
      <c r="K175" s="2">
        <f>'(6) SMB_R23p2-5km_Gl'!X174-'(5) year_D_R23p2-5.5km'!X173</f>
        <v>0.37264056000000023</v>
      </c>
      <c r="L175" s="2">
        <f>'(6) SMB_R23p2-5km_Gl'!Y174-'(5) year_D_R23p2-5.5km'!Y173</f>
        <v>-2.1073594399999998</v>
      </c>
      <c r="M175" s="2">
        <f>'(6) SMB_R23p2-5km_Gl'!Z174-'(5) year_D_R23p2-5.5km'!Z173</f>
        <v>-2.1873594399999998</v>
      </c>
      <c r="N175" s="2">
        <f>'(6) SMB_R23p2-5km_Gl'!AA174-'(5) year_D_R23p2-5.5km'!AA173</f>
        <v>-0.58735943999999973</v>
      </c>
      <c r="O175" s="2">
        <f>'(6) SMB_R23p2-5km_Gl'!AB174-'(5) year_D_R23p2-5.5km'!AB173</f>
        <v>2.2726405599999997</v>
      </c>
      <c r="P175" s="2">
        <f>'(6) SMB_R23p2-5km_Gl'!AC174-'(5) year_D_R23p2-5.5km'!AC173</f>
        <v>1.8764602800000008</v>
      </c>
      <c r="Q175" s="2">
        <f>'(6) SMB_R23p2-5km_Gl'!AD174-'(5) year_D_R23p2-5.5km'!AD173</f>
        <v>-0.19229467999999938</v>
      </c>
      <c r="R175" s="2">
        <f>'(6) SMB_R23p2-5km_Gl'!AE174-'(5) year_D_R23p2-5.5km'!AE173</f>
        <v>1.2212043183199999</v>
      </c>
      <c r="S175" s="2">
        <f>'(6) SMB_R23p2-5km_Gl'!AF174-'(5) year_D_R23p2-5.5km'!AF173</f>
        <v>-1.468765123919999</v>
      </c>
      <c r="T175" s="2">
        <f>'(6) SMB_R23p2-5km_Gl'!AG174-'(5) year_D_R23p2-5.5km'!AG173</f>
        <v>-1.5119731764799993</v>
      </c>
      <c r="U175" s="2">
        <f>'(6) SMB_R23p2-5km_Gl'!AH174-'(5) year_D_R23p2-5.5km'!AH173</f>
        <v>-1.4145056238799998</v>
      </c>
      <c r="V175" s="2">
        <f>'(6) SMB_R23p2-5km_Gl'!AI174-'(5) year_D_R23p2-5.5km'!AI173</f>
        <v>-8.4983385439999726E-2</v>
      </c>
      <c r="W175" s="2">
        <f>'(6) SMB_R23p2-5km_Gl'!AJ174-'(5) year_D_R23p2-5.5km'!AJ173</f>
        <v>1.0114345259999999</v>
      </c>
      <c r="X175" s="2">
        <f>'(6) SMB_R23p2-5km_Gl'!AK174-'(5) year_D_R23p2-5.5km'!AK173</f>
        <v>0.90544288648000038</v>
      </c>
      <c r="Y175" s="2">
        <f>'(6) SMB_R23p2-5km_Gl'!AL174-'(5) year_D_R23p2-5.5km'!AL173</f>
        <v>1.7194215066000007</v>
      </c>
      <c r="Z175" s="2">
        <f>'(6) SMB_R23p2-5km_Gl'!AM174-'(5) year_D_R23p2-5.5km'!AM173</f>
        <v>-3.6022766328399993</v>
      </c>
      <c r="AA175" s="2">
        <f>'(6) SMB_R23p2-5km_Gl'!AN174-'(5) year_D_R23p2-5.5km'!AN173</f>
        <v>0.56388603136000048</v>
      </c>
      <c r="AB175" s="2">
        <f>'(6) SMB_R23p2-5km_Gl'!AO174-'(5) year_D_R23p2-5.5km'!AO173</f>
        <v>3.1206924840000205E-2</v>
      </c>
      <c r="AC175" s="2">
        <f>'(6) SMB_R23p2-5km_Gl'!AP174-'(5) year_D_R23p2-5.5km'!AP173</f>
        <v>-1.6818598520000001</v>
      </c>
      <c r="AD175" s="2">
        <f>'(6) SMB_R23p2-5km_Gl'!AQ174-'(5) year_D_R23p2-5.5km'!AQ173</f>
        <v>-2.3890328278399995</v>
      </c>
      <c r="AE175" s="2">
        <f>'(6) SMB_R23p2-5km_Gl'!AR174-'(5) year_D_R23p2-5.5km'!AR173</f>
        <v>-1.4361517075199997</v>
      </c>
      <c r="AF175" s="2">
        <f>'(6) SMB_R23p2-5km_Gl'!AS174-'(5) year_D_R23p2-5.5km'!AS173</f>
        <v>-0.94631977519999921</v>
      </c>
      <c r="AG175" s="2">
        <f>'(6) SMB_R23p2-5km_Gl'!AT174-'(5) year_D_R23p2-5.5km'!AT173</f>
        <v>-1.5064540854799993</v>
      </c>
      <c r="AH175" s="2">
        <f>'(6) SMB_R23p2-5km_Gl'!AU174-'(5) year_D_R23p2-5.5km'!AU173</f>
        <v>2.6519383246400006</v>
      </c>
      <c r="AI175" s="2">
        <f>'(6) SMB_R23p2-5km_Gl'!AV174-'(5) year_D_R23p2-5.5km'!AV173</f>
        <v>-1.8313357145999993</v>
      </c>
      <c r="AJ175" s="2">
        <f>'(6) SMB_R23p2-5km_Gl'!AW174-'(5) year_D_R23p2-5.5km'!AW173</f>
        <v>-2.3895361142399998</v>
      </c>
      <c r="AK175" s="2">
        <f>'(6) SMB_R23p2-5km_Gl'!AX174-'(5) year_D_R23p2-5.5km'!AX173</f>
        <v>-2.6669844873599997</v>
      </c>
      <c r="AL175" s="2">
        <f>'(6) SMB_R23p2-5km_Gl'!AY174-'(5) year_D_R23p2-5.5km'!AY173</f>
        <v>-3.3033672933999996</v>
      </c>
      <c r="AM175" s="2">
        <f>'(6) SMB_R23p2-5km_Gl'!AZ174-'(5) year_D_R23p2-5.5km'!AZ173</f>
        <v>-0.69833572463999971</v>
      </c>
      <c r="AN175" s="2">
        <f>'(6) SMB_R23p2-5km_Gl'!BA174-'(5) year_D_R23p2-5.5km'!BA173</f>
        <v>0.65398192876000083</v>
      </c>
      <c r="AO175" s="2">
        <f>'(6) SMB_R23p2-5km_Gl'!BB174-'(5) year_D_R23p2-5.5km'!BB173</f>
        <v>-3.0572595071999995</v>
      </c>
      <c r="AP175" s="2">
        <f>'(6) SMB_R23p2-5km_Gl'!BC174-'(5) year_D_R23p2-5.5km'!BC173</f>
        <v>-1.9101162264000002</v>
      </c>
      <c r="AQ175" s="2">
        <f>'(6) SMB_R23p2-5km_Gl'!BD174-'(5) year_D_R23p2-5.5km'!BD173</f>
        <v>-2.9175494824000001</v>
      </c>
      <c r="AR175" s="2">
        <f>'(6) SMB_R23p2-5km_Gl'!BE174-'(5) year_D_R23p2-5.5km'!BE173</f>
        <v>-3.6379083743200002</v>
      </c>
      <c r="AS175" s="2">
        <f>'(6) SMB_R23p2-5km_Gl'!BF174-'(5) year_D_R23p2-5.5km'!BF173</f>
        <v>-2.1112540176799999</v>
      </c>
      <c r="AT175" s="2">
        <f>'(6) SMB_R23p2-5km_Gl'!BG174-'(5) year_D_R23p2-5.5km'!BG173</f>
        <v>0.36672968240000037</v>
      </c>
      <c r="AU175" s="2">
        <f>'(6) SMB_R23p2-5km_Gl'!BH174-'(5) year_D_R23p2-5.5km'!BH173</f>
        <v>-1.6049593347999997</v>
      </c>
      <c r="AV175" s="2">
        <f>'(6) SMB_R23p2-5km_Gl'!BI174-'(5) year_D_R23p2-5.5km'!BI173</f>
        <v>-3.8449803999999421E-2</v>
      </c>
      <c r="AW175" s="2">
        <f>'(6) SMB_R23p2-5km_Gl'!BJ174-'(5) year_D_R23p2-5.5km'!BJ173</f>
        <v>1.5837535543600003</v>
      </c>
      <c r="AX175" s="23">
        <f t="shared" si="27"/>
        <v>-0.57555737526608663</v>
      </c>
      <c r="AY175" s="23">
        <f t="shared" si="23"/>
        <v>0.18076069863368427</v>
      </c>
      <c r="AZ175" s="23">
        <f t="shared" si="24"/>
        <v>-1.4657406507466664</v>
      </c>
      <c r="BD175" s="2">
        <f>SQRT('(5) year_D_R23p2-5.5km'!BN173^2+'(5) year_D_R23p2-5.5km'!$M173^2)</f>
        <v>3.9825030856613042</v>
      </c>
      <c r="BE175" s="2">
        <f>SQRT('(5) year_D_R23p2-5.5km'!BO173^2+'(5) year_D_R23p2-5.5km'!$M173^2)</f>
        <v>3.6419562742421601</v>
      </c>
      <c r="BF175" s="2">
        <f>SQRT('(5) year_D_R23p2-5.5km'!BP173^2+'(5) year_D_R23p2-5.5km'!$M173^2)</f>
        <v>3.3129062560330178</v>
      </c>
      <c r="BG175" s="2">
        <f>SQRT('(5) year_D_R23p2-5.5km'!BQ173^2+'(5) year_D_R23p2-5.5km'!$M173^2)</f>
        <v>3.0030083218804688</v>
      </c>
      <c r="BH175" s="2">
        <f>SQRT('(5) year_D_R23p2-5.5km'!BR173^2+'(5) year_D_R23p2-5.5km'!$M173^2)</f>
        <v>2.7046146389147534</v>
      </c>
      <c r="BI175" s="2">
        <f>SQRT('(5) year_D_R23p2-5.5km'!BS173^2+'(5) year_D_R23p2-5.5km'!$M173^2)</f>
        <v>2.4253814444080035</v>
      </c>
      <c r="BJ175" s="2">
        <f>SQRT('(5) year_D_R23p2-5.5km'!BT173^2+'(5) year_D_R23p2-5.5km'!$M173^2)</f>
        <v>2.1538415396019417</v>
      </c>
      <c r="BK175" s="2">
        <f>SQRT('(5) year_D_R23p2-5.5km'!BU173^2+'(5) year_D_R23p2-5.5km'!$M173^2)</f>
        <v>1.901479720335014</v>
      </c>
      <c r="BL175" s="2">
        <f>SQRT('(5) year_D_R23p2-5.5km'!BV173^2+'(5) year_D_R23p2-5.5km'!$M173^2)</f>
        <v>1.6568428394385892</v>
      </c>
      <c r="BM175" s="2">
        <f>SQRT('(5) year_D_R23p2-5.5km'!BW173^2+'(5) year_D_R23p2-5.5km'!$M173^2)</f>
        <v>1.4276064541001849</v>
      </c>
      <c r="BN175" s="2">
        <f>SQRT('(5) year_D_R23p2-5.5km'!BX173^2+'(5) year_D_R23p2-5.5km'!$M173^2)</f>
        <v>1.2100030737403125</v>
      </c>
      <c r="BO175" s="2">
        <f>SQRT('(5) year_D_R23p2-5.5km'!BY173^2+'(5) year_D_R23p2-5.5km'!$M173^2)</f>
        <v>1.007963654702825</v>
      </c>
      <c r="BP175" s="2">
        <f>SQRT('(5) year_D_R23p2-5.5km'!BZ173^2+'(5) year_D_R23p2-5.5km'!$M173^2)</f>
        <v>0.82561341705294145</v>
      </c>
      <c r="BQ175" s="2">
        <f>SQRT('(5) year_D_R23p2-5.5km'!CA173^2+'(5) year_D_R23p2-5.5km'!$M173^2)</f>
        <v>0.71956886762599703</v>
      </c>
      <c r="BR175" s="2">
        <f>SQRT('(5) year_D_R23p2-5.5km'!CB173^2+'(5) year_D_R23p2-5.5km'!$M173^2)</f>
        <v>0.74497744659281373</v>
      </c>
      <c r="BS175" s="2">
        <f>SQRT('(5) year_D_R23p2-5.5km'!CC173^2+'(5) year_D_R23p2-5.5km'!$M173^2)</f>
        <v>0.81162122039605</v>
      </c>
      <c r="BT175" s="2">
        <f>SQRT('(5) year_D_R23p2-5.5km'!CD173^2+'(5) year_D_R23p2-5.5km'!$M173^2)</f>
        <v>0.72900392758516341</v>
      </c>
      <c r="BU175" s="2">
        <f>SQRT('(5) year_D_R23p2-5.5km'!CE173^2+'(5) year_D_R23p2-5.5km'!$M173^2)</f>
        <v>0.688990357293777</v>
      </c>
      <c r="BV175" s="2">
        <f>SQRT('(5) year_D_R23p2-5.5km'!CF173^2+'(5) year_D_R23p2-5.5km'!$M173^2)</f>
        <v>0.68402666824369995</v>
      </c>
      <c r="BW175" s="2">
        <f>SQRT('(5) year_D_R23p2-5.5km'!CG173^2+'(5) year_D_R23p2-5.5km'!$M173^2)</f>
        <v>0.80558171278099489</v>
      </c>
      <c r="BX175" s="2">
        <f>SQRT('(5) year_D_R23p2-5.5km'!CH173^2+'(5) year_D_R23p2-5.5km'!$M173^2)</f>
        <v>0.67732451152491624</v>
      </c>
      <c r="BY175" s="2">
        <f>SQRT('(5) year_D_R23p2-5.5km'!CI173^2+'(5) year_D_R23p2-5.5km'!$M173^2)</f>
        <v>0.9043526175072869</v>
      </c>
      <c r="BZ175" s="2">
        <f>SQRT('(5) year_D_R23p2-5.5km'!CJ173^2+'(5) year_D_R23p2-5.5km'!$M173^2)</f>
        <v>0.68262987550778564</v>
      </c>
      <c r="CA175" s="2">
        <f>SQRT('(5) year_D_R23p2-5.5km'!CK173^2+'(5) year_D_R23p2-5.5km'!$M173^2)</f>
        <v>0.94639414615039252</v>
      </c>
      <c r="CB175" s="2">
        <f>SQRT('(5) year_D_R23p2-5.5km'!CL173^2+'(5) year_D_R23p2-5.5km'!$M173^2)</f>
        <v>0.91071269597454541</v>
      </c>
      <c r="CC175" s="2">
        <f>SQRT('(5) year_D_R23p2-5.5km'!CM173^2+'(5) year_D_R23p2-5.5km'!$M173^2)</f>
        <v>0.92435210704647197</v>
      </c>
      <c r="CD175" s="2">
        <f>SQRT('(5) year_D_R23p2-5.5km'!CN173^2+'(5) year_D_R23p2-5.5km'!$M173^2)</f>
        <v>0.9132997762542413</v>
      </c>
      <c r="CE175" s="2">
        <f>SQRT('(5) year_D_R23p2-5.5km'!CO173^2+'(5) year_D_R23p2-5.5km'!$M173^2)</f>
        <v>0.84676347391018758</v>
      </c>
      <c r="CF175" s="2">
        <f>SQRT('(5) year_D_R23p2-5.5km'!CP173^2+'(5) year_D_R23p2-5.5km'!$M173^2)</f>
        <v>0.67106440593589056</v>
      </c>
      <c r="CG175" s="2">
        <f>SQRT('(5) year_D_R23p2-5.5km'!CQ173^2+'(5) year_D_R23p2-5.5km'!$M173^2)</f>
        <v>0.6673246546602517</v>
      </c>
      <c r="CH175" s="2">
        <f>SQRT('(5) year_D_R23p2-5.5km'!CR173^2+'(5) year_D_R23p2-5.5km'!$M173^2)</f>
        <v>0.71013148547567795</v>
      </c>
      <c r="CI175" s="2">
        <f>SQRT('(5) year_D_R23p2-5.5km'!CS173^2+'(5) year_D_R23p2-5.5km'!$M173^2)</f>
        <v>0.68454317920778718</v>
      </c>
      <c r="CJ175" s="2">
        <f>SQRT('(5) year_D_R23p2-5.5km'!CT173^2+'(5) year_D_R23p2-5.5km'!$M173^2)</f>
        <v>0.71952309855108199</v>
      </c>
      <c r="CK175" s="2">
        <f>SQRT('(5) year_D_R23p2-5.5km'!CU173^2+'(5) year_D_R23p2-5.5km'!$M173^2)</f>
        <v>0.69340919804640344</v>
      </c>
      <c r="CL175" s="2">
        <f>SQRT('(5) year_D_R23p2-5.5km'!CV173^2+'(5) year_D_R23p2-5.5km'!$M173^2)</f>
        <v>0.69359152836993065</v>
      </c>
      <c r="CM175" s="2">
        <f>SQRT('(5) year_D_R23p2-5.5km'!CW173^2+'(5) year_D_R23p2-5.5km'!$M173^2)</f>
        <v>0.68656757586945982</v>
      </c>
      <c r="CN175" s="2">
        <f>SQRT('(5) year_D_R23p2-5.5km'!CX173^2+'(5) year_D_R23p2-5.5km'!$M173^2)</f>
        <v>0.6139485064289093</v>
      </c>
      <c r="CO175" s="2">
        <f>SQRT('(5) year_D_R23p2-5.5km'!CY173^2+'(5) year_D_R23p2-5.5km'!$M173^2)</f>
        <v>0.68421315690149165</v>
      </c>
      <c r="CP175" s="2">
        <f>SQRT('(5) year_D_R23p2-5.5km'!CZ173^2+'(5) year_D_R23p2-5.5km'!$M173^2)</f>
        <v>0.68230411288981563</v>
      </c>
      <c r="CQ175" s="2">
        <f>SQRT('(5) year_D_R23p2-5.5km'!DA173^2+'(5) year_D_R23p2-5.5km'!$M173^2)</f>
        <v>0.64337396737427277</v>
      </c>
      <c r="CR175" s="2">
        <f>SQRT('(5) year_D_R23p2-5.5km'!DB173^2+'(5) year_D_R23p2-5.5km'!$M173^2)</f>
        <v>0.6491605711669638</v>
      </c>
      <c r="CS175" s="2">
        <f>SQRT('(5) year_D_R23p2-5.5km'!DC173^2+'(5) year_D_R23p2-5.5km'!$M173^2)</f>
        <v>0.64346557276435901</v>
      </c>
      <c r="CT175" s="2">
        <f>SQRT('(5) year_D_R23p2-5.5km'!DD173^2+'(5) year_D_R23p2-5.5km'!$M173^2)</f>
        <v>0.61192959584691919</v>
      </c>
      <c r="CU175" s="2">
        <f>SQRT('(5) year_D_R23p2-5.5km'!DE173^2+'(5) year_D_R23p2-5.5km'!$M173^2)</f>
        <v>0.57586933621925851</v>
      </c>
      <c r="CV175" s="2">
        <f>SQRT('(5) year_D_R23p2-5.5km'!DF173^2+'(5) year_D_R23p2-5.5km'!$M173^2)</f>
        <v>0.6308578110984987</v>
      </c>
      <c r="CW175" s="2">
        <f>SQRT('(5) year_D_R23p2-5.5km'!DG173^2+'(5) year_D_R23p2-5.5km'!$M173^2)</f>
        <v>0.57721360011918954</v>
      </c>
      <c r="CX175" s="2">
        <f>SQRT('(5) year_D_R23p2-5.5km'!DH173^2+'(5) year_D_R23p2-5.5km'!$M173^2)</f>
        <v>0.60883736223003038</v>
      </c>
      <c r="CY175" s="2">
        <f t="shared" si="25"/>
        <v>0.17202107078450829</v>
      </c>
      <c r="CZ175" s="2">
        <f t="shared" si="22"/>
        <v>0.41721668535298828</v>
      </c>
      <c r="DA175" s="2">
        <f t="shared" si="26"/>
        <v>0.15501995402779301</v>
      </c>
    </row>
    <row r="176" spans="1:105" x14ac:dyDescent="0.2">
      <c r="A176" s="170" t="s">
        <v>138</v>
      </c>
      <c r="B176" s="3" t="s">
        <v>243</v>
      </c>
      <c r="C176" s="2">
        <f>'(6) SMB_R23p2-5km_Gl'!P175-'(5) year_D_R23p2-5.5km'!P174</f>
        <v>0.12000000000000001</v>
      </c>
      <c r="D176" s="2">
        <f>'(6) SMB_R23p2-5km_Gl'!Q175-'(5) year_D_R23p2-5.5km'!Q174</f>
        <v>0.27</v>
      </c>
      <c r="E176" s="2">
        <f>'(6) SMB_R23p2-5km_Gl'!R175-'(5) year_D_R23p2-5.5km'!R174</f>
        <v>0</v>
      </c>
      <c r="F176" s="2">
        <f>'(6) SMB_R23p2-5km_Gl'!S175-'(5) year_D_R23p2-5.5km'!S174</f>
        <v>-0.08</v>
      </c>
      <c r="G176" s="2">
        <f>'(6) SMB_R23p2-5km_Gl'!T175-'(5) year_D_R23p2-5.5km'!T174</f>
        <v>-0.05</v>
      </c>
      <c r="H176" s="2">
        <f>'(6) SMB_R23p2-5km_Gl'!U175-'(5) year_D_R23p2-5.5km'!U174</f>
        <v>-0.05</v>
      </c>
      <c r="I176" s="2">
        <f>'(6) SMB_R23p2-5km_Gl'!V175-'(5) year_D_R23p2-5.5km'!V174</f>
        <v>-0.05</v>
      </c>
      <c r="J176" s="2">
        <f>'(6) SMB_R23p2-5km_Gl'!W175-'(5) year_D_R23p2-5.5km'!W174</f>
        <v>-0.37</v>
      </c>
      <c r="K176" s="2">
        <f>'(6) SMB_R23p2-5km_Gl'!X175-'(5) year_D_R23p2-5.5km'!X174</f>
        <v>-0.04</v>
      </c>
      <c r="L176" s="2">
        <f>'(6) SMB_R23p2-5km_Gl'!Y175-'(5) year_D_R23p2-5.5km'!Y174</f>
        <v>-0.45</v>
      </c>
      <c r="M176" s="2">
        <f>'(6) SMB_R23p2-5km_Gl'!Z175-'(5) year_D_R23p2-5.5km'!Z174</f>
        <v>-0.66</v>
      </c>
      <c r="N176" s="2">
        <f>'(6) SMB_R23p2-5km_Gl'!AA175-'(5) year_D_R23p2-5.5km'!AA174</f>
        <v>-0.21000000000000002</v>
      </c>
      <c r="O176" s="2">
        <f>'(6) SMB_R23p2-5km_Gl'!AB175-'(5) year_D_R23p2-5.5km'!AB174</f>
        <v>0.33</v>
      </c>
      <c r="P176" s="2">
        <f>'(6) SMB_R23p2-5km_Gl'!AC175-'(5) year_D_R23p2-5.5km'!AC174</f>
        <v>0.15</v>
      </c>
      <c r="Q176" s="2">
        <f>'(6) SMB_R23p2-5km_Gl'!AD175-'(5) year_D_R23p2-5.5km'!AD174</f>
        <v>-0.04</v>
      </c>
      <c r="R176" s="2">
        <f>'(6) SMB_R23p2-5km_Gl'!AE175-'(5) year_D_R23p2-5.5km'!AE174</f>
        <v>0.08</v>
      </c>
      <c r="S176" s="2">
        <f>'(6) SMB_R23p2-5km_Gl'!AF175-'(5) year_D_R23p2-5.5km'!AF174</f>
        <v>-0.4</v>
      </c>
      <c r="T176" s="2">
        <f>'(6) SMB_R23p2-5km_Gl'!AG175-'(5) year_D_R23p2-5.5km'!AG174</f>
        <v>-0.54</v>
      </c>
      <c r="U176" s="2">
        <f>'(6) SMB_R23p2-5km_Gl'!AH175-'(5) year_D_R23p2-5.5km'!AH174</f>
        <v>-0.98</v>
      </c>
      <c r="V176" s="2">
        <f>'(6) SMB_R23p2-5km_Gl'!AI175-'(5) year_D_R23p2-5.5km'!AI174</f>
        <v>-0.48</v>
      </c>
      <c r="W176" s="2">
        <f>'(6) SMB_R23p2-5km_Gl'!AJ175-'(5) year_D_R23p2-5.5km'!AJ174</f>
        <v>-0.35000000000000003</v>
      </c>
      <c r="X176" s="2">
        <f>'(6) SMB_R23p2-5km_Gl'!AK175-'(5) year_D_R23p2-5.5km'!AK174</f>
        <v>-0.03</v>
      </c>
      <c r="Y176" s="2">
        <f>'(6) SMB_R23p2-5km_Gl'!AL175-'(5) year_D_R23p2-5.5km'!AL174</f>
        <v>0</v>
      </c>
      <c r="Z176" s="2">
        <f>'(6) SMB_R23p2-5km_Gl'!AM175-'(5) year_D_R23p2-5.5km'!AM174</f>
        <v>-0.75</v>
      </c>
      <c r="AA176" s="2">
        <f>'(6) SMB_R23p2-5km_Gl'!AN175-'(5) year_D_R23p2-5.5km'!AN174</f>
        <v>-0.32</v>
      </c>
      <c r="AB176" s="2">
        <f>'(6) SMB_R23p2-5km_Gl'!AO175-'(5) year_D_R23p2-5.5km'!AO174</f>
        <v>-0.26</v>
      </c>
      <c r="AC176" s="2">
        <f>'(6) SMB_R23p2-5km_Gl'!AP175-'(5) year_D_R23p2-5.5km'!AP174</f>
        <v>-0.79</v>
      </c>
      <c r="AD176" s="2">
        <f>'(6) SMB_R23p2-5km_Gl'!AQ175-'(5) year_D_R23p2-5.5km'!AQ174</f>
        <v>-0.94000000000000006</v>
      </c>
      <c r="AE176" s="2">
        <f>'(6) SMB_R23p2-5km_Gl'!AR175-'(5) year_D_R23p2-5.5km'!AR174</f>
        <v>-0.72</v>
      </c>
      <c r="AF176" s="2">
        <f>'(6) SMB_R23p2-5km_Gl'!AS175-'(5) year_D_R23p2-5.5km'!AS174</f>
        <v>-0.41000000000000003</v>
      </c>
      <c r="AG176" s="2">
        <f>'(6) SMB_R23p2-5km_Gl'!AT175-'(5) year_D_R23p2-5.5km'!AT174</f>
        <v>-0.64</v>
      </c>
      <c r="AH176" s="2">
        <f>'(6) SMB_R23p2-5km_Gl'!AU175-'(5) year_D_R23p2-5.5km'!AU174</f>
        <v>-0.17</v>
      </c>
      <c r="AI176" s="2">
        <f>'(6) SMB_R23p2-5km_Gl'!AV175-'(5) year_D_R23p2-5.5km'!AV174</f>
        <v>-0.49</v>
      </c>
      <c r="AJ176" s="2">
        <f>'(6) SMB_R23p2-5km_Gl'!AW175-'(5) year_D_R23p2-5.5km'!AW174</f>
        <v>-0.9</v>
      </c>
      <c r="AK176" s="2">
        <f>'(6) SMB_R23p2-5km_Gl'!AX175-'(5) year_D_R23p2-5.5km'!AX174</f>
        <v>-0.71</v>
      </c>
      <c r="AL176" s="2">
        <f>'(6) SMB_R23p2-5km_Gl'!AY175-'(5) year_D_R23p2-5.5km'!AY174</f>
        <v>-0.91</v>
      </c>
      <c r="AM176" s="2">
        <f>'(6) SMB_R23p2-5km_Gl'!AZ175-'(5) year_D_R23p2-5.5km'!AZ174</f>
        <v>-0.55000000000000004</v>
      </c>
      <c r="AN176" s="2">
        <f>'(6) SMB_R23p2-5km_Gl'!BA175-'(5) year_D_R23p2-5.5km'!BA174</f>
        <v>-0.61</v>
      </c>
      <c r="AO176" s="2">
        <f>'(6) SMB_R23p2-5km_Gl'!BB175-'(5) year_D_R23p2-5.5km'!BB174</f>
        <v>-0.99</v>
      </c>
      <c r="AP176" s="2">
        <f>'(6) SMB_R23p2-5km_Gl'!BC175-'(5) year_D_R23p2-5.5km'!BC174</f>
        <v>-0.7</v>
      </c>
      <c r="AQ176" s="2">
        <f>'(6) SMB_R23p2-5km_Gl'!BD175-'(5) year_D_R23p2-5.5km'!BD174</f>
        <v>-0.6</v>
      </c>
      <c r="AR176" s="2">
        <f>'(6) SMB_R23p2-5km_Gl'!BE175-'(5) year_D_R23p2-5.5km'!BE174</f>
        <v>-0.91</v>
      </c>
      <c r="AS176" s="2">
        <f>'(6) SMB_R23p2-5km_Gl'!BF175-'(5) year_D_R23p2-5.5km'!BF174</f>
        <v>-0.72</v>
      </c>
      <c r="AT176" s="2">
        <f>'(6) SMB_R23p2-5km_Gl'!BG175-'(5) year_D_R23p2-5.5km'!BG174</f>
        <v>-0.56000000000000005</v>
      </c>
      <c r="AU176" s="2">
        <f>'(6) SMB_R23p2-5km_Gl'!BH175-'(5) year_D_R23p2-5.5km'!BH174</f>
        <v>-0.94000000000000006</v>
      </c>
      <c r="AV176" s="2">
        <f>'(6) SMB_R23p2-5km_Gl'!BI175-'(5) year_D_R23p2-5.5km'!BI174</f>
        <v>-0.44</v>
      </c>
      <c r="AW176" s="2">
        <f>'(6) SMB_R23p2-5km_Gl'!BJ175-'(5) year_D_R23p2-5.5km'!BJ174</f>
        <v>-0.14000000000000001</v>
      </c>
      <c r="AX176" s="23">
        <f t="shared" si="27"/>
        <v>-0.41</v>
      </c>
      <c r="AY176" s="23">
        <f t="shared" si="23"/>
        <v>-0.15631578947368419</v>
      </c>
      <c r="AZ176" s="23">
        <f t="shared" si="24"/>
        <v>-0.66500000000000004</v>
      </c>
      <c r="BD176" s="2">
        <f>SQRT('(5) year_D_R23p2-5.5km'!BN174^2+'(5) year_D_R23p2-5.5km'!$M174^2)</f>
        <v>2.0404674410009833E-2</v>
      </c>
      <c r="BE176" s="2">
        <f>SQRT('(5) year_D_R23p2-5.5km'!BO174^2+'(5) year_D_R23p2-5.5km'!$M174^2)</f>
        <v>2.0404674410009833E-2</v>
      </c>
      <c r="BF176" s="2">
        <f>SQRT('(5) year_D_R23p2-5.5km'!BP174^2+'(5) year_D_R23p2-5.5km'!$M174^2)</f>
        <v>2.0404674410009833E-2</v>
      </c>
      <c r="BG176" s="2">
        <f>SQRT('(5) year_D_R23p2-5.5km'!BQ174^2+'(5) year_D_R23p2-5.5km'!$M174^2)</f>
        <v>2.0404674410009833E-2</v>
      </c>
      <c r="BH176" s="2">
        <f>SQRT('(5) year_D_R23p2-5.5km'!BR174^2+'(5) year_D_R23p2-5.5km'!$M174^2)</f>
        <v>2.0404674410009833E-2</v>
      </c>
      <c r="BI176" s="2">
        <f>SQRT('(5) year_D_R23p2-5.5km'!BS174^2+'(5) year_D_R23p2-5.5km'!$M174^2)</f>
        <v>2.0404674410009833E-2</v>
      </c>
      <c r="BJ176" s="2">
        <f>SQRT('(5) year_D_R23p2-5.5km'!BT174^2+'(5) year_D_R23p2-5.5km'!$M174^2)</f>
        <v>2.0404674410009833E-2</v>
      </c>
      <c r="BK176" s="2">
        <f>SQRT('(5) year_D_R23p2-5.5km'!BU174^2+'(5) year_D_R23p2-5.5km'!$M174^2)</f>
        <v>2.0404674410009833E-2</v>
      </c>
      <c r="BL176" s="2">
        <f>SQRT('(5) year_D_R23p2-5.5km'!BV174^2+'(5) year_D_R23p2-5.5km'!$M174^2)</f>
        <v>2.0404674410009833E-2</v>
      </c>
      <c r="BM176" s="2">
        <f>SQRT('(5) year_D_R23p2-5.5km'!BW174^2+'(5) year_D_R23p2-5.5km'!$M174^2)</f>
        <v>2.0404674410009833E-2</v>
      </c>
      <c r="BN176" s="2">
        <f>SQRT('(5) year_D_R23p2-5.5km'!BX174^2+'(5) year_D_R23p2-5.5km'!$M174^2)</f>
        <v>2.0404674410009833E-2</v>
      </c>
      <c r="BO176" s="2">
        <f>SQRT('(5) year_D_R23p2-5.5km'!BY174^2+'(5) year_D_R23p2-5.5km'!$M174^2)</f>
        <v>2.0404674410009833E-2</v>
      </c>
      <c r="BP176" s="2">
        <f>SQRT('(5) year_D_R23p2-5.5km'!BZ174^2+'(5) year_D_R23p2-5.5km'!$M174^2)</f>
        <v>2.0404674410009833E-2</v>
      </c>
      <c r="BQ176" s="2">
        <f>SQRT('(5) year_D_R23p2-5.5km'!CA174^2+'(5) year_D_R23p2-5.5km'!$M174^2)</f>
        <v>2.0404674410009833E-2</v>
      </c>
      <c r="BR176" s="2">
        <f>SQRT('(5) year_D_R23p2-5.5km'!CB174^2+'(5) year_D_R23p2-5.5km'!$M174^2)</f>
        <v>2.0404674410009833E-2</v>
      </c>
      <c r="BS176" s="2">
        <f>SQRT('(5) year_D_R23p2-5.5km'!CC174^2+'(5) year_D_R23p2-5.5km'!$M174^2)</f>
        <v>2.0404674410009833E-2</v>
      </c>
      <c r="BT176" s="2">
        <f>SQRT('(5) year_D_R23p2-5.5km'!CD174^2+'(5) year_D_R23p2-5.5km'!$M174^2)</f>
        <v>2.0404674410009833E-2</v>
      </c>
      <c r="BU176" s="2">
        <f>SQRT('(5) year_D_R23p2-5.5km'!CE174^2+'(5) year_D_R23p2-5.5km'!$M174^2)</f>
        <v>2.0404674410009833E-2</v>
      </c>
      <c r="BV176" s="2">
        <f>SQRT('(5) year_D_R23p2-5.5km'!CF174^2+'(5) year_D_R23p2-5.5km'!$M174^2)</f>
        <v>2.0404674410009833E-2</v>
      </c>
      <c r="BW176" s="2">
        <f>SQRT('(5) year_D_R23p2-5.5km'!CG174^2+'(5) year_D_R23p2-5.5km'!$M174^2)</f>
        <v>2.0404674410009833E-2</v>
      </c>
      <c r="BX176" s="2">
        <f>SQRT('(5) year_D_R23p2-5.5km'!CH174^2+'(5) year_D_R23p2-5.5km'!$M174^2)</f>
        <v>2.0404674410009833E-2</v>
      </c>
      <c r="BY176" s="2">
        <f>SQRT('(5) year_D_R23p2-5.5km'!CI174^2+'(5) year_D_R23p2-5.5km'!$M174^2)</f>
        <v>2.0404674410009833E-2</v>
      </c>
      <c r="BZ176" s="2">
        <f>SQRT('(5) year_D_R23p2-5.5km'!CJ174^2+'(5) year_D_R23p2-5.5km'!$M174^2)</f>
        <v>2.0404674410009833E-2</v>
      </c>
      <c r="CA176" s="2">
        <f>SQRT('(5) year_D_R23p2-5.5km'!CK174^2+'(5) year_D_R23p2-5.5km'!$M174^2)</f>
        <v>2.0404674410009833E-2</v>
      </c>
      <c r="CB176" s="2">
        <f>SQRT('(5) year_D_R23p2-5.5km'!CL174^2+'(5) year_D_R23p2-5.5km'!$M174^2)</f>
        <v>2.0404674410009833E-2</v>
      </c>
      <c r="CC176" s="2">
        <f>SQRT('(5) year_D_R23p2-5.5km'!CM174^2+'(5) year_D_R23p2-5.5km'!$M174^2)</f>
        <v>2.0404674410009833E-2</v>
      </c>
      <c r="CD176" s="2">
        <f>SQRT('(5) year_D_R23p2-5.5km'!CN174^2+'(5) year_D_R23p2-5.5km'!$M174^2)</f>
        <v>2.0404674410009833E-2</v>
      </c>
      <c r="CE176" s="2">
        <f>SQRT('(5) year_D_R23p2-5.5km'!CO174^2+'(5) year_D_R23p2-5.5km'!$M174^2)</f>
        <v>2.0404674410009833E-2</v>
      </c>
      <c r="CF176" s="2">
        <f>SQRT('(5) year_D_R23p2-5.5km'!CP174^2+'(5) year_D_R23p2-5.5km'!$M174^2)</f>
        <v>2.0404674410009833E-2</v>
      </c>
      <c r="CG176" s="2">
        <f>SQRT('(5) year_D_R23p2-5.5km'!CQ174^2+'(5) year_D_R23p2-5.5km'!$M174^2)</f>
        <v>2.0404674410009833E-2</v>
      </c>
      <c r="CH176" s="2">
        <f>SQRT('(5) year_D_R23p2-5.5km'!CR174^2+'(5) year_D_R23p2-5.5km'!$M174^2)</f>
        <v>2.0404674410009833E-2</v>
      </c>
      <c r="CI176" s="2">
        <f>SQRT('(5) year_D_R23p2-5.5km'!CS174^2+'(5) year_D_R23p2-5.5km'!$M174^2)</f>
        <v>2.0404674410009833E-2</v>
      </c>
      <c r="CJ176" s="2">
        <f>SQRT('(5) year_D_R23p2-5.5km'!CT174^2+'(5) year_D_R23p2-5.5km'!$M174^2)</f>
        <v>2.0404674410009833E-2</v>
      </c>
      <c r="CK176" s="2">
        <f>SQRT('(5) year_D_R23p2-5.5km'!CU174^2+'(5) year_D_R23p2-5.5km'!$M174^2)</f>
        <v>2.0404674410009833E-2</v>
      </c>
      <c r="CL176" s="2">
        <f>SQRT('(5) year_D_R23p2-5.5km'!CV174^2+'(5) year_D_R23p2-5.5km'!$M174^2)</f>
        <v>2.0404674410009833E-2</v>
      </c>
      <c r="CM176" s="2">
        <f>SQRT('(5) year_D_R23p2-5.5km'!CW174^2+'(5) year_D_R23p2-5.5km'!$M174^2)</f>
        <v>2.0404674410009833E-2</v>
      </c>
      <c r="CN176" s="2">
        <f>SQRT('(5) year_D_R23p2-5.5km'!CX174^2+'(5) year_D_R23p2-5.5km'!$M174^2)</f>
        <v>2.0404674410009833E-2</v>
      </c>
      <c r="CO176" s="2">
        <f>SQRT('(5) year_D_R23p2-5.5km'!CY174^2+'(5) year_D_R23p2-5.5km'!$M174^2)</f>
        <v>2.0404674410009833E-2</v>
      </c>
      <c r="CP176" s="2">
        <f>SQRT('(5) year_D_R23p2-5.5km'!CZ174^2+'(5) year_D_R23p2-5.5km'!$M174^2)</f>
        <v>2.0404674410009833E-2</v>
      </c>
      <c r="CQ176" s="2">
        <f>SQRT('(5) year_D_R23p2-5.5km'!DA174^2+'(5) year_D_R23p2-5.5km'!$M174^2)</f>
        <v>2.0404674410009833E-2</v>
      </c>
      <c r="CR176" s="2">
        <f>SQRT('(5) year_D_R23p2-5.5km'!DB174^2+'(5) year_D_R23p2-5.5km'!$M174^2)</f>
        <v>2.0404674410009833E-2</v>
      </c>
      <c r="CS176" s="2">
        <f>SQRT('(5) year_D_R23p2-5.5km'!DC174^2+'(5) year_D_R23p2-5.5km'!$M174^2)</f>
        <v>2.0404674410009833E-2</v>
      </c>
      <c r="CT176" s="2">
        <f>SQRT('(5) year_D_R23p2-5.5km'!DD174^2+'(5) year_D_R23p2-5.5km'!$M174^2)</f>
        <v>2.0404674410009833E-2</v>
      </c>
      <c r="CU176" s="2">
        <f>SQRT('(5) year_D_R23p2-5.5km'!DE174^2+'(5) year_D_R23p2-5.5km'!$M174^2)</f>
        <v>2.0404674410009833E-2</v>
      </c>
      <c r="CV176" s="2">
        <f>SQRT('(5) year_D_R23p2-5.5km'!DF174^2+'(5) year_D_R23p2-5.5km'!$M174^2)</f>
        <v>2.0404674410009833E-2</v>
      </c>
      <c r="CW176" s="2">
        <f>SQRT('(5) year_D_R23p2-5.5km'!DG174^2+'(5) year_D_R23p2-5.5km'!$M174^2)</f>
        <v>2.0404674410009833E-2</v>
      </c>
      <c r="CX176" s="2">
        <f>SQRT('(5) year_D_R23p2-5.5km'!DH174^2+'(5) year_D_R23p2-5.5km'!$M174^2)</f>
        <v>2.0404674410009833E-2</v>
      </c>
      <c r="CY176" s="2">
        <f t="shared" si="25"/>
        <v>3.0417492693021585E-3</v>
      </c>
      <c r="CZ176" s="2">
        <f t="shared" si="22"/>
        <v>4.809427881073856E-3</v>
      </c>
      <c r="DA176" s="2">
        <f t="shared" si="26"/>
        <v>4.809427881073856E-3</v>
      </c>
    </row>
    <row r="177" spans="1:105" x14ac:dyDescent="0.2">
      <c r="A177" s="170" t="s">
        <v>258</v>
      </c>
      <c r="B177" s="3" t="s">
        <v>243</v>
      </c>
      <c r="C177" s="2">
        <f>'(6) SMB_R23p2-5km_Gl'!P176-'(5) year_D_R23p2-5.5km'!P175</f>
        <v>-0.16</v>
      </c>
      <c r="D177" s="2">
        <f>'(6) SMB_R23p2-5km_Gl'!Q176-'(5) year_D_R23p2-5.5km'!Q175</f>
        <v>0.04</v>
      </c>
      <c r="E177" s="2">
        <f>'(6) SMB_R23p2-5km_Gl'!R176-'(5) year_D_R23p2-5.5km'!R175</f>
        <v>-0.11</v>
      </c>
      <c r="F177" s="2">
        <f>'(6) SMB_R23p2-5km_Gl'!S176-'(5) year_D_R23p2-5.5km'!S175</f>
        <v>-0.18000000000000002</v>
      </c>
      <c r="G177" s="2">
        <f>'(6) SMB_R23p2-5km_Gl'!T176-'(5) year_D_R23p2-5.5km'!T175</f>
        <v>-0.11</v>
      </c>
      <c r="H177" s="2">
        <f>'(6) SMB_R23p2-5km_Gl'!U176-'(5) year_D_R23p2-5.5km'!U175</f>
        <v>-9.9999999999999992E-2</v>
      </c>
      <c r="I177" s="2">
        <f>'(6) SMB_R23p2-5km_Gl'!V176-'(5) year_D_R23p2-5.5km'!V175</f>
        <v>-0.14000000000000001</v>
      </c>
      <c r="J177" s="2">
        <f>'(6) SMB_R23p2-5km_Gl'!W176-'(5) year_D_R23p2-5.5km'!W175</f>
        <v>-0.25</v>
      </c>
      <c r="K177" s="2">
        <f>'(6) SMB_R23p2-5km_Gl'!X176-'(5) year_D_R23p2-5.5km'!X175</f>
        <v>-0.08</v>
      </c>
      <c r="L177" s="2">
        <f>'(6) SMB_R23p2-5km_Gl'!Y176-'(5) year_D_R23p2-5.5km'!Y175</f>
        <v>-0.34</v>
      </c>
      <c r="M177" s="2">
        <f>'(6) SMB_R23p2-5km_Gl'!Z176-'(5) year_D_R23p2-5.5km'!Z175</f>
        <v>-0.42</v>
      </c>
      <c r="N177" s="2">
        <f>'(6) SMB_R23p2-5km_Gl'!AA176-'(5) year_D_R23p2-5.5km'!AA175</f>
        <v>-0.19</v>
      </c>
      <c r="O177" s="2">
        <f>'(6) SMB_R23p2-5km_Gl'!AB176-'(5) year_D_R23p2-5.5km'!AB175</f>
        <v>-0.01</v>
      </c>
      <c r="P177" s="2">
        <f>'(6) SMB_R23p2-5km_Gl'!AC176-'(5) year_D_R23p2-5.5km'!AC175</f>
        <v>-0.08</v>
      </c>
      <c r="Q177" s="2">
        <f>'(6) SMB_R23p2-5km_Gl'!AD176-'(5) year_D_R23p2-5.5km'!AD175</f>
        <v>-0.12276000000000001</v>
      </c>
      <c r="R177" s="2">
        <f>'(6) SMB_R23p2-5km_Gl'!AE176-'(5) year_D_R23p2-5.5km'!AE175</f>
        <v>-3.7970000000000004E-2</v>
      </c>
      <c r="S177" s="2">
        <f>'(6) SMB_R23p2-5km_Gl'!AF176-'(5) year_D_R23p2-5.5km'!AF175</f>
        <v>-0.28912000000000004</v>
      </c>
      <c r="T177" s="2">
        <f>'(6) SMB_R23p2-5km_Gl'!AG176-'(5) year_D_R23p2-5.5km'!AG175</f>
        <v>-0.31026999999999999</v>
      </c>
      <c r="U177" s="2">
        <f>'(6) SMB_R23p2-5km_Gl'!AH176-'(5) year_D_R23p2-5.5km'!AH175</f>
        <v>-0.44830999999999999</v>
      </c>
      <c r="V177" s="2">
        <f>'(6) SMB_R23p2-5km_Gl'!AI176-'(5) year_D_R23p2-5.5km'!AI175</f>
        <v>-0.38550000000000001</v>
      </c>
      <c r="W177" s="2">
        <f>'(6) SMB_R23p2-5km_Gl'!AJ176-'(5) year_D_R23p2-5.5km'!AJ175</f>
        <v>-0.29772999999999999</v>
      </c>
      <c r="X177" s="2">
        <f>'(6) SMB_R23p2-5km_Gl'!AK176-'(5) year_D_R23p2-5.5km'!AK175</f>
        <v>-0.10996</v>
      </c>
      <c r="Y177" s="2">
        <f>'(6) SMB_R23p2-5km_Gl'!AL176-'(5) year_D_R23p2-5.5km'!AL175</f>
        <v>-0.1022</v>
      </c>
      <c r="Z177" s="2">
        <f>'(6) SMB_R23p2-5km_Gl'!AM176-'(5) year_D_R23p2-5.5km'!AM175</f>
        <v>-0.40289000000000003</v>
      </c>
      <c r="AA177" s="2">
        <f>'(6) SMB_R23p2-5km_Gl'!AN176-'(5) year_D_R23p2-5.5km'!AN175</f>
        <v>-0.29701</v>
      </c>
      <c r="AB177" s="2">
        <f>'(6) SMB_R23p2-5km_Gl'!AO176-'(5) year_D_R23p2-5.5km'!AO175</f>
        <v>-0.24969</v>
      </c>
      <c r="AC177" s="2">
        <f>'(6) SMB_R23p2-5km_Gl'!AP176-'(5) year_D_R23p2-5.5km'!AP175</f>
        <v>-0.44094</v>
      </c>
      <c r="AD177" s="2">
        <f>'(6) SMB_R23p2-5km_Gl'!AQ176-'(5) year_D_R23p2-5.5km'!AQ175</f>
        <v>-0.47012000000000004</v>
      </c>
      <c r="AE177" s="2">
        <f>'(6) SMB_R23p2-5km_Gl'!AR176-'(5) year_D_R23p2-5.5km'!AR175</f>
        <v>-0.4093</v>
      </c>
      <c r="AF177" s="2">
        <f>'(6) SMB_R23p2-5km_Gl'!AS176-'(5) year_D_R23p2-5.5km'!AS175</f>
        <v>-0.32847999999999999</v>
      </c>
      <c r="AG177" s="2">
        <f>'(6) SMB_R23p2-5km_Gl'!AT176-'(5) year_D_R23p2-5.5km'!AT175</f>
        <v>-0.42848999999999998</v>
      </c>
      <c r="AH177" s="2">
        <f>'(6) SMB_R23p2-5km_Gl'!AU176-'(5) year_D_R23p2-5.5km'!AU175</f>
        <v>-0.19850000000000001</v>
      </c>
      <c r="AI177" s="2">
        <f>'(6) SMB_R23p2-5km_Gl'!AV176-'(5) year_D_R23p2-5.5km'!AV175</f>
        <v>-0.33851000000000003</v>
      </c>
      <c r="AJ177" s="2">
        <f>'(6) SMB_R23p2-5km_Gl'!AW176-'(5) year_D_R23p2-5.5km'!AW175</f>
        <v>-0.55852000000000002</v>
      </c>
      <c r="AK177" s="2">
        <f>'(6) SMB_R23p2-5km_Gl'!AX176-'(5) year_D_R23p2-5.5km'!AX175</f>
        <v>-0.46853</v>
      </c>
      <c r="AL177" s="2">
        <f>'(6) SMB_R23p2-5km_Gl'!AY176-'(5) year_D_R23p2-5.5km'!AY175</f>
        <v>-0.49957000000000001</v>
      </c>
      <c r="AM177" s="2">
        <f>'(6) SMB_R23p2-5km_Gl'!AZ176-'(5) year_D_R23p2-5.5km'!AZ175</f>
        <v>-0.3498</v>
      </c>
      <c r="AN177" s="2">
        <f>'(6) SMB_R23p2-5km_Gl'!BA176-'(5) year_D_R23p2-5.5km'!BA175</f>
        <v>-0.32715</v>
      </c>
      <c r="AO177" s="2">
        <f>'(6) SMB_R23p2-5km_Gl'!BB176-'(5) year_D_R23p2-5.5km'!BB175</f>
        <v>-0.54854999999999998</v>
      </c>
      <c r="AP177" s="2">
        <f>'(6) SMB_R23p2-5km_Gl'!BC176-'(5) year_D_R23p2-5.5km'!BC175</f>
        <v>-0.40917000000000003</v>
      </c>
      <c r="AQ177" s="2">
        <f>'(6) SMB_R23p2-5km_Gl'!BD176-'(5) year_D_R23p2-5.5km'!BD175</f>
        <v>-0.30978</v>
      </c>
      <c r="AR177" s="2">
        <f>'(6) SMB_R23p2-5km_Gl'!BE176-'(5) year_D_R23p2-5.5km'!BE175</f>
        <v>-0.4204</v>
      </c>
      <c r="AS177" s="2">
        <f>'(6) SMB_R23p2-5km_Gl'!BF176-'(5) year_D_R23p2-5.5km'!BF175</f>
        <v>-0.31101000000000001</v>
      </c>
      <c r="AT177" s="2">
        <f>'(6) SMB_R23p2-5km_Gl'!BG176-'(5) year_D_R23p2-5.5km'!BG175</f>
        <v>-0.27953</v>
      </c>
      <c r="AU177" s="2">
        <f>'(6) SMB_R23p2-5km_Gl'!BH176-'(5) year_D_R23p2-5.5km'!BH175</f>
        <v>-0.40977000000000002</v>
      </c>
      <c r="AV177" s="2">
        <f>'(6) SMB_R23p2-5km_Gl'!BI176-'(5) year_D_R23p2-5.5km'!BI175</f>
        <v>-0.26078000000000001</v>
      </c>
      <c r="AW177" s="2">
        <f>'(6) SMB_R23p2-5km_Gl'!BJ176-'(5) year_D_R23p2-5.5km'!BJ175</f>
        <v>-1.001E-2</v>
      </c>
      <c r="AX177" s="23">
        <f t="shared" si="27"/>
        <v>-0.28152847826086957</v>
      </c>
      <c r="AY177" s="23">
        <f t="shared" si="23"/>
        <v>-0.17570684210526313</v>
      </c>
      <c r="AZ177" s="23">
        <f t="shared" si="24"/>
        <v>-0.38088000000000005</v>
      </c>
      <c r="BD177" s="2">
        <f>SQRT('(5) year_D_R23p2-5.5km'!BN175^2+'(5) year_D_R23p2-5.5km'!$M175^2)</f>
        <v>1.8131420280248792E-2</v>
      </c>
      <c r="BE177" s="2">
        <f>SQRT('(5) year_D_R23p2-5.5km'!BO175^2+'(5) year_D_R23p2-5.5km'!$M175^2)</f>
        <v>1.7416640425116994E-2</v>
      </c>
      <c r="BF177" s="2">
        <f>SQRT('(5) year_D_R23p2-5.5km'!BP175^2+'(5) year_D_R23p2-5.5km'!$M175^2)</f>
        <v>1.6750745682539835E-2</v>
      </c>
      <c r="BG177" s="2">
        <f>SQRT('(5) year_D_R23p2-5.5km'!BQ175^2+'(5) year_D_R23p2-5.5km'!$M175^2)</f>
        <v>1.6141205298297365E-2</v>
      </c>
      <c r="BH177" s="2">
        <f>SQRT('(5) year_D_R23p2-5.5km'!BR175^2+'(5) year_D_R23p2-5.5km'!$M175^2)</f>
        <v>1.5572658585014502E-2</v>
      </c>
      <c r="BI177" s="2">
        <f>SQRT('(5) year_D_R23p2-5.5km'!BS175^2+'(5) year_D_R23p2-5.5km'!$M175^2)</f>
        <v>1.5059668323074234E-2</v>
      </c>
      <c r="BJ177" s="2">
        <f>SQRT('(5) year_D_R23p2-5.5km'!BT175^2+'(5) year_D_R23p2-5.5km'!$M175^2)</f>
        <v>1.4594508863330535E-2</v>
      </c>
      <c r="BK177" s="2">
        <f>SQRT('(5) year_D_R23p2-5.5km'!BU175^2+'(5) year_D_R23p2-5.5km'!$M175^2)</f>
        <v>1.4170702554392921E-2</v>
      </c>
      <c r="BL177" s="2">
        <f>SQRT('(5) year_D_R23p2-5.5km'!BV175^2+'(5) year_D_R23p2-5.5km'!$M175^2)</f>
        <v>1.3801438608758999E-2</v>
      </c>
      <c r="BM177" s="2">
        <f>SQRT('(5) year_D_R23p2-5.5km'!BW175^2+'(5) year_D_R23p2-5.5km'!$M175^2)</f>
        <v>1.3480624774266287E-2</v>
      </c>
      <c r="BN177" s="2">
        <f>SQRT('(5) year_D_R23p2-5.5km'!BX175^2+'(5) year_D_R23p2-5.5km'!$M175^2)</f>
        <v>1.3219448436535412E-2</v>
      </c>
      <c r="BO177" s="2">
        <f>SQRT('(5) year_D_R23p2-5.5km'!BY175^2+'(5) year_D_R23p2-5.5km'!$M175^2)</f>
        <v>1.3020322701680331E-2</v>
      </c>
      <c r="BP177" s="2">
        <f>SQRT('(5) year_D_R23p2-5.5km'!BZ175^2+'(5) year_D_R23p2-5.5km'!$M175^2)</f>
        <v>1.2899837380306185E-2</v>
      </c>
      <c r="BQ177" s="2">
        <f>SQRT('(5) year_D_R23p2-5.5km'!CA175^2+'(5) year_D_R23p2-5.5km'!$M175^2)</f>
        <v>1.2860313700424538E-2</v>
      </c>
      <c r="BR177" s="2">
        <f>SQRT('(5) year_D_R23p2-5.5km'!CB175^2+'(5) year_D_R23p2-5.5km'!$M175^2)</f>
        <v>1.4171146035467539E-2</v>
      </c>
      <c r="BS177" s="2">
        <f>SQRT('(5) year_D_R23p2-5.5km'!CC175^2+'(5) year_D_R23p2-5.5km'!$M175^2)</f>
        <v>1.2107209596378883E-2</v>
      </c>
      <c r="BT177" s="2">
        <f>SQRT('(5) year_D_R23p2-5.5km'!CD175^2+'(5) year_D_R23p2-5.5km'!$M175^2)</f>
        <v>1.2561248280660754E-2</v>
      </c>
      <c r="BU177" s="2">
        <f>SQRT('(5) year_D_R23p2-5.5km'!CE175^2+'(5) year_D_R23p2-5.5km'!$M175^2)</f>
        <v>1.2963090210399852E-2</v>
      </c>
      <c r="BV177" s="2">
        <f>SQRT('(5) year_D_R23p2-5.5km'!CF175^2+'(5) year_D_R23p2-5.5km'!$M175^2)</f>
        <v>1.2096879994933269E-2</v>
      </c>
      <c r="BW177" s="2">
        <f>SQRT('(5) year_D_R23p2-5.5km'!CG175^2+'(5) year_D_R23p2-5.5km'!$M175^2)</f>
        <v>1.1167096853414772E-2</v>
      </c>
      <c r="BX177" s="2">
        <f>SQRT('(5) year_D_R23p2-5.5km'!CH175^2+'(5) year_D_R23p2-5.5km'!$M175^2)</f>
        <v>1.1883854288181729E-2</v>
      </c>
      <c r="BY177" s="2">
        <f>SQRT('(5) year_D_R23p2-5.5km'!CI175^2+'(5) year_D_R23p2-5.5km'!$M175^2)</f>
        <v>1.2761509748224733E-2</v>
      </c>
      <c r="BZ177" s="2">
        <f>SQRT('(5) year_D_R23p2-5.5km'!CJ175^2+'(5) year_D_R23p2-5.5km'!$M175^2)</f>
        <v>1.3887317503894882E-2</v>
      </c>
      <c r="CA177" s="2">
        <f>SQRT('(5) year_D_R23p2-5.5km'!CK175^2+'(5) year_D_R23p2-5.5km'!$M175^2)</f>
        <v>1.4939888616889746E-2</v>
      </c>
      <c r="CB177" s="2">
        <f>SQRT('(5) year_D_R23p2-5.5km'!CL175^2+'(5) year_D_R23p2-5.5km'!$M175^2)</f>
        <v>1.1976787709272817E-2</v>
      </c>
      <c r="CC177" s="2">
        <f>SQRT('(5) year_D_R23p2-5.5km'!CM175^2+'(5) year_D_R23p2-5.5km'!$M175^2)</f>
        <v>1.3122455160811484E-2</v>
      </c>
      <c r="CD177" s="2">
        <f>SQRT('(5) year_D_R23p2-5.5km'!CN175^2+'(5) year_D_R23p2-5.5km'!$M175^2)</f>
        <v>1.4062145341523129E-2</v>
      </c>
      <c r="CE177" s="2">
        <f>SQRT('(5) year_D_R23p2-5.5km'!CO175^2+'(5) year_D_R23p2-5.5km'!$M175^2)</f>
        <v>1.3701666123169374E-2</v>
      </c>
      <c r="CF177" s="2">
        <f>SQRT('(5) year_D_R23p2-5.5km'!CP175^2+'(5) year_D_R23p2-5.5km'!$M175^2)</f>
        <v>1.3349938338703555E-2</v>
      </c>
      <c r="CG177" s="2">
        <f>SQRT('(5) year_D_R23p2-5.5km'!CQ175^2+'(5) year_D_R23p2-5.5km'!$M175^2)</f>
        <v>1.2746600867948467E-2</v>
      </c>
      <c r="CH177" s="2">
        <f>SQRT('(5) year_D_R23p2-5.5km'!CR175^2+'(5) year_D_R23p2-5.5km'!$M175^2)</f>
        <v>1.2755652991577679E-2</v>
      </c>
      <c r="CI177" s="2">
        <f>SQRT('(5) year_D_R23p2-5.5km'!CS175^2+'(5) year_D_R23p2-5.5km'!$M175^2)</f>
        <v>1.2785357619082711E-2</v>
      </c>
      <c r="CJ177" s="2">
        <f>SQRT('(5) year_D_R23p2-5.5km'!CT175^2+'(5) year_D_R23p2-5.5km'!$M175^2)</f>
        <v>1.2789299057192989E-2</v>
      </c>
      <c r="CK177" s="2">
        <f>SQRT('(5) year_D_R23p2-5.5km'!CU175^2+'(5) year_D_R23p2-5.5km'!$M175^2)</f>
        <v>1.2767455837983404E-2</v>
      </c>
      <c r="CL177" s="2">
        <f>SQRT('(5) year_D_R23p2-5.5km'!CV175^2+'(5) year_D_R23p2-5.5km'!$M175^2)</f>
        <v>1.2660852546568268E-2</v>
      </c>
      <c r="CM177" s="2">
        <f>SQRT('(5) year_D_R23p2-5.5km'!CW175^2+'(5) year_D_R23p2-5.5km'!$M175^2)</f>
        <v>1.2797095231542845E-2</v>
      </c>
      <c r="CN177" s="2">
        <f>SQRT('(5) year_D_R23p2-5.5km'!CX175^2+'(5) year_D_R23p2-5.5km'!$M175^2)</f>
        <v>1.2957081491601812E-2</v>
      </c>
      <c r="CO177" s="2">
        <f>SQRT('(5) year_D_R23p2-5.5km'!CY175^2+'(5) year_D_R23p2-5.5km'!$M175^2)</f>
        <v>1.1774459448228334E-2</v>
      </c>
      <c r="CP177" s="2">
        <f>SQRT('(5) year_D_R23p2-5.5km'!CZ175^2+'(5) year_D_R23p2-5.5km'!$M175^2)</f>
        <v>1.2508448298870418E-2</v>
      </c>
      <c r="CQ177" s="2">
        <f>SQRT('(5) year_D_R23p2-5.5km'!DA175^2+'(5) year_D_R23p2-5.5km'!$M175^2)</f>
        <v>1.2759022627914523E-2</v>
      </c>
      <c r="CR177" s="2">
        <f>SQRT('(5) year_D_R23p2-5.5km'!DB175^2+'(5) year_D_R23p2-5.5km'!$M175^2)</f>
        <v>1.3039272702097269E-2</v>
      </c>
      <c r="CS177" s="2">
        <f>SQRT('(5) year_D_R23p2-5.5km'!DC175^2+'(5) year_D_R23p2-5.5km'!$M175^2)</f>
        <v>1.3278013510001218E-2</v>
      </c>
      <c r="CT177" s="2">
        <f>SQRT('(5) year_D_R23p2-5.5km'!DD175^2+'(5) year_D_R23p2-5.5km'!$M175^2)</f>
        <v>1.3803771873217094E-2</v>
      </c>
      <c r="CU177" s="2">
        <f>SQRT('(5) year_D_R23p2-5.5km'!DE175^2+'(5) year_D_R23p2-5.5km'!$M175^2)</f>
        <v>1.3035491068299116E-2</v>
      </c>
      <c r="CV177" s="2">
        <f>SQRT('(5) year_D_R23p2-5.5km'!DF175^2+'(5) year_D_R23p2-5.5km'!$M175^2)</f>
        <v>1.3146260006860729E-2</v>
      </c>
      <c r="CW177" s="2">
        <f>SQRT('(5) year_D_R23p2-5.5km'!DG175^2+'(5) year_D_R23p2-5.5km'!$M175^2)</f>
        <v>1.3460068190844662E-2</v>
      </c>
      <c r="CX177" s="2">
        <f>SQRT('(5) year_D_R23p2-5.5km'!DH175^2+'(5) year_D_R23p2-5.5km'!$M175^2)</f>
        <v>1.3189510521047729E-2</v>
      </c>
      <c r="CY177" s="2">
        <f t="shared" si="25"/>
        <v>2.0122536881505577E-3</v>
      </c>
      <c r="CZ177" s="2">
        <f t="shared" si="22"/>
        <v>3.3620956196932631E-3</v>
      </c>
      <c r="DA177" s="2">
        <f t="shared" si="26"/>
        <v>3.0433632526991926E-3</v>
      </c>
    </row>
    <row r="178" spans="1:105" x14ac:dyDescent="0.2">
      <c r="A178" s="170" t="s">
        <v>175</v>
      </c>
      <c r="B178" s="3" t="s">
        <v>243</v>
      </c>
      <c r="C178" s="2">
        <f>'(6) SMB_R23p2-5km_Gl'!P177-'(5) year_D_R23p2-5.5km'!P176</f>
        <v>0.41881999999999997</v>
      </c>
      <c r="D178" s="2">
        <f>'(6) SMB_R23p2-5km_Gl'!Q177-'(5) year_D_R23p2-5.5km'!Q176</f>
        <v>0.47881999999999997</v>
      </c>
      <c r="E178" s="2">
        <f>'(6) SMB_R23p2-5km_Gl'!R177-'(5) year_D_R23p2-5.5km'!R176</f>
        <v>0.19882000000000002</v>
      </c>
      <c r="F178" s="2">
        <f>'(6) SMB_R23p2-5km_Gl'!S177-'(5) year_D_R23p2-5.5km'!S176</f>
        <v>5.8819999999999997E-2</v>
      </c>
      <c r="G178" s="2">
        <f>'(6) SMB_R23p2-5km_Gl'!T177-'(5) year_D_R23p2-5.5km'!T176</f>
        <v>0.24882000000000001</v>
      </c>
      <c r="H178" s="2">
        <f>'(6) SMB_R23p2-5km_Gl'!U177-'(5) year_D_R23p2-5.5km'!U176</f>
        <v>9.8820000000000005E-2</v>
      </c>
      <c r="I178" s="2">
        <f>'(6) SMB_R23p2-5km_Gl'!V177-'(5) year_D_R23p2-5.5km'!V176</f>
        <v>0.13882000000000003</v>
      </c>
      <c r="J178" s="2">
        <f>'(6) SMB_R23p2-5km_Gl'!W177-'(5) year_D_R23p2-5.5km'!W176</f>
        <v>-0.18117999999999998</v>
      </c>
      <c r="K178" s="2">
        <f>'(6) SMB_R23p2-5km_Gl'!X177-'(5) year_D_R23p2-5.5km'!X176</f>
        <v>5.8819999999999997E-2</v>
      </c>
      <c r="L178" s="2">
        <f>'(6) SMB_R23p2-5km_Gl'!Y177-'(5) year_D_R23p2-5.5km'!Y176</f>
        <v>-0.36118</v>
      </c>
      <c r="M178" s="2">
        <f>'(6) SMB_R23p2-5km_Gl'!Z177-'(5) year_D_R23p2-5.5km'!Z176</f>
        <v>-0.43118000000000001</v>
      </c>
      <c r="N178" s="2">
        <f>'(6) SMB_R23p2-5km_Gl'!AA177-'(5) year_D_R23p2-5.5km'!AA176</f>
        <v>-1.1180000000000001E-2</v>
      </c>
      <c r="O178" s="2">
        <f>'(6) SMB_R23p2-5km_Gl'!AB177-'(5) year_D_R23p2-5.5km'!AB176</f>
        <v>0.38882</v>
      </c>
      <c r="P178" s="2">
        <f>'(6) SMB_R23p2-5km_Gl'!AC177-'(5) year_D_R23p2-5.5km'!AC176</f>
        <v>0.42881999999999998</v>
      </c>
      <c r="Q178" s="2">
        <f>'(6) SMB_R23p2-5km_Gl'!AD177-'(5) year_D_R23p2-5.5km'!AD176</f>
        <v>0.18440999999999999</v>
      </c>
      <c r="R178" s="2">
        <f>'(6) SMB_R23p2-5km_Gl'!AE177-'(5) year_D_R23p2-5.5km'!AE176</f>
        <v>0.18</v>
      </c>
      <c r="S178" s="2">
        <f>'(6) SMB_R23p2-5km_Gl'!AF177-'(5) year_D_R23p2-5.5km'!AF176</f>
        <v>-0.26585000000000003</v>
      </c>
      <c r="T178" s="2">
        <f>'(6) SMB_R23p2-5km_Gl'!AG177-'(5) year_D_R23p2-5.5km'!AG176</f>
        <v>-0.4017</v>
      </c>
      <c r="U178" s="2">
        <f>'(6) SMB_R23p2-5km_Gl'!AH177-'(5) year_D_R23p2-5.5km'!AH176</f>
        <v>-0.77102999999999999</v>
      </c>
      <c r="V178" s="2">
        <f>'(6) SMB_R23p2-5km_Gl'!AI177-'(5) year_D_R23p2-5.5km'!AI176</f>
        <v>-0.19206000000000001</v>
      </c>
      <c r="W178" s="2">
        <f>'(6) SMB_R23p2-5km_Gl'!AJ177-'(5) year_D_R23p2-5.5km'!AJ176</f>
        <v>-3.0899999999999999E-3</v>
      </c>
      <c r="X178" s="2">
        <f>'(6) SMB_R23p2-5km_Gl'!AK177-'(5) year_D_R23p2-5.5km'!AK176</f>
        <v>0.12587999999999999</v>
      </c>
      <c r="Y178" s="2">
        <f>'(6) SMB_R23p2-5km_Gl'!AL177-'(5) year_D_R23p2-5.5km'!AL176</f>
        <v>0.12633000000000003</v>
      </c>
      <c r="Z178" s="2">
        <f>'(6) SMB_R23p2-5km_Gl'!AM177-'(5) year_D_R23p2-5.5km'!AM176</f>
        <v>-0.74321999999999999</v>
      </c>
      <c r="AA178" s="2">
        <f>'(6) SMB_R23p2-5km_Gl'!AN177-'(5) year_D_R23p2-5.5km'!AN176</f>
        <v>-0.15548000000000001</v>
      </c>
      <c r="AB178" s="2">
        <f>'(6) SMB_R23p2-5km_Gl'!AO177-'(5) year_D_R23p2-5.5km'!AO176</f>
        <v>-0.16006999999999999</v>
      </c>
      <c r="AC178" s="2">
        <f>'(6) SMB_R23p2-5km_Gl'!AP177-'(5) year_D_R23p2-5.5km'!AP176</f>
        <v>-0.56009000000000009</v>
      </c>
      <c r="AD178" s="2">
        <f>'(6) SMB_R23p2-5km_Gl'!AQ177-'(5) year_D_R23p2-5.5km'!AQ176</f>
        <v>-0.78010000000000002</v>
      </c>
      <c r="AE178" s="2">
        <f>'(6) SMB_R23p2-5km_Gl'!AR177-'(5) year_D_R23p2-5.5km'!AR176</f>
        <v>-0.67011000000000009</v>
      </c>
      <c r="AF178" s="2">
        <f>'(6) SMB_R23p2-5km_Gl'!AS177-'(5) year_D_R23p2-5.5km'!AS176</f>
        <v>-0.37012</v>
      </c>
      <c r="AG178" s="2">
        <f>'(6) SMB_R23p2-5km_Gl'!AT177-'(5) year_D_R23p2-5.5km'!AT176</f>
        <v>-0.51012999999999997</v>
      </c>
      <c r="AH178" s="2">
        <f>'(6) SMB_R23p2-5km_Gl'!AU177-'(5) year_D_R23p2-5.5km'!AU176</f>
        <v>0.11985</v>
      </c>
      <c r="AI178" s="2">
        <f>'(6) SMB_R23p2-5km_Gl'!AV177-'(5) year_D_R23p2-5.5km'!AV176</f>
        <v>-0.23016</v>
      </c>
      <c r="AJ178" s="2">
        <f>'(6) SMB_R23p2-5km_Gl'!AW177-'(5) year_D_R23p2-5.5km'!AW176</f>
        <v>-0.70016999999999996</v>
      </c>
      <c r="AK178" s="2">
        <f>'(6) SMB_R23p2-5km_Gl'!AX177-'(5) year_D_R23p2-5.5km'!AX176</f>
        <v>-0.57017999999999991</v>
      </c>
      <c r="AL178" s="2">
        <f>'(6) SMB_R23p2-5km_Gl'!AY177-'(5) year_D_R23p2-5.5km'!AY176</f>
        <v>-0.65022000000000002</v>
      </c>
      <c r="AM178" s="2">
        <f>'(6) SMB_R23p2-5km_Gl'!AZ177-'(5) year_D_R23p2-5.5km'!AZ176</f>
        <v>-0.30041000000000001</v>
      </c>
      <c r="AN178" s="2">
        <f>'(6) SMB_R23p2-5km_Gl'!BA177-'(5) year_D_R23p2-5.5km'!BA176</f>
        <v>-0.27102000000000004</v>
      </c>
      <c r="AO178" s="2">
        <f>'(6) SMB_R23p2-5km_Gl'!BB177-'(5) year_D_R23p2-5.5km'!BB176</f>
        <v>-0.76139000000000001</v>
      </c>
      <c r="AP178" s="2">
        <f>'(6) SMB_R23p2-5km_Gl'!BC177-'(5) year_D_R23p2-5.5km'!BC176</f>
        <v>-0.47158999999999995</v>
      </c>
      <c r="AQ178" s="2">
        <f>'(6) SMB_R23p2-5km_Gl'!BD177-'(5) year_D_R23p2-5.5km'!BD176</f>
        <v>-0.42177999999999999</v>
      </c>
      <c r="AR178" s="2">
        <f>'(6) SMB_R23p2-5km_Gl'!BE177-'(5) year_D_R23p2-5.5km'!BE176</f>
        <v>-0.61197000000000001</v>
      </c>
      <c r="AS178" s="2">
        <f>'(6) SMB_R23p2-5km_Gl'!BF177-'(5) year_D_R23p2-5.5km'!BF176</f>
        <v>-0.61216000000000004</v>
      </c>
      <c r="AT178" s="2">
        <f>'(6) SMB_R23p2-5km_Gl'!BG177-'(5) year_D_R23p2-5.5km'!BG176</f>
        <v>-0.22367999999999999</v>
      </c>
      <c r="AU178" s="2">
        <f>'(6) SMB_R23p2-5km_Gl'!BH177-'(5) year_D_R23p2-5.5km'!BH176</f>
        <v>-0.55317000000000005</v>
      </c>
      <c r="AV178" s="2">
        <f>'(6) SMB_R23p2-5km_Gl'!BI177-'(5) year_D_R23p2-5.5km'!BI176</f>
        <v>-0.40204000000000001</v>
      </c>
      <c r="AW178" s="2">
        <f>'(6) SMB_R23p2-5km_Gl'!BJ177-'(5) year_D_R23p2-5.5km'!BJ176</f>
        <v>-4.7599999999999995E-3</v>
      </c>
      <c r="AX178" s="23">
        <f t="shared" si="27"/>
        <v>-0.21941391304347824</v>
      </c>
      <c r="AY178" s="23">
        <f t="shared" si="23"/>
        <v>2.4174210526315788E-2</v>
      </c>
      <c r="AZ178" s="23">
        <f t="shared" si="24"/>
        <v>-0.45613611111111119</v>
      </c>
      <c r="BD178" s="2">
        <f>SQRT('(5) year_D_R23p2-5.5km'!BN176^2+'(5) year_D_R23p2-5.5km'!$M176^2)</f>
        <v>2.6701090189273326E-2</v>
      </c>
      <c r="BE178" s="2">
        <f>SQRT('(5) year_D_R23p2-5.5km'!BO176^2+'(5) year_D_R23p2-5.5km'!$M176^2)</f>
        <v>2.6701090189273326E-2</v>
      </c>
      <c r="BF178" s="2">
        <f>SQRT('(5) year_D_R23p2-5.5km'!BP176^2+'(5) year_D_R23p2-5.5km'!$M176^2)</f>
        <v>2.6427412384630932E-2</v>
      </c>
      <c r="BG178" s="2">
        <f>SQRT('(5) year_D_R23p2-5.5km'!BQ176^2+'(5) year_D_R23p2-5.5km'!$M176^2)</f>
        <v>2.6186571851864029E-2</v>
      </c>
      <c r="BH178" s="2">
        <f>SQRT('(5) year_D_R23p2-5.5km'!BR176^2+'(5) year_D_R23p2-5.5km'!$M176^2)</f>
        <v>2.5979756863496441E-2</v>
      </c>
      <c r="BI178" s="2">
        <f>SQRT('(5) year_D_R23p2-5.5km'!BS176^2+'(5) year_D_R23p2-5.5km'!$M176^2)</f>
        <v>2.58040187351458E-2</v>
      </c>
      <c r="BJ178" s="2">
        <f>SQRT('(5) year_D_R23p2-5.5km'!BT176^2+'(5) year_D_R23p2-5.5km'!$M176^2)</f>
        <v>2.5660067722318349E-2</v>
      </c>
      <c r="BK178" s="2">
        <f>SQRT('(5) year_D_R23p2-5.5km'!BU176^2+'(5) year_D_R23p2-5.5km'!$M176^2)</f>
        <v>2.5541749011443481E-2</v>
      </c>
      <c r="BL178" s="2">
        <f>SQRT('(5) year_D_R23p2-5.5km'!BV176^2+'(5) year_D_R23p2-5.5km'!$M176^2)</f>
        <v>2.5446944265011678E-2</v>
      </c>
      <c r="BM178" s="2">
        <f>SQRT('(5) year_D_R23p2-5.5km'!BW176^2+'(5) year_D_R23p2-5.5km'!$M176^2)</f>
        <v>2.5373859636677678E-2</v>
      </c>
      <c r="BN178" s="2">
        <f>SQRT('(5) year_D_R23p2-5.5km'!BX176^2+'(5) year_D_R23p2-5.5km'!$M176^2)</f>
        <v>2.532104800388299E-2</v>
      </c>
      <c r="BO178" s="2">
        <f>SQRT('(5) year_D_R23p2-5.5km'!BY176^2+'(5) year_D_R23p2-5.5km'!$M176^2)</f>
        <v>2.5287426117396559E-2</v>
      </c>
      <c r="BP178" s="2">
        <f>SQRT('(5) year_D_R23p2-5.5km'!BZ176^2+'(5) year_D_R23p2-5.5km'!$M176^2)</f>
        <v>2.5266256471951517E-2</v>
      </c>
      <c r="BQ178" s="2">
        <f>SQRT('(5) year_D_R23p2-5.5km'!CA176^2+'(5) year_D_R23p2-5.5km'!$M176^2)</f>
        <v>2.526024037967782E-2</v>
      </c>
      <c r="BR178" s="2">
        <f>SQRT('(5) year_D_R23p2-5.5km'!CB176^2+'(5) year_D_R23p2-5.5km'!$M176^2)</f>
        <v>2.7519737482947622E-2</v>
      </c>
      <c r="BS178" s="2">
        <f>SQRT('(5) year_D_R23p2-5.5km'!CC176^2+'(5) year_D_R23p2-5.5km'!$M176^2)</f>
        <v>6.9047294462050074E-2</v>
      </c>
      <c r="BT178" s="2">
        <f>SQRT('(5) year_D_R23p2-5.5km'!CD176^2+'(5) year_D_R23p2-5.5km'!$M176^2)</f>
        <v>2.9791424662840387E-2</v>
      </c>
      <c r="BU178" s="2">
        <f>SQRT('(5) year_D_R23p2-5.5km'!CE176^2+'(5) year_D_R23p2-5.5km'!$M176^2)</f>
        <v>3.1278153234764149E-2</v>
      </c>
      <c r="BV178" s="2">
        <f>SQRT('(5) year_D_R23p2-5.5km'!CF176^2+'(5) year_D_R23p2-5.5km'!$M176^2)</f>
        <v>2.5088540028437925E-2</v>
      </c>
      <c r="BW178" s="2">
        <f>SQRT('(5) year_D_R23p2-5.5km'!CG176^2+'(5) year_D_R23p2-5.5km'!$M176^2)</f>
        <v>2.5493044940955806E-2</v>
      </c>
      <c r="BX178" s="2">
        <f>SQRT('(5) year_D_R23p2-5.5km'!CH176^2+'(5) year_D_R23p2-5.5km'!$M176^2)</f>
        <v>2.595773358564368E-2</v>
      </c>
      <c r="BY178" s="2">
        <f>SQRT('(5) year_D_R23p2-5.5km'!CI176^2+'(5) year_D_R23p2-5.5km'!$M176^2)</f>
        <v>3.5205849904628668E-2</v>
      </c>
      <c r="BZ178" s="2">
        <f>SQRT('(5) year_D_R23p2-5.5km'!CJ176^2+'(5) year_D_R23p2-5.5km'!$M176^2)</f>
        <v>3.6711596755346257E-2</v>
      </c>
      <c r="CA178" s="2">
        <f>SQRT('(5) year_D_R23p2-5.5km'!CK176^2+'(5) year_D_R23p2-5.5km'!$M176^2)</f>
        <v>9.6542142682931931E-2</v>
      </c>
      <c r="CB178" s="2">
        <f>SQRT('(5) year_D_R23p2-5.5km'!CL176^2+'(5) year_D_R23p2-5.5km'!$M176^2)</f>
        <v>4.7688246842555786E-2</v>
      </c>
      <c r="CC178" s="2">
        <f>SQRT('(5) year_D_R23p2-5.5km'!CM176^2+'(5) year_D_R23p2-5.5km'!$M176^2)</f>
        <v>2.4107164058076148E-2</v>
      </c>
      <c r="CD178" s="2">
        <f>SQRT('(5) year_D_R23p2-5.5km'!CN176^2+'(5) year_D_R23p2-5.5km'!$M176^2)</f>
        <v>2.4109566506991888E-2</v>
      </c>
      <c r="CE178" s="2">
        <f>SQRT('(5) year_D_R23p2-5.5km'!CO176^2+'(5) year_D_R23p2-5.5km'!$M176^2)</f>
        <v>2.4114540873141257E-2</v>
      </c>
      <c r="CF178" s="2">
        <f>SQRT('(5) year_D_R23p2-5.5km'!CP176^2+'(5) year_D_R23p2-5.5km'!$M176^2)</f>
        <v>2.4123101322913374E-2</v>
      </c>
      <c r="CG178" s="2">
        <f>SQRT('(5) year_D_R23p2-5.5km'!CQ176^2+'(5) year_D_R23p2-5.5km'!$M176^2)</f>
        <v>2.4134806802651537E-2</v>
      </c>
      <c r="CH178" s="2">
        <f>SQRT('(5) year_D_R23p2-5.5km'!CR176^2+'(5) year_D_R23p2-5.5km'!$M176^2)</f>
        <v>2.4135571625690088E-2</v>
      </c>
      <c r="CI178" s="2">
        <f>SQRT('(5) year_D_R23p2-5.5km'!CS176^2+'(5) year_D_R23p2-5.5km'!$M176^2)</f>
        <v>2.4125751659278643E-2</v>
      </c>
      <c r="CJ178" s="2">
        <f>SQRT('(5) year_D_R23p2-5.5km'!CT176^2+'(5) year_D_R23p2-5.5km'!$M176^2)</f>
        <v>2.4117976847900992E-2</v>
      </c>
      <c r="CK178" s="2">
        <f>SQRT('(5) year_D_R23p2-5.5km'!CU176^2+'(5) year_D_R23p2-5.5km'!$M176^2)</f>
        <v>2.4113682083132245E-2</v>
      </c>
      <c r="CL178" s="2">
        <f>SQRT('(5) year_D_R23p2-5.5km'!CV176^2+'(5) year_D_R23p2-5.5km'!$M176^2)</f>
        <v>2.4131144641081743E-2</v>
      </c>
      <c r="CM178" s="2">
        <f>SQRT('(5) year_D_R23p2-5.5km'!CW176^2+'(5) year_D_R23p2-5.5km'!$M176^2)</f>
        <v>2.413530148940109E-2</v>
      </c>
      <c r="CN178" s="2">
        <f>SQRT('(5) year_D_R23p2-5.5km'!CX176^2+'(5) year_D_R23p2-5.5km'!$M176^2)</f>
        <v>2.4228404697148813E-2</v>
      </c>
      <c r="CO178" s="2">
        <f>SQRT('(5) year_D_R23p2-5.5km'!CY176^2+'(5) year_D_R23p2-5.5km'!$M176^2)</f>
        <v>2.468081432452552E-2</v>
      </c>
      <c r="CP178" s="2">
        <f>SQRT('(5) year_D_R23p2-5.5km'!CZ176^2+'(5) year_D_R23p2-5.5km'!$M176^2)</f>
        <v>2.4868124848906169E-2</v>
      </c>
      <c r="CQ178" s="2">
        <f>SQRT('(5) year_D_R23p2-5.5km'!DA176^2+'(5) year_D_R23p2-5.5km'!$M176^2)</f>
        <v>2.493575546621303E-2</v>
      </c>
      <c r="CR178" s="2">
        <f>SQRT('(5) year_D_R23p2-5.5km'!DB176^2+'(5) year_D_R23p2-5.5km'!$M176^2)</f>
        <v>2.5005338033761176E-2</v>
      </c>
      <c r="CS178" s="2">
        <f>SQRT('(5) year_D_R23p2-5.5km'!DC176^2+'(5) year_D_R23p2-5.5km'!$M176^2)</f>
        <v>2.5066520369377468E-2</v>
      </c>
      <c r="CT178" s="2">
        <f>SQRT('(5) year_D_R23p2-5.5km'!DD176^2+'(5) year_D_R23p2-5.5km'!$M176^2)</f>
        <v>2.5968429893865167E-2</v>
      </c>
      <c r="CU178" s="2">
        <f>SQRT('(5) year_D_R23p2-5.5km'!DE176^2+'(5) year_D_R23p2-5.5km'!$M176^2)</f>
        <v>2.8643840174790137E-2</v>
      </c>
      <c r="CV178" s="2">
        <f>SQRT('(5) year_D_R23p2-5.5km'!DF176^2+'(5) year_D_R23p2-5.5km'!$M176^2)</f>
        <v>2.7086836979984468E-2</v>
      </c>
      <c r="CW178" s="2">
        <f>SQRT('(5) year_D_R23p2-5.5km'!DG176^2+'(5) year_D_R23p2-5.5km'!$M176^2)</f>
        <v>2.5233713048172804E-2</v>
      </c>
      <c r="CX178" s="2">
        <f>SQRT('(5) year_D_R23p2-5.5km'!DH176^2+'(5) year_D_R23p2-5.5km'!$M176^2)</f>
        <v>3.3326117014112755E-2</v>
      </c>
      <c r="CY178" s="2">
        <f t="shared" si="25"/>
        <v>4.3177101260239003E-3</v>
      </c>
      <c r="CZ178" s="2">
        <f t="shared" si="22"/>
        <v>6.7445914217345105E-3</v>
      </c>
      <c r="DA178" s="2">
        <f t="shared" si="26"/>
        <v>5.8759933756346141E-3</v>
      </c>
    </row>
    <row r="179" spans="1:105" x14ac:dyDescent="0.2">
      <c r="A179" s="170" t="s">
        <v>134</v>
      </c>
      <c r="B179" s="3" t="s">
        <v>243</v>
      </c>
      <c r="C179" s="2">
        <f>'(6) SMB_R23p2-5km_Gl'!P178-'(5) year_D_R23p2-5.5km'!P177</f>
        <v>0.35989999999999994</v>
      </c>
      <c r="D179" s="2">
        <f>'(6) SMB_R23p2-5km_Gl'!Q178-'(5) year_D_R23p2-5.5km'!Q177</f>
        <v>0.51990000000000003</v>
      </c>
      <c r="E179" s="2">
        <f>'(6) SMB_R23p2-5km_Gl'!R178-'(5) year_D_R23p2-5.5km'!R177</f>
        <v>0.19990000000000002</v>
      </c>
      <c r="F179" s="2">
        <f>'(6) SMB_R23p2-5km_Gl'!S178-'(5) year_D_R23p2-5.5km'!S177</f>
        <v>9.8999999999999644E-3</v>
      </c>
      <c r="G179" s="2">
        <f>'(6) SMB_R23p2-5km_Gl'!T178-'(5) year_D_R23p2-5.5km'!T177</f>
        <v>0.25989999999999996</v>
      </c>
      <c r="H179" s="2">
        <f>'(6) SMB_R23p2-5km_Gl'!U178-'(5) year_D_R23p2-5.5km'!U177</f>
        <v>1.9899999999999973E-2</v>
      </c>
      <c r="I179" s="2">
        <f>'(6) SMB_R23p2-5km_Gl'!V178-'(5) year_D_R23p2-5.5km'!V177</f>
        <v>6.9900000000000018E-2</v>
      </c>
      <c r="J179" s="2">
        <f>'(6) SMB_R23p2-5km_Gl'!W178-'(5) year_D_R23p2-5.5km'!W177</f>
        <v>-0.27010000000000001</v>
      </c>
      <c r="K179" s="2">
        <f>'(6) SMB_R23p2-5km_Gl'!X178-'(5) year_D_R23p2-5.5km'!X177</f>
        <v>3.9899999999999991E-2</v>
      </c>
      <c r="L179" s="2">
        <f>'(6) SMB_R23p2-5km_Gl'!Y178-'(5) year_D_R23p2-5.5km'!Y177</f>
        <v>-0.46010000000000001</v>
      </c>
      <c r="M179" s="2">
        <f>'(6) SMB_R23p2-5km_Gl'!Z178-'(5) year_D_R23p2-5.5km'!Z177</f>
        <v>-0.61010000000000009</v>
      </c>
      <c r="N179" s="2">
        <f>'(6) SMB_R23p2-5km_Gl'!AA178-'(5) year_D_R23p2-5.5km'!AA177</f>
        <v>-3.0100000000000016E-2</v>
      </c>
      <c r="O179" s="2">
        <f>'(6) SMB_R23p2-5km_Gl'!AB178-'(5) year_D_R23p2-5.5km'!AB177</f>
        <v>0.44990000000000002</v>
      </c>
      <c r="P179" s="2">
        <f>'(6) SMB_R23p2-5km_Gl'!AC178-'(5) year_D_R23p2-5.5km'!AC177</f>
        <v>0.4299</v>
      </c>
      <c r="Q179" s="2">
        <f>'(6) SMB_R23p2-5km_Gl'!AD178-'(5) year_D_R23p2-5.5km'!AD177</f>
        <v>0.29945739999999998</v>
      </c>
      <c r="R179" s="2">
        <f>'(6) SMB_R23p2-5km_Gl'!AE178-'(5) year_D_R23p2-5.5km'!AE177</f>
        <v>0.25630549999999996</v>
      </c>
      <c r="S179" s="2">
        <f>'(6) SMB_R23p2-5km_Gl'!AF178-'(5) year_D_R23p2-5.5km'!AF177</f>
        <v>-0.21808500000000003</v>
      </c>
      <c r="T179" s="2">
        <f>'(6) SMB_R23p2-5km_Gl'!AG178-'(5) year_D_R23p2-5.5km'!AG177</f>
        <v>-0.22624670000000002</v>
      </c>
      <c r="U179" s="2">
        <f>'(6) SMB_R23p2-5km_Gl'!AH178-'(5) year_D_R23p2-5.5km'!AH177</f>
        <v>-0.64600040000000003</v>
      </c>
      <c r="V179" s="2">
        <f>'(6) SMB_R23p2-5km_Gl'!AI178-'(5) year_D_R23p2-5.5km'!AI177</f>
        <v>-2.6480500000000073E-2</v>
      </c>
      <c r="W179" s="2">
        <f>'(6) SMB_R23p2-5km_Gl'!AJ178-'(5) year_D_R23p2-5.5km'!AJ177</f>
        <v>0.34303939999999994</v>
      </c>
      <c r="X179" s="2">
        <f>'(6) SMB_R23p2-5km_Gl'!AK178-'(5) year_D_R23p2-5.5km'!AK177</f>
        <v>0.42175079999999993</v>
      </c>
      <c r="Y179" s="2">
        <f>'(6) SMB_R23p2-5km_Gl'!AL178-'(5) year_D_R23p2-5.5km'!AL177</f>
        <v>0.32214879999999996</v>
      </c>
      <c r="Z179" s="2">
        <f>'(6) SMB_R23p2-5km_Gl'!AM178-'(5) year_D_R23p2-5.5km'!AM177</f>
        <v>-0.5674532000000001</v>
      </c>
      <c r="AA179" s="2">
        <f>'(6) SMB_R23p2-5km_Gl'!AN178-'(5) year_D_R23p2-5.5km'!AN177</f>
        <v>3.2944799999999996E-2</v>
      </c>
      <c r="AB179" s="2">
        <f>'(6) SMB_R23p2-5km_Gl'!AO178-'(5) year_D_R23p2-5.5km'!AO177</f>
        <v>8.334280000000005E-2</v>
      </c>
      <c r="AC179" s="2">
        <f>'(6) SMB_R23p2-5km_Gl'!AP178-'(5) year_D_R23p2-5.5km'!AP177</f>
        <v>-0.30897560000000002</v>
      </c>
      <c r="AD179" s="2">
        <f>'(6) SMB_R23p2-5km_Gl'!AQ178-'(5) year_D_R23p2-5.5km'!AQ177</f>
        <v>-0.55129399999999995</v>
      </c>
      <c r="AE179" s="2">
        <f>'(6) SMB_R23p2-5km_Gl'!AR178-'(5) year_D_R23p2-5.5km'!AR177</f>
        <v>-0.50361240000000007</v>
      </c>
      <c r="AF179" s="2">
        <f>'(6) SMB_R23p2-5km_Gl'!AS178-'(5) year_D_R23p2-5.5km'!AS177</f>
        <v>-0.29593080000000005</v>
      </c>
      <c r="AG179" s="2">
        <f>'(6) SMB_R23p2-5km_Gl'!AT178-'(5) year_D_R23p2-5.5km'!AT177</f>
        <v>-0.19824920000000004</v>
      </c>
      <c r="AH179" s="2">
        <f>'(6) SMB_R23p2-5km_Gl'!AU178-'(5) year_D_R23p2-5.5km'!AU177</f>
        <v>0.2494324</v>
      </c>
      <c r="AI179" s="2">
        <f>'(6) SMB_R23p2-5km_Gl'!AV178-'(5) year_D_R23p2-5.5km'!AV177</f>
        <v>-0.21288600000000002</v>
      </c>
      <c r="AJ179" s="2">
        <f>'(6) SMB_R23p2-5km_Gl'!AW178-'(5) year_D_R23p2-5.5km'!AW177</f>
        <v>-0.59520440000000008</v>
      </c>
      <c r="AK179" s="2">
        <f>'(6) SMB_R23p2-5km_Gl'!AX178-'(5) year_D_R23p2-5.5km'!AX177</f>
        <v>-0.60800290000000001</v>
      </c>
      <c r="AL179" s="2">
        <f>'(6) SMB_R23p2-5km_Gl'!AY178-'(5) year_D_R23p2-5.5km'!AY177</f>
        <v>-0.64520440000000001</v>
      </c>
      <c r="AM179" s="2">
        <f>'(6) SMB_R23p2-5km_Gl'!AZ178-'(5) year_D_R23p2-5.5km'!AZ177</f>
        <v>-0.33968950000000009</v>
      </c>
      <c r="AN179" s="2">
        <f>'(6) SMB_R23p2-5km_Gl'!BA178-'(5) year_D_R23p2-5.5km'!BA177</f>
        <v>-0.27121190000000006</v>
      </c>
      <c r="AO179" s="2">
        <f>'(6) SMB_R23p2-5km_Gl'!BB178-'(5) year_D_R23p2-5.5km'!BB177</f>
        <v>-0.71528649999999994</v>
      </c>
      <c r="AP179" s="2">
        <f>'(6) SMB_R23p2-5km_Gl'!BC178-'(5) year_D_R23p2-5.5km'!BC177</f>
        <v>-0.62937360000000009</v>
      </c>
      <c r="AQ179" s="2">
        <f>'(6) SMB_R23p2-5km_Gl'!BD178-'(5) year_D_R23p2-5.5km'!BD177</f>
        <v>-0.59346069999999995</v>
      </c>
      <c r="AR179" s="2">
        <f>'(6) SMB_R23p2-5km_Gl'!BE178-'(5) year_D_R23p2-5.5km'!BE177</f>
        <v>-0.88802789999999998</v>
      </c>
      <c r="AS179" s="2">
        <f>'(6) SMB_R23p2-5km_Gl'!BF178-'(5) year_D_R23p2-5.5km'!BF177</f>
        <v>-0.74779410000000013</v>
      </c>
      <c r="AT179" s="2">
        <f>'(6) SMB_R23p2-5km_Gl'!BG178-'(5) year_D_R23p2-5.5km'!BG177</f>
        <v>-0.24444589999999999</v>
      </c>
      <c r="AU179" s="2">
        <f>'(6) SMB_R23p2-5km_Gl'!BH178-'(5) year_D_R23p2-5.5km'!BH177</f>
        <v>-0.71941109999999997</v>
      </c>
      <c r="AV179" s="2">
        <f>'(6) SMB_R23p2-5km_Gl'!BI178-'(5) year_D_R23p2-5.5km'!BI177</f>
        <v>-0.44510270000000007</v>
      </c>
      <c r="AW179" s="2">
        <f>'(6) SMB_R23p2-5km_Gl'!BJ178-'(5) year_D_R23p2-5.5km'!BJ177</f>
        <v>-7.373200000000002E-2</v>
      </c>
      <c r="AX179" s="23">
        <f t="shared" si="27"/>
        <v>-0.17826972826086959</v>
      </c>
      <c r="AY179" s="23">
        <f t="shared" si="23"/>
        <v>2.3896357894736823E-2</v>
      </c>
      <c r="AZ179" s="23">
        <f t="shared" si="24"/>
        <v>-0.46685897777777779</v>
      </c>
      <c r="BD179" s="2">
        <f>SQRT('(5) year_D_R23p2-5.5km'!BN177^2+'(5) year_D_R23p2-5.5km'!$M177^2)</f>
        <v>0.52422914256082431</v>
      </c>
      <c r="BE179" s="2">
        <f>SQRT('(5) year_D_R23p2-5.5km'!BO177^2+'(5) year_D_R23p2-5.5km'!$M177^2)</f>
        <v>0.48218740929907705</v>
      </c>
      <c r="BF179" s="2">
        <f>SQRT('(5) year_D_R23p2-5.5km'!BP177^2+'(5) year_D_R23p2-5.5km'!$M177^2)</f>
        <v>0.44218808150911171</v>
      </c>
      <c r="BG179" s="2">
        <f>SQRT('(5) year_D_R23p2-5.5km'!BQ177^2+'(5) year_D_R23p2-5.5km'!$M177^2)</f>
        <v>0.40472949189239282</v>
      </c>
      <c r="BH179" s="2">
        <f>SQRT('(5) year_D_R23p2-5.5km'!BR177^2+'(5) year_D_R23p2-5.5km'!$M177^2)</f>
        <v>0.36938010827409035</v>
      </c>
      <c r="BI179" s="2">
        <f>SQRT('(5) year_D_R23p2-5.5km'!BS177^2+'(5) year_D_R23p2-5.5km'!$M177^2)</f>
        <v>0.33573602803671276</v>
      </c>
      <c r="BJ179" s="2">
        <f>SQRT('(5) year_D_R23p2-5.5km'!BT177^2+'(5) year_D_R23p2-5.5km'!$M177^2)</f>
        <v>0.30479573045498504</v>
      </c>
      <c r="BK179" s="2">
        <f>SQRT('(5) year_D_R23p2-5.5km'!BU177^2+'(5) year_D_R23p2-5.5km'!$M177^2)</f>
        <v>0.2762023800748783</v>
      </c>
      <c r="BL179" s="2">
        <f>SQRT('(5) year_D_R23p2-5.5km'!BV177^2+'(5) year_D_R23p2-5.5km'!$M177^2)</f>
        <v>0.2496802567457603</v>
      </c>
      <c r="BM179" s="2">
        <f>SQRT('(5) year_D_R23p2-5.5km'!BW177^2+'(5) year_D_R23p2-5.5km'!$M177^2)</f>
        <v>0.2267272956286438</v>
      </c>
      <c r="BN179" s="2">
        <f>SQRT('(5) year_D_R23p2-5.5km'!BX177^2+'(5) year_D_R23p2-5.5km'!$M177^2)</f>
        <v>0.20711893333878764</v>
      </c>
      <c r="BO179" s="2">
        <f>SQRT('(5) year_D_R23p2-5.5km'!BY177^2+'(5) year_D_R23p2-5.5km'!$M177^2)</f>
        <v>0.19209947416687284</v>
      </c>
      <c r="BP179" s="2">
        <f>SQRT('(5) year_D_R23p2-5.5km'!BZ177^2+'(5) year_D_R23p2-5.5km'!$M177^2)</f>
        <v>0.18257069570653303</v>
      </c>
      <c r="BQ179" s="2">
        <f>SQRT('(5) year_D_R23p2-5.5km'!CA177^2+'(5) year_D_R23p2-5.5km'!$M177^2)</f>
        <v>0.17912541228933937</v>
      </c>
      <c r="BR179" s="2">
        <f>SQRT('(5) year_D_R23p2-5.5km'!CB177^2+'(5) year_D_R23p2-5.5km'!$M177^2)</f>
        <v>0.1175659248343697</v>
      </c>
      <c r="BS179" s="2">
        <f>SQRT('(5) year_D_R23p2-5.5km'!CC177^2+'(5) year_D_R23p2-5.5km'!$M177^2)</f>
        <v>0.16469322163086109</v>
      </c>
      <c r="BT179" s="2">
        <f>SQRT('(5) year_D_R23p2-5.5km'!CD177^2+'(5) year_D_R23p2-5.5km'!$M177^2)</f>
        <v>0.14995361774866595</v>
      </c>
      <c r="BU179" s="2">
        <f>SQRT('(5) year_D_R23p2-5.5km'!CE177^2+'(5) year_D_R23p2-5.5km'!$M177^2)</f>
        <v>0.15055183661504537</v>
      </c>
      <c r="BV179" s="2">
        <f>SQRT('(5) year_D_R23p2-5.5km'!CF177^2+'(5) year_D_R23p2-5.5km'!$M177^2)</f>
        <v>0.1415698515698128</v>
      </c>
      <c r="BW179" s="2">
        <f>SQRT('(5) year_D_R23p2-5.5km'!CG177^2+'(5) year_D_R23p2-5.5km'!$M177^2)</f>
        <v>0.14274194801766252</v>
      </c>
      <c r="BX179" s="2">
        <f>SQRT('(5) year_D_R23p2-5.5km'!CH177^2+'(5) year_D_R23p2-5.5km'!$M177^2)</f>
        <v>0.13994280600230008</v>
      </c>
      <c r="BY179" s="2">
        <f>SQRT('(5) year_D_R23p2-5.5km'!CI177^2+'(5) year_D_R23p2-5.5km'!$M177^2)</f>
        <v>0.15503110961230182</v>
      </c>
      <c r="BZ179" s="2">
        <f>SQRT('(5) year_D_R23p2-5.5km'!CJ177^2+'(5) year_D_R23p2-5.5km'!$M177^2)</f>
        <v>0.15899928692569995</v>
      </c>
      <c r="CA179" s="2">
        <f>SQRT('(5) year_D_R23p2-5.5km'!CK177^2+'(5) year_D_R23p2-5.5km'!$M177^2)</f>
        <v>0.16475038110182594</v>
      </c>
      <c r="CB179" s="2">
        <f>SQRT('(5) year_D_R23p2-5.5km'!CL177^2+'(5) year_D_R23p2-5.5km'!$M177^2)</f>
        <v>0.16503954569382337</v>
      </c>
      <c r="CC179" s="2">
        <f>SQRT('(5) year_D_R23p2-5.5km'!CM177^2+'(5) year_D_R23p2-5.5km'!$M177^2)</f>
        <v>0.1699746258030562</v>
      </c>
      <c r="CD179" s="2">
        <f>SQRT('(5) year_D_R23p2-5.5km'!CN177^2+'(5) year_D_R23p2-5.5km'!$M177^2)</f>
        <v>0.16833020255827075</v>
      </c>
      <c r="CE179" s="2">
        <f>SQRT('(5) year_D_R23p2-5.5km'!CO177^2+'(5) year_D_R23p2-5.5km'!$M177^2)</f>
        <v>0.16862517169347313</v>
      </c>
      <c r="CF179" s="2">
        <f>SQRT('(5) year_D_R23p2-5.5km'!CP177^2+'(5) year_D_R23p2-5.5km'!$M177^2)</f>
        <v>0.17098736347044174</v>
      </c>
      <c r="CG179" s="2">
        <f>SQRT('(5) year_D_R23p2-5.5km'!CQ177^2+'(5) year_D_R23p2-5.5km'!$M177^2)</f>
        <v>0.17485508655705057</v>
      </c>
      <c r="CH179" s="2">
        <f>SQRT('(5) year_D_R23p2-5.5km'!CR177^2+'(5) year_D_R23p2-5.5km'!$M177^2)</f>
        <v>0.17262378207572579</v>
      </c>
      <c r="CI179" s="2">
        <f>SQRT('(5) year_D_R23p2-5.5km'!CS177^2+'(5) year_D_R23p2-5.5km'!$M177^2)</f>
        <v>0.16412109340824646</v>
      </c>
      <c r="CJ179" s="2">
        <f>SQRT('(5) year_D_R23p2-5.5km'!CT177^2+'(5) year_D_R23p2-5.5km'!$M177^2)</f>
        <v>0.1569292682973199</v>
      </c>
      <c r="CK179" s="2">
        <f>SQRT('(5) year_D_R23p2-5.5km'!CU177^2+'(5) year_D_R23p2-5.5km'!$M177^2)</f>
        <v>0.15173342342160123</v>
      </c>
      <c r="CL179" s="2">
        <f>SQRT('(5) year_D_R23p2-5.5km'!CV177^2+'(5) year_D_R23p2-5.5km'!$M177^2)</f>
        <v>0.146058329675331</v>
      </c>
      <c r="CM179" s="2">
        <f>SQRT('(5) year_D_R23p2-5.5km'!CW177^2+'(5) year_D_R23p2-5.5km'!$M177^2)</f>
        <v>0.15145653529787487</v>
      </c>
      <c r="CN179" s="2">
        <f>SQRT('(5) year_D_R23p2-5.5km'!CX177^2+'(5) year_D_R23p2-5.5km'!$M177^2)</f>
        <v>0.16620793329416009</v>
      </c>
      <c r="CO179" s="2">
        <f>SQRT('(5) year_D_R23p2-5.5km'!CY177^2+'(5) year_D_R23p2-5.5km'!$M177^2)</f>
        <v>0.16844573505052834</v>
      </c>
      <c r="CP179" s="2">
        <f>SQRT('(5) year_D_R23p2-5.5km'!CZ177^2+'(5) year_D_R23p2-5.5km'!$M177^2)</f>
        <v>0.15593296488033176</v>
      </c>
      <c r="CQ179" s="2">
        <f>SQRT('(5) year_D_R23p2-5.5km'!DA177^2+'(5) year_D_R23p2-5.5km'!$M177^2)</f>
        <v>0.16720956278480825</v>
      </c>
      <c r="CR179" s="2">
        <f>SQRT('(5) year_D_R23p2-5.5km'!DB177^2+'(5) year_D_R23p2-5.5km'!$M177^2)</f>
        <v>0.17774608615034732</v>
      </c>
      <c r="CS179" s="2">
        <f>SQRT('(5) year_D_R23p2-5.5km'!DC177^2+'(5) year_D_R23p2-5.5km'!$M177^2)</f>
        <v>0.1921671923435023</v>
      </c>
      <c r="CT179" s="2">
        <f>SQRT('(5) year_D_R23p2-5.5km'!DD177^2+'(5) year_D_R23p2-5.5km'!$M177^2)</f>
        <v>0.20164426177800934</v>
      </c>
      <c r="CU179" s="2">
        <f>SQRT('(5) year_D_R23p2-5.5km'!DE177^2+'(5) year_D_R23p2-5.5km'!$M177^2)</f>
        <v>0.22109427060187312</v>
      </c>
      <c r="CV179" s="2">
        <f>SQRT('(5) year_D_R23p2-5.5km'!DF177^2+'(5) year_D_R23p2-5.5km'!$M177^2)</f>
        <v>0.22865489049655871</v>
      </c>
      <c r="CW179" s="2">
        <f>SQRT('(5) year_D_R23p2-5.5km'!DG177^2+'(5) year_D_R23p2-5.5km'!$M177^2)</f>
        <v>0.24751970285247757</v>
      </c>
      <c r="CX179" s="2">
        <f>SQRT('(5) year_D_R23p2-5.5km'!DH177^2+'(5) year_D_R23p2-5.5km'!$M177^2)</f>
        <v>0.24979259324890482</v>
      </c>
      <c r="CY179" s="2">
        <f t="shared" si="25"/>
        <v>3.1596377621533778E-2</v>
      </c>
      <c r="CZ179" s="2">
        <f t="shared" si="22"/>
        <v>6.3281155455148841E-2</v>
      </c>
      <c r="DA179" s="2">
        <f t="shared" si="26"/>
        <v>4.2104116536536493E-2</v>
      </c>
    </row>
    <row r="180" spans="1:105" x14ac:dyDescent="0.2">
      <c r="A180" s="170" t="s">
        <v>133</v>
      </c>
      <c r="B180" s="3" t="s">
        <v>243</v>
      </c>
      <c r="C180" s="2">
        <f>'(6) SMB_R23p2-5km_Gl'!P179-'(5) year_D_R23p2-5.5km'!P178</f>
        <v>0.58950000000000014</v>
      </c>
      <c r="D180" s="2">
        <f>'(6) SMB_R23p2-5km_Gl'!Q179-'(5) year_D_R23p2-5.5km'!Q178</f>
        <v>0.53950000000000009</v>
      </c>
      <c r="E180" s="2">
        <f>'(6) SMB_R23p2-5km_Gl'!R179-'(5) year_D_R23p2-5.5km'!R178</f>
        <v>0.16949999999999998</v>
      </c>
      <c r="F180" s="2">
        <f>'(6) SMB_R23p2-5km_Gl'!S179-'(5) year_D_R23p2-5.5km'!S178</f>
        <v>5.9499999999999997E-2</v>
      </c>
      <c r="G180" s="2">
        <f>'(6) SMB_R23p2-5km_Gl'!T179-'(5) year_D_R23p2-5.5km'!T178</f>
        <v>0.39949999999999997</v>
      </c>
      <c r="H180" s="2">
        <f>'(6) SMB_R23p2-5km_Gl'!U179-'(5) year_D_R23p2-5.5km'!U178</f>
        <v>0.11950000000000005</v>
      </c>
      <c r="I180" s="2">
        <f>'(6) SMB_R23p2-5km_Gl'!V179-'(5) year_D_R23p2-5.5km'!V178</f>
        <v>0.13950000000000007</v>
      </c>
      <c r="J180" s="2">
        <f>'(6) SMB_R23p2-5km_Gl'!W179-'(5) year_D_R23p2-5.5km'!W178</f>
        <v>-0.39049999999999996</v>
      </c>
      <c r="K180" s="2">
        <f>'(6) SMB_R23p2-5km_Gl'!X179-'(5) year_D_R23p2-5.5km'!X178</f>
        <v>0.11950000000000005</v>
      </c>
      <c r="L180" s="2">
        <f>'(6) SMB_R23p2-5km_Gl'!Y179-'(5) year_D_R23p2-5.5km'!Y178</f>
        <v>-0.61049999999999993</v>
      </c>
      <c r="M180" s="2">
        <f>'(6) SMB_R23p2-5km_Gl'!Z179-'(5) year_D_R23p2-5.5km'!Z178</f>
        <v>-0.78049999999999997</v>
      </c>
      <c r="N180" s="2">
        <f>'(6) SMB_R23p2-5km_Gl'!AA179-'(5) year_D_R23p2-5.5km'!AA178</f>
        <v>-0.20050000000000001</v>
      </c>
      <c r="O180" s="2">
        <f>'(6) SMB_R23p2-5km_Gl'!AB179-'(5) year_D_R23p2-5.5km'!AB178</f>
        <v>0.61949999999999994</v>
      </c>
      <c r="P180" s="2">
        <f>'(6) SMB_R23p2-5km_Gl'!AC179-'(5) year_D_R23p2-5.5km'!AC178</f>
        <v>0.46950000000000003</v>
      </c>
      <c r="Q180" s="2">
        <f>'(6) SMB_R23p2-5km_Gl'!AD179-'(5) year_D_R23p2-5.5km'!AD178</f>
        <v>7.7992000000000061E-2</v>
      </c>
      <c r="R180" s="2">
        <f>'(6) SMB_R23p2-5km_Gl'!AE179-'(5) year_D_R23p2-5.5km'!AE178</f>
        <v>0.42648399999999997</v>
      </c>
      <c r="S180" s="2">
        <f>'(6) SMB_R23p2-5km_Gl'!AF179-'(5) year_D_R23p2-5.5km'!AF178</f>
        <v>-0.36651549999999994</v>
      </c>
      <c r="T180" s="2">
        <f>'(6) SMB_R23p2-5km_Gl'!AG179-'(5) year_D_R23p2-5.5km'!AG178</f>
        <v>-0.4426795</v>
      </c>
      <c r="U180" s="2">
        <f>'(6) SMB_R23p2-5km_Gl'!AH179-'(5) year_D_R23p2-5.5km'!AH178</f>
        <v>-0.75725299999999995</v>
      </c>
      <c r="V180" s="2">
        <f>'(6) SMB_R23p2-5km_Gl'!AI179-'(5) year_D_R23p2-5.5km'!AI178</f>
        <v>-0.26884349999999996</v>
      </c>
      <c r="W180" s="2">
        <f>'(6) SMB_R23p2-5km_Gl'!AJ179-'(5) year_D_R23p2-5.5km'!AJ178</f>
        <v>0.13350100000000009</v>
      </c>
      <c r="X180" s="2">
        <f>'(6) SMB_R23p2-5km_Gl'!AK179-'(5) year_D_R23p2-5.5km'!AK178</f>
        <v>0.35569700000000015</v>
      </c>
      <c r="Y180" s="2">
        <f>'(6) SMB_R23p2-5km_Gl'!AL179-'(5) year_D_R23p2-5.5km'!AL178</f>
        <v>0.44259850000000001</v>
      </c>
      <c r="Z180" s="2">
        <f>'(6) SMB_R23p2-5km_Gl'!AM179-'(5) year_D_R23p2-5.5km'!AM178</f>
        <v>-0.73127049999999982</v>
      </c>
      <c r="AA180" s="2">
        <f>'(6) SMB_R23p2-5km_Gl'!AN179-'(5) year_D_R23p2-5.5km'!AN178</f>
        <v>-1.4368999999999965E-2</v>
      </c>
      <c r="AB180" s="2">
        <f>'(6) SMB_R23p2-5km_Gl'!AO179-'(5) year_D_R23p2-5.5km'!AO178</f>
        <v>1.7620000000000413E-3</v>
      </c>
      <c r="AC180" s="2">
        <f>'(6) SMB_R23p2-5km_Gl'!AP179-'(5) year_D_R23p2-5.5km'!AP178</f>
        <v>-0.62671349999999992</v>
      </c>
      <c r="AD180" s="2">
        <f>'(6) SMB_R23p2-5km_Gl'!AQ179-'(5) year_D_R23p2-5.5km'!AQ178</f>
        <v>-1.0351890000000001</v>
      </c>
      <c r="AE180" s="2">
        <f>'(6) SMB_R23p2-5km_Gl'!AR179-'(5) year_D_R23p2-5.5km'!AR178</f>
        <v>-0.6836644999999999</v>
      </c>
      <c r="AF180" s="2">
        <f>'(6) SMB_R23p2-5km_Gl'!AS179-'(5) year_D_R23p2-5.5km'!AS178</f>
        <v>-0.53214000000000006</v>
      </c>
      <c r="AG180" s="2">
        <f>'(6) SMB_R23p2-5km_Gl'!AT179-'(5) year_D_R23p2-5.5km'!AT178</f>
        <v>-0.59061549999999996</v>
      </c>
      <c r="AH180" s="2">
        <f>'(6) SMB_R23p2-5km_Gl'!AU179-'(5) year_D_R23p2-5.5km'!AU178</f>
        <v>0.29090899999999986</v>
      </c>
      <c r="AI180" s="2">
        <f>'(6) SMB_R23p2-5km_Gl'!AV179-'(5) year_D_R23p2-5.5km'!AV178</f>
        <v>-0.61756649999999991</v>
      </c>
      <c r="AJ180" s="2">
        <f>'(6) SMB_R23p2-5km_Gl'!AW179-'(5) year_D_R23p2-5.5km'!AW178</f>
        <v>-1.0760420000000002</v>
      </c>
      <c r="AK180" s="2">
        <f>'(6) SMB_R23p2-5km_Gl'!AX179-'(5) year_D_R23p2-5.5km'!AX178</f>
        <v>-1.0145175</v>
      </c>
      <c r="AL180" s="2">
        <f>'(6) SMB_R23p2-5km_Gl'!AY179-'(5) year_D_R23p2-5.5km'!AY178</f>
        <v>-1.0437634999999998</v>
      </c>
      <c r="AM180" s="2">
        <f>'(6) SMB_R23p2-5km_Gl'!AZ179-'(5) year_D_R23p2-5.5km'!AZ178</f>
        <v>-0.61604200000000009</v>
      </c>
      <c r="AN180" s="2">
        <f>'(6) SMB_R23p2-5km_Gl'!BA179-'(5) year_D_R23p2-5.5km'!BA178</f>
        <v>-0.24832049999999994</v>
      </c>
      <c r="AO180" s="2">
        <f>'(6) SMB_R23p2-5km_Gl'!BB179-'(5) year_D_R23p2-5.5km'!BB178</f>
        <v>-1.030467</v>
      </c>
      <c r="AP180" s="2">
        <f>'(6) SMB_R23p2-5km_Gl'!BC179-'(5) year_D_R23p2-5.5km'!BC178</f>
        <v>-0.80279500000000004</v>
      </c>
      <c r="AQ180" s="2">
        <f>'(6) SMB_R23p2-5km_Gl'!BD179-'(5) year_D_R23p2-5.5km'!BD178</f>
        <v>-0.75512299999999999</v>
      </c>
      <c r="AR180" s="2">
        <f>'(6) SMB_R23p2-5km_Gl'!BE179-'(5) year_D_R23p2-5.5km'!BE178</f>
        <v>-1.117451</v>
      </c>
      <c r="AS180" s="2">
        <f>'(6) SMB_R23p2-5km_Gl'!BF179-'(5) year_D_R23p2-5.5km'!BF178</f>
        <v>-0.89900849999999988</v>
      </c>
      <c r="AT180" s="2">
        <f>'(6) SMB_R23p2-5km_Gl'!BG179-'(5) year_D_R23p2-5.5km'!BG178</f>
        <v>-0.32359849999999984</v>
      </c>
      <c r="AU180" s="2">
        <f>'(6) SMB_R23p2-5km_Gl'!BH179-'(5) year_D_R23p2-5.5km'!BH178</f>
        <v>-0.81743449999999995</v>
      </c>
      <c r="AV180" s="2">
        <f>'(6) SMB_R23p2-5km_Gl'!BI179-'(5) year_D_R23p2-5.5km'!BI178</f>
        <v>-0.30053299999999994</v>
      </c>
      <c r="AW180" s="2">
        <f>'(6) SMB_R23p2-5km_Gl'!BJ179-'(5) year_D_R23p2-5.5km'!BJ178</f>
        <v>0.18105749999999998</v>
      </c>
      <c r="AX180" s="23">
        <f t="shared" si="27"/>
        <v>-0.29869505434782601</v>
      </c>
      <c r="AY180" s="23">
        <f t="shared" si="23"/>
        <v>9.5277894736842256E-3</v>
      </c>
      <c r="AZ180" s="23">
        <f t="shared" si="24"/>
        <v>-0.67656519444444441</v>
      </c>
      <c r="BD180" s="2">
        <f>SQRT('(5) year_D_R23p2-5.5km'!BN178^2+'(5) year_D_R23p2-5.5km'!$M178^2)</f>
        <v>0.8252197044567986</v>
      </c>
      <c r="BE180" s="2">
        <f>SQRT('(5) year_D_R23p2-5.5km'!BO178^2+'(5) year_D_R23p2-5.5km'!$M178^2)</f>
        <v>0.75695857624679797</v>
      </c>
      <c r="BF180" s="2">
        <f>SQRT('(5) year_D_R23p2-5.5km'!BP178^2+'(5) year_D_R23p2-5.5km'!$M178^2)</f>
        <v>0.69273244727253824</v>
      </c>
      <c r="BG180" s="2">
        <f>SQRT('(5) year_D_R23p2-5.5km'!BQ178^2+'(5) year_D_R23p2-5.5km'!$M178^2)</f>
        <v>0.63183248614459298</v>
      </c>
      <c r="BH180" s="2">
        <f>SQRT('(5) year_D_R23p2-5.5km'!BR178^2+'(5) year_D_R23p2-5.5km'!$M178^2)</f>
        <v>0.57507127150055048</v>
      </c>
      <c r="BI180" s="2">
        <f>SQRT('(5) year_D_R23p2-5.5km'!BS178^2+'(5) year_D_R23p2-5.5km'!$M178^2)</f>
        <v>0.52104816618895256</v>
      </c>
      <c r="BJ180" s="2">
        <f>SQRT('(5) year_D_R23p2-5.5km'!BT178^2+'(5) year_D_R23p2-5.5km'!$M178^2)</f>
        <v>0.46992087786420728</v>
      </c>
      <c r="BK180" s="2">
        <f>SQRT('(5) year_D_R23p2-5.5km'!BU178^2+'(5) year_D_R23p2-5.5km'!$M178^2)</f>
        <v>0.42334405503389366</v>
      </c>
      <c r="BL180" s="2">
        <f>SQRT('(5) year_D_R23p2-5.5km'!BV178^2+'(5) year_D_R23p2-5.5km'!$M178^2)</f>
        <v>0.38017759896387632</v>
      </c>
      <c r="BM180" s="2">
        <f>SQRT('(5) year_D_R23p2-5.5km'!BW178^2+'(5) year_D_R23p2-5.5km'!$M178^2)</f>
        <v>0.34223387465422528</v>
      </c>
      <c r="BN180" s="2">
        <f>SQRT('(5) year_D_R23p2-5.5km'!BX178^2+'(5) year_D_R23p2-5.5km'!$M178^2)</f>
        <v>0.30940739360555308</v>
      </c>
      <c r="BO180" s="2">
        <f>SQRT('(5) year_D_R23p2-5.5km'!BY178^2+'(5) year_D_R23p2-5.5km'!$M178^2)</f>
        <v>0.28404404314270443</v>
      </c>
      <c r="BP180" s="2">
        <f>SQRT('(5) year_D_R23p2-5.5km'!BZ178^2+'(5) year_D_R23p2-5.5km'!$M178^2)</f>
        <v>0.26775229017221064</v>
      </c>
      <c r="BQ180" s="2">
        <f>SQRT('(5) year_D_R23p2-5.5km'!CA178^2+'(5) year_D_R23p2-5.5km'!$M178^2)</f>
        <v>0.26221551083418188</v>
      </c>
      <c r="BR180" s="2">
        <f>SQRT('(5) year_D_R23p2-5.5km'!CB178^2+'(5) year_D_R23p2-5.5km'!$M178^2)</f>
        <v>0.25784728701040949</v>
      </c>
      <c r="BS180" s="2">
        <f>SQRT('(5) year_D_R23p2-5.5km'!CC178^2+'(5) year_D_R23p2-5.5km'!$M178^2)</f>
        <v>0.24547212257419124</v>
      </c>
      <c r="BT180" s="2">
        <f>SQRT('(5) year_D_R23p2-5.5km'!CD178^2+'(5) year_D_R23p2-5.5km'!$M178^2)</f>
        <v>0.23057024210804844</v>
      </c>
      <c r="BU180" s="2">
        <f>SQRT('(5) year_D_R23p2-5.5km'!CE178^2+'(5) year_D_R23p2-5.5km'!$M178^2)</f>
        <v>0.23345527475673725</v>
      </c>
      <c r="BV180" s="2">
        <f>SQRT('(5) year_D_R23p2-5.5km'!CF178^2+'(5) year_D_R23p2-5.5km'!$M178^2)</f>
        <v>0.22509772947239148</v>
      </c>
      <c r="BW180" s="2">
        <f>SQRT('(5) year_D_R23p2-5.5km'!CG178^2+'(5) year_D_R23p2-5.5km'!$M178^2)</f>
        <v>0.23463532797344849</v>
      </c>
      <c r="BX180" s="2">
        <f>SQRT('(5) year_D_R23p2-5.5km'!CH178^2+'(5) year_D_R23p2-5.5km'!$M178^2)</f>
        <v>0.23390338810958822</v>
      </c>
      <c r="BY180" s="2">
        <f>SQRT('(5) year_D_R23p2-5.5km'!CI178^2+'(5) year_D_R23p2-5.5km'!$M178^2)</f>
        <v>0.26007504348769916</v>
      </c>
      <c r="BZ180" s="2">
        <f>SQRT('(5) year_D_R23p2-5.5km'!CJ178^2+'(5) year_D_R23p2-5.5km'!$M178^2)</f>
        <v>0.26519096836121497</v>
      </c>
      <c r="CA180" s="2">
        <f>SQRT('(5) year_D_R23p2-5.5km'!CK178^2+'(5) year_D_R23p2-5.5km'!$M178^2)</f>
        <v>0.27319806427077759</v>
      </c>
      <c r="CB180" s="2">
        <f>SQRT('(5) year_D_R23p2-5.5km'!CL178^2+'(5) year_D_R23p2-5.5km'!$M178^2)</f>
        <v>0.27308140875560921</v>
      </c>
      <c r="CC180" s="2">
        <f>SQRT('(5) year_D_R23p2-5.5km'!CM178^2+'(5) year_D_R23p2-5.5km'!$M178^2)</f>
        <v>0.27510938372927968</v>
      </c>
      <c r="CD180" s="2">
        <f>SQRT('(5) year_D_R23p2-5.5km'!CN178^2+'(5) year_D_R23p2-5.5km'!$M178^2)</f>
        <v>0.27882587578333939</v>
      </c>
      <c r="CE180" s="2">
        <f>SQRT('(5) year_D_R23p2-5.5km'!CO178^2+'(5) year_D_R23p2-5.5km'!$M178^2)</f>
        <v>0.28551540259861624</v>
      </c>
      <c r="CF180" s="2">
        <f>SQRT('(5) year_D_R23p2-5.5km'!CP178^2+'(5) year_D_R23p2-5.5km'!$M178^2)</f>
        <v>0.29426537156416488</v>
      </c>
      <c r="CG180" s="2">
        <f>SQRT('(5) year_D_R23p2-5.5km'!CQ178^2+'(5) year_D_R23p2-5.5km'!$M178^2)</f>
        <v>0.30590963734383486</v>
      </c>
      <c r="CH180" s="2">
        <f>SQRT('(5) year_D_R23p2-5.5km'!CR178^2+'(5) year_D_R23p2-5.5km'!$M178^2)</f>
        <v>0.30829373284217299</v>
      </c>
      <c r="CI180" s="2">
        <f>SQRT('(5) year_D_R23p2-5.5km'!CS178^2+'(5) year_D_R23p2-5.5km'!$M178^2)</f>
        <v>0.30158581846456556</v>
      </c>
      <c r="CJ180" s="2">
        <f>SQRT('(5) year_D_R23p2-5.5km'!CT178^2+'(5) year_D_R23p2-5.5km'!$M178^2)</f>
        <v>0.29792506901338073</v>
      </c>
      <c r="CK180" s="2">
        <f>SQRT('(5) year_D_R23p2-5.5km'!CU178^2+'(5) year_D_R23p2-5.5km'!$M178^2)</f>
        <v>0.29640649129956553</v>
      </c>
      <c r="CL180" s="2">
        <f>SQRT('(5) year_D_R23p2-5.5km'!CV178^2+'(5) year_D_R23p2-5.5km'!$M178^2)</f>
        <v>0.29351567319677724</v>
      </c>
      <c r="CM180" s="2">
        <f>SQRT('(5) year_D_R23p2-5.5km'!CW178^2+'(5) year_D_R23p2-5.5km'!$M178^2)</f>
        <v>0.29873436224670902</v>
      </c>
      <c r="CN180" s="2">
        <f>SQRT('(5) year_D_R23p2-5.5km'!CX178^2+'(5) year_D_R23p2-5.5km'!$M178^2)</f>
        <v>0.29451058518357659</v>
      </c>
      <c r="CO180" s="2">
        <f>SQRT('(5) year_D_R23p2-5.5km'!CY178^2+'(5) year_D_R23p2-5.5km'!$M178^2)</f>
        <v>0.28700569407624382</v>
      </c>
      <c r="CP180" s="2">
        <f>SQRT('(5) year_D_R23p2-5.5km'!CZ178^2+'(5) year_D_R23p2-5.5km'!$M178^2)</f>
        <v>0.25474304734455905</v>
      </c>
      <c r="CQ180" s="2">
        <f>SQRT('(5) year_D_R23p2-5.5km'!DA178^2+'(5) year_D_R23p2-5.5km'!$M178^2)</f>
        <v>0.25991312343425038</v>
      </c>
      <c r="CR180" s="2">
        <f>SQRT('(5) year_D_R23p2-5.5km'!DB178^2+'(5) year_D_R23p2-5.5km'!$M178^2)</f>
        <v>0.26359811789890203</v>
      </c>
      <c r="CS180" s="2">
        <f>SQRT('(5) year_D_R23p2-5.5km'!DC178^2+'(5) year_D_R23p2-5.5km'!$M178^2)</f>
        <v>0.26692477491363398</v>
      </c>
      <c r="CT180" s="2">
        <f>SQRT('(5) year_D_R23p2-5.5km'!DD178^2+'(5) year_D_R23p2-5.5km'!$M178^2)</f>
        <v>0.26394196559926236</v>
      </c>
      <c r="CU180" s="2">
        <f>SQRT('(5) year_D_R23p2-5.5km'!DE178^2+'(5) year_D_R23p2-5.5km'!$M178^2)</f>
        <v>0.26133681464645031</v>
      </c>
      <c r="CV180" s="2">
        <f>SQRT('(5) year_D_R23p2-5.5km'!DF178^2+'(5) year_D_R23p2-5.5km'!$M178^2)</f>
        <v>0.25883080712066026</v>
      </c>
      <c r="CW180" s="2">
        <f>SQRT('(5) year_D_R23p2-5.5km'!DG178^2+'(5) year_D_R23p2-5.5km'!$M178^2)</f>
        <v>0.26145125729900454</v>
      </c>
      <c r="CX180" s="2">
        <f>SQRT('(5) year_D_R23p2-5.5km'!DH178^2+'(5) year_D_R23p2-5.5km'!$M178^2)</f>
        <v>0.25078617121252045</v>
      </c>
      <c r="CY180" s="2">
        <f t="shared" si="25"/>
        <v>4.9850796302519415E-2</v>
      </c>
      <c r="CZ180" s="2">
        <f t="shared" si="22"/>
        <v>9.8429275751126699E-2</v>
      </c>
      <c r="DA180" s="2">
        <f t="shared" si="26"/>
        <v>6.6374965725643234E-2</v>
      </c>
    </row>
    <row r="181" spans="1:105" x14ac:dyDescent="0.2">
      <c r="A181" s="170" t="s">
        <v>87</v>
      </c>
      <c r="B181" s="3" t="s">
        <v>243</v>
      </c>
      <c r="C181" s="2">
        <f>'(6) SMB_R23p2-5km_Gl'!P180-'(5) year_D_R23p2-5.5km'!P179</f>
        <v>0.79347030000000007</v>
      </c>
      <c r="D181" s="2">
        <f>'(6) SMB_R23p2-5km_Gl'!Q180-'(5) year_D_R23p2-5.5km'!Q179</f>
        <v>0.33347030000000011</v>
      </c>
      <c r="E181" s="2">
        <f>'(6) SMB_R23p2-5km_Gl'!R180-'(5) year_D_R23p2-5.5km'!R179</f>
        <v>-7.6529699999999923E-2</v>
      </c>
      <c r="F181" s="2">
        <f>'(6) SMB_R23p2-5km_Gl'!S180-'(5) year_D_R23p2-5.5km'!S179</f>
        <v>0.12347030000000014</v>
      </c>
      <c r="G181" s="2">
        <f>'(6) SMB_R23p2-5km_Gl'!T180-'(5) year_D_R23p2-5.5km'!T179</f>
        <v>0.25347030000000004</v>
      </c>
      <c r="H181" s="2">
        <f>'(6) SMB_R23p2-5km_Gl'!U180-'(5) year_D_R23p2-5.5km'!U179</f>
        <v>5.3470300000000082E-2</v>
      </c>
      <c r="I181" s="2">
        <f>'(6) SMB_R23p2-5km_Gl'!V180-'(5) year_D_R23p2-5.5km'!V179</f>
        <v>0.2134703</v>
      </c>
      <c r="J181" s="2">
        <f>'(6) SMB_R23p2-5km_Gl'!W180-'(5) year_D_R23p2-5.5km'!W179</f>
        <v>-0.47652969999999994</v>
      </c>
      <c r="K181" s="2">
        <f>'(6) SMB_R23p2-5km_Gl'!X180-'(5) year_D_R23p2-5.5km'!X179</f>
        <v>-0.20652969999999993</v>
      </c>
      <c r="L181" s="2">
        <f>'(6) SMB_R23p2-5km_Gl'!Y180-'(5) year_D_R23p2-5.5km'!Y179</f>
        <v>-0.68652969999999991</v>
      </c>
      <c r="M181" s="2">
        <f>'(6) SMB_R23p2-5km_Gl'!Z180-'(5) year_D_R23p2-5.5km'!Z179</f>
        <v>-0.80652970000000002</v>
      </c>
      <c r="N181" s="2">
        <f>'(6) SMB_R23p2-5km_Gl'!AA180-'(5) year_D_R23p2-5.5km'!AA179</f>
        <v>-0.35652969999999995</v>
      </c>
      <c r="O181" s="2">
        <f>'(6) SMB_R23p2-5km_Gl'!AB180-'(5) year_D_R23p2-5.5km'!AB179</f>
        <v>0.72347030000000001</v>
      </c>
      <c r="P181" s="2">
        <f>'(6) SMB_R23p2-5km_Gl'!AC180-'(5) year_D_R23p2-5.5km'!AC179</f>
        <v>0.5734703000000001</v>
      </c>
      <c r="Q181" s="2">
        <f>'(6) SMB_R23p2-5km_Gl'!AD180-'(5) year_D_R23p2-5.5km'!AD179</f>
        <v>0.14381660000000007</v>
      </c>
      <c r="R181" s="2">
        <f>'(6) SMB_R23p2-5km_Gl'!AE180-'(5) year_D_R23p2-5.5km'!AE179</f>
        <v>0.57501740000000001</v>
      </c>
      <c r="S181" s="2">
        <f>'(6) SMB_R23p2-5km_Gl'!AF180-'(5) year_D_R23p2-5.5km'!AF179</f>
        <v>-0.1643</v>
      </c>
      <c r="T181" s="2">
        <f>'(6) SMB_R23p2-5km_Gl'!AG180-'(5) year_D_R23p2-5.5km'!AG179</f>
        <v>-0.54384160000000015</v>
      </c>
      <c r="U181" s="2">
        <f>'(6) SMB_R23p2-5km_Gl'!AH180-'(5) year_D_R23p2-5.5km'!AH179</f>
        <v>-0.58407079999999989</v>
      </c>
      <c r="V181" s="2">
        <f>'(6) SMB_R23p2-5km_Gl'!AI180-'(5) year_D_R23p2-5.5km'!AI179</f>
        <v>0.1685002000000001</v>
      </c>
      <c r="W181" s="2">
        <f>'(6) SMB_R23p2-5km_Gl'!AJ180-'(5) year_D_R23p2-5.5km'!AJ179</f>
        <v>0.47107119999999991</v>
      </c>
      <c r="X181" s="2">
        <f>'(6) SMB_R23p2-5km_Gl'!AK180-'(5) year_D_R23p2-5.5km'!AK179</f>
        <v>0.28467110000000007</v>
      </c>
      <c r="Y181" s="2">
        <f>'(6) SMB_R23p2-5km_Gl'!AL180-'(5) year_D_R23p2-5.5km'!AL179</f>
        <v>0.30918530000000011</v>
      </c>
      <c r="Z181" s="2">
        <f>'(6) SMB_R23p2-5km_Gl'!AM180-'(5) year_D_R23p2-5.5km'!AM179</f>
        <v>-1.1904733999999999</v>
      </c>
      <c r="AA181" s="2">
        <f>'(6) SMB_R23p2-5km_Gl'!AN180-'(5) year_D_R23p2-5.5km'!AN179</f>
        <v>9.6411999999999054E-3</v>
      </c>
      <c r="AB181" s="2">
        <f>'(6) SMB_R23p2-5km_Gl'!AO180-'(5) year_D_R23p2-5.5km'!AO179</f>
        <v>4.0670100000000042E-2</v>
      </c>
      <c r="AC181" s="2">
        <f>'(6) SMB_R23p2-5km_Gl'!AP180-'(5) year_D_R23p2-5.5km'!AP179</f>
        <v>-0.4663004999999999</v>
      </c>
      <c r="AD181" s="2">
        <f>'(6) SMB_R23p2-5km_Gl'!AQ180-'(5) year_D_R23p2-5.5km'!AQ179</f>
        <v>-0.70327110000000004</v>
      </c>
      <c r="AE181" s="2">
        <f>'(6) SMB_R23p2-5km_Gl'!AR180-'(5) year_D_R23p2-5.5km'!AR179</f>
        <v>-0.36047089999999993</v>
      </c>
      <c r="AF181" s="2">
        <f>'(6) SMB_R23p2-5km_Gl'!AS180-'(5) year_D_R23p2-5.5km'!AS179</f>
        <v>-0.42389890000000002</v>
      </c>
      <c r="AG181" s="2">
        <f>'(6) SMB_R23p2-5km_Gl'!AT180-'(5) year_D_R23p2-5.5km'!AT179</f>
        <v>-0.48407079999999991</v>
      </c>
      <c r="AH181" s="2">
        <f>'(6) SMB_R23p2-5km_Gl'!AU180-'(5) year_D_R23p2-5.5km'!AU179</f>
        <v>0.81198550000000003</v>
      </c>
      <c r="AI181" s="2">
        <f>'(6) SMB_R23p2-5km_Gl'!AV180-'(5) year_D_R23p2-5.5km'!AV179</f>
        <v>-0.50807179999999996</v>
      </c>
      <c r="AJ181" s="2">
        <f>'(6) SMB_R23p2-5km_Gl'!AW180-'(5) year_D_R23p2-5.5km'!AW179</f>
        <v>-0.69532889999999992</v>
      </c>
      <c r="AK181" s="2">
        <f>'(6) SMB_R23p2-5km_Gl'!AX180-'(5) year_D_R23p2-5.5km'!AX179</f>
        <v>-0.83241410000000005</v>
      </c>
      <c r="AL181" s="2">
        <f>'(6) SMB_R23p2-5km_Gl'!AY180-'(5) year_D_R23p2-5.5km'!AY179</f>
        <v>-0.96618589999999993</v>
      </c>
      <c r="AM181" s="2">
        <f>'(6) SMB_R23p2-5km_Gl'!AZ180-'(5) year_D_R23p2-5.5km'!AZ179</f>
        <v>-0.28149979999999997</v>
      </c>
      <c r="AN181" s="2">
        <f>'(6) SMB_R23p2-5km_Gl'!BA180-'(5) year_D_R23p2-5.5km'!BA179</f>
        <v>-0.16812909999999992</v>
      </c>
      <c r="AO181" s="2">
        <f>'(6) SMB_R23p2-5km_Gl'!BB180-'(5) year_D_R23p2-5.5km'!BB179</f>
        <v>-0.9024141</v>
      </c>
      <c r="AP181" s="2">
        <f>'(6) SMB_R23p2-5km_Gl'!BC180-'(5) year_D_R23p2-5.5km'!BC179</f>
        <v>-0.62344299999999997</v>
      </c>
      <c r="AQ181" s="2">
        <f>'(6) SMB_R23p2-5km_Gl'!BD180-'(5) year_D_R23p2-5.5km'!BD179</f>
        <v>-0.83098660000000002</v>
      </c>
      <c r="AR181" s="2">
        <f>'(6) SMB_R23p2-5km_Gl'!BE180-'(5) year_D_R23p2-5.5km'!BE179</f>
        <v>-0.92961389999999999</v>
      </c>
      <c r="AS181" s="2">
        <f>'(6) SMB_R23p2-5km_Gl'!BF180-'(5) year_D_R23p2-5.5km'!BF179</f>
        <v>-0.69212760000000006</v>
      </c>
      <c r="AT181" s="2">
        <f>'(6) SMB_R23p2-5km_Gl'!BG180-'(5) year_D_R23p2-5.5km'!BG179</f>
        <v>5.1867999999999359E-3</v>
      </c>
      <c r="AU181" s="2">
        <f>'(6) SMB_R23p2-5km_Gl'!BH180-'(5) year_D_R23p2-5.5km'!BH179</f>
        <v>-0.6265845000000001</v>
      </c>
      <c r="AV181" s="2">
        <f>'(6) SMB_R23p2-5km_Gl'!BI180-'(5) year_D_R23p2-5.5km'!BI179</f>
        <v>-0.1010987000000001</v>
      </c>
      <c r="AW181" s="2">
        <f>'(6) SMB_R23p2-5km_Gl'!BJ180-'(5) year_D_R23p2-5.5km'!BJ179</f>
        <v>1.530139999999991E-2</v>
      </c>
      <c r="AX181" s="23">
        <f t="shared" si="27"/>
        <v>-0.2130492695652173</v>
      </c>
      <c r="AY181" s="23">
        <f t="shared" si="23"/>
        <v>-6.0417999999999514E-3</v>
      </c>
      <c r="AZ181" s="23">
        <f t="shared" si="24"/>
        <v>-0.47828701666666668</v>
      </c>
      <c r="BD181" s="2">
        <f>SQRT('(5) year_D_R23p2-5.5km'!BN179^2+'(5) year_D_R23p2-5.5km'!$M179^2)</f>
        <v>1.0007355307691026</v>
      </c>
      <c r="BE181" s="2">
        <f>SQRT('(5) year_D_R23p2-5.5km'!BO179^2+'(5) year_D_R23p2-5.5km'!$M179^2)</f>
        <v>0.9208558906149561</v>
      </c>
      <c r="BF181" s="2">
        <f>SQRT('(5) year_D_R23p2-5.5km'!BP179^2+'(5) year_D_R23p2-5.5km'!$M179^2)</f>
        <v>0.84400940886597964</v>
      </c>
      <c r="BG181" s="2">
        <f>SQRT('(5) year_D_R23p2-5.5km'!BQ179^2+'(5) year_D_R23p2-5.5km'!$M179^2)</f>
        <v>0.77205379912256766</v>
      </c>
      <c r="BH181" s="2">
        <f>SQRT('(5) year_D_R23p2-5.5km'!BR179^2+'(5) year_D_R23p2-5.5km'!$M179^2)</f>
        <v>0.70418744954488366</v>
      </c>
      <c r="BI181" s="2">
        <f>SQRT('(5) year_D_R23p2-5.5km'!BS179^2+'(5) year_D_R23p2-5.5km'!$M179^2)</f>
        <v>0.64053936830814762</v>
      </c>
      <c r="BJ181" s="2">
        <f>SQRT('(5) year_D_R23p2-5.5km'!BT179^2+'(5) year_D_R23p2-5.5km'!$M179^2)</f>
        <v>0.58043923480359727</v>
      </c>
      <c r="BK181" s="2">
        <f>SQRT('(5) year_D_R23p2-5.5km'!BU179^2+'(5) year_D_R23p2-5.5km'!$M179^2)</f>
        <v>0.52503741313187668</v>
      </c>
      <c r="BL181" s="2">
        <f>SQRT('(5) year_D_R23p2-5.5km'!BV179^2+'(5) year_D_R23p2-5.5km'!$M179^2)</f>
        <v>0.47473072725011084</v>
      </c>
      <c r="BM181" s="2">
        <f>SQRT('(5) year_D_R23p2-5.5km'!BW179^2+'(5) year_D_R23p2-5.5km'!$M179^2)</f>
        <v>0.42935585273421362</v>
      </c>
      <c r="BN181" s="2">
        <f>SQRT('(5) year_D_R23p2-5.5km'!BX179^2+'(5) year_D_R23p2-5.5km'!$M179^2)</f>
        <v>0.3912975938154164</v>
      </c>
      <c r="BO181" s="2">
        <f>SQRT('(5) year_D_R23p2-5.5km'!BY179^2+'(5) year_D_R23p2-5.5km'!$M179^2)</f>
        <v>0.36141387191200897</v>
      </c>
      <c r="BP181" s="2">
        <f>SQRT('(5) year_D_R23p2-5.5km'!BZ179^2+'(5) year_D_R23p2-5.5km'!$M179^2)</f>
        <v>0.34246185013454278</v>
      </c>
      <c r="BQ181" s="2">
        <f>SQRT('(5) year_D_R23p2-5.5km'!CA179^2+'(5) year_D_R23p2-5.5km'!$M179^2)</f>
        <v>0.33598933345120968</v>
      </c>
      <c r="BR181" s="2">
        <f>SQRT('(5) year_D_R23p2-5.5km'!CB179^2+'(5) year_D_R23p2-5.5km'!$M179^2)</f>
        <v>0.27354634911579184</v>
      </c>
      <c r="BS181" s="2">
        <f>SQRT('(5) year_D_R23p2-5.5km'!CC179^2+'(5) year_D_R23p2-5.5km'!$M179^2)</f>
        <v>0.26800836000876488</v>
      </c>
      <c r="BT181" s="2">
        <f>SQRT('(5) year_D_R23p2-5.5km'!CD179^2+'(5) year_D_R23p2-5.5km'!$M179^2)</f>
        <v>0.31219180374200062</v>
      </c>
      <c r="BU181" s="2">
        <f>SQRT('(5) year_D_R23p2-5.5km'!CE179^2+'(5) year_D_R23p2-5.5km'!$M179^2)</f>
        <v>0.28658764291146038</v>
      </c>
      <c r="BV181" s="2">
        <f>SQRT('(5) year_D_R23p2-5.5km'!CF179^2+'(5) year_D_R23p2-5.5km'!$M179^2)</f>
        <v>0.30105986148121638</v>
      </c>
      <c r="BW181" s="2">
        <f>SQRT('(5) year_D_R23p2-5.5km'!CG179^2+'(5) year_D_R23p2-5.5km'!$M179^2)</f>
        <v>0.311569278946564</v>
      </c>
      <c r="BX181" s="2">
        <f>SQRT('(5) year_D_R23p2-5.5km'!CH179^2+'(5) year_D_R23p2-5.5km'!$M179^2)</f>
        <v>0.32509515675625089</v>
      </c>
      <c r="BY181" s="2">
        <f>SQRT('(5) year_D_R23p2-5.5km'!CI179^2+'(5) year_D_R23p2-5.5km'!$M179^2)</f>
        <v>0.3288476816060999</v>
      </c>
      <c r="BZ181" s="2">
        <f>SQRT('(5) year_D_R23p2-5.5km'!CJ179^2+'(5) year_D_R23p2-5.5km'!$M179^2)</f>
        <v>0.3296351757560127</v>
      </c>
      <c r="CA181" s="2">
        <f>SQRT('(5) year_D_R23p2-5.5km'!CK179^2+'(5) year_D_R23p2-5.5km'!$M179^2)</f>
        <v>0.36384084662871108</v>
      </c>
      <c r="CB181" s="2">
        <f>SQRT('(5) year_D_R23p2-5.5km'!CL179^2+'(5) year_D_R23p2-5.5km'!$M179^2)</f>
        <v>0.35900636755048682</v>
      </c>
      <c r="CC181" s="2">
        <f>SQRT('(5) year_D_R23p2-5.5km'!CM179^2+'(5) year_D_R23p2-5.5km'!$M179^2)</f>
        <v>0.34643235392928201</v>
      </c>
      <c r="CD181" s="2">
        <f>SQRT('(5) year_D_R23p2-5.5km'!CN179^2+'(5) year_D_R23p2-5.5km'!$M179^2)</f>
        <v>0.33176608574096061</v>
      </c>
      <c r="CE181" s="2">
        <f>SQRT('(5) year_D_R23p2-5.5km'!CO179^2+'(5) year_D_R23p2-5.5km'!$M179^2)</f>
        <v>0.31986101813785034</v>
      </c>
      <c r="CF181" s="2">
        <f>SQRT('(5) year_D_R23p2-5.5km'!CP179^2+'(5) year_D_R23p2-5.5km'!$M179^2)</f>
        <v>0.31600038778737927</v>
      </c>
      <c r="CG181" s="2">
        <f>SQRT('(5) year_D_R23p2-5.5km'!CQ179^2+'(5) year_D_R23p2-5.5km'!$M179^2)</f>
        <v>0.30553257501113157</v>
      </c>
      <c r="CH181" s="2">
        <f>SQRT('(5) year_D_R23p2-5.5km'!CR179^2+'(5) year_D_R23p2-5.5km'!$M179^2)</f>
        <v>0.29552274367510595</v>
      </c>
      <c r="CI181" s="2">
        <f>SQRT('(5) year_D_R23p2-5.5km'!CS179^2+'(5) year_D_R23p2-5.5km'!$M179^2)</f>
        <v>0.31418822840284027</v>
      </c>
      <c r="CJ181" s="2">
        <f>SQRT('(5) year_D_R23p2-5.5km'!CT179^2+'(5) year_D_R23p2-5.5km'!$M179^2)</f>
        <v>0.31833492545511866</v>
      </c>
      <c r="CK181" s="2">
        <f>SQRT('(5) year_D_R23p2-5.5km'!CU179^2+'(5) year_D_R23p2-5.5km'!$M179^2)</f>
        <v>0.32097270157887087</v>
      </c>
      <c r="CL181" s="2">
        <f>SQRT('(5) year_D_R23p2-5.5km'!CV179^2+'(5) year_D_R23p2-5.5km'!$M179^2)</f>
        <v>0.31106606996279401</v>
      </c>
      <c r="CM181" s="2">
        <f>SQRT('(5) year_D_R23p2-5.5km'!CW179^2+'(5) year_D_R23p2-5.5km'!$M179^2)</f>
        <v>0.32209792656298419</v>
      </c>
      <c r="CN181" s="2">
        <f>SQRT('(5) year_D_R23p2-5.5km'!CX179^2+'(5) year_D_R23p2-5.5km'!$M179^2)</f>
        <v>0.31711791236122483</v>
      </c>
      <c r="CO181" s="2">
        <f>SQRT('(5) year_D_R23p2-5.5km'!CY179^2+'(5) year_D_R23p2-5.5km'!$M179^2)</f>
        <v>0.33101128569120708</v>
      </c>
      <c r="CP181" s="2">
        <f>SQRT('(5) year_D_R23p2-5.5km'!CZ179^2+'(5) year_D_R23p2-5.5km'!$M179^2)</f>
        <v>0.31649899381178892</v>
      </c>
      <c r="CQ181" s="2">
        <f>SQRT('(5) year_D_R23p2-5.5km'!DA179^2+'(5) year_D_R23p2-5.5km'!$M179^2)</f>
        <v>0.32612932939188688</v>
      </c>
      <c r="CR181" s="2">
        <f>SQRT('(5) year_D_R23p2-5.5km'!DB179^2+'(5) year_D_R23p2-5.5km'!$M179^2)</f>
        <v>0.3402446630117229</v>
      </c>
      <c r="CS181" s="2">
        <f>SQRT('(5) year_D_R23p2-5.5km'!DC179^2+'(5) year_D_R23p2-5.5km'!$M179^2)</f>
        <v>0.31393881940691665</v>
      </c>
      <c r="CT181" s="2">
        <f>SQRT('(5) year_D_R23p2-5.5km'!DD179^2+'(5) year_D_R23p2-5.5km'!$M179^2)</f>
        <v>0.30017724358379605</v>
      </c>
      <c r="CU181" s="2">
        <f>SQRT('(5) year_D_R23p2-5.5km'!DE179^2+'(5) year_D_R23p2-5.5km'!$M179^2)</f>
        <v>0.2965807332007212</v>
      </c>
      <c r="CV181" s="2">
        <f>SQRT('(5) year_D_R23p2-5.5km'!DF179^2+'(5) year_D_R23p2-5.5km'!$M179^2)</f>
        <v>0.29496474517143845</v>
      </c>
      <c r="CW181" s="2">
        <f>SQRT('(5) year_D_R23p2-5.5km'!DG179^2+'(5) year_D_R23p2-5.5km'!$M179^2)</f>
        <v>0.29265512259017828</v>
      </c>
      <c r="CX181" s="2">
        <f>SQRT('(5) year_D_R23p2-5.5km'!DH179^2+'(5) year_D_R23p2-5.5km'!$M179^2)</f>
        <v>0.2890707951367677</v>
      </c>
      <c r="CY181" s="2">
        <f t="shared" si="25"/>
        <v>5.967251928842613E-2</v>
      </c>
      <c r="CZ181" s="2">
        <f t="shared" si="22"/>
        <v>0.12113237041462863</v>
      </c>
      <c r="DA181" s="2">
        <f t="shared" si="26"/>
        <v>7.3762163474155193E-2</v>
      </c>
    </row>
    <row r="182" spans="1:105" x14ac:dyDescent="0.2">
      <c r="A182" s="170" t="s">
        <v>174</v>
      </c>
      <c r="B182" s="3" t="s">
        <v>243</v>
      </c>
      <c r="C182" s="2">
        <f>'(6) SMB_R23p2-5km_Gl'!P181-'(5) year_D_R23p2-5.5km'!P180</f>
        <v>-0.03</v>
      </c>
      <c r="D182" s="2">
        <f>'(6) SMB_R23p2-5km_Gl'!Q181-'(5) year_D_R23p2-5.5km'!Q180</f>
        <v>0.01</v>
      </c>
      <c r="E182" s="2">
        <f>'(6) SMB_R23p2-5km_Gl'!R181-'(5) year_D_R23p2-5.5km'!R180</f>
        <v>-6.9999999999999993E-2</v>
      </c>
      <c r="F182" s="2">
        <f>'(6) SMB_R23p2-5km_Gl'!S181-'(5) year_D_R23p2-5.5km'!S180</f>
        <v>-0.04</v>
      </c>
      <c r="G182" s="2">
        <f>'(6) SMB_R23p2-5km_Gl'!T181-'(5) year_D_R23p2-5.5km'!T180</f>
        <v>-0.04</v>
      </c>
      <c r="H182" s="2">
        <f>'(6) SMB_R23p2-5km_Gl'!U181-'(5) year_D_R23p2-5.5km'!U180</f>
        <v>-0.08</v>
      </c>
      <c r="I182" s="2">
        <f>'(6) SMB_R23p2-5km_Gl'!V181-'(5) year_D_R23p2-5.5km'!V180</f>
        <v>-0.02</v>
      </c>
      <c r="J182" s="2">
        <f>'(6) SMB_R23p2-5km_Gl'!W181-'(5) year_D_R23p2-5.5km'!W180</f>
        <v>-0.13</v>
      </c>
      <c r="K182" s="2">
        <f>'(6) SMB_R23p2-5km_Gl'!X181-'(5) year_D_R23p2-5.5km'!X180</f>
        <v>-0.12</v>
      </c>
      <c r="L182" s="2">
        <f>'(6) SMB_R23p2-5km_Gl'!Y181-'(5) year_D_R23p2-5.5km'!Y180</f>
        <v>-0.19</v>
      </c>
      <c r="M182" s="2">
        <f>'(6) SMB_R23p2-5km_Gl'!Z181-'(5) year_D_R23p2-5.5km'!Z180</f>
        <v>-0.28000000000000003</v>
      </c>
      <c r="N182" s="2">
        <f>'(6) SMB_R23p2-5km_Gl'!AA181-'(5) year_D_R23p2-5.5km'!AA180</f>
        <v>-0.11</v>
      </c>
      <c r="O182" s="2">
        <f>'(6) SMB_R23p2-5km_Gl'!AB181-'(5) year_D_R23p2-5.5km'!AB180</f>
        <v>1.9999999999999997E-2</v>
      </c>
      <c r="P182" s="2">
        <f>'(6) SMB_R23p2-5km_Gl'!AC181-'(5) year_D_R23p2-5.5km'!AC180</f>
        <v>1.9999999999999997E-2</v>
      </c>
      <c r="Q182" s="2">
        <f>'(6) SMB_R23p2-5km_Gl'!AD181-'(5) year_D_R23p2-5.5km'!AD180</f>
        <v>-0.02</v>
      </c>
      <c r="R182" s="2">
        <f>'(6) SMB_R23p2-5km_Gl'!AE181-'(5) year_D_R23p2-5.5km'!AE180</f>
        <v>-0.02</v>
      </c>
      <c r="S182" s="2">
        <f>'(6) SMB_R23p2-5km_Gl'!AF181-'(5) year_D_R23p2-5.5km'!AF180</f>
        <v>-0.11</v>
      </c>
      <c r="T182" s="2">
        <f>'(6) SMB_R23p2-5km_Gl'!AG181-'(5) year_D_R23p2-5.5km'!AG180</f>
        <v>-0.16</v>
      </c>
      <c r="U182" s="2">
        <f>'(6) SMB_R23p2-5km_Gl'!AH181-'(5) year_D_R23p2-5.5km'!AH180</f>
        <v>-0.32</v>
      </c>
      <c r="V182" s="2">
        <f>'(6) SMB_R23p2-5km_Gl'!AI181-'(5) year_D_R23p2-5.5km'!AI180</f>
        <v>-0.18000000000000002</v>
      </c>
      <c r="W182" s="2">
        <f>'(6) SMB_R23p2-5km_Gl'!AJ181-'(5) year_D_R23p2-5.5km'!AJ180</f>
        <v>-0.05</v>
      </c>
      <c r="X182" s="2">
        <f>'(6) SMB_R23p2-5km_Gl'!AK181-'(5) year_D_R23p2-5.5km'!AK180</f>
        <v>-0.02</v>
      </c>
      <c r="Y182" s="2">
        <f>'(6) SMB_R23p2-5km_Gl'!AL181-'(5) year_D_R23p2-5.5km'!AL180</f>
        <v>0.01</v>
      </c>
      <c r="Z182" s="2">
        <f>'(6) SMB_R23p2-5km_Gl'!AM181-'(5) year_D_R23p2-5.5km'!AM180</f>
        <v>-0.25</v>
      </c>
      <c r="AA182" s="2">
        <f>'(6) SMB_R23p2-5km_Gl'!AN181-'(5) year_D_R23p2-5.5km'!AN180</f>
        <v>-0.14000000000000001</v>
      </c>
      <c r="AB182" s="2">
        <f>'(6) SMB_R23p2-5km_Gl'!AO181-'(5) year_D_R23p2-5.5km'!AO180</f>
        <v>-0.09</v>
      </c>
      <c r="AC182" s="2">
        <f>'(6) SMB_R23p2-5km_Gl'!AP181-'(5) year_D_R23p2-5.5km'!AP180</f>
        <v>-0.26</v>
      </c>
      <c r="AD182" s="2">
        <f>'(6) SMB_R23p2-5km_Gl'!AQ181-'(5) year_D_R23p2-5.5km'!AQ180</f>
        <v>-0.31</v>
      </c>
      <c r="AE182" s="2">
        <f>'(6) SMB_R23p2-5km_Gl'!AR181-'(5) year_D_R23p2-5.5km'!AR180</f>
        <v>-0.32</v>
      </c>
      <c r="AF182" s="2">
        <f>'(6) SMB_R23p2-5km_Gl'!AS181-'(5) year_D_R23p2-5.5km'!AS180</f>
        <v>-0.24000000000000002</v>
      </c>
      <c r="AG182" s="2">
        <f>'(6) SMB_R23p2-5km_Gl'!AT181-'(5) year_D_R23p2-5.5km'!AT180</f>
        <v>-0.24000000000000002</v>
      </c>
      <c r="AH182" s="2">
        <f>'(6) SMB_R23p2-5km_Gl'!AU181-'(5) year_D_R23p2-5.5km'!AU180</f>
        <v>-0.16</v>
      </c>
      <c r="AI182" s="2">
        <f>'(6) SMB_R23p2-5km_Gl'!AV181-'(5) year_D_R23p2-5.5km'!AV180</f>
        <v>-0.16</v>
      </c>
      <c r="AJ182" s="2">
        <f>'(6) SMB_R23p2-5km_Gl'!AW181-'(5) year_D_R23p2-5.5km'!AW180</f>
        <v>-0.31</v>
      </c>
      <c r="AK182" s="2">
        <f>'(6) SMB_R23p2-5km_Gl'!AX181-'(5) year_D_R23p2-5.5km'!AX180</f>
        <v>-0.27</v>
      </c>
      <c r="AL182" s="2">
        <f>'(6) SMB_R23p2-5km_Gl'!AY181-'(5) year_D_R23p2-5.5km'!AY180</f>
        <v>-0.3</v>
      </c>
      <c r="AM182" s="2">
        <f>'(6) SMB_R23p2-5km_Gl'!AZ181-'(5) year_D_R23p2-5.5km'!AZ180</f>
        <v>-0.22</v>
      </c>
      <c r="AN182" s="2">
        <f>'(6) SMB_R23p2-5km_Gl'!BA181-'(5) year_D_R23p2-5.5km'!BA180</f>
        <v>-0.24000000000000002</v>
      </c>
      <c r="AO182" s="2">
        <f>'(6) SMB_R23p2-5km_Gl'!BB181-'(5) year_D_R23p2-5.5km'!BB180</f>
        <v>-0.34</v>
      </c>
      <c r="AP182" s="2">
        <f>'(6) SMB_R23p2-5km_Gl'!BC181-'(5) year_D_R23p2-5.5km'!BC180</f>
        <v>-0.31</v>
      </c>
      <c r="AQ182" s="2">
        <f>'(6) SMB_R23p2-5km_Gl'!BD181-'(5) year_D_R23p2-5.5km'!BD180</f>
        <v>-0.24000000000000002</v>
      </c>
      <c r="AR182" s="2">
        <f>'(6) SMB_R23p2-5km_Gl'!BE181-'(5) year_D_R23p2-5.5km'!BE180</f>
        <v>-0.3</v>
      </c>
      <c r="AS182" s="2">
        <f>'(6) SMB_R23p2-5km_Gl'!BF181-'(5) year_D_R23p2-5.5km'!BF180</f>
        <v>-0.32</v>
      </c>
      <c r="AT182" s="2">
        <f>'(6) SMB_R23p2-5km_Gl'!BG181-'(5) year_D_R23p2-5.5km'!BG180</f>
        <v>-0.22</v>
      </c>
      <c r="AU182" s="2">
        <f>'(6) SMB_R23p2-5km_Gl'!BH181-'(5) year_D_R23p2-5.5km'!BH180</f>
        <v>-0.3</v>
      </c>
      <c r="AV182" s="2">
        <f>'(6) SMB_R23p2-5km_Gl'!BI181-'(5) year_D_R23p2-5.5km'!BI180</f>
        <v>-0.28000000000000003</v>
      </c>
      <c r="AW182" s="2">
        <f>'(6) SMB_R23p2-5km_Gl'!BJ181-'(5) year_D_R23p2-5.5km'!BJ180</f>
        <v>-0.19</v>
      </c>
      <c r="AX182" s="23">
        <f t="shared" si="27"/>
        <v>-0.16847826086956519</v>
      </c>
      <c r="AY182" s="23">
        <f t="shared" si="23"/>
        <v>-8.8947368421052636E-2</v>
      </c>
      <c r="AZ182" s="23">
        <f t="shared" si="24"/>
        <v>-0.26500000000000001</v>
      </c>
      <c r="BD182" s="2">
        <f>SQRT('(5) year_D_R23p2-5.5km'!BN180^2+'(5) year_D_R23p2-5.5km'!$M180^2)</f>
        <v>6.3060204395335379E-3</v>
      </c>
      <c r="BE182" s="2">
        <f>SQRT('(5) year_D_R23p2-5.5km'!BO180^2+'(5) year_D_R23p2-5.5km'!$M180^2)</f>
        <v>6.3060204395335379E-3</v>
      </c>
      <c r="BF182" s="2">
        <f>SQRT('(5) year_D_R23p2-5.5km'!BP180^2+'(5) year_D_R23p2-5.5km'!$M180^2)</f>
        <v>6.3060204395335379E-3</v>
      </c>
      <c r="BG182" s="2">
        <f>SQRT('(5) year_D_R23p2-5.5km'!BQ180^2+'(5) year_D_R23p2-5.5km'!$M180^2)</f>
        <v>6.3060204395335379E-3</v>
      </c>
      <c r="BH182" s="2">
        <f>SQRT('(5) year_D_R23p2-5.5km'!BR180^2+'(5) year_D_R23p2-5.5km'!$M180^2)</f>
        <v>6.3060204395335379E-3</v>
      </c>
      <c r="BI182" s="2">
        <f>SQRT('(5) year_D_R23p2-5.5km'!BS180^2+'(5) year_D_R23p2-5.5km'!$M180^2)</f>
        <v>6.3060204395335379E-3</v>
      </c>
      <c r="BJ182" s="2">
        <f>SQRT('(5) year_D_R23p2-5.5km'!BT180^2+'(5) year_D_R23p2-5.5km'!$M180^2)</f>
        <v>6.3060204395335379E-3</v>
      </c>
      <c r="BK182" s="2">
        <f>SQRT('(5) year_D_R23p2-5.5km'!BU180^2+'(5) year_D_R23p2-5.5km'!$M180^2)</f>
        <v>6.3060204395335379E-3</v>
      </c>
      <c r="BL182" s="2">
        <f>SQRT('(5) year_D_R23p2-5.5km'!BV180^2+'(5) year_D_R23p2-5.5km'!$M180^2)</f>
        <v>6.3060204395335379E-3</v>
      </c>
      <c r="BM182" s="2">
        <f>SQRT('(5) year_D_R23p2-5.5km'!BW180^2+'(5) year_D_R23p2-5.5km'!$M180^2)</f>
        <v>6.3060204395335379E-3</v>
      </c>
      <c r="BN182" s="2">
        <f>SQRT('(5) year_D_R23p2-5.5km'!BX180^2+'(5) year_D_R23p2-5.5km'!$M180^2)</f>
        <v>6.3060204395335379E-3</v>
      </c>
      <c r="BO182" s="2">
        <f>SQRT('(5) year_D_R23p2-5.5km'!BY180^2+'(5) year_D_R23p2-5.5km'!$M180^2)</f>
        <v>6.3060204395335379E-3</v>
      </c>
      <c r="BP182" s="2">
        <f>SQRT('(5) year_D_R23p2-5.5km'!BZ180^2+'(5) year_D_R23p2-5.5km'!$M180^2)</f>
        <v>6.3060204395335379E-3</v>
      </c>
      <c r="BQ182" s="2">
        <f>SQRT('(5) year_D_R23p2-5.5km'!CA180^2+'(5) year_D_R23p2-5.5km'!$M180^2)</f>
        <v>6.3060204395335379E-3</v>
      </c>
      <c r="BR182" s="2">
        <f>SQRT('(5) year_D_R23p2-5.5km'!CB180^2+'(5) year_D_R23p2-5.5km'!$M180^2)</f>
        <v>6.3060204395335379E-3</v>
      </c>
      <c r="BS182" s="2">
        <f>SQRT('(5) year_D_R23p2-5.5km'!CC180^2+'(5) year_D_R23p2-5.5km'!$M180^2)</f>
        <v>6.3060204395335379E-3</v>
      </c>
      <c r="BT182" s="2">
        <f>SQRT('(5) year_D_R23p2-5.5km'!CD180^2+'(5) year_D_R23p2-5.5km'!$M180^2)</f>
        <v>6.3060204395335379E-3</v>
      </c>
      <c r="BU182" s="2">
        <f>SQRT('(5) year_D_R23p2-5.5km'!CE180^2+'(5) year_D_R23p2-5.5km'!$M180^2)</f>
        <v>6.3060204395335379E-3</v>
      </c>
      <c r="BV182" s="2">
        <f>SQRT('(5) year_D_R23p2-5.5km'!CF180^2+'(5) year_D_R23p2-5.5km'!$M180^2)</f>
        <v>6.3060204395335379E-3</v>
      </c>
      <c r="BW182" s="2">
        <f>SQRT('(5) year_D_R23p2-5.5km'!CG180^2+'(5) year_D_R23p2-5.5km'!$M180^2)</f>
        <v>6.3060204395335379E-3</v>
      </c>
      <c r="BX182" s="2">
        <f>SQRT('(5) year_D_R23p2-5.5km'!CH180^2+'(5) year_D_R23p2-5.5km'!$M180^2)</f>
        <v>6.3060204395335379E-3</v>
      </c>
      <c r="BY182" s="2">
        <f>SQRT('(5) year_D_R23p2-5.5km'!CI180^2+'(5) year_D_R23p2-5.5km'!$M180^2)</f>
        <v>6.3060204395335379E-3</v>
      </c>
      <c r="BZ182" s="2">
        <f>SQRT('(5) year_D_R23p2-5.5km'!CJ180^2+'(5) year_D_R23p2-5.5km'!$M180^2)</f>
        <v>6.3060204395335379E-3</v>
      </c>
      <c r="CA182" s="2">
        <f>SQRT('(5) year_D_R23p2-5.5km'!CK180^2+'(5) year_D_R23p2-5.5km'!$M180^2)</f>
        <v>6.3060204395335379E-3</v>
      </c>
      <c r="CB182" s="2">
        <f>SQRT('(5) year_D_R23p2-5.5km'!CL180^2+'(5) year_D_R23p2-5.5km'!$M180^2)</f>
        <v>6.3060204395335379E-3</v>
      </c>
      <c r="CC182" s="2">
        <f>SQRT('(5) year_D_R23p2-5.5km'!CM180^2+'(5) year_D_R23p2-5.5km'!$M180^2)</f>
        <v>6.3060204395335379E-3</v>
      </c>
      <c r="CD182" s="2">
        <f>SQRT('(5) year_D_R23p2-5.5km'!CN180^2+'(5) year_D_R23p2-5.5km'!$M180^2)</f>
        <v>6.3060204395335379E-3</v>
      </c>
      <c r="CE182" s="2">
        <f>SQRT('(5) year_D_R23p2-5.5km'!CO180^2+'(5) year_D_R23p2-5.5km'!$M180^2)</f>
        <v>6.3060204395335379E-3</v>
      </c>
      <c r="CF182" s="2">
        <f>SQRT('(5) year_D_R23p2-5.5km'!CP180^2+'(5) year_D_R23p2-5.5km'!$M180^2)</f>
        <v>6.3060204395335379E-3</v>
      </c>
      <c r="CG182" s="2">
        <f>SQRT('(5) year_D_R23p2-5.5km'!CQ180^2+'(5) year_D_R23p2-5.5km'!$M180^2)</f>
        <v>6.3060204395335379E-3</v>
      </c>
      <c r="CH182" s="2">
        <f>SQRT('(5) year_D_R23p2-5.5km'!CR180^2+'(5) year_D_R23p2-5.5km'!$M180^2)</f>
        <v>6.3060204395335379E-3</v>
      </c>
      <c r="CI182" s="2">
        <f>SQRT('(5) year_D_R23p2-5.5km'!CS180^2+'(5) year_D_R23p2-5.5km'!$M180^2)</f>
        <v>6.3060204395335379E-3</v>
      </c>
      <c r="CJ182" s="2">
        <f>SQRT('(5) year_D_R23p2-5.5km'!CT180^2+'(5) year_D_R23p2-5.5km'!$M180^2)</f>
        <v>6.3060204395335379E-3</v>
      </c>
      <c r="CK182" s="2">
        <f>SQRT('(5) year_D_R23p2-5.5km'!CU180^2+'(5) year_D_R23p2-5.5km'!$M180^2)</f>
        <v>6.3060204395335379E-3</v>
      </c>
      <c r="CL182" s="2">
        <f>SQRT('(5) year_D_R23p2-5.5km'!CV180^2+'(5) year_D_R23p2-5.5km'!$M180^2)</f>
        <v>6.3060204395335379E-3</v>
      </c>
      <c r="CM182" s="2">
        <f>SQRT('(5) year_D_R23p2-5.5km'!CW180^2+'(5) year_D_R23p2-5.5km'!$M180^2)</f>
        <v>6.3060204395335379E-3</v>
      </c>
      <c r="CN182" s="2">
        <f>SQRT('(5) year_D_R23p2-5.5km'!CX180^2+'(5) year_D_R23p2-5.5km'!$M180^2)</f>
        <v>6.3060204395335379E-3</v>
      </c>
      <c r="CO182" s="2">
        <f>SQRT('(5) year_D_R23p2-5.5km'!CY180^2+'(5) year_D_R23p2-5.5km'!$M180^2)</f>
        <v>6.3060204395335379E-3</v>
      </c>
      <c r="CP182" s="2">
        <f>SQRT('(5) year_D_R23p2-5.5km'!CZ180^2+'(5) year_D_R23p2-5.5km'!$M180^2)</f>
        <v>6.3060204395335379E-3</v>
      </c>
      <c r="CQ182" s="2">
        <f>SQRT('(5) year_D_R23p2-5.5km'!DA180^2+'(5) year_D_R23p2-5.5km'!$M180^2)</f>
        <v>6.3060204395335379E-3</v>
      </c>
      <c r="CR182" s="2">
        <f>SQRT('(5) year_D_R23p2-5.5km'!DB180^2+'(5) year_D_R23p2-5.5km'!$M180^2)</f>
        <v>6.3060204395335379E-3</v>
      </c>
      <c r="CS182" s="2">
        <f>SQRT('(5) year_D_R23p2-5.5km'!DC180^2+'(5) year_D_R23p2-5.5km'!$M180^2)</f>
        <v>6.3060204395335379E-3</v>
      </c>
      <c r="CT182" s="2">
        <f>SQRT('(5) year_D_R23p2-5.5km'!DD180^2+'(5) year_D_R23p2-5.5km'!$M180^2)</f>
        <v>6.3060204395335379E-3</v>
      </c>
      <c r="CU182" s="2">
        <f>SQRT('(5) year_D_R23p2-5.5km'!DE180^2+'(5) year_D_R23p2-5.5km'!$M180^2)</f>
        <v>6.3060204395335379E-3</v>
      </c>
      <c r="CV182" s="2">
        <f>SQRT('(5) year_D_R23p2-5.5km'!DF180^2+'(5) year_D_R23p2-5.5km'!$M180^2)</f>
        <v>6.3060204395335379E-3</v>
      </c>
      <c r="CW182" s="2">
        <f>SQRT('(5) year_D_R23p2-5.5km'!DG180^2+'(5) year_D_R23p2-5.5km'!$M180^2)</f>
        <v>6.3060204395335379E-3</v>
      </c>
      <c r="CX182" s="2">
        <f>SQRT('(5) year_D_R23p2-5.5km'!DH180^2+'(5) year_D_R23p2-5.5km'!$M180^2)</f>
        <v>6.3060204395335379E-3</v>
      </c>
      <c r="CY182" s="2">
        <f t="shared" si="25"/>
        <v>9.4004602468667354E-4</v>
      </c>
      <c r="CZ182" s="2">
        <f t="shared" si="22"/>
        <v>1.4863432716983802E-3</v>
      </c>
      <c r="DA182" s="2">
        <f t="shared" si="26"/>
        <v>1.4863432716983799E-3</v>
      </c>
    </row>
    <row r="183" spans="1:105" x14ac:dyDescent="0.2">
      <c r="A183" s="170" t="s">
        <v>132</v>
      </c>
      <c r="B183" s="3" t="s">
        <v>243</v>
      </c>
      <c r="C183" s="2">
        <f>'(6) SMB_R23p2-5km_Gl'!P182-'(5) year_D_R23p2-5.5km'!P181</f>
        <v>0.35189999999999999</v>
      </c>
      <c r="D183" s="2">
        <f>'(6) SMB_R23p2-5km_Gl'!Q182-'(5) year_D_R23p2-5.5km'!Q181</f>
        <v>0.45189999999999997</v>
      </c>
      <c r="E183" s="2">
        <f>'(6) SMB_R23p2-5km_Gl'!R182-'(5) year_D_R23p2-5.5km'!R181</f>
        <v>2.1900000000000003E-2</v>
      </c>
      <c r="F183" s="2">
        <f>'(6) SMB_R23p2-5km_Gl'!S182-'(5) year_D_R23p2-5.5km'!S181</f>
        <v>0.18189999999999998</v>
      </c>
      <c r="G183" s="2">
        <f>'(6) SMB_R23p2-5km_Gl'!T182-'(5) year_D_R23p2-5.5km'!T181</f>
        <v>0.19189999999999999</v>
      </c>
      <c r="H183" s="2">
        <f>'(6) SMB_R23p2-5km_Gl'!U182-'(5) year_D_R23p2-5.5km'!U181</f>
        <v>3.1899999999999984E-2</v>
      </c>
      <c r="I183" s="2">
        <f>'(6) SMB_R23p2-5km_Gl'!V182-'(5) year_D_R23p2-5.5km'!V181</f>
        <v>0.17189999999999997</v>
      </c>
      <c r="J183" s="2">
        <f>'(6) SMB_R23p2-5km_Gl'!W182-'(5) year_D_R23p2-5.5km'!W181</f>
        <v>-0.31810000000000005</v>
      </c>
      <c r="K183" s="2">
        <f>'(6) SMB_R23p2-5km_Gl'!X182-'(5) year_D_R23p2-5.5km'!X181</f>
        <v>-0.1381</v>
      </c>
      <c r="L183" s="2">
        <f>'(6) SMB_R23p2-5km_Gl'!Y182-'(5) year_D_R23p2-5.5km'!Y181</f>
        <v>-0.5181</v>
      </c>
      <c r="M183" s="2">
        <f>'(6) SMB_R23p2-5km_Gl'!Z182-'(5) year_D_R23p2-5.5km'!Z181</f>
        <v>-0.59809999999999997</v>
      </c>
      <c r="N183" s="2">
        <f>'(6) SMB_R23p2-5km_Gl'!AA182-'(5) year_D_R23p2-5.5km'!AA181</f>
        <v>-7.8100000000000003E-2</v>
      </c>
      <c r="O183" s="2">
        <f>'(6) SMB_R23p2-5km_Gl'!AB182-'(5) year_D_R23p2-5.5km'!AB181</f>
        <v>0.57189999999999996</v>
      </c>
      <c r="P183" s="2">
        <f>'(6) SMB_R23p2-5km_Gl'!AC182-'(5) year_D_R23p2-5.5km'!AC181</f>
        <v>0.34189999999999998</v>
      </c>
      <c r="Q183" s="2">
        <f>'(6) SMB_R23p2-5km_Gl'!AD182-'(5) year_D_R23p2-5.5km'!AD181</f>
        <v>0.17902399999999999</v>
      </c>
      <c r="R183" s="2">
        <f>'(6) SMB_R23p2-5km_Gl'!AE182-'(5) year_D_R23p2-5.5km'!AE181</f>
        <v>0.2563261</v>
      </c>
      <c r="S183" s="2">
        <f>'(6) SMB_R23p2-5km_Gl'!AF182-'(5) year_D_R23p2-5.5km'!AF181</f>
        <v>-0.25616729999999999</v>
      </c>
      <c r="T183" s="2">
        <f>'(6) SMB_R23p2-5km_Gl'!AG182-'(5) year_D_R23p2-5.5km'!AG181</f>
        <v>-0.4886607</v>
      </c>
      <c r="U183" s="2">
        <f>'(6) SMB_R23p2-5km_Gl'!AH182-'(5) year_D_R23p2-5.5km'!AH181</f>
        <v>-0.72115410000000002</v>
      </c>
      <c r="V183" s="2">
        <f>'(6) SMB_R23p2-5km_Gl'!AI182-'(5) year_D_R23p2-5.5km'!AI181</f>
        <v>-8.3647500000000014E-2</v>
      </c>
      <c r="W183" s="2">
        <f>'(6) SMB_R23p2-5km_Gl'!AJ182-'(5) year_D_R23p2-5.5km'!AJ181</f>
        <v>0.263681</v>
      </c>
      <c r="X183" s="2">
        <f>'(6) SMB_R23p2-5km_Gl'!AK182-'(5) year_D_R23p2-5.5km'!AK181</f>
        <v>0.37347649999999999</v>
      </c>
      <c r="Y183" s="2">
        <f>'(6) SMB_R23p2-5km_Gl'!AL182-'(5) year_D_R23p2-5.5km'!AL181</f>
        <v>0.28574569999999999</v>
      </c>
      <c r="Z183" s="2">
        <f>'(6) SMB_R23p2-5km_Gl'!AM182-'(5) year_D_R23p2-5.5km'!AM181</f>
        <v>-0.653034</v>
      </c>
      <c r="AA183" s="2">
        <f>'(6) SMB_R23p2-5km_Gl'!AN182-'(5) year_D_R23p2-5.5km'!AN181</f>
        <v>-7.1813700000000008E-2</v>
      </c>
      <c r="AB183" s="2">
        <f>'(6) SMB_R23p2-5km_Gl'!AO182-'(5) year_D_R23p2-5.5km'!AO181</f>
        <v>1.9406599999999996E-2</v>
      </c>
      <c r="AC183" s="2">
        <f>'(6) SMB_R23p2-5km_Gl'!AP182-'(5) year_D_R23p2-5.5km'!AP181</f>
        <v>-0.30634539999999999</v>
      </c>
      <c r="AD183" s="2">
        <f>'(6) SMB_R23p2-5km_Gl'!AQ182-'(5) year_D_R23p2-5.5km'!AQ181</f>
        <v>-0.84227549999999995</v>
      </c>
      <c r="AE183" s="2">
        <f>'(6) SMB_R23p2-5km_Gl'!AR182-'(5) year_D_R23p2-5.5km'!AR181</f>
        <v>-0.2980275</v>
      </c>
      <c r="AF183" s="2">
        <f>'(6) SMB_R23p2-5km_Gl'!AS182-'(5) year_D_R23p2-5.5km'!AS181</f>
        <v>-0.34395759999999997</v>
      </c>
      <c r="AG183" s="2">
        <f>'(6) SMB_R23p2-5km_Gl'!AT182-'(5) year_D_R23p2-5.5km'!AT181</f>
        <v>-0.24698529999999999</v>
      </c>
      <c r="AH183" s="2">
        <f>'(6) SMB_R23p2-5km_Gl'!AU182-'(5) year_D_R23p2-5.5km'!AU181</f>
        <v>0.19998700000000003</v>
      </c>
      <c r="AI183" s="2">
        <f>'(6) SMB_R23p2-5km_Gl'!AV182-'(5) year_D_R23p2-5.5km'!AV181</f>
        <v>-0.2430407</v>
      </c>
      <c r="AJ183" s="2">
        <f>'(6) SMB_R23p2-5km_Gl'!AW182-'(5) year_D_R23p2-5.5km'!AW181</f>
        <v>-0.55606840000000002</v>
      </c>
      <c r="AK183" s="2">
        <f>'(6) SMB_R23p2-5km_Gl'!AX182-'(5) year_D_R23p2-5.5km'!AX181</f>
        <v>-0.54909609999999998</v>
      </c>
      <c r="AL183" s="2">
        <f>'(6) SMB_R23p2-5km_Gl'!AY182-'(5) year_D_R23p2-5.5km'!AY181</f>
        <v>-0.63606839999999998</v>
      </c>
      <c r="AM183" s="2">
        <f>'(6) SMB_R23p2-5km_Gl'!AZ182-'(5) year_D_R23p2-5.5km'!AZ181</f>
        <v>-0.31339689999999998</v>
      </c>
      <c r="AN183" s="2">
        <f>'(6) SMB_R23p2-5km_Gl'!BA182-'(5) year_D_R23p2-5.5km'!BA181</f>
        <v>-0.31112770000000001</v>
      </c>
      <c r="AO183" s="2">
        <f>'(6) SMB_R23p2-5km_Gl'!BB182-'(5) year_D_R23p2-5.5km'!BB181</f>
        <v>-0.73494700000000002</v>
      </c>
      <c r="AP183" s="2">
        <f>'(6) SMB_R23p2-5km_Gl'!BC182-'(5) year_D_R23p2-5.5km'!BC181</f>
        <v>-0.6362662</v>
      </c>
      <c r="AQ183" s="2">
        <f>'(6) SMB_R23p2-5km_Gl'!BD182-'(5) year_D_R23p2-5.5km'!BD181</f>
        <v>-0.59758540000000004</v>
      </c>
      <c r="AR183" s="2">
        <f>'(6) SMB_R23p2-5km_Gl'!BE182-'(5) year_D_R23p2-5.5km'!BE181</f>
        <v>-0.93890460000000009</v>
      </c>
      <c r="AS183" s="2">
        <f>'(6) SMB_R23p2-5km_Gl'!BF182-'(5) year_D_R23p2-5.5km'!BF181</f>
        <v>-0.86724889999999999</v>
      </c>
      <c r="AT183" s="2">
        <f>'(6) SMB_R23p2-5km_Gl'!BG182-'(5) year_D_R23p2-5.5km'!BG181</f>
        <v>-0.28256550000000002</v>
      </c>
      <c r="AU183" s="2">
        <f>'(6) SMB_R23p2-5km_Gl'!BH182-'(5) year_D_R23p2-5.5km'!BH181</f>
        <v>-0.70561960000000001</v>
      </c>
      <c r="AV183" s="2">
        <f>'(6) SMB_R23p2-5km_Gl'!BI182-'(5) year_D_R23p2-5.5km'!BI181</f>
        <v>-0.44439260000000003</v>
      </c>
      <c r="AW183" s="2">
        <f>'(6) SMB_R23p2-5km_Gl'!BJ182-'(5) year_D_R23p2-5.5km'!BJ181</f>
        <v>-0.3068399</v>
      </c>
      <c r="AX183" s="23">
        <f t="shared" si="27"/>
        <v>-0.21487281956521739</v>
      </c>
      <c r="AY183" s="23">
        <f t="shared" si="23"/>
        <v>-1.915957894736843E-2</v>
      </c>
      <c r="AZ183" s="23">
        <f t="shared" si="24"/>
        <v>-0.47251730000000003</v>
      </c>
      <c r="BD183" s="2">
        <f>SQRT('(5) year_D_R23p2-5.5km'!BN181^2+'(5) year_D_R23p2-5.5km'!$M181^2)</f>
        <v>0.21047974631877073</v>
      </c>
      <c r="BE183" s="2">
        <f>SQRT('(5) year_D_R23p2-5.5km'!BO181^2+'(5) year_D_R23p2-5.5km'!$M181^2)</f>
        <v>0.19514956029266409</v>
      </c>
      <c r="BF183" s="2">
        <f>SQRT('(5) year_D_R23p2-5.5km'!BP181^2+'(5) year_D_R23p2-5.5km'!$M181^2)</f>
        <v>0.18041204672261349</v>
      </c>
      <c r="BG183" s="2">
        <f>SQRT('(5) year_D_R23p2-5.5km'!BQ181^2+'(5) year_D_R23p2-5.5km'!$M181^2)</f>
        <v>0.16679776652119332</v>
      </c>
      <c r="BH183" s="2">
        <f>SQRT('(5) year_D_R23p2-5.5km'!BR181^2+'(5) year_D_R23p2-5.5km'!$M181^2)</f>
        <v>0.1538034790931036</v>
      </c>
      <c r="BI183" s="2">
        <f>SQRT('(5) year_D_R23p2-5.5km'!BS181^2+'(5) year_D_R23p2-5.5km'!$M181^2)</f>
        <v>0.14162251038571183</v>
      </c>
      <c r="BJ183" s="2">
        <f>SQRT('(5) year_D_R23p2-5.5km'!BT181^2+'(5) year_D_R23p2-5.5km'!$M181^2)</f>
        <v>0.13044760400046407</v>
      </c>
      <c r="BK183" s="2">
        <f>SQRT('(5) year_D_R23p2-5.5km'!BU181^2+'(5) year_D_R23p2-5.5km'!$M181^2)</f>
        <v>0.12014325378999913</v>
      </c>
      <c r="BL183" s="2">
        <f>SQRT('(5) year_D_R23p2-5.5km'!BV181^2+'(5) year_D_R23p2-5.5km'!$M181^2)</f>
        <v>0.11075664480987937</v>
      </c>
      <c r="BM183" s="2">
        <f>SQRT('(5) year_D_R23p2-5.5km'!BW181^2+'(5) year_D_R23p2-5.5km'!$M181^2)</f>
        <v>0.10265022772643068</v>
      </c>
      <c r="BN183" s="2">
        <f>SQRT('(5) year_D_R23p2-5.5km'!BX181^2+'(5) year_D_R23p2-5.5km'!$M181^2)</f>
        <v>9.5710875833456374E-2</v>
      </c>
      <c r="BO183" s="2">
        <f>SQRT('(5) year_D_R23p2-5.5km'!BY181^2+'(5) year_D_R23p2-5.5km'!$M181^2)</f>
        <v>9.0619520074249379E-2</v>
      </c>
      <c r="BP183" s="2">
        <f>SQRT('(5) year_D_R23p2-5.5km'!BZ181^2+'(5) year_D_R23p2-5.5km'!$M181^2)</f>
        <v>8.7422910815552327E-2</v>
      </c>
      <c r="BQ183" s="2">
        <f>SQRT('(5) year_D_R23p2-5.5km'!CA181^2+'(5) year_D_R23p2-5.5km'!$M181^2)</f>
        <v>8.6384413169693308E-2</v>
      </c>
      <c r="BR183" s="2">
        <f>SQRT('(5) year_D_R23p2-5.5km'!CB181^2+'(5) year_D_R23p2-5.5km'!$M181^2)</f>
        <v>8.4024589312852477E-2</v>
      </c>
      <c r="BS183" s="2">
        <f>SQRT('(5) year_D_R23p2-5.5km'!CC181^2+'(5) year_D_R23p2-5.5km'!$M181^2)</f>
        <v>8.8528627886254818E-2</v>
      </c>
      <c r="BT183" s="2">
        <f>SQRT('(5) year_D_R23p2-5.5km'!CD181^2+'(5) year_D_R23p2-5.5km'!$M181^2)</f>
        <v>8.9522426973646138E-2</v>
      </c>
      <c r="BU183" s="2">
        <f>SQRT('(5) year_D_R23p2-5.5km'!CE181^2+'(5) year_D_R23p2-5.5km'!$M181^2)</f>
        <v>9.1072120050333105E-2</v>
      </c>
      <c r="BV183" s="2">
        <f>SQRT('(5) year_D_R23p2-5.5km'!CF181^2+'(5) year_D_R23p2-5.5km'!$M181^2)</f>
        <v>9.1929238495718879E-2</v>
      </c>
      <c r="BW183" s="2">
        <f>SQRT('(5) year_D_R23p2-5.5km'!CG181^2+'(5) year_D_R23p2-5.5km'!$M181^2)</f>
        <v>9.2103168629182428E-2</v>
      </c>
      <c r="BX183" s="2">
        <f>SQRT('(5) year_D_R23p2-5.5km'!CH181^2+'(5) year_D_R23p2-5.5km'!$M181^2)</f>
        <v>8.2469299851131495E-2</v>
      </c>
      <c r="BY183" s="2">
        <f>SQRT('(5) year_D_R23p2-5.5km'!CI181^2+'(5) year_D_R23p2-5.5km'!$M181^2)</f>
        <v>7.9321278447079341E-2</v>
      </c>
      <c r="BZ183" s="2">
        <f>SQRT('(5) year_D_R23p2-5.5km'!CJ181^2+'(5) year_D_R23p2-5.5km'!$M181^2)</f>
        <v>0.10321086119779538</v>
      </c>
      <c r="CA183" s="2">
        <f>SQRT('(5) year_D_R23p2-5.5km'!CK181^2+'(5) year_D_R23p2-5.5km'!$M181^2)</f>
        <v>9.9337180571678244E-2</v>
      </c>
      <c r="CB183" s="2">
        <f>SQRT('(5) year_D_R23p2-5.5km'!CL181^2+'(5) year_D_R23p2-5.5km'!$M181^2)</f>
        <v>9.5271556541370886E-2</v>
      </c>
      <c r="CC183" s="2">
        <f>SQRT('(5) year_D_R23p2-5.5km'!CM181^2+'(5) year_D_R23p2-5.5km'!$M181^2)</f>
        <v>8.4555563505047587E-2</v>
      </c>
      <c r="CD183" s="2">
        <f>SQRT('(5) year_D_R23p2-5.5km'!CN181^2+'(5) year_D_R23p2-5.5km'!$M181^2)</f>
        <v>7.9462026770294569E-2</v>
      </c>
      <c r="CE183" s="2">
        <f>SQRT('(5) year_D_R23p2-5.5km'!CO181^2+'(5) year_D_R23p2-5.5km'!$M181^2)</f>
        <v>7.5324502284140976E-2</v>
      </c>
      <c r="CF183" s="2">
        <f>SQRT('(5) year_D_R23p2-5.5km'!CP181^2+'(5) year_D_R23p2-5.5km'!$M181^2)</f>
        <v>6.9214894345296388E-2</v>
      </c>
      <c r="CG183" s="2">
        <f>SQRT('(5) year_D_R23p2-5.5km'!CQ181^2+'(5) year_D_R23p2-5.5km'!$M181^2)</f>
        <v>6.5013997775604709E-2</v>
      </c>
      <c r="CH183" s="2">
        <f>SQRT('(5) year_D_R23p2-5.5km'!CR181^2+'(5) year_D_R23p2-5.5km'!$M181^2)</f>
        <v>6.6423223025038225E-2</v>
      </c>
      <c r="CI183" s="2">
        <f>SQRT('(5) year_D_R23p2-5.5km'!CS181^2+'(5) year_D_R23p2-5.5km'!$M181^2)</f>
        <v>6.8459940233852976E-2</v>
      </c>
      <c r="CJ183" s="2">
        <f>SQRT('(5) year_D_R23p2-5.5km'!CT181^2+'(5) year_D_R23p2-5.5km'!$M181^2)</f>
        <v>6.9503011626376052E-2</v>
      </c>
      <c r="CK183" s="2">
        <f>SQRT('(5) year_D_R23p2-5.5km'!CU181^2+'(5) year_D_R23p2-5.5km'!$M181^2)</f>
        <v>6.9577279542935994E-2</v>
      </c>
      <c r="CL183" s="2">
        <f>SQRT('(5) year_D_R23p2-5.5km'!CV181^2+'(5) year_D_R23p2-5.5km'!$M181^2)</f>
        <v>7.7825124357764799E-2</v>
      </c>
      <c r="CM183" s="2">
        <f>SQRT('(5) year_D_R23p2-5.5km'!CW181^2+'(5) year_D_R23p2-5.5km'!$M181^2)</f>
        <v>7.6531736073178258E-2</v>
      </c>
      <c r="CN183" s="2">
        <f>SQRT('(5) year_D_R23p2-5.5km'!CX181^2+'(5) year_D_R23p2-5.5km'!$M181^2)</f>
        <v>7.6066820109958189E-2</v>
      </c>
      <c r="CO183" s="2">
        <f>SQRT('(5) year_D_R23p2-5.5km'!CY181^2+'(5) year_D_R23p2-5.5km'!$M181^2)</f>
        <v>8.6288330992305415E-2</v>
      </c>
      <c r="CP183" s="2">
        <f>SQRT('(5) year_D_R23p2-5.5km'!CZ181^2+'(5) year_D_R23p2-5.5km'!$M181^2)</f>
        <v>7.6398462185549701E-2</v>
      </c>
      <c r="CQ183" s="2">
        <f>SQRT('(5) year_D_R23p2-5.5km'!DA181^2+'(5) year_D_R23p2-5.5km'!$M181^2)</f>
        <v>9.1928577260866562E-2</v>
      </c>
      <c r="CR183" s="2">
        <f>SQRT('(5) year_D_R23p2-5.5km'!DB181^2+'(5) year_D_R23p2-5.5km'!$M181^2)</f>
        <v>0.10766235988162058</v>
      </c>
      <c r="CS183" s="2">
        <f>SQRT('(5) year_D_R23p2-5.5km'!DC181^2+'(5) year_D_R23p2-5.5km'!$M181^2)</f>
        <v>0.1297378424282917</v>
      </c>
      <c r="CT183" s="2">
        <f>SQRT('(5) year_D_R23p2-5.5km'!DD181^2+'(5) year_D_R23p2-5.5km'!$M181^2)</f>
        <v>0.14173500476007861</v>
      </c>
      <c r="CU183" s="2">
        <f>SQRT('(5) year_D_R23p2-5.5km'!DE181^2+'(5) year_D_R23p2-5.5km'!$M181^2)</f>
        <v>0.14319711355036388</v>
      </c>
      <c r="CV183" s="2">
        <f>SQRT('(5) year_D_R23p2-5.5km'!DF181^2+'(5) year_D_R23p2-5.5km'!$M181^2)</f>
        <v>0.13911466414339785</v>
      </c>
      <c r="CW183" s="2">
        <f>SQRT('(5) year_D_R23p2-5.5km'!DG181^2+'(5) year_D_R23p2-5.5km'!$M181^2)</f>
        <v>0.16379307391568534</v>
      </c>
      <c r="CX183" s="2">
        <f>SQRT('(5) year_D_R23p2-5.5km'!DH181^2+'(5) year_D_R23p2-5.5km'!$M181^2)</f>
        <v>0.14393428172735706</v>
      </c>
      <c r="CY183" s="2">
        <f t="shared" si="25"/>
        <v>1.5642768249178374E-2</v>
      </c>
      <c r="CZ183" s="2">
        <f t="shared" si="22"/>
        <v>2.8749194728607309E-2</v>
      </c>
      <c r="DA183" s="2">
        <f t="shared" si="26"/>
        <v>2.2502644814079903E-2</v>
      </c>
    </row>
    <row r="184" spans="1:105" x14ac:dyDescent="0.2">
      <c r="A184" s="170" t="s">
        <v>336</v>
      </c>
      <c r="B184" s="3" t="s">
        <v>243</v>
      </c>
      <c r="C184" s="2">
        <f>'(6) SMB_R23p2-5km_Gl'!P183-'(5) year_D_R23p2-5.5km'!P182</f>
        <v>-0.08</v>
      </c>
      <c r="D184" s="2">
        <f>'(6) SMB_R23p2-5km_Gl'!Q183-'(5) year_D_R23p2-5.5km'!Q182</f>
        <v>-0.05</v>
      </c>
      <c r="E184" s="2">
        <f>'(6) SMB_R23p2-5km_Gl'!R183-'(5) year_D_R23p2-5.5km'!R182</f>
        <v>-0.13</v>
      </c>
      <c r="F184" s="2">
        <f>'(6) SMB_R23p2-5km_Gl'!S183-'(5) year_D_R23p2-5.5km'!S182</f>
        <v>-0.12</v>
      </c>
      <c r="G184" s="2">
        <f>'(6) SMB_R23p2-5km_Gl'!T183-'(5) year_D_R23p2-5.5km'!T182</f>
        <v>-0.12</v>
      </c>
      <c r="H184" s="2">
        <f>'(6) SMB_R23p2-5km_Gl'!U183-'(5) year_D_R23p2-5.5km'!U182</f>
        <v>-0.11</v>
      </c>
      <c r="I184" s="2">
        <f>'(6) SMB_R23p2-5km_Gl'!V183-'(5) year_D_R23p2-5.5km'!V182</f>
        <v>-9.9999999999999992E-2</v>
      </c>
      <c r="J184" s="2">
        <f>'(6) SMB_R23p2-5km_Gl'!W183-'(5) year_D_R23p2-5.5km'!W182</f>
        <v>-0.14000000000000001</v>
      </c>
      <c r="K184" s="2">
        <f>'(6) SMB_R23p2-5km_Gl'!X183-'(5) year_D_R23p2-5.5km'!X182</f>
        <v>-0.15000000000000002</v>
      </c>
      <c r="L184" s="2">
        <f>'(6) SMB_R23p2-5km_Gl'!Y183-'(5) year_D_R23p2-5.5km'!Y182</f>
        <v>-0.16</v>
      </c>
      <c r="M184" s="2">
        <f>'(6) SMB_R23p2-5km_Gl'!Z183-'(5) year_D_R23p2-5.5km'!Z182</f>
        <v>-0.18000000000000002</v>
      </c>
      <c r="N184" s="2">
        <f>'(6) SMB_R23p2-5km_Gl'!AA183-'(5) year_D_R23p2-5.5km'!AA182</f>
        <v>-0.11</v>
      </c>
      <c r="O184" s="2">
        <f>'(6) SMB_R23p2-5km_Gl'!AB183-'(5) year_D_R23p2-5.5km'!AB182</f>
        <v>-0.01</v>
      </c>
      <c r="P184" s="2">
        <f>'(6) SMB_R23p2-5km_Gl'!AC183-'(5) year_D_R23p2-5.5km'!AC182</f>
        <v>-0.09</v>
      </c>
      <c r="Q184" s="2">
        <f>'(6) SMB_R23p2-5km_Gl'!AD183-'(5) year_D_R23p2-5.5km'!AD182</f>
        <v>-0.08</v>
      </c>
      <c r="R184" s="2">
        <f>'(6) SMB_R23p2-5km_Gl'!AE183-'(5) year_D_R23p2-5.5km'!AE182</f>
        <v>-0.12472</v>
      </c>
      <c r="S184" s="2">
        <f>'(6) SMB_R23p2-5km_Gl'!AF183-'(5) year_D_R23p2-5.5km'!AF182</f>
        <v>-0.12303</v>
      </c>
      <c r="T184" s="2">
        <f>'(6) SMB_R23p2-5km_Gl'!AG183-'(5) year_D_R23p2-5.5km'!AG182</f>
        <v>-0.17998</v>
      </c>
      <c r="U184" s="2">
        <f>'(6) SMB_R23p2-5km_Gl'!AH183-'(5) year_D_R23p2-5.5km'!AH182</f>
        <v>-0.18944</v>
      </c>
      <c r="V184" s="2">
        <f>'(6) SMB_R23p2-5km_Gl'!AI183-'(5) year_D_R23p2-5.5km'!AI182</f>
        <v>-9.1450000000000004E-2</v>
      </c>
      <c r="W184" s="2">
        <f>'(6) SMB_R23p2-5km_Gl'!AJ183-'(5) year_D_R23p2-5.5km'!AJ182</f>
        <v>-3.4499999999999999E-3</v>
      </c>
      <c r="X184" s="2">
        <f>'(6) SMB_R23p2-5km_Gl'!AK183-'(5) year_D_R23p2-5.5km'!AK182</f>
        <v>-8.2330000000000014E-2</v>
      </c>
      <c r="Y184" s="2">
        <f>'(6) SMB_R23p2-5km_Gl'!AL183-'(5) year_D_R23p2-5.5km'!AL182</f>
        <v>-0.1212</v>
      </c>
      <c r="Z184" s="2">
        <f>'(6) SMB_R23p2-5km_Gl'!AM183-'(5) year_D_R23p2-5.5km'!AM182</f>
        <v>-0.24385000000000001</v>
      </c>
      <c r="AA184" s="2">
        <f>'(6) SMB_R23p2-5km_Gl'!AN183-'(5) year_D_R23p2-5.5km'!AN182</f>
        <v>-0.16374</v>
      </c>
      <c r="AB184" s="2">
        <f>'(6) SMB_R23p2-5km_Gl'!AO183-'(5) year_D_R23p2-5.5km'!AO182</f>
        <v>-0.12363</v>
      </c>
      <c r="AC184" s="2">
        <f>'(6) SMB_R23p2-5km_Gl'!AP183-'(5) year_D_R23p2-5.5km'!AP182</f>
        <v>-0.22055999999999998</v>
      </c>
      <c r="AD184" s="2">
        <f>'(6) SMB_R23p2-5km_Gl'!AQ183-'(5) year_D_R23p2-5.5km'!AQ182</f>
        <v>-0.16750000000000001</v>
      </c>
      <c r="AE184" s="2">
        <f>'(6) SMB_R23p2-5km_Gl'!AR183-'(5) year_D_R23p2-5.5km'!AR182</f>
        <v>-0.13934000000000002</v>
      </c>
      <c r="AF184" s="2">
        <f>'(6) SMB_R23p2-5km_Gl'!AS183-'(5) year_D_R23p2-5.5km'!AS182</f>
        <v>-0.15119000000000002</v>
      </c>
      <c r="AG184" s="2">
        <f>'(6) SMB_R23p2-5km_Gl'!AT183-'(5) year_D_R23p2-5.5km'!AT182</f>
        <v>-0.16111999999999999</v>
      </c>
      <c r="AH184" s="2">
        <f>'(6) SMB_R23p2-5km_Gl'!AU183-'(5) year_D_R23p2-5.5km'!AU182</f>
        <v>-7.1050000000000002E-2</v>
      </c>
      <c r="AI184" s="2">
        <f>'(6) SMB_R23p2-5km_Gl'!AV183-'(5) year_D_R23p2-5.5km'!AV182</f>
        <v>-0.19097999999999998</v>
      </c>
      <c r="AJ184" s="2">
        <f>'(6) SMB_R23p2-5km_Gl'!AW183-'(5) year_D_R23p2-5.5km'!AW182</f>
        <v>-0.22092000000000001</v>
      </c>
      <c r="AK184" s="2">
        <f>'(6) SMB_R23p2-5km_Gl'!AX183-'(5) year_D_R23p2-5.5km'!AX182</f>
        <v>-0.22084999999999999</v>
      </c>
      <c r="AL184" s="2">
        <f>'(6) SMB_R23p2-5km_Gl'!AY183-'(5) year_D_R23p2-5.5km'!AY182</f>
        <v>-0.21086000000000002</v>
      </c>
      <c r="AM184" s="2">
        <f>'(6) SMB_R23p2-5km_Gl'!AZ183-'(5) year_D_R23p2-5.5km'!AZ182</f>
        <v>-0.14143</v>
      </c>
      <c r="AN184" s="2">
        <f>'(6) SMB_R23p2-5km_Gl'!BA183-'(5) year_D_R23p2-5.5km'!BA182</f>
        <v>-0.12203</v>
      </c>
      <c r="AO184" s="2">
        <f>'(6) SMB_R23p2-5km_Gl'!BB183-'(5) year_D_R23p2-5.5km'!BB182</f>
        <v>-0.15132000000000001</v>
      </c>
      <c r="AP184" s="2">
        <f>'(6) SMB_R23p2-5km_Gl'!BC183-'(5) year_D_R23p2-5.5km'!BC182</f>
        <v>-0.15135000000000001</v>
      </c>
      <c r="AQ184" s="2">
        <f>'(6) SMB_R23p2-5km_Gl'!BD183-'(5) year_D_R23p2-5.5km'!BD182</f>
        <v>-0.12137000000000001</v>
      </c>
      <c r="AR184" s="2">
        <f>'(6) SMB_R23p2-5km_Gl'!BE183-'(5) year_D_R23p2-5.5km'!BE182</f>
        <v>-0.1414</v>
      </c>
      <c r="AS184" s="2">
        <f>'(6) SMB_R23p2-5km_Gl'!BF183-'(5) year_D_R23p2-5.5km'!BF182</f>
        <v>-0.10114999999999999</v>
      </c>
      <c r="AT184" s="2">
        <f>'(6) SMB_R23p2-5km_Gl'!BG183-'(5) year_D_R23p2-5.5km'!BG182</f>
        <v>-0.1003</v>
      </c>
      <c r="AU184" s="2">
        <f>'(6) SMB_R23p2-5km_Gl'!BH183-'(5) year_D_R23p2-5.5km'!BH182</f>
        <v>-0.11996</v>
      </c>
      <c r="AV184" s="2">
        <f>'(6) SMB_R23p2-5km_Gl'!BI183-'(5) year_D_R23p2-5.5km'!BI182</f>
        <v>-0.13982</v>
      </c>
      <c r="AW184" s="2">
        <f>'(6) SMB_R23p2-5km_Gl'!BJ183-'(5) year_D_R23p2-5.5km'!BJ182</f>
        <v>-9.8900000000000002E-2</v>
      </c>
      <c r="AX184" s="23">
        <f t="shared" si="27"/>
        <v>-0.13307217391304343</v>
      </c>
      <c r="AY184" s="23">
        <f t="shared" si="23"/>
        <v>-0.11827210526315787</v>
      </c>
      <c r="AZ184" s="23">
        <f t="shared" si="24"/>
        <v>-0.14757999999999999</v>
      </c>
      <c r="BD184" s="2">
        <f>SQRT('(5) year_D_R23p2-5.5km'!BN182^2+'(5) year_D_R23p2-5.5km'!$M182^2)</f>
        <v>1.4922792640889719E-2</v>
      </c>
      <c r="BE184" s="2">
        <f>SQRT('(5) year_D_R23p2-5.5km'!BO182^2+'(5) year_D_R23p2-5.5km'!$M182^2)</f>
        <v>1.4075700620495856E-2</v>
      </c>
      <c r="BF184" s="2">
        <f>SQRT('(5) year_D_R23p2-5.5km'!BP182^2+'(5) year_D_R23p2-5.5km'!$M182^2)</f>
        <v>1.3285882649705334E-2</v>
      </c>
      <c r="BG184" s="2">
        <f>SQRT('(5) year_D_R23p2-5.5km'!BQ182^2+'(5) year_D_R23p2-5.5km'!$M182^2)</f>
        <v>1.254499874006694E-2</v>
      </c>
      <c r="BH184" s="2">
        <f>SQRT('(5) year_D_R23p2-5.5km'!BR182^2+'(5) year_D_R23p2-5.5km'!$M182^2)</f>
        <v>1.1862252406115503E-2</v>
      </c>
      <c r="BI184" s="2">
        <f>SQRT('(5) year_D_R23p2-5.5km'!BS182^2+'(5) year_D_R23p2-5.5km'!$M182^2)</f>
        <v>1.1229565817142653E-2</v>
      </c>
      <c r="BJ184" s="2">
        <f>SQRT('(5) year_D_R23p2-5.5km'!BT182^2+'(5) year_D_R23p2-5.5km'!$M182^2)</f>
        <v>1.0647684277560914E-2</v>
      </c>
      <c r="BK184" s="2">
        <f>SQRT('(5) year_D_R23p2-5.5km'!BU182^2+'(5) year_D_R23p2-5.5km'!$M182^2)</f>
        <v>1.0117397946095575E-2</v>
      </c>
      <c r="BL184" s="2">
        <f>SQRT('(5) year_D_R23p2-5.5km'!BV182^2+'(5) year_D_R23p2-5.5km'!$M182^2)</f>
        <v>9.6395900757249107E-3</v>
      </c>
      <c r="BM184" s="2">
        <f>SQRT('(5) year_D_R23p2-5.5km'!BW182^2+'(5) year_D_R23p2-5.5km'!$M182^2)</f>
        <v>9.2153329531574433E-3</v>
      </c>
      <c r="BN184" s="2">
        <f>SQRT('(5) year_D_R23p2-5.5km'!BX182^2+'(5) year_D_R23p2-5.5km'!$M182^2)</f>
        <v>8.8523735597501613E-3</v>
      </c>
      <c r="BO184" s="2">
        <f>SQRT('(5) year_D_R23p2-5.5km'!BY182^2+'(5) year_D_R23p2-5.5km'!$M182^2)</f>
        <v>8.5507785900703782E-3</v>
      </c>
      <c r="BP184" s="2">
        <f>SQRT('(5) year_D_R23p2-5.5km'!BZ182^2+'(5) year_D_R23p2-5.5km'!$M182^2)</f>
        <v>8.3303086840021377E-3</v>
      </c>
      <c r="BQ184" s="2">
        <f>SQRT('(5) year_D_R23p2-5.5km'!CA182^2+'(5) year_D_R23p2-5.5km'!$M182^2)</f>
        <v>8.1934084654877969E-3</v>
      </c>
      <c r="BR184" s="2">
        <f>SQRT('(5) year_D_R23p2-5.5km'!CB182^2+'(5) year_D_R23p2-5.5km'!$M182^2)</f>
        <v>8.1506165986569689E-3</v>
      </c>
      <c r="BS184" s="2">
        <f>SQRT('(5) year_D_R23p2-5.5km'!CC182^2+'(5) year_D_R23p2-5.5km'!$M182^2)</f>
        <v>1.0041225892883943E-2</v>
      </c>
      <c r="BT184" s="2">
        <f>SQRT('(5) year_D_R23p2-5.5km'!CD182^2+'(5) year_D_R23p2-5.5km'!$M182^2)</f>
        <v>9.2596040842759277E-3</v>
      </c>
      <c r="BU184" s="2">
        <f>SQRT('(5) year_D_R23p2-5.5km'!CE182^2+'(5) year_D_R23p2-5.5km'!$M182^2)</f>
        <v>8.2647972872692335E-3</v>
      </c>
      <c r="BV184" s="2">
        <f>SQRT('(5) year_D_R23p2-5.5km'!CF182^2+'(5) year_D_R23p2-5.5km'!$M182^2)</f>
        <v>8.0770288666045589E-3</v>
      </c>
      <c r="BW184" s="2">
        <f>SQRT('(5) year_D_R23p2-5.5km'!CG182^2+'(5) year_D_R23p2-5.5km'!$M182^2)</f>
        <v>8.7755921006557117E-3</v>
      </c>
      <c r="BX184" s="2">
        <f>SQRT('(5) year_D_R23p2-5.5km'!CH182^2+'(5) year_D_R23p2-5.5km'!$M182^2)</f>
        <v>9.7190762230408706E-3</v>
      </c>
      <c r="BY184" s="2">
        <f>SQRT('(5) year_D_R23p2-5.5km'!CI182^2+'(5) year_D_R23p2-5.5km'!$M182^2)</f>
        <v>9.3034730308657314E-3</v>
      </c>
      <c r="BZ184" s="2">
        <f>SQRT('(5) year_D_R23p2-5.5km'!CJ182^2+'(5) year_D_R23p2-5.5km'!$M182^2)</f>
        <v>8.9512999150183799E-3</v>
      </c>
      <c r="CA184" s="2">
        <f>SQRT('(5) year_D_R23p2-5.5km'!CK182^2+'(5) year_D_R23p2-5.5km'!$M182^2)</f>
        <v>1.059478068876203E-2</v>
      </c>
      <c r="CB184" s="2">
        <f>SQRT('(5) year_D_R23p2-5.5km'!CL182^2+'(5) year_D_R23p2-5.5km'!$M182^2)</f>
        <v>1.055999681346181E-2</v>
      </c>
      <c r="CC184" s="2">
        <f>SQRT('(5) year_D_R23p2-5.5km'!CM182^2+'(5) year_D_R23p2-5.5km'!$M182^2)</f>
        <v>9.7312448596959169E-3</v>
      </c>
      <c r="CD184" s="2">
        <f>SQRT('(5) year_D_R23p2-5.5km'!CN182^2+'(5) year_D_R23p2-5.5km'!$M182^2)</f>
        <v>8.6133938846191197E-3</v>
      </c>
      <c r="CE184" s="2">
        <f>SQRT('(5) year_D_R23p2-5.5km'!CO182^2+'(5) year_D_R23p2-5.5km'!$M182^2)</f>
        <v>7.7043192612666405E-3</v>
      </c>
      <c r="CF184" s="2">
        <f>SQRT('(5) year_D_R23p2-5.5km'!CP182^2+'(5) year_D_R23p2-5.5km'!$M182^2)</f>
        <v>8.2777544577937196E-3</v>
      </c>
      <c r="CG184" s="2">
        <f>SQRT('(5) year_D_R23p2-5.5km'!CQ182^2+'(5) year_D_R23p2-5.5km'!$M182^2)</f>
        <v>9.0049502191692395E-3</v>
      </c>
      <c r="CH184" s="2">
        <f>SQRT('(5) year_D_R23p2-5.5km'!CR182^2+'(5) year_D_R23p2-5.5km'!$M182^2)</f>
        <v>8.9919798945901335E-3</v>
      </c>
      <c r="CI184" s="2">
        <f>SQRT('(5) year_D_R23p2-5.5km'!CS182^2+'(5) year_D_R23p2-5.5km'!$M182^2)</f>
        <v>8.9908830464384918E-3</v>
      </c>
      <c r="CJ184" s="2">
        <f>SQRT('(5) year_D_R23p2-5.5km'!CT182^2+'(5) year_D_R23p2-5.5km'!$M182^2)</f>
        <v>8.9664503516165821E-3</v>
      </c>
      <c r="CK184" s="2">
        <f>SQRT('(5) year_D_R23p2-5.5km'!CU182^2+'(5) year_D_R23p2-5.5km'!$M182^2)</f>
        <v>8.9221329760803929E-3</v>
      </c>
      <c r="CL184" s="2">
        <f>SQRT('(5) year_D_R23p2-5.5km'!CV182^2+'(5) year_D_R23p2-5.5km'!$M182^2)</f>
        <v>8.3334216554247775E-3</v>
      </c>
      <c r="CM184" s="2">
        <f>SQRT('(5) year_D_R23p2-5.5km'!CW182^2+'(5) year_D_R23p2-5.5km'!$M182^2)</f>
        <v>8.4269452579093049E-3</v>
      </c>
      <c r="CN184" s="2">
        <f>SQRT('(5) year_D_R23p2-5.5km'!CX182^2+'(5) year_D_R23p2-5.5km'!$M182^2)</f>
        <v>8.7138430472366059E-3</v>
      </c>
      <c r="CO184" s="2">
        <f>SQRT('(5) year_D_R23p2-5.5km'!CY182^2+'(5) year_D_R23p2-5.5km'!$M182^2)</f>
        <v>8.9458111473277313E-3</v>
      </c>
      <c r="CP184" s="2">
        <f>SQRT('(5) year_D_R23p2-5.5km'!CZ182^2+'(5) year_D_R23p2-5.5km'!$M182^2)</f>
        <v>8.6482495698156515E-3</v>
      </c>
      <c r="CQ184" s="2">
        <f>SQRT('(5) year_D_R23p2-5.5km'!DA182^2+'(5) year_D_R23p2-5.5km'!$M182^2)</f>
        <v>8.6719456026689689E-3</v>
      </c>
      <c r="CR184" s="2">
        <f>SQRT('(5) year_D_R23p2-5.5km'!DB182^2+'(5) year_D_R23p2-5.5km'!$M182^2)</f>
        <v>8.6791311640043445E-3</v>
      </c>
      <c r="CS184" s="2">
        <f>SQRT('(5) year_D_R23p2-5.5km'!DC182^2+'(5) year_D_R23p2-5.5km'!$M182^2)</f>
        <v>8.7390809321145017E-3</v>
      </c>
      <c r="CT184" s="2">
        <f>SQRT('(5) year_D_R23p2-5.5km'!DD182^2+'(5) year_D_R23p2-5.5km'!$M182^2)</f>
        <v>8.6452291354559493E-3</v>
      </c>
      <c r="CU184" s="2">
        <f>SQRT('(5) year_D_R23p2-5.5km'!DE182^2+'(5) year_D_R23p2-5.5km'!$M182^2)</f>
        <v>8.3039142724746114E-3</v>
      </c>
      <c r="CV184" s="2">
        <f>SQRT('(5) year_D_R23p2-5.5km'!DF182^2+'(5) year_D_R23p2-5.5km'!$M182^2)</f>
        <v>8.1497407273489735E-3</v>
      </c>
      <c r="CW184" s="2">
        <f>SQRT('(5) year_D_R23p2-5.5km'!DG182^2+'(5) year_D_R23p2-5.5km'!$M182^2)</f>
        <v>8.0944513153572897E-3</v>
      </c>
      <c r="CX184" s="2">
        <f>SQRT('(5) year_D_R23p2-5.5km'!DH182^2+'(5) year_D_R23p2-5.5km'!$M182^2)</f>
        <v>7.7508089076466224E-3</v>
      </c>
      <c r="CY184" s="2">
        <f t="shared" si="25"/>
        <v>1.408789038410217E-3</v>
      </c>
      <c r="CZ184" s="2">
        <f t="shared" si="22"/>
        <v>2.4222915390850809E-3</v>
      </c>
      <c r="DA184" s="2">
        <f t="shared" si="26"/>
        <v>2.0362830898237685E-3</v>
      </c>
    </row>
    <row r="185" spans="1:105" x14ac:dyDescent="0.2">
      <c r="A185" s="170" t="s">
        <v>337</v>
      </c>
      <c r="B185" s="3" t="s">
        <v>243</v>
      </c>
      <c r="C185" s="2">
        <f>'(6) SMB_R23p2-5km_Gl'!P184-'(5) year_D_R23p2-5.5km'!P183</f>
        <v>0.11328999999999995</v>
      </c>
      <c r="D185" s="2">
        <f>'(6) SMB_R23p2-5km_Gl'!Q184-'(5) year_D_R23p2-5.5km'!Q183</f>
        <v>3.2899999999999596E-3</v>
      </c>
      <c r="E185" s="2">
        <f>'(6) SMB_R23p2-5km_Gl'!R184-'(5) year_D_R23p2-5.5km'!R183</f>
        <v>-5.6710000000000038E-2</v>
      </c>
      <c r="F185" s="2">
        <f>'(6) SMB_R23p2-5km_Gl'!S184-'(5) year_D_R23p2-5.5km'!S183</f>
        <v>-6.7100000000000493E-3</v>
      </c>
      <c r="G185" s="2">
        <f>'(6) SMB_R23p2-5km_Gl'!T184-'(5) year_D_R23p2-5.5km'!T183</f>
        <v>4.328999999999994E-2</v>
      </c>
      <c r="H185" s="2">
        <f>'(6) SMB_R23p2-5km_Gl'!U184-'(5) year_D_R23p2-5.5km'!U183</f>
        <v>-3.671000000000002E-2</v>
      </c>
      <c r="I185" s="2">
        <f>'(6) SMB_R23p2-5km_Gl'!V184-'(5) year_D_R23p2-5.5km'!V183</f>
        <v>1.3289999999999969E-2</v>
      </c>
      <c r="J185" s="2">
        <f>'(6) SMB_R23p2-5km_Gl'!W184-'(5) year_D_R23p2-5.5km'!W183</f>
        <v>-0.15671000000000004</v>
      </c>
      <c r="K185" s="2">
        <f>'(6) SMB_R23p2-5km_Gl'!X184-'(5) year_D_R23p2-5.5km'!X183</f>
        <v>-4.6710000000000029E-2</v>
      </c>
      <c r="L185" s="2">
        <f>'(6) SMB_R23p2-5km_Gl'!Y184-'(5) year_D_R23p2-5.5km'!Y183</f>
        <v>-0.15671000000000004</v>
      </c>
      <c r="M185" s="2">
        <f>'(6) SMB_R23p2-5km_Gl'!Z184-'(5) year_D_R23p2-5.5km'!Z183</f>
        <v>-0.13671000000000005</v>
      </c>
      <c r="N185" s="2">
        <f>'(6) SMB_R23p2-5km_Gl'!AA184-'(5) year_D_R23p2-5.5km'!AA183</f>
        <v>-0.11671000000000004</v>
      </c>
      <c r="O185" s="2">
        <f>'(6) SMB_R23p2-5km_Gl'!AB184-'(5) year_D_R23p2-5.5km'!AB183</f>
        <v>6.3289999999999957E-2</v>
      </c>
      <c r="P185" s="2">
        <f>'(6) SMB_R23p2-5km_Gl'!AC184-'(5) year_D_R23p2-5.5km'!AC183</f>
        <v>9.3289999999999929E-2</v>
      </c>
      <c r="Q185" s="2">
        <f>'(6) SMB_R23p2-5km_Gl'!AD184-'(5) year_D_R23p2-5.5km'!AD183</f>
        <v>-3.0000000000000027E-2</v>
      </c>
      <c r="R185" s="2">
        <f>'(6) SMB_R23p2-5km_Gl'!AE184-'(5) year_D_R23p2-5.5km'!AE183</f>
        <v>8.0539999999999945E-2</v>
      </c>
      <c r="S185" s="2">
        <f>'(6) SMB_R23p2-5km_Gl'!AF184-'(5) year_D_R23p2-5.5km'!AF183</f>
        <v>-3.864999999999999E-2</v>
      </c>
      <c r="T185" s="2">
        <f>'(6) SMB_R23p2-5km_Gl'!AG184-'(5) year_D_R23p2-5.5km'!AG183</f>
        <v>-6.9500000000000006E-2</v>
      </c>
      <c r="U185" s="2">
        <f>'(6) SMB_R23p2-5km_Gl'!AH184-'(5) year_D_R23p2-5.5km'!AH183</f>
        <v>-4.1120000000000018E-2</v>
      </c>
      <c r="V185" s="2">
        <f>'(6) SMB_R23p2-5km_Gl'!AI184-'(5) year_D_R23p2-5.5km'!AI183</f>
        <v>4.8919999999999964E-2</v>
      </c>
      <c r="W185" s="2">
        <f>'(6) SMB_R23p2-5km_Gl'!AJ184-'(5) year_D_R23p2-5.5km'!AJ183</f>
        <v>0.12753999999999999</v>
      </c>
      <c r="X185" s="2">
        <f>'(6) SMB_R23p2-5km_Gl'!AK184-'(5) year_D_R23p2-5.5km'!AK183</f>
        <v>3.7540000000000018E-2</v>
      </c>
      <c r="Y185" s="2">
        <f>'(6) SMB_R23p2-5km_Gl'!AL184-'(5) year_D_R23p2-5.5km'!AL183</f>
        <v>7.780999999999999E-2</v>
      </c>
      <c r="Z185" s="2">
        <f>'(6) SMB_R23p2-5km_Gl'!AM184-'(5) year_D_R23p2-5.5km'!AM183</f>
        <v>-0.21027000000000001</v>
      </c>
      <c r="AA185" s="2">
        <f>'(6) SMB_R23p2-5km_Gl'!AN184-'(5) year_D_R23p2-5.5km'!AN183</f>
        <v>0.12585999999999997</v>
      </c>
      <c r="AB185" s="2">
        <f>'(6) SMB_R23p2-5km_Gl'!AO184-'(5) year_D_R23p2-5.5km'!AO183</f>
        <v>5.647000000000002E-2</v>
      </c>
      <c r="AC185" s="2">
        <f>'(6) SMB_R23p2-5km_Gl'!AP184-'(5) year_D_R23p2-5.5km'!AP183</f>
        <v>-5.4070000000000007E-2</v>
      </c>
      <c r="AD185" s="2">
        <f>'(6) SMB_R23p2-5km_Gl'!AQ184-'(5) year_D_R23p2-5.5km'!AQ183</f>
        <v>-8.4609999999999991E-2</v>
      </c>
      <c r="AE185" s="2">
        <f>'(6) SMB_R23p2-5km_Gl'!AR184-'(5) year_D_R23p2-5.5km'!AR183</f>
        <v>-5.1370000000000027E-2</v>
      </c>
      <c r="AF185" s="2">
        <f>'(6) SMB_R23p2-5km_Gl'!AS184-'(5) year_D_R23p2-5.5km'!AS183</f>
        <v>-5.8130000000000015E-2</v>
      </c>
      <c r="AG185" s="2">
        <f>'(6) SMB_R23p2-5km_Gl'!AT184-'(5) year_D_R23p2-5.5km'!AT183</f>
        <v>-4.4890000000000013E-2</v>
      </c>
      <c r="AH185" s="2">
        <f>'(6) SMB_R23p2-5km_Gl'!AU184-'(5) year_D_R23p2-5.5km'!AU183</f>
        <v>0.26834999999999998</v>
      </c>
      <c r="AI185" s="2">
        <f>'(6) SMB_R23p2-5km_Gl'!AV184-'(5) year_D_R23p2-5.5km'!AV183</f>
        <v>-2.8410000000000019E-2</v>
      </c>
      <c r="AJ185" s="2">
        <f>'(6) SMB_R23p2-5km_Gl'!AW184-'(5) year_D_R23p2-5.5km'!AW183</f>
        <v>-6.5170000000000006E-2</v>
      </c>
      <c r="AK185" s="2">
        <f>'(6) SMB_R23p2-5km_Gl'!AX184-'(5) year_D_R23p2-5.5km'!AX183</f>
        <v>-0.10193000000000002</v>
      </c>
      <c r="AL185" s="2">
        <f>'(6) SMB_R23p2-5km_Gl'!AY184-'(5) year_D_R23p2-5.5km'!AY183</f>
        <v>-0.11976000000000003</v>
      </c>
      <c r="AM185" s="2">
        <f>'(6) SMB_R23p2-5km_Gl'!AZ184-'(5) year_D_R23p2-5.5km'!AZ183</f>
        <v>7.8999999999998516E-4</v>
      </c>
      <c r="AN185" s="2">
        <f>'(6) SMB_R23p2-5km_Gl'!BA184-'(5) year_D_R23p2-5.5km'!BA183</f>
        <v>1.6199999999999992E-2</v>
      </c>
      <c r="AO185" s="2">
        <f>'(6) SMB_R23p2-5km_Gl'!BB184-'(5) year_D_R23p2-5.5km'!BB183</f>
        <v>-6.0049999999999992E-2</v>
      </c>
      <c r="AP185" s="2">
        <f>'(6) SMB_R23p2-5km_Gl'!BC184-'(5) year_D_R23p2-5.5km'!BC183</f>
        <v>-0.17371</v>
      </c>
      <c r="AQ185" s="2">
        <f>'(6) SMB_R23p2-5km_Gl'!BD184-'(5) year_D_R23p2-5.5km'!BD183</f>
        <v>-0.28387000000000007</v>
      </c>
      <c r="AR185" s="2">
        <f>'(6) SMB_R23p2-5km_Gl'!BE184-'(5) year_D_R23p2-5.5km'!BE183</f>
        <v>-0.18373</v>
      </c>
      <c r="AS185" s="2">
        <f>'(6) SMB_R23p2-5km_Gl'!BF184-'(5) year_D_R23p2-5.5km'!BF183</f>
        <v>-0.17563999999999996</v>
      </c>
      <c r="AT185" s="2">
        <f>'(6) SMB_R23p2-5km_Gl'!BG184-'(5) year_D_R23p2-5.5km'!BG183</f>
        <v>-1.916000000000001E-2</v>
      </c>
      <c r="AU185" s="2">
        <f>'(6) SMB_R23p2-5km_Gl'!BH184-'(5) year_D_R23p2-5.5km'!BH183</f>
        <v>-0.16430000000000006</v>
      </c>
      <c r="AV185" s="2">
        <f>'(6) SMB_R23p2-5km_Gl'!BI184-'(5) year_D_R23p2-5.5km'!BI183</f>
        <v>-2.0780000000000021E-2</v>
      </c>
      <c r="AW185" s="2">
        <f>'(6) SMB_R23p2-5km_Gl'!BJ184-'(5) year_D_R23p2-5.5km'!BJ183</f>
        <v>-7.239000000000001E-2</v>
      </c>
      <c r="AX185" s="23">
        <f t="shared" si="27"/>
        <v>-3.5283478260869597E-2</v>
      </c>
      <c r="AY185" s="23">
        <f t="shared" si="23"/>
        <v>-2.540368421052636E-2</v>
      </c>
      <c r="AZ185" s="23">
        <f t="shared" si="24"/>
        <v>-7.0308888888888921E-2</v>
      </c>
      <c r="BD185" s="2">
        <f>SQRT('(5) year_D_R23p2-5.5km'!BN183^2+'(5) year_D_R23p2-5.5km'!$M183^2)</f>
        <v>0.29783752871993824</v>
      </c>
      <c r="BE185" s="2">
        <f>SQRT('(5) year_D_R23p2-5.5km'!BO183^2+'(5) year_D_R23p2-5.5km'!$M183^2)</f>
        <v>0.27457021781017094</v>
      </c>
      <c r="BF185" s="2">
        <f>SQRT('(5) year_D_R23p2-5.5km'!BP183^2+'(5) year_D_R23p2-5.5km'!$M183^2)</f>
        <v>0.25246756975939971</v>
      </c>
      <c r="BG185" s="2">
        <f>SQRT('(5) year_D_R23p2-5.5km'!BQ183^2+'(5) year_D_R23p2-5.5km'!$M183^2)</f>
        <v>0.23155027524619168</v>
      </c>
      <c r="BH185" s="2">
        <f>SQRT('(5) year_D_R23p2-5.5km'!BR183^2+'(5) year_D_R23p2-5.5km'!$M183^2)</f>
        <v>0.21210358068031004</v>
      </c>
      <c r="BI185" s="2">
        <f>SQRT('(5) year_D_R23p2-5.5km'!BS183^2+'(5) year_D_R23p2-5.5km'!$M183^2)</f>
        <v>0.19389920152025419</v>
      </c>
      <c r="BJ185" s="2">
        <f>SQRT('(5) year_D_R23p2-5.5km'!BT183^2+'(5) year_D_R23p2-5.5km'!$M183^2)</f>
        <v>0.17723266865721621</v>
      </c>
      <c r="BK185" s="2">
        <f>SQRT('(5) year_D_R23p2-5.5km'!BU183^2+'(5) year_D_R23p2-5.5km'!$M183^2)</f>
        <v>0.16165839846630395</v>
      </c>
      <c r="BL185" s="2">
        <f>SQRT('(5) year_D_R23p2-5.5km'!BV183^2+'(5) year_D_R23p2-5.5km'!$M183^2)</f>
        <v>0.14798240603213619</v>
      </c>
      <c r="BM185" s="2">
        <f>SQRT('(5) year_D_R23p2-5.5km'!BW183^2+'(5) year_D_R23p2-5.5km'!$M183^2)</f>
        <v>0.1360167375494552</v>
      </c>
      <c r="BN185" s="2">
        <f>SQRT('(5) year_D_R23p2-5.5km'!BX183^2+'(5) year_D_R23p2-5.5km'!$M183^2)</f>
        <v>0.1262403560719923</v>
      </c>
      <c r="BO185" s="2">
        <f>SQRT('(5) year_D_R23p2-5.5km'!BY183^2+'(5) year_D_R23p2-5.5km'!$M183^2)</f>
        <v>0.11897044042197265</v>
      </c>
      <c r="BP185" s="2">
        <f>SQRT('(5) year_D_R23p2-5.5km'!BZ183^2+'(5) year_D_R23p2-5.5km'!$M183^2)</f>
        <v>0.11448756682188579</v>
      </c>
      <c r="BQ185" s="2">
        <f>SQRT('(5) year_D_R23p2-5.5km'!CA183^2+'(5) year_D_R23p2-5.5km'!$M183^2)</f>
        <v>0.11307137795818402</v>
      </c>
      <c r="BR185" s="2">
        <f>SQRT('(5) year_D_R23p2-5.5km'!CB183^2+'(5) year_D_R23p2-5.5km'!$M183^2)</f>
        <v>9.6417597746247516E-2</v>
      </c>
      <c r="BS185" s="2">
        <f>SQRT('(5) year_D_R23p2-5.5km'!CC183^2+'(5) year_D_R23p2-5.5km'!$M183^2)</f>
        <v>9.679648566588879E-2</v>
      </c>
      <c r="BT185" s="2">
        <f>SQRT('(5) year_D_R23p2-5.5km'!CD183^2+'(5) year_D_R23p2-5.5km'!$M183^2)</f>
        <v>0.11782675310115964</v>
      </c>
      <c r="BU185" s="2">
        <f>SQRT('(5) year_D_R23p2-5.5km'!CE183^2+'(5) year_D_R23p2-5.5km'!$M183^2)</f>
        <v>9.7970713319384201E-2</v>
      </c>
      <c r="BV185" s="2">
        <f>SQRT('(5) year_D_R23p2-5.5km'!CF183^2+'(5) year_D_R23p2-5.5km'!$M183^2)</f>
        <v>0.10038330881372505</v>
      </c>
      <c r="BW185" s="2">
        <f>SQRT('(5) year_D_R23p2-5.5km'!CG183^2+'(5) year_D_R23p2-5.5km'!$M183^2)</f>
        <v>0.12556364313946786</v>
      </c>
      <c r="BX185" s="2">
        <f>SQRT('(5) year_D_R23p2-5.5km'!CH183^2+'(5) year_D_R23p2-5.5km'!$M183^2)</f>
        <v>0.10583832082591307</v>
      </c>
      <c r="BY185" s="2">
        <f>SQRT('(5) year_D_R23p2-5.5km'!CI183^2+'(5) year_D_R23p2-5.5km'!$M183^2)</f>
        <v>0.10629183440552614</v>
      </c>
      <c r="BZ185" s="2">
        <f>SQRT('(5) year_D_R23p2-5.5km'!CJ183^2+'(5) year_D_R23p2-5.5km'!$M183^2)</f>
        <v>9.7643688475292909E-2</v>
      </c>
      <c r="CA185" s="2">
        <f>SQRT('(5) year_D_R23p2-5.5km'!CK183^2+'(5) year_D_R23p2-5.5km'!$M183^2)</f>
        <v>0.10919253196448347</v>
      </c>
      <c r="CB185" s="2">
        <f>SQRT('(5) year_D_R23p2-5.5km'!CL183^2+'(5) year_D_R23p2-5.5km'!$M183^2)</f>
        <v>6.9799290961492663E-2</v>
      </c>
      <c r="CC185" s="2">
        <f>SQRT('(5) year_D_R23p2-5.5km'!CM183^2+'(5) year_D_R23p2-5.5km'!$M183^2)</f>
        <v>0.10136102978242481</v>
      </c>
      <c r="CD185" s="2">
        <f>SQRT('(5) year_D_R23p2-5.5km'!CN183^2+'(5) year_D_R23p2-5.5km'!$M183^2)</f>
        <v>0.10191910061641643</v>
      </c>
      <c r="CE185" s="2">
        <f>SQRT('(5) year_D_R23p2-5.5km'!CO183^2+'(5) year_D_R23p2-5.5km'!$M183^2)</f>
        <v>0.12870734631269276</v>
      </c>
      <c r="CF185" s="2">
        <f>SQRT('(5) year_D_R23p2-5.5km'!CP183^2+'(5) year_D_R23p2-5.5km'!$M183^2)</f>
        <v>0.12822220395840686</v>
      </c>
      <c r="CG185" s="2">
        <f>SQRT('(5) year_D_R23p2-5.5km'!CQ183^2+'(5) year_D_R23p2-5.5km'!$M183^2)</f>
        <v>0.12822979913640575</v>
      </c>
      <c r="CH185" s="2">
        <f>SQRT('(5) year_D_R23p2-5.5km'!CR183^2+'(5) year_D_R23p2-5.5km'!$M183^2)</f>
        <v>0.12898219261887159</v>
      </c>
      <c r="CI185" s="2">
        <f>SQRT('(5) year_D_R23p2-5.5km'!CS183^2+'(5) year_D_R23p2-5.5km'!$M183^2)</f>
        <v>0.12826559748423799</v>
      </c>
      <c r="CJ185" s="2">
        <f>SQRT('(5) year_D_R23p2-5.5km'!CT183^2+'(5) year_D_R23p2-5.5km'!$M183^2)</f>
        <v>0.12607010664020271</v>
      </c>
      <c r="CK185" s="2">
        <f>SQRT('(5) year_D_R23p2-5.5km'!CU183^2+'(5) year_D_R23p2-5.5km'!$M183^2)</f>
        <v>0.12461431286052888</v>
      </c>
      <c r="CL185" s="2">
        <f>SQRT('(5) year_D_R23p2-5.5km'!CV183^2+'(5) year_D_R23p2-5.5km'!$M183^2)</f>
        <v>0.10012944004152532</v>
      </c>
      <c r="CM185" s="2">
        <f>SQRT('(5) year_D_R23p2-5.5km'!CW183^2+'(5) year_D_R23p2-5.5km'!$M183^2)</f>
        <v>0.10360481240693636</v>
      </c>
      <c r="CN185" s="2">
        <f>SQRT('(5) year_D_R23p2-5.5km'!CX183^2+'(5) year_D_R23p2-5.5km'!$M183^2)</f>
        <v>8.6303436909250783E-2</v>
      </c>
      <c r="CO185" s="2">
        <f>SQRT('(5) year_D_R23p2-5.5km'!CY183^2+'(5) year_D_R23p2-5.5km'!$M183^2)</f>
        <v>8.8392902296818718E-2</v>
      </c>
      <c r="CP185" s="2">
        <f>SQRT('(5) year_D_R23p2-5.5km'!CZ183^2+'(5) year_D_R23p2-5.5km'!$M183^2)</f>
        <v>7.7677091513257177E-2</v>
      </c>
      <c r="CQ185" s="2">
        <f>SQRT('(5) year_D_R23p2-5.5km'!DA183^2+'(5) year_D_R23p2-5.5km'!$M183^2)</f>
        <v>0.1203688848541823</v>
      </c>
      <c r="CR185" s="2">
        <f>SQRT('(5) year_D_R23p2-5.5km'!DB183^2+'(5) year_D_R23p2-5.5km'!$M183^2)</f>
        <v>0.20478951525263256</v>
      </c>
      <c r="CS185" s="2">
        <f>SQRT('(5) year_D_R23p2-5.5km'!DC183^2+'(5) year_D_R23p2-5.5km'!$M183^2)</f>
        <v>0.12803146112426236</v>
      </c>
      <c r="CT185" s="2">
        <f>SQRT('(5) year_D_R23p2-5.5km'!DD183^2+'(5) year_D_R23p2-5.5km'!$M183^2)</f>
        <v>0.12385983832781122</v>
      </c>
      <c r="CU185" s="2">
        <f>SQRT('(5) year_D_R23p2-5.5km'!DE183^2+'(5) year_D_R23p2-5.5km'!$M183^2)</f>
        <v>0.11395769969536926</v>
      </c>
      <c r="CV185" s="2">
        <f>SQRT('(5) year_D_R23p2-5.5km'!DF183^2+'(5) year_D_R23p2-5.5km'!$M183^2)</f>
        <v>0.10937690676373103</v>
      </c>
      <c r="CW185" s="2">
        <f>SQRT('(5) year_D_R23p2-5.5km'!DG183^2+'(5) year_D_R23p2-5.5km'!$M183^2)</f>
        <v>0.11618695333469539</v>
      </c>
      <c r="CX185" s="2">
        <f>SQRT('(5) year_D_R23p2-5.5km'!DH183^2+'(5) year_D_R23p2-5.5km'!$M183^2)</f>
        <v>0.11404336777799472</v>
      </c>
      <c r="CY185" s="2">
        <f t="shared" si="25"/>
        <v>1.9932968217648436E-2</v>
      </c>
      <c r="CZ185" s="2">
        <f t="shared" si="22"/>
        <v>3.8053301067332367E-2</v>
      </c>
      <c r="DA185" s="2">
        <f t="shared" si="26"/>
        <v>2.7983923127395626E-2</v>
      </c>
    </row>
    <row r="186" spans="1:105" x14ac:dyDescent="0.2">
      <c r="A186" s="170" t="s">
        <v>338</v>
      </c>
      <c r="B186" s="3" t="s">
        <v>243</v>
      </c>
      <c r="C186" s="2">
        <f>'(6) SMB_R23p2-5km_Gl'!P185-'(5) year_D_R23p2-5.5km'!P184</f>
        <v>0.11000000000000001</v>
      </c>
      <c r="D186" s="2">
        <f>'(6) SMB_R23p2-5km_Gl'!Q185-'(5) year_D_R23p2-5.5km'!Q184</f>
        <v>0.14000000000000001</v>
      </c>
      <c r="E186" s="2">
        <f>'(6) SMB_R23p2-5km_Gl'!R185-'(5) year_D_R23p2-5.5km'!R184</f>
        <v>7.0000000000000007E-2</v>
      </c>
      <c r="F186" s="2">
        <f>'(6) SMB_R23p2-5km_Gl'!S185-'(5) year_D_R23p2-5.5km'!S184</f>
        <v>2.0000000000000004E-2</v>
      </c>
      <c r="G186" s="2">
        <f>'(6) SMB_R23p2-5km_Gl'!T185-'(5) year_D_R23p2-5.5km'!T184</f>
        <v>0.11000000000000001</v>
      </c>
      <c r="H186" s="2">
        <f>'(6) SMB_R23p2-5km_Gl'!U185-'(5) year_D_R23p2-5.5km'!U184</f>
        <v>4.0000000000000008E-2</v>
      </c>
      <c r="I186" s="2">
        <f>'(6) SMB_R23p2-5km_Gl'!V185-'(5) year_D_R23p2-5.5km'!V184</f>
        <v>0.05</v>
      </c>
      <c r="J186" s="2">
        <f>'(6) SMB_R23p2-5km_Gl'!W185-'(5) year_D_R23p2-5.5km'!W184</f>
        <v>-0.09</v>
      </c>
      <c r="K186" s="2">
        <f>'(6) SMB_R23p2-5km_Gl'!X185-'(5) year_D_R23p2-5.5km'!X184</f>
        <v>-0.03</v>
      </c>
      <c r="L186" s="2">
        <f>'(6) SMB_R23p2-5km_Gl'!Y185-'(5) year_D_R23p2-5.5km'!Y184</f>
        <v>-0.18</v>
      </c>
      <c r="M186" s="2">
        <f>'(6) SMB_R23p2-5km_Gl'!Z185-'(5) year_D_R23p2-5.5km'!Z184</f>
        <v>-0.15</v>
      </c>
      <c r="N186" s="2">
        <f>'(6) SMB_R23p2-5km_Gl'!AA185-'(5) year_D_R23p2-5.5km'!AA184</f>
        <v>-0.06</v>
      </c>
      <c r="O186" s="2">
        <f>'(6) SMB_R23p2-5km_Gl'!AB185-'(5) year_D_R23p2-5.5km'!AB184</f>
        <v>0.18</v>
      </c>
      <c r="P186" s="2">
        <f>'(6) SMB_R23p2-5km_Gl'!AC185-'(5) year_D_R23p2-5.5km'!AC184</f>
        <v>0.05</v>
      </c>
      <c r="Q186" s="2">
        <f>'(6) SMB_R23p2-5km_Gl'!AD185-'(5) year_D_R23p2-5.5km'!AD184</f>
        <v>-6.9999999999999993E-2</v>
      </c>
      <c r="R186" s="2">
        <f>'(6) SMB_R23p2-5km_Gl'!AE185-'(5) year_D_R23p2-5.5km'!AE184</f>
        <v>7.3319999999999996E-2</v>
      </c>
      <c r="S186" s="2">
        <f>'(6) SMB_R23p2-5km_Gl'!AF185-'(5) year_D_R23p2-5.5km'!AF184</f>
        <v>-6.3299999999999995E-2</v>
      </c>
      <c r="T186" s="2">
        <f>'(6) SMB_R23p2-5km_Gl'!AG185-'(5) year_D_R23p2-5.5km'!AG184</f>
        <v>-0.23588000000000003</v>
      </c>
      <c r="U186" s="2">
        <f>'(6) SMB_R23p2-5km_Gl'!AH185-'(5) year_D_R23p2-5.5km'!AH184</f>
        <v>-0.24494000000000002</v>
      </c>
      <c r="V186" s="2">
        <f>'(6) SMB_R23p2-5km_Gl'!AI185-'(5) year_D_R23p2-5.5km'!AI184</f>
        <v>-8.7200000000000014E-2</v>
      </c>
      <c r="W186" s="2">
        <f>'(6) SMB_R23p2-5km_Gl'!AJ185-'(5) year_D_R23p2-5.5km'!AJ184</f>
        <v>1.048000000000001E-2</v>
      </c>
      <c r="X186" s="2">
        <f>'(6) SMB_R23p2-5km_Gl'!AK185-'(5) year_D_R23p2-5.5km'!AK184</f>
        <v>6.3899999999999985E-2</v>
      </c>
      <c r="Y186" s="2">
        <f>'(6) SMB_R23p2-5km_Gl'!AL185-'(5) year_D_R23p2-5.5km'!AL184</f>
        <v>-2.2679999999999999E-2</v>
      </c>
      <c r="Z186" s="2">
        <f>'(6) SMB_R23p2-5km_Gl'!AM185-'(5) year_D_R23p2-5.5km'!AM184</f>
        <v>-0.24728</v>
      </c>
      <c r="AA186" s="2">
        <f>'(6) SMB_R23p2-5km_Gl'!AN185-'(5) year_D_R23p2-5.5km'!AN184</f>
        <v>-7.1940000000000004E-2</v>
      </c>
      <c r="AB186" s="2">
        <f>'(6) SMB_R23p2-5km_Gl'!AO185-'(5) year_D_R23p2-5.5km'!AO184</f>
        <v>-1.0819999999999996E-2</v>
      </c>
      <c r="AC186" s="2">
        <f>'(6) SMB_R23p2-5km_Gl'!AP185-'(5) year_D_R23p2-5.5km'!AP184</f>
        <v>-0.19378000000000001</v>
      </c>
      <c r="AD186" s="2">
        <f>'(6) SMB_R23p2-5km_Gl'!AQ185-'(5) year_D_R23p2-5.5km'!AQ184</f>
        <v>-0.21239999999999998</v>
      </c>
      <c r="AE186" s="2">
        <f>'(6) SMB_R23p2-5km_Gl'!AR185-'(5) year_D_R23p2-5.5km'!AR184</f>
        <v>-0.14108000000000001</v>
      </c>
      <c r="AF186" s="2">
        <f>'(6) SMB_R23p2-5km_Gl'!AS185-'(5) year_D_R23p2-5.5km'!AS184</f>
        <v>-0.14976</v>
      </c>
      <c r="AG186" s="2">
        <f>'(6) SMB_R23p2-5km_Gl'!AT185-'(5) year_D_R23p2-5.5km'!AT184</f>
        <v>-0.21844</v>
      </c>
      <c r="AH186" s="2">
        <f>'(6) SMB_R23p2-5km_Gl'!AU185-'(5) year_D_R23p2-5.5km'!AU184</f>
        <v>0.15293999999999999</v>
      </c>
      <c r="AI186" s="2">
        <f>'(6) SMB_R23p2-5km_Gl'!AV185-'(5) year_D_R23p2-5.5km'!AV184</f>
        <v>-0.13574</v>
      </c>
      <c r="AJ186" s="2">
        <f>'(6) SMB_R23p2-5km_Gl'!AW185-'(5) year_D_R23p2-5.5km'!AW184</f>
        <v>-0.20441999999999999</v>
      </c>
      <c r="AK186" s="2">
        <f>'(6) SMB_R23p2-5km_Gl'!AX185-'(5) year_D_R23p2-5.5km'!AX184</f>
        <v>-0.2331</v>
      </c>
      <c r="AL186" s="2">
        <f>'(6) SMB_R23p2-5km_Gl'!AY185-'(5) year_D_R23p2-5.5km'!AY184</f>
        <v>-0.29592000000000002</v>
      </c>
      <c r="AM186" s="2">
        <f>'(6) SMB_R23p2-5km_Gl'!AZ185-'(5) year_D_R23p2-5.5km'!AZ184</f>
        <v>-0.13189999999999999</v>
      </c>
      <c r="AN186" s="2">
        <f>'(6) SMB_R23p2-5km_Gl'!BA185-'(5) year_D_R23p2-5.5km'!BA184</f>
        <v>-0.15192</v>
      </c>
      <c r="AO186" s="2">
        <f>'(6) SMB_R23p2-5km_Gl'!BB185-'(5) year_D_R23p2-5.5km'!BB184</f>
        <v>-0.26591999999999999</v>
      </c>
      <c r="AP186" s="2">
        <f>'(6) SMB_R23p2-5km_Gl'!BC185-'(5) year_D_R23p2-5.5km'!BC184</f>
        <v>-0.23355999999999999</v>
      </c>
      <c r="AQ186" s="2">
        <f>'(6) SMB_R23p2-5km_Gl'!BD185-'(5) year_D_R23p2-5.5km'!BD184</f>
        <v>-0.19438</v>
      </c>
      <c r="AR186" s="2">
        <f>'(6) SMB_R23p2-5km_Gl'!BE185-'(5) year_D_R23p2-5.5km'!BE184</f>
        <v>-0.19016000000000002</v>
      </c>
      <c r="AS186" s="2">
        <f>'(6) SMB_R23p2-5km_Gl'!BF185-'(5) year_D_R23p2-5.5km'!BF184</f>
        <v>-0.1595</v>
      </c>
      <c r="AT186" s="2">
        <f>'(6) SMB_R23p2-5km_Gl'!BG185-'(5) year_D_R23p2-5.5km'!BG184</f>
        <v>-0.10836</v>
      </c>
      <c r="AU186" s="2">
        <f>'(6) SMB_R23p2-5km_Gl'!BH185-'(5) year_D_R23p2-5.5km'!BH184</f>
        <v>-0.19631999999999999</v>
      </c>
      <c r="AV186" s="2">
        <f>'(6) SMB_R23p2-5km_Gl'!BI185-'(5) year_D_R23p2-5.5km'!BI184</f>
        <v>-9.5500000000000002E-2</v>
      </c>
      <c r="AW186" s="2">
        <f>'(6) SMB_R23p2-5km_Gl'!BJ185-'(5) year_D_R23p2-5.5km'!BJ184</f>
        <v>6.2000000000000041E-3</v>
      </c>
      <c r="AX186" s="23">
        <f t="shared" si="27"/>
        <v>-8.7077391304347829E-2</v>
      </c>
      <c r="AY186" s="23">
        <f t="shared" si="23"/>
        <v>-1.4778947368421046E-2</v>
      </c>
      <c r="AZ186" s="23">
        <f t="shared" si="24"/>
        <v>-0.16405777777777775</v>
      </c>
      <c r="BD186" s="2">
        <f>SQRT('(5) year_D_R23p2-5.5km'!BN184^2+'(5) year_D_R23p2-5.5km'!$M184^2)</f>
        <v>7.2780796023822966E-2</v>
      </c>
      <c r="BE186" s="2">
        <f>SQRT('(5) year_D_R23p2-5.5km'!BO184^2+'(5) year_D_R23p2-5.5km'!$M184^2)</f>
        <v>7.2780796023822966E-2</v>
      </c>
      <c r="BF186" s="2">
        <f>SQRT('(5) year_D_R23p2-5.5km'!BP184^2+'(5) year_D_R23p2-5.5km'!$M184^2)</f>
        <v>7.2780796023822966E-2</v>
      </c>
      <c r="BG186" s="2">
        <f>SQRT('(5) year_D_R23p2-5.5km'!BQ184^2+'(5) year_D_R23p2-5.5km'!$M184^2)</f>
        <v>6.9290822351949999E-2</v>
      </c>
      <c r="BH186" s="2">
        <f>SQRT('(5) year_D_R23p2-5.5km'!BR184^2+'(5) year_D_R23p2-5.5km'!$M184^2)</f>
        <v>6.5748199291037049E-2</v>
      </c>
      <c r="BI186" s="2">
        <f>SQRT('(5) year_D_R23p2-5.5km'!BS184^2+'(5) year_D_R23p2-5.5km'!$M184^2)</f>
        <v>6.2625401832003991E-2</v>
      </c>
      <c r="BJ186" s="2">
        <f>SQRT('(5) year_D_R23p2-5.5km'!BT184^2+'(5) year_D_R23p2-5.5km'!$M184^2)</f>
        <v>5.9803504730063191E-2</v>
      </c>
      <c r="BK186" s="2">
        <f>SQRT('(5) year_D_R23p2-5.5km'!BU184^2+'(5) year_D_R23p2-5.5km'!$M184^2)</f>
        <v>5.7398722055851129E-2</v>
      </c>
      <c r="BL186" s="2">
        <f>SQRT('(5) year_D_R23p2-5.5km'!BV184^2+'(5) year_D_R23p2-5.5km'!$M184^2)</f>
        <v>5.5409048656538784E-2</v>
      </c>
      <c r="BM186" s="2">
        <f>SQRT('(5) year_D_R23p2-5.5km'!BW184^2+'(5) year_D_R23p2-5.5km'!$M184^2)</f>
        <v>5.3715686394733696E-2</v>
      </c>
      <c r="BN186" s="2">
        <f>SQRT('(5) year_D_R23p2-5.5km'!BX184^2+'(5) year_D_R23p2-5.5km'!$M184^2)</f>
        <v>5.2433619022265572E-2</v>
      </c>
      <c r="BO186" s="2">
        <f>SQRT('(5) year_D_R23p2-5.5km'!BY184^2+'(5) year_D_R23p2-5.5km'!$M184^2)</f>
        <v>5.1444586412678392E-2</v>
      </c>
      <c r="BP186" s="2">
        <f>SQRT('(5) year_D_R23p2-5.5km'!BZ184^2+'(5) year_D_R23p2-5.5km'!$M184^2)</f>
        <v>5.0805449568437952E-2</v>
      </c>
      <c r="BQ186" s="2">
        <f>SQRT('(5) year_D_R23p2-5.5km'!CA184^2+'(5) year_D_R23p2-5.5km'!$M184^2)</f>
        <v>5.0399081240276311E-2</v>
      </c>
      <c r="BR186" s="2">
        <f>SQRT('(5) year_D_R23p2-5.5km'!CB184^2+'(5) year_D_R23p2-5.5km'!$M184^2)</f>
        <v>5.0283028235871594E-2</v>
      </c>
      <c r="BS186" s="2">
        <f>SQRT('(5) year_D_R23p2-5.5km'!CC184^2+'(5) year_D_R23p2-5.5km'!$M184^2)</f>
        <v>4.7284340666373888E-2</v>
      </c>
      <c r="BT186" s="2">
        <f>SQRT('(5) year_D_R23p2-5.5km'!CD184^2+'(5) year_D_R23p2-5.5km'!$M184^2)</f>
        <v>2.1265272073171013E-2</v>
      </c>
      <c r="BU186" s="2">
        <f>SQRT('(5) year_D_R23p2-5.5km'!CE184^2+'(5) year_D_R23p2-5.5km'!$M184^2)</f>
        <v>4.7758323055885434E-2</v>
      </c>
      <c r="BV186" s="2">
        <f>SQRT('(5) year_D_R23p2-5.5km'!CF184^2+'(5) year_D_R23p2-5.5km'!$M184^2)</f>
        <v>6.0453098607262758E-2</v>
      </c>
      <c r="BW186" s="2">
        <f>SQRT('(5) year_D_R23p2-5.5km'!CG184^2+'(5) year_D_R23p2-5.5km'!$M184^2)</f>
        <v>5.8644958796009977E-2</v>
      </c>
      <c r="BX186" s="2">
        <f>SQRT('(5) year_D_R23p2-5.5km'!CH184^2+'(5) year_D_R23p2-5.5km'!$M184^2)</f>
        <v>4.388541762435752E-2</v>
      </c>
      <c r="BY186" s="2">
        <f>SQRT('(5) year_D_R23p2-5.5km'!CI184^2+'(5) year_D_R23p2-5.5km'!$M184^2)</f>
        <v>4.3127100829076739E-2</v>
      </c>
      <c r="BZ186" s="2">
        <f>SQRT('(5) year_D_R23p2-5.5km'!CJ184^2+'(5) year_D_R23p2-5.5km'!$M184^2)</f>
        <v>3.7677801000800148E-2</v>
      </c>
      <c r="CA186" s="2">
        <f>SQRT('(5) year_D_R23p2-5.5km'!CK184^2+'(5) year_D_R23p2-5.5km'!$M184^2)</f>
        <v>3.6444940060687908E-2</v>
      </c>
      <c r="CB186" s="2">
        <f>SQRT('(5) year_D_R23p2-5.5km'!CL184^2+'(5) year_D_R23p2-5.5km'!$M184^2)</f>
        <v>3.2549079466502574E-2</v>
      </c>
      <c r="CC186" s="2">
        <f>SQRT('(5) year_D_R23p2-5.5km'!CM184^2+'(5) year_D_R23p2-5.5km'!$M184^2)</f>
        <v>4.2461992443661854E-2</v>
      </c>
      <c r="CD186" s="2">
        <f>SQRT('(5) year_D_R23p2-5.5km'!CN184^2+'(5) year_D_R23p2-5.5km'!$M184^2)</f>
        <v>3.0828437911489297E-2</v>
      </c>
      <c r="CE186" s="2">
        <f>SQRT('(5) year_D_R23p2-5.5km'!CO184^2+'(5) year_D_R23p2-5.5km'!$M184^2)</f>
        <v>3.0572482884916572E-2</v>
      </c>
      <c r="CF186" s="2">
        <f>SQRT('(5) year_D_R23p2-5.5km'!CP184^2+'(5) year_D_R23p2-5.5km'!$M184^2)</f>
        <v>3.0390084316886799E-2</v>
      </c>
      <c r="CG186" s="2">
        <f>SQRT('(5) year_D_R23p2-5.5km'!CQ184^2+'(5) year_D_R23p2-5.5km'!$M184^2)</f>
        <v>3.0325998592684211E-2</v>
      </c>
      <c r="CH186" s="2">
        <f>SQRT('(5) year_D_R23p2-5.5km'!CR184^2+'(5) year_D_R23p2-5.5km'!$M184^2)</f>
        <v>3.0439114548100995E-2</v>
      </c>
      <c r="CI186" s="2">
        <f>SQRT('(5) year_D_R23p2-5.5km'!CS184^2+'(5) year_D_R23p2-5.5km'!$M184^2)</f>
        <v>2.9724855370787149E-2</v>
      </c>
      <c r="CJ186" s="2">
        <f>SQRT('(5) year_D_R23p2-5.5km'!CT184^2+'(5) year_D_R23p2-5.5km'!$M184^2)</f>
        <v>2.9200034246665531E-2</v>
      </c>
      <c r="CK186" s="2">
        <f>SQRT('(5) year_D_R23p2-5.5km'!CU184^2+'(5) year_D_R23p2-5.5km'!$M184^2)</f>
        <v>2.8793273243311372E-2</v>
      </c>
      <c r="CL186" s="2">
        <f>SQRT('(5) year_D_R23p2-5.5km'!CV184^2+'(5) year_D_R23p2-5.5km'!$M184^2)</f>
        <v>1.7454021755381306E-2</v>
      </c>
      <c r="CM186" s="2">
        <f>SQRT('(5) year_D_R23p2-5.5km'!CW184^2+'(5) year_D_R23p2-5.5km'!$M184^2)</f>
        <v>2.1066167658676201E-2</v>
      </c>
      <c r="CN186" s="2">
        <f>SQRT('(5) year_D_R23p2-5.5km'!CX184^2+'(5) year_D_R23p2-5.5km'!$M184^2)</f>
        <v>1.8010647017858226E-2</v>
      </c>
      <c r="CO186" s="2">
        <f>SQRT('(5) year_D_R23p2-5.5km'!CY184^2+'(5) year_D_R23p2-5.5km'!$M184^2)</f>
        <v>2.8959314109478263E-2</v>
      </c>
      <c r="CP186" s="2">
        <f>SQRT('(5) year_D_R23p2-5.5km'!CZ184^2+'(5) year_D_R23p2-5.5km'!$M184^2)</f>
        <v>2.5812821858545058E-2</v>
      </c>
      <c r="CQ186" s="2">
        <f>SQRT('(5) year_D_R23p2-5.5km'!DA184^2+'(5) year_D_R23p2-5.5km'!$M184^2)</f>
        <v>4.2246565787414057E-2</v>
      </c>
      <c r="CR186" s="2">
        <f>SQRT('(5) year_D_R23p2-5.5km'!DB184^2+'(5) year_D_R23p2-5.5km'!$M184^2)</f>
        <v>2.912076253131483E-2</v>
      </c>
      <c r="CS186" s="2">
        <f>SQRT('(5) year_D_R23p2-5.5km'!DC184^2+'(5) year_D_R23p2-5.5km'!$M184^2)</f>
        <v>2.0390779016991045E-2</v>
      </c>
      <c r="CT186" s="2">
        <f>SQRT('(5) year_D_R23p2-5.5km'!DD184^2+'(5) year_D_R23p2-5.5km'!$M184^2)</f>
        <v>1.8312637280877099E-2</v>
      </c>
      <c r="CU186" s="2">
        <f>SQRT('(5) year_D_R23p2-5.5km'!DE184^2+'(5) year_D_R23p2-5.5km'!$M184^2)</f>
        <v>1.6822661591727725E-2</v>
      </c>
      <c r="CV186" s="2">
        <f>SQRT('(5) year_D_R23p2-5.5km'!DF184^2+'(5) year_D_R23p2-5.5km'!$M184^2)</f>
        <v>1.5313993031793004E-2</v>
      </c>
      <c r="CW186" s="2">
        <f>SQRT('(5) year_D_R23p2-5.5km'!DG184^2+'(5) year_D_R23p2-5.5km'!$M184^2)</f>
        <v>2.6021555527672387E-2</v>
      </c>
      <c r="CX186" s="2">
        <f>SQRT('(5) year_D_R23p2-5.5km'!DH184^2+'(5) year_D_R23p2-5.5km'!$M184^2)</f>
        <v>4.0201611555474304E-2</v>
      </c>
      <c r="CY186" s="2">
        <f t="shared" si="25"/>
        <v>6.1218293618627451E-3</v>
      </c>
      <c r="CZ186" s="2">
        <f t="shared" si="22"/>
        <v>1.3329093978364473E-2</v>
      </c>
      <c r="DA186" s="2">
        <f t="shared" si="26"/>
        <v>6.0026201354303017E-3</v>
      </c>
    </row>
    <row r="187" spans="1:105" x14ac:dyDescent="0.2">
      <c r="A187" s="170" t="s">
        <v>131</v>
      </c>
      <c r="B187" s="3" t="s">
        <v>243</v>
      </c>
      <c r="C187" s="2">
        <f>'(6) SMB_R23p2-5km_Gl'!P186-'(5) year_D_R23p2-5.5km'!P185</f>
        <v>7.0000000000000007E-2</v>
      </c>
      <c r="D187" s="2">
        <f>'(6) SMB_R23p2-5km_Gl'!Q186-'(5) year_D_R23p2-5.5km'!Q185</f>
        <v>0.1</v>
      </c>
      <c r="E187" s="2">
        <f>'(6) SMB_R23p2-5km_Gl'!R186-'(5) year_D_R23p2-5.5km'!R185</f>
        <v>0</v>
      </c>
      <c r="F187" s="2">
        <f>'(6) SMB_R23p2-5km_Gl'!S186-'(5) year_D_R23p2-5.5km'!S185</f>
        <v>0.04</v>
      </c>
      <c r="G187" s="2">
        <f>'(6) SMB_R23p2-5km_Gl'!T186-'(5) year_D_R23p2-5.5km'!T185</f>
        <v>0.03</v>
      </c>
      <c r="H187" s="2">
        <f>'(6) SMB_R23p2-5km_Gl'!U186-'(5) year_D_R23p2-5.5km'!U185</f>
        <v>-0.05</v>
      </c>
      <c r="I187" s="2">
        <f>'(6) SMB_R23p2-5km_Gl'!V186-'(5) year_D_R23p2-5.5km'!V185</f>
        <v>-0.01</v>
      </c>
      <c r="J187" s="2">
        <f>'(6) SMB_R23p2-5km_Gl'!W186-'(5) year_D_R23p2-5.5km'!W185</f>
        <v>-0.13</v>
      </c>
      <c r="K187" s="2">
        <f>'(6) SMB_R23p2-5km_Gl'!X186-'(5) year_D_R23p2-5.5km'!X185</f>
        <v>-7.0000000000000007E-2</v>
      </c>
      <c r="L187" s="2">
        <f>'(6) SMB_R23p2-5km_Gl'!Y186-'(5) year_D_R23p2-5.5km'!Y185</f>
        <v>-0.22</v>
      </c>
      <c r="M187" s="2">
        <f>'(6) SMB_R23p2-5km_Gl'!Z186-'(5) year_D_R23p2-5.5km'!Z185</f>
        <v>-0.25</v>
      </c>
      <c r="N187" s="2">
        <f>'(6) SMB_R23p2-5km_Gl'!AA186-'(5) year_D_R23p2-5.5km'!AA185</f>
        <v>-0.08</v>
      </c>
      <c r="O187" s="2">
        <f>'(6) SMB_R23p2-5km_Gl'!AB186-'(5) year_D_R23p2-5.5km'!AB185</f>
        <v>0.12</v>
      </c>
      <c r="P187" s="2">
        <f>'(6) SMB_R23p2-5km_Gl'!AC186-'(5) year_D_R23p2-5.5km'!AC185</f>
        <v>0.05</v>
      </c>
      <c r="Q187" s="2">
        <f>'(6) SMB_R23p2-5km_Gl'!AD186-'(5) year_D_R23p2-5.5km'!AD185</f>
        <v>0</v>
      </c>
      <c r="R187" s="2">
        <f>'(6) SMB_R23p2-5km_Gl'!AE186-'(5) year_D_R23p2-5.5km'!AE185</f>
        <v>0.05</v>
      </c>
      <c r="S187" s="2">
        <f>'(6) SMB_R23p2-5km_Gl'!AF186-'(5) year_D_R23p2-5.5km'!AF185</f>
        <v>-0.11</v>
      </c>
      <c r="T187" s="2">
        <f>'(6) SMB_R23p2-5km_Gl'!AG186-'(5) year_D_R23p2-5.5km'!AG185</f>
        <v>-0.19</v>
      </c>
      <c r="U187" s="2">
        <f>'(6) SMB_R23p2-5km_Gl'!AH186-'(5) year_D_R23p2-5.5km'!AH185</f>
        <v>-0.33</v>
      </c>
      <c r="V187" s="2">
        <f>'(6) SMB_R23p2-5km_Gl'!AI186-'(5) year_D_R23p2-5.5km'!AI185</f>
        <v>-0.12</v>
      </c>
      <c r="W187" s="2">
        <f>'(6) SMB_R23p2-5km_Gl'!AJ186-'(5) year_D_R23p2-5.5km'!AJ185</f>
        <v>7.0000000000000007E-2</v>
      </c>
      <c r="X187" s="2">
        <f>'(6) SMB_R23p2-5km_Gl'!AK186-'(5) year_D_R23p2-5.5km'!AK185</f>
        <v>0.13</v>
      </c>
      <c r="Y187" s="2">
        <f>'(6) SMB_R23p2-5km_Gl'!AL186-'(5) year_D_R23p2-5.5km'!AL185</f>
        <v>0.09</v>
      </c>
      <c r="Z187" s="2">
        <f>'(6) SMB_R23p2-5km_Gl'!AM186-'(5) year_D_R23p2-5.5km'!AM185</f>
        <v>-0.21</v>
      </c>
      <c r="AA187" s="2">
        <f>'(6) SMB_R23p2-5km_Gl'!AN186-'(5) year_D_R23p2-5.5km'!AN185</f>
        <v>-0.03</v>
      </c>
      <c r="AB187" s="2">
        <f>'(6) SMB_R23p2-5km_Gl'!AO186-'(5) year_D_R23p2-5.5km'!AO185</f>
        <v>-0.01</v>
      </c>
      <c r="AC187" s="2">
        <f>'(6) SMB_R23p2-5km_Gl'!AP186-'(5) year_D_R23p2-5.5km'!AP185</f>
        <v>-0.13</v>
      </c>
      <c r="AD187" s="2">
        <f>'(6) SMB_R23p2-5km_Gl'!AQ186-'(5) year_D_R23p2-5.5km'!AQ185</f>
        <v>-0.28000000000000003</v>
      </c>
      <c r="AE187" s="2">
        <f>'(6) SMB_R23p2-5km_Gl'!AR186-'(5) year_D_R23p2-5.5km'!AR185</f>
        <v>-0.16</v>
      </c>
      <c r="AF187" s="2">
        <f>'(6) SMB_R23p2-5km_Gl'!AS186-'(5) year_D_R23p2-5.5km'!AS185</f>
        <v>-0.14000000000000001</v>
      </c>
      <c r="AG187" s="2">
        <f>'(6) SMB_R23p2-5km_Gl'!AT186-'(5) year_D_R23p2-5.5km'!AT185</f>
        <v>-0.16</v>
      </c>
      <c r="AH187" s="2">
        <f>'(6) SMB_R23p2-5km_Gl'!AU186-'(5) year_D_R23p2-5.5km'!AU185</f>
        <v>0.03</v>
      </c>
      <c r="AI187" s="2">
        <f>'(6) SMB_R23p2-5km_Gl'!AV186-'(5) year_D_R23p2-5.5km'!AV185</f>
        <v>-0.05</v>
      </c>
      <c r="AJ187" s="2">
        <f>'(6) SMB_R23p2-5km_Gl'!AW186-'(5) year_D_R23p2-5.5km'!AW185</f>
        <v>-0.19</v>
      </c>
      <c r="AK187" s="2">
        <f>'(6) SMB_R23p2-5km_Gl'!AX186-'(5) year_D_R23p2-5.5km'!AX185</f>
        <v>-0.22</v>
      </c>
      <c r="AL187" s="2">
        <f>'(6) SMB_R23p2-5km_Gl'!AY186-'(5) year_D_R23p2-5.5km'!AY185</f>
        <v>-0.2</v>
      </c>
      <c r="AM187" s="2">
        <f>'(6) SMB_R23p2-5km_Gl'!AZ186-'(5) year_D_R23p2-5.5km'!AZ185</f>
        <v>-0.15</v>
      </c>
      <c r="AN187" s="2">
        <f>'(6) SMB_R23p2-5km_Gl'!BA186-'(5) year_D_R23p2-5.5km'!BA185</f>
        <v>-0.1</v>
      </c>
      <c r="AO187" s="2">
        <f>'(6) SMB_R23p2-5km_Gl'!BB186-'(5) year_D_R23p2-5.5km'!BB185</f>
        <v>-0.23</v>
      </c>
      <c r="AP187" s="2">
        <f>'(6) SMB_R23p2-5km_Gl'!BC186-'(5) year_D_R23p2-5.5km'!BC185</f>
        <v>-0.22</v>
      </c>
      <c r="AQ187" s="2">
        <f>'(6) SMB_R23p2-5km_Gl'!BD186-'(5) year_D_R23p2-5.5km'!BD185</f>
        <v>-0.16</v>
      </c>
      <c r="AR187" s="2">
        <f>'(6) SMB_R23p2-5km_Gl'!BE186-'(5) year_D_R23p2-5.5km'!BE185</f>
        <v>-0.3</v>
      </c>
      <c r="AS187" s="2">
        <f>'(6) SMB_R23p2-5km_Gl'!BF186-'(5) year_D_R23p2-5.5km'!BF185</f>
        <v>-0.26</v>
      </c>
      <c r="AT187" s="2">
        <f>'(6) SMB_R23p2-5km_Gl'!BG186-'(5) year_D_R23p2-5.5km'!BG185</f>
        <v>-0.06</v>
      </c>
      <c r="AU187" s="2">
        <f>'(6) SMB_R23p2-5km_Gl'!BH186-'(5) year_D_R23p2-5.5km'!BH185</f>
        <v>-0.2</v>
      </c>
      <c r="AV187" s="2">
        <f>'(6) SMB_R23p2-5km_Gl'!BI186-'(5) year_D_R23p2-5.5km'!BI185</f>
        <v>-0.15</v>
      </c>
      <c r="AW187" s="2">
        <f>'(6) SMB_R23p2-5km_Gl'!BJ186-'(5) year_D_R23p2-5.5km'!BJ185</f>
        <v>-0.08</v>
      </c>
      <c r="AX187" s="23">
        <f t="shared" si="27"/>
        <v>-9.5434782608695659E-2</v>
      </c>
      <c r="AY187" s="23">
        <f t="shared" si="23"/>
        <v>-5.1578947368421051E-2</v>
      </c>
      <c r="AZ187" s="23">
        <f t="shared" si="24"/>
        <v>-0.16222222222222221</v>
      </c>
      <c r="BD187" s="2">
        <f>SQRT('(5) year_D_R23p2-5.5km'!BN185^2+'(5) year_D_R23p2-5.5km'!$M185^2)</f>
        <v>8.6757617495939708E-3</v>
      </c>
      <c r="BE187" s="2">
        <f>SQRT('(5) year_D_R23p2-5.5km'!BO185^2+'(5) year_D_R23p2-5.5km'!$M185^2)</f>
        <v>8.6757617495939708E-3</v>
      </c>
      <c r="BF187" s="2">
        <f>SQRT('(5) year_D_R23p2-5.5km'!BP185^2+'(5) year_D_R23p2-5.5km'!$M185^2)</f>
        <v>8.6757617495939708E-3</v>
      </c>
      <c r="BG187" s="2">
        <f>SQRT('(5) year_D_R23p2-5.5km'!BQ185^2+'(5) year_D_R23p2-5.5km'!$M185^2)</f>
        <v>8.6757617495939708E-3</v>
      </c>
      <c r="BH187" s="2">
        <f>SQRT('(5) year_D_R23p2-5.5km'!BR185^2+'(5) year_D_R23p2-5.5km'!$M185^2)</f>
        <v>8.6757617495939708E-3</v>
      </c>
      <c r="BI187" s="2">
        <f>SQRT('(5) year_D_R23p2-5.5km'!BS185^2+'(5) year_D_R23p2-5.5km'!$M185^2)</f>
        <v>8.6757617495939708E-3</v>
      </c>
      <c r="BJ187" s="2">
        <f>SQRT('(5) year_D_R23p2-5.5km'!BT185^2+'(5) year_D_R23p2-5.5km'!$M185^2)</f>
        <v>8.6757617495939708E-3</v>
      </c>
      <c r="BK187" s="2">
        <f>SQRT('(5) year_D_R23p2-5.5km'!BU185^2+'(5) year_D_R23p2-5.5km'!$M185^2)</f>
        <v>8.6757617495939708E-3</v>
      </c>
      <c r="BL187" s="2">
        <f>SQRT('(5) year_D_R23p2-5.5km'!BV185^2+'(5) year_D_R23p2-5.5km'!$M185^2)</f>
        <v>8.6757617495939708E-3</v>
      </c>
      <c r="BM187" s="2">
        <f>SQRT('(5) year_D_R23p2-5.5km'!BW185^2+'(5) year_D_R23p2-5.5km'!$M185^2)</f>
        <v>8.6757617495939708E-3</v>
      </c>
      <c r="BN187" s="2">
        <f>SQRT('(5) year_D_R23p2-5.5km'!BX185^2+'(5) year_D_R23p2-5.5km'!$M185^2)</f>
        <v>8.6757617495939708E-3</v>
      </c>
      <c r="BO187" s="2">
        <f>SQRT('(5) year_D_R23p2-5.5km'!BY185^2+'(5) year_D_R23p2-5.5km'!$M185^2)</f>
        <v>8.6757617495939708E-3</v>
      </c>
      <c r="BP187" s="2">
        <f>SQRT('(5) year_D_R23p2-5.5km'!BZ185^2+'(5) year_D_R23p2-5.5km'!$M185^2)</f>
        <v>8.6757617495939708E-3</v>
      </c>
      <c r="BQ187" s="2">
        <f>SQRT('(5) year_D_R23p2-5.5km'!CA185^2+'(5) year_D_R23p2-5.5km'!$M185^2)</f>
        <v>8.6757617495939708E-3</v>
      </c>
      <c r="BR187" s="2">
        <f>SQRT('(5) year_D_R23p2-5.5km'!CB185^2+'(5) year_D_R23p2-5.5km'!$M185^2)</f>
        <v>8.6757617495939708E-3</v>
      </c>
      <c r="BS187" s="2">
        <f>SQRT('(5) year_D_R23p2-5.5km'!CC185^2+'(5) year_D_R23p2-5.5km'!$M185^2)</f>
        <v>8.6757617495939708E-3</v>
      </c>
      <c r="BT187" s="2">
        <f>SQRT('(5) year_D_R23p2-5.5km'!CD185^2+'(5) year_D_R23p2-5.5km'!$M185^2)</f>
        <v>8.6757617495939708E-3</v>
      </c>
      <c r="BU187" s="2">
        <f>SQRT('(5) year_D_R23p2-5.5km'!CE185^2+'(5) year_D_R23p2-5.5km'!$M185^2)</f>
        <v>8.6757617495939708E-3</v>
      </c>
      <c r="BV187" s="2">
        <f>SQRT('(5) year_D_R23p2-5.5km'!CF185^2+'(5) year_D_R23p2-5.5km'!$M185^2)</f>
        <v>8.6757617495939708E-3</v>
      </c>
      <c r="BW187" s="2">
        <f>SQRT('(5) year_D_R23p2-5.5km'!CG185^2+'(5) year_D_R23p2-5.5km'!$M185^2)</f>
        <v>8.6757617495939708E-3</v>
      </c>
      <c r="BX187" s="2">
        <f>SQRT('(5) year_D_R23p2-5.5km'!CH185^2+'(5) year_D_R23p2-5.5km'!$M185^2)</f>
        <v>8.6757617495939708E-3</v>
      </c>
      <c r="BY187" s="2">
        <f>SQRT('(5) year_D_R23p2-5.5km'!CI185^2+'(5) year_D_R23p2-5.5km'!$M185^2)</f>
        <v>8.6757617495939708E-3</v>
      </c>
      <c r="BZ187" s="2">
        <f>SQRT('(5) year_D_R23p2-5.5km'!CJ185^2+'(5) year_D_R23p2-5.5km'!$M185^2)</f>
        <v>8.6757617495939708E-3</v>
      </c>
      <c r="CA187" s="2">
        <f>SQRT('(5) year_D_R23p2-5.5km'!CK185^2+'(5) year_D_R23p2-5.5km'!$M185^2)</f>
        <v>8.6757617495939708E-3</v>
      </c>
      <c r="CB187" s="2">
        <f>SQRT('(5) year_D_R23p2-5.5km'!CL185^2+'(5) year_D_R23p2-5.5km'!$M185^2)</f>
        <v>8.6757617495939708E-3</v>
      </c>
      <c r="CC187" s="2">
        <f>SQRT('(5) year_D_R23p2-5.5km'!CM185^2+'(5) year_D_R23p2-5.5km'!$M185^2)</f>
        <v>8.6757617495939708E-3</v>
      </c>
      <c r="CD187" s="2">
        <f>SQRT('(5) year_D_R23p2-5.5km'!CN185^2+'(5) year_D_R23p2-5.5km'!$M185^2)</f>
        <v>8.6757617495939708E-3</v>
      </c>
      <c r="CE187" s="2">
        <f>SQRT('(5) year_D_R23p2-5.5km'!CO185^2+'(5) year_D_R23p2-5.5km'!$M185^2)</f>
        <v>8.6757617495939708E-3</v>
      </c>
      <c r="CF187" s="2">
        <f>SQRT('(5) year_D_R23p2-5.5km'!CP185^2+'(5) year_D_R23p2-5.5km'!$M185^2)</f>
        <v>8.6757617495939708E-3</v>
      </c>
      <c r="CG187" s="2">
        <f>SQRT('(5) year_D_R23p2-5.5km'!CQ185^2+'(5) year_D_R23p2-5.5km'!$M185^2)</f>
        <v>8.6757617495939708E-3</v>
      </c>
      <c r="CH187" s="2">
        <f>SQRT('(5) year_D_R23p2-5.5km'!CR185^2+'(5) year_D_R23p2-5.5km'!$M185^2)</f>
        <v>8.6757617495939708E-3</v>
      </c>
      <c r="CI187" s="2">
        <f>SQRT('(5) year_D_R23p2-5.5km'!CS185^2+'(5) year_D_R23p2-5.5km'!$M185^2)</f>
        <v>8.6757617495939708E-3</v>
      </c>
      <c r="CJ187" s="2">
        <f>SQRT('(5) year_D_R23p2-5.5km'!CT185^2+'(5) year_D_R23p2-5.5km'!$M185^2)</f>
        <v>8.6757617495939708E-3</v>
      </c>
      <c r="CK187" s="2">
        <f>SQRT('(5) year_D_R23p2-5.5km'!CU185^2+'(5) year_D_R23p2-5.5km'!$M185^2)</f>
        <v>8.6757617495939708E-3</v>
      </c>
      <c r="CL187" s="2">
        <f>SQRT('(5) year_D_R23p2-5.5km'!CV185^2+'(5) year_D_R23p2-5.5km'!$M185^2)</f>
        <v>8.6757617495939708E-3</v>
      </c>
      <c r="CM187" s="2">
        <f>SQRT('(5) year_D_R23p2-5.5km'!CW185^2+'(5) year_D_R23p2-5.5km'!$M185^2)</f>
        <v>8.6757617495939708E-3</v>
      </c>
      <c r="CN187" s="2">
        <f>SQRT('(5) year_D_R23p2-5.5km'!CX185^2+'(5) year_D_R23p2-5.5km'!$M185^2)</f>
        <v>8.6757617495939708E-3</v>
      </c>
      <c r="CO187" s="2">
        <f>SQRT('(5) year_D_R23p2-5.5km'!CY185^2+'(5) year_D_R23p2-5.5km'!$M185^2)</f>
        <v>8.6757617495939708E-3</v>
      </c>
      <c r="CP187" s="2">
        <f>SQRT('(5) year_D_R23p2-5.5km'!CZ185^2+'(5) year_D_R23p2-5.5km'!$M185^2)</f>
        <v>8.6757617495939708E-3</v>
      </c>
      <c r="CQ187" s="2">
        <f>SQRT('(5) year_D_R23p2-5.5km'!DA185^2+'(5) year_D_R23p2-5.5km'!$M185^2)</f>
        <v>8.6757617495939708E-3</v>
      </c>
      <c r="CR187" s="2">
        <f>SQRT('(5) year_D_R23p2-5.5km'!DB185^2+'(5) year_D_R23p2-5.5km'!$M185^2)</f>
        <v>8.6757617495939708E-3</v>
      </c>
      <c r="CS187" s="2">
        <f>SQRT('(5) year_D_R23p2-5.5km'!DC185^2+'(5) year_D_R23p2-5.5km'!$M185^2)</f>
        <v>8.6757617495939708E-3</v>
      </c>
      <c r="CT187" s="2">
        <f>SQRT('(5) year_D_R23p2-5.5km'!DD185^2+'(5) year_D_R23p2-5.5km'!$M185^2)</f>
        <v>8.6757617495939708E-3</v>
      </c>
      <c r="CU187" s="2">
        <f>SQRT('(5) year_D_R23p2-5.5km'!DE185^2+'(5) year_D_R23p2-5.5km'!$M185^2)</f>
        <v>8.6757617495939708E-3</v>
      </c>
      <c r="CV187" s="2">
        <f>SQRT('(5) year_D_R23p2-5.5km'!DF185^2+'(5) year_D_R23p2-5.5km'!$M185^2)</f>
        <v>8.6757617495939708E-3</v>
      </c>
      <c r="CW187" s="2">
        <f>SQRT('(5) year_D_R23p2-5.5km'!DG185^2+'(5) year_D_R23p2-5.5km'!$M185^2)</f>
        <v>8.6757617495939708E-3</v>
      </c>
      <c r="CX187" s="2">
        <f>SQRT('(5) year_D_R23p2-5.5km'!DH185^2+'(5) year_D_R23p2-5.5km'!$M185^2)</f>
        <v>8.6757617495939708E-3</v>
      </c>
      <c r="CY187" s="2">
        <f t="shared" si="25"/>
        <v>1.2933062019123073E-3</v>
      </c>
      <c r="CZ187" s="2">
        <f t="shared" si="22"/>
        <v>2.0448966550322546E-3</v>
      </c>
      <c r="DA187" s="2">
        <f t="shared" si="26"/>
        <v>2.0448966550322546E-3</v>
      </c>
    </row>
    <row r="188" spans="1:105" x14ac:dyDescent="0.2">
      <c r="A188" s="170" t="s">
        <v>58</v>
      </c>
      <c r="B188" s="3" t="s">
        <v>243</v>
      </c>
      <c r="C188" s="2">
        <f>'(6) SMB_R23p2-5km_Gl'!P187-'(5) year_D_R23p2-5.5km'!P186</f>
        <v>0.56371107200000004</v>
      </c>
      <c r="D188" s="2">
        <f>'(6) SMB_R23p2-5km_Gl'!Q187-'(5) year_D_R23p2-5.5km'!Q186</f>
        <v>0.38371107199999999</v>
      </c>
      <c r="E188" s="2">
        <f>'(6) SMB_R23p2-5km_Gl'!R187-'(5) year_D_R23p2-5.5km'!R186</f>
        <v>-8.6288927999999959E-2</v>
      </c>
      <c r="F188" s="2">
        <f>'(6) SMB_R23p2-5km_Gl'!S187-'(5) year_D_R23p2-5.5km'!S186</f>
        <v>2.3711072000000027E-2</v>
      </c>
      <c r="G188" s="2">
        <f>'(6) SMB_R23p2-5km_Gl'!T187-'(5) year_D_R23p2-5.5km'!T186</f>
        <v>0.29371107200000002</v>
      </c>
      <c r="H188" s="2">
        <f>'(6) SMB_R23p2-5km_Gl'!U187-'(5) year_D_R23p2-5.5km'!U186</f>
        <v>9.3711072000000034E-2</v>
      </c>
      <c r="I188" s="2">
        <f>'(6) SMB_R23p2-5km_Gl'!V187-'(5) year_D_R23p2-5.5km'!V186</f>
        <v>0.16371107200000004</v>
      </c>
      <c r="J188" s="2">
        <f>'(6) SMB_R23p2-5km_Gl'!W187-'(5) year_D_R23p2-5.5km'!W186</f>
        <v>-0.40628892799999994</v>
      </c>
      <c r="K188" s="2">
        <f>'(6) SMB_R23p2-5km_Gl'!X187-'(5) year_D_R23p2-5.5km'!X186</f>
        <v>-0.21628892799999996</v>
      </c>
      <c r="L188" s="2">
        <f>'(6) SMB_R23p2-5km_Gl'!Y187-'(5) year_D_R23p2-5.5km'!Y186</f>
        <v>-0.66628892799999995</v>
      </c>
      <c r="M188" s="2">
        <f>'(6) SMB_R23p2-5km_Gl'!Z187-'(5) year_D_R23p2-5.5km'!Z186</f>
        <v>-0.65628892799999994</v>
      </c>
      <c r="N188" s="2">
        <f>'(6) SMB_R23p2-5km_Gl'!AA187-'(5) year_D_R23p2-5.5km'!AA186</f>
        <v>-0.22628892799999997</v>
      </c>
      <c r="O188" s="2">
        <f>'(6) SMB_R23p2-5km_Gl'!AB187-'(5) year_D_R23p2-5.5km'!AB186</f>
        <v>0.51474341200000007</v>
      </c>
      <c r="P188" s="2">
        <f>'(6) SMB_R23p2-5km_Gl'!AC187-'(5) year_D_R23p2-5.5km'!AC186</f>
        <v>0.30577575200000007</v>
      </c>
      <c r="Q188" s="2">
        <f>'(6) SMB_R23p2-5km_Gl'!AD187-'(5) year_D_R23p2-5.5km'!AD186</f>
        <v>8.237752000000001E-2</v>
      </c>
      <c r="R188" s="2">
        <f>'(6) SMB_R23p2-5km_Gl'!AE187-'(5) year_D_R23p2-5.5km'!AE186</f>
        <v>0.41506880000000002</v>
      </c>
      <c r="S188" s="2">
        <f>'(6) SMB_R23p2-5km_Gl'!AF187-'(5) year_D_R23p2-5.5km'!AF186</f>
        <v>-0.29025692000000003</v>
      </c>
      <c r="T188" s="2">
        <f>'(6) SMB_R23p2-5km_Gl'!AG187-'(5) year_D_R23p2-5.5km'!AG186</f>
        <v>-0.60389567999999993</v>
      </c>
      <c r="U188" s="2">
        <f>'(6) SMB_R23p2-5km_Gl'!AH187-'(5) year_D_R23p2-5.5km'!AH186</f>
        <v>-0.88004108000000003</v>
      </c>
      <c r="V188" s="2">
        <f>'(6) SMB_R23p2-5km_Gl'!AI187-'(5) year_D_R23p2-5.5km'!AI186</f>
        <v>-0.19370359999999995</v>
      </c>
      <c r="W188" s="2">
        <f>'(6) SMB_R23p2-5km_Gl'!AJ187-'(5) year_D_R23p2-5.5km'!AJ186</f>
        <v>3.4422000000000036E-2</v>
      </c>
      <c r="X188" s="2">
        <f>'(6) SMB_R23p2-5km_Gl'!AK187-'(5) year_D_R23p2-5.5km'!AK186</f>
        <v>0.29429881000000008</v>
      </c>
      <c r="Y188" s="2">
        <f>'(6) SMB_R23p2-5km_Gl'!AL187-'(5) year_D_R23p2-5.5km'!AL186</f>
        <v>0.21409183999999998</v>
      </c>
      <c r="Z188" s="2">
        <f>'(6) SMB_R23p2-5km_Gl'!AM187-'(5) year_D_R23p2-5.5km'!AM186</f>
        <v>-0.93780953999999994</v>
      </c>
      <c r="AA188" s="2">
        <f>'(6) SMB_R23p2-5km_Gl'!AN187-'(5) year_D_R23p2-5.5km'!AN186</f>
        <v>-0.16949864000000001</v>
      </c>
      <c r="AB188" s="2">
        <f>'(6) SMB_R23p2-5km_Gl'!AO187-'(5) year_D_R23p2-5.5km'!AO186</f>
        <v>-4.2913399999999963E-2</v>
      </c>
      <c r="AC188" s="2">
        <f>'(6) SMB_R23p2-5km_Gl'!AP187-'(5) year_D_R23p2-5.5km'!AP186</f>
        <v>-0.59526243999999995</v>
      </c>
      <c r="AD188" s="2">
        <f>'(6) SMB_R23p2-5km_Gl'!AQ187-'(5) year_D_R23p2-5.5km'!AQ186</f>
        <v>-0.85767821999999994</v>
      </c>
      <c r="AE188" s="2">
        <f>'(6) SMB_R23p2-5km_Gl'!AR187-'(5) year_D_R23p2-5.5km'!AR186</f>
        <v>-0.57016073999999994</v>
      </c>
      <c r="AF188" s="2">
        <f>'(6) SMB_R23p2-5km_Gl'!AS187-'(5) year_D_R23p2-5.5km'!AS186</f>
        <v>-0.48270999999999997</v>
      </c>
      <c r="AG188" s="2">
        <f>'(6) SMB_R23p2-5km_Gl'!AT187-'(5) year_D_R23p2-5.5km'!AT186</f>
        <v>-0.57285199999999992</v>
      </c>
      <c r="AH188" s="2">
        <f>'(6) SMB_R23p2-5km_Gl'!AU187-'(5) year_D_R23p2-5.5km'!AU186</f>
        <v>0.53715581000000001</v>
      </c>
      <c r="AI188" s="2">
        <f>'(6) SMB_R23p2-5km_Gl'!AV187-'(5) year_D_R23p2-5.5km'!AV186</f>
        <v>-0.48296985999999997</v>
      </c>
      <c r="AJ188" s="2">
        <f>'(6) SMB_R23p2-5km_Gl'!AW187-'(5) year_D_R23p2-5.5km'!AW186</f>
        <v>-0.80294714</v>
      </c>
      <c r="AK188" s="2">
        <f>'(6) SMB_R23p2-5km_Gl'!AX187-'(5) year_D_R23p2-5.5km'!AX186</f>
        <v>-0.83305647999999999</v>
      </c>
      <c r="AL188" s="2">
        <f>'(6) SMB_R23p2-5km_Gl'!AY187-'(5) year_D_R23p2-5.5km'!AY186</f>
        <v>-0.96803464999999989</v>
      </c>
      <c r="AM188" s="2">
        <f>'(6) SMB_R23p2-5km_Gl'!AZ187-'(5) year_D_R23p2-5.5km'!AZ186</f>
        <v>-0.32512293999999997</v>
      </c>
      <c r="AN188" s="2">
        <f>'(6) SMB_R23p2-5km_Gl'!BA187-'(5) year_D_R23p2-5.5km'!BA186</f>
        <v>-0.17551628999999996</v>
      </c>
      <c r="AO188" s="2">
        <f>'(6) SMB_R23p2-5km_Gl'!BB187-'(5) year_D_R23p2-5.5km'!BB186</f>
        <v>-0.91209408000000003</v>
      </c>
      <c r="AP188" s="2">
        <f>'(6) SMB_R23p2-5km_Gl'!BC187-'(5) year_D_R23p2-5.5km'!BC186</f>
        <v>-0.75025587999999999</v>
      </c>
      <c r="AQ188" s="2">
        <f>'(6) SMB_R23p2-5km_Gl'!BD187-'(5) year_D_R23p2-5.5km'!BD186</f>
        <v>-0.6441907</v>
      </c>
      <c r="AR188" s="2">
        <f>'(6) SMB_R23p2-5km_Gl'!BE187-'(5) year_D_R23p2-5.5km'!BE186</f>
        <v>-0.94291235000000007</v>
      </c>
      <c r="AS188" s="2">
        <f>'(6) SMB_R23p2-5km_Gl'!BF187-'(5) year_D_R23p2-5.5km'!BF186</f>
        <v>-0.76601611999999997</v>
      </c>
      <c r="AT188" s="2">
        <f>'(6) SMB_R23p2-5km_Gl'!BG187-'(5) year_D_R23p2-5.5km'!BG186</f>
        <v>-0.165311876</v>
      </c>
      <c r="AU188" s="2">
        <f>'(6) SMB_R23p2-5km_Gl'!BH187-'(5) year_D_R23p2-5.5km'!BH186</f>
        <v>-0.64108624000000003</v>
      </c>
      <c r="AV188" s="2">
        <f>'(6) SMB_R23p2-5km_Gl'!BI187-'(5) year_D_R23p2-5.5km'!BI186</f>
        <v>-0.240956736</v>
      </c>
      <c r="AW188" s="2">
        <f>'(6) SMB_R23p2-5km_Gl'!BJ187-'(5) year_D_R23p2-5.5km'!BJ186</f>
        <v>-0.10875516799999999</v>
      </c>
      <c r="AX188" s="23">
        <f t="shared" si="27"/>
        <v>-0.2866257998695651</v>
      </c>
      <c r="AY188" s="23">
        <f t="shared" si="23"/>
        <v>-6.2720806947368396E-2</v>
      </c>
      <c r="AZ188" s="23">
        <f t="shared" si="24"/>
        <v>-0.5410576817777778</v>
      </c>
      <c r="BD188" s="2">
        <f>SQRT('(5) year_D_R23p2-5.5km'!BN186^2+'(5) year_D_R23p2-5.5km'!$M186^2)</f>
        <v>0.17001618595301729</v>
      </c>
      <c r="BE188" s="2">
        <f>SQRT('(5) year_D_R23p2-5.5km'!BO186^2+'(5) year_D_R23p2-5.5km'!$M186^2)</f>
        <v>0.15618995149037374</v>
      </c>
      <c r="BF188" s="2">
        <f>SQRT('(5) year_D_R23p2-5.5km'!BP186^2+'(5) year_D_R23p2-5.5km'!$M186^2)</f>
        <v>0.14331748858911122</v>
      </c>
      <c r="BG188" s="2">
        <f>SQRT('(5) year_D_R23p2-5.5km'!BQ186^2+'(5) year_D_R23p2-5.5km'!$M186^2)</f>
        <v>0.13094292458986034</v>
      </c>
      <c r="BH188" s="2">
        <f>SQRT('(5) year_D_R23p2-5.5km'!BR186^2+'(5) year_D_R23p2-5.5km'!$M186^2)</f>
        <v>0.11922519123221224</v>
      </c>
      <c r="BI188" s="2">
        <f>SQRT('(5) year_D_R23p2-5.5km'!BS186^2+'(5) year_D_R23p2-5.5km'!$M186^2)</f>
        <v>0.10832205579997513</v>
      </c>
      <c r="BJ188" s="2">
        <f>SQRT('(5) year_D_R23p2-5.5km'!BT186^2+'(5) year_D_R23p2-5.5km'!$M186^2)</f>
        <v>9.7938890914370205E-2</v>
      </c>
      <c r="BK188" s="2">
        <f>SQRT('(5) year_D_R23p2-5.5km'!BU186^2+'(5) year_D_R23p2-5.5km'!$M186^2)</f>
        <v>8.8238028431252183E-2</v>
      </c>
      <c r="BL188" s="2">
        <f>SQRT('(5) year_D_R23p2-5.5km'!BV186^2+'(5) year_D_R23p2-5.5km'!$M186^2)</f>
        <v>7.9232774816697202E-2</v>
      </c>
      <c r="BM188" s="2">
        <f>SQRT('(5) year_D_R23p2-5.5km'!BW186^2+'(5) year_D_R23p2-5.5km'!$M186^2)</f>
        <v>7.0940327959739952E-2</v>
      </c>
      <c r="BN188" s="2">
        <f>SQRT('(5) year_D_R23p2-5.5km'!BX186^2+'(5) year_D_R23p2-5.5km'!$M186^2)</f>
        <v>6.3665496320836776E-2</v>
      </c>
      <c r="BO188" s="2">
        <f>SQRT('(5) year_D_R23p2-5.5km'!BY186^2+'(5) year_D_R23p2-5.5km'!$M186^2)</f>
        <v>5.7551390325851819E-2</v>
      </c>
      <c r="BP188" s="2">
        <f>SQRT('(5) year_D_R23p2-5.5km'!BZ186^2+'(5) year_D_R23p2-5.5km'!$M186^2)</f>
        <v>5.2931823592927932E-2</v>
      </c>
      <c r="BQ188" s="2">
        <f>SQRT('(5) year_D_R23p2-5.5km'!CA186^2+'(5) year_D_R23p2-5.5km'!$M186^2)</f>
        <v>5.1199741132119329E-2</v>
      </c>
      <c r="BR188" s="2">
        <f>SQRT('(5) year_D_R23p2-5.5km'!CB186^2+'(5) year_D_R23p2-5.5km'!$M186^2)</f>
        <v>4.5305026444537516E-2</v>
      </c>
      <c r="BS188" s="2">
        <f>SQRT('(5) year_D_R23p2-5.5km'!CC186^2+'(5) year_D_R23p2-5.5km'!$M186^2)</f>
        <v>4.6227365828706499E-2</v>
      </c>
      <c r="BT188" s="2">
        <f>SQRT('(5) year_D_R23p2-5.5km'!CD186^2+'(5) year_D_R23p2-5.5km'!$M186^2)</f>
        <v>4.6058024923346236E-2</v>
      </c>
      <c r="BU188" s="2">
        <f>SQRT('(5) year_D_R23p2-5.5km'!CE186^2+'(5) year_D_R23p2-5.5km'!$M186^2)</f>
        <v>4.5255482825082238E-2</v>
      </c>
      <c r="BV188" s="2">
        <f>SQRT('(5) year_D_R23p2-5.5km'!CF186^2+'(5) year_D_R23p2-5.5km'!$M186^2)</f>
        <v>4.7153984651537861E-2</v>
      </c>
      <c r="BW188" s="2">
        <f>SQRT('(5) year_D_R23p2-5.5km'!CG186^2+'(5) year_D_R23p2-5.5km'!$M186^2)</f>
        <v>5.3507817738868257E-2</v>
      </c>
      <c r="BX188" s="2">
        <f>SQRT('(5) year_D_R23p2-5.5km'!CH186^2+'(5) year_D_R23p2-5.5km'!$M186^2)</f>
        <v>5.9081590925267248E-2</v>
      </c>
      <c r="BY188" s="2">
        <f>SQRT('(5) year_D_R23p2-5.5km'!CI186^2+'(5) year_D_R23p2-5.5km'!$M186^2)</f>
        <v>5.8063274021197486E-2</v>
      </c>
      <c r="BZ188" s="2">
        <f>SQRT('(5) year_D_R23p2-5.5km'!CJ186^2+'(5) year_D_R23p2-5.5km'!$M186^2)</f>
        <v>5.3097133630996635E-2</v>
      </c>
      <c r="CA188" s="2">
        <f>SQRT('(5) year_D_R23p2-5.5km'!CK186^2+'(5) year_D_R23p2-5.5km'!$M186^2)</f>
        <v>5.375424153498131E-2</v>
      </c>
      <c r="CB188" s="2">
        <f>SQRT('(5) year_D_R23p2-5.5km'!CL186^2+'(5) year_D_R23p2-5.5km'!$M186^2)</f>
        <v>5.0788210847369127E-2</v>
      </c>
      <c r="CC188" s="2">
        <f>SQRT('(5) year_D_R23p2-5.5km'!CM186^2+'(5) year_D_R23p2-5.5km'!$M186^2)</f>
        <v>4.7309556025898085E-2</v>
      </c>
      <c r="CD188" s="2">
        <f>SQRT('(5) year_D_R23p2-5.5km'!CN186^2+'(5) year_D_R23p2-5.5km'!$M186^2)</f>
        <v>4.6740928138451029E-2</v>
      </c>
      <c r="CE188" s="2">
        <f>SQRT('(5) year_D_R23p2-5.5km'!CO186^2+'(5) year_D_R23p2-5.5km'!$M186^2)</f>
        <v>4.6773355134823766E-2</v>
      </c>
      <c r="CF188" s="2">
        <f>SQRT('(5) year_D_R23p2-5.5km'!CP186^2+'(5) year_D_R23p2-5.5km'!$M186^2)</f>
        <v>4.4930159036248758E-2</v>
      </c>
      <c r="CG188" s="2">
        <f>SQRT('(5) year_D_R23p2-5.5km'!CQ186^2+'(5) year_D_R23p2-5.5km'!$M186^2)</f>
        <v>4.1466297724755075E-2</v>
      </c>
      <c r="CH188" s="2">
        <f>SQRT('(5) year_D_R23p2-5.5km'!CR186^2+'(5) year_D_R23p2-5.5km'!$M186^2)</f>
        <v>4.1759552223880711E-2</v>
      </c>
      <c r="CI188" s="2">
        <f>SQRT('(5) year_D_R23p2-5.5km'!CS186^2+'(5) year_D_R23p2-5.5km'!$M186^2)</f>
        <v>4.2697804212146223E-2</v>
      </c>
      <c r="CJ188" s="2">
        <f>SQRT('(5) year_D_R23p2-5.5km'!CT186^2+'(5) year_D_R23p2-5.5km'!$M186^2)</f>
        <v>4.2652933177583889E-2</v>
      </c>
      <c r="CK188" s="2">
        <f>SQRT('(5) year_D_R23p2-5.5km'!CU186^2+'(5) year_D_R23p2-5.5km'!$M186^2)</f>
        <v>4.1613006741294513E-2</v>
      </c>
      <c r="CL188" s="2">
        <f>SQRT('(5) year_D_R23p2-5.5km'!CV186^2+'(5) year_D_R23p2-5.5km'!$M186^2)</f>
        <v>4.3645963068727138E-2</v>
      </c>
      <c r="CM188" s="2">
        <f>SQRT('(5) year_D_R23p2-5.5km'!CW186^2+'(5) year_D_R23p2-5.5km'!$M186^2)</f>
        <v>3.872029063037935E-2</v>
      </c>
      <c r="CN188" s="2">
        <f>SQRT('(5) year_D_R23p2-5.5km'!CX186^2+'(5) year_D_R23p2-5.5km'!$M186^2)</f>
        <v>3.8786289313904758E-2</v>
      </c>
      <c r="CO188" s="2">
        <f>SQRT('(5) year_D_R23p2-5.5km'!CY186^2+'(5) year_D_R23p2-5.5km'!$M186^2)</f>
        <v>3.5941946034289005E-2</v>
      </c>
      <c r="CP188" s="2">
        <f>SQRT('(5) year_D_R23p2-5.5km'!CZ186^2+'(5) year_D_R23p2-5.5km'!$M186^2)</f>
        <v>3.7334376788427305E-2</v>
      </c>
      <c r="CQ188" s="2">
        <f>SQRT('(5) year_D_R23p2-5.5km'!DA186^2+'(5) year_D_R23p2-5.5km'!$M186^2)</f>
        <v>3.9837537937087976E-2</v>
      </c>
      <c r="CR188" s="2">
        <f>SQRT('(5) year_D_R23p2-5.5km'!DB186^2+'(5) year_D_R23p2-5.5km'!$M186^2)</f>
        <v>4.0215460290520352E-2</v>
      </c>
      <c r="CS188" s="2">
        <f>SQRT('(5) year_D_R23p2-5.5km'!DC186^2+'(5) year_D_R23p2-5.5km'!$M186^2)</f>
        <v>4.0687682596942054E-2</v>
      </c>
      <c r="CT188" s="2">
        <f>SQRT('(5) year_D_R23p2-5.5km'!DD186^2+'(5) year_D_R23p2-5.5km'!$M186^2)</f>
        <v>3.9030884712290582E-2</v>
      </c>
      <c r="CU188" s="2">
        <f>SQRT('(5) year_D_R23p2-5.5km'!DE186^2+'(5) year_D_R23p2-5.5km'!$M186^2)</f>
        <v>3.7364325046933246E-2</v>
      </c>
      <c r="CV188" s="2">
        <f>SQRT('(5) year_D_R23p2-5.5km'!DF186^2+'(5) year_D_R23p2-5.5km'!$M186^2)</f>
        <v>3.6484906794744289E-2</v>
      </c>
      <c r="CW188" s="2">
        <f>SQRT('(5) year_D_R23p2-5.5km'!DG186^2+'(5) year_D_R23p2-5.5km'!$M186^2)</f>
        <v>3.629493631266497E-2</v>
      </c>
      <c r="CX188" s="2">
        <f>SQRT('(5) year_D_R23p2-5.5km'!DH186^2+'(5) year_D_R23p2-5.5km'!$M186^2)</f>
        <v>3.6347604579006196E-2</v>
      </c>
      <c r="CY188" s="2">
        <f t="shared" si="25"/>
        <v>9.1007727407540397E-3</v>
      </c>
      <c r="CZ188" s="2">
        <f t="shared" si="22"/>
        <v>2.0093148227222874E-2</v>
      </c>
      <c r="DA188" s="2">
        <f t="shared" si="26"/>
        <v>9.4210763439949597E-3</v>
      </c>
    </row>
    <row r="189" spans="1:105" x14ac:dyDescent="0.2">
      <c r="A189" s="170" t="s">
        <v>49</v>
      </c>
      <c r="B189" s="3" t="s">
        <v>243</v>
      </c>
      <c r="C189" s="2">
        <f>'(6) SMB_R23p2-5km_Gl'!P188-'(5) year_D_R23p2-5.5km'!P187</f>
        <v>0.50140000000000007</v>
      </c>
      <c r="D189" s="2">
        <f>'(6) SMB_R23p2-5km_Gl'!Q188-'(5) year_D_R23p2-5.5km'!Q187</f>
        <v>0.17140000000000005</v>
      </c>
      <c r="E189" s="2">
        <f>'(6) SMB_R23p2-5km_Gl'!R188-'(5) year_D_R23p2-5.5km'!R187</f>
        <v>4.1399999999999992E-2</v>
      </c>
      <c r="F189" s="2">
        <f>'(6) SMB_R23p2-5km_Gl'!S188-'(5) year_D_R23p2-5.5km'!S187</f>
        <v>-8.5999999999999965E-3</v>
      </c>
      <c r="G189" s="2">
        <f>'(6) SMB_R23p2-5km_Gl'!T188-'(5) year_D_R23p2-5.5km'!T187</f>
        <v>0.25140000000000001</v>
      </c>
      <c r="H189" s="2">
        <f>'(6) SMB_R23p2-5km_Gl'!U188-'(5) year_D_R23p2-5.5km'!U187</f>
        <v>8.1400000000000028E-2</v>
      </c>
      <c r="I189" s="2">
        <f>'(6) SMB_R23p2-5km_Gl'!V188-'(5) year_D_R23p2-5.5km'!V187</f>
        <v>0.20139999999999997</v>
      </c>
      <c r="J189" s="2">
        <f>'(6) SMB_R23p2-5km_Gl'!W188-'(5) year_D_R23p2-5.5km'!W187</f>
        <v>-0.1686</v>
      </c>
      <c r="K189" s="2">
        <f>'(6) SMB_R23p2-5km_Gl'!X188-'(5) year_D_R23p2-5.5km'!X187</f>
        <v>6.140000000000001E-2</v>
      </c>
      <c r="L189" s="2">
        <f>'(6) SMB_R23p2-5km_Gl'!Y188-'(5) year_D_R23p2-5.5km'!Y187</f>
        <v>-0.35859999999999997</v>
      </c>
      <c r="M189" s="2">
        <f>'(6) SMB_R23p2-5km_Gl'!Z188-'(5) year_D_R23p2-5.5km'!Z187</f>
        <v>-0.12859999999999999</v>
      </c>
      <c r="N189" s="2">
        <f>'(6) SMB_R23p2-5km_Gl'!AA188-'(5) year_D_R23p2-5.5km'!AA187</f>
        <v>-0.17859999999999998</v>
      </c>
      <c r="O189" s="2">
        <f>'(6) SMB_R23p2-5km_Gl'!AB188-'(5) year_D_R23p2-5.5km'!AB187</f>
        <v>0.2414</v>
      </c>
      <c r="P189" s="2">
        <f>'(6) SMB_R23p2-5km_Gl'!AC188-'(5) year_D_R23p2-5.5km'!AC187</f>
        <v>0.25140000000000001</v>
      </c>
      <c r="Q189" s="2">
        <f>'(6) SMB_R23p2-5km_Gl'!AD188-'(5) year_D_R23p2-5.5km'!AD187</f>
        <v>5.8922400000000041E-2</v>
      </c>
      <c r="R189" s="2">
        <f>'(6) SMB_R23p2-5km_Gl'!AE188-'(5) year_D_R23p2-5.5km'!AE187</f>
        <v>0.3918606</v>
      </c>
      <c r="S189" s="2">
        <f>'(6) SMB_R23p2-5km_Gl'!AF188-'(5) year_D_R23p2-5.5km'!AF187</f>
        <v>-9.9381999999999998E-2</v>
      </c>
      <c r="T189" s="2">
        <f>'(6) SMB_R23p2-5km_Gl'!AG188-'(5) year_D_R23p2-5.5km'!AG187</f>
        <v>-0.185061</v>
      </c>
      <c r="U189" s="2">
        <f>'(6) SMB_R23p2-5km_Gl'!AH188-'(5) year_D_R23p2-5.5km'!AH187</f>
        <v>-0.14256720000000001</v>
      </c>
      <c r="V189" s="2">
        <f>'(6) SMB_R23p2-5km_Gl'!AI188-'(5) year_D_R23p2-5.5km'!AI187</f>
        <v>1.0083000000000009E-2</v>
      </c>
      <c r="W189" s="2">
        <f>'(6) SMB_R23p2-5km_Gl'!AJ188-'(5) year_D_R23p2-5.5km'!AJ187</f>
        <v>-0.21714279999999997</v>
      </c>
      <c r="X189" s="2">
        <f>'(6) SMB_R23p2-5km_Gl'!AK188-'(5) year_D_R23p2-5.5km'!AK187</f>
        <v>-0.15543099999999999</v>
      </c>
      <c r="Y189" s="2">
        <f>'(6) SMB_R23p2-5km_Gl'!AL188-'(5) year_D_R23p2-5.5km'!AL187</f>
        <v>9.5902200000000049E-2</v>
      </c>
      <c r="Z189" s="2">
        <f>'(6) SMB_R23p2-5km_Gl'!AM188-'(5) year_D_R23p2-5.5km'!AM187</f>
        <v>-0.46764539999999999</v>
      </c>
      <c r="AA189" s="2">
        <f>'(6) SMB_R23p2-5km_Gl'!AN188-'(5) year_D_R23p2-5.5km'!AN187</f>
        <v>-0.16933239999999994</v>
      </c>
      <c r="AB189" s="2">
        <f>'(6) SMB_R23p2-5km_Gl'!AO188-'(5) year_D_R23p2-5.5km'!AO187</f>
        <v>-0.34333199999999997</v>
      </c>
      <c r="AC189" s="2">
        <f>'(6) SMB_R23p2-5km_Gl'!AP188-'(5) year_D_R23p2-5.5km'!AP187</f>
        <v>-0.43992459999999989</v>
      </c>
      <c r="AD189" s="2">
        <f>'(6) SMB_R23p2-5km_Gl'!AQ188-'(5) year_D_R23p2-5.5km'!AQ187</f>
        <v>-0.4026902</v>
      </c>
      <c r="AE189" s="2">
        <f>'(6) SMB_R23p2-5km_Gl'!AR188-'(5) year_D_R23p2-5.5km'!AR187</f>
        <v>-0.26087159999999998</v>
      </c>
      <c r="AF189" s="2">
        <f>'(6) SMB_R23p2-5km_Gl'!AS188-'(5) year_D_R23p2-5.5km'!AS187</f>
        <v>-0.25185099999999994</v>
      </c>
      <c r="AG189" s="2">
        <f>'(6) SMB_R23p2-5km_Gl'!AT188-'(5) year_D_R23p2-5.5km'!AT187</f>
        <v>-0.35396620000000001</v>
      </c>
      <c r="AH189" s="2">
        <f>'(6) SMB_R23p2-5km_Gl'!AU188-'(5) year_D_R23p2-5.5km'!AU187</f>
        <v>0.40120259999999996</v>
      </c>
      <c r="AI189" s="2">
        <f>'(6) SMB_R23p2-5km_Gl'!AV188-'(5) year_D_R23p2-5.5km'!AV187</f>
        <v>-0.30362859999999992</v>
      </c>
      <c r="AJ189" s="2">
        <f>'(6) SMB_R23p2-5km_Gl'!AW188-'(5) year_D_R23p2-5.5km'!AW187</f>
        <v>-0.88950400000000007</v>
      </c>
      <c r="AK189" s="2">
        <f>'(6) SMB_R23p2-5km_Gl'!AX188-'(5) year_D_R23p2-5.5km'!AX187</f>
        <v>-0.93608040000000003</v>
      </c>
      <c r="AL189" s="2">
        <f>'(6) SMB_R23p2-5km_Gl'!AY188-'(5) year_D_R23p2-5.5km'!AY187</f>
        <v>-0.79338919999999991</v>
      </c>
      <c r="AM189" s="2">
        <f>'(6) SMB_R23p2-5km_Gl'!AZ188-'(5) year_D_R23p2-5.5km'!AZ187</f>
        <v>-0.47608899999999998</v>
      </c>
      <c r="AN189" s="2">
        <f>'(6) SMB_R23p2-5km_Gl'!BA188-'(5) year_D_R23p2-5.5km'!BA187</f>
        <v>-0.2968462</v>
      </c>
      <c r="AO189" s="2">
        <f>'(6) SMB_R23p2-5km_Gl'!BB188-'(5) year_D_R23p2-5.5km'!BB187</f>
        <v>-0.72700260000000005</v>
      </c>
      <c r="AP189" s="2">
        <f>'(6) SMB_R23p2-5km_Gl'!BC188-'(5) year_D_R23p2-5.5km'!BC187</f>
        <v>-0.60798200000000002</v>
      </c>
      <c r="AQ189" s="2">
        <f>'(6) SMB_R23p2-5km_Gl'!BD188-'(5) year_D_R23p2-5.5km'!BD187</f>
        <v>-0.57980920000000002</v>
      </c>
      <c r="AR189" s="2">
        <f>'(6) SMB_R23p2-5km_Gl'!BE188-'(5) year_D_R23p2-5.5km'!BE187</f>
        <v>-0.62535660000000004</v>
      </c>
      <c r="AS189" s="2">
        <f>'(6) SMB_R23p2-5km_Gl'!BF188-'(5) year_D_R23p2-5.5km'!BF187</f>
        <v>-0.47682999999999998</v>
      </c>
      <c r="AT189" s="2">
        <f>'(6) SMB_R23p2-5km_Gl'!BG188-'(5) year_D_R23p2-5.5km'!BG187</f>
        <v>-0.34727439999999998</v>
      </c>
      <c r="AU189" s="2">
        <f>'(6) SMB_R23p2-5km_Gl'!BH188-'(5) year_D_R23p2-5.5km'!BH187</f>
        <v>-0.38538139999999999</v>
      </c>
      <c r="AV189" s="2">
        <f>'(6) SMB_R23p2-5km_Gl'!BI188-'(5) year_D_R23p2-5.5km'!BI187</f>
        <v>-0.11484640000000002</v>
      </c>
      <c r="AW189" s="2">
        <f>'(6) SMB_R23p2-5km_Gl'!BJ188-'(5) year_D_R23p2-5.5km'!BJ187</f>
        <v>-0.10860759999999992</v>
      </c>
      <c r="AX189" s="23">
        <f t="shared" si="27"/>
        <v>-0.19851405652173909</v>
      </c>
      <c r="AY189" s="23">
        <f t="shared" si="23"/>
        <v>5.1756463157894748E-2</v>
      </c>
      <c r="AZ189" s="23">
        <f t="shared" si="24"/>
        <v>-0.44586145555555551</v>
      </c>
      <c r="BD189" s="2">
        <f>SQRT('(5) year_D_R23p2-5.5km'!BN187^2+'(5) year_D_R23p2-5.5km'!$M187^2)</f>
        <v>0.405561096742449</v>
      </c>
      <c r="BE189" s="2">
        <f>SQRT('(5) year_D_R23p2-5.5km'!BO187^2+'(5) year_D_R23p2-5.5km'!$M187^2)</f>
        <v>0.37150628814403375</v>
      </c>
      <c r="BF189" s="2">
        <f>SQRT('(5) year_D_R23p2-5.5km'!BP187^2+'(5) year_D_R23p2-5.5km'!$M187^2)</f>
        <v>0.33972527248385509</v>
      </c>
      <c r="BG189" s="2">
        <f>SQRT('(5) year_D_R23p2-5.5km'!BQ187^2+'(5) year_D_R23p2-5.5km'!$M187^2)</f>
        <v>0.30908345936579551</v>
      </c>
      <c r="BH189" s="2">
        <f>SQRT('(5) year_D_R23p2-5.5km'!BR187^2+'(5) year_D_R23p2-5.5km'!$M187^2)</f>
        <v>0.27995985486771696</v>
      </c>
      <c r="BI189" s="2">
        <f>SQRT('(5) year_D_R23p2-5.5km'!BS187^2+'(5) year_D_R23p2-5.5km'!$M187^2)</f>
        <v>0.25273335886813386</v>
      </c>
      <c r="BJ189" s="2">
        <f>SQRT('(5) year_D_R23p2-5.5km'!BT187^2+'(5) year_D_R23p2-5.5km'!$M187^2)</f>
        <v>0.22664867772323477</v>
      </c>
      <c r="BK189" s="2">
        <f>SQRT('(5) year_D_R23p2-5.5km'!BU187^2+'(5) year_D_R23p2-5.5km'!$M187^2)</f>
        <v>0.20208530209607167</v>
      </c>
      <c r="BL189" s="2">
        <f>SQRT('(5) year_D_R23p2-5.5km'!BV187^2+'(5) year_D_R23p2-5.5km'!$M187^2)</f>
        <v>0.17904491642009379</v>
      </c>
      <c r="BM189" s="2">
        <f>SQRT('(5) year_D_R23p2-5.5km'!BW187^2+'(5) year_D_R23p2-5.5km'!$M187^2)</f>
        <v>0.15752972626810541</v>
      </c>
      <c r="BN189" s="2">
        <f>SQRT('(5) year_D_R23p2-5.5km'!BX187^2+'(5) year_D_R23p2-5.5km'!$M187^2)</f>
        <v>0.13829646573322862</v>
      </c>
      <c r="BO189" s="2">
        <f>SQRT('(5) year_D_R23p2-5.5km'!BY187^2+'(5) year_D_R23p2-5.5km'!$M187^2)</f>
        <v>0.12172223463366894</v>
      </c>
      <c r="BP189" s="2">
        <f>SQRT('(5) year_D_R23p2-5.5km'!BZ187^2+'(5) year_D_R23p2-5.5km'!$M187^2)</f>
        <v>0.10930835575566882</v>
      </c>
      <c r="BQ189" s="2">
        <f>SQRT('(5) year_D_R23p2-5.5km'!CA187^2+'(5) year_D_R23p2-5.5km'!$M187^2)</f>
        <v>0.10479892757764186</v>
      </c>
      <c r="BR189" s="2">
        <f>SQRT('(5) year_D_R23p2-5.5km'!CB187^2+'(5) year_D_R23p2-5.5km'!$M187^2)</f>
        <v>7.2968449495707494E-2</v>
      </c>
      <c r="BS189" s="2">
        <f>SQRT('(5) year_D_R23p2-5.5km'!CC187^2+'(5) year_D_R23p2-5.5km'!$M187^2)</f>
        <v>7.8327409355223032E-2</v>
      </c>
      <c r="BT189" s="2">
        <f>SQRT('(5) year_D_R23p2-5.5km'!CD187^2+'(5) year_D_R23p2-5.5km'!$M187^2)</f>
        <v>7.6945720411192201E-2</v>
      </c>
      <c r="BU189" s="2">
        <f>SQRT('(5) year_D_R23p2-5.5km'!CE187^2+'(5) year_D_R23p2-5.5km'!$M187^2)</f>
        <v>8.0565628986891125E-2</v>
      </c>
      <c r="BV189" s="2">
        <f>SQRT('(5) year_D_R23p2-5.5km'!CF187^2+'(5) year_D_R23p2-5.5km'!$M187^2)</f>
        <v>7.8351366075211509E-2</v>
      </c>
      <c r="BW189" s="2">
        <f>SQRT('(5) year_D_R23p2-5.5km'!CG187^2+'(5) year_D_R23p2-5.5km'!$M187^2)</f>
        <v>8.5356635828317193E-2</v>
      </c>
      <c r="BX189" s="2">
        <f>SQRT('(5) year_D_R23p2-5.5km'!CH187^2+'(5) year_D_R23p2-5.5km'!$M187^2)</f>
        <v>0.13772004189384662</v>
      </c>
      <c r="BY189" s="2">
        <f>SQRT('(5) year_D_R23p2-5.5km'!CI187^2+'(5) year_D_R23p2-5.5km'!$M187^2)</f>
        <v>0.12781677935589081</v>
      </c>
      <c r="BZ189" s="2">
        <f>SQRT('(5) year_D_R23p2-5.5km'!CJ187^2+'(5) year_D_R23p2-5.5km'!$M187^2)</f>
        <v>0.11347489442121868</v>
      </c>
      <c r="CA189" s="2">
        <f>SQRT('(5) year_D_R23p2-5.5km'!CK187^2+'(5) year_D_R23p2-5.5km'!$M187^2)</f>
        <v>8.4953323256908894E-2</v>
      </c>
      <c r="CB189" s="2">
        <f>SQRT('(5) year_D_R23p2-5.5km'!CL187^2+'(5) year_D_R23p2-5.5km'!$M187^2)</f>
        <v>0.10896044153422174</v>
      </c>
      <c r="CC189" s="2">
        <f>SQRT('(5) year_D_R23p2-5.5km'!CM187^2+'(5) year_D_R23p2-5.5km'!$M187^2)</f>
        <v>0.14824597809989773</v>
      </c>
      <c r="CD189" s="2">
        <f>SQRT('(5) year_D_R23p2-5.5km'!CN187^2+'(5) year_D_R23p2-5.5km'!$M187^2)</f>
        <v>0.14235722104097698</v>
      </c>
      <c r="CE189" s="2">
        <f>SQRT('(5) year_D_R23p2-5.5km'!CO187^2+'(5) year_D_R23p2-5.5km'!$M187^2)</f>
        <v>0.13381996724072656</v>
      </c>
      <c r="CF189" s="2">
        <f>SQRT('(5) year_D_R23p2-5.5km'!CP187^2+'(5) year_D_R23p2-5.5km'!$M187^2)</f>
        <v>9.1319952322819808E-2</v>
      </c>
      <c r="CG189" s="2">
        <f>SQRT('(5) year_D_R23p2-5.5km'!CQ187^2+'(5) year_D_R23p2-5.5km'!$M187^2)</f>
        <v>9.3647669981961196E-2</v>
      </c>
      <c r="CH189" s="2">
        <f>SQRT('(5) year_D_R23p2-5.5km'!CR187^2+'(5) year_D_R23p2-5.5km'!$M187^2)</f>
        <v>0.10218378511529393</v>
      </c>
      <c r="CI189" s="2">
        <f>SQRT('(5) year_D_R23p2-5.5km'!CS187^2+'(5) year_D_R23p2-5.5km'!$M187^2)</f>
        <v>0.10989701621535748</v>
      </c>
      <c r="CJ189" s="2">
        <f>SQRT('(5) year_D_R23p2-5.5km'!CT187^2+'(5) year_D_R23p2-5.5km'!$M187^2)</f>
        <v>0.12476970155487158</v>
      </c>
      <c r="CK189" s="2">
        <f>SQRT('(5) year_D_R23p2-5.5km'!CU187^2+'(5) year_D_R23p2-5.5km'!$M187^2)</f>
        <v>0.22348976764997736</v>
      </c>
      <c r="CL189" s="2">
        <f>SQRT('(5) year_D_R23p2-5.5km'!CV187^2+'(5) year_D_R23p2-5.5km'!$M187^2)</f>
        <v>0.19984612795162626</v>
      </c>
      <c r="CM189" s="2">
        <f>SQRT('(5) year_D_R23p2-5.5km'!CW187^2+'(5) year_D_R23p2-5.5km'!$M187^2)</f>
        <v>0.17813056774792382</v>
      </c>
      <c r="CN189" s="2">
        <f>SQRT('(5) year_D_R23p2-5.5km'!CX187^2+'(5) year_D_R23p2-5.5km'!$M187^2)</f>
        <v>0.16900464445095104</v>
      </c>
      <c r="CO189" s="2">
        <f>SQRT('(5) year_D_R23p2-5.5km'!CY187^2+'(5) year_D_R23p2-5.5km'!$M187^2)</f>
        <v>0.16310133594157733</v>
      </c>
      <c r="CP189" s="2">
        <f>SQRT('(5) year_D_R23p2-5.5km'!CZ187^2+'(5) year_D_R23p2-5.5km'!$M187^2)</f>
        <v>0.16133854595279526</v>
      </c>
      <c r="CQ189" s="2">
        <f>SQRT('(5) year_D_R23p2-5.5km'!DA187^2+'(5) year_D_R23p2-5.5km'!$M187^2)</f>
        <v>0.16443694876561674</v>
      </c>
      <c r="CR189" s="2">
        <f>SQRT('(5) year_D_R23p2-5.5km'!DB187^2+'(5) year_D_R23p2-5.5km'!$M187^2)</f>
        <v>0.15854110463876239</v>
      </c>
      <c r="CS189" s="2">
        <f>SQRT('(5) year_D_R23p2-5.5km'!DC187^2+'(5) year_D_R23p2-5.5km'!$M187^2)</f>
        <v>0.15086432695744709</v>
      </c>
      <c r="CT189" s="2">
        <f>SQRT('(5) year_D_R23p2-5.5km'!DD187^2+'(5) year_D_R23p2-5.5km'!$M187^2)</f>
        <v>0.13521095327045057</v>
      </c>
      <c r="CU189" s="2">
        <f>SQRT('(5) year_D_R23p2-5.5km'!DE187^2+'(5) year_D_R23p2-5.5km'!$M187^2)</f>
        <v>0.139621239440407</v>
      </c>
      <c r="CV189" s="2">
        <f>SQRT('(5) year_D_R23p2-5.5km'!DF187^2+'(5) year_D_R23p2-5.5km'!$M187^2)</f>
        <v>0.13890569386078208</v>
      </c>
      <c r="CW189" s="2">
        <f>SQRT('(5) year_D_R23p2-5.5km'!DG187^2+'(5) year_D_R23p2-5.5km'!$M187^2)</f>
        <v>0.14200065436340548</v>
      </c>
      <c r="CX189" s="2">
        <f>SQRT('(5) year_D_R23p2-5.5km'!DH187^2+'(5) year_D_R23p2-5.5km'!$M187^2)</f>
        <v>0.15248180276842191</v>
      </c>
      <c r="CY189" s="2">
        <f t="shared" si="25"/>
        <v>2.3702896850846783E-2</v>
      </c>
      <c r="CZ189" s="2">
        <f t="shared" si="22"/>
        <v>4.447531093309938E-2</v>
      </c>
      <c r="DA189" s="2">
        <f t="shared" si="26"/>
        <v>3.4652292068635716E-2</v>
      </c>
    </row>
    <row r="190" spans="1:105" x14ac:dyDescent="0.2">
      <c r="A190" s="170" t="s">
        <v>205</v>
      </c>
      <c r="B190" s="3" t="s">
        <v>243</v>
      </c>
      <c r="C190" s="2">
        <f>'(6) SMB_R23p2-5km_Gl'!P189-'(5) year_D_R23p2-5.5km'!P188</f>
        <v>0.28999999999999998</v>
      </c>
      <c r="D190" s="2">
        <f>'(6) SMB_R23p2-5km_Gl'!Q189-'(5) year_D_R23p2-5.5km'!Q188</f>
        <v>0.22</v>
      </c>
      <c r="E190" s="2">
        <f>'(6) SMB_R23p2-5km_Gl'!R189-'(5) year_D_R23p2-5.5km'!R188</f>
        <v>0.15</v>
      </c>
      <c r="F190" s="2">
        <f>'(6) SMB_R23p2-5km_Gl'!S189-'(5) year_D_R23p2-5.5km'!S188</f>
        <v>0.2</v>
      </c>
      <c r="G190" s="2">
        <f>'(6) SMB_R23p2-5km_Gl'!T189-'(5) year_D_R23p2-5.5km'!T188</f>
        <v>0.23</v>
      </c>
      <c r="H190" s="2">
        <f>'(6) SMB_R23p2-5km_Gl'!U189-'(5) year_D_R23p2-5.5km'!U188</f>
        <v>0.19</v>
      </c>
      <c r="I190" s="2">
        <f>'(6) SMB_R23p2-5km_Gl'!V189-'(5) year_D_R23p2-5.5km'!V188</f>
        <v>0.18</v>
      </c>
      <c r="J190" s="2">
        <f>'(6) SMB_R23p2-5km_Gl'!W189-'(5) year_D_R23p2-5.5km'!W188</f>
        <v>7.0000000000000007E-2</v>
      </c>
      <c r="K190" s="2">
        <f>'(6) SMB_R23p2-5km_Gl'!X189-'(5) year_D_R23p2-5.5km'!X188</f>
        <v>0.12</v>
      </c>
      <c r="L190" s="2">
        <f>'(6) SMB_R23p2-5km_Gl'!Y189-'(5) year_D_R23p2-5.5km'!Y188</f>
        <v>-0.01</v>
      </c>
      <c r="M190" s="2">
        <f>'(6) SMB_R23p2-5km_Gl'!Z189-'(5) year_D_R23p2-5.5km'!Z188</f>
        <v>-0.02</v>
      </c>
      <c r="N190" s="2">
        <f>'(6) SMB_R23p2-5km_Gl'!AA189-'(5) year_D_R23p2-5.5km'!AA188</f>
        <v>0.08</v>
      </c>
      <c r="O190" s="2">
        <f>'(6) SMB_R23p2-5km_Gl'!AB189-'(5) year_D_R23p2-5.5km'!AB188</f>
        <v>0.27</v>
      </c>
      <c r="P190" s="2">
        <f>'(6) SMB_R23p2-5km_Gl'!AC189-'(5) year_D_R23p2-5.5km'!AC188</f>
        <v>0.25</v>
      </c>
      <c r="Q190" s="2">
        <f>'(6) SMB_R23p2-5km_Gl'!AD189-'(5) year_D_R23p2-5.5km'!AD188</f>
        <v>0.16</v>
      </c>
      <c r="R190" s="2">
        <f>'(6) SMB_R23p2-5km_Gl'!AE189-'(5) year_D_R23p2-5.5km'!AE188</f>
        <v>0.28000000000000003</v>
      </c>
      <c r="S190" s="2">
        <f>'(6) SMB_R23p2-5km_Gl'!AF189-'(5) year_D_R23p2-5.5km'!AF188</f>
        <v>0.06</v>
      </c>
      <c r="T190" s="2">
        <f>'(6) SMB_R23p2-5km_Gl'!AG189-'(5) year_D_R23p2-5.5km'!AG188</f>
        <v>0.02</v>
      </c>
      <c r="U190" s="2">
        <f>'(6) SMB_R23p2-5km_Gl'!AH189-'(5) year_D_R23p2-5.5km'!AH188</f>
        <v>-7.0000000000000007E-2</v>
      </c>
      <c r="V190" s="2">
        <f>'(6) SMB_R23p2-5km_Gl'!AI189-'(5) year_D_R23p2-5.5km'!AI188</f>
        <v>0.12</v>
      </c>
      <c r="W190" s="2">
        <f>'(6) SMB_R23p2-5km_Gl'!AJ189-'(5) year_D_R23p2-5.5km'!AJ188</f>
        <v>0.17</v>
      </c>
      <c r="X190" s="2">
        <f>'(6) SMB_R23p2-5km_Gl'!AK189-'(5) year_D_R23p2-5.5km'!AK188</f>
        <v>0.2</v>
      </c>
      <c r="Y190" s="2">
        <f>'(6) SMB_R23p2-5km_Gl'!AL189-'(5) year_D_R23p2-5.5km'!AL188</f>
        <v>0.17</v>
      </c>
      <c r="Z190" s="2">
        <f>'(6) SMB_R23p2-5km_Gl'!AM189-'(5) year_D_R23p2-5.5km'!AM188</f>
        <v>-0.1</v>
      </c>
      <c r="AA190" s="2">
        <f>'(6) SMB_R23p2-5km_Gl'!AN189-'(5) year_D_R23p2-5.5km'!AN188</f>
        <v>0.04</v>
      </c>
      <c r="AB190" s="2">
        <f>'(6) SMB_R23p2-5km_Gl'!AO189-'(5) year_D_R23p2-5.5km'!AO188</f>
        <v>0.06</v>
      </c>
      <c r="AC190" s="2">
        <f>'(6) SMB_R23p2-5km_Gl'!AP189-'(5) year_D_R23p2-5.5km'!AP188</f>
        <v>-0.02</v>
      </c>
      <c r="AD190" s="2">
        <f>'(6) SMB_R23p2-5km_Gl'!AQ189-'(5) year_D_R23p2-5.5km'!AQ188</f>
        <v>-0.03</v>
      </c>
      <c r="AE190" s="2">
        <f>'(6) SMB_R23p2-5km_Gl'!AR189-'(5) year_D_R23p2-5.5km'!AR188</f>
        <v>-0.01</v>
      </c>
      <c r="AF190" s="2">
        <f>'(6) SMB_R23p2-5km_Gl'!AS189-'(5) year_D_R23p2-5.5km'!AS188</f>
        <v>-0.02</v>
      </c>
      <c r="AG190" s="2">
        <f>'(6) SMB_R23p2-5km_Gl'!AT189-'(5) year_D_R23p2-5.5km'!AT188</f>
        <v>-0.03</v>
      </c>
      <c r="AH190" s="2">
        <f>'(6) SMB_R23p2-5km_Gl'!AU189-'(5) year_D_R23p2-5.5km'!AU188</f>
        <v>0.27</v>
      </c>
      <c r="AI190" s="2">
        <f>'(6) SMB_R23p2-5km_Gl'!AV189-'(5) year_D_R23p2-5.5km'!AV188</f>
        <v>0.06</v>
      </c>
      <c r="AJ190" s="2">
        <f>'(6) SMB_R23p2-5km_Gl'!AW189-'(5) year_D_R23p2-5.5km'!AW188</f>
        <v>-7.0000000000000007E-2</v>
      </c>
      <c r="AK190" s="2">
        <f>'(6) SMB_R23p2-5km_Gl'!AX189-'(5) year_D_R23p2-5.5km'!AX188</f>
        <v>-0.02</v>
      </c>
      <c r="AL190" s="2">
        <f>'(6) SMB_R23p2-5km_Gl'!AY189-'(5) year_D_R23p2-5.5km'!AY188</f>
        <v>-0.09</v>
      </c>
      <c r="AM190" s="2">
        <f>'(6) SMB_R23p2-5km_Gl'!AZ189-'(5) year_D_R23p2-5.5km'!AZ188</f>
        <v>0.04</v>
      </c>
      <c r="AN190" s="2">
        <f>'(6) SMB_R23p2-5km_Gl'!BA189-'(5) year_D_R23p2-5.5km'!BA188</f>
        <v>0.08</v>
      </c>
      <c r="AO190" s="2">
        <f>'(6) SMB_R23p2-5km_Gl'!BB189-'(5) year_D_R23p2-5.5km'!BB188</f>
        <v>-0.1</v>
      </c>
      <c r="AP190" s="2">
        <f>'(6) SMB_R23p2-5km_Gl'!BC189-'(5) year_D_R23p2-5.5km'!BC188</f>
        <v>-0.04</v>
      </c>
      <c r="AQ190" s="2">
        <f>'(6) SMB_R23p2-5km_Gl'!BD189-'(5) year_D_R23p2-5.5km'!BD188</f>
        <v>0.02</v>
      </c>
      <c r="AR190" s="2">
        <f>'(6) SMB_R23p2-5km_Gl'!BE189-'(5) year_D_R23p2-5.5km'!BE188</f>
        <v>-0.04</v>
      </c>
      <c r="AS190" s="2">
        <f>'(6) SMB_R23p2-5km_Gl'!BF189-'(5) year_D_R23p2-5.5km'!BF188</f>
        <v>-0.04</v>
      </c>
      <c r="AT190" s="2">
        <f>'(6) SMB_R23p2-5km_Gl'!BG189-'(5) year_D_R23p2-5.5km'!BG188</f>
        <v>0.08</v>
      </c>
      <c r="AU190" s="2">
        <f>'(6) SMB_R23p2-5km_Gl'!BH189-'(5) year_D_R23p2-5.5km'!BH188</f>
        <v>-0.05</v>
      </c>
      <c r="AV190" s="2">
        <f>'(6) SMB_R23p2-5km_Gl'!BI189-'(5) year_D_R23p2-5.5km'!BI188</f>
        <v>0.12</v>
      </c>
      <c r="AW190" s="2">
        <f>'(6) SMB_R23p2-5km_Gl'!BJ189-'(5) year_D_R23p2-5.5km'!BJ188</f>
        <v>0.08</v>
      </c>
      <c r="AX190" s="23">
        <f t="shared" si="27"/>
        <v>7.4782608695652217E-2</v>
      </c>
      <c r="AY190" s="23">
        <f t="shared" si="23"/>
        <v>0.14052631578947369</v>
      </c>
      <c r="AZ190" s="23">
        <f t="shared" si="24"/>
        <v>8.8888888888888889E-3</v>
      </c>
      <c r="BD190" s="2">
        <f>SQRT('(5) year_D_R23p2-5.5km'!BN188^2+'(5) year_D_R23p2-5.5km'!$M188^2)</f>
        <v>2.7539779162226298E-3</v>
      </c>
      <c r="BE190" s="2">
        <f>SQRT('(5) year_D_R23p2-5.5km'!BO188^2+'(5) year_D_R23p2-5.5km'!$M188^2)</f>
        <v>2.7539779162226298E-3</v>
      </c>
      <c r="BF190" s="2">
        <f>SQRT('(5) year_D_R23p2-5.5km'!BP188^2+'(5) year_D_R23p2-5.5km'!$M188^2)</f>
        <v>2.7539779162226298E-3</v>
      </c>
      <c r="BG190" s="2">
        <f>SQRT('(5) year_D_R23p2-5.5km'!BQ188^2+'(5) year_D_R23p2-5.5km'!$M188^2)</f>
        <v>2.7539779162226298E-3</v>
      </c>
      <c r="BH190" s="2">
        <f>SQRT('(5) year_D_R23p2-5.5km'!BR188^2+'(5) year_D_R23p2-5.5km'!$M188^2)</f>
        <v>2.7539779162226298E-3</v>
      </c>
      <c r="BI190" s="2">
        <f>SQRT('(5) year_D_R23p2-5.5km'!BS188^2+'(5) year_D_R23p2-5.5km'!$M188^2)</f>
        <v>2.7539779162226298E-3</v>
      </c>
      <c r="BJ190" s="2">
        <f>SQRT('(5) year_D_R23p2-5.5km'!BT188^2+'(5) year_D_R23p2-5.5km'!$M188^2)</f>
        <v>2.7539779162226298E-3</v>
      </c>
      <c r="BK190" s="2">
        <f>SQRT('(5) year_D_R23p2-5.5km'!BU188^2+'(5) year_D_R23p2-5.5km'!$M188^2)</f>
        <v>2.7539779162226298E-3</v>
      </c>
      <c r="BL190" s="2">
        <f>SQRT('(5) year_D_R23p2-5.5km'!BV188^2+'(5) year_D_R23p2-5.5km'!$M188^2)</f>
        <v>2.7539779162226298E-3</v>
      </c>
      <c r="BM190" s="2">
        <f>SQRT('(5) year_D_R23p2-5.5km'!BW188^2+'(5) year_D_R23p2-5.5km'!$M188^2)</f>
        <v>2.7539779162226298E-3</v>
      </c>
      <c r="BN190" s="2">
        <f>SQRT('(5) year_D_R23p2-5.5km'!BX188^2+'(5) year_D_R23p2-5.5km'!$M188^2)</f>
        <v>2.7539779162226298E-3</v>
      </c>
      <c r="BO190" s="2">
        <f>SQRT('(5) year_D_R23p2-5.5km'!BY188^2+'(5) year_D_R23p2-5.5km'!$M188^2)</f>
        <v>2.7539779162226298E-3</v>
      </c>
      <c r="BP190" s="2">
        <f>SQRT('(5) year_D_R23p2-5.5km'!BZ188^2+'(5) year_D_R23p2-5.5km'!$M188^2)</f>
        <v>2.7539779162226298E-3</v>
      </c>
      <c r="BQ190" s="2">
        <f>SQRT('(5) year_D_R23p2-5.5km'!CA188^2+'(5) year_D_R23p2-5.5km'!$M188^2)</f>
        <v>2.7539779162226298E-3</v>
      </c>
      <c r="BR190" s="2">
        <f>SQRT('(5) year_D_R23p2-5.5km'!CB188^2+'(5) year_D_R23p2-5.5km'!$M188^2)</f>
        <v>2.7539779162226298E-3</v>
      </c>
      <c r="BS190" s="2">
        <f>SQRT('(5) year_D_R23p2-5.5km'!CC188^2+'(5) year_D_R23p2-5.5km'!$M188^2)</f>
        <v>2.7539779162226298E-3</v>
      </c>
      <c r="BT190" s="2">
        <f>SQRT('(5) year_D_R23p2-5.5km'!CD188^2+'(5) year_D_R23p2-5.5km'!$M188^2)</f>
        <v>2.7539779162226298E-3</v>
      </c>
      <c r="BU190" s="2">
        <f>SQRT('(5) year_D_R23p2-5.5km'!CE188^2+'(5) year_D_R23p2-5.5km'!$M188^2)</f>
        <v>2.7539779162226298E-3</v>
      </c>
      <c r="BV190" s="2">
        <f>SQRT('(5) year_D_R23p2-5.5km'!CF188^2+'(5) year_D_R23p2-5.5km'!$M188^2)</f>
        <v>2.7539779162226298E-3</v>
      </c>
      <c r="BW190" s="2">
        <f>SQRT('(5) year_D_R23p2-5.5km'!CG188^2+'(5) year_D_R23p2-5.5km'!$M188^2)</f>
        <v>2.7539779162226298E-3</v>
      </c>
      <c r="BX190" s="2">
        <f>SQRT('(5) year_D_R23p2-5.5km'!CH188^2+'(5) year_D_R23p2-5.5km'!$M188^2)</f>
        <v>2.7539779162226298E-3</v>
      </c>
      <c r="BY190" s="2">
        <f>SQRT('(5) year_D_R23p2-5.5km'!CI188^2+'(5) year_D_R23p2-5.5km'!$M188^2)</f>
        <v>2.7539779162226298E-3</v>
      </c>
      <c r="BZ190" s="2">
        <f>SQRT('(5) year_D_R23p2-5.5km'!CJ188^2+'(5) year_D_R23p2-5.5km'!$M188^2)</f>
        <v>2.7539779162226298E-3</v>
      </c>
      <c r="CA190" s="2">
        <f>SQRT('(5) year_D_R23p2-5.5km'!CK188^2+'(5) year_D_R23p2-5.5km'!$M188^2)</f>
        <v>2.7539779162226298E-3</v>
      </c>
      <c r="CB190" s="2">
        <f>SQRT('(5) year_D_R23p2-5.5km'!CL188^2+'(5) year_D_R23p2-5.5km'!$M188^2)</f>
        <v>2.7539779162226298E-3</v>
      </c>
      <c r="CC190" s="2">
        <f>SQRT('(5) year_D_R23p2-5.5km'!CM188^2+'(5) year_D_R23p2-5.5km'!$M188^2)</f>
        <v>2.7539779162226298E-3</v>
      </c>
      <c r="CD190" s="2">
        <f>SQRT('(5) year_D_R23p2-5.5km'!CN188^2+'(5) year_D_R23p2-5.5km'!$M188^2)</f>
        <v>2.7539779162226298E-3</v>
      </c>
      <c r="CE190" s="2">
        <f>SQRT('(5) year_D_R23p2-5.5km'!CO188^2+'(5) year_D_R23p2-5.5km'!$M188^2)</f>
        <v>2.7539779162226298E-3</v>
      </c>
      <c r="CF190" s="2">
        <f>SQRT('(5) year_D_R23p2-5.5km'!CP188^2+'(5) year_D_R23p2-5.5km'!$M188^2)</f>
        <v>2.7539779162226298E-3</v>
      </c>
      <c r="CG190" s="2">
        <f>SQRT('(5) year_D_R23p2-5.5km'!CQ188^2+'(5) year_D_R23p2-5.5km'!$M188^2)</f>
        <v>2.7539779162226298E-3</v>
      </c>
      <c r="CH190" s="2">
        <f>SQRT('(5) year_D_R23p2-5.5km'!CR188^2+'(5) year_D_R23p2-5.5km'!$M188^2)</f>
        <v>2.7539779162226298E-3</v>
      </c>
      <c r="CI190" s="2">
        <f>SQRT('(5) year_D_R23p2-5.5km'!CS188^2+'(5) year_D_R23p2-5.5km'!$M188^2)</f>
        <v>2.7539779162226298E-3</v>
      </c>
      <c r="CJ190" s="2">
        <f>SQRT('(5) year_D_R23p2-5.5km'!CT188^2+'(5) year_D_R23p2-5.5km'!$M188^2)</f>
        <v>2.7539779162226298E-3</v>
      </c>
      <c r="CK190" s="2">
        <f>SQRT('(5) year_D_R23p2-5.5km'!CU188^2+'(5) year_D_R23p2-5.5km'!$M188^2)</f>
        <v>2.7539779162226298E-3</v>
      </c>
      <c r="CL190" s="2">
        <f>SQRT('(5) year_D_R23p2-5.5km'!CV188^2+'(5) year_D_R23p2-5.5km'!$M188^2)</f>
        <v>2.7539779162226298E-3</v>
      </c>
      <c r="CM190" s="2">
        <f>SQRT('(5) year_D_R23p2-5.5km'!CW188^2+'(5) year_D_R23p2-5.5km'!$M188^2)</f>
        <v>2.7539779162226298E-3</v>
      </c>
      <c r="CN190" s="2">
        <f>SQRT('(5) year_D_R23p2-5.5km'!CX188^2+'(5) year_D_R23p2-5.5km'!$M188^2)</f>
        <v>2.7539779162226298E-3</v>
      </c>
      <c r="CO190" s="2">
        <f>SQRT('(5) year_D_R23p2-5.5km'!CY188^2+'(5) year_D_R23p2-5.5km'!$M188^2)</f>
        <v>2.7539779162226298E-3</v>
      </c>
      <c r="CP190" s="2">
        <f>SQRT('(5) year_D_R23p2-5.5km'!CZ188^2+'(5) year_D_R23p2-5.5km'!$M188^2)</f>
        <v>2.7539779162226298E-3</v>
      </c>
      <c r="CQ190" s="2">
        <f>SQRT('(5) year_D_R23p2-5.5km'!DA188^2+'(5) year_D_R23p2-5.5km'!$M188^2)</f>
        <v>2.7539779162226298E-3</v>
      </c>
      <c r="CR190" s="2">
        <f>SQRT('(5) year_D_R23p2-5.5km'!DB188^2+'(5) year_D_R23p2-5.5km'!$M188^2)</f>
        <v>2.7539779162226298E-3</v>
      </c>
      <c r="CS190" s="2">
        <f>SQRT('(5) year_D_R23p2-5.5km'!DC188^2+'(5) year_D_R23p2-5.5km'!$M188^2)</f>
        <v>2.7539779162226298E-3</v>
      </c>
      <c r="CT190" s="2">
        <f>SQRT('(5) year_D_R23p2-5.5km'!DD188^2+'(5) year_D_R23p2-5.5km'!$M188^2)</f>
        <v>2.7539779162226298E-3</v>
      </c>
      <c r="CU190" s="2">
        <f>SQRT('(5) year_D_R23p2-5.5km'!DE188^2+'(5) year_D_R23p2-5.5km'!$M188^2)</f>
        <v>2.7539779162226298E-3</v>
      </c>
      <c r="CV190" s="2">
        <f>SQRT('(5) year_D_R23p2-5.5km'!DF188^2+'(5) year_D_R23p2-5.5km'!$M188^2)</f>
        <v>2.7539779162226298E-3</v>
      </c>
      <c r="CW190" s="2">
        <f>SQRT('(5) year_D_R23p2-5.5km'!DG188^2+'(5) year_D_R23p2-5.5km'!$M188^2)</f>
        <v>2.7539779162226298E-3</v>
      </c>
      <c r="CX190" s="2">
        <f>SQRT('(5) year_D_R23p2-5.5km'!DH188^2+'(5) year_D_R23p2-5.5km'!$M188^2)</f>
        <v>2.7539779162226298E-3</v>
      </c>
      <c r="CY190" s="2">
        <f t="shared" si="25"/>
        <v>4.1053878861380138E-4</v>
      </c>
      <c r="CZ190" s="2">
        <f t="shared" si="22"/>
        <v>6.4911881993300643E-4</v>
      </c>
      <c r="DA190" s="2">
        <f t="shared" si="26"/>
        <v>6.4911881993300643E-4</v>
      </c>
    </row>
    <row r="191" spans="1:105" x14ac:dyDescent="0.2">
      <c r="A191" s="170" t="s">
        <v>339</v>
      </c>
      <c r="B191" s="3" t="s">
        <v>243</v>
      </c>
      <c r="C191" s="2">
        <f>'(6) SMB_R23p2-5km_Gl'!P190-'(5) year_D_R23p2-5.5km'!P189</f>
        <v>0.19</v>
      </c>
      <c r="D191" s="2">
        <f>'(6) SMB_R23p2-5km_Gl'!Q190-'(5) year_D_R23p2-5.5km'!Q189</f>
        <v>0.11</v>
      </c>
      <c r="E191" s="2">
        <f>'(6) SMB_R23p2-5km_Gl'!R190-'(5) year_D_R23p2-5.5km'!R189</f>
        <v>0.01</v>
      </c>
      <c r="F191" s="2">
        <f>'(6) SMB_R23p2-5km_Gl'!S190-'(5) year_D_R23p2-5.5km'!S189</f>
        <v>-0.03</v>
      </c>
      <c r="G191" s="2">
        <f>'(6) SMB_R23p2-5km_Gl'!T190-'(5) year_D_R23p2-5.5km'!T189</f>
        <v>7.0000000000000007E-2</v>
      </c>
      <c r="H191" s="2">
        <f>'(6) SMB_R23p2-5km_Gl'!U190-'(5) year_D_R23p2-5.5km'!U189</f>
        <v>1.9999999999999997E-2</v>
      </c>
      <c r="I191" s="2">
        <f>'(6) SMB_R23p2-5km_Gl'!V190-'(5) year_D_R23p2-5.5km'!V189</f>
        <v>7.0000000000000007E-2</v>
      </c>
      <c r="J191" s="2">
        <f>'(6) SMB_R23p2-5km_Gl'!W190-'(5) year_D_R23p2-5.5km'!W189</f>
        <v>-0.11</v>
      </c>
      <c r="K191" s="2">
        <f>'(6) SMB_R23p2-5km_Gl'!X190-'(5) year_D_R23p2-5.5km'!X189</f>
        <v>-0.02</v>
      </c>
      <c r="L191" s="2">
        <f>'(6) SMB_R23p2-5km_Gl'!Y190-'(5) year_D_R23p2-5.5km'!Y189</f>
        <v>-0.21000000000000002</v>
      </c>
      <c r="M191" s="2">
        <f>'(6) SMB_R23p2-5km_Gl'!Z190-'(5) year_D_R23p2-5.5km'!Z189</f>
        <v>-0.13</v>
      </c>
      <c r="N191" s="2">
        <f>'(6) SMB_R23p2-5km_Gl'!AA190-'(5) year_D_R23p2-5.5km'!AA189</f>
        <v>-0.09</v>
      </c>
      <c r="O191" s="2">
        <f>'(6) SMB_R23p2-5km_Gl'!AB190-'(5) year_D_R23p2-5.5km'!AB189</f>
        <v>0.11</v>
      </c>
      <c r="P191" s="2">
        <f>'(6) SMB_R23p2-5km_Gl'!AC190-'(5) year_D_R23p2-5.5km'!AC189</f>
        <v>0.08</v>
      </c>
      <c r="Q191" s="2">
        <f>'(6) SMB_R23p2-5km_Gl'!AD190-'(5) year_D_R23p2-5.5km'!AD189</f>
        <v>-5.602E-2</v>
      </c>
      <c r="R191" s="2">
        <f>'(6) SMB_R23p2-5km_Gl'!AE190-'(5) year_D_R23p2-5.5km'!AE189</f>
        <v>0.14376</v>
      </c>
      <c r="S191" s="2">
        <f>'(6) SMB_R23p2-5km_Gl'!AF190-'(5) year_D_R23p2-5.5km'!AF189</f>
        <v>-0.1206</v>
      </c>
      <c r="T191" s="2">
        <f>'(6) SMB_R23p2-5km_Gl'!AG190-'(5) year_D_R23p2-5.5km'!AG189</f>
        <v>-0.18804999999999999</v>
      </c>
      <c r="U191" s="2">
        <f>'(6) SMB_R23p2-5km_Gl'!AH190-'(5) year_D_R23p2-5.5km'!AH189</f>
        <v>-0.21761999999999998</v>
      </c>
      <c r="V191" s="2">
        <f>'(6) SMB_R23p2-5km_Gl'!AI190-'(5) year_D_R23p2-5.5km'!AI189</f>
        <v>-9.6850000000000006E-2</v>
      </c>
      <c r="W191" s="2">
        <f>'(6) SMB_R23p2-5km_Gl'!AJ190-'(5) year_D_R23p2-5.5km'!AJ189</f>
        <v>-6.8150000000000002E-2</v>
      </c>
      <c r="X191" s="2">
        <f>'(6) SMB_R23p2-5km_Gl'!AK190-'(5) year_D_R23p2-5.5km'!AK189</f>
        <v>3.5200000000000023E-3</v>
      </c>
      <c r="Y191" s="2">
        <f>'(6) SMB_R23p2-5km_Gl'!AL190-'(5) year_D_R23p2-5.5km'!AL189</f>
        <v>1.5179999999999999E-2</v>
      </c>
      <c r="Z191" s="2">
        <f>'(6) SMB_R23p2-5km_Gl'!AM190-'(5) year_D_R23p2-5.5km'!AM189</f>
        <v>-0.27371000000000001</v>
      </c>
      <c r="AA191" s="2">
        <f>'(6) SMB_R23p2-5km_Gl'!AN190-'(5) year_D_R23p2-5.5km'!AN189</f>
        <v>-0.13261000000000001</v>
      </c>
      <c r="AB191" s="2">
        <f>'(6) SMB_R23p2-5km_Gl'!AO190-'(5) year_D_R23p2-5.5km'!AO189</f>
        <v>-0.12823999999999999</v>
      </c>
      <c r="AC191" s="2">
        <f>'(6) SMB_R23p2-5km_Gl'!AP190-'(5) year_D_R23p2-5.5km'!AP189</f>
        <v>-0.21765000000000001</v>
      </c>
      <c r="AD191" s="2">
        <f>'(6) SMB_R23p2-5km_Gl'!AQ190-'(5) year_D_R23p2-5.5km'!AQ189</f>
        <v>-0.22300999999999999</v>
      </c>
      <c r="AE191" s="2">
        <f>'(6) SMB_R23p2-5km_Gl'!AR190-'(5) year_D_R23p2-5.5km'!AR189</f>
        <v>-0.19175999999999999</v>
      </c>
      <c r="AF191" s="2">
        <f>'(6) SMB_R23p2-5km_Gl'!AS190-'(5) year_D_R23p2-5.5km'!AS189</f>
        <v>-0.17163</v>
      </c>
      <c r="AG191" s="2">
        <f>'(6) SMB_R23p2-5km_Gl'!AT190-'(5) year_D_R23p2-5.5km'!AT189</f>
        <v>-0.26013999999999998</v>
      </c>
      <c r="AH191" s="2">
        <f>'(6) SMB_R23p2-5km_Gl'!AU190-'(5) year_D_R23p2-5.5km'!AU189</f>
        <v>0.19833000000000001</v>
      </c>
      <c r="AI191" s="2">
        <f>'(6) SMB_R23p2-5km_Gl'!AV190-'(5) year_D_R23p2-5.5km'!AV189</f>
        <v>-0.14319999999999999</v>
      </c>
      <c r="AJ191" s="2">
        <f>'(6) SMB_R23p2-5km_Gl'!AW190-'(5) year_D_R23p2-5.5km'!AW189</f>
        <v>-0.23446</v>
      </c>
      <c r="AK191" s="2">
        <f>'(6) SMB_R23p2-5km_Gl'!AX190-'(5) year_D_R23p2-5.5km'!AX189</f>
        <v>-0.25572</v>
      </c>
      <c r="AL191" s="2">
        <f>'(6) SMB_R23p2-5km_Gl'!AY190-'(5) year_D_R23p2-5.5km'!AY189</f>
        <v>-0.26354</v>
      </c>
      <c r="AM191" s="2">
        <f>'(6) SMB_R23p2-5km_Gl'!AZ190-'(5) year_D_R23p2-5.5km'!AZ189</f>
        <v>-0.12266000000000001</v>
      </c>
      <c r="AN191" s="2">
        <f>'(6) SMB_R23p2-5km_Gl'!BA190-'(5) year_D_R23p2-5.5km'!BA189</f>
        <v>-7.4719999999999995E-2</v>
      </c>
      <c r="AO191" s="2">
        <f>'(6) SMB_R23p2-5km_Gl'!BB190-'(5) year_D_R23p2-5.5km'!BB189</f>
        <v>-0.25339</v>
      </c>
      <c r="AP191" s="2">
        <f>'(6) SMB_R23p2-5km_Gl'!BC190-'(5) year_D_R23p2-5.5km'!BC189</f>
        <v>-0.19308</v>
      </c>
      <c r="AQ191" s="2">
        <f>'(6) SMB_R23p2-5km_Gl'!BD190-'(5) year_D_R23p2-5.5km'!BD189</f>
        <v>-0.15382000000000001</v>
      </c>
      <c r="AR191" s="2">
        <f>'(6) SMB_R23p2-5km_Gl'!BE190-'(5) year_D_R23p2-5.5km'!BE189</f>
        <v>-0.22363</v>
      </c>
      <c r="AS191" s="2">
        <f>'(6) SMB_R23p2-5km_Gl'!BF190-'(5) year_D_R23p2-5.5km'!BF189</f>
        <v>-0.17283999999999999</v>
      </c>
      <c r="AT191" s="2">
        <f>'(6) SMB_R23p2-5km_Gl'!BG190-'(5) year_D_R23p2-5.5km'!BG189</f>
        <v>-7.2620000000000004E-2</v>
      </c>
      <c r="AU191" s="2">
        <f>'(6) SMB_R23p2-5km_Gl'!BH190-'(5) year_D_R23p2-5.5km'!BH189</f>
        <v>-0.15226000000000001</v>
      </c>
      <c r="AV191" s="2">
        <f>'(6) SMB_R23p2-5km_Gl'!BI190-'(5) year_D_R23p2-5.5km'!BI189</f>
        <v>-2.1780000000000001E-2</v>
      </c>
      <c r="AW191" s="2">
        <f>'(6) SMB_R23p2-5km_Gl'!BJ190-'(5) year_D_R23p2-5.5km'!BJ189</f>
        <v>4.7879999999999999E-2</v>
      </c>
      <c r="AX191" s="23">
        <f t="shared" si="27"/>
        <v>-9.2455869565217383E-2</v>
      </c>
      <c r="AY191" s="23">
        <f t="shared" si="23"/>
        <v>-1.9396315789473678E-2</v>
      </c>
      <c r="AZ191" s="23">
        <f t="shared" si="24"/>
        <v>-0.15349555555555555</v>
      </c>
      <c r="BD191" s="2">
        <f>SQRT('(5) year_D_R23p2-5.5km'!BN189^2+'(5) year_D_R23p2-5.5km'!$M189^2)</f>
        <v>1.6079281163374651E-2</v>
      </c>
      <c r="BE191" s="2">
        <f>SQRT('(5) year_D_R23p2-5.5km'!BO189^2+'(5) year_D_R23p2-5.5km'!$M189^2)</f>
        <v>1.5330324981214295E-2</v>
      </c>
      <c r="BF191" s="2">
        <f>SQRT('(5) year_D_R23p2-5.5km'!BP189^2+'(5) year_D_R23p2-5.5km'!$M189^2)</f>
        <v>1.4638935302711382E-2</v>
      </c>
      <c r="BG191" s="2">
        <f>SQRT('(5) year_D_R23p2-5.5km'!BQ189^2+'(5) year_D_R23p2-5.5km'!$M189^2)</f>
        <v>1.3988980240764616E-2</v>
      </c>
      <c r="BH191" s="2">
        <f>SQRT('(5) year_D_R23p2-5.5km'!BR189^2+'(5) year_D_R23p2-5.5km'!$M189^2)</f>
        <v>1.3396752589125056E-2</v>
      </c>
      <c r="BI191" s="2">
        <f>SQRT('(5) year_D_R23p2-5.5km'!BS189^2+'(5) year_D_R23p2-5.5km'!$M189^2)</f>
        <v>1.2846914616362405E-2</v>
      </c>
      <c r="BJ191" s="2">
        <f>SQRT('(5) year_D_R23p2-5.5km'!BT189^2+'(5) year_D_R23p2-5.5km'!$M189^2)</f>
        <v>1.2354732565219569E-2</v>
      </c>
      <c r="BK191" s="2">
        <f>SQRT('(5) year_D_R23p2-5.5km'!BU189^2+'(5) year_D_R23p2-5.5km'!$M189^2)</f>
        <v>1.1906070403389139E-2</v>
      </c>
      <c r="BL191" s="2">
        <f>SQRT('(5) year_D_R23p2-5.5km'!BV189^2+'(5) year_D_R23p2-5.5km'!$M189^2)</f>
        <v>1.1508935750687538E-2</v>
      </c>
      <c r="BM191" s="2">
        <f>SQRT('(5) year_D_R23p2-5.5km'!BW189^2+'(5) year_D_R23p2-5.5km'!$M189^2)</f>
        <v>1.1170222534925589E-2</v>
      </c>
      <c r="BN191" s="2">
        <f>SQRT('(5) year_D_R23p2-5.5km'!BX189^2+'(5) year_D_R23p2-5.5km'!$M189^2)</f>
        <v>1.08899939815766E-2</v>
      </c>
      <c r="BO191" s="2">
        <f>SQRT('(5) year_D_R23p2-5.5km'!BY189^2+'(5) year_D_R23p2-5.5km'!$M189^2)</f>
        <v>1.0681779439837729E-2</v>
      </c>
      <c r="BP191" s="2">
        <f>SQRT('(5) year_D_R23p2-5.5km'!BZ189^2+'(5) year_D_R23p2-5.5km'!$M189^2)</f>
        <v>1.0552766384000141E-2</v>
      </c>
      <c r="BQ191" s="2">
        <f>SQRT('(5) year_D_R23p2-5.5km'!CA189^2+'(5) year_D_R23p2-5.5km'!$M189^2)</f>
        <v>1.0508654094408999E-2</v>
      </c>
      <c r="BR191" s="2">
        <f>SQRT('(5) year_D_R23p2-5.5km'!CB189^2+'(5) year_D_R23p2-5.5km'!$M189^2)</f>
        <v>9.2465234801895231E-3</v>
      </c>
      <c r="BS191" s="2">
        <f>SQRT('(5) year_D_R23p2-5.5km'!CC189^2+'(5) year_D_R23p2-5.5km'!$M189^2)</f>
        <v>9.1823364567033203E-3</v>
      </c>
      <c r="BT191" s="2">
        <f>SQRT('(5) year_D_R23p2-5.5km'!CD189^2+'(5) year_D_R23p2-5.5km'!$M189^2)</f>
        <v>1.073920136741525E-2</v>
      </c>
      <c r="BU191" s="2">
        <f>SQRT('(5) year_D_R23p2-5.5km'!CE189^2+'(5) year_D_R23p2-5.5km'!$M189^2)</f>
        <v>9.7554036515833976E-3</v>
      </c>
      <c r="BV191" s="2">
        <f>SQRT('(5) year_D_R23p2-5.5km'!CF189^2+'(5) year_D_R23p2-5.5km'!$M189^2)</f>
        <v>9.6515001817953916E-3</v>
      </c>
      <c r="BW191" s="2">
        <f>SQRT('(5) year_D_R23p2-5.5km'!CG189^2+'(5) year_D_R23p2-5.5km'!$M189^2)</f>
        <v>1.4212663529810515E-2</v>
      </c>
      <c r="BX191" s="2">
        <f>SQRT('(5) year_D_R23p2-5.5km'!CH189^2+'(5) year_D_R23p2-5.5km'!$M189^2)</f>
        <v>1.4474795094869868E-2</v>
      </c>
      <c r="BY191" s="2">
        <f>SQRT('(5) year_D_R23p2-5.5km'!CI189^2+'(5) year_D_R23p2-5.5km'!$M189^2)</f>
        <v>1.365647886378556E-2</v>
      </c>
      <c r="BZ191" s="2">
        <f>SQRT('(5) year_D_R23p2-5.5km'!CJ189^2+'(5) year_D_R23p2-5.5km'!$M189^2)</f>
        <v>1.2758599114836148E-2</v>
      </c>
      <c r="CA191" s="2">
        <f>SQRT('(5) year_D_R23p2-5.5km'!CK189^2+'(5) year_D_R23p2-5.5km'!$M189^2)</f>
        <v>1.2257232735911517E-2</v>
      </c>
      <c r="CB191" s="2">
        <f>SQRT('(5) year_D_R23p2-5.5km'!CL189^2+'(5) year_D_R23p2-5.5km'!$M189^2)</f>
        <v>1.1714407277535385E-2</v>
      </c>
      <c r="CC191" s="2">
        <f>SQRT('(5) year_D_R23p2-5.5km'!CM189^2+'(5) year_D_R23p2-5.5km'!$M189^2)</f>
        <v>1.4402505279572911E-2</v>
      </c>
      <c r="CD191" s="2">
        <f>SQRT('(5) year_D_R23p2-5.5km'!CN189^2+'(5) year_D_R23p2-5.5km'!$M189^2)</f>
        <v>1.4085753163160625E-2</v>
      </c>
      <c r="CE191" s="2">
        <f>SQRT('(5) year_D_R23p2-5.5km'!CO189^2+'(5) year_D_R23p2-5.5km'!$M189^2)</f>
        <v>1.1848898240264989E-2</v>
      </c>
      <c r="CF191" s="2">
        <f>SQRT('(5) year_D_R23p2-5.5km'!CP189^2+'(5) year_D_R23p2-5.5km'!$M189^2)</f>
        <v>1.1166179938540674E-2</v>
      </c>
      <c r="CG191" s="2">
        <f>SQRT('(5) year_D_R23p2-5.5km'!CQ189^2+'(5) year_D_R23p2-5.5km'!$M189^2)</f>
        <v>1.1123603403950461E-2</v>
      </c>
      <c r="CH191" s="2">
        <f>SQRT('(5) year_D_R23p2-5.5km'!CR189^2+'(5) year_D_R23p2-5.5km'!$M189^2)</f>
        <v>1.0525425290146332E-2</v>
      </c>
      <c r="CI191" s="2">
        <f>SQRT('(5) year_D_R23p2-5.5km'!CS189^2+'(5) year_D_R23p2-5.5km'!$M189^2)</f>
        <v>1.11561936772502E-2</v>
      </c>
      <c r="CJ191" s="2">
        <f>SQRT('(5) year_D_R23p2-5.5km'!CT189^2+'(5) year_D_R23p2-5.5km'!$M189^2)</f>
        <v>1.2689109982507739E-2</v>
      </c>
      <c r="CK191" s="2">
        <f>SQRT('(5) year_D_R23p2-5.5km'!CU189^2+'(5) year_D_R23p2-5.5km'!$M189^2)</f>
        <v>1.3257414079044004E-2</v>
      </c>
      <c r="CL191" s="2">
        <f>SQRT('(5) year_D_R23p2-5.5km'!CV189^2+'(5) year_D_R23p2-5.5km'!$M189^2)</f>
        <v>1.360472600529543E-2</v>
      </c>
      <c r="CM191" s="2">
        <f>SQRT('(5) year_D_R23p2-5.5km'!CW189^2+'(5) year_D_R23p2-5.5km'!$M189^2)</f>
        <v>1.2301639500839411E-2</v>
      </c>
      <c r="CN191" s="2">
        <f>SQRT('(5) year_D_R23p2-5.5km'!CX189^2+'(5) year_D_R23p2-5.5km'!$M189^2)</f>
        <v>1.182409813549843E-2</v>
      </c>
      <c r="CO191" s="2">
        <f>SQRT('(5) year_D_R23p2-5.5km'!CY189^2+'(5) year_D_R23p2-5.5km'!$M189^2)</f>
        <v>1.2887722824073009E-2</v>
      </c>
      <c r="CP191" s="2">
        <f>SQRT('(5) year_D_R23p2-5.5km'!CZ189^2+'(5) year_D_R23p2-5.5km'!$M189^2)</f>
        <v>1.2200971748619338E-2</v>
      </c>
      <c r="CQ191" s="2">
        <f>SQRT('(5) year_D_R23p2-5.5km'!DA189^2+'(5) year_D_R23p2-5.5km'!$M189^2)</f>
        <v>1.2063880423694825E-2</v>
      </c>
      <c r="CR191" s="2">
        <f>SQRT('(5) year_D_R23p2-5.5km'!DB189^2+'(5) year_D_R23p2-5.5km'!$M189^2)</f>
        <v>1.2393617784531593E-2</v>
      </c>
      <c r="CS191" s="2">
        <f>SQRT('(5) year_D_R23p2-5.5km'!DC189^2+'(5) year_D_R23p2-5.5km'!$M189^2)</f>
        <v>1.2322499098760471E-2</v>
      </c>
      <c r="CT191" s="2">
        <f>SQRT('(5) year_D_R23p2-5.5km'!DD189^2+'(5) year_D_R23p2-5.5km'!$M189^2)</f>
        <v>1.1893275706363827E-2</v>
      </c>
      <c r="CU191" s="2">
        <f>SQRT('(5) year_D_R23p2-5.5km'!DE189^2+'(5) year_D_R23p2-5.5km'!$M189^2)</f>
        <v>1.1761737475379784E-2</v>
      </c>
      <c r="CV191" s="2">
        <f>SQRT('(5) year_D_R23p2-5.5km'!DF189^2+'(5) year_D_R23p2-5.5km'!$M189^2)</f>
        <v>1.1522490252682687E-2</v>
      </c>
      <c r="CW191" s="2">
        <f>SQRT('(5) year_D_R23p2-5.5km'!DG189^2+'(5) year_D_R23p2-5.5km'!$M189^2)</f>
        <v>1.1274192227611024E-2</v>
      </c>
      <c r="CX191" s="2">
        <f>SQRT('(5) year_D_R23p2-5.5km'!DH189^2+'(5) year_D_R23p2-5.5km'!$M189^2)</f>
        <v>1.1466690169226874E-2</v>
      </c>
      <c r="CY191" s="2">
        <f t="shared" si="25"/>
        <v>1.8141621994982227E-3</v>
      </c>
      <c r="CZ191" s="2">
        <f t="shared" si="22"/>
        <v>2.7841313407355626E-3</v>
      </c>
      <c r="DA191" s="2">
        <f t="shared" si="26"/>
        <v>2.8280182802511212E-3</v>
      </c>
    </row>
    <row r="192" spans="1:105" x14ac:dyDescent="0.2">
      <c r="A192" s="170" t="s">
        <v>340</v>
      </c>
      <c r="B192" s="3" t="s">
        <v>243</v>
      </c>
      <c r="C192" s="2">
        <f>'(6) SMB_R23p2-5km_Gl'!P191-'(5) year_D_R23p2-5.5km'!P190</f>
        <v>0.01</v>
      </c>
      <c r="D192" s="2">
        <f>'(6) SMB_R23p2-5km_Gl'!Q191-'(5) year_D_R23p2-5.5km'!Q190</f>
        <v>0.03</v>
      </c>
      <c r="E192" s="2">
        <f>'(6) SMB_R23p2-5km_Gl'!R191-'(5) year_D_R23p2-5.5km'!R190</f>
        <v>-0.05</v>
      </c>
      <c r="F192" s="2">
        <f>'(6) SMB_R23p2-5km_Gl'!S191-'(5) year_D_R23p2-5.5km'!S190</f>
        <v>-0.05</v>
      </c>
      <c r="G192" s="2">
        <f>'(6) SMB_R23p2-5km_Gl'!T191-'(5) year_D_R23p2-5.5km'!T190</f>
        <v>-0.02</v>
      </c>
      <c r="H192" s="2">
        <f>'(6) SMB_R23p2-5km_Gl'!U191-'(5) year_D_R23p2-5.5km'!U190</f>
        <v>-0.02</v>
      </c>
      <c r="I192" s="2">
        <f>'(6) SMB_R23p2-5km_Gl'!V191-'(5) year_D_R23p2-5.5km'!V190</f>
        <v>-0.01</v>
      </c>
      <c r="J192" s="2">
        <f>'(6) SMB_R23p2-5km_Gl'!W191-'(5) year_D_R23p2-5.5km'!W190</f>
        <v>-6.9999999999999993E-2</v>
      </c>
      <c r="K192" s="2">
        <f>'(6) SMB_R23p2-5km_Gl'!X191-'(5) year_D_R23p2-5.5km'!X190</f>
        <v>-6.0000000000000005E-2</v>
      </c>
      <c r="L192" s="2">
        <f>'(6) SMB_R23p2-5km_Gl'!Y191-'(5) year_D_R23p2-5.5km'!Y190</f>
        <v>-0.11</v>
      </c>
      <c r="M192" s="2">
        <f>'(6) SMB_R23p2-5km_Gl'!Z191-'(5) year_D_R23p2-5.5km'!Z190</f>
        <v>-0.13</v>
      </c>
      <c r="N192" s="2">
        <f>'(6) SMB_R23p2-5km_Gl'!AA191-'(5) year_D_R23p2-5.5km'!AA190</f>
        <v>-6.9999999999999993E-2</v>
      </c>
      <c r="O192" s="2">
        <f>'(6) SMB_R23p2-5km_Gl'!AB191-'(5) year_D_R23p2-5.5km'!AB190</f>
        <v>-0.02</v>
      </c>
      <c r="P192" s="2">
        <f>'(6) SMB_R23p2-5km_Gl'!AC191-'(5) year_D_R23p2-5.5km'!AC190</f>
        <v>-0.01</v>
      </c>
      <c r="Q192" s="2">
        <f>'(6) SMB_R23p2-5km_Gl'!AD191-'(5) year_D_R23p2-5.5km'!AD190</f>
        <v>-4.9570000000000003E-2</v>
      </c>
      <c r="R192" s="2">
        <f>'(6) SMB_R23p2-5km_Gl'!AE191-'(5) year_D_R23p2-5.5km'!AE190</f>
        <v>5.0859999999999995E-2</v>
      </c>
      <c r="S192" s="2">
        <f>'(6) SMB_R23p2-5km_Gl'!AF191-'(5) year_D_R23p2-5.5km'!AF190</f>
        <v>-6.8709999999999993E-2</v>
      </c>
      <c r="T192" s="2">
        <f>'(6) SMB_R23p2-5km_Gl'!AG191-'(5) year_D_R23p2-5.5km'!AG190</f>
        <v>-9.8279999999999992E-2</v>
      </c>
      <c r="U192" s="2">
        <f>'(6) SMB_R23p2-5km_Gl'!AH191-'(5) year_D_R23p2-5.5km'!AH190</f>
        <v>-0.16785</v>
      </c>
      <c r="V192" s="2">
        <f>'(6) SMB_R23p2-5km_Gl'!AI191-'(5) year_D_R23p2-5.5km'!AI190</f>
        <v>-6.7919999999999994E-2</v>
      </c>
      <c r="W192" s="2">
        <f>'(6) SMB_R23p2-5km_Gl'!AJ191-'(5) year_D_R23p2-5.5km'!AJ190</f>
        <v>-4.8000000000000001E-2</v>
      </c>
      <c r="X192" s="2">
        <f>'(6) SMB_R23p2-5km_Gl'!AK191-'(5) year_D_R23p2-5.5km'!AK190</f>
        <v>-8.0700000000000008E-3</v>
      </c>
      <c r="Y192" s="2">
        <f>'(6) SMB_R23p2-5km_Gl'!AL191-'(5) year_D_R23p2-5.5km'!AL190</f>
        <v>-3.814E-2</v>
      </c>
      <c r="Z192" s="2">
        <f>'(6) SMB_R23p2-5km_Gl'!AM191-'(5) year_D_R23p2-5.5km'!AM190</f>
        <v>-0.16822000000000001</v>
      </c>
      <c r="AA192" s="2">
        <f>'(6) SMB_R23p2-5km_Gl'!AN191-'(5) year_D_R23p2-5.5km'!AN190</f>
        <v>-0.10819000000000001</v>
      </c>
      <c r="AB192" s="2">
        <f>'(6) SMB_R23p2-5km_Gl'!AO191-'(5) year_D_R23p2-5.5km'!AO190</f>
        <v>-0.11816</v>
      </c>
      <c r="AC192" s="2">
        <f>'(6) SMB_R23p2-5km_Gl'!AP191-'(5) year_D_R23p2-5.5km'!AP190</f>
        <v>-0.16813</v>
      </c>
      <c r="AD192" s="2">
        <f>'(6) SMB_R23p2-5km_Gl'!AQ191-'(5) year_D_R23p2-5.5km'!AQ190</f>
        <v>-0.14810000000000001</v>
      </c>
      <c r="AE192" s="2">
        <f>'(6) SMB_R23p2-5km_Gl'!AR191-'(5) year_D_R23p2-5.5km'!AR190</f>
        <v>-0.15820999999999999</v>
      </c>
      <c r="AF192" s="2">
        <f>'(6) SMB_R23p2-5km_Gl'!AS191-'(5) year_D_R23p2-5.5km'!AS190</f>
        <v>-0.14831000000000003</v>
      </c>
      <c r="AG192" s="2">
        <f>'(6) SMB_R23p2-5km_Gl'!AT191-'(5) year_D_R23p2-5.5km'!AT190</f>
        <v>-0.19842000000000001</v>
      </c>
      <c r="AH192" s="2">
        <f>'(6) SMB_R23p2-5km_Gl'!AU191-'(5) year_D_R23p2-5.5km'!AU190</f>
        <v>1.4700000000000008E-3</v>
      </c>
      <c r="AI192" s="2">
        <f>'(6) SMB_R23p2-5km_Gl'!AV191-'(5) year_D_R23p2-5.5km'!AV190</f>
        <v>-0.10863</v>
      </c>
      <c r="AJ192" s="2">
        <f>'(6) SMB_R23p2-5km_Gl'!AW191-'(5) year_D_R23p2-5.5km'!AW190</f>
        <v>-0.16874</v>
      </c>
      <c r="AK192" s="2">
        <f>'(6) SMB_R23p2-5km_Gl'!AX191-'(5) year_D_R23p2-5.5km'!AX190</f>
        <v>-0.16885</v>
      </c>
      <c r="AL192" s="2">
        <f>'(6) SMB_R23p2-5km_Gl'!AY191-'(5) year_D_R23p2-5.5km'!AY190</f>
        <v>-0.19896</v>
      </c>
      <c r="AM192" s="2">
        <f>'(6) SMB_R23p2-5km_Gl'!AZ191-'(5) year_D_R23p2-5.5km'!AZ190</f>
        <v>-0.10930000000000001</v>
      </c>
      <c r="AN192" s="2">
        <f>'(6) SMB_R23p2-5km_Gl'!BA191-'(5) year_D_R23p2-5.5km'!BA190</f>
        <v>-0.10738</v>
      </c>
      <c r="AO192" s="2">
        <f>'(6) SMB_R23p2-5km_Gl'!BB191-'(5) year_D_R23p2-5.5km'!BB190</f>
        <v>-0.17933000000000002</v>
      </c>
      <c r="AP192" s="2">
        <f>'(6) SMB_R23p2-5km_Gl'!BC191-'(5) year_D_R23p2-5.5km'!BC190</f>
        <v>-0.15056000000000003</v>
      </c>
      <c r="AQ192" s="2">
        <f>'(6) SMB_R23p2-5km_Gl'!BD191-'(5) year_D_R23p2-5.5km'!BD190</f>
        <v>-0.13178000000000001</v>
      </c>
      <c r="AR192" s="2">
        <f>'(6) SMB_R23p2-5km_Gl'!BE191-'(5) year_D_R23p2-5.5km'!BE190</f>
        <v>-0.15301000000000001</v>
      </c>
      <c r="AS192" s="2">
        <f>'(6) SMB_R23p2-5km_Gl'!BF191-'(5) year_D_R23p2-5.5km'!BF190</f>
        <v>-0.14355000000000001</v>
      </c>
      <c r="AT192" s="2">
        <f>'(6) SMB_R23p2-5km_Gl'!BG191-'(5) year_D_R23p2-5.5km'!BG190</f>
        <v>-9.9749999999999991E-2</v>
      </c>
      <c r="AU192" s="2">
        <f>'(6) SMB_R23p2-5km_Gl'!BH191-'(5) year_D_R23p2-5.5km'!BH190</f>
        <v>-0.14933000000000002</v>
      </c>
      <c r="AV192" s="2">
        <f>'(6) SMB_R23p2-5km_Gl'!BI191-'(5) year_D_R23p2-5.5km'!BI190</f>
        <v>-0.10013999999999999</v>
      </c>
      <c r="AW192" s="2">
        <f>'(6) SMB_R23p2-5km_Gl'!BJ191-'(5) year_D_R23p2-5.5km'!BJ190</f>
        <v>-5.7790000000000001E-2</v>
      </c>
      <c r="AX192" s="23">
        <f t="shared" si="27"/>
        <v>-9.2592608695652182E-2</v>
      </c>
      <c r="AY192" s="23">
        <f t="shared" si="23"/>
        <v>-4.8081578947368413E-2</v>
      </c>
      <c r="AZ192" s="23">
        <f t="shared" si="24"/>
        <v>-0.13737666666666667</v>
      </c>
      <c r="BD192" s="2">
        <f>SQRT('(5) year_D_R23p2-5.5km'!BN190^2+'(5) year_D_R23p2-5.5km'!$M190^2)</f>
        <v>1.1696286256831783E-2</v>
      </c>
      <c r="BE192" s="2">
        <f>SQRT('(5) year_D_R23p2-5.5km'!BO190^2+'(5) year_D_R23p2-5.5km'!$M190^2)</f>
        <v>1.088626425530728E-2</v>
      </c>
      <c r="BF192" s="2">
        <f>SQRT('(5) year_D_R23p2-5.5km'!BP190^2+'(5) year_D_R23p2-5.5km'!$M190^2)</f>
        <v>1.0129337724414853E-2</v>
      </c>
      <c r="BG192" s="2">
        <f>SQRT('(5) year_D_R23p2-5.5km'!BQ190^2+'(5) year_D_R23p2-5.5km'!$M190^2)</f>
        <v>9.4257720101145279E-3</v>
      </c>
      <c r="BH192" s="2">
        <f>SQRT('(5) year_D_R23p2-5.5km'!BR190^2+'(5) year_D_R23p2-5.5km'!$M190^2)</f>
        <v>8.7758066646544432E-3</v>
      </c>
      <c r="BI192" s="2">
        <f>SQRT('(5) year_D_R23p2-5.5km'!BS190^2+'(5) year_D_R23p2-5.5km'!$M190^2)</f>
        <v>8.1888837156264948E-3</v>
      </c>
      <c r="BJ192" s="2">
        <f>SQRT('(5) year_D_R23p2-5.5km'!BT190^2+'(5) year_D_R23p2-5.5km'!$M190^2)</f>
        <v>7.6646982054453224E-3</v>
      </c>
      <c r="BK192" s="2">
        <f>SQRT('(5) year_D_R23p2-5.5km'!BU190^2+'(5) year_D_R23p2-5.5km'!$M190^2)</f>
        <v>7.2026755648782366E-3</v>
      </c>
      <c r="BL192" s="2">
        <f>SQRT('(5) year_D_R23p2-5.5km'!BV190^2+'(5) year_D_R23p2-5.5km'!$M190^2)</f>
        <v>6.801901094904448E-3</v>
      </c>
      <c r="BM192" s="2">
        <f>SQRT('(5) year_D_R23p2-5.5km'!BW190^2+'(5) year_D_R23p2-5.5km'!$M190^2)</f>
        <v>6.4783736860138958E-3</v>
      </c>
      <c r="BN192" s="2">
        <f>SQRT('(5) year_D_R23p2-5.5km'!BX190^2+'(5) year_D_R23p2-5.5km'!$M190^2)</f>
        <v>6.2208733279030337E-3</v>
      </c>
      <c r="BO192" s="2">
        <f>SQRT('(5) year_D_R23p2-5.5km'!BY190^2+'(5) year_D_R23p2-5.5km'!$M190^2)</f>
        <v>6.043637642858252E-3</v>
      </c>
      <c r="BP192" s="2">
        <f>SQRT('(5) year_D_R23p2-5.5km'!BZ190^2+'(5) year_D_R23p2-5.5km'!$M190^2)</f>
        <v>5.9436168255171881E-3</v>
      </c>
      <c r="BQ192" s="2">
        <f>SQRT('(5) year_D_R23p2-5.5km'!CA190^2+'(5) year_D_R23p2-5.5km'!$M190^2)</f>
        <v>5.9104949765234433E-3</v>
      </c>
      <c r="BR192" s="2">
        <f>SQRT('(5) year_D_R23p2-5.5km'!CB190^2+'(5) year_D_R23p2-5.5km'!$M190^2)</f>
        <v>5.8177324010573739E-3</v>
      </c>
      <c r="BS192" s="2">
        <f>SQRT('(5) year_D_R23p2-5.5km'!CC190^2+'(5) year_D_R23p2-5.5km'!$M190^2)</f>
        <v>5.7430178609793204E-3</v>
      </c>
      <c r="BT192" s="2">
        <f>SQRT('(5) year_D_R23p2-5.5km'!CD190^2+'(5) year_D_R23p2-5.5km'!$M190^2)</f>
        <v>5.6446138394926825E-3</v>
      </c>
      <c r="BU192" s="2">
        <f>SQRT('(5) year_D_R23p2-5.5km'!CE190^2+'(5) year_D_R23p2-5.5km'!$M190^2)</f>
        <v>5.5222737786445961E-3</v>
      </c>
      <c r="BV192" s="2">
        <f>SQRT('(5) year_D_R23p2-5.5km'!CF190^2+'(5) year_D_R23p2-5.5km'!$M190^2)</f>
        <v>5.8375997602515507E-3</v>
      </c>
      <c r="BW192" s="2">
        <f>SQRT('(5) year_D_R23p2-5.5km'!CG190^2+'(5) year_D_R23p2-5.5km'!$M190^2)</f>
        <v>5.8616468436398263E-3</v>
      </c>
      <c r="BX192" s="2">
        <f>SQRT('(5) year_D_R23p2-5.5km'!CH190^2+'(5) year_D_R23p2-5.5km'!$M190^2)</f>
        <v>5.8966231446849933E-3</v>
      </c>
      <c r="BY192" s="2">
        <f>SQRT('(5) year_D_R23p2-5.5km'!CI190^2+'(5) year_D_R23p2-5.5km'!$M190^2)</f>
        <v>5.9120362885472753E-3</v>
      </c>
      <c r="BZ192" s="2">
        <f>SQRT('(5) year_D_R23p2-5.5km'!CJ190^2+'(5) year_D_R23p2-5.5km'!$M190^2)</f>
        <v>5.9101002505781257E-3</v>
      </c>
      <c r="CA192" s="2">
        <f>SQRT('(5) year_D_R23p2-5.5km'!CK190^2+'(5) year_D_R23p2-5.5km'!$M190^2)</f>
        <v>7.698312809327439E-3</v>
      </c>
      <c r="CB192" s="2">
        <f>SQRT('(5) year_D_R23p2-5.5km'!CL190^2+'(5) year_D_R23p2-5.5km'!$M190^2)</f>
        <v>7.6918714442301582E-3</v>
      </c>
      <c r="CC192" s="2">
        <f>SQRT('(5) year_D_R23p2-5.5km'!CM190^2+'(5) year_D_R23p2-5.5km'!$M190^2)</f>
        <v>7.7040245357375163E-3</v>
      </c>
      <c r="CD192" s="2">
        <f>SQRT('(5) year_D_R23p2-5.5km'!CN190^2+'(5) year_D_R23p2-5.5km'!$M190^2)</f>
        <v>7.67900003008983E-3</v>
      </c>
      <c r="CE192" s="2">
        <f>SQRT('(5) year_D_R23p2-5.5km'!CO190^2+'(5) year_D_R23p2-5.5km'!$M190^2)</f>
        <v>8.4500318493301047E-3</v>
      </c>
      <c r="CF192" s="2">
        <f>SQRT('(5) year_D_R23p2-5.5km'!CP190^2+'(5) year_D_R23p2-5.5km'!$M190^2)</f>
        <v>8.4734234502058716E-3</v>
      </c>
      <c r="CG192" s="2">
        <f>SQRT('(5) year_D_R23p2-5.5km'!CQ190^2+'(5) year_D_R23p2-5.5km'!$M190^2)</f>
        <v>8.5135846301092211E-3</v>
      </c>
      <c r="CH192" s="2">
        <f>SQRT('(5) year_D_R23p2-5.5km'!CR190^2+'(5) year_D_R23p2-5.5km'!$M190^2)</f>
        <v>8.5653458129526863E-3</v>
      </c>
      <c r="CI192" s="2">
        <f>SQRT('(5) year_D_R23p2-5.5km'!CS190^2+'(5) year_D_R23p2-5.5km'!$M190^2)</f>
        <v>8.6171488561826923E-3</v>
      </c>
      <c r="CJ192" s="2">
        <f>SQRT('(5) year_D_R23p2-5.5km'!CT190^2+'(5) year_D_R23p2-5.5km'!$M190^2)</f>
        <v>8.6102611412658958E-3</v>
      </c>
      <c r="CK192" s="2">
        <f>SQRT('(5) year_D_R23p2-5.5km'!CU190^2+'(5) year_D_R23p2-5.5km'!$M190^2)</f>
        <v>8.6055825866953768E-3</v>
      </c>
      <c r="CL192" s="2">
        <f>SQRT('(5) year_D_R23p2-5.5km'!CV190^2+'(5) year_D_R23p2-5.5km'!$M190^2)</f>
        <v>8.610390440080145E-3</v>
      </c>
      <c r="CM192" s="2">
        <f>SQRT('(5) year_D_R23p2-5.5km'!CW190^2+'(5) year_D_R23p2-5.5km'!$M190^2)</f>
        <v>4.9348672006646324E-3</v>
      </c>
      <c r="CN192" s="2">
        <f>SQRT('(5) year_D_R23p2-5.5km'!CX190^2+'(5) year_D_R23p2-5.5km'!$M190^2)</f>
        <v>5.0915023341366094E-3</v>
      </c>
      <c r="CO192" s="2">
        <f>SQRT('(5) year_D_R23p2-5.5km'!CY190^2+'(5) year_D_R23p2-5.5km'!$M190^2)</f>
        <v>4.757595578308146E-3</v>
      </c>
      <c r="CP192" s="2">
        <f>SQRT('(5) year_D_R23p2-5.5km'!CZ190^2+'(5) year_D_R23p2-5.5km'!$M190^2)</f>
        <v>5.0684645278431164E-3</v>
      </c>
      <c r="CQ192" s="2">
        <f>SQRT('(5) year_D_R23p2-5.5km'!DA190^2+'(5) year_D_R23p2-5.5km'!$M190^2)</f>
        <v>5.3851985213506414E-3</v>
      </c>
      <c r="CR192" s="2">
        <f>SQRT('(5) year_D_R23p2-5.5km'!DB190^2+'(5) year_D_R23p2-5.5km'!$M190^2)</f>
        <v>5.6959009892154485E-3</v>
      </c>
      <c r="CS192" s="2">
        <f>SQRT('(5) year_D_R23p2-5.5km'!DC190^2+'(5) year_D_R23p2-5.5km'!$M190^2)</f>
        <v>7.4793708652774564E-3</v>
      </c>
      <c r="CT192" s="2">
        <f>SQRT('(5) year_D_R23p2-5.5km'!DD190^2+'(5) year_D_R23p2-5.5km'!$M190^2)</f>
        <v>8.0968187457614946E-3</v>
      </c>
      <c r="CU192" s="2">
        <f>SQRT('(5) year_D_R23p2-5.5km'!DE190^2+'(5) year_D_R23p2-5.5km'!$M190^2)</f>
        <v>5.58215460129588E-3</v>
      </c>
      <c r="CV192" s="2">
        <f>SQRT('(5) year_D_R23p2-5.5km'!DF190^2+'(5) year_D_R23p2-5.5km'!$M190^2)</f>
        <v>5.9467245261064904E-3</v>
      </c>
      <c r="CW192" s="2">
        <f>SQRT('(5) year_D_R23p2-5.5km'!DG190^2+'(5) year_D_R23p2-5.5km'!$M190^2)</f>
        <v>5.9909730331479897E-3</v>
      </c>
      <c r="CX192" s="2">
        <f>SQRT('(5) year_D_R23p2-5.5km'!DH190^2+'(5) year_D_R23p2-5.5km'!$M190^2)</f>
        <v>4.4328104605364576E-3</v>
      </c>
      <c r="CY192" s="2">
        <f t="shared" si="25"/>
        <v>1.0589331391706982E-3</v>
      </c>
      <c r="CZ192" s="2">
        <f t="shared" si="22"/>
        <v>1.7359330006087438E-3</v>
      </c>
      <c r="DA192" s="2">
        <f t="shared" si="26"/>
        <v>1.6240580780155038E-3</v>
      </c>
    </row>
    <row r="193" spans="1:105" x14ac:dyDescent="0.2">
      <c r="A193" s="170" t="s">
        <v>341</v>
      </c>
      <c r="B193" s="3" t="s">
        <v>243</v>
      </c>
      <c r="C193" s="2">
        <f>'(6) SMB_R23p2-5km_Gl'!P192-'(5) year_D_R23p2-5.5km'!P191</f>
        <v>0.95</v>
      </c>
      <c r="D193" s="2">
        <f>'(6) SMB_R23p2-5km_Gl'!Q192-'(5) year_D_R23p2-5.5km'!Q191</f>
        <v>0.36</v>
      </c>
      <c r="E193" s="2">
        <f>'(6) SMB_R23p2-5km_Gl'!R192-'(5) year_D_R23p2-5.5km'!R191</f>
        <v>4.9999999999999933E-2</v>
      </c>
      <c r="F193" s="2">
        <f>'(6) SMB_R23p2-5km_Gl'!S192-'(5) year_D_R23p2-5.5km'!S191</f>
        <v>6.9999999999999951E-2</v>
      </c>
      <c r="G193" s="2">
        <f>'(6) SMB_R23p2-5km_Gl'!T192-'(5) year_D_R23p2-5.5km'!T191</f>
        <v>0.44999999999999996</v>
      </c>
      <c r="H193" s="2">
        <f>'(6) SMB_R23p2-5km_Gl'!U192-'(5) year_D_R23p2-5.5km'!U191</f>
        <v>0.21999999999999997</v>
      </c>
      <c r="I193" s="2">
        <f>'(6) SMB_R23p2-5km_Gl'!V192-'(5) year_D_R23p2-5.5km'!V191</f>
        <v>0.31999999999999995</v>
      </c>
      <c r="J193" s="2">
        <f>'(6) SMB_R23p2-5km_Gl'!W192-'(5) year_D_R23p2-5.5km'!W191</f>
        <v>-0.25000000000000006</v>
      </c>
      <c r="K193" s="2">
        <f>'(6) SMB_R23p2-5km_Gl'!X192-'(5) year_D_R23p2-5.5km'!X191</f>
        <v>0.14000000000000001</v>
      </c>
      <c r="L193" s="2">
        <f>'(6) SMB_R23p2-5km_Gl'!Y192-'(5) year_D_R23p2-5.5km'!Y191</f>
        <v>-0.59000000000000008</v>
      </c>
      <c r="M193" s="2">
        <f>'(6) SMB_R23p2-5km_Gl'!Z192-'(5) year_D_R23p2-5.5km'!Z191</f>
        <v>-0.30000000000000004</v>
      </c>
      <c r="N193" s="2">
        <f>'(6) SMB_R23p2-5km_Gl'!AA192-'(5) year_D_R23p2-5.5km'!AA191</f>
        <v>-0.2</v>
      </c>
      <c r="O193" s="2">
        <f>'(6) SMB_R23p2-5km_Gl'!AB192-'(5) year_D_R23p2-5.5km'!AB191</f>
        <v>0.41999999999999993</v>
      </c>
      <c r="P193" s="2">
        <f>'(6) SMB_R23p2-5km_Gl'!AC192-'(5) year_D_R23p2-5.5km'!AC191</f>
        <v>0.52</v>
      </c>
      <c r="Q193" s="2">
        <f>'(6) SMB_R23p2-5km_Gl'!AD192-'(5) year_D_R23p2-5.5km'!AD191</f>
        <v>-2.0000000000000018E-2</v>
      </c>
      <c r="R193" s="2">
        <f>'(6) SMB_R23p2-5km_Gl'!AE192-'(5) year_D_R23p2-5.5km'!AE191</f>
        <v>0.78</v>
      </c>
      <c r="S193" s="2">
        <f>'(6) SMB_R23p2-5km_Gl'!AF192-'(5) year_D_R23p2-5.5km'!AF191</f>
        <v>-0.21000000000000002</v>
      </c>
      <c r="T193" s="2">
        <f>'(6) SMB_R23p2-5km_Gl'!AG192-'(5) year_D_R23p2-5.5km'!AG191</f>
        <v>-0.38</v>
      </c>
      <c r="U193" s="2">
        <f>'(6) SMB_R23p2-5km_Gl'!AH192-'(5) year_D_R23p2-5.5km'!AH191</f>
        <v>-0.63</v>
      </c>
      <c r="V193" s="2">
        <f>'(6) SMB_R23p2-5km_Gl'!AI192-'(5) year_D_R23p2-5.5km'!AI191</f>
        <v>-7.0000000000000062E-2</v>
      </c>
      <c r="W193" s="2">
        <f>'(6) SMB_R23p2-5km_Gl'!AJ192-'(5) year_D_R23p2-5.5km'!AJ191</f>
        <v>2.9999999999999916E-2</v>
      </c>
      <c r="X193" s="2">
        <f>'(6) SMB_R23p2-5km_Gl'!AK192-'(5) year_D_R23p2-5.5km'!AK191</f>
        <v>0.15999999999999992</v>
      </c>
      <c r="Y193" s="2">
        <f>'(6) SMB_R23p2-5km_Gl'!AL192-'(5) year_D_R23p2-5.5km'!AL191</f>
        <v>0.27999999999999992</v>
      </c>
      <c r="Z193" s="2">
        <f>'(6) SMB_R23p2-5km_Gl'!AM192-'(5) year_D_R23p2-5.5km'!AM191</f>
        <v>-0.93</v>
      </c>
      <c r="AA193" s="2">
        <f>'(6) SMB_R23p2-5km_Gl'!AN192-'(5) year_D_R23p2-5.5km'!AN191</f>
        <v>-0.30000000000000004</v>
      </c>
      <c r="AB193" s="2">
        <f>'(6) SMB_R23p2-5km_Gl'!AO192-'(5) year_D_R23p2-5.5km'!AO191</f>
        <v>-0.27</v>
      </c>
      <c r="AC193" s="2">
        <f>'(6) SMB_R23p2-5km_Gl'!AP192-'(5) year_D_R23p2-5.5km'!AP191</f>
        <v>-0.42000000000000004</v>
      </c>
      <c r="AD193" s="2">
        <f>'(6) SMB_R23p2-5km_Gl'!AQ192-'(5) year_D_R23p2-5.5km'!AQ191</f>
        <v>-0.51</v>
      </c>
      <c r="AE193" s="2">
        <f>'(6) SMB_R23p2-5km_Gl'!AR192-'(5) year_D_R23p2-5.5km'!AR191</f>
        <v>-0.49000000000000005</v>
      </c>
      <c r="AF193" s="2">
        <f>'(6) SMB_R23p2-5km_Gl'!AS192-'(5) year_D_R23p2-5.5km'!AS191</f>
        <v>-0.43000000000000005</v>
      </c>
      <c r="AG193" s="2">
        <f>'(6) SMB_R23p2-5km_Gl'!AT192-'(5) year_D_R23p2-5.5km'!AT191</f>
        <v>-0.73</v>
      </c>
      <c r="AH193" s="2">
        <f>'(6) SMB_R23p2-5km_Gl'!AU192-'(5) year_D_R23p2-5.5km'!AU191</f>
        <v>0.8899999999999999</v>
      </c>
      <c r="AI193" s="2">
        <f>'(6) SMB_R23p2-5km_Gl'!AV192-'(5) year_D_R23p2-5.5km'!AV191</f>
        <v>-0.41000000000000003</v>
      </c>
      <c r="AJ193" s="2">
        <f>'(6) SMB_R23p2-5km_Gl'!AW192-'(5) year_D_R23p2-5.5km'!AW191</f>
        <v>-0.73</v>
      </c>
      <c r="AK193" s="2">
        <f>'(6) SMB_R23p2-5km_Gl'!AX192-'(5) year_D_R23p2-5.5km'!AX191</f>
        <v>-0.60000000000000009</v>
      </c>
      <c r="AL193" s="2">
        <f>'(6) SMB_R23p2-5km_Gl'!AY192-'(5) year_D_R23p2-5.5km'!AY191</f>
        <v>-0.78</v>
      </c>
      <c r="AM193" s="2">
        <f>'(6) SMB_R23p2-5km_Gl'!AZ192-'(5) year_D_R23p2-5.5km'!AZ191</f>
        <v>-0.17000000000000004</v>
      </c>
      <c r="AN193" s="2">
        <f>'(6) SMB_R23p2-5km_Gl'!BA192-'(5) year_D_R23p2-5.5km'!BA191</f>
        <v>0</v>
      </c>
      <c r="AO193" s="2">
        <f>'(6) SMB_R23p2-5km_Gl'!BB192-'(5) year_D_R23p2-5.5km'!BB191</f>
        <v>-0.67</v>
      </c>
      <c r="AP193" s="2">
        <f>'(6) SMB_R23p2-5km_Gl'!BC192-'(5) year_D_R23p2-5.5km'!BC191</f>
        <v>-0.47000000000000003</v>
      </c>
      <c r="AQ193" s="2">
        <f>'(6) SMB_R23p2-5km_Gl'!BD192-'(5) year_D_R23p2-5.5km'!BD191</f>
        <v>-0.22000000000000003</v>
      </c>
      <c r="AR193" s="2">
        <f>'(6) SMB_R23p2-5km_Gl'!BE192-'(5) year_D_R23p2-5.5km'!BE191</f>
        <v>-0.49000000000000005</v>
      </c>
      <c r="AS193" s="2">
        <f>'(6) SMB_R23p2-5km_Gl'!BF192-'(5) year_D_R23p2-5.5km'!BF191</f>
        <v>-0.51</v>
      </c>
      <c r="AT193" s="2">
        <f>'(6) SMB_R23p2-5km_Gl'!BG192-'(5) year_D_R23p2-5.5km'!BG191</f>
        <v>-6.0000000000000053E-2</v>
      </c>
      <c r="AU193" s="2">
        <f>'(6) SMB_R23p2-5km_Gl'!BH192-'(5) year_D_R23p2-5.5km'!BH191</f>
        <v>-0.47000000000000003</v>
      </c>
      <c r="AV193" s="2">
        <f>'(6) SMB_R23p2-5km_Gl'!BI192-'(5) year_D_R23p2-5.5km'!BI191</f>
        <v>0.27</v>
      </c>
      <c r="AW193" s="2">
        <f>'(6) SMB_R23p2-5km_Gl'!BJ192-'(5) year_D_R23p2-5.5km'!BJ191</f>
        <v>0.12</v>
      </c>
      <c r="AX193" s="23">
        <f t="shared" si="27"/>
        <v>-0.1391304347826087</v>
      </c>
      <c r="AY193" s="23">
        <f t="shared" si="23"/>
        <v>8.9473684210526275E-2</v>
      </c>
      <c r="AZ193" s="23">
        <f t="shared" si="24"/>
        <v>-0.33722222222222215</v>
      </c>
      <c r="BD193" s="2">
        <f>SQRT('(5) year_D_R23p2-5.5km'!BN191^2+'(5) year_D_R23p2-5.5km'!$M191^2)</f>
        <v>0.16905173090503531</v>
      </c>
      <c r="BE193" s="2">
        <f>SQRT('(5) year_D_R23p2-5.5km'!BO191^2+'(5) year_D_R23p2-5.5km'!$M191^2)</f>
        <v>0.16905173090503531</v>
      </c>
      <c r="BF193" s="2">
        <f>SQRT('(5) year_D_R23p2-5.5km'!BP191^2+'(5) year_D_R23p2-5.5km'!$M191^2)</f>
        <v>0.16905173090503531</v>
      </c>
      <c r="BG193" s="2">
        <f>SQRT('(5) year_D_R23p2-5.5km'!BQ191^2+'(5) year_D_R23p2-5.5km'!$M191^2)</f>
        <v>0.16905173090503531</v>
      </c>
      <c r="BH193" s="2">
        <f>SQRT('(5) year_D_R23p2-5.5km'!BR191^2+'(5) year_D_R23p2-5.5km'!$M191^2)</f>
        <v>0.16905173090503531</v>
      </c>
      <c r="BI193" s="2">
        <f>SQRT('(5) year_D_R23p2-5.5km'!BS191^2+'(5) year_D_R23p2-5.5km'!$M191^2)</f>
        <v>0.16905173090503531</v>
      </c>
      <c r="BJ193" s="2">
        <f>SQRT('(5) year_D_R23p2-5.5km'!BT191^2+'(5) year_D_R23p2-5.5km'!$M191^2)</f>
        <v>0.16905173090503531</v>
      </c>
      <c r="BK193" s="2">
        <f>SQRT('(5) year_D_R23p2-5.5km'!BU191^2+'(5) year_D_R23p2-5.5km'!$M191^2)</f>
        <v>0.16905173090503531</v>
      </c>
      <c r="BL193" s="2">
        <f>SQRT('(5) year_D_R23p2-5.5km'!BV191^2+'(5) year_D_R23p2-5.5km'!$M191^2)</f>
        <v>0.16905173090503531</v>
      </c>
      <c r="BM193" s="2">
        <f>SQRT('(5) year_D_R23p2-5.5km'!BW191^2+'(5) year_D_R23p2-5.5km'!$M191^2)</f>
        <v>0.16905173090503531</v>
      </c>
      <c r="BN193" s="2">
        <f>SQRT('(5) year_D_R23p2-5.5km'!BX191^2+'(5) year_D_R23p2-5.5km'!$M191^2)</f>
        <v>0.16905173090503531</v>
      </c>
      <c r="BO193" s="2">
        <f>SQRT('(5) year_D_R23p2-5.5km'!BY191^2+'(5) year_D_R23p2-5.5km'!$M191^2)</f>
        <v>0.16905173090503531</v>
      </c>
      <c r="BP193" s="2">
        <f>SQRT('(5) year_D_R23p2-5.5km'!BZ191^2+'(5) year_D_R23p2-5.5km'!$M191^2)</f>
        <v>0.16905173090503531</v>
      </c>
      <c r="BQ193" s="2">
        <f>SQRT('(5) year_D_R23p2-5.5km'!CA191^2+'(5) year_D_R23p2-5.5km'!$M191^2)</f>
        <v>0.16905173090503531</v>
      </c>
      <c r="BR193" s="2">
        <f>SQRT('(5) year_D_R23p2-5.5km'!CB191^2+'(5) year_D_R23p2-5.5km'!$M191^2)</f>
        <v>0.16905173090503531</v>
      </c>
      <c r="BS193" s="2">
        <f>SQRT('(5) year_D_R23p2-5.5km'!CC191^2+'(5) year_D_R23p2-5.5km'!$M191^2)</f>
        <v>0.16905173090503531</v>
      </c>
      <c r="BT193" s="2">
        <f>SQRT('(5) year_D_R23p2-5.5km'!CD191^2+'(5) year_D_R23p2-5.5km'!$M191^2)</f>
        <v>0.16905173090503531</v>
      </c>
      <c r="BU193" s="2">
        <f>SQRT('(5) year_D_R23p2-5.5km'!CE191^2+'(5) year_D_R23p2-5.5km'!$M191^2)</f>
        <v>0.16905173090503531</v>
      </c>
      <c r="BV193" s="2">
        <f>SQRT('(5) year_D_R23p2-5.5km'!CF191^2+'(5) year_D_R23p2-5.5km'!$M191^2)</f>
        <v>0.16905173090503531</v>
      </c>
      <c r="BW193" s="2">
        <f>SQRT('(5) year_D_R23p2-5.5km'!CG191^2+'(5) year_D_R23p2-5.5km'!$M191^2)</f>
        <v>0.16905173090503531</v>
      </c>
      <c r="BX193" s="2">
        <f>SQRT('(5) year_D_R23p2-5.5km'!CH191^2+'(5) year_D_R23p2-5.5km'!$M191^2)</f>
        <v>0.16905173090503531</v>
      </c>
      <c r="BY193" s="2">
        <f>SQRT('(5) year_D_R23p2-5.5km'!CI191^2+'(5) year_D_R23p2-5.5km'!$M191^2)</f>
        <v>0.16905173090503531</v>
      </c>
      <c r="BZ193" s="2">
        <f>SQRT('(5) year_D_R23p2-5.5km'!CJ191^2+'(5) year_D_R23p2-5.5km'!$M191^2)</f>
        <v>0.16905173090503531</v>
      </c>
      <c r="CA193" s="2">
        <f>SQRT('(5) year_D_R23p2-5.5km'!CK191^2+'(5) year_D_R23p2-5.5km'!$M191^2)</f>
        <v>0.16905173090503531</v>
      </c>
      <c r="CB193" s="2">
        <f>SQRT('(5) year_D_R23p2-5.5km'!CL191^2+'(5) year_D_R23p2-5.5km'!$M191^2)</f>
        <v>0.16905173090503531</v>
      </c>
      <c r="CC193" s="2">
        <f>SQRT('(5) year_D_R23p2-5.5km'!CM191^2+'(5) year_D_R23p2-5.5km'!$M191^2)</f>
        <v>0.16905173090503531</v>
      </c>
      <c r="CD193" s="2">
        <f>SQRT('(5) year_D_R23p2-5.5km'!CN191^2+'(5) year_D_R23p2-5.5km'!$M191^2)</f>
        <v>0.16905173090503531</v>
      </c>
      <c r="CE193" s="2">
        <f>SQRT('(5) year_D_R23p2-5.5km'!CO191^2+'(5) year_D_R23p2-5.5km'!$M191^2)</f>
        <v>0.16905173090503531</v>
      </c>
      <c r="CF193" s="2">
        <f>SQRT('(5) year_D_R23p2-5.5km'!CP191^2+'(5) year_D_R23p2-5.5km'!$M191^2)</f>
        <v>0.16905173090503531</v>
      </c>
      <c r="CG193" s="2">
        <f>SQRT('(5) year_D_R23p2-5.5km'!CQ191^2+'(5) year_D_R23p2-5.5km'!$M191^2)</f>
        <v>0.16905173090503531</v>
      </c>
      <c r="CH193" s="2">
        <f>SQRT('(5) year_D_R23p2-5.5km'!CR191^2+'(5) year_D_R23p2-5.5km'!$M191^2)</f>
        <v>0.16905173090503531</v>
      </c>
      <c r="CI193" s="2">
        <f>SQRT('(5) year_D_R23p2-5.5km'!CS191^2+'(5) year_D_R23p2-5.5km'!$M191^2)</f>
        <v>0.16905173090503531</v>
      </c>
      <c r="CJ193" s="2">
        <f>SQRT('(5) year_D_R23p2-5.5km'!CT191^2+'(5) year_D_R23p2-5.5km'!$M191^2)</f>
        <v>0.16905173090503531</v>
      </c>
      <c r="CK193" s="2">
        <f>SQRT('(5) year_D_R23p2-5.5km'!CU191^2+'(5) year_D_R23p2-5.5km'!$M191^2)</f>
        <v>0.16905173090503531</v>
      </c>
      <c r="CL193" s="2">
        <f>SQRT('(5) year_D_R23p2-5.5km'!CV191^2+'(5) year_D_R23p2-5.5km'!$M191^2)</f>
        <v>0.16905173090503531</v>
      </c>
      <c r="CM193" s="2">
        <f>SQRT('(5) year_D_R23p2-5.5km'!CW191^2+'(5) year_D_R23p2-5.5km'!$M191^2)</f>
        <v>0.16905173090503531</v>
      </c>
      <c r="CN193" s="2">
        <f>SQRT('(5) year_D_R23p2-5.5km'!CX191^2+'(5) year_D_R23p2-5.5km'!$M191^2)</f>
        <v>0.16905173090503531</v>
      </c>
      <c r="CO193" s="2">
        <f>SQRT('(5) year_D_R23p2-5.5km'!CY191^2+'(5) year_D_R23p2-5.5km'!$M191^2)</f>
        <v>0.16905173090503531</v>
      </c>
      <c r="CP193" s="2">
        <f>SQRT('(5) year_D_R23p2-5.5km'!CZ191^2+'(5) year_D_R23p2-5.5km'!$M191^2)</f>
        <v>0.16905173090503531</v>
      </c>
      <c r="CQ193" s="2">
        <f>SQRT('(5) year_D_R23p2-5.5km'!DA191^2+'(5) year_D_R23p2-5.5km'!$M191^2)</f>
        <v>0.16905173090503531</v>
      </c>
      <c r="CR193" s="2">
        <f>SQRT('(5) year_D_R23p2-5.5km'!DB191^2+'(5) year_D_R23p2-5.5km'!$M191^2)</f>
        <v>0.16905173090503531</v>
      </c>
      <c r="CS193" s="2">
        <f>SQRT('(5) year_D_R23p2-5.5km'!DC191^2+'(5) year_D_R23p2-5.5km'!$M191^2)</f>
        <v>0.16905173090503531</v>
      </c>
      <c r="CT193" s="2">
        <f>SQRT('(5) year_D_R23p2-5.5km'!DD191^2+'(5) year_D_R23p2-5.5km'!$M191^2)</f>
        <v>0.16905173090503531</v>
      </c>
      <c r="CU193" s="2">
        <f>SQRT('(5) year_D_R23p2-5.5km'!DE191^2+'(5) year_D_R23p2-5.5km'!$M191^2)</f>
        <v>0.16905173090503531</v>
      </c>
      <c r="CV193" s="2">
        <f>SQRT('(5) year_D_R23p2-5.5km'!DF191^2+'(5) year_D_R23p2-5.5km'!$M191^2)</f>
        <v>0.16905173090503531</v>
      </c>
      <c r="CW193" s="2">
        <f>SQRT('(5) year_D_R23p2-5.5km'!DG191^2+'(5) year_D_R23p2-5.5km'!$M191^2)</f>
        <v>0.16905173090503531</v>
      </c>
      <c r="CX193" s="2">
        <f>SQRT('(5) year_D_R23p2-5.5km'!DH191^2+'(5) year_D_R23p2-5.5km'!$M191^2)</f>
        <v>0.16905173090503531</v>
      </c>
      <c r="CY193" s="2">
        <f t="shared" si="25"/>
        <v>2.5200744134510754E-2</v>
      </c>
      <c r="CZ193" s="2">
        <f t="shared" si="22"/>
        <v>3.9845875098091295E-2</v>
      </c>
      <c r="DA193" s="2">
        <f t="shared" si="26"/>
        <v>3.9845875098091295E-2</v>
      </c>
    </row>
    <row r="194" spans="1:105" x14ac:dyDescent="0.2">
      <c r="A194" s="170" t="s">
        <v>85</v>
      </c>
      <c r="B194" s="3" t="s">
        <v>243</v>
      </c>
      <c r="C194" s="2">
        <f>'(6) SMB_R23p2-5km_Gl'!P193-'(5) year_D_R23p2-5.5km'!P192</f>
        <v>2.8921200000000002</v>
      </c>
      <c r="D194" s="2">
        <f>'(6) SMB_R23p2-5km_Gl'!Q193-'(5) year_D_R23p2-5.5km'!Q192</f>
        <v>0.70211999999999986</v>
      </c>
      <c r="E194" s="2">
        <f>'(6) SMB_R23p2-5km_Gl'!R193-'(5) year_D_R23p2-5.5km'!R192</f>
        <v>0.36212</v>
      </c>
      <c r="F194" s="2">
        <f>'(6) SMB_R23p2-5km_Gl'!S193-'(5) year_D_R23p2-5.5km'!S192</f>
        <v>0.21212000000000009</v>
      </c>
      <c r="G194" s="2">
        <f>'(6) SMB_R23p2-5km_Gl'!T193-'(5) year_D_R23p2-5.5km'!T192</f>
        <v>1.4221199999999996</v>
      </c>
      <c r="H194" s="2">
        <f>'(6) SMB_R23p2-5km_Gl'!U193-'(5) year_D_R23p2-5.5km'!U192</f>
        <v>0.60212000000000021</v>
      </c>
      <c r="I194" s="2">
        <f>'(6) SMB_R23p2-5km_Gl'!V193-'(5) year_D_R23p2-5.5km'!V192</f>
        <v>1.0021199999999997</v>
      </c>
      <c r="J194" s="2">
        <f>'(6) SMB_R23p2-5km_Gl'!W193-'(5) year_D_R23p2-5.5km'!W192</f>
        <v>-0.77788000000000013</v>
      </c>
      <c r="K194" s="2">
        <f>'(6) SMB_R23p2-5km_Gl'!X193-'(5) year_D_R23p2-5.5km'!X192</f>
        <v>0.70211999999999986</v>
      </c>
      <c r="L194" s="2">
        <f>'(6) SMB_R23p2-5km_Gl'!Y193-'(5) year_D_R23p2-5.5km'!Y192</f>
        <v>-1.63788</v>
      </c>
      <c r="M194" s="2">
        <f>'(6) SMB_R23p2-5km_Gl'!Z193-'(5) year_D_R23p2-5.5km'!Z192</f>
        <v>-0.58788000000000018</v>
      </c>
      <c r="N194" s="2">
        <f>'(6) SMB_R23p2-5km_Gl'!AA193-'(5) year_D_R23p2-5.5km'!AA192</f>
        <v>-0.83788000000000018</v>
      </c>
      <c r="O194" s="2">
        <f>'(6) SMB_R23p2-5km_Gl'!AB193-'(5) year_D_R23p2-5.5km'!AB192</f>
        <v>1.0921200000000004</v>
      </c>
      <c r="P194" s="2">
        <f>'(6) SMB_R23p2-5km_Gl'!AC193-'(5) year_D_R23p2-5.5km'!AC192</f>
        <v>1.7921199999999997</v>
      </c>
      <c r="Q194" s="2">
        <f>'(6) SMB_R23p2-5km_Gl'!AD193-'(5) year_D_R23p2-5.5km'!AD192</f>
        <v>-0.13839999999999986</v>
      </c>
      <c r="R194" s="2">
        <f>'(6) SMB_R23p2-5km_Gl'!AE193-'(5) year_D_R23p2-5.5km'!AE192</f>
        <v>1.8136400000000004</v>
      </c>
      <c r="S194" s="2">
        <f>'(6) SMB_R23p2-5km_Gl'!AF193-'(5) year_D_R23p2-5.5km'!AF192</f>
        <v>-0.66999999999999993</v>
      </c>
      <c r="T194" s="2">
        <f>'(6) SMB_R23p2-5km_Gl'!AG193-'(5) year_D_R23p2-5.5km'!AG192</f>
        <v>-0.73568000000000033</v>
      </c>
      <c r="U194" s="2">
        <f>'(6) SMB_R23p2-5km_Gl'!AH193-'(5) year_D_R23p2-5.5km'!AH192</f>
        <v>-0.77735999999999983</v>
      </c>
      <c r="V194" s="2">
        <f>'(6) SMB_R23p2-5km_Gl'!AI193-'(5) year_D_R23p2-5.5km'!AI192</f>
        <v>0.49499999999999966</v>
      </c>
      <c r="W194" s="2">
        <f>'(6) SMB_R23p2-5km_Gl'!AJ193-'(5) year_D_R23p2-5.5km'!AJ192</f>
        <v>-1.0855999999999995</v>
      </c>
      <c r="X194" s="2">
        <f>'(6) SMB_R23p2-5km_Gl'!AK193-'(5) year_D_R23p2-5.5km'!AK192</f>
        <v>-0.78792000000000018</v>
      </c>
      <c r="Y194" s="2">
        <f>'(6) SMB_R23p2-5km_Gl'!AL193-'(5) year_D_R23p2-5.5km'!AL192</f>
        <v>0.77659999999999973</v>
      </c>
      <c r="Z194" s="2">
        <f>'(6) SMB_R23p2-5km_Gl'!AM193-'(5) year_D_R23p2-5.5km'!AM192</f>
        <v>-2.8954800000000001</v>
      </c>
      <c r="AA194" s="2">
        <f>'(6) SMB_R23p2-5km_Gl'!AN193-'(5) year_D_R23p2-5.5km'!AN192</f>
        <v>-0.4958800000000001</v>
      </c>
      <c r="AB194" s="2">
        <f>'(6) SMB_R23p2-5km_Gl'!AO193-'(5) year_D_R23p2-5.5km'!AO192</f>
        <v>-0.92564000000000046</v>
      </c>
      <c r="AC194" s="2">
        <f>'(6) SMB_R23p2-5km_Gl'!AP193-'(5) year_D_R23p2-5.5km'!AP192</f>
        <v>-0.62524000000000024</v>
      </c>
      <c r="AD194" s="2">
        <f>'(6) SMB_R23p2-5km_Gl'!AQ193-'(5) year_D_R23p2-5.5km'!AQ192</f>
        <v>-1.0332800000000004</v>
      </c>
      <c r="AE194" s="2">
        <f>'(6) SMB_R23p2-5km_Gl'!AR193-'(5) year_D_R23p2-5.5km'!AR192</f>
        <v>-1.2389600000000001</v>
      </c>
      <c r="AF194" s="2">
        <f>'(6) SMB_R23p2-5km_Gl'!AS193-'(5) year_D_R23p2-5.5km'!AS192</f>
        <v>-0.79624000000000006</v>
      </c>
      <c r="AG194" s="2">
        <f>'(6) SMB_R23p2-5km_Gl'!AT193-'(5) year_D_R23p2-5.5km'!AT192</f>
        <v>-1.2883199999999999</v>
      </c>
      <c r="AH194" s="2">
        <f>'(6) SMB_R23p2-5km_Gl'!AU193-'(5) year_D_R23p2-5.5km'!AU192</f>
        <v>3.2562799999999998</v>
      </c>
      <c r="AI194" s="2">
        <f>'(6) SMB_R23p2-5km_Gl'!AV193-'(5) year_D_R23p2-5.5km'!AV192</f>
        <v>-1.0569999999999999</v>
      </c>
      <c r="AJ194" s="2">
        <f>'(6) SMB_R23p2-5km_Gl'!AW193-'(5) year_D_R23p2-5.5km'!AW192</f>
        <v>-1.4390400000000001</v>
      </c>
      <c r="AK194" s="2">
        <f>'(6) SMB_R23p2-5km_Gl'!AX193-'(5) year_D_R23p2-5.5km'!AX192</f>
        <v>-1.4541600000000003</v>
      </c>
      <c r="AL194" s="2">
        <f>'(6) SMB_R23p2-5km_Gl'!AY193-'(5) year_D_R23p2-5.5km'!AY192</f>
        <v>-1.4815199999999999</v>
      </c>
      <c r="AM194" s="2">
        <f>'(6) SMB_R23p2-5km_Gl'!AZ193-'(5) year_D_R23p2-5.5km'!AZ192</f>
        <v>-0.11892000000000014</v>
      </c>
      <c r="AN194" s="2">
        <f>'(6) SMB_R23p2-5km_Gl'!BA193-'(5) year_D_R23p2-5.5km'!BA192</f>
        <v>0.78747999999999996</v>
      </c>
      <c r="AO194" s="2">
        <f>'(6) SMB_R23p2-5km_Gl'!BB193-'(5) year_D_R23p2-5.5km'!BB192</f>
        <v>-1.0830000000000004</v>
      </c>
      <c r="AP194" s="2">
        <f>'(6) SMB_R23p2-5km_Gl'!BC193-'(5) year_D_R23p2-5.5km'!BC192</f>
        <v>-0.56251999999999969</v>
      </c>
      <c r="AQ194" s="2">
        <f>'(6) SMB_R23p2-5km_Gl'!BD193-'(5) year_D_R23p2-5.5km'!BD192</f>
        <v>-5.9800000000000519E-2</v>
      </c>
      <c r="AR194" s="2">
        <f>'(6) SMB_R23p2-5km_Gl'!BE193-'(5) year_D_R23p2-5.5km'!BE192</f>
        <v>-0.63135999999999992</v>
      </c>
      <c r="AS194" s="2">
        <f>'(6) SMB_R23p2-5km_Gl'!BF193-'(5) year_D_R23p2-5.5km'!BF192</f>
        <v>-0.63716000000000017</v>
      </c>
      <c r="AT194" s="2">
        <f>'(6) SMB_R23p2-5km_Gl'!BG193-'(5) year_D_R23p2-5.5km'!BG192</f>
        <v>0.50076000000000009</v>
      </c>
      <c r="AU194" s="2">
        <f>'(6) SMB_R23p2-5km_Gl'!BH193-'(5) year_D_R23p2-5.5km'!BH192</f>
        <v>-0.11336000000000013</v>
      </c>
      <c r="AV194" s="2">
        <f>'(6) SMB_R23p2-5km_Gl'!BI193-'(5) year_D_R23p2-5.5km'!BI192</f>
        <v>1.7702799999999996</v>
      </c>
      <c r="AW194" s="2">
        <f>'(6) SMB_R23p2-5km_Gl'!BJ193-'(5) year_D_R23p2-5.5km'!BJ192</f>
        <v>1.2202799999999998</v>
      </c>
      <c r="AX194" s="23">
        <f t="shared" si="27"/>
        <v>-0.12591565217391312</v>
      </c>
      <c r="AY194" s="23">
        <f t="shared" si="23"/>
        <v>0.33851999999999999</v>
      </c>
      <c r="AZ194" s="23">
        <f t="shared" si="24"/>
        <v>-0.31369777777777791</v>
      </c>
      <c r="BD194" s="2">
        <f>SQRT('(5) year_D_R23p2-5.5km'!BN192^2+'(5) year_D_R23p2-5.5km'!$M192^2)</f>
        <v>3.3592973287674583</v>
      </c>
      <c r="BE194" s="2">
        <f>SQRT('(5) year_D_R23p2-5.5km'!BO192^2+'(5) year_D_R23p2-5.5km'!$M192^2)</f>
        <v>3.0823407904131237</v>
      </c>
      <c r="BF194" s="2">
        <f>SQRT('(5) year_D_R23p2-5.5km'!BP192^2+'(5) year_D_R23p2-5.5km'!$M192^2)</f>
        <v>2.8187958075955266</v>
      </c>
      <c r="BG194" s="2">
        <f>SQRT('(5) year_D_R23p2-5.5km'!BQ192^2+'(5) year_D_R23p2-5.5km'!$M192^2)</f>
        <v>2.5688649398239627</v>
      </c>
      <c r="BH194" s="2">
        <f>SQRT('(5) year_D_R23p2-5.5km'!BR192^2+'(5) year_D_R23p2-5.5km'!$M192^2)</f>
        <v>2.3358758061894993</v>
      </c>
      <c r="BI194" s="2">
        <f>SQRT('(5) year_D_R23p2-5.5km'!BS192^2+'(5) year_D_R23p2-5.5km'!$M192^2)</f>
        <v>2.1140680688367088</v>
      </c>
      <c r="BJ194" s="2">
        <f>SQRT('(5) year_D_R23p2-5.5km'!BT192^2+'(5) year_D_R23p2-5.5km'!$M192^2)</f>
        <v>1.9070459670024196</v>
      </c>
      <c r="BK194" s="2">
        <f>SQRT('(5) year_D_R23p2-5.5km'!BU192^2+'(5) year_D_R23p2-5.5km'!$M192^2)</f>
        <v>1.7155648789081896</v>
      </c>
      <c r="BL194" s="2">
        <f>SQRT('(5) year_D_R23p2-5.5km'!BV192^2+'(5) year_D_R23p2-5.5km'!$M192^2)</f>
        <v>1.5407240834388511</v>
      </c>
      <c r="BM194" s="2">
        <f>SQRT('(5) year_D_R23p2-5.5km'!BW192^2+'(5) year_D_R23p2-5.5km'!$M192^2)</f>
        <v>1.386807787051151</v>
      </c>
      <c r="BN194" s="2">
        <f>SQRT('(5) year_D_R23p2-5.5km'!BX192^2+'(5) year_D_R23p2-5.5km'!$M192^2)</f>
        <v>1.2530575011132057</v>
      </c>
      <c r="BO194" s="2">
        <f>SQRT('(5) year_D_R23p2-5.5km'!BY192^2+'(5) year_D_R23p2-5.5km'!$M192^2)</f>
        <v>1.1509850602337983</v>
      </c>
      <c r="BP194" s="2">
        <f>SQRT('(5) year_D_R23p2-5.5km'!BZ192^2+'(5) year_D_R23p2-5.5km'!$M192^2)</f>
        <v>1.0864511019832634</v>
      </c>
      <c r="BQ194" s="2">
        <f>SQRT('(5) year_D_R23p2-5.5km'!CA192^2+'(5) year_D_R23p2-5.5km'!$M192^2)</f>
        <v>1.0650456779533248</v>
      </c>
      <c r="BR194" s="2">
        <f>SQRT('(5) year_D_R23p2-5.5km'!CB192^2+'(5) year_D_R23p2-5.5km'!$M192^2)</f>
        <v>0.99975115684147098</v>
      </c>
      <c r="BS194" s="2">
        <f>SQRT('(5) year_D_R23p2-5.5km'!CC192^2+'(5) year_D_R23p2-5.5km'!$M192^2)</f>
        <v>1.0697522310807006</v>
      </c>
      <c r="BT194" s="2">
        <f>SQRT('(5) year_D_R23p2-5.5km'!CD192^2+'(5) year_D_R23p2-5.5km'!$M192^2)</f>
        <v>1.019170227792092</v>
      </c>
      <c r="BU194" s="2">
        <f>SQRT('(5) year_D_R23p2-5.5km'!CE192^2+'(5) year_D_R23p2-5.5km'!$M192^2)</f>
        <v>0.94994127763481861</v>
      </c>
      <c r="BV194" s="2">
        <f>SQRT('(5) year_D_R23p2-5.5km'!CF192^2+'(5) year_D_R23p2-5.5km'!$M192^2)</f>
        <v>1.0054863779654537</v>
      </c>
      <c r="BW194" s="2">
        <f>SQRT('(5) year_D_R23p2-5.5km'!CG192^2+'(5) year_D_R23p2-5.5km'!$M192^2)</f>
        <v>0.89616202589926519</v>
      </c>
      <c r="BX194" s="2">
        <f>SQRT('(5) year_D_R23p2-5.5km'!CH192^2+'(5) year_D_R23p2-5.5km'!$M192^2)</f>
        <v>1.6563163062890676</v>
      </c>
      <c r="BY194" s="2">
        <f>SQRT('(5) year_D_R23p2-5.5km'!CI192^2+'(5) year_D_R23p2-5.5km'!$M192^2)</f>
        <v>1.5373177173644073</v>
      </c>
      <c r="BZ194" s="2">
        <f>SQRT('(5) year_D_R23p2-5.5km'!CJ192^2+'(5) year_D_R23p2-5.5km'!$M192^2)</f>
        <v>1.2065894256546239</v>
      </c>
      <c r="CA194" s="2">
        <f>SQRT('(5) year_D_R23p2-5.5km'!CK192^2+'(5) year_D_R23p2-5.5km'!$M192^2)</f>
        <v>1.1286138499567362</v>
      </c>
      <c r="CB194" s="2">
        <f>SQRT('(5) year_D_R23p2-5.5km'!CL192^2+'(5) year_D_R23p2-5.5km'!$M192^2)</f>
        <v>1.0901080829623329</v>
      </c>
      <c r="CC194" s="2">
        <f>SQRT('(5) year_D_R23p2-5.5km'!CM192^2+'(5) year_D_R23p2-5.5km'!$M192^2)</f>
        <v>1.2542912733600733</v>
      </c>
      <c r="CD194" s="2">
        <f>SQRT('(5) year_D_R23p2-5.5km'!CN192^2+'(5) year_D_R23p2-5.5km'!$M192^2)</f>
        <v>1.0904112469070073</v>
      </c>
      <c r="CE194" s="2">
        <f>SQRT('(5) year_D_R23p2-5.5km'!CO192^2+'(5) year_D_R23p2-5.5km'!$M192^2)</f>
        <v>1.1843053209650249</v>
      </c>
      <c r="CF194" s="2">
        <f>SQRT('(5) year_D_R23p2-5.5km'!CP192^2+'(5) year_D_R23p2-5.5km'!$M192^2)</f>
        <v>1.020324822599638</v>
      </c>
      <c r="CG194" s="2">
        <f>SQRT('(5) year_D_R23p2-5.5km'!CQ192^2+'(5) year_D_R23p2-5.5km'!$M192^2)</f>
        <v>0.98154681548749889</v>
      </c>
      <c r="CH194" s="2">
        <f>SQRT('(5) year_D_R23p2-5.5km'!CR192^2+'(5) year_D_R23p2-5.5km'!$M192^2)</f>
        <v>0.9762429516175789</v>
      </c>
      <c r="CI194" s="2">
        <f>SQRT('(5) year_D_R23p2-5.5km'!CS192^2+'(5) year_D_R23p2-5.5km'!$M192^2)</f>
        <v>1.0437813331535817</v>
      </c>
      <c r="CJ194" s="2">
        <f>SQRT('(5) year_D_R23p2-5.5km'!CT192^2+'(5) year_D_R23p2-5.5km'!$M192^2)</f>
        <v>1.1047489082241224</v>
      </c>
      <c r="CK194" s="2">
        <f>SQRT('(5) year_D_R23p2-5.5km'!CU192^2+'(5) year_D_R23p2-5.5km'!$M192^2)</f>
        <v>1.0782999043037245</v>
      </c>
      <c r="CL194" s="2">
        <f>SQRT('(5) year_D_R23p2-5.5km'!CV192^2+'(5) year_D_R23p2-5.5km'!$M192^2)</f>
        <v>1.0079025027859589</v>
      </c>
      <c r="CM194" s="2">
        <f>SQRT('(5) year_D_R23p2-5.5km'!CW192^2+'(5) year_D_R23p2-5.5km'!$M192^2)</f>
        <v>1.0041583046399118</v>
      </c>
      <c r="CN194" s="2">
        <f>SQRT('(5) year_D_R23p2-5.5km'!CX192^2+'(5) year_D_R23p2-5.5km'!$M192^2)</f>
        <v>1.0209054305109089</v>
      </c>
      <c r="CO194" s="2">
        <f>SQRT('(5) year_D_R23p2-5.5km'!CY192^2+'(5) year_D_R23p2-5.5km'!$M192^2)</f>
        <v>0.97806021303208657</v>
      </c>
      <c r="CP194" s="2">
        <f>SQRT('(5) year_D_R23p2-5.5km'!CZ192^2+'(5) year_D_R23p2-5.5km'!$M192^2)</f>
        <v>0.95344224643883446</v>
      </c>
      <c r="CQ194" s="2">
        <f>SQRT('(5) year_D_R23p2-5.5km'!DA192^2+'(5) year_D_R23p2-5.5km'!$M192^2)</f>
        <v>0.97806021303208657</v>
      </c>
      <c r="CR194" s="2">
        <f>SQRT('(5) year_D_R23p2-5.5km'!DB192^2+'(5) year_D_R23p2-5.5km'!$M192^2)</f>
        <v>0.93605836167881706</v>
      </c>
      <c r="CS194" s="2">
        <f>SQRT('(5) year_D_R23p2-5.5km'!DC192^2+'(5) year_D_R23p2-5.5km'!$M192^2)</f>
        <v>0.92628194743537684</v>
      </c>
      <c r="CT194" s="2">
        <f>SQRT('(5) year_D_R23p2-5.5km'!DD192^2+'(5) year_D_R23p2-5.5km'!$M192^2)</f>
        <v>0.92569335506826045</v>
      </c>
      <c r="CU194" s="2">
        <f>SQRT('(5) year_D_R23p2-5.5km'!DE192^2+'(5) year_D_R23p2-5.5km'!$M192^2)</f>
        <v>0.91185734158935638</v>
      </c>
      <c r="CV194" s="2">
        <f>SQRT('(5) year_D_R23p2-5.5km'!DF192^2+'(5) year_D_R23p2-5.5km'!$M192^2)</f>
        <v>0.86757614785269488</v>
      </c>
      <c r="CW194" s="2">
        <f>SQRT('(5) year_D_R23p2-5.5km'!DG192^2+'(5) year_D_R23p2-5.5km'!$M192^2)</f>
        <v>0.88615877669552323</v>
      </c>
      <c r="CX194" s="2">
        <f>SQRT('(5) year_D_R23p2-5.5km'!DH192^2+'(5) year_D_R23p2-5.5km'!$M192^2)</f>
        <v>0.88495754861552711</v>
      </c>
      <c r="CY194" s="2">
        <f t="shared" si="25"/>
        <v>0.19792196277962798</v>
      </c>
      <c r="CZ194" s="2">
        <f t="shared" si="22"/>
        <v>0.40229446038270678</v>
      </c>
      <c r="DA194" s="2">
        <f t="shared" si="26"/>
        <v>0.23047883086356441</v>
      </c>
    </row>
    <row r="195" spans="1:105" x14ac:dyDescent="0.2">
      <c r="A195" s="170" t="s">
        <v>259</v>
      </c>
      <c r="B195" s="3" t="s">
        <v>243</v>
      </c>
      <c r="C195" s="2">
        <f>'(6) SMB_R23p2-5km_Gl'!P194-'(5) year_D_R23p2-5.5km'!P193</f>
        <v>0.35590000000000005</v>
      </c>
      <c r="D195" s="2">
        <f>'(6) SMB_R23p2-5km_Gl'!Q194-'(5) year_D_R23p2-5.5km'!Q193</f>
        <v>8.5900000000000032E-2</v>
      </c>
      <c r="E195" s="2">
        <f>'(6) SMB_R23p2-5km_Gl'!R194-'(5) year_D_R23p2-5.5km'!R193</f>
        <v>3.5899999999999987E-2</v>
      </c>
      <c r="F195" s="2">
        <f>'(6) SMB_R23p2-5km_Gl'!S194-'(5) year_D_R23p2-5.5km'!S193</f>
        <v>3.5899999999999987E-2</v>
      </c>
      <c r="G195" s="2">
        <f>'(6) SMB_R23p2-5km_Gl'!T194-'(5) year_D_R23p2-5.5km'!T193</f>
        <v>0.13590000000000002</v>
      </c>
      <c r="H195" s="2">
        <f>'(6) SMB_R23p2-5km_Gl'!U194-'(5) year_D_R23p2-5.5km'!U193</f>
        <v>9.5899999999999985E-2</v>
      </c>
      <c r="I195" s="2">
        <f>'(6) SMB_R23p2-5km_Gl'!V194-'(5) year_D_R23p2-5.5km'!V193</f>
        <v>7.5900000000000023E-2</v>
      </c>
      <c r="J195" s="2">
        <f>'(6) SMB_R23p2-5km_Gl'!W194-'(5) year_D_R23p2-5.5km'!W193</f>
        <v>-8.409999999999998E-2</v>
      </c>
      <c r="K195" s="2">
        <f>'(6) SMB_R23p2-5km_Gl'!X194-'(5) year_D_R23p2-5.5km'!X193</f>
        <v>0.10589999999999999</v>
      </c>
      <c r="L195" s="2">
        <f>'(6) SMB_R23p2-5km_Gl'!Y194-'(5) year_D_R23p2-5.5km'!Y193</f>
        <v>-0.19409999999999999</v>
      </c>
      <c r="M195" s="2">
        <f>'(6) SMB_R23p2-5km_Gl'!Z194-'(5) year_D_R23p2-5.5km'!Z193</f>
        <v>-0.1041</v>
      </c>
      <c r="N195" s="2">
        <f>'(6) SMB_R23p2-5km_Gl'!AA194-'(5) year_D_R23p2-5.5km'!AA193</f>
        <v>-7.4099999999999999E-2</v>
      </c>
      <c r="O195" s="2">
        <f>'(6) SMB_R23p2-5km_Gl'!AB194-'(5) year_D_R23p2-5.5km'!AB193</f>
        <v>0.1159</v>
      </c>
      <c r="P195" s="2">
        <f>'(6) SMB_R23p2-5km_Gl'!AC194-'(5) year_D_R23p2-5.5km'!AC193</f>
        <v>0.1759</v>
      </c>
      <c r="Q195" s="2">
        <f>'(6) SMB_R23p2-5km_Gl'!AD194-'(5) year_D_R23p2-5.5km'!AD193</f>
        <v>-3.4099999999999964E-2</v>
      </c>
      <c r="R195" s="2">
        <f>'(6) SMB_R23p2-5km_Gl'!AE194-'(5) year_D_R23p2-5.5km'!AE193</f>
        <v>0.25589999999999996</v>
      </c>
      <c r="S195" s="2">
        <f>'(6) SMB_R23p2-5km_Gl'!AF194-'(5) year_D_R23p2-5.5km'!AF193</f>
        <v>-7.4099999999999999E-2</v>
      </c>
      <c r="T195" s="2">
        <f>'(6) SMB_R23p2-5km_Gl'!AG194-'(5) year_D_R23p2-5.5km'!AG193</f>
        <v>-0.1341</v>
      </c>
      <c r="U195" s="2">
        <f>'(6) SMB_R23p2-5km_Gl'!AH194-'(5) year_D_R23p2-5.5km'!AH193</f>
        <v>-0.18409999999999999</v>
      </c>
      <c r="V195" s="2">
        <f>'(6) SMB_R23p2-5km_Gl'!AI194-'(5) year_D_R23p2-5.5km'!AI193</f>
        <v>-3.4099999999999964E-2</v>
      </c>
      <c r="W195" s="2">
        <f>'(6) SMB_R23p2-5km_Gl'!AJ194-'(5) year_D_R23p2-5.5km'!AJ193</f>
        <v>5.9000000000000163E-3</v>
      </c>
      <c r="X195" s="2">
        <f>'(6) SMB_R23p2-5km_Gl'!AK194-'(5) year_D_R23p2-5.5km'!AK193</f>
        <v>1.5900000000000025E-2</v>
      </c>
      <c r="Y195" s="2">
        <f>'(6) SMB_R23p2-5km_Gl'!AL194-'(5) year_D_R23p2-5.5km'!AL193</f>
        <v>9.5899999999999985E-2</v>
      </c>
      <c r="Z195" s="2">
        <f>'(6) SMB_R23p2-5km_Gl'!AM194-'(5) year_D_R23p2-5.5km'!AM193</f>
        <v>-0.3241</v>
      </c>
      <c r="AA195" s="2">
        <f>'(6) SMB_R23p2-5km_Gl'!AN194-'(5) year_D_R23p2-5.5km'!AN193</f>
        <v>-0.11409999999999998</v>
      </c>
      <c r="AB195" s="2">
        <f>'(6) SMB_R23p2-5km_Gl'!AO194-'(5) year_D_R23p2-5.5km'!AO193</f>
        <v>-0.1041</v>
      </c>
      <c r="AC195" s="2">
        <f>'(6) SMB_R23p2-5km_Gl'!AP194-'(5) year_D_R23p2-5.5km'!AP193</f>
        <v>-0.12409999999999999</v>
      </c>
      <c r="AD195" s="2">
        <f>'(6) SMB_R23p2-5km_Gl'!AQ194-'(5) year_D_R23p2-5.5km'!AQ193</f>
        <v>-0.14409999999999998</v>
      </c>
      <c r="AE195" s="2">
        <f>'(6) SMB_R23p2-5km_Gl'!AR194-'(5) year_D_R23p2-5.5km'!AR193</f>
        <v>-0.17409999999999998</v>
      </c>
      <c r="AF195" s="2">
        <f>'(6) SMB_R23p2-5km_Gl'!AS194-'(5) year_D_R23p2-5.5km'!AS193</f>
        <v>-0.1641</v>
      </c>
      <c r="AG195" s="2">
        <f>'(6) SMB_R23p2-5km_Gl'!AT194-'(5) year_D_R23p2-5.5km'!AT193</f>
        <v>-0.21409999999999998</v>
      </c>
      <c r="AH195" s="2">
        <f>'(6) SMB_R23p2-5km_Gl'!AU194-'(5) year_D_R23p2-5.5km'!AU193</f>
        <v>0.31590000000000001</v>
      </c>
      <c r="AI195" s="2">
        <f>'(6) SMB_R23p2-5km_Gl'!AV194-'(5) year_D_R23p2-5.5km'!AV193</f>
        <v>-0.11409999999999998</v>
      </c>
      <c r="AJ195" s="2">
        <f>'(6) SMB_R23p2-5km_Gl'!AW194-'(5) year_D_R23p2-5.5km'!AW193</f>
        <v>-0.23409999999999997</v>
      </c>
      <c r="AK195" s="2">
        <f>'(6) SMB_R23p2-5km_Gl'!AX194-'(5) year_D_R23p2-5.5km'!AX193</f>
        <v>-0.22409999999999999</v>
      </c>
      <c r="AL195" s="2">
        <f>'(6) SMB_R23p2-5km_Gl'!AY194-'(5) year_D_R23p2-5.5km'!AY193</f>
        <v>-0.23409999999999997</v>
      </c>
      <c r="AM195" s="2">
        <f>'(6) SMB_R23p2-5km_Gl'!AZ194-'(5) year_D_R23p2-5.5km'!AZ193</f>
        <v>-4.4099999999999973E-2</v>
      </c>
      <c r="AN195" s="2">
        <f>'(6) SMB_R23p2-5km_Gl'!BA194-'(5) year_D_R23p2-5.5km'!BA193</f>
        <v>-4.0999999999999925E-3</v>
      </c>
      <c r="AO195" s="2">
        <f>'(6) SMB_R23p2-5km_Gl'!BB194-'(5) year_D_R23p2-5.5km'!BB193</f>
        <v>-0.19409999999999999</v>
      </c>
      <c r="AP195" s="2">
        <f>'(6) SMB_R23p2-5km_Gl'!BC194-'(5) year_D_R23p2-5.5km'!BC193</f>
        <v>-0.17409999999999998</v>
      </c>
      <c r="AQ195" s="2">
        <f>'(6) SMB_R23p2-5km_Gl'!BD194-'(5) year_D_R23p2-5.5km'!BD193</f>
        <v>-6.409999999999999E-2</v>
      </c>
      <c r="AR195" s="2">
        <f>'(6) SMB_R23p2-5km_Gl'!BE194-'(5) year_D_R23p2-5.5km'!BE193</f>
        <v>-0.11409999999999998</v>
      </c>
      <c r="AS195" s="2">
        <f>'(6) SMB_R23p2-5km_Gl'!BF194-'(5) year_D_R23p2-5.5km'!BF193</f>
        <v>-0.12409999999999999</v>
      </c>
      <c r="AT195" s="2">
        <f>'(6) SMB_R23p2-5km_Gl'!BG194-'(5) year_D_R23p2-5.5km'!BG193</f>
        <v>-3.4099999999999964E-2</v>
      </c>
      <c r="AU195" s="2">
        <f>'(6) SMB_R23p2-5km_Gl'!BH194-'(5) year_D_R23p2-5.5km'!BH193</f>
        <v>-0.12409999999999999</v>
      </c>
      <c r="AV195" s="2">
        <f>'(6) SMB_R23p2-5km_Gl'!BI194-'(5) year_D_R23p2-5.5km'!BI193</f>
        <v>0.12590000000000001</v>
      </c>
      <c r="AW195" s="2">
        <f>'(6) SMB_R23p2-5km_Gl'!BJ194-'(5) year_D_R23p2-5.5km'!BJ193</f>
        <v>2.5900000000000034E-2</v>
      </c>
      <c r="AX195" s="23">
        <f t="shared" si="27"/>
        <v>-4.1926086956521724E-2</v>
      </c>
      <c r="AY195" s="23">
        <f t="shared" si="23"/>
        <v>3.1163157894736847E-2</v>
      </c>
      <c r="AZ195" s="23">
        <f t="shared" si="24"/>
        <v>-9.9655555555555511E-2</v>
      </c>
      <c r="BD195" s="2">
        <f>SQRT('(5) year_D_R23p2-5.5km'!BN193^2+'(5) year_D_R23p2-5.5km'!$M193^2)</f>
        <v>9.5705438114111391E-2</v>
      </c>
      <c r="BE195" s="2">
        <f>SQRT('(5) year_D_R23p2-5.5km'!BO193^2+'(5) year_D_R23p2-5.5km'!$M193^2)</f>
        <v>9.5705438114111391E-2</v>
      </c>
      <c r="BF195" s="2">
        <f>SQRT('(5) year_D_R23p2-5.5km'!BP193^2+'(5) year_D_R23p2-5.5km'!$M193^2)</f>
        <v>9.5705438114111391E-2</v>
      </c>
      <c r="BG195" s="2">
        <f>SQRT('(5) year_D_R23p2-5.5km'!BQ193^2+'(5) year_D_R23p2-5.5km'!$M193^2)</f>
        <v>9.5705438114111391E-2</v>
      </c>
      <c r="BH195" s="2">
        <f>SQRT('(5) year_D_R23p2-5.5km'!BR193^2+'(5) year_D_R23p2-5.5km'!$M193^2)</f>
        <v>9.5705438114111391E-2</v>
      </c>
      <c r="BI195" s="2">
        <f>SQRT('(5) year_D_R23p2-5.5km'!BS193^2+'(5) year_D_R23p2-5.5km'!$M193^2)</f>
        <v>9.5705438114111391E-2</v>
      </c>
      <c r="BJ195" s="2">
        <f>SQRT('(5) year_D_R23p2-5.5km'!BT193^2+'(5) year_D_R23p2-5.5km'!$M193^2)</f>
        <v>9.5705438114111391E-2</v>
      </c>
      <c r="BK195" s="2">
        <f>SQRT('(5) year_D_R23p2-5.5km'!BU193^2+'(5) year_D_R23p2-5.5km'!$M193^2)</f>
        <v>9.5705438114111391E-2</v>
      </c>
      <c r="BL195" s="2">
        <f>SQRT('(5) year_D_R23p2-5.5km'!BV193^2+'(5) year_D_R23p2-5.5km'!$M193^2)</f>
        <v>9.5705438114111391E-2</v>
      </c>
      <c r="BM195" s="2">
        <f>SQRT('(5) year_D_R23p2-5.5km'!BW193^2+'(5) year_D_R23p2-5.5km'!$M193^2)</f>
        <v>9.5705438114111391E-2</v>
      </c>
      <c r="BN195" s="2">
        <f>SQRT('(5) year_D_R23p2-5.5km'!BX193^2+'(5) year_D_R23p2-5.5km'!$M193^2)</f>
        <v>9.5705438114111391E-2</v>
      </c>
      <c r="BO195" s="2">
        <f>SQRT('(5) year_D_R23p2-5.5km'!BY193^2+'(5) year_D_R23p2-5.5km'!$M193^2)</f>
        <v>9.5705438114111391E-2</v>
      </c>
      <c r="BP195" s="2">
        <f>SQRT('(5) year_D_R23p2-5.5km'!BZ193^2+'(5) year_D_R23p2-5.5km'!$M193^2)</f>
        <v>9.5705438114111391E-2</v>
      </c>
      <c r="BQ195" s="2">
        <f>SQRT('(5) year_D_R23p2-5.5km'!CA193^2+'(5) year_D_R23p2-5.5km'!$M193^2)</f>
        <v>9.5705438114111391E-2</v>
      </c>
      <c r="BR195" s="2">
        <f>SQRT('(5) year_D_R23p2-5.5km'!CB193^2+'(5) year_D_R23p2-5.5km'!$M193^2)</f>
        <v>9.5705438114111391E-2</v>
      </c>
      <c r="BS195" s="2">
        <f>SQRT('(5) year_D_R23p2-5.5km'!CC193^2+'(5) year_D_R23p2-5.5km'!$M193^2)</f>
        <v>9.5705438114111391E-2</v>
      </c>
      <c r="BT195" s="2">
        <f>SQRT('(5) year_D_R23p2-5.5km'!CD193^2+'(5) year_D_R23p2-5.5km'!$M193^2)</f>
        <v>9.5705438114111391E-2</v>
      </c>
      <c r="BU195" s="2">
        <f>SQRT('(5) year_D_R23p2-5.5km'!CE193^2+'(5) year_D_R23p2-5.5km'!$M193^2)</f>
        <v>9.5705438114111391E-2</v>
      </c>
      <c r="BV195" s="2">
        <f>SQRT('(5) year_D_R23p2-5.5km'!CF193^2+'(5) year_D_R23p2-5.5km'!$M193^2)</f>
        <v>9.5705438114111391E-2</v>
      </c>
      <c r="BW195" s="2">
        <f>SQRT('(5) year_D_R23p2-5.5km'!CG193^2+'(5) year_D_R23p2-5.5km'!$M193^2)</f>
        <v>9.5705438114111391E-2</v>
      </c>
      <c r="BX195" s="2">
        <f>SQRT('(5) year_D_R23p2-5.5km'!CH193^2+'(5) year_D_R23p2-5.5km'!$M193^2)</f>
        <v>9.5705438114111391E-2</v>
      </c>
      <c r="BY195" s="2">
        <f>SQRT('(5) year_D_R23p2-5.5km'!CI193^2+'(5) year_D_R23p2-5.5km'!$M193^2)</f>
        <v>9.5705438114111391E-2</v>
      </c>
      <c r="BZ195" s="2">
        <f>SQRT('(5) year_D_R23p2-5.5km'!CJ193^2+'(5) year_D_R23p2-5.5km'!$M193^2)</f>
        <v>9.5705438114111391E-2</v>
      </c>
      <c r="CA195" s="2">
        <f>SQRT('(5) year_D_R23p2-5.5km'!CK193^2+'(5) year_D_R23p2-5.5km'!$M193^2)</f>
        <v>9.5705438114111391E-2</v>
      </c>
      <c r="CB195" s="2">
        <f>SQRT('(5) year_D_R23p2-5.5km'!CL193^2+'(5) year_D_R23p2-5.5km'!$M193^2)</f>
        <v>9.5705438114111391E-2</v>
      </c>
      <c r="CC195" s="2">
        <f>SQRT('(5) year_D_R23p2-5.5km'!CM193^2+'(5) year_D_R23p2-5.5km'!$M193^2)</f>
        <v>9.5705438114111391E-2</v>
      </c>
      <c r="CD195" s="2">
        <f>SQRT('(5) year_D_R23p2-5.5km'!CN193^2+'(5) year_D_R23p2-5.5km'!$M193^2)</f>
        <v>9.5705438114111391E-2</v>
      </c>
      <c r="CE195" s="2">
        <f>SQRT('(5) year_D_R23p2-5.5km'!CO193^2+'(5) year_D_R23p2-5.5km'!$M193^2)</f>
        <v>9.5705438114111391E-2</v>
      </c>
      <c r="CF195" s="2">
        <f>SQRT('(5) year_D_R23p2-5.5km'!CP193^2+'(5) year_D_R23p2-5.5km'!$M193^2)</f>
        <v>9.5705438114111391E-2</v>
      </c>
      <c r="CG195" s="2">
        <f>SQRT('(5) year_D_R23p2-5.5km'!CQ193^2+'(5) year_D_R23p2-5.5km'!$M193^2)</f>
        <v>9.5705438114111391E-2</v>
      </c>
      <c r="CH195" s="2">
        <f>SQRT('(5) year_D_R23p2-5.5km'!CR193^2+'(5) year_D_R23p2-5.5km'!$M193^2)</f>
        <v>9.5705438114111391E-2</v>
      </c>
      <c r="CI195" s="2">
        <f>SQRT('(5) year_D_R23p2-5.5km'!CS193^2+'(5) year_D_R23p2-5.5km'!$M193^2)</f>
        <v>9.5705438114111391E-2</v>
      </c>
      <c r="CJ195" s="2">
        <f>SQRT('(5) year_D_R23p2-5.5km'!CT193^2+'(5) year_D_R23p2-5.5km'!$M193^2)</f>
        <v>9.5705438114111391E-2</v>
      </c>
      <c r="CK195" s="2">
        <f>SQRT('(5) year_D_R23p2-5.5km'!CU193^2+'(5) year_D_R23p2-5.5km'!$M193^2)</f>
        <v>9.5705438114111391E-2</v>
      </c>
      <c r="CL195" s="2">
        <f>SQRT('(5) year_D_R23p2-5.5km'!CV193^2+'(5) year_D_R23p2-5.5km'!$M193^2)</f>
        <v>9.5705438114111391E-2</v>
      </c>
      <c r="CM195" s="2">
        <f>SQRT('(5) year_D_R23p2-5.5km'!CW193^2+'(5) year_D_R23p2-5.5km'!$M193^2)</f>
        <v>9.5705438114111391E-2</v>
      </c>
      <c r="CN195" s="2">
        <f>SQRT('(5) year_D_R23p2-5.5km'!CX193^2+'(5) year_D_R23p2-5.5km'!$M193^2)</f>
        <v>9.5705438114111391E-2</v>
      </c>
      <c r="CO195" s="2">
        <f>SQRT('(5) year_D_R23p2-5.5km'!CY193^2+'(5) year_D_R23p2-5.5km'!$M193^2)</f>
        <v>9.5705438114111391E-2</v>
      </c>
      <c r="CP195" s="2">
        <f>SQRT('(5) year_D_R23p2-5.5km'!CZ193^2+'(5) year_D_R23p2-5.5km'!$M193^2)</f>
        <v>9.5705438114111391E-2</v>
      </c>
      <c r="CQ195" s="2">
        <f>SQRT('(5) year_D_R23p2-5.5km'!DA193^2+'(5) year_D_R23p2-5.5km'!$M193^2)</f>
        <v>9.5705438114111391E-2</v>
      </c>
      <c r="CR195" s="2">
        <f>SQRT('(5) year_D_R23p2-5.5km'!DB193^2+'(5) year_D_R23p2-5.5km'!$M193^2)</f>
        <v>9.5705438114111391E-2</v>
      </c>
      <c r="CS195" s="2">
        <f>SQRT('(5) year_D_R23p2-5.5km'!DC193^2+'(5) year_D_R23p2-5.5km'!$M193^2)</f>
        <v>9.5705438114111391E-2</v>
      </c>
      <c r="CT195" s="2">
        <f>SQRT('(5) year_D_R23p2-5.5km'!DD193^2+'(5) year_D_R23p2-5.5km'!$M193^2)</f>
        <v>9.5705438114111391E-2</v>
      </c>
      <c r="CU195" s="2">
        <f>SQRT('(5) year_D_R23p2-5.5km'!DE193^2+'(5) year_D_R23p2-5.5km'!$M193^2)</f>
        <v>9.5705438114111391E-2</v>
      </c>
      <c r="CV195" s="2">
        <f>SQRT('(5) year_D_R23p2-5.5km'!DF193^2+'(5) year_D_R23p2-5.5km'!$M193^2)</f>
        <v>9.5705438114111391E-2</v>
      </c>
      <c r="CW195" s="2">
        <f>SQRT('(5) year_D_R23p2-5.5km'!DG193^2+'(5) year_D_R23p2-5.5km'!$M193^2)</f>
        <v>9.5705438114111391E-2</v>
      </c>
      <c r="CX195" s="2">
        <f>SQRT('(5) year_D_R23p2-5.5km'!DH193^2+'(5) year_D_R23p2-5.5km'!$M193^2)</f>
        <v>9.5705438114111391E-2</v>
      </c>
      <c r="CY195" s="2">
        <f t="shared" si="25"/>
        <v>1.4266924362636827E-2</v>
      </c>
      <c r="CZ195" s="2">
        <f t="shared" si="22"/>
        <v>2.2557988095639209E-2</v>
      </c>
      <c r="DA195" s="2">
        <f t="shared" si="26"/>
        <v>2.2557988095639209E-2</v>
      </c>
    </row>
    <row r="196" spans="1:105" x14ac:dyDescent="0.2">
      <c r="A196" s="170" t="s">
        <v>108</v>
      </c>
      <c r="B196" s="3" t="s">
        <v>243</v>
      </c>
      <c r="C196" s="2">
        <f>'(6) SMB_R23p2-5km_Gl'!P195-'(5) year_D_R23p2-5.5km'!P194</f>
        <v>0.7127</v>
      </c>
      <c r="D196" s="2">
        <f>'(6) SMB_R23p2-5km_Gl'!Q195-'(5) year_D_R23p2-5.5km'!Q194</f>
        <v>0.24270000000000003</v>
      </c>
      <c r="E196" s="2">
        <f>'(6) SMB_R23p2-5km_Gl'!R195-'(5) year_D_R23p2-5.5km'!R194</f>
        <v>0.15269999999999995</v>
      </c>
      <c r="F196" s="2">
        <f>'(6) SMB_R23p2-5km_Gl'!S195-'(5) year_D_R23p2-5.5km'!S194</f>
        <v>9.2700000000000005E-2</v>
      </c>
      <c r="G196" s="2">
        <f>'(6) SMB_R23p2-5km_Gl'!T195-'(5) year_D_R23p2-5.5km'!T194</f>
        <v>0.3526999999999999</v>
      </c>
      <c r="H196" s="2">
        <f>'(6) SMB_R23p2-5km_Gl'!U195-'(5) year_D_R23p2-5.5km'!U194</f>
        <v>0.25270000000000004</v>
      </c>
      <c r="I196" s="2">
        <f>'(6) SMB_R23p2-5km_Gl'!V195-'(5) year_D_R23p2-5.5km'!V194</f>
        <v>0.20269999999999999</v>
      </c>
      <c r="J196" s="2">
        <f>'(6) SMB_R23p2-5km_Gl'!W195-'(5) year_D_R23p2-5.5km'!W194</f>
        <v>-0.19730000000000003</v>
      </c>
      <c r="K196" s="2">
        <f>'(6) SMB_R23p2-5km_Gl'!X195-'(5) year_D_R23p2-5.5km'!X194</f>
        <v>0.2127</v>
      </c>
      <c r="L196" s="2">
        <f>'(6) SMB_R23p2-5km_Gl'!Y195-'(5) year_D_R23p2-5.5km'!Y194</f>
        <v>-0.45729999999999998</v>
      </c>
      <c r="M196" s="2">
        <f>'(6) SMB_R23p2-5km_Gl'!Z195-'(5) year_D_R23p2-5.5km'!Z194</f>
        <v>-0.23729999999999996</v>
      </c>
      <c r="N196" s="2">
        <f>'(6) SMB_R23p2-5km_Gl'!AA195-'(5) year_D_R23p2-5.5km'!AA194</f>
        <v>-0.23729999999999996</v>
      </c>
      <c r="O196" s="2">
        <f>'(6) SMB_R23p2-5km_Gl'!AB195-'(5) year_D_R23p2-5.5km'!AB194</f>
        <v>0.27270000000000005</v>
      </c>
      <c r="P196" s="2">
        <f>'(6) SMB_R23p2-5km_Gl'!AC195-'(5) year_D_R23p2-5.5km'!AC194</f>
        <v>0.37269999999999992</v>
      </c>
      <c r="Q196" s="2">
        <f>'(6) SMB_R23p2-5km_Gl'!AD195-'(5) year_D_R23p2-5.5km'!AD194</f>
        <v>-8.7300000000000044E-2</v>
      </c>
      <c r="R196" s="2">
        <f>'(6) SMB_R23p2-5km_Gl'!AE195-'(5) year_D_R23p2-5.5km'!AE194</f>
        <v>0.51544909999999999</v>
      </c>
      <c r="S196" s="2">
        <f>'(6) SMB_R23p2-5km_Gl'!AF195-'(5) year_D_R23p2-5.5km'!AF194</f>
        <v>-0.2764300999999999</v>
      </c>
      <c r="T196" s="2">
        <f>'(6) SMB_R23p2-5km_Gl'!AG195-'(5) year_D_R23p2-5.5km'!AG194</f>
        <v>-0.2577001000000001</v>
      </c>
      <c r="U196" s="2">
        <f>'(6) SMB_R23p2-5km_Gl'!AH195-'(5) year_D_R23p2-5.5km'!AH194</f>
        <v>-0.28108420000000001</v>
      </c>
      <c r="V196" s="2">
        <f>'(6) SMB_R23p2-5km_Gl'!AI195-'(5) year_D_R23p2-5.5km'!AI194</f>
        <v>4.6153800000000023E-2</v>
      </c>
      <c r="W196" s="2">
        <f>'(6) SMB_R23p2-5km_Gl'!AJ195-'(5) year_D_R23p2-5.5km'!AJ194</f>
        <v>-0.21672179999999996</v>
      </c>
      <c r="X196" s="2">
        <f>'(6) SMB_R23p2-5km_Gl'!AK195-'(5) year_D_R23p2-5.5km'!AK194</f>
        <v>-6.9248900000000058E-2</v>
      </c>
      <c r="Y196" s="2">
        <f>'(6) SMB_R23p2-5km_Gl'!AL195-'(5) year_D_R23p2-5.5km'!AL194</f>
        <v>0.14901130000000007</v>
      </c>
      <c r="Z196" s="2">
        <f>'(6) SMB_R23p2-5km_Gl'!AM195-'(5) year_D_R23p2-5.5km'!AM194</f>
        <v>-0.68123649999999991</v>
      </c>
      <c r="AA196" s="2">
        <f>'(6) SMB_R23p2-5km_Gl'!AN195-'(5) year_D_R23p2-5.5km'!AN194</f>
        <v>-0.29901399999999989</v>
      </c>
      <c r="AB196" s="2">
        <f>'(6) SMB_R23p2-5km_Gl'!AO195-'(5) year_D_R23p2-5.5km'!AO194</f>
        <v>-0.20122359999999995</v>
      </c>
      <c r="AC196" s="2">
        <f>'(6) SMB_R23p2-5km_Gl'!AP195-'(5) year_D_R23p2-5.5km'!AP194</f>
        <v>-0.36335060000000008</v>
      </c>
      <c r="AD196" s="2">
        <f>'(6) SMB_R23p2-5km_Gl'!AQ195-'(5) year_D_R23p2-5.5km'!AQ194</f>
        <v>-0.50696959999999991</v>
      </c>
      <c r="AE196" s="2">
        <f>'(6) SMB_R23p2-5km_Gl'!AR195-'(5) year_D_R23p2-5.5km'!AR194</f>
        <v>-0.46665210000000007</v>
      </c>
      <c r="AF196" s="2">
        <f>'(6) SMB_R23p2-5km_Gl'!AS195-'(5) year_D_R23p2-5.5km'!AS194</f>
        <v>-0.41626489999999999</v>
      </c>
      <c r="AG196" s="2">
        <f>'(6) SMB_R23p2-5km_Gl'!AT195-'(5) year_D_R23p2-5.5km'!AT194</f>
        <v>-0.54122359999999992</v>
      </c>
      <c r="AH196" s="2">
        <f>'(6) SMB_R23p2-5km_Gl'!AU195-'(5) year_D_R23p2-5.5km'!AU194</f>
        <v>0.6761796000000001</v>
      </c>
      <c r="AI196" s="2">
        <f>'(6) SMB_R23p2-5km_Gl'!AV195-'(5) year_D_R23p2-5.5km'!AV194</f>
        <v>-0.45318539999999996</v>
      </c>
      <c r="AJ196" s="2">
        <f>'(6) SMB_R23p2-5km_Gl'!AW195-'(5) year_D_R23p2-5.5km'!AW194</f>
        <v>-0.65011879999999989</v>
      </c>
      <c r="AK196" s="2">
        <f>'(6) SMB_R23p2-5km_Gl'!AX195-'(5) year_D_R23p2-5.5km'!AX194</f>
        <v>-0.66413790000000006</v>
      </c>
      <c r="AL196" s="2">
        <f>'(6) SMB_R23p2-5km_Gl'!AY195-'(5) year_D_R23p2-5.5km'!AY194</f>
        <v>-0.58594740000000001</v>
      </c>
      <c r="AM196" s="2">
        <f>'(6) SMB_R23p2-5km_Gl'!AZ195-'(5) year_D_R23p2-5.5km'!AZ194</f>
        <v>-0.30311569999999999</v>
      </c>
      <c r="AN196" s="2">
        <f>'(6) SMB_R23p2-5km_Gl'!BA195-'(5) year_D_R23p2-5.5km'!BA194</f>
        <v>-3.5477600000000109E-2</v>
      </c>
      <c r="AO196" s="2">
        <f>'(6) SMB_R23p2-5km_Gl'!BB195-'(5) year_D_R23p2-5.5km'!BB194</f>
        <v>-0.46949669999999999</v>
      </c>
      <c r="AP196" s="2">
        <f>'(6) SMB_R23p2-5km_Gl'!BC195-'(5) year_D_R23p2-5.5km'!BC194</f>
        <v>-0.50375069999999988</v>
      </c>
      <c r="AQ196" s="2">
        <f>'(6) SMB_R23p2-5km_Gl'!BD195-'(5) year_D_R23p2-5.5km'!BD194</f>
        <v>-0.25351580000000007</v>
      </c>
      <c r="AR196" s="2">
        <f>'(6) SMB_R23p2-5km_Gl'!BE195-'(5) year_D_R23p2-5.5km'!BE194</f>
        <v>-0.42934440000000007</v>
      </c>
      <c r="AS196" s="2">
        <f>'(6) SMB_R23p2-5km_Gl'!BF195-'(5) year_D_R23p2-5.5km'!BF194</f>
        <v>-0.32406820000000003</v>
      </c>
      <c r="AT196" s="2">
        <f>'(6) SMB_R23p2-5km_Gl'!BG195-'(5) year_D_R23p2-5.5km'!BG194</f>
        <v>-7.0919000000000065E-2</v>
      </c>
      <c r="AU196" s="2">
        <f>'(6) SMB_R23p2-5km_Gl'!BH195-'(5) year_D_R23p2-5.5km'!BH194</f>
        <v>-0.29564279999999998</v>
      </c>
      <c r="AV196" s="2">
        <f>'(6) SMB_R23p2-5km_Gl'!BI195-'(5) year_D_R23p2-5.5km'!BI194</f>
        <v>0.16963339999999993</v>
      </c>
      <c r="AW196" s="2">
        <f>'(6) SMB_R23p2-5km_Gl'!BJ195-'(5) year_D_R23p2-5.5km'!BJ194</f>
        <v>0.16978569999999993</v>
      </c>
      <c r="AX196" s="23">
        <f t="shared" si="27"/>
        <v>-0.13932419999999993</v>
      </c>
      <c r="AY196" s="23">
        <f t="shared" si="23"/>
        <v>7.109130000000001E-2</v>
      </c>
      <c r="AZ196" s="23">
        <f t="shared" si="24"/>
        <v>-0.31205822222222213</v>
      </c>
      <c r="BD196" s="2">
        <f>SQRT('(5) year_D_R23p2-5.5km'!BN194^2+'(5) year_D_R23p2-5.5km'!$M194^2)</f>
        <v>0.90756991738054482</v>
      </c>
      <c r="BE196" s="2">
        <f>SQRT('(5) year_D_R23p2-5.5km'!BO194^2+'(5) year_D_R23p2-5.5km'!$M194^2)</f>
        <v>0.83450157034571004</v>
      </c>
      <c r="BF196" s="2">
        <f>SQRT('(5) year_D_R23p2-5.5km'!BP194^2+'(5) year_D_R23p2-5.5km'!$M194^2)</f>
        <v>0.76474437081229796</v>
      </c>
      <c r="BG196" s="2">
        <f>SQRT('(5) year_D_R23p2-5.5km'!BQ194^2+'(5) year_D_R23p2-5.5km'!$M194^2)</f>
        <v>0.69910967450301609</v>
      </c>
      <c r="BH196" s="2">
        <f>SQRT('(5) year_D_R23p2-5.5km'!BR194^2+'(5) year_D_R23p2-5.5km'!$M194^2)</f>
        <v>0.63687321060750812</v>
      </c>
      <c r="BI196" s="2">
        <f>SQRT('(5) year_D_R23p2-5.5km'!BS194^2+'(5) year_D_R23p2-5.5km'!$M194^2)</f>
        <v>0.57810552104073198</v>
      </c>
      <c r="BJ196" s="2">
        <f>SQRT('(5) year_D_R23p2-5.5km'!BT194^2+'(5) year_D_R23p2-5.5km'!$M194^2)</f>
        <v>0.52290406812500312</v>
      </c>
      <c r="BK196" s="2">
        <f>SQRT('(5) year_D_R23p2-5.5km'!BU194^2+'(5) year_D_R23p2-5.5km'!$M194^2)</f>
        <v>0.47140612495448547</v>
      </c>
      <c r="BL196" s="2">
        <f>SQRT('(5) year_D_R23p2-5.5km'!BV194^2+'(5) year_D_R23p2-5.5km'!$M194^2)</f>
        <v>0.42308571737016648</v>
      </c>
      <c r="BM196" s="2">
        <f>SQRT('(5) year_D_R23p2-5.5km'!BW194^2+'(5) year_D_R23p2-5.5km'!$M194^2)</f>
        <v>0.37900425567365231</v>
      </c>
      <c r="BN196" s="2">
        <f>SQRT('(5) year_D_R23p2-5.5km'!BX194^2+'(5) year_D_R23p2-5.5km'!$M194^2)</f>
        <v>0.33962473762510093</v>
      </c>
      <c r="BO196" s="2">
        <f>SQRT('(5) year_D_R23p2-5.5km'!BY194^2+'(5) year_D_R23p2-5.5km'!$M194^2)</f>
        <v>0.30563425508934122</v>
      </c>
      <c r="BP196" s="2">
        <f>SQRT('(5) year_D_R23p2-5.5km'!BZ194^2+'(5) year_D_R23p2-5.5km'!$M194^2)</f>
        <v>0.27900841978898089</v>
      </c>
      <c r="BQ196" s="2">
        <f>SQRT('(5) year_D_R23p2-5.5km'!CA194^2+'(5) year_D_R23p2-5.5km'!$M194^2)</f>
        <v>0.26210350485178796</v>
      </c>
      <c r="BR196" s="2">
        <f>SQRT('(5) year_D_R23p2-5.5km'!CB194^2+'(5) year_D_R23p2-5.5km'!$M194^2)</f>
        <v>0.25612620509702944</v>
      </c>
      <c r="BS196" s="2">
        <f>SQRT('(5) year_D_R23p2-5.5km'!CC194^2+'(5) year_D_R23p2-5.5km'!$M194^2)</f>
        <v>0.25465714046192878</v>
      </c>
      <c r="BT196" s="2">
        <f>SQRT('(5) year_D_R23p2-5.5km'!CD194^2+'(5) year_D_R23p2-5.5km'!$M194^2)</f>
        <v>0.26037683422862012</v>
      </c>
      <c r="BU196" s="2">
        <f>SQRT('(5) year_D_R23p2-5.5km'!CE194^2+'(5) year_D_R23p2-5.5km'!$M194^2)</f>
        <v>0.24426584668139734</v>
      </c>
      <c r="BV196" s="2">
        <f>SQRT('(5) year_D_R23p2-5.5km'!CF194^2+'(5) year_D_R23p2-5.5km'!$M194^2)</f>
        <v>0.24589470214002676</v>
      </c>
      <c r="BW196" s="2">
        <f>SQRT('(5) year_D_R23p2-5.5km'!CG194^2+'(5) year_D_R23p2-5.5km'!$M194^2)</f>
        <v>0.22891586538113218</v>
      </c>
      <c r="BX196" s="2">
        <f>SQRT('(5) year_D_R23p2-5.5km'!CH194^2+'(5) year_D_R23p2-5.5km'!$M194^2)</f>
        <v>0.32544694185062223</v>
      </c>
      <c r="BY196" s="2">
        <f>SQRT('(5) year_D_R23p2-5.5km'!CI194^2+'(5) year_D_R23p2-5.5km'!$M194^2)</f>
        <v>0.30983558685276796</v>
      </c>
      <c r="BZ196" s="2">
        <f>SQRT('(5) year_D_R23p2-5.5km'!CJ194^2+'(5) year_D_R23p2-5.5km'!$M194^2)</f>
        <v>0.29632091026128748</v>
      </c>
      <c r="CA196" s="2">
        <f>SQRT('(5) year_D_R23p2-5.5km'!CK194^2+'(5) year_D_R23p2-5.5km'!$M194^2)</f>
        <v>0.26127635275025446</v>
      </c>
      <c r="CB196" s="2">
        <f>SQRT('(5) year_D_R23p2-5.5km'!CL194^2+'(5) year_D_R23p2-5.5km'!$M194^2)</f>
        <v>0.30923199205006036</v>
      </c>
      <c r="CC196" s="2">
        <f>SQRT('(5) year_D_R23p2-5.5km'!CM194^2+'(5) year_D_R23p2-5.5km'!$M194^2)</f>
        <v>0.31103137392900532</v>
      </c>
      <c r="CD196" s="2">
        <f>SQRT('(5) year_D_R23p2-5.5km'!CN194^2+'(5) year_D_R23p2-5.5km'!$M194^2)</f>
        <v>0.32171395029538674</v>
      </c>
      <c r="CE196" s="2">
        <f>SQRT('(5) year_D_R23p2-5.5km'!CO194^2+'(5) year_D_R23p2-5.5km'!$M194^2)</f>
        <v>0.30583803635084111</v>
      </c>
      <c r="CF196" s="2">
        <f>SQRT('(5) year_D_R23p2-5.5km'!CP194^2+'(5) year_D_R23p2-5.5km'!$M194^2)</f>
        <v>0.298477302352533</v>
      </c>
      <c r="CG196" s="2">
        <f>SQRT('(5) year_D_R23p2-5.5km'!CQ194^2+'(5) year_D_R23p2-5.5km'!$M194^2)</f>
        <v>0.28530025914443907</v>
      </c>
      <c r="CH196" s="2">
        <f>SQRT('(5) year_D_R23p2-5.5km'!CR194^2+'(5) year_D_R23p2-5.5km'!$M194^2)</f>
        <v>0.29108007236754896</v>
      </c>
      <c r="CI196" s="2">
        <f>SQRT('(5) year_D_R23p2-5.5km'!CS194^2+'(5) year_D_R23p2-5.5km'!$M194^2)</f>
        <v>0.29511450611060519</v>
      </c>
      <c r="CJ196" s="2">
        <f>SQRT('(5) year_D_R23p2-5.5km'!CT194^2+'(5) year_D_R23p2-5.5km'!$M194^2)</f>
        <v>0.30732834783644714</v>
      </c>
      <c r="CK196" s="2">
        <f>SQRT('(5) year_D_R23p2-5.5km'!CU194^2+'(5) year_D_R23p2-5.5km'!$M194^2)</f>
        <v>0.29730947245588579</v>
      </c>
      <c r="CL196" s="2">
        <f>SQRT('(5) year_D_R23p2-5.5km'!CV194^2+'(5) year_D_R23p2-5.5km'!$M194^2)</f>
        <v>0.2912172041298402</v>
      </c>
      <c r="CM196" s="2">
        <f>SQRT('(5) year_D_R23p2-5.5km'!CW194^2+'(5) year_D_R23p2-5.5km'!$M194^2)</f>
        <v>0.29464279188114567</v>
      </c>
      <c r="CN196" s="2">
        <f>SQRT('(5) year_D_R23p2-5.5km'!CX194^2+'(5) year_D_R23p2-5.5km'!$M194^2)</f>
        <v>0.28802431760391456</v>
      </c>
      <c r="CO196" s="2">
        <f>SQRT('(5) year_D_R23p2-5.5km'!CY194^2+'(5) year_D_R23p2-5.5km'!$M194^2)</f>
        <v>0.28947462945093511</v>
      </c>
      <c r="CP196" s="2">
        <f>SQRT('(5) year_D_R23p2-5.5km'!CZ194^2+'(5) year_D_R23p2-5.5km'!$M194^2)</f>
        <v>0.28042570717393867</v>
      </c>
      <c r="CQ196" s="2">
        <f>SQRT('(5) year_D_R23p2-5.5km'!DA194^2+'(5) year_D_R23p2-5.5km'!$M194^2)</f>
        <v>0.27548854896610531</v>
      </c>
      <c r="CR196" s="2">
        <f>SQRT('(5) year_D_R23p2-5.5km'!DB194^2+'(5) year_D_R23p2-5.5km'!$M194^2)</f>
        <v>0.2706323958143162</v>
      </c>
      <c r="CS196" s="2">
        <f>SQRT('(5) year_D_R23p2-5.5km'!DC194^2+'(5) year_D_R23p2-5.5km'!$M194^2)</f>
        <v>0.26727980096961512</v>
      </c>
      <c r="CT196" s="2">
        <f>SQRT('(5) year_D_R23p2-5.5km'!DD194^2+'(5) year_D_R23p2-5.5km'!$M194^2)</f>
        <v>0.27019966301403459</v>
      </c>
      <c r="CU196" s="2">
        <f>SQRT('(5) year_D_R23p2-5.5km'!DE194^2+'(5) year_D_R23p2-5.5km'!$M194^2)</f>
        <v>0.26850746434356892</v>
      </c>
      <c r="CV196" s="2">
        <f>SQRT('(5) year_D_R23p2-5.5km'!DF194^2+'(5) year_D_R23p2-5.5km'!$M194^2)</f>
        <v>0.26910209916981648</v>
      </c>
      <c r="CW196" s="2">
        <f>SQRT('(5) year_D_R23p2-5.5km'!DG194^2+'(5) year_D_R23p2-5.5km'!$M194^2)</f>
        <v>0.27115398498765797</v>
      </c>
      <c r="CX196" s="2">
        <f>SQRT('(5) year_D_R23p2-5.5km'!DH194^2+'(5) year_D_R23p2-5.5km'!$M194^2)</f>
        <v>0.25926784483963961</v>
      </c>
      <c r="CY196" s="2">
        <f t="shared" si="25"/>
        <v>5.3294138431580207E-2</v>
      </c>
      <c r="CZ196" s="2">
        <f t="shared" si="22"/>
        <v>0.10749258745340491</v>
      </c>
      <c r="DA196" s="2">
        <f t="shared" si="26"/>
        <v>6.6923185931093976E-2</v>
      </c>
    </row>
    <row r="197" spans="1:105" x14ac:dyDescent="0.2">
      <c r="A197" s="170" t="s">
        <v>81</v>
      </c>
      <c r="B197" s="3" t="s">
        <v>243</v>
      </c>
      <c r="C197" s="2">
        <f>'(6) SMB_R23p2-5km_Gl'!P196-'(5) year_D_R23p2-5.5km'!P195</f>
        <v>7.0023504299999999</v>
      </c>
      <c r="D197" s="2">
        <f>'(6) SMB_R23p2-5km_Gl'!Q196-'(5) year_D_R23p2-5.5km'!Q195</f>
        <v>2.5123504299999997</v>
      </c>
      <c r="E197" s="2">
        <f>'(6) SMB_R23p2-5km_Gl'!R196-'(5) year_D_R23p2-5.5km'!R195</f>
        <v>3.3023504300000006</v>
      </c>
      <c r="F197" s="2">
        <f>'(6) SMB_R23p2-5km_Gl'!S196-'(5) year_D_R23p2-5.5km'!S195</f>
        <v>1.3423504299999998</v>
      </c>
      <c r="G197" s="2">
        <f>'(6) SMB_R23p2-5km_Gl'!T196-'(5) year_D_R23p2-5.5km'!T195</f>
        <v>3.9923504300000001</v>
      </c>
      <c r="H197" s="2">
        <f>'(6) SMB_R23p2-5km_Gl'!U196-'(5) year_D_R23p2-5.5km'!U195</f>
        <v>3.0223504299999995</v>
      </c>
      <c r="I197" s="2">
        <f>'(6) SMB_R23p2-5km_Gl'!V196-'(5) year_D_R23p2-5.5km'!V195</f>
        <v>3.6023504299999995</v>
      </c>
      <c r="J197" s="2">
        <f>'(6) SMB_R23p2-5km_Gl'!W196-'(5) year_D_R23p2-5.5km'!W195</f>
        <v>0.58235042999999997</v>
      </c>
      <c r="K197" s="2">
        <f>'(6) SMB_R23p2-5km_Gl'!X196-'(5) year_D_R23p2-5.5km'!X195</f>
        <v>3.7923504300000008</v>
      </c>
      <c r="L197" s="2">
        <f>'(6) SMB_R23p2-5km_Gl'!Y196-'(5) year_D_R23p2-5.5km'!Y195</f>
        <v>-2.4476495699999994</v>
      </c>
      <c r="M197" s="2">
        <f>'(6) SMB_R23p2-5km_Gl'!Z196-'(5) year_D_R23p2-5.5km'!Z195</f>
        <v>0.13235043000000069</v>
      </c>
      <c r="N197" s="2">
        <f>'(6) SMB_R23p2-5km_Gl'!AA196-'(5) year_D_R23p2-5.5km'!AA195</f>
        <v>-0.7476495700000001</v>
      </c>
      <c r="O197" s="2">
        <f>'(6) SMB_R23p2-5km_Gl'!AB196-'(5) year_D_R23p2-5.5km'!AB195</f>
        <v>3.9605036200000008</v>
      </c>
      <c r="P197" s="2">
        <f>'(6) SMB_R23p2-5km_Gl'!AC196-'(5) year_D_R23p2-5.5km'!AC195</f>
        <v>6.0105036199999997</v>
      </c>
      <c r="Q197" s="2">
        <f>'(6) SMB_R23p2-5km_Gl'!AD196-'(5) year_D_R23p2-5.5km'!AD195</f>
        <v>1.1386568100000005</v>
      </c>
      <c r="R197" s="2">
        <f>'(6) SMB_R23p2-5km_Gl'!AE196-'(5) year_D_R23p2-5.5km'!AE195</f>
        <v>5.3012695699999988</v>
      </c>
      <c r="S197" s="2">
        <f>'(6) SMB_R23p2-5km_Gl'!AF196-'(5) year_D_R23p2-5.5km'!AF195</f>
        <v>-0.80269324558999955</v>
      </c>
      <c r="T197" s="2">
        <f>'(6) SMB_R23p2-5km_Gl'!AG196-'(5) year_D_R23p2-5.5km'!AG195</f>
        <v>-0.35454820878000071</v>
      </c>
      <c r="U197" s="2">
        <f>'(6) SMB_R23p2-5km_Gl'!AH196-'(5) year_D_R23p2-5.5km'!AH195</f>
        <v>1.4113672679599993</v>
      </c>
      <c r="V197" s="2">
        <f>'(6) SMB_R23p2-5km_Gl'!AI196-'(5) year_D_R23p2-5.5km'!AI195</f>
        <v>1.7644281438699991</v>
      </c>
      <c r="W197" s="2">
        <f>'(6) SMB_R23p2-5km_Gl'!AJ196-'(5) year_D_R23p2-5.5km'!AJ195</f>
        <v>-0.70628905411999909</v>
      </c>
      <c r="X197" s="2">
        <f>'(6) SMB_R23p2-5km_Gl'!AK196-'(5) year_D_R23p2-5.5km'!AK195</f>
        <v>0.42899539335999926</v>
      </c>
      <c r="Y197" s="2">
        <f>'(6) SMB_R23p2-5km_Gl'!AL196-'(5) year_D_R23p2-5.5km'!AL195</f>
        <v>3.1752093044999992</v>
      </c>
      <c r="Z197" s="2">
        <f>'(6) SMB_R23p2-5km_Gl'!AM196-'(5) year_D_R23p2-5.5km'!AM195</f>
        <v>-4.5700925182999992</v>
      </c>
      <c r="AA197" s="2">
        <f>'(6) SMB_R23p2-5km_Gl'!AN196-'(5) year_D_R23p2-5.5km'!AN195</f>
        <v>-0.15924815651999857</v>
      </c>
      <c r="AB197" s="2">
        <f>'(6) SMB_R23p2-5km_Gl'!AO196-'(5) year_D_R23p2-5.5km'!AO195</f>
        <v>-0.53870532244999936</v>
      </c>
      <c r="AC197" s="2">
        <f>'(6) SMB_R23p2-5km_Gl'!AP196-'(5) year_D_R23p2-5.5km'!AP195</f>
        <v>-1.5763947360499984</v>
      </c>
      <c r="AD197" s="2">
        <f>'(6) SMB_R23p2-5km_Gl'!AQ196-'(5) year_D_R23p2-5.5km'!AQ195</f>
        <v>-0.58911278592000116</v>
      </c>
      <c r="AE197" s="2">
        <f>'(6) SMB_R23p2-5km_Gl'!AR196-'(5) year_D_R23p2-5.5km'!AR195</f>
        <v>-2.1226313651199993</v>
      </c>
      <c r="AF197" s="2">
        <f>'(6) SMB_R23p2-5km_Gl'!AS196-'(5) year_D_R23p2-5.5km'!AS195</f>
        <v>-0.99594732383000029</v>
      </c>
      <c r="AG197" s="2">
        <f>'(6) SMB_R23p2-5km_Gl'!AT196-'(5) year_D_R23p2-5.5km'!AT195</f>
        <v>-2.61598972</v>
      </c>
      <c r="AH197" s="2">
        <f>'(6) SMB_R23p2-5km_Gl'!AU196-'(5) year_D_R23p2-5.5km'!AU195</f>
        <v>6.8756327091000013</v>
      </c>
      <c r="AI197" s="2">
        <f>'(6) SMB_R23p2-5km_Gl'!AV196-'(5) year_D_R23p2-5.5km'!AV195</f>
        <v>-3.0773192512500014</v>
      </c>
      <c r="AJ197" s="2">
        <f>'(6) SMB_R23p2-5km_Gl'!AW196-'(5) year_D_R23p2-5.5km'!AW195</f>
        <v>-3.1891676357600023</v>
      </c>
      <c r="AK197" s="2">
        <f>'(6) SMB_R23p2-5km_Gl'!AX196-'(5) year_D_R23p2-5.5km'!AX195</f>
        <v>-6.3069022004000015</v>
      </c>
      <c r="AL197" s="2">
        <f>'(6) SMB_R23p2-5km_Gl'!AY196-'(5) year_D_R23p2-5.5km'!AY195</f>
        <v>-5.4116120450600018</v>
      </c>
      <c r="AM197" s="2">
        <f>'(6) SMB_R23p2-5km_Gl'!AZ196-'(5) year_D_R23p2-5.5km'!AZ195</f>
        <v>-3.9979562669199993</v>
      </c>
      <c r="AN197" s="2">
        <f>'(6) SMB_R23p2-5km_Gl'!BA196-'(5) year_D_R23p2-5.5km'!BA195</f>
        <v>-0.6826677706999984</v>
      </c>
      <c r="AO197" s="2">
        <f>'(6) SMB_R23p2-5km_Gl'!BB196-'(5) year_D_R23p2-5.5km'!BB195</f>
        <v>-6.0295819007499984</v>
      </c>
      <c r="AP197" s="2">
        <f>'(6) SMB_R23p2-5km_Gl'!BC196-'(5) year_D_R23p2-5.5km'!BC195</f>
        <v>-4.4027866945999978</v>
      </c>
      <c r="AQ197" s="2">
        <f>'(6) SMB_R23p2-5km_Gl'!BD196-'(5) year_D_R23p2-5.5km'!BD195</f>
        <v>-3.6520867295199988</v>
      </c>
      <c r="AR197" s="2">
        <f>'(6) SMB_R23p2-5km_Gl'!BE196-'(5) year_D_R23p2-5.5km'!BE195</f>
        <v>-3.9916598684500002</v>
      </c>
      <c r="AS197" s="2">
        <f>'(6) SMB_R23p2-5km_Gl'!BF196-'(5) year_D_R23p2-5.5km'!BF195</f>
        <v>-3.6665787719599994</v>
      </c>
      <c r="AT197" s="2">
        <f>'(6) SMB_R23p2-5km_Gl'!BG196-'(5) year_D_R23p2-5.5km'!BG195</f>
        <v>-1.9717067632200003</v>
      </c>
      <c r="AU197" s="2">
        <f>'(6) SMB_R23p2-5km_Gl'!BH196-'(5) year_D_R23p2-5.5km'!BH195</f>
        <v>-2.6493777903600009</v>
      </c>
      <c r="AV197" s="2">
        <f>'(6) SMB_R23p2-5km_Gl'!BI196-'(5) year_D_R23p2-5.5km'!BI195</f>
        <v>0.81070824013999854</v>
      </c>
      <c r="AW197" s="2">
        <f>'(6) SMB_R23p2-5km_Gl'!BJ196-'(5) year_D_R23p2-5.5km'!BJ195</f>
        <v>-9.0182172400000482E-2</v>
      </c>
      <c r="AX197" s="23">
        <f t="shared" si="27"/>
        <v>-0.15425165840652219</v>
      </c>
      <c r="AY197" s="23">
        <f t="shared" si="23"/>
        <v>2.2501718207152628</v>
      </c>
      <c r="AZ197" s="23">
        <f t="shared" si="24"/>
        <v>-2.6154239527033334</v>
      </c>
      <c r="BD197" s="2">
        <f>SQRT('(5) year_D_R23p2-5.5km'!BN195^2+'(5) year_D_R23p2-5.5km'!$M195^2)</f>
        <v>7.6695556397552931</v>
      </c>
      <c r="BE197" s="2">
        <f>SQRT('(5) year_D_R23p2-5.5km'!BO195^2+'(5) year_D_R23p2-5.5km'!$M195^2)</f>
        <v>6.9336268408000956</v>
      </c>
      <c r="BF197" s="2">
        <f>SQRT('(5) year_D_R23p2-5.5km'!BP195^2+'(5) year_D_R23p2-5.5km'!$M195^2)</f>
        <v>6.2385959314019059</v>
      </c>
      <c r="BG197" s="2">
        <f>SQRT('(5) year_D_R23p2-5.5km'!BQ195^2+'(5) year_D_R23p2-5.5km'!$M195^2)</f>
        <v>5.5681119669343477</v>
      </c>
      <c r="BH197" s="2">
        <f>SQRT('(5) year_D_R23p2-5.5km'!BR195^2+'(5) year_D_R23p2-5.5km'!$M195^2)</f>
        <v>4.9385318297363154</v>
      </c>
      <c r="BI197" s="2">
        <f>SQRT('(5) year_D_R23p2-5.5km'!BS195^2+'(5) year_D_R23p2-5.5km'!$M195^2)</f>
        <v>4.3335079657752225</v>
      </c>
      <c r="BJ197" s="2">
        <f>SQRT('(5) year_D_R23p2-5.5km'!BT195^2+'(5) year_D_R23p2-5.5km'!$M195^2)</f>
        <v>3.7612244451179091</v>
      </c>
      <c r="BK197" s="2">
        <f>SQRT('(5) year_D_R23p2-5.5km'!BU195^2+'(5) year_D_R23p2-5.5km'!$M195^2)</f>
        <v>3.2216925622622372</v>
      </c>
      <c r="BL197" s="2">
        <f>SQRT('(5) year_D_R23p2-5.5km'!BV195^2+'(5) year_D_R23p2-5.5km'!$M195^2)</f>
        <v>2.6985843572345813</v>
      </c>
      <c r="BM197" s="2">
        <f>SQRT('(5) year_D_R23p2-5.5km'!BW195^2+'(5) year_D_R23p2-5.5km'!$M195^2)</f>
        <v>2.2082839595330701</v>
      </c>
      <c r="BN197" s="2">
        <f>SQRT('(5) year_D_R23p2-5.5km'!BX195^2+'(5) year_D_R23p2-5.5km'!$M195^2)</f>
        <v>1.7508539616751613</v>
      </c>
      <c r="BO197" s="2">
        <f>SQRT('(5) year_D_R23p2-5.5km'!BY195^2+'(5) year_D_R23p2-5.5km'!$M195^2)</f>
        <v>1.3182680357094105</v>
      </c>
      <c r="BP197" s="2">
        <f>SQRT('(5) year_D_R23p2-5.5km'!BZ195^2+'(5) year_D_R23p2-5.5km'!$M195^2)</f>
        <v>0.95065735842445254</v>
      </c>
      <c r="BQ197" s="2">
        <f>SQRT('(5) year_D_R23p2-5.5km'!CA195^2+'(5) year_D_R23p2-5.5km'!$M195^2)</f>
        <v>0.75587068529044343</v>
      </c>
      <c r="BR197" s="2">
        <f>SQRT('(5) year_D_R23p2-5.5km'!CB195^2+'(5) year_D_R23p2-5.5km'!$M195^2)</f>
        <v>0.78751002368305101</v>
      </c>
      <c r="BS197" s="2">
        <f>SQRT('(5) year_D_R23p2-5.5km'!CC195^2+'(5) year_D_R23p2-5.5km'!$M195^2)</f>
        <v>0.86646664887455405</v>
      </c>
      <c r="BT197" s="2">
        <f>SQRT('(5) year_D_R23p2-5.5km'!CD195^2+'(5) year_D_R23p2-5.5km'!$M195^2)</f>
        <v>0.79393362503202247</v>
      </c>
      <c r="BU197" s="2">
        <f>SQRT('(5) year_D_R23p2-5.5km'!CE195^2+'(5) year_D_R23p2-5.5km'!$M195^2)</f>
        <v>0.83395063585998852</v>
      </c>
      <c r="BV197" s="2">
        <f>SQRT('(5) year_D_R23p2-5.5km'!CF195^2+'(5) year_D_R23p2-5.5km'!$M195^2)</f>
        <v>0.81053550580576539</v>
      </c>
      <c r="BW197" s="2">
        <f>SQRT('(5) year_D_R23p2-5.5km'!CG195^2+'(5) year_D_R23p2-5.5km'!$M195^2)</f>
        <v>0.79684459158321208</v>
      </c>
      <c r="BX197" s="2">
        <f>SQRT('(5) year_D_R23p2-5.5km'!CH195^2+'(5) year_D_R23p2-5.5km'!$M195^2)</f>
        <v>1.1178946486347032</v>
      </c>
      <c r="BY197" s="2">
        <f>SQRT('(5) year_D_R23p2-5.5km'!CI195^2+'(5) year_D_R23p2-5.5km'!$M195^2)</f>
        <v>1.1185538221563149</v>
      </c>
      <c r="BZ197" s="2">
        <f>SQRT('(5) year_D_R23p2-5.5km'!CJ195^2+'(5) year_D_R23p2-5.5km'!$M195^2)</f>
        <v>0.9811935007597099</v>
      </c>
      <c r="CA197" s="2">
        <f>SQRT('(5) year_D_R23p2-5.5km'!CK195^2+'(5) year_D_R23p2-5.5km'!$M195^2)</f>
        <v>0.85840967568041548</v>
      </c>
      <c r="CB197" s="2">
        <f>SQRT('(5) year_D_R23p2-5.5km'!CL195^2+'(5) year_D_R23p2-5.5km'!$M195^2)</f>
        <v>0.94527288860796366</v>
      </c>
      <c r="CC197" s="2">
        <f>SQRT('(5) year_D_R23p2-5.5km'!CM195^2+'(5) year_D_R23p2-5.5km'!$M195^2)</f>
        <v>0.94996315801761866</v>
      </c>
      <c r="CD197" s="2">
        <f>SQRT('(5) year_D_R23p2-5.5km'!CN195^2+'(5) year_D_R23p2-5.5km'!$M195^2)</f>
        <v>0.9908302568613343</v>
      </c>
      <c r="CE197" s="2">
        <f>SQRT('(5) year_D_R23p2-5.5km'!CO195^2+'(5) year_D_R23p2-5.5km'!$M195^2)</f>
        <v>0.86321927162114853</v>
      </c>
      <c r="CF197" s="2">
        <f>SQRT('(5) year_D_R23p2-5.5km'!CP195^2+'(5) year_D_R23p2-5.5km'!$M195^2)</f>
        <v>0.88762845192902184</v>
      </c>
      <c r="CG197" s="2">
        <f>SQRT('(5) year_D_R23p2-5.5km'!CQ195^2+'(5) year_D_R23p2-5.5km'!$M195^2)</f>
        <v>0.91994700792292328</v>
      </c>
      <c r="CH197" s="2">
        <f>SQRT('(5) year_D_R23p2-5.5km'!CR195^2+'(5) year_D_R23p2-5.5km'!$M195^2)</f>
        <v>0.90874315791678983</v>
      </c>
      <c r="CI197" s="2">
        <f>SQRT('(5) year_D_R23p2-5.5km'!CS195^2+'(5) year_D_R23p2-5.5km'!$M195^2)</f>
        <v>1.0334447942652729</v>
      </c>
      <c r="CJ197" s="2">
        <f>SQRT('(5) year_D_R23p2-5.5km'!CT195^2+'(5) year_D_R23p2-5.5km'!$M195^2)</f>
        <v>1.051511847752377</v>
      </c>
      <c r="CK197" s="2">
        <f>SQRT('(5) year_D_R23p2-5.5km'!CU195^2+'(5) year_D_R23p2-5.5km'!$M195^2)</f>
        <v>1.0836057681418048</v>
      </c>
      <c r="CL197" s="2">
        <f>SQRT('(5) year_D_R23p2-5.5km'!CV195^2+'(5) year_D_R23p2-5.5km'!$M195^2)</f>
        <v>1.2906075717182002</v>
      </c>
      <c r="CM197" s="2">
        <f>SQRT('(5) year_D_R23p2-5.5km'!CW195^2+'(5) year_D_R23p2-5.5km'!$M195^2)</f>
        <v>1.3184207700066373</v>
      </c>
      <c r="CN197" s="2">
        <f>SQRT('(5) year_D_R23p2-5.5km'!CX195^2+'(5) year_D_R23p2-5.5km'!$M195^2)</f>
        <v>1.3558247915882538</v>
      </c>
      <c r="CO197" s="2">
        <f>SQRT('(5) year_D_R23p2-5.5km'!CY195^2+'(5) year_D_R23p2-5.5km'!$M195^2)</f>
        <v>1.3423590510956744</v>
      </c>
      <c r="CP197" s="2">
        <f>SQRT('(5) year_D_R23p2-5.5km'!CZ195^2+'(5) year_D_R23p2-5.5km'!$M195^2)</f>
        <v>1.3570187416347241</v>
      </c>
      <c r="CQ197" s="2">
        <f>SQRT('(5) year_D_R23p2-5.5km'!DA195^2+'(5) year_D_R23p2-5.5km'!$M195^2)</f>
        <v>1.3889325362454741</v>
      </c>
      <c r="CR197" s="2">
        <f>SQRT('(5) year_D_R23p2-5.5km'!DB195^2+'(5) year_D_R23p2-5.5km'!$M195^2)</f>
        <v>1.3163253052023893</v>
      </c>
      <c r="CS197" s="2">
        <f>SQRT('(5) year_D_R23p2-5.5km'!DC195^2+'(5) year_D_R23p2-5.5km'!$M195^2)</f>
        <v>1.2255842014074583</v>
      </c>
      <c r="CT197" s="2">
        <f>SQRT('(5) year_D_R23p2-5.5km'!DD195^2+'(5) year_D_R23p2-5.5km'!$M195^2)</f>
        <v>1.2831542011039232</v>
      </c>
      <c r="CU197" s="2">
        <f>SQRT('(5) year_D_R23p2-5.5km'!DE195^2+'(5) year_D_R23p2-5.5km'!$M195^2)</f>
        <v>1.2500521821987673</v>
      </c>
      <c r="CV197" s="2">
        <f>SQRT('(5) year_D_R23p2-5.5km'!DF195^2+'(5) year_D_R23p2-5.5km'!$M195^2)</f>
        <v>1.2867623137428883</v>
      </c>
      <c r="CW197" s="2">
        <f>SQRT('(5) year_D_R23p2-5.5km'!DG195^2+'(5) year_D_R23p2-5.5km'!$M195^2)</f>
        <v>1.3317897698524515</v>
      </c>
      <c r="CX197" s="2">
        <f>SQRT('(5) year_D_R23p2-5.5km'!DH195^2+'(5) year_D_R23p2-5.5km'!$M195^2)</f>
        <v>1.3170870953211908</v>
      </c>
      <c r="CY197" s="2">
        <f t="shared" si="25"/>
        <v>0.28094624435891746</v>
      </c>
      <c r="CZ197" s="2">
        <f t="shared" ref="CZ197:CZ260" si="28">AVERAGE(BD197:BV197)/SQRT(18)</f>
        <v>0.70015681445331579</v>
      </c>
      <c r="DA197" s="2">
        <f t="shared" si="26"/>
        <v>0.28325797355143567</v>
      </c>
    </row>
    <row r="198" spans="1:105" x14ac:dyDescent="0.2">
      <c r="A198" s="170" t="s">
        <v>82</v>
      </c>
      <c r="B198" s="3" t="s">
        <v>243</v>
      </c>
      <c r="C198" s="2">
        <f>'(6) SMB_R23p2-5km_Gl'!P197-'(5) year_D_R23p2-5.5km'!P196</f>
        <v>1.6692850055999999</v>
      </c>
      <c r="D198" s="2">
        <f>'(6) SMB_R23p2-5km_Gl'!Q197-'(5) year_D_R23p2-5.5km'!Q196</f>
        <v>9.3281879999999262E-2</v>
      </c>
      <c r="E198" s="2">
        <f>'(6) SMB_R23p2-5km_Gl'!R197-'(5) year_D_R23p2-5.5km'!R196</f>
        <v>0.6332818799999993</v>
      </c>
      <c r="F198" s="2">
        <f>'(6) SMB_R23p2-5km_Gl'!S197-'(5) year_D_R23p2-5.5km'!S196</f>
        <v>-0.22671812000000058</v>
      </c>
      <c r="G198" s="2">
        <f>'(6) SMB_R23p2-5km_Gl'!T197-'(5) year_D_R23p2-5.5km'!T196</f>
        <v>0.6332818799999993</v>
      </c>
      <c r="H198" s="2">
        <f>'(6) SMB_R23p2-5km_Gl'!U197-'(5) year_D_R23p2-5.5km'!U196</f>
        <v>0.45328187999999958</v>
      </c>
      <c r="I198" s="2">
        <f>'(6) SMB_R23p2-5km_Gl'!V197-'(5) year_D_R23p2-5.5km'!V196</f>
        <v>0.60328187999999905</v>
      </c>
      <c r="J198" s="2">
        <f>'(6) SMB_R23p2-5km_Gl'!W197-'(5) year_D_R23p2-5.5km'!W196</f>
        <v>-0.32671812000000067</v>
      </c>
      <c r="K198" s="2">
        <f>'(6) SMB_R23p2-5km_Gl'!X197-'(5) year_D_R23p2-5.5km'!X196</f>
        <v>0.9472787543999992</v>
      </c>
      <c r="L198" s="2">
        <f>'(6) SMB_R23p2-5km_Gl'!Y197-'(5) year_D_R23p2-5.5km'!Y196</f>
        <v>-1.6827212456000007</v>
      </c>
      <c r="M198" s="2">
        <f>'(6) SMB_R23p2-5km_Gl'!Z197-'(5) year_D_R23p2-5.5km'!Z196</f>
        <v>-0.79272124560000057</v>
      </c>
      <c r="N198" s="2">
        <f>'(6) SMB_R23p2-5km_Gl'!AA197-'(5) year_D_R23p2-5.5km'!AA196</f>
        <v>-0.96673374800000023</v>
      </c>
      <c r="O198" s="2">
        <f>'(6) SMB_R23p2-5km_Gl'!AB197-'(5) year_D_R23p2-5.5km'!AB196</f>
        <v>0.87524124719999907</v>
      </c>
      <c r="P198" s="2">
        <f>'(6) SMB_R23p2-5km_Gl'!AC197-'(5) year_D_R23p2-5.5km'!AC196</f>
        <v>1.817200614399999</v>
      </c>
      <c r="Q198" s="2">
        <f>'(6) SMB_R23p2-5km_Gl'!AD197-'(5) year_D_R23p2-5.5km'!AD196</f>
        <v>-0.55576080000000028</v>
      </c>
      <c r="R198" s="2">
        <f>'(6) SMB_R23p2-5km_Gl'!AE197-'(5) year_D_R23p2-5.5km'!AE196</f>
        <v>0.90461039999999926</v>
      </c>
      <c r="S198" s="2">
        <f>'(6) SMB_R23p2-5km_Gl'!AF197-'(5) year_D_R23p2-5.5km'!AF196</f>
        <v>-1.0777515336000008</v>
      </c>
      <c r="T198" s="2">
        <f>'(6) SMB_R23p2-5km_Gl'!AG197-'(5) year_D_R23p2-5.5km'!AG196</f>
        <v>-0.77668555000000028</v>
      </c>
      <c r="U198" s="2">
        <f>'(6) SMB_R23p2-5km_Gl'!AH197-'(5) year_D_R23p2-5.5km'!AH196</f>
        <v>-0.36247536040000128</v>
      </c>
      <c r="V198" s="2">
        <f>'(6) SMB_R23p2-5km_Gl'!AI197-'(5) year_D_R23p2-5.5km'!AI196</f>
        <v>-0.8235954199999993</v>
      </c>
      <c r="W198" s="2">
        <f>'(6) SMB_R23p2-5km_Gl'!AJ197-'(5) year_D_R23p2-5.5km'!AJ196</f>
        <v>-1.3197150232000001</v>
      </c>
      <c r="X198" s="2">
        <f>'(6) SMB_R23p2-5km_Gl'!AK197-'(5) year_D_R23p2-5.5km'!AK196</f>
        <v>-0.31506071999999996</v>
      </c>
      <c r="Y198" s="2">
        <f>'(6) SMB_R23p2-5km_Gl'!AL197-'(5) year_D_R23p2-5.5km'!AL196</f>
        <v>0.89263741079999992</v>
      </c>
      <c r="Z198" s="2">
        <f>'(6) SMB_R23p2-5km_Gl'!AM197-'(5) year_D_R23p2-5.5km'!AM196</f>
        <v>-2.1548718000000004</v>
      </c>
      <c r="AA198" s="2">
        <f>'(6) SMB_R23p2-5km_Gl'!AN197-'(5) year_D_R23p2-5.5km'!AN196</f>
        <v>-0.45917633920000078</v>
      </c>
      <c r="AB198" s="2">
        <f>'(6) SMB_R23p2-5km_Gl'!AO197-'(5) year_D_R23p2-5.5km'!AO196</f>
        <v>-0.21341482560000058</v>
      </c>
      <c r="AC198" s="2">
        <f>'(6) SMB_R23p2-5km_Gl'!AP197-'(5) year_D_R23p2-5.5km'!AP196</f>
        <v>-0.67953422820000098</v>
      </c>
      <c r="AD198" s="2">
        <f>'(6) SMB_R23p2-5km_Gl'!AQ197-'(5) year_D_R23p2-5.5km'!AQ196</f>
        <v>-7.1855798000000082E-2</v>
      </c>
      <c r="AE198" s="2">
        <f>'(6) SMB_R23p2-5km_Gl'!AR197-'(5) year_D_R23p2-5.5km'!AR196</f>
        <v>-0.92777782439999967</v>
      </c>
      <c r="AF198" s="2">
        <f>'(6) SMB_R23p2-5km_Gl'!AS197-'(5) year_D_R23p2-5.5km'!AS196</f>
        <v>-0.2446267576000003</v>
      </c>
      <c r="AG198" s="2">
        <f>'(6) SMB_R23p2-5km_Gl'!AT197-'(5) year_D_R23p2-5.5km'!AT196</f>
        <v>-0.80409197520000042</v>
      </c>
      <c r="AH198" s="2">
        <f>'(6) SMB_R23p2-5km_Gl'!AU197-'(5) year_D_R23p2-5.5km'!AU196</f>
        <v>3.154142763599999</v>
      </c>
      <c r="AI198" s="2">
        <f>'(6) SMB_R23p2-5km_Gl'!AV197-'(5) year_D_R23p2-5.5km'!AV196</f>
        <v>-0.59864177760000015</v>
      </c>
      <c r="AJ198" s="2">
        <f>'(6) SMB_R23p2-5km_Gl'!AW197-'(5) year_D_R23p2-5.5km'!AW196</f>
        <v>-0.77681017280000031</v>
      </c>
      <c r="AK198" s="2">
        <f>'(6) SMB_R23p2-5km_Gl'!AX197-'(5) year_D_R23p2-5.5km'!AX196</f>
        <v>-1.1436786760000004</v>
      </c>
      <c r="AL198" s="2">
        <f>'(6) SMB_R23p2-5km_Gl'!AY197-'(5) year_D_R23p2-5.5km'!AY196</f>
        <v>-0.35568127599999988</v>
      </c>
      <c r="AM198" s="2">
        <f>'(6) SMB_R23p2-5km_Gl'!AZ197-'(5) year_D_R23p2-5.5km'!AZ196</f>
        <v>-0.1695019894000005</v>
      </c>
      <c r="AN198" s="2">
        <f>'(6) SMB_R23p2-5km_Gl'!BA197-'(5) year_D_R23p2-5.5km'!BA196</f>
        <v>1.2215880582000005</v>
      </c>
      <c r="AO198" s="2">
        <f>'(6) SMB_R23p2-5km_Gl'!BB197-'(5) year_D_R23p2-5.5km'!BB196</f>
        <v>-1.0976024860000004</v>
      </c>
      <c r="AP198" s="2">
        <f>'(6) SMB_R23p2-5km_Gl'!BC197-'(5) year_D_R23p2-5.5km'!BC196</f>
        <v>-0.55798544199999922</v>
      </c>
      <c r="AQ198" s="2">
        <f>'(6) SMB_R23p2-5km_Gl'!BD197-'(5) year_D_R23p2-5.5km'!BD196</f>
        <v>-0.31260374480000053</v>
      </c>
      <c r="AR198" s="2">
        <f>'(6) SMB_R23p2-5km_Gl'!BE197-'(5) year_D_R23p2-5.5km'!BE196</f>
        <v>-0.87744660720000001</v>
      </c>
      <c r="AS198" s="2">
        <f>'(6) SMB_R23p2-5km_Gl'!BF197-'(5) year_D_R23p2-5.5km'!BF196</f>
        <v>-0.94188881900000032</v>
      </c>
      <c r="AT198" s="2">
        <f>'(6) SMB_R23p2-5km_Gl'!BG197-'(5) year_D_R23p2-5.5km'!BG196</f>
        <v>-0.85165522160000062</v>
      </c>
      <c r="AU198" s="2">
        <f>'(6) SMB_R23p2-5km_Gl'!BH197-'(5) year_D_R23p2-5.5km'!BH196</f>
        <v>-0.98285952000000076</v>
      </c>
      <c r="AV198" s="2">
        <f>'(6) SMB_R23p2-5km_Gl'!BI197-'(5) year_D_R23p2-5.5km'!BI196</f>
        <v>-1.28421757</v>
      </c>
      <c r="AW198" s="2">
        <f>'(6) SMB_R23p2-5km_Gl'!BJ197-'(5) year_D_R23p2-5.5km'!BJ196</f>
        <v>0.20084988159999906</v>
      </c>
      <c r="AX198" s="23">
        <f t="shared" si="27"/>
        <v>-0.23552578440869609</v>
      </c>
      <c r="AY198" s="23">
        <f t="shared" si="23"/>
        <v>9.7986299915788805E-2</v>
      </c>
      <c r="AZ198" s="23">
        <f t="shared" si="24"/>
        <v>-0.41951883543333357</v>
      </c>
      <c r="BD198" s="2">
        <f>SQRT('(5) year_D_R23p2-5.5km'!BN196^2+'(5) year_D_R23p2-5.5km'!$M196^2)</f>
        <v>4.3860648616251598</v>
      </c>
      <c r="BE198" s="2">
        <f>SQRT('(5) year_D_R23p2-5.5km'!BO196^2+'(5) year_D_R23p2-5.5km'!$M196^2)</f>
        <v>3.9695689481854721</v>
      </c>
      <c r="BF198" s="2">
        <f>SQRT('(5) year_D_R23p2-5.5km'!BP196^2+'(5) year_D_R23p2-5.5km'!$M196^2)</f>
        <v>3.5801566600830315</v>
      </c>
      <c r="BG198" s="2">
        <f>SQRT('(5) year_D_R23p2-5.5km'!BQ196^2+'(5) year_D_R23p2-5.5km'!$M196^2)</f>
        <v>3.2090744732182341</v>
      </c>
      <c r="BH198" s="2">
        <f>SQRT('(5) year_D_R23p2-5.5km'!BR196^2+'(5) year_D_R23p2-5.5km'!$M196^2)</f>
        <v>2.8517422730644055</v>
      </c>
      <c r="BI198" s="2">
        <f>SQRT('(5) year_D_R23p2-5.5km'!BS196^2+'(5) year_D_R23p2-5.5km'!$M196^2)</f>
        <v>2.5173238504964468</v>
      </c>
      <c r="BJ198" s="2">
        <f>SQRT('(5) year_D_R23p2-5.5km'!BT196^2+'(5) year_D_R23p2-5.5km'!$M196^2)</f>
        <v>2.1966591352039564</v>
      </c>
      <c r="BK198" s="2">
        <f>SQRT('(5) year_D_R23p2-5.5km'!BU196^2+'(5) year_D_R23p2-5.5km'!$M196^2)</f>
        <v>1.8943323562380798</v>
      </c>
      <c r="BL198" s="2">
        <f>SQRT('(5) year_D_R23p2-5.5km'!BV196^2+'(5) year_D_R23p2-5.5km'!$M196^2)</f>
        <v>1.6042397004156639</v>
      </c>
      <c r="BM198" s="2">
        <f>SQRT('(5) year_D_R23p2-5.5km'!BW196^2+'(5) year_D_R23p2-5.5km'!$M196^2)</f>
        <v>1.3342845638362075</v>
      </c>
      <c r="BN198" s="2">
        <f>SQRT('(5) year_D_R23p2-5.5km'!BX196^2+'(5) year_D_R23p2-5.5km'!$M196^2)</f>
        <v>1.0826781988390957</v>
      </c>
      <c r="BO198" s="2">
        <f>SQRT('(5) year_D_R23p2-5.5km'!BY196^2+'(5) year_D_R23p2-5.5km'!$M196^2)</f>
        <v>0.85077183046320248</v>
      </c>
      <c r="BP198" s="2">
        <f>SQRT('(5) year_D_R23p2-5.5km'!BZ196^2+'(5) year_D_R23p2-5.5km'!$M196^2)</f>
        <v>0.65904050706815742</v>
      </c>
      <c r="BQ198" s="2">
        <f>SQRT('(5) year_D_R23p2-5.5km'!CA196^2+'(5) year_D_R23p2-5.5km'!$M196^2)</f>
        <v>0.5661254464973251</v>
      </c>
      <c r="BR198" s="2">
        <f>SQRT('(5) year_D_R23p2-5.5km'!CB196^2+'(5) year_D_R23p2-5.5km'!$M196^2)</f>
        <v>0.5915926404651568</v>
      </c>
      <c r="BS198" s="2">
        <f>SQRT('(5) year_D_R23p2-5.5km'!CC196^2+'(5) year_D_R23p2-5.5km'!$M196^2)</f>
        <v>0.96050534069358473</v>
      </c>
      <c r="BT198" s="2">
        <f>SQRT('(5) year_D_R23p2-5.5km'!CD196^2+'(5) year_D_R23p2-5.5km'!$M196^2)</f>
        <v>0.62375706113963281</v>
      </c>
      <c r="BU198" s="2">
        <f>SQRT('(5) year_D_R23p2-5.5km'!CE196^2+'(5) year_D_R23p2-5.5km'!$M196^2)</f>
        <v>0.66664101824918431</v>
      </c>
      <c r="BV198" s="2">
        <f>SQRT('(5) year_D_R23p2-5.5km'!CF196^2+'(5) year_D_R23p2-5.5km'!$M196^2)</f>
        <v>0.69988964202880777</v>
      </c>
      <c r="BW198" s="2">
        <f>SQRT('(5) year_D_R23p2-5.5km'!CG196^2+'(5) year_D_R23p2-5.5km'!$M196^2)</f>
        <v>0.71893338764299886</v>
      </c>
      <c r="BX198" s="2">
        <f>SQRT('(5) year_D_R23p2-5.5km'!CH196^2+'(5) year_D_R23p2-5.5km'!$M196^2)</f>
        <v>0.78701220306056752</v>
      </c>
      <c r="BY198" s="2">
        <f>SQRT('(5) year_D_R23p2-5.5km'!CI196^2+'(5) year_D_R23p2-5.5km'!$M196^2)</f>
        <v>0.75508526799183273</v>
      </c>
      <c r="BZ198" s="2">
        <f>SQRT('(5) year_D_R23p2-5.5km'!CJ196^2+'(5) year_D_R23p2-5.5km'!$M196^2)</f>
        <v>0.68875863647895297</v>
      </c>
      <c r="CA198" s="2">
        <f>SQRT('(5) year_D_R23p2-5.5km'!CK196^2+'(5) year_D_R23p2-5.5km'!$M196^2)</f>
        <v>0.6409702928807679</v>
      </c>
      <c r="CB198" s="2">
        <f>SQRT('(5) year_D_R23p2-5.5km'!CL196^2+'(5) year_D_R23p2-5.5km'!$M196^2)</f>
        <v>0.73469918293528214</v>
      </c>
      <c r="CC198" s="2">
        <f>SQRT('(5) year_D_R23p2-5.5km'!CM196^2+'(5) year_D_R23p2-5.5km'!$M196^2)</f>
        <v>1.1738391638877619</v>
      </c>
      <c r="CD198" s="2">
        <f>SQRT('(5) year_D_R23p2-5.5km'!CN196^2+'(5) year_D_R23p2-5.5km'!$M196^2)</f>
        <v>1.1507900681643959</v>
      </c>
      <c r="CE198" s="2">
        <f>SQRT('(5) year_D_R23p2-5.5km'!CO196^2+'(5) year_D_R23p2-5.5km'!$M196^2)</f>
        <v>1.0271477221183696</v>
      </c>
      <c r="CF198" s="2">
        <f>SQRT('(5) year_D_R23p2-5.5km'!CP196^2+'(5) year_D_R23p2-5.5km'!$M196^2)</f>
        <v>1.114641793718623</v>
      </c>
      <c r="CG198" s="2">
        <f>SQRT('(5) year_D_R23p2-5.5km'!CQ196^2+'(5) year_D_R23p2-5.5km'!$M196^2)</f>
        <v>0.50156411479496688</v>
      </c>
      <c r="CH198" s="2">
        <f>SQRT('(5) year_D_R23p2-5.5km'!CR196^2+'(5) year_D_R23p2-5.5km'!$M196^2)</f>
        <v>0.63094595245064145</v>
      </c>
      <c r="CI198" s="2">
        <f>SQRT('(5) year_D_R23p2-5.5km'!CS196^2+'(5) year_D_R23p2-5.5km'!$M196^2)</f>
        <v>0.51223346533980196</v>
      </c>
      <c r="CJ198" s="2">
        <f>SQRT('(5) year_D_R23p2-5.5km'!CT196^2+'(5) year_D_R23p2-5.5km'!$M196^2)</f>
        <v>0.63066314555766079</v>
      </c>
      <c r="CK198" s="2">
        <f>SQRT('(5) year_D_R23p2-5.5km'!CU196^2+'(5) year_D_R23p2-5.5km'!$M196^2)</f>
        <v>0.60497210416221947</v>
      </c>
      <c r="CL198" s="2">
        <f>SQRT('(5) year_D_R23p2-5.5km'!CV196^2+'(5) year_D_R23p2-5.5km'!$M196^2)</f>
        <v>0.57729966495349894</v>
      </c>
      <c r="CM198" s="2">
        <f>SQRT('(5) year_D_R23p2-5.5km'!CW196^2+'(5) year_D_R23p2-5.5km'!$M196^2)</f>
        <v>0.58181839053414253</v>
      </c>
      <c r="CN198" s="2">
        <f>SQRT('(5) year_D_R23p2-5.5km'!CX196^2+'(5) year_D_R23p2-5.5km'!$M196^2)</f>
        <v>0.59883892505554792</v>
      </c>
      <c r="CO198" s="2">
        <f>SQRT('(5) year_D_R23p2-5.5km'!CY196^2+'(5) year_D_R23p2-5.5km'!$M196^2)</f>
        <v>0.61174035403788007</v>
      </c>
      <c r="CP198" s="2">
        <f>SQRT('(5) year_D_R23p2-5.5km'!CZ196^2+'(5) year_D_R23p2-5.5km'!$M196^2)</f>
        <v>0.61888036175086325</v>
      </c>
      <c r="CQ198" s="2">
        <f>SQRT('(5) year_D_R23p2-5.5km'!DA196^2+'(5) year_D_R23p2-5.5km'!$M196^2)</f>
        <v>0.63293058558514204</v>
      </c>
      <c r="CR198" s="2">
        <f>SQRT('(5) year_D_R23p2-5.5km'!DB196^2+'(5) year_D_R23p2-5.5km'!$M196^2)</f>
        <v>0.64366202756348523</v>
      </c>
      <c r="CS198" s="2">
        <f>SQRT('(5) year_D_R23p2-5.5km'!DC196^2+'(5) year_D_R23p2-5.5km'!$M196^2)</f>
        <v>0.63896294867724535</v>
      </c>
      <c r="CT198" s="2">
        <f>SQRT('(5) year_D_R23p2-5.5km'!DD196^2+'(5) year_D_R23p2-5.5km'!$M196^2)</f>
        <v>0.72202786513029715</v>
      </c>
      <c r="CU198" s="2">
        <f>SQRT('(5) year_D_R23p2-5.5km'!DE196^2+'(5) year_D_R23p2-5.5km'!$M196^2)</f>
        <v>0.73732611979769125</v>
      </c>
      <c r="CV198" s="2">
        <f>SQRT('(5) year_D_R23p2-5.5km'!DF196^2+'(5) year_D_R23p2-5.5km'!$M196^2)</f>
        <v>0.68893285795854842</v>
      </c>
      <c r="CW198" s="2">
        <f>SQRT('(5) year_D_R23p2-5.5km'!DG196^2+'(5) year_D_R23p2-5.5km'!$M196^2)</f>
        <v>0.9790411519071105</v>
      </c>
      <c r="CX198" s="2">
        <f>SQRT('(5) year_D_R23p2-5.5km'!DH196^2+'(5) year_D_R23p2-5.5km'!$M196^2)</f>
        <v>0.70760601125172773</v>
      </c>
      <c r="CY198" s="2">
        <f t="shared" si="25"/>
        <v>0.17482864785967314</v>
      </c>
      <c r="CZ198" s="2">
        <f t="shared" si="28"/>
        <v>0.4248154694362557</v>
      </c>
      <c r="DA198" s="2">
        <f t="shared" si="26"/>
        <v>0.15748160842750505</v>
      </c>
    </row>
    <row r="199" spans="1:105" ht="17" thickBot="1" x14ac:dyDescent="0.25">
      <c r="A199" s="170" t="s">
        <v>83</v>
      </c>
      <c r="B199" s="54" t="s">
        <v>243</v>
      </c>
      <c r="C199" s="2">
        <f>'(6) SMB_R23p2-5km_Gl'!P198-'(5) year_D_R23p2-5.5km'!P197</f>
        <v>1.1800000000000002</v>
      </c>
      <c r="D199" s="2">
        <f>'(6) SMB_R23p2-5km_Gl'!Q198-'(5) year_D_R23p2-5.5km'!Q197</f>
        <v>0.20000000000000018</v>
      </c>
      <c r="E199" s="2">
        <f>'(6) SMB_R23p2-5km_Gl'!R198-'(5) year_D_R23p2-5.5km'!R197</f>
        <v>0.5</v>
      </c>
      <c r="F199" s="2">
        <f>'(6) SMB_R23p2-5km_Gl'!S198-'(5) year_D_R23p2-5.5km'!S197</f>
        <v>2.0000000000000018E-2</v>
      </c>
      <c r="G199" s="2">
        <f>'(6) SMB_R23p2-5km_Gl'!T198-'(5) year_D_R23p2-5.5km'!T197</f>
        <v>0.53000000000000025</v>
      </c>
      <c r="H199" s="2">
        <f>'(6) SMB_R23p2-5km_Gl'!U198-'(5) year_D_R23p2-5.5km'!U197</f>
        <v>0.42000000000000037</v>
      </c>
      <c r="I199" s="2">
        <f>'(6) SMB_R23p2-5km_Gl'!V198-'(5) year_D_R23p2-5.5km'!V197</f>
        <v>0.56000000000000005</v>
      </c>
      <c r="J199" s="2">
        <f>'(6) SMB_R23p2-5km_Gl'!W198-'(5) year_D_R23p2-5.5km'!W197</f>
        <v>-5.9999999999999609E-2</v>
      </c>
      <c r="K199" s="2">
        <f>'(6) SMB_R23p2-5km_Gl'!X198-'(5) year_D_R23p2-5.5km'!X197</f>
        <v>0.86000000000000032</v>
      </c>
      <c r="L199" s="2">
        <f>'(6) SMB_R23p2-5km_Gl'!Y198-'(5) year_D_R23p2-5.5km'!Y197</f>
        <v>-0.98999999999999977</v>
      </c>
      <c r="M199" s="2">
        <f>'(6) SMB_R23p2-5km_Gl'!Z198-'(5) year_D_R23p2-5.5km'!Z197</f>
        <v>-0.43999999999999972</v>
      </c>
      <c r="N199" s="2">
        <f>'(6) SMB_R23p2-5km_Gl'!AA198-'(5) year_D_R23p2-5.5km'!AA197</f>
        <v>-0.41999999999999993</v>
      </c>
      <c r="O199" s="2">
        <f>'(6) SMB_R23p2-5km_Gl'!AB198-'(5) year_D_R23p2-5.5km'!AB197</f>
        <v>0.62000000000000011</v>
      </c>
      <c r="P199" s="2">
        <f>'(6) SMB_R23p2-5km_Gl'!AC198-'(5) year_D_R23p2-5.5km'!AC197</f>
        <v>1.1500000000000004</v>
      </c>
      <c r="Q199" s="2">
        <f>'(6) SMB_R23p2-5km_Gl'!AD198-'(5) year_D_R23p2-5.5km'!AD197</f>
        <v>-0.24029999999999951</v>
      </c>
      <c r="R199" s="2">
        <f>'(6) SMB_R23p2-5km_Gl'!AE198-'(5) year_D_R23p2-5.5km'!AE197</f>
        <v>0.81939999999999991</v>
      </c>
      <c r="S199" s="2">
        <f>'(6) SMB_R23p2-5km_Gl'!AF198-'(5) year_D_R23p2-5.5km'!AF197</f>
        <v>-0.97089999999999987</v>
      </c>
      <c r="T199" s="2">
        <f>'(6) SMB_R23p2-5km_Gl'!AG198-'(5) year_D_R23p2-5.5km'!AG197</f>
        <v>-1.2453999999999998</v>
      </c>
      <c r="U199" s="2">
        <f>'(6) SMB_R23p2-5km_Gl'!AH198-'(5) year_D_R23p2-5.5km'!AH197</f>
        <v>-1.0427999999999997</v>
      </c>
      <c r="V199" s="2">
        <f>'(6) SMB_R23p2-5km_Gl'!AI198-'(5) year_D_R23p2-5.5km'!AI197</f>
        <v>-1.3702000000000001</v>
      </c>
      <c r="W199" s="2">
        <f>'(6) SMB_R23p2-5km_Gl'!AJ198-'(5) year_D_R23p2-5.5km'!AJ197</f>
        <v>-1.7175999999999996</v>
      </c>
      <c r="X199" s="2">
        <f>'(6) SMB_R23p2-5km_Gl'!AK198-'(5) year_D_R23p2-5.5km'!AK197</f>
        <v>-1.3209999999999997</v>
      </c>
      <c r="Y199" s="2">
        <f>'(6) SMB_R23p2-5km_Gl'!AL198-'(5) year_D_R23p2-5.5km'!AL197</f>
        <v>-0.71439999999999948</v>
      </c>
      <c r="Z199" s="2">
        <f>'(6) SMB_R23p2-5km_Gl'!AM198-'(5) year_D_R23p2-5.5km'!AM197</f>
        <v>-2.7577999999999996</v>
      </c>
      <c r="AA199" s="2">
        <f>'(6) SMB_R23p2-5km_Gl'!AN198-'(5) year_D_R23p2-5.5km'!AN197</f>
        <v>-1.4611999999999998</v>
      </c>
      <c r="AB199" s="2">
        <f>'(6) SMB_R23p2-5km_Gl'!AO198-'(5) year_D_R23p2-5.5km'!AO197</f>
        <v>-1.2188999999999997</v>
      </c>
      <c r="AC199" s="2">
        <f>'(6) SMB_R23p2-5km_Gl'!AP198-'(5) year_D_R23p2-5.5km'!AP197</f>
        <v>-0.97659999999999991</v>
      </c>
      <c r="AD199" s="2">
        <f>'(6) SMB_R23p2-5km_Gl'!AQ198-'(5) year_D_R23p2-5.5km'!AQ197</f>
        <v>-0.98429999999999973</v>
      </c>
      <c r="AE199" s="2">
        <f>'(6) SMB_R23p2-5km_Gl'!AR198-'(5) year_D_R23p2-5.5km'!AR197</f>
        <v>-1.3840999999999999</v>
      </c>
      <c r="AF199" s="2">
        <f>'(6) SMB_R23p2-5km_Gl'!AS198-'(5) year_D_R23p2-5.5km'!AS197</f>
        <v>-1.0640000000000001</v>
      </c>
      <c r="AG199" s="2">
        <f>'(6) SMB_R23p2-5km_Gl'!AT198-'(5) year_D_R23p2-5.5km'!AT197</f>
        <v>-1.4818</v>
      </c>
      <c r="AH199" s="2">
        <f>'(6) SMB_R23p2-5km_Gl'!AU198-'(5) year_D_R23p2-5.5km'!AU197</f>
        <v>0.73780000000000046</v>
      </c>
      <c r="AI199" s="2">
        <f>'(6) SMB_R23p2-5km_Gl'!AV198-'(5) year_D_R23p2-5.5km'!AV197</f>
        <v>-1.4628999999999999</v>
      </c>
      <c r="AJ199" s="2">
        <f>'(6) SMB_R23p2-5km_Gl'!AW198-'(5) year_D_R23p2-5.5km'!AW197</f>
        <v>-1.9152999999999993</v>
      </c>
      <c r="AK199" s="2">
        <f>'(6) SMB_R23p2-5km_Gl'!AX198-'(5) year_D_R23p2-5.5km'!AX197</f>
        <v>-2.4780999999999995</v>
      </c>
      <c r="AL199" s="2">
        <f>'(6) SMB_R23p2-5km_Gl'!AY198-'(5) year_D_R23p2-5.5km'!AY197</f>
        <v>-1.8550999999999995</v>
      </c>
      <c r="AM199" s="2">
        <f>'(6) SMB_R23p2-5km_Gl'!AZ198-'(5) year_D_R23p2-5.5km'!AZ197</f>
        <v>-1.5735999999999997</v>
      </c>
      <c r="AN199" s="2">
        <f>'(6) SMB_R23p2-5km_Gl'!BA198-'(5) year_D_R23p2-5.5km'!BA197</f>
        <v>-0.56459999999999955</v>
      </c>
      <c r="AO199" s="2">
        <f>'(6) SMB_R23p2-5km_Gl'!BB198-'(5) year_D_R23p2-5.5km'!BB197</f>
        <v>-2.4173999999999993</v>
      </c>
      <c r="AP199" s="2">
        <f>'(6) SMB_R23p2-5km_Gl'!BC198-'(5) year_D_R23p2-5.5km'!BC197</f>
        <v>-2.3834999999999997</v>
      </c>
      <c r="AQ199" s="2">
        <f>'(6) SMB_R23p2-5km_Gl'!BD198-'(5) year_D_R23p2-5.5km'!BD197</f>
        <v>-2.0219999999999998</v>
      </c>
      <c r="AR199" s="2">
        <f>'(6) SMB_R23p2-5km_Gl'!BE198-'(5) year_D_R23p2-5.5km'!BE197</f>
        <v>-1.9998999999999998</v>
      </c>
      <c r="AS199" s="2">
        <f>'(6) SMB_R23p2-5km_Gl'!BF198-'(5) year_D_R23p2-5.5km'!BF197</f>
        <v>-1.3908999999999998</v>
      </c>
      <c r="AT199" s="2">
        <f>'(6) SMB_R23p2-5km_Gl'!BG198-'(5) year_D_R23p2-5.5km'!BG197</f>
        <v>-1.3148999999999997</v>
      </c>
      <c r="AU199" s="2">
        <f>'(6) SMB_R23p2-5km_Gl'!BH198-'(5) year_D_R23p2-5.5km'!BH197</f>
        <v>-1.3529999999999998</v>
      </c>
      <c r="AV199" s="2">
        <f>'(6) SMB_R23p2-5km_Gl'!BI198-'(5) year_D_R23p2-5.5km'!BI197</f>
        <v>-0.95969999999999978</v>
      </c>
      <c r="AW199" s="2">
        <f>'(6) SMB_R23p2-5km_Gl'!BJ198-'(5) year_D_R23p2-5.5km'!BJ197</f>
        <v>-0.74259999999999948</v>
      </c>
      <c r="AX199" s="23">
        <f t="shared" si="27"/>
        <v>-0.8251086956521736</v>
      </c>
      <c r="AY199" s="23">
        <f t="shared" ref="AY199:AY258" si="29">AVERAGE(C199:U199)</f>
        <v>7.6315789473684406E-2</v>
      </c>
      <c r="AZ199" s="23">
        <f t="shared" ref="AZ199:AZ258" si="30">AVERAGE(AE199:AV199)</f>
        <v>-1.4934999999999994</v>
      </c>
      <c r="BA199" s="77"/>
      <c r="BB199" s="39"/>
      <c r="BC199" s="39"/>
      <c r="BD199" s="2">
        <f>SQRT('(5) year_D_R23p2-5.5km'!BN197^2+'(5) year_D_R23p2-5.5km'!$M197^2)</f>
        <v>2.4465108173872432</v>
      </c>
      <c r="BE199" s="2">
        <f>SQRT('(5) year_D_R23p2-5.5km'!BO197^2+'(5) year_D_R23p2-5.5km'!$M197^2)</f>
        <v>2.2449611761776258</v>
      </c>
      <c r="BF199" s="2">
        <f>SQRT('(5) year_D_R23p2-5.5km'!BP197^2+'(5) year_D_R23p2-5.5km'!$M197^2)</f>
        <v>2.0554292453482437</v>
      </c>
      <c r="BG199" s="2">
        <f>SQRT('(5) year_D_R23p2-5.5km'!BQ197^2+'(5) year_D_R23p2-5.5km'!$M197^2)</f>
        <v>1.8735480429188429</v>
      </c>
      <c r="BH199" s="2">
        <f>SQRT('(5) year_D_R23p2-5.5km'!BR197^2+'(5) year_D_R23p2-5.5km'!$M197^2)</f>
        <v>1.7039995821064657</v>
      </c>
      <c r="BI199" s="2">
        <f>SQRT('(5) year_D_R23p2-5.5km'!BS197^2+'(5) year_D_R23p2-5.5km'!$M197^2)</f>
        <v>1.5447898632776036</v>
      </c>
      <c r="BJ199" s="2">
        <f>SQRT('(5) year_D_R23p2-5.5km'!BT197^2+'(5) year_D_R23p2-5.5km'!$M197^2)</f>
        <v>1.3941089895424441</v>
      </c>
      <c r="BK199" s="2">
        <f>SQRT('(5) year_D_R23p2-5.5km'!BU197^2+'(5) year_D_R23p2-5.5km'!$M197^2)</f>
        <v>1.2568386694022036</v>
      </c>
      <c r="BL199" s="2">
        <f>SQRT('(5) year_D_R23p2-5.5km'!BV197^2+'(5) year_D_R23p2-5.5km'!$M197^2)</f>
        <v>1.1315045698658523</v>
      </c>
      <c r="BM199" s="2">
        <f>SQRT('(5) year_D_R23p2-5.5km'!BW197^2+'(5) year_D_R23p2-5.5km'!$M197^2)</f>
        <v>1.0191475497050335</v>
      </c>
      <c r="BN199" s="2">
        <f>SQRT('(5) year_D_R23p2-5.5km'!BX197^2+'(5) year_D_R23p2-5.5km'!$M197^2)</f>
        <v>0.9248549546788688</v>
      </c>
      <c r="BO199" s="2">
        <f>SQRT('(5) year_D_R23p2-5.5km'!BY197^2+'(5) year_D_R23p2-5.5km'!$M197^2)</f>
        <v>0.85258031431739023</v>
      </c>
      <c r="BP199" s="2">
        <f>SQRT('(5) year_D_R23p2-5.5km'!BZ197^2+'(5) year_D_R23p2-5.5km'!$M197^2)</f>
        <v>0.80669973108352322</v>
      </c>
      <c r="BQ199" s="2">
        <f>SQRT('(5) year_D_R23p2-5.5km'!CA197^2+'(5) year_D_R23p2-5.5km'!$M197^2)</f>
        <v>0.79144403835680532</v>
      </c>
      <c r="BR199" s="2">
        <f>SQRT('(5) year_D_R23p2-5.5km'!CB197^2+'(5) year_D_R23p2-5.5km'!$M197^2)</f>
        <v>0.83491398920669757</v>
      </c>
      <c r="BS199" s="2">
        <f>SQRT('(5) year_D_R23p2-5.5km'!CC197^2+'(5) year_D_R23p2-5.5km'!$M197^2)</f>
        <v>0.87464380882496318</v>
      </c>
      <c r="BT199" s="2">
        <f>SQRT('(5) year_D_R23p2-5.5km'!CD197^2+'(5) year_D_R23p2-5.5km'!$M197^2)</f>
        <v>0.88482084887205736</v>
      </c>
      <c r="BU199" s="2">
        <f>SQRT('(5) year_D_R23p2-5.5km'!CE197^2+'(5) year_D_R23p2-5.5km'!$M197^2)</f>
        <v>0.94892085266490012</v>
      </c>
      <c r="BV199" s="2">
        <f>SQRT('(5) year_D_R23p2-5.5km'!CF197^2+'(5) year_D_R23p2-5.5km'!$M197^2)</f>
        <v>1.0481849407527843</v>
      </c>
      <c r="BW199" s="2">
        <f>SQRT('(5) year_D_R23p2-5.5km'!CG197^2+'(5) year_D_R23p2-5.5km'!$M197^2)</f>
        <v>1.1440275469642902</v>
      </c>
      <c r="BX199" s="2">
        <f>SQRT('(5) year_D_R23p2-5.5km'!CH197^2+'(5) year_D_R23p2-5.5km'!$M197^2)</f>
        <v>2.3114319196897135</v>
      </c>
      <c r="BY199" s="2">
        <f>SQRT('(5) year_D_R23p2-5.5km'!CI197^2+'(5) year_D_R23p2-5.5km'!$M197^2)</f>
        <v>2.2931962561844701</v>
      </c>
      <c r="BZ199" s="2">
        <f>SQRT('(5) year_D_R23p2-5.5km'!CJ197^2+'(5) year_D_R23p2-5.5km'!$M197^2)</f>
        <v>2.2750839105234375</v>
      </c>
      <c r="CA199" s="2">
        <f>SQRT('(5) year_D_R23p2-5.5km'!CK197^2+'(5) year_D_R23p2-5.5km'!$M197^2)</f>
        <v>2.2527482746928875</v>
      </c>
      <c r="CB199" s="2">
        <f>SQRT('(5) year_D_R23p2-5.5km'!CL197^2+'(5) year_D_R23p2-5.5km'!$M197^2)</f>
        <v>2.4079801246752788</v>
      </c>
      <c r="CC199" s="2">
        <f>SQRT('(5) year_D_R23p2-5.5km'!CM197^2+'(5) year_D_R23p2-5.5km'!$M197^2)</f>
        <v>2.3612472122509884</v>
      </c>
      <c r="CD199" s="2">
        <f>SQRT('(5) year_D_R23p2-5.5km'!CN197^2+'(5) year_D_R23p2-5.5km'!$M197^2)</f>
        <v>2.3151278563199624</v>
      </c>
      <c r="CE199" s="2">
        <f>SQRT('(5) year_D_R23p2-5.5km'!CO197^2+'(5) year_D_R23p2-5.5km'!$M197^2)</f>
        <v>1.4296854712122984</v>
      </c>
      <c r="CF199" s="2">
        <f>SQRT('(5) year_D_R23p2-5.5km'!CP197^2+'(5) year_D_R23p2-5.5km'!$M197^2)</f>
        <v>1.8075151632530919</v>
      </c>
      <c r="CG199" s="2">
        <f>SQRT('(5) year_D_R23p2-5.5km'!CQ197^2+'(5) year_D_R23p2-5.5km'!$M197^2)</f>
        <v>1.7521834000105454</v>
      </c>
      <c r="CH199" s="2">
        <f>SQRT('(5) year_D_R23p2-5.5km'!CR197^2+'(5) year_D_R23p2-5.5km'!$M197^2)</f>
        <v>1.0395025139182335</v>
      </c>
      <c r="CI199" s="2">
        <f>SQRT('(5) year_D_R23p2-5.5km'!CS197^2+'(5) year_D_R23p2-5.5km'!$M197^2)</f>
        <v>1.0911349467050719</v>
      </c>
      <c r="CJ199" s="2">
        <f>SQRT('(5) year_D_R23p2-5.5km'!CT197^2+'(5) year_D_R23p2-5.5km'!$M197^2)</f>
        <v>1.1184496033030467</v>
      </c>
      <c r="CK199" s="2">
        <f>SQRT('(5) year_D_R23p2-5.5km'!CU197^2+'(5) year_D_R23p2-5.5km'!$M197^2)</f>
        <v>1.2146593154300167</v>
      </c>
      <c r="CL199" s="2">
        <f>SQRT('(5) year_D_R23p2-5.5km'!CV197^2+'(5) year_D_R23p2-5.5km'!$M197^2)</f>
        <v>1.34578165251215</v>
      </c>
      <c r="CM199" s="2">
        <f>SQRT('(5) year_D_R23p2-5.5km'!CW197^2+'(5) year_D_R23p2-5.5km'!$M197^2)</f>
        <v>1.2647287475765958</v>
      </c>
      <c r="CN199" s="2">
        <f>SQRT('(5) year_D_R23p2-5.5km'!CX197^2+'(5) year_D_R23p2-5.5km'!$M197^2)</f>
        <v>1.3268058414397201</v>
      </c>
      <c r="CO199" s="2">
        <f>SQRT('(5) year_D_R23p2-5.5km'!CY197^2+'(5) year_D_R23p2-5.5km'!$M197^2)</f>
        <v>1.3222644541574922</v>
      </c>
      <c r="CP199" s="2">
        <f>SQRT('(5) year_D_R23p2-5.5km'!CZ197^2+'(5) year_D_R23p2-5.5km'!$M197^2)</f>
        <v>1.4427312195856004</v>
      </c>
      <c r="CQ199" s="2">
        <f>SQRT('(5) year_D_R23p2-5.5km'!DA197^2+'(5) year_D_R23p2-5.5km'!$M197^2)</f>
        <v>1.5720021965925812</v>
      </c>
      <c r="CR199" s="2">
        <f>SQRT('(5) year_D_R23p2-5.5km'!DB197^2+'(5) year_D_R23p2-5.5km'!$M197^2)</f>
        <v>1.5498541494852642</v>
      </c>
      <c r="CS199" s="2">
        <f>SQRT('(5) year_D_R23p2-5.5km'!DC197^2+'(5) year_D_R23p2-5.5km'!$M197^2)</f>
        <v>1.4399214065567116</v>
      </c>
      <c r="CT199" s="2">
        <f>SQRT('(5) year_D_R23p2-5.5km'!DD197^2+'(5) year_D_R23p2-5.5km'!$M197^2)</f>
        <v>1.3996609221634335</v>
      </c>
      <c r="CU199" s="2">
        <f>SQRT('(5) year_D_R23p2-5.5km'!DE197^2+'(5) year_D_R23p2-5.5km'!$M197^2)</f>
        <v>1.3740542852328277</v>
      </c>
      <c r="CV199" s="2">
        <f>SQRT('(5) year_D_R23p2-5.5km'!DF197^2+'(5) year_D_R23p2-5.5km'!$M197^2)</f>
        <v>1.3287489513522128</v>
      </c>
      <c r="CW199" s="2">
        <f>SQRT('(5) year_D_R23p2-5.5km'!DG197^2+'(5) year_D_R23p2-5.5km'!$M197^2)</f>
        <v>1.5220932992521181</v>
      </c>
      <c r="CX199" s="2">
        <f>SQRT('(5) year_D_R23p2-5.5km'!DH197^2+'(5) year_D_R23p2-5.5km'!$M197^2)</f>
        <v>1.4436157064877833</v>
      </c>
      <c r="CY199" s="2">
        <f t="shared" si="25"/>
        <v>0.22146964378050218</v>
      </c>
      <c r="CZ199" s="2">
        <f t="shared" si="28"/>
        <v>0.30564258890249218</v>
      </c>
      <c r="DA199" s="2">
        <f t="shared" si="26"/>
        <v>0.32621313398516383</v>
      </c>
    </row>
    <row r="200" spans="1:105" x14ac:dyDescent="0.2">
      <c r="A200" s="170" t="s">
        <v>107</v>
      </c>
      <c r="B200" s="3" t="s">
        <v>243</v>
      </c>
      <c r="C200" s="2">
        <f>'(6) SMB_R23p2-5km_Gl'!P199-'(5) year_D_R23p2-5.5km'!P198</f>
        <v>0.13069999999999998</v>
      </c>
      <c r="D200" s="2">
        <f>'(6) SMB_R23p2-5km_Gl'!Q199-'(5) year_D_R23p2-5.5km'!Q198</f>
        <v>5.0699999999999967E-2</v>
      </c>
      <c r="E200" s="2">
        <f>'(6) SMB_R23p2-5km_Gl'!R199-'(5) year_D_R23p2-5.5km'!R198</f>
        <v>9.0700000000000003E-2</v>
      </c>
      <c r="F200" s="2">
        <f>'(6) SMB_R23p2-5km_Gl'!S199-'(5) year_D_R23p2-5.5km'!S198</f>
        <v>6.9999999999997842E-4</v>
      </c>
      <c r="G200" s="2">
        <f>'(6) SMB_R23p2-5km_Gl'!T199-'(5) year_D_R23p2-5.5km'!T198</f>
        <v>5.0699999999999967E-2</v>
      </c>
      <c r="H200" s="2">
        <f>'(6) SMB_R23p2-5km_Gl'!U199-'(5) year_D_R23p2-5.5km'!U198</f>
        <v>7.0699999999999985E-2</v>
      </c>
      <c r="I200" s="2">
        <f>'(6) SMB_R23p2-5km_Gl'!V199-'(5) year_D_R23p2-5.5km'!V198</f>
        <v>8.0699999999999994E-2</v>
      </c>
      <c r="J200" s="2">
        <f>'(6) SMB_R23p2-5km_Gl'!W199-'(5) year_D_R23p2-5.5km'!W198</f>
        <v>3.0700000000000005E-2</v>
      </c>
      <c r="K200" s="2">
        <f>'(6) SMB_R23p2-5km_Gl'!X199-'(5) year_D_R23p2-5.5km'!X198</f>
        <v>0.1507</v>
      </c>
      <c r="L200" s="2">
        <f>'(6) SMB_R23p2-5km_Gl'!Y199-'(5) year_D_R23p2-5.5km'!Y198</f>
        <v>-0.13930000000000001</v>
      </c>
      <c r="M200" s="2">
        <f>'(6) SMB_R23p2-5km_Gl'!Z199-'(5) year_D_R23p2-5.5km'!Z198</f>
        <v>-0.11930000000000002</v>
      </c>
      <c r="N200" s="2">
        <f>'(6) SMB_R23p2-5km_Gl'!AA199-'(5) year_D_R23p2-5.5km'!AA198</f>
        <v>-3.9300000000000002E-2</v>
      </c>
      <c r="O200" s="2">
        <f>'(6) SMB_R23p2-5km_Gl'!AB199-'(5) year_D_R23p2-5.5km'!AB198</f>
        <v>8.0699999999999994E-2</v>
      </c>
      <c r="P200" s="2">
        <f>'(6) SMB_R23p2-5km_Gl'!AC199-'(5) year_D_R23p2-5.5km'!AC198</f>
        <v>0.13069999999999998</v>
      </c>
      <c r="Q200" s="2">
        <f>'(6) SMB_R23p2-5km_Gl'!AD199-'(5) year_D_R23p2-5.5km'!AD198</f>
        <v>6.9999999999997842E-4</v>
      </c>
      <c r="R200" s="2">
        <f>'(6) SMB_R23p2-5km_Gl'!AE199-'(5) year_D_R23p2-5.5km'!AE198</f>
        <v>0.19069999999999998</v>
      </c>
      <c r="S200" s="2">
        <f>'(6) SMB_R23p2-5km_Gl'!AF199-'(5) year_D_R23p2-5.5km'!AF198</f>
        <v>-9.9299999999999999E-2</v>
      </c>
      <c r="T200" s="2">
        <f>'(6) SMB_R23p2-5km_Gl'!AG199-'(5) year_D_R23p2-5.5km'!AG198</f>
        <v>-0.10930000000000001</v>
      </c>
      <c r="U200" s="2">
        <f>'(6) SMB_R23p2-5km_Gl'!AH199-'(5) year_D_R23p2-5.5km'!AH198</f>
        <v>-2.930000000000002E-2</v>
      </c>
      <c r="V200" s="2">
        <f>'(6) SMB_R23p2-5km_Gl'!AI199-'(5) year_D_R23p2-5.5km'!AI198</f>
        <v>-5.9300000000000019E-2</v>
      </c>
      <c r="W200" s="2">
        <f>'(6) SMB_R23p2-5km_Gl'!AJ199-'(5) year_D_R23p2-5.5km'!AJ198</f>
        <v>-4.930000000000001E-2</v>
      </c>
      <c r="X200" s="2">
        <f>'(6) SMB_R23p2-5km_Gl'!AK199-'(5) year_D_R23p2-5.5km'!AK198</f>
        <v>5.0699999999999967E-2</v>
      </c>
      <c r="Y200" s="2">
        <f>'(6) SMB_R23p2-5km_Gl'!AL199-'(5) year_D_R23p2-5.5km'!AL198</f>
        <v>7.0699999999999985E-2</v>
      </c>
      <c r="Z200" s="2">
        <f>'(6) SMB_R23p2-5km_Gl'!AM199-'(5) year_D_R23p2-5.5km'!AM198</f>
        <v>-0.1993</v>
      </c>
      <c r="AA200" s="2">
        <f>'(6) SMB_R23p2-5km_Gl'!AN199-'(5) year_D_R23p2-5.5km'!AN198</f>
        <v>-7.9300000000000009E-2</v>
      </c>
      <c r="AB200" s="2">
        <f>'(6) SMB_R23p2-5km_Gl'!AO199-'(5) year_D_R23p2-5.5km'!AO198</f>
        <v>-6.93E-2</v>
      </c>
      <c r="AC200" s="2">
        <f>'(6) SMB_R23p2-5km_Gl'!AP199-'(5) year_D_R23p2-5.5km'!AP198</f>
        <v>-6.93E-2</v>
      </c>
      <c r="AD200" s="2">
        <f>'(6) SMB_R23p2-5km_Gl'!AQ199-'(5) year_D_R23p2-5.5km'!AQ198</f>
        <v>-0.11930000000000002</v>
      </c>
      <c r="AE200" s="2">
        <f>'(6) SMB_R23p2-5km_Gl'!AR199-'(5) year_D_R23p2-5.5km'!AR198</f>
        <v>-0.11930000000000002</v>
      </c>
      <c r="AF200" s="2">
        <f>'(6) SMB_R23p2-5km_Gl'!AS199-'(5) year_D_R23p2-5.5km'!AS198</f>
        <v>-0.10930000000000001</v>
      </c>
      <c r="AG200" s="2">
        <f>'(6) SMB_R23p2-5km_Gl'!AT199-'(5) year_D_R23p2-5.5km'!AT198</f>
        <v>-0.14930000000000002</v>
      </c>
      <c r="AH200" s="2">
        <f>'(6) SMB_R23p2-5km_Gl'!AU199-'(5) year_D_R23p2-5.5km'!AU198</f>
        <v>0.12069999999999997</v>
      </c>
      <c r="AI200" s="2">
        <f>'(6) SMB_R23p2-5km_Gl'!AV199-'(5) year_D_R23p2-5.5km'!AV198</f>
        <v>-0.10930000000000001</v>
      </c>
      <c r="AJ200" s="2">
        <f>'(6) SMB_R23p2-5km_Gl'!AW199-'(5) year_D_R23p2-5.5km'!AW198</f>
        <v>-0.16930000000000001</v>
      </c>
      <c r="AK200" s="2">
        <f>'(6) SMB_R23p2-5km_Gl'!AX199-'(5) year_D_R23p2-5.5km'!AX198</f>
        <v>-0.20930000000000001</v>
      </c>
      <c r="AL200" s="2">
        <f>'(6) SMB_R23p2-5km_Gl'!AY199-'(5) year_D_R23p2-5.5km'!AY198</f>
        <v>-0.13930000000000001</v>
      </c>
      <c r="AM200" s="2">
        <f>'(6) SMB_R23p2-5km_Gl'!AZ199-'(5) year_D_R23p2-5.5km'!AZ198</f>
        <v>-0.11930000000000002</v>
      </c>
      <c r="AN200" s="2">
        <f>'(6) SMB_R23p2-5km_Gl'!BA199-'(5) year_D_R23p2-5.5km'!BA198</f>
        <v>2.0699999999999996E-2</v>
      </c>
      <c r="AO200" s="2">
        <f>'(6) SMB_R23p2-5km_Gl'!BB199-'(5) year_D_R23p2-5.5km'!BB198</f>
        <v>-0.1993</v>
      </c>
      <c r="AP200" s="2">
        <f>'(6) SMB_R23p2-5km_Gl'!BC199-'(5) year_D_R23p2-5.5km'!BC198</f>
        <v>-0.1993</v>
      </c>
      <c r="AQ200" s="2">
        <f>'(6) SMB_R23p2-5km_Gl'!BD199-'(5) year_D_R23p2-5.5km'!BD198</f>
        <v>-0.10930000000000001</v>
      </c>
      <c r="AR200" s="2">
        <f>'(6) SMB_R23p2-5km_Gl'!BE199-'(5) year_D_R23p2-5.5km'!BE198</f>
        <v>-0.12930000000000003</v>
      </c>
      <c r="AS200" s="2">
        <f>'(6) SMB_R23p2-5km_Gl'!BF199-'(5) year_D_R23p2-5.5km'!BF198</f>
        <v>-4.930000000000001E-2</v>
      </c>
      <c r="AT200" s="2">
        <f>'(6) SMB_R23p2-5km_Gl'!BG199-'(5) year_D_R23p2-5.5km'!BG198</f>
        <v>-5.9300000000000019E-2</v>
      </c>
      <c r="AU200" s="2">
        <f>'(6) SMB_R23p2-5km_Gl'!BH199-'(5) year_D_R23p2-5.5km'!BH198</f>
        <v>-6.93E-2</v>
      </c>
      <c r="AV200" s="2">
        <f>'(6) SMB_R23p2-5km_Gl'!BI199-'(5) year_D_R23p2-5.5km'!BI198</f>
        <v>3.0700000000000005E-2</v>
      </c>
      <c r="AW200" s="2">
        <f>'(6) SMB_R23p2-5km_Gl'!BJ199-'(5) year_D_R23p2-5.5km'!BJ198</f>
        <v>8.0699999999999994E-2</v>
      </c>
      <c r="AX200" s="23">
        <f t="shared" si="27"/>
        <v>-3.8430434782608706E-2</v>
      </c>
      <c r="AY200" s="23">
        <f t="shared" si="29"/>
        <v>2.7542105263157882E-2</v>
      </c>
      <c r="AZ200" s="23">
        <f t="shared" si="30"/>
        <v>-9.8188888888888895E-2</v>
      </c>
      <c r="BD200" s="2">
        <f>SQRT('(5) year_D_R23p2-5.5km'!BN198^2+'(5) year_D_R23p2-5.5km'!$M198^2)</f>
        <v>7.2688747958143618E-2</v>
      </c>
      <c r="BE200" s="2">
        <f>SQRT('(5) year_D_R23p2-5.5km'!BO198^2+'(5) year_D_R23p2-5.5km'!$M198^2)</f>
        <v>7.2688747958143618E-2</v>
      </c>
      <c r="BF200" s="2">
        <f>SQRT('(5) year_D_R23p2-5.5km'!BP198^2+'(5) year_D_R23p2-5.5km'!$M198^2)</f>
        <v>7.2688747958143618E-2</v>
      </c>
      <c r="BG200" s="2">
        <f>SQRT('(5) year_D_R23p2-5.5km'!BQ198^2+'(5) year_D_R23p2-5.5km'!$M198^2)</f>
        <v>7.2688747958143618E-2</v>
      </c>
      <c r="BH200" s="2">
        <f>SQRT('(5) year_D_R23p2-5.5km'!BR198^2+'(5) year_D_R23p2-5.5km'!$M198^2)</f>
        <v>7.2688747958143618E-2</v>
      </c>
      <c r="BI200" s="2">
        <f>SQRT('(5) year_D_R23p2-5.5km'!BS198^2+'(5) year_D_R23p2-5.5km'!$M198^2)</f>
        <v>7.2688747958143618E-2</v>
      </c>
      <c r="BJ200" s="2">
        <f>SQRT('(5) year_D_R23p2-5.5km'!BT198^2+'(5) year_D_R23p2-5.5km'!$M198^2)</f>
        <v>7.2688747958143618E-2</v>
      </c>
      <c r="BK200" s="2">
        <f>SQRT('(5) year_D_R23p2-5.5km'!BU198^2+'(5) year_D_R23p2-5.5km'!$M198^2)</f>
        <v>7.2688747958143618E-2</v>
      </c>
      <c r="BL200" s="2">
        <f>SQRT('(5) year_D_R23p2-5.5km'!BV198^2+'(5) year_D_R23p2-5.5km'!$M198^2)</f>
        <v>7.2688747958143618E-2</v>
      </c>
      <c r="BM200" s="2">
        <f>SQRT('(5) year_D_R23p2-5.5km'!BW198^2+'(5) year_D_R23p2-5.5km'!$M198^2)</f>
        <v>7.2688747958143618E-2</v>
      </c>
      <c r="BN200" s="2">
        <f>SQRT('(5) year_D_R23p2-5.5km'!BX198^2+'(5) year_D_R23p2-5.5km'!$M198^2)</f>
        <v>7.2688747958143618E-2</v>
      </c>
      <c r="BO200" s="2">
        <f>SQRT('(5) year_D_R23p2-5.5km'!BY198^2+'(5) year_D_R23p2-5.5km'!$M198^2)</f>
        <v>7.2688747958143618E-2</v>
      </c>
      <c r="BP200" s="2">
        <f>SQRT('(5) year_D_R23p2-5.5km'!BZ198^2+'(5) year_D_R23p2-5.5km'!$M198^2)</f>
        <v>7.2688747958143618E-2</v>
      </c>
      <c r="BQ200" s="2">
        <f>SQRT('(5) year_D_R23p2-5.5km'!CA198^2+'(5) year_D_R23p2-5.5km'!$M198^2)</f>
        <v>7.2688747958143618E-2</v>
      </c>
      <c r="BR200" s="2">
        <f>SQRT('(5) year_D_R23p2-5.5km'!CB198^2+'(5) year_D_R23p2-5.5km'!$M198^2)</f>
        <v>7.2688747958143618E-2</v>
      </c>
      <c r="BS200" s="2">
        <f>SQRT('(5) year_D_R23p2-5.5km'!CC198^2+'(5) year_D_R23p2-5.5km'!$M198^2)</f>
        <v>7.2688747958143618E-2</v>
      </c>
      <c r="BT200" s="2">
        <f>SQRT('(5) year_D_R23p2-5.5km'!CD198^2+'(5) year_D_R23p2-5.5km'!$M198^2)</f>
        <v>7.2688747958143618E-2</v>
      </c>
      <c r="BU200" s="2">
        <f>SQRT('(5) year_D_R23p2-5.5km'!CE198^2+'(5) year_D_R23p2-5.5km'!$M198^2)</f>
        <v>7.2688747958143618E-2</v>
      </c>
      <c r="BV200" s="2">
        <f>SQRT('(5) year_D_R23p2-5.5km'!CF198^2+'(5) year_D_R23p2-5.5km'!$M198^2)</f>
        <v>7.2688747958143618E-2</v>
      </c>
      <c r="BW200" s="2">
        <f>SQRT('(5) year_D_R23p2-5.5km'!CG198^2+'(5) year_D_R23p2-5.5km'!$M198^2)</f>
        <v>7.2688747958143618E-2</v>
      </c>
      <c r="BX200" s="2">
        <f>SQRT('(5) year_D_R23p2-5.5km'!CH198^2+'(5) year_D_R23p2-5.5km'!$M198^2)</f>
        <v>7.2688747958143618E-2</v>
      </c>
      <c r="BY200" s="2">
        <f>SQRT('(5) year_D_R23p2-5.5km'!CI198^2+'(5) year_D_R23p2-5.5km'!$M198^2)</f>
        <v>7.2688747958143618E-2</v>
      </c>
      <c r="BZ200" s="2">
        <f>SQRT('(5) year_D_R23p2-5.5km'!CJ198^2+'(5) year_D_R23p2-5.5km'!$M198^2)</f>
        <v>7.2688747958143618E-2</v>
      </c>
      <c r="CA200" s="2">
        <f>SQRT('(5) year_D_R23p2-5.5km'!CK198^2+'(5) year_D_R23p2-5.5km'!$M198^2)</f>
        <v>7.2688747958143618E-2</v>
      </c>
      <c r="CB200" s="2">
        <f>SQRT('(5) year_D_R23p2-5.5km'!CL198^2+'(5) year_D_R23p2-5.5km'!$M198^2)</f>
        <v>7.2688747958143618E-2</v>
      </c>
      <c r="CC200" s="2">
        <f>SQRT('(5) year_D_R23p2-5.5km'!CM198^2+'(5) year_D_R23p2-5.5km'!$M198^2)</f>
        <v>7.2688747958143618E-2</v>
      </c>
      <c r="CD200" s="2">
        <f>SQRT('(5) year_D_R23p2-5.5km'!CN198^2+'(5) year_D_R23p2-5.5km'!$M198^2)</f>
        <v>7.2688747958143618E-2</v>
      </c>
      <c r="CE200" s="2">
        <f>SQRT('(5) year_D_R23p2-5.5km'!CO198^2+'(5) year_D_R23p2-5.5km'!$M198^2)</f>
        <v>7.2688747958143618E-2</v>
      </c>
      <c r="CF200" s="2">
        <f>SQRT('(5) year_D_R23p2-5.5km'!CP198^2+'(5) year_D_R23p2-5.5km'!$M198^2)</f>
        <v>7.2688747958143618E-2</v>
      </c>
      <c r="CG200" s="2">
        <f>SQRT('(5) year_D_R23p2-5.5km'!CQ198^2+'(5) year_D_R23p2-5.5km'!$M198^2)</f>
        <v>7.2688747958143618E-2</v>
      </c>
      <c r="CH200" s="2">
        <f>SQRT('(5) year_D_R23p2-5.5km'!CR198^2+'(5) year_D_R23p2-5.5km'!$M198^2)</f>
        <v>7.2688747958143618E-2</v>
      </c>
      <c r="CI200" s="2">
        <f>SQRT('(5) year_D_R23p2-5.5km'!CS198^2+'(5) year_D_R23p2-5.5km'!$M198^2)</f>
        <v>7.2688747958143618E-2</v>
      </c>
      <c r="CJ200" s="2">
        <f>SQRT('(5) year_D_R23p2-5.5km'!CT198^2+'(5) year_D_R23p2-5.5km'!$M198^2)</f>
        <v>7.2688747958143618E-2</v>
      </c>
      <c r="CK200" s="2">
        <f>SQRT('(5) year_D_R23p2-5.5km'!CU198^2+'(5) year_D_R23p2-5.5km'!$M198^2)</f>
        <v>7.2688747958143618E-2</v>
      </c>
      <c r="CL200" s="2">
        <f>SQRT('(5) year_D_R23p2-5.5km'!CV198^2+'(5) year_D_R23p2-5.5km'!$M198^2)</f>
        <v>7.2688747958143618E-2</v>
      </c>
      <c r="CM200" s="2">
        <f>SQRT('(5) year_D_R23p2-5.5km'!CW198^2+'(5) year_D_R23p2-5.5km'!$M198^2)</f>
        <v>7.2688747958143618E-2</v>
      </c>
      <c r="CN200" s="2">
        <f>SQRT('(5) year_D_R23p2-5.5km'!CX198^2+'(5) year_D_R23p2-5.5km'!$M198^2)</f>
        <v>7.2688747958143618E-2</v>
      </c>
      <c r="CO200" s="2">
        <f>SQRT('(5) year_D_R23p2-5.5km'!CY198^2+'(5) year_D_R23p2-5.5km'!$M198^2)</f>
        <v>7.2688747958143618E-2</v>
      </c>
      <c r="CP200" s="2">
        <f>SQRT('(5) year_D_R23p2-5.5km'!CZ198^2+'(5) year_D_R23p2-5.5km'!$M198^2)</f>
        <v>7.2688747958143618E-2</v>
      </c>
      <c r="CQ200" s="2">
        <f>SQRT('(5) year_D_R23p2-5.5km'!DA198^2+'(5) year_D_R23p2-5.5km'!$M198^2)</f>
        <v>7.2688747958143618E-2</v>
      </c>
      <c r="CR200" s="2">
        <f>SQRT('(5) year_D_R23p2-5.5km'!DB198^2+'(5) year_D_R23p2-5.5km'!$M198^2)</f>
        <v>7.2688747958143618E-2</v>
      </c>
      <c r="CS200" s="2">
        <f>SQRT('(5) year_D_R23p2-5.5km'!DC198^2+'(5) year_D_R23p2-5.5km'!$M198^2)</f>
        <v>7.2688747958143618E-2</v>
      </c>
      <c r="CT200" s="2">
        <f>SQRT('(5) year_D_R23p2-5.5km'!DD198^2+'(5) year_D_R23p2-5.5km'!$M198^2)</f>
        <v>7.2688747958143618E-2</v>
      </c>
      <c r="CU200" s="2">
        <f>SQRT('(5) year_D_R23p2-5.5km'!DE198^2+'(5) year_D_R23p2-5.5km'!$M198^2)</f>
        <v>7.2688747958143618E-2</v>
      </c>
      <c r="CV200" s="2">
        <f>SQRT('(5) year_D_R23p2-5.5km'!DF198^2+'(5) year_D_R23p2-5.5km'!$M198^2)</f>
        <v>7.2688747958143618E-2</v>
      </c>
      <c r="CW200" s="2">
        <f>SQRT('(5) year_D_R23p2-5.5km'!DG198^2+'(5) year_D_R23p2-5.5km'!$M198^2)</f>
        <v>7.2688747958143618E-2</v>
      </c>
      <c r="CX200" s="2">
        <f>SQRT('(5) year_D_R23p2-5.5km'!DH198^2+'(5) year_D_R23p2-5.5km'!$M198^2)</f>
        <v>7.2688747958143618E-2</v>
      </c>
      <c r="CY200" s="2">
        <f t="shared" si="25"/>
        <v>1.0835798775583888E-2</v>
      </c>
      <c r="CZ200" s="2">
        <f t="shared" si="28"/>
        <v>1.7132902199054393E-2</v>
      </c>
      <c r="DA200" s="2">
        <f t="shared" si="26"/>
        <v>1.7132902199054393E-2</v>
      </c>
    </row>
    <row r="201" spans="1:105" x14ac:dyDescent="0.2">
      <c r="A201" s="170" t="s">
        <v>106</v>
      </c>
      <c r="B201" s="3" t="s">
        <v>243</v>
      </c>
      <c r="C201" s="2">
        <f>'(6) SMB_R23p2-5km_Gl'!P200-'(5) year_D_R23p2-5.5km'!P199</f>
        <v>0.59480000000000011</v>
      </c>
      <c r="D201" s="2">
        <f>'(6) SMB_R23p2-5km_Gl'!Q200-'(5) year_D_R23p2-5.5km'!Q199</f>
        <v>0.18479999999999996</v>
      </c>
      <c r="E201" s="2">
        <f>'(6) SMB_R23p2-5km_Gl'!R200-'(5) year_D_R23p2-5.5km'!R199</f>
        <v>0.21479999999999999</v>
      </c>
      <c r="F201" s="2">
        <f>'(6) SMB_R23p2-5km_Gl'!S200-'(5) year_D_R23p2-5.5km'!S199</f>
        <v>0.13480000000000014</v>
      </c>
      <c r="G201" s="2">
        <f>'(6) SMB_R23p2-5km_Gl'!T200-'(5) year_D_R23p2-5.5km'!T199</f>
        <v>0.21479999999999999</v>
      </c>
      <c r="H201" s="2">
        <f>'(6) SMB_R23p2-5km_Gl'!U200-'(5) year_D_R23p2-5.5km'!U199</f>
        <v>0.20479999999999998</v>
      </c>
      <c r="I201" s="2">
        <f>'(6) SMB_R23p2-5km_Gl'!V200-'(5) year_D_R23p2-5.5km'!V199</f>
        <v>0.30480000000000007</v>
      </c>
      <c r="J201" s="2">
        <f>'(6) SMB_R23p2-5km_Gl'!W200-'(5) year_D_R23p2-5.5km'!W199</f>
        <v>-9.5199999999999951E-2</v>
      </c>
      <c r="K201" s="2">
        <f>'(6) SMB_R23p2-5km_Gl'!X200-'(5) year_D_R23p2-5.5km'!X199</f>
        <v>0.35480000000000012</v>
      </c>
      <c r="L201" s="2">
        <f>'(6) SMB_R23p2-5km_Gl'!Y200-'(5) year_D_R23p2-5.5km'!Y199</f>
        <v>-0.48519999999999996</v>
      </c>
      <c r="M201" s="2">
        <f>'(6) SMB_R23p2-5km_Gl'!Z200-'(5) year_D_R23p2-5.5km'!Z199</f>
        <v>-0.29519999999999991</v>
      </c>
      <c r="N201" s="2">
        <f>'(6) SMB_R23p2-5km_Gl'!AA200-'(5) year_D_R23p2-5.5km'!AA199</f>
        <v>-0.21519999999999995</v>
      </c>
      <c r="O201" s="2">
        <f>'(6) SMB_R23p2-5km_Gl'!AB200-'(5) year_D_R23p2-5.5km'!AB199</f>
        <v>0.32480000000000009</v>
      </c>
      <c r="P201" s="2">
        <f>'(6) SMB_R23p2-5km_Gl'!AC200-'(5) year_D_R23p2-5.5km'!AC199</f>
        <v>0.45479999999999998</v>
      </c>
      <c r="Q201" s="2">
        <f>'(6) SMB_R23p2-5km_Gl'!AD200-'(5) year_D_R23p2-5.5km'!AD199</f>
        <v>-2.52E-2</v>
      </c>
      <c r="R201" s="2">
        <f>'(6) SMB_R23p2-5km_Gl'!AE200-'(5) year_D_R23p2-5.5km'!AE199</f>
        <v>0.55248880000000011</v>
      </c>
      <c r="S201" s="2">
        <f>'(6) SMB_R23p2-5km_Gl'!AF200-'(5) year_D_R23p2-5.5km'!AF199</f>
        <v>-0.45982239999999996</v>
      </c>
      <c r="T201" s="2">
        <f>'(6) SMB_R23p2-5km_Gl'!AG200-'(5) year_D_R23p2-5.5km'!AG199</f>
        <v>-0.53751119999999997</v>
      </c>
      <c r="U201" s="2">
        <f>'(6) SMB_R23p2-5km_Gl'!AH200-'(5) year_D_R23p2-5.5km'!AH199</f>
        <v>-0.23804959999999975</v>
      </c>
      <c r="V201" s="2">
        <f>'(6) SMB_R23p2-5km_Gl'!AI200-'(5) year_D_R23p2-5.5km'!AI199</f>
        <v>-9.5961599999999869E-2</v>
      </c>
      <c r="W201" s="2">
        <f>'(6) SMB_R23p2-5km_Gl'!AJ200-'(5) year_D_R23p2-5.5km'!AJ199</f>
        <v>-0.18290839999999986</v>
      </c>
      <c r="X201" s="2">
        <f>'(6) SMB_R23p2-5km_Gl'!AK200-'(5) year_D_R23p2-5.5km'!AK199</f>
        <v>-0.12920519999999991</v>
      </c>
      <c r="Y201" s="2">
        <f>'(6) SMB_R23p2-5km_Gl'!AL200-'(5) year_D_R23p2-5.5km'!AL199</f>
        <v>0.1054632000000002</v>
      </c>
      <c r="Z201" s="2">
        <f>'(6) SMB_R23p2-5km_Gl'!AM200-'(5) year_D_R23p2-5.5km'!AM199</f>
        <v>-0.90017039999999993</v>
      </c>
      <c r="AA201" s="2">
        <f>'(6) SMB_R23p2-5km_Gl'!AN200-'(5) year_D_R23p2-5.5km'!AN199</f>
        <v>-0.31580399999999986</v>
      </c>
      <c r="AB201" s="2">
        <f>'(6) SMB_R23p2-5km_Gl'!AO200-'(5) year_D_R23p2-5.5km'!AO199</f>
        <v>-0.19638839999999991</v>
      </c>
      <c r="AC201" s="2">
        <f>'(6) SMB_R23p2-5km_Gl'!AP200-'(5) year_D_R23p2-5.5km'!AP199</f>
        <v>-0.30121439999999999</v>
      </c>
      <c r="AD201" s="2">
        <f>'(6) SMB_R23p2-5km_Gl'!AQ200-'(5) year_D_R23p2-5.5km'!AQ199</f>
        <v>-0.51604039999999995</v>
      </c>
      <c r="AE201" s="2">
        <f>'(6) SMB_R23p2-5km_Gl'!AR200-'(5) year_D_R23p2-5.5km'!AR199</f>
        <v>-0.36086639999999992</v>
      </c>
      <c r="AF201" s="2">
        <f>'(6) SMB_R23p2-5km_Gl'!AS200-'(5) year_D_R23p2-5.5km'!AS199</f>
        <v>-0.35365040000000003</v>
      </c>
      <c r="AG201" s="2">
        <f>'(6) SMB_R23p2-5km_Gl'!AT200-'(5) year_D_R23p2-5.5km'!AT199</f>
        <v>-0.42577120000000002</v>
      </c>
      <c r="AH201" s="2">
        <f>'(6) SMB_R23p2-5km_Gl'!AU200-'(5) year_D_R23p2-5.5km'!AU199</f>
        <v>0.36330960000000023</v>
      </c>
      <c r="AI201" s="2">
        <f>'(6) SMB_R23p2-5km_Gl'!AV200-'(5) year_D_R23p2-5.5km'!AV199</f>
        <v>-0.81294119999999981</v>
      </c>
      <c r="AJ201" s="2">
        <f>'(6) SMB_R23p2-5km_Gl'!AW200-'(5) year_D_R23p2-5.5km'!AW199</f>
        <v>-0.73934959999999983</v>
      </c>
      <c r="AK201" s="2">
        <f>'(6) SMB_R23p2-5km_Gl'!AX200-'(5) year_D_R23p2-5.5km'!AX199</f>
        <v>-0.89591559999999992</v>
      </c>
      <c r="AL201" s="2">
        <f>'(6) SMB_R23p2-5km_Gl'!AY200-'(5) year_D_R23p2-5.5km'!AY199</f>
        <v>-0.80548879999999978</v>
      </c>
      <c r="AM201" s="2">
        <f>'(6) SMB_R23p2-5km_Gl'!AZ200-'(5) year_D_R23p2-5.5km'!AZ199</f>
        <v>-0.65173959999999997</v>
      </c>
      <c r="AN201" s="2">
        <f>'(6) SMB_R23p2-5km_Gl'!BA200-'(5) year_D_R23p2-5.5km'!BA199</f>
        <v>-0.40946119999999997</v>
      </c>
      <c r="AO201" s="2">
        <f>'(6) SMB_R23p2-5km_Gl'!BB200-'(5) year_D_R23p2-5.5km'!BB199</f>
        <v>-0.95208760000000003</v>
      </c>
      <c r="AP201" s="2">
        <f>'(6) SMB_R23p2-5km_Gl'!BC200-'(5) year_D_R23p2-5.5km'!BC199</f>
        <v>-0.89814799999999995</v>
      </c>
      <c r="AQ201" s="2">
        <f>'(6) SMB_R23p2-5km_Gl'!BD200-'(5) year_D_R23p2-5.5km'!BD199</f>
        <v>-0.74934959999999984</v>
      </c>
      <c r="AR201" s="2">
        <f>'(6) SMB_R23p2-5km_Gl'!BE200-'(5) year_D_R23p2-5.5km'!BE199</f>
        <v>-0.78047239999999984</v>
      </c>
      <c r="AS201" s="2">
        <f>'(6) SMB_R23p2-5km_Gl'!BF200-'(5) year_D_R23p2-5.5km'!BF199</f>
        <v>-0.68042639999999999</v>
      </c>
      <c r="AT201" s="2">
        <f>'(6) SMB_R23p2-5km_Gl'!BG200-'(5) year_D_R23p2-5.5km'!BG199</f>
        <v>-0.40162799999999987</v>
      </c>
      <c r="AU201" s="2">
        <f>'(6) SMB_R23p2-5km_Gl'!BH200-'(5) year_D_R23p2-5.5km'!BH199</f>
        <v>-0.65722880000000006</v>
      </c>
      <c r="AV201" s="2">
        <f>'(6) SMB_R23p2-5km_Gl'!BI200-'(5) year_D_R23p2-5.5km'!BI199</f>
        <v>-0.25514079999999972</v>
      </c>
      <c r="AW201" s="2">
        <f>'(6) SMB_R23p2-5km_Gl'!BJ200-'(5) year_D_R23p2-5.5km'!BJ199</f>
        <v>-0.20653279999999996</v>
      </c>
      <c r="AX201" s="23">
        <f t="shared" si="27"/>
        <v>-0.25672782608695643</v>
      </c>
      <c r="AY201" s="23">
        <f t="shared" si="29"/>
        <v>6.2584505263157994E-2</v>
      </c>
      <c r="AZ201" s="23">
        <f t="shared" si="30"/>
        <v>-0.58146422222222216</v>
      </c>
      <c r="BD201" s="2">
        <f>SQRT('(5) year_D_R23p2-5.5km'!BN199^2+'(5) year_D_R23p2-5.5km'!$M199^2)</f>
        <v>1.1134629810675154</v>
      </c>
      <c r="BE201" s="2">
        <f>SQRT('(5) year_D_R23p2-5.5km'!BO199^2+'(5) year_D_R23p2-5.5km'!$M199^2)</f>
        <v>1.024836031631972</v>
      </c>
      <c r="BF201" s="2">
        <f>SQRT('(5) year_D_R23p2-5.5km'!BP199^2+'(5) year_D_R23p2-5.5km'!$M199^2)</f>
        <v>0.93931363602079254</v>
      </c>
      <c r="BG201" s="2">
        <f>SQRT('(5) year_D_R23p2-5.5km'!BQ199^2+'(5) year_D_R23p2-5.5km'!$M199^2)</f>
        <v>0.85884439562156711</v>
      </c>
      <c r="BH201" s="2">
        <f>SQRT('(5) year_D_R23p2-5.5km'!BR199^2+'(5) year_D_R23p2-5.5km'!$M199^2)</f>
        <v>0.78253998180649764</v>
      </c>
      <c r="BI201" s="2">
        <f>SQRT('(5) year_D_R23p2-5.5km'!BS199^2+'(5) year_D_R23p2-5.5km'!$M199^2)</f>
        <v>0.71141826352407067</v>
      </c>
      <c r="BJ201" s="2">
        <f>SQRT('(5) year_D_R23p2-5.5km'!BT199^2+'(5) year_D_R23p2-5.5km'!$M199^2)</f>
        <v>0.64372390118967349</v>
      </c>
      <c r="BK201" s="2">
        <f>SQRT('(5) year_D_R23p2-5.5km'!BU199^2+'(5) year_D_R23p2-5.5km'!$M199^2)</f>
        <v>0.58056167433538808</v>
      </c>
      <c r="BL201" s="2">
        <f>SQRT('(5) year_D_R23p2-5.5km'!BV199^2+'(5) year_D_R23p2-5.5km'!$M199^2)</f>
        <v>0.52128160071753871</v>
      </c>
      <c r="BM201" s="2">
        <f>SQRT('(5) year_D_R23p2-5.5km'!BW199^2+'(5) year_D_R23p2-5.5km'!$M199^2)</f>
        <v>0.46803379392334216</v>
      </c>
      <c r="BN201" s="2">
        <f>SQRT('(5) year_D_R23p2-5.5km'!BX199^2+'(5) year_D_R23p2-5.5km'!$M199^2)</f>
        <v>0.4196136214512019</v>
      </c>
      <c r="BO201" s="2">
        <f>SQRT('(5) year_D_R23p2-5.5km'!BY199^2+'(5) year_D_R23p2-5.5km'!$M199^2)</f>
        <v>0.37845796096480738</v>
      </c>
      <c r="BP201" s="2">
        <f>SQRT('(5) year_D_R23p2-5.5km'!BZ199^2+'(5) year_D_R23p2-5.5km'!$M199^2)</f>
        <v>0.34665372008404233</v>
      </c>
      <c r="BQ201" s="2">
        <f>SQRT('(5) year_D_R23p2-5.5km'!CA199^2+'(5) year_D_R23p2-5.5km'!$M199^2)</f>
        <v>0.32622161921336779</v>
      </c>
      <c r="BR201" s="2">
        <f>SQRT('(5) year_D_R23p2-5.5km'!CB199^2+'(5) year_D_R23p2-5.5km'!$M199^2)</f>
        <v>0.31927707638688524</v>
      </c>
      <c r="BS201" s="2">
        <f>SQRT('(5) year_D_R23p2-5.5km'!CC199^2+'(5) year_D_R23p2-5.5km'!$M199^2)</f>
        <v>0.35089015419860592</v>
      </c>
      <c r="BT201" s="2">
        <f>SQRT('(5) year_D_R23p2-5.5km'!CD199^2+'(5) year_D_R23p2-5.5km'!$M199^2)</f>
        <v>0.37175505369765172</v>
      </c>
      <c r="BU201" s="2">
        <f>SQRT('(5) year_D_R23p2-5.5km'!CE199^2+'(5) year_D_R23p2-5.5km'!$M199^2)</f>
        <v>0.35044411419472982</v>
      </c>
      <c r="BV201" s="2">
        <f>SQRT('(5) year_D_R23p2-5.5km'!CF199^2+'(5) year_D_R23p2-5.5km'!$M199^2)</f>
        <v>0.39133469178108404</v>
      </c>
      <c r="BW201" s="2">
        <f>SQRT('(5) year_D_R23p2-5.5km'!CG199^2+'(5) year_D_R23p2-5.5km'!$M199^2)</f>
        <v>0.40852737149163898</v>
      </c>
      <c r="BX201" s="2">
        <f>SQRT('(5) year_D_R23p2-5.5km'!CH199^2+'(5) year_D_R23p2-5.5km'!$M199^2)</f>
        <v>0.47538069728972115</v>
      </c>
      <c r="BY201" s="2">
        <f>SQRT('(5) year_D_R23p2-5.5km'!CI199^2+'(5) year_D_R23p2-5.5km'!$M199^2)</f>
        <v>0.45984050153764972</v>
      </c>
      <c r="BZ201" s="2">
        <f>SQRT('(5) year_D_R23p2-5.5km'!CJ199^2+'(5) year_D_R23p2-5.5km'!$M199^2)</f>
        <v>0.43669867678695695</v>
      </c>
      <c r="CA201" s="2">
        <f>SQRT('(5) year_D_R23p2-5.5km'!CK199^2+'(5) year_D_R23p2-5.5km'!$M199^2)</f>
        <v>0.45488553118940933</v>
      </c>
      <c r="CB201" s="2">
        <f>SQRT('(5) year_D_R23p2-5.5km'!CL199^2+'(5) year_D_R23p2-5.5km'!$M199^2)</f>
        <v>0.51338071166622279</v>
      </c>
      <c r="CC201" s="2">
        <f>SQRT('(5) year_D_R23p2-5.5km'!CM199^2+'(5) year_D_R23p2-5.5km'!$M199^2)</f>
        <v>0.38002287711157356</v>
      </c>
      <c r="CD201" s="2">
        <f>SQRT('(5) year_D_R23p2-5.5km'!CN199^2+'(5) year_D_R23p2-5.5km'!$M199^2)</f>
        <v>0.38297065942303882</v>
      </c>
      <c r="CE201" s="2">
        <f>SQRT('(5) year_D_R23p2-5.5km'!CO199^2+'(5) year_D_R23p2-5.5km'!$M199^2)</f>
        <v>0.38381953415088221</v>
      </c>
      <c r="CF201" s="2">
        <f>SQRT('(5) year_D_R23p2-5.5km'!CP199^2+'(5) year_D_R23p2-5.5km'!$M199^2)</f>
        <v>0.76521585571850137</v>
      </c>
      <c r="CG201" s="2">
        <f>SQRT('(5) year_D_R23p2-5.5km'!CQ199^2+'(5) year_D_R23p2-5.5km'!$M199^2)</f>
        <v>0.51106729117328975</v>
      </c>
      <c r="CH201" s="2">
        <f>SQRT('(5) year_D_R23p2-5.5km'!CR199^2+'(5) year_D_R23p2-5.5km'!$M199^2)</f>
        <v>0.36207749632738795</v>
      </c>
      <c r="CI201" s="2">
        <f>SQRT('(5) year_D_R23p2-5.5km'!CS199^2+'(5) year_D_R23p2-5.5km'!$M199^2)</f>
        <v>0.45716817531120502</v>
      </c>
      <c r="CJ201" s="2">
        <f>SQRT('(5) year_D_R23p2-5.5km'!CT199^2+'(5) year_D_R23p2-5.5km'!$M199^2)</f>
        <v>0.44483042322847333</v>
      </c>
      <c r="CK201" s="2">
        <f>SQRT('(5) year_D_R23p2-5.5km'!CU199^2+'(5) year_D_R23p2-5.5km'!$M199^2)</f>
        <v>0.5502206069251504</v>
      </c>
      <c r="CL201" s="2">
        <f>SQRT('(5) year_D_R23p2-5.5km'!CV199^2+'(5) year_D_R23p2-5.5km'!$M199^2)</f>
        <v>0.58684344620672424</v>
      </c>
      <c r="CM201" s="2">
        <f>SQRT('(5) year_D_R23p2-5.5km'!CW199^2+'(5) year_D_R23p2-5.5km'!$M199^2)</f>
        <v>0.64393162025009132</v>
      </c>
      <c r="CN201" s="2">
        <f>SQRT('(5) year_D_R23p2-5.5km'!CX199^2+'(5) year_D_R23p2-5.5km'!$M199^2)</f>
        <v>0.48150760943131521</v>
      </c>
      <c r="CO201" s="2">
        <f>SQRT('(5) year_D_R23p2-5.5km'!CY199^2+'(5) year_D_R23p2-5.5km'!$M199^2)</f>
        <v>0.47416274209265996</v>
      </c>
      <c r="CP201" s="2">
        <f>SQRT('(5) year_D_R23p2-5.5km'!CZ199^2+'(5) year_D_R23p2-5.5km'!$M199^2)</f>
        <v>0.73866092426939534</v>
      </c>
      <c r="CQ201" s="2">
        <f>SQRT('(5) year_D_R23p2-5.5km'!DA199^2+'(5) year_D_R23p2-5.5km'!$M199^2)</f>
        <v>0.49489868485807165</v>
      </c>
      <c r="CR201" s="2">
        <f>SQRT('(5) year_D_R23p2-5.5km'!DB199^2+'(5) year_D_R23p2-5.5km'!$M199^2)</f>
        <v>0.44956067393140547</v>
      </c>
      <c r="CS201" s="2">
        <f>SQRT('(5) year_D_R23p2-5.5km'!DC199^2+'(5) year_D_R23p2-5.5km'!$M199^2)</f>
        <v>0.43013484432373605</v>
      </c>
      <c r="CT201" s="2">
        <f>SQRT('(5) year_D_R23p2-5.5km'!DD199^2+'(5) year_D_R23p2-5.5km'!$M199^2)</f>
        <v>0.47636825312052911</v>
      </c>
      <c r="CU201" s="2">
        <f>SQRT('(5) year_D_R23p2-5.5km'!DE199^2+'(5) year_D_R23p2-5.5km'!$M199^2)</f>
        <v>0.44350776850319423</v>
      </c>
      <c r="CV201" s="2">
        <f>SQRT('(5) year_D_R23p2-5.5km'!DF199^2+'(5) year_D_R23p2-5.5km'!$M199^2)</f>
        <v>0.4229775405828467</v>
      </c>
      <c r="CW201" s="2">
        <f>SQRT('(5) year_D_R23p2-5.5km'!DG199^2+'(5) year_D_R23p2-5.5km'!$M199^2)</f>
        <v>0.4416912208295069</v>
      </c>
      <c r="CX201" s="2">
        <f>SQRT('(5) year_D_R23p2-5.5km'!DH199^2+'(5) year_D_R23p2-5.5km'!$M199^2)</f>
        <v>0.43765868558611393</v>
      </c>
      <c r="CY201" s="2">
        <f t="shared" si="25"/>
        <v>7.7675868334949452E-2</v>
      </c>
      <c r="CZ201" s="2">
        <f t="shared" si="28"/>
        <v>0.13520209495566521</v>
      </c>
      <c r="DA201" s="2">
        <f t="shared" si="26"/>
        <v>0.12014039072068146</v>
      </c>
    </row>
    <row r="202" spans="1:105" x14ac:dyDescent="0.2">
      <c r="A202" s="170" t="s">
        <v>84</v>
      </c>
      <c r="B202" s="3" t="s">
        <v>243</v>
      </c>
      <c r="C202" s="2">
        <f>'(6) SMB_R23p2-5km_Gl'!P201-'(5) year_D_R23p2-5.5km'!P200</f>
        <v>0.7876330020800002</v>
      </c>
      <c r="D202" s="2">
        <f>'(6) SMB_R23p2-5km_Gl'!Q201-'(5) year_D_R23p2-5.5km'!Q200</f>
        <v>-0.11236699791999971</v>
      </c>
      <c r="E202" s="2">
        <f>'(6) SMB_R23p2-5km_Gl'!R201-'(5) year_D_R23p2-5.5km'!R200</f>
        <v>-0.24236699792000005</v>
      </c>
      <c r="F202" s="2">
        <f>'(6) SMB_R23p2-5km_Gl'!S201-'(5) year_D_R23p2-5.5km'!S200</f>
        <v>2.7633002079999969E-2</v>
      </c>
      <c r="G202" s="2">
        <f>'(6) SMB_R23p2-5km_Gl'!T201-'(5) year_D_R23p2-5.5km'!T200</f>
        <v>-0.15236699791999975</v>
      </c>
      <c r="H202" s="2">
        <f>'(6) SMB_R23p2-5km_Gl'!U201-'(5) year_D_R23p2-5.5km'!U200</f>
        <v>-0.28236699792000008</v>
      </c>
      <c r="I202" s="2">
        <f>'(6) SMB_R23p2-5km_Gl'!V201-'(5) year_D_R23p2-5.5km'!V200</f>
        <v>5.7633002080000217E-2</v>
      </c>
      <c r="J202" s="2">
        <f>'(6) SMB_R23p2-5km_Gl'!W201-'(5) year_D_R23p2-5.5km'!W200</f>
        <v>-1.14236699792</v>
      </c>
      <c r="K202" s="2">
        <f>'(6) SMB_R23p2-5km_Gl'!X201-'(5) year_D_R23p2-5.5km'!X200</f>
        <v>-0.24236699792000005</v>
      </c>
      <c r="L202" s="2">
        <f>'(6) SMB_R23p2-5km_Gl'!Y201-'(5) year_D_R23p2-5.5km'!Y200</f>
        <v>-1.63236699792</v>
      </c>
      <c r="M202" s="2">
        <f>'(6) SMB_R23p2-5km_Gl'!Z201-'(5) year_D_R23p2-5.5km'!Z200</f>
        <v>-1.3023669979199999</v>
      </c>
      <c r="N202" s="2">
        <f>'(6) SMB_R23p2-5km_Gl'!AA201-'(5) year_D_R23p2-5.5km'!AA200</f>
        <v>-1.3323669979199999</v>
      </c>
      <c r="O202" s="2">
        <f>'(6) SMB_R23p2-5km_Gl'!AB201-'(5) year_D_R23p2-5.5km'!AB200</f>
        <v>0.19763300208000034</v>
      </c>
      <c r="P202" s="2">
        <f>'(6) SMB_R23p2-5km_Gl'!AC201-'(5) year_D_R23p2-5.5km'!AC200</f>
        <v>0.32763300208000024</v>
      </c>
      <c r="Q202" s="2">
        <f>'(6) SMB_R23p2-5km_Gl'!AD201-'(5) year_D_R23p2-5.5km'!AD200</f>
        <v>-0.9327393599999998</v>
      </c>
      <c r="R202" s="2">
        <f>'(6) SMB_R23p2-5km_Gl'!AE201-'(5) year_D_R23p2-5.5km'!AE200</f>
        <v>0.28807999999999989</v>
      </c>
      <c r="S202" s="2">
        <f>'(6) SMB_R23p2-5km_Gl'!AF201-'(5) year_D_R23p2-5.5km'!AF200</f>
        <v>-1.9317023200000003</v>
      </c>
      <c r="T202" s="2">
        <f>'(6) SMB_R23p2-5km_Gl'!AG201-'(5) year_D_R23p2-5.5km'!AG200</f>
        <v>-2.2184775999999999</v>
      </c>
      <c r="U202" s="2">
        <f>'(6) SMB_R23p2-5km_Gl'!AH201-'(5) year_D_R23p2-5.5km'!AH200</f>
        <v>-1.5070024799999997</v>
      </c>
      <c r="V202" s="2">
        <f>'(6) SMB_R23p2-5km_Gl'!AI201-'(5) year_D_R23p2-5.5km'!AI200</f>
        <v>-0.55159183264000022</v>
      </c>
      <c r="W202" s="2">
        <f>'(6) SMB_R23p2-5km_Gl'!AJ201-'(5) year_D_R23p2-5.5km'!AJ200</f>
        <v>-0.70997818776000043</v>
      </c>
      <c r="X202" s="2">
        <f>'(6) SMB_R23p2-5km_Gl'!AK201-'(5) year_D_R23p2-5.5km'!AK200</f>
        <v>-1.43255919424</v>
      </c>
      <c r="Y202" s="2">
        <f>'(6) SMB_R23p2-5km_Gl'!AL201-'(5) year_D_R23p2-5.5km'!AL200</f>
        <v>-1.1815918326400001</v>
      </c>
      <c r="Z202" s="2">
        <f>'(6) SMB_R23p2-5km_Gl'!AM201-'(5) year_D_R23p2-5.5km'!AM200</f>
        <v>-3.0551185113599999</v>
      </c>
      <c r="AA202" s="2">
        <f>'(6) SMB_R23p2-5km_Gl'!AN201-'(5) year_D_R23p2-5.5km'!AN200</f>
        <v>-1.0525807174400001</v>
      </c>
      <c r="AB202" s="2">
        <f>'(6) SMB_R23p2-5km_Gl'!AO201-'(5) year_D_R23p2-5.5km'!AO200</f>
        <v>-1.2779181799999999</v>
      </c>
      <c r="AC202" s="2">
        <f>'(6) SMB_R23p2-5km_Gl'!AP201-'(5) year_D_R23p2-5.5km'!AP200</f>
        <v>-1.68194626896</v>
      </c>
      <c r="AD202" s="2">
        <f>'(6) SMB_R23p2-5km_Gl'!AQ201-'(5) year_D_R23p2-5.5km'!AQ200</f>
        <v>-1.83533990944</v>
      </c>
      <c r="AE202" s="2">
        <f>'(6) SMB_R23p2-5km_Gl'!AR201-'(5) year_D_R23p2-5.5km'!AR200</f>
        <v>-1.0879244678400002</v>
      </c>
      <c r="AF202" s="2">
        <f>'(6) SMB_R23p2-5km_Gl'!AS201-'(5) year_D_R23p2-5.5km'!AS200</f>
        <v>-1.5937787273599995</v>
      </c>
      <c r="AG202" s="2">
        <f>'(6) SMB_R23p2-5km_Gl'!AT201-'(5) year_D_R23p2-5.5km'!AT200</f>
        <v>-1.3926940010399997</v>
      </c>
      <c r="AH202" s="2">
        <f>'(6) SMB_R23p2-5km_Gl'!AU201-'(5) year_D_R23p2-5.5km'!AU200</f>
        <v>0.59378405119999922</v>
      </c>
      <c r="AI202" s="2">
        <f>'(6) SMB_R23p2-5km_Gl'!AV201-'(5) year_D_R23p2-5.5km'!AV200</f>
        <v>-2.3620966889599995</v>
      </c>
      <c r="AJ202" s="2">
        <f>'(6) SMB_R23p2-5km_Gl'!AW201-'(5) year_D_R23p2-5.5km'!AW200</f>
        <v>-1.80780473024</v>
      </c>
      <c r="AK202" s="2">
        <f>'(6) SMB_R23p2-5km_Gl'!AX201-'(5) year_D_R23p2-5.5km'!AX200</f>
        <v>-2.1330894431999998</v>
      </c>
      <c r="AL202" s="2">
        <f>'(6) SMB_R23p2-5km_Gl'!AY201-'(5) year_D_R23p2-5.5km'!AY200</f>
        <v>-1.78865637504</v>
      </c>
      <c r="AM202" s="2">
        <f>'(6) SMB_R23p2-5km_Gl'!AZ201-'(5) year_D_R23p2-5.5km'!AZ200</f>
        <v>-1.40403349824</v>
      </c>
      <c r="AN202" s="2">
        <f>'(6) SMB_R23p2-5km_Gl'!BA201-'(5) year_D_R23p2-5.5km'!BA200</f>
        <v>-1.2201044851999994</v>
      </c>
      <c r="AO202" s="2">
        <f>'(6) SMB_R23p2-5km_Gl'!BB201-'(5) year_D_R23p2-5.5km'!BB200</f>
        <v>-2.2284584951999999</v>
      </c>
      <c r="AP202" s="2">
        <f>'(6) SMB_R23p2-5km_Gl'!BC201-'(5) year_D_R23p2-5.5km'!BC200</f>
        <v>-1.8301044851999992</v>
      </c>
      <c r="AQ202" s="2">
        <f>'(6) SMB_R23p2-5km_Gl'!BD201-'(5) year_D_R23p2-5.5km'!BD200</f>
        <v>-2.0646014275999995</v>
      </c>
      <c r="AR202" s="2">
        <f>'(6) SMB_R23p2-5km_Gl'!BE201-'(5) year_D_R23p2-5.5km'!BE200</f>
        <v>-1.8093231083200005</v>
      </c>
      <c r="AS202" s="2">
        <f>'(6) SMB_R23p2-5km_Gl'!BF201-'(5) year_D_R23p2-5.5km'!BF200</f>
        <v>-1.6697415395199995</v>
      </c>
      <c r="AT202" s="2">
        <f>'(6) SMB_R23p2-5km_Gl'!BG201-'(5) year_D_R23p2-5.5km'!BG200</f>
        <v>-0.86995272000000012</v>
      </c>
      <c r="AU202" s="2">
        <f>'(6) SMB_R23p2-5km_Gl'!BH201-'(5) year_D_R23p2-5.5km'!BH200</f>
        <v>-1.9451350771199998</v>
      </c>
      <c r="AV202" s="2">
        <f>'(6) SMB_R23p2-5km_Gl'!BI201-'(5) year_D_R23p2-5.5km'!BI200</f>
        <v>-1.9494879772799996</v>
      </c>
      <c r="AW202" s="2">
        <f>'(6) SMB_R23p2-5km_Gl'!BJ201-'(5) year_D_R23p2-5.5km'!BJ200</f>
        <v>-2.68482066336</v>
      </c>
      <c r="AX202" s="23">
        <f t="shared" si="27"/>
        <v>-1.1453653817721736</v>
      </c>
      <c r="AY202" s="23">
        <f t="shared" si="29"/>
        <v>-0.59710419636210521</v>
      </c>
      <c r="AZ202" s="23">
        <f t="shared" si="30"/>
        <v>-1.586844622008889</v>
      </c>
      <c r="BD202" s="2">
        <f>SQRT('(5) year_D_R23p2-5.5km'!BN200^2+'(5) year_D_R23p2-5.5km'!$M200^2)</f>
        <v>3.4855771180784871</v>
      </c>
      <c r="BE202" s="2">
        <f>SQRT('(5) year_D_R23p2-5.5km'!BO200^2+'(5) year_D_R23p2-5.5km'!$M200^2)</f>
        <v>3.1691599476521883</v>
      </c>
      <c r="BF202" s="2">
        <f>SQRT('(5) year_D_R23p2-5.5km'!BP200^2+'(5) year_D_R23p2-5.5km'!$M200^2)</f>
        <v>2.8634127268852132</v>
      </c>
      <c r="BG202" s="2">
        <f>SQRT('(5) year_D_R23p2-5.5km'!BQ200^2+'(5) year_D_R23p2-5.5km'!$M200^2)</f>
        <v>2.5754466348738574</v>
      </c>
      <c r="BH202" s="2">
        <f>SQRT('(5) year_D_R23p2-5.5km'!BR200^2+'(5) year_D_R23p2-5.5km'!$M200^2)</f>
        <v>2.2981524612875228</v>
      </c>
      <c r="BI202" s="2">
        <f>SQRT('(5) year_D_R23p2-5.5km'!BS200^2+'(5) year_D_R23p2-5.5km'!$M200^2)</f>
        <v>2.0386417183931282</v>
      </c>
      <c r="BJ202" s="2">
        <f>SQRT('(5) year_D_R23p2-5.5km'!BT200^2+'(5) year_D_R23p2-5.5km'!$M200^2)</f>
        <v>1.7862518445316253</v>
      </c>
      <c r="BK202" s="2">
        <f>SQRT('(5) year_D_R23p2-5.5km'!BU200^2+'(5) year_D_R23p2-5.5km'!$M200^2)</f>
        <v>1.5516504177210257</v>
      </c>
      <c r="BL202" s="2">
        <f>SQRT('(5) year_D_R23p2-5.5km'!BV200^2+'(5) year_D_R23p2-5.5km'!$M200^2)</f>
        <v>1.3241789343738746</v>
      </c>
      <c r="BM202" s="2">
        <f>SQRT('(5) year_D_R23p2-5.5km'!BW200^2+'(5) year_D_R23p2-5.5km'!$M200^2)</f>
        <v>1.1109548937781659</v>
      </c>
      <c r="BN202" s="2">
        <f>SQRT('(5) year_D_R23p2-5.5km'!BX200^2+'(5) year_D_R23p2-5.5km'!$M200^2)</f>
        <v>0.90844018384893077</v>
      </c>
      <c r="BO202" s="2">
        <f>SQRT('(5) year_D_R23p2-5.5km'!BY200^2+'(5) year_D_R23p2-5.5km'!$M200^2)</f>
        <v>0.72021920953357876</v>
      </c>
      <c r="BP202" s="2">
        <f>SQRT('(5) year_D_R23p2-5.5km'!BZ200^2+'(5) year_D_R23p2-5.5km'!$M200^2)</f>
        <v>0.54991557878878972</v>
      </c>
      <c r="BQ202" s="2">
        <f>SQRT('(5) year_D_R23p2-5.5km'!CA200^2+'(5) year_D_R23p2-5.5km'!$M200^2)</f>
        <v>0.45078099090429213</v>
      </c>
      <c r="BR202" s="2">
        <f>SQRT('(5) year_D_R23p2-5.5km'!CB200^2+'(5) year_D_R23p2-5.5km'!$M200^2)</f>
        <v>0.47248841766853861</v>
      </c>
      <c r="BS202" s="2">
        <f>SQRT('(5) year_D_R23p2-5.5km'!CC200^2+'(5) year_D_R23p2-5.5km'!$M200^2)</f>
        <v>0.4876656632950539</v>
      </c>
      <c r="BT202" s="2">
        <f>SQRT('(5) year_D_R23p2-5.5km'!CD200^2+'(5) year_D_R23p2-5.5km'!$M200^2)</f>
        <v>0.54200710932438756</v>
      </c>
      <c r="BU202" s="2">
        <f>SQRT('(5) year_D_R23p2-5.5km'!CE200^2+'(5) year_D_R23p2-5.5km'!$M200^2)</f>
        <v>0.50204095200447618</v>
      </c>
      <c r="BV202" s="2">
        <f>SQRT('(5) year_D_R23p2-5.5km'!CF200^2+'(5) year_D_R23p2-5.5km'!$M200^2)</f>
        <v>0.5444161193225715</v>
      </c>
      <c r="BW202" s="2">
        <f>SQRT('(5) year_D_R23p2-5.5km'!CG200^2+'(5) year_D_R23p2-5.5km'!$M200^2)</f>
        <v>0.55796015898940698</v>
      </c>
      <c r="BX202" s="2">
        <f>SQRT('(5) year_D_R23p2-5.5km'!CH200^2+'(5) year_D_R23p2-5.5km'!$M200^2)</f>
        <v>0.55792137100629424</v>
      </c>
      <c r="BY202" s="2">
        <f>SQRT('(5) year_D_R23p2-5.5km'!CI200^2+'(5) year_D_R23p2-5.5km'!$M200^2)</f>
        <v>0.57578477471106027</v>
      </c>
      <c r="BZ202" s="2">
        <f>SQRT('(5) year_D_R23p2-5.5km'!CJ200^2+'(5) year_D_R23p2-5.5km'!$M200^2)</f>
        <v>0.54030199909361454</v>
      </c>
      <c r="CA202" s="2">
        <f>SQRT('(5) year_D_R23p2-5.5km'!CK200^2+'(5) year_D_R23p2-5.5km'!$M200^2)</f>
        <v>0.56013445149565877</v>
      </c>
      <c r="CB202" s="2">
        <f>SQRT('(5) year_D_R23p2-5.5km'!CL200^2+'(5) year_D_R23p2-5.5km'!$M200^2)</f>
        <v>0.52405168607962627</v>
      </c>
      <c r="CC202" s="2">
        <f>SQRT('(5) year_D_R23p2-5.5km'!CM200^2+'(5) year_D_R23p2-5.5km'!$M200^2)</f>
        <v>0.54589932213530423</v>
      </c>
      <c r="CD202" s="2">
        <f>SQRT('(5) year_D_R23p2-5.5km'!CN200^2+'(5) year_D_R23p2-5.5km'!$M200^2)</f>
        <v>0.54060472874636645</v>
      </c>
      <c r="CE202" s="2">
        <f>SQRT('(5) year_D_R23p2-5.5km'!CO200^2+'(5) year_D_R23p2-5.5km'!$M200^2)</f>
        <v>0.52364899127132436</v>
      </c>
      <c r="CF202" s="2">
        <f>SQRT('(5) year_D_R23p2-5.5km'!CP200^2+'(5) year_D_R23p2-5.5km'!$M200^2)</f>
        <v>0.50254453471238092</v>
      </c>
      <c r="CG202" s="2">
        <f>SQRT('(5) year_D_R23p2-5.5km'!CQ200^2+'(5) year_D_R23p2-5.5km'!$M200^2)</f>
        <v>0.48380960124880712</v>
      </c>
      <c r="CH202" s="2">
        <f>SQRT('(5) year_D_R23p2-5.5km'!CR200^2+'(5) year_D_R23p2-5.5km'!$M200^2)</f>
        <v>0.5294128860512799</v>
      </c>
      <c r="CI202" s="2">
        <f>SQRT('(5) year_D_R23p2-5.5km'!CS200^2+'(5) year_D_R23p2-5.5km'!$M200^2)</f>
        <v>0.55060005771887666</v>
      </c>
      <c r="CJ202" s="2">
        <f>SQRT('(5) year_D_R23p2-5.5km'!CT200^2+'(5) year_D_R23p2-5.5km'!$M200^2)</f>
        <v>0.53688836973194787</v>
      </c>
      <c r="CK202" s="2">
        <f>SQRT('(5) year_D_R23p2-5.5km'!CU200^2+'(5) year_D_R23p2-5.5km'!$M200^2)</f>
        <v>0.51876978012585395</v>
      </c>
      <c r="CL202" s="2">
        <f>SQRT('(5) year_D_R23p2-5.5km'!CV200^2+'(5) year_D_R23p2-5.5km'!$M200^2)</f>
        <v>0.47877930289502868</v>
      </c>
      <c r="CM202" s="2">
        <f>SQRT('(5) year_D_R23p2-5.5km'!CW200^2+'(5) year_D_R23p2-5.5km'!$M200^2)</f>
        <v>0.44402776277060774</v>
      </c>
      <c r="CN202" s="2">
        <f>SQRT('(5) year_D_R23p2-5.5km'!CX200^2+'(5) year_D_R23p2-5.5km'!$M200^2)</f>
        <v>0.43711135352669822</v>
      </c>
      <c r="CO202" s="2">
        <f>SQRT('(5) year_D_R23p2-5.5km'!CY200^2+'(5) year_D_R23p2-5.5km'!$M200^2)</f>
        <v>0.43385919350539665</v>
      </c>
      <c r="CP202" s="2">
        <f>SQRT('(5) year_D_R23p2-5.5km'!CZ200^2+'(5) year_D_R23p2-5.5km'!$M200^2)</f>
        <v>0.43589931983961638</v>
      </c>
      <c r="CQ202" s="2">
        <f>SQRT('(5) year_D_R23p2-5.5km'!DA200^2+'(5) year_D_R23p2-5.5km'!$M200^2)</f>
        <v>0.43037524540590733</v>
      </c>
      <c r="CR202" s="2">
        <f>SQRT('(5) year_D_R23p2-5.5km'!DB200^2+'(5) year_D_R23p2-5.5km'!$M200^2)</f>
        <v>0.41453733223730171</v>
      </c>
      <c r="CS202" s="2">
        <f>SQRT('(5) year_D_R23p2-5.5km'!DC200^2+'(5) year_D_R23p2-5.5km'!$M200^2)</f>
        <v>0.39256152484264029</v>
      </c>
      <c r="CT202" s="2">
        <f>SQRT('(5) year_D_R23p2-5.5km'!DD200^2+'(5) year_D_R23p2-5.5km'!$M200^2)</f>
        <v>0.41206774772596666</v>
      </c>
      <c r="CU202" s="2">
        <f>SQRT('(5) year_D_R23p2-5.5km'!DE200^2+'(5) year_D_R23p2-5.5km'!$M200^2)</f>
        <v>0.41756382734013114</v>
      </c>
      <c r="CV202" s="2">
        <f>SQRT('(5) year_D_R23p2-5.5km'!DF200^2+'(5) year_D_R23p2-5.5km'!$M200^2)</f>
        <v>0.3995842157375239</v>
      </c>
      <c r="CW202" s="2">
        <f>SQRT('(5) year_D_R23p2-5.5km'!DG200^2+'(5) year_D_R23p2-5.5km'!$M200^2)</f>
        <v>0.69083672115916894</v>
      </c>
      <c r="CX202" s="2">
        <f>SQRT('(5) year_D_R23p2-5.5km'!DH200^2+'(5) year_D_R23p2-5.5km'!$M200^2)</f>
        <v>0.78080240787210542</v>
      </c>
      <c r="CY202" s="2">
        <f t="shared" si="25"/>
        <v>0.13227455967118393</v>
      </c>
      <c r="CZ202" s="2">
        <f t="shared" si="28"/>
        <v>0.33967674158809946</v>
      </c>
      <c r="DA202" s="2">
        <f t="shared" si="26"/>
        <v>0.11142469204785163</v>
      </c>
    </row>
    <row r="203" spans="1:105" x14ac:dyDescent="0.2">
      <c r="A203" s="170" t="s">
        <v>260</v>
      </c>
      <c r="B203" s="3" t="s">
        <v>243</v>
      </c>
      <c r="C203" s="2">
        <f>'(6) SMB_R23p2-5km_Gl'!P202-'(5) year_D_R23p2-5.5km'!P201</f>
        <v>0.13999999999999999</v>
      </c>
      <c r="D203" s="2">
        <f>'(6) SMB_R23p2-5km_Gl'!Q202-'(5) year_D_R23p2-5.5km'!Q201</f>
        <v>0.03</v>
      </c>
      <c r="E203" s="2">
        <f>'(6) SMB_R23p2-5km_Gl'!R202-'(5) year_D_R23p2-5.5km'!R201</f>
        <v>0.01</v>
      </c>
      <c r="F203" s="2">
        <f>'(6) SMB_R23p2-5km_Gl'!S202-'(5) year_D_R23p2-5.5km'!S201</f>
        <v>1.9999999999999997E-2</v>
      </c>
      <c r="G203" s="2">
        <f>'(6) SMB_R23p2-5km_Gl'!T202-'(5) year_D_R23p2-5.5km'!T201</f>
        <v>0</v>
      </c>
      <c r="H203" s="2">
        <f>'(6) SMB_R23p2-5km_Gl'!U202-'(5) year_D_R23p2-5.5km'!U201</f>
        <v>-0.05</v>
      </c>
      <c r="I203" s="2">
        <f>'(6) SMB_R23p2-5km_Gl'!V202-'(5) year_D_R23p2-5.5km'!V201</f>
        <v>0.04</v>
      </c>
      <c r="J203" s="2">
        <f>'(6) SMB_R23p2-5km_Gl'!W202-'(5) year_D_R23p2-5.5km'!W201</f>
        <v>-6.0000000000000005E-2</v>
      </c>
      <c r="K203" s="2">
        <f>'(6) SMB_R23p2-5km_Gl'!X202-'(5) year_D_R23p2-5.5km'!X201</f>
        <v>-0.05</v>
      </c>
      <c r="L203" s="2">
        <f>'(6) SMB_R23p2-5km_Gl'!Y202-'(5) year_D_R23p2-5.5km'!Y201</f>
        <v>-0.17</v>
      </c>
      <c r="M203" s="2">
        <f>'(6) SMB_R23p2-5km_Gl'!Z202-'(5) year_D_R23p2-5.5km'!Z201</f>
        <v>-0.16</v>
      </c>
      <c r="N203" s="2">
        <f>'(6) SMB_R23p2-5km_Gl'!AA202-'(5) year_D_R23p2-5.5km'!AA201</f>
        <v>-6.9999999999999993E-2</v>
      </c>
      <c r="O203" s="2">
        <f>'(6) SMB_R23p2-5km_Gl'!AB202-'(5) year_D_R23p2-5.5km'!AB201</f>
        <v>0.03</v>
      </c>
      <c r="P203" s="2">
        <f>'(6) SMB_R23p2-5km_Gl'!AC202-'(5) year_D_R23p2-5.5km'!AC201</f>
        <v>6.0000000000000005E-2</v>
      </c>
      <c r="Q203" s="2">
        <f>'(6) SMB_R23p2-5km_Gl'!AD202-'(5) year_D_R23p2-5.5km'!AD201</f>
        <v>-3.7199999999999997E-2</v>
      </c>
      <c r="R203" s="2">
        <f>'(6) SMB_R23p2-5km_Gl'!AE202-'(5) year_D_R23p2-5.5km'!AE201</f>
        <v>0.14018</v>
      </c>
      <c r="S203" s="2">
        <f>'(6) SMB_R23p2-5km_Gl'!AF202-'(5) year_D_R23p2-5.5km'!AF201</f>
        <v>-0.11083000000000001</v>
      </c>
      <c r="T203" s="2">
        <f>'(6) SMB_R23p2-5km_Gl'!AG202-'(5) year_D_R23p2-5.5km'!AG201</f>
        <v>-0.17976</v>
      </c>
      <c r="U203" s="2">
        <f>'(6) SMB_R23p2-5km_Gl'!AH202-'(5) year_D_R23p2-5.5km'!AH201</f>
        <v>-0.17559</v>
      </c>
      <c r="V203" s="2">
        <f>'(6) SMB_R23p2-5km_Gl'!AI202-'(5) year_D_R23p2-5.5km'!AI201</f>
        <v>-4.4270000000000004E-2</v>
      </c>
      <c r="W203" s="2">
        <f>'(6) SMB_R23p2-5km_Gl'!AJ202-'(5) year_D_R23p2-5.5km'!AJ201</f>
        <v>7.0600000000000003E-3</v>
      </c>
      <c r="X203" s="2">
        <f>'(6) SMB_R23p2-5km_Gl'!AK202-'(5) year_D_R23p2-5.5km'!AK201</f>
        <v>-4.3229999999999998E-2</v>
      </c>
      <c r="Y203" s="2">
        <f>'(6) SMB_R23p2-5km_Gl'!AL202-'(5) year_D_R23p2-5.5km'!AL201</f>
        <v>-7.3509999999999992E-2</v>
      </c>
      <c r="Z203" s="2">
        <f>'(6) SMB_R23p2-5km_Gl'!AM202-'(5) year_D_R23p2-5.5km'!AM201</f>
        <v>-0.32867000000000002</v>
      </c>
      <c r="AA203" s="2">
        <f>'(6) SMB_R23p2-5km_Gl'!AN202-'(5) year_D_R23p2-5.5km'!AN201</f>
        <v>-0.11383</v>
      </c>
      <c r="AB203" s="2">
        <f>'(6) SMB_R23p2-5km_Gl'!AO202-'(5) year_D_R23p2-5.5km'!AO201</f>
        <v>-0.14083999999999999</v>
      </c>
      <c r="AC203" s="2">
        <f>'(6) SMB_R23p2-5km_Gl'!AP202-'(5) year_D_R23p2-5.5km'!AP201</f>
        <v>-0.16227999999999998</v>
      </c>
      <c r="AD203" s="2">
        <f>'(6) SMB_R23p2-5km_Gl'!AQ202-'(5) year_D_R23p2-5.5km'!AQ201</f>
        <v>-0.17153000000000002</v>
      </c>
      <c r="AE203" s="2">
        <f>'(6) SMB_R23p2-5km_Gl'!AR202-'(5) year_D_R23p2-5.5km'!AR201</f>
        <v>-0.20038999999999998</v>
      </c>
      <c r="AF203" s="2">
        <f>'(6) SMB_R23p2-5km_Gl'!AS202-'(5) year_D_R23p2-5.5km'!AS201</f>
        <v>-0.18015</v>
      </c>
      <c r="AG203" s="2">
        <f>'(6) SMB_R23p2-5km_Gl'!AT202-'(5) year_D_R23p2-5.5km'!AT201</f>
        <v>-0.22147999999999998</v>
      </c>
      <c r="AH203" s="2">
        <f>'(6) SMB_R23p2-5km_Gl'!AU202-'(5) year_D_R23p2-5.5km'!AU201</f>
        <v>4.9700000000000008E-2</v>
      </c>
      <c r="AI203" s="2">
        <f>'(6) SMB_R23p2-5km_Gl'!AV202-'(5) year_D_R23p2-5.5km'!AV201</f>
        <v>-0.26540000000000002</v>
      </c>
      <c r="AJ203" s="2">
        <f>'(6) SMB_R23p2-5km_Gl'!AW202-'(5) year_D_R23p2-5.5km'!AW201</f>
        <v>-0.25051000000000001</v>
      </c>
      <c r="AK203" s="2">
        <f>'(6) SMB_R23p2-5km_Gl'!AX202-'(5) year_D_R23p2-5.5km'!AX201</f>
        <v>-0.20362</v>
      </c>
      <c r="AL203" s="2">
        <f>'(6) SMB_R23p2-5km_Gl'!AY202-'(5) year_D_R23p2-5.5km'!AY201</f>
        <v>-0.25251999999999997</v>
      </c>
      <c r="AM203" s="2">
        <f>'(6) SMB_R23p2-5km_Gl'!AZ202-'(5) year_D_R23p2-5.5km'!AZ201</f>
        <v>-0.13261999999999999</v>
      </c>
      <c r="AN203" s="2">
        <f>'(6) SMB_R23p2-5km_Gl'!BA202-'(5) year_D_R23p2-5.5km'!BA201</f>
        <v>-0.16275000000000001</v>
      </c>
      <c r="AO203" s="2">
        <f>'(6) SMB_R23p2-5km_Gl'!BB202-'(5) year_D_R23p2-5.5km'!BB201</f>
        <v>-0.29759000000000002</v>
      </c>
      <c r="AP203" s="2">
        <f>'(6) SMB_R23p2-5km_Gl'!BC202-'(5) year_D_R23p2-5.5km'!BC201</f>
        <v>-0.22012000000000001</v>
      </c>
      <c r="AQ203" s="2">
        <f>'(6) SMB_R23p2-5km_Gl'!BD202-'(5) year_D_R23p2-5.5km'!BD201</f>
        <v>-0.21981000000000001</v>
      </c>
      <c r="AR203" s="2">
        <f>'(6) SMB_R23p2-5km_Gl'!BE202-'(5) year_D_R23p2-5.5km'!BE201</f>
        <v>-0.19918</v>
      </c>
      <c r="AS203" s="2">
        <f>'(6) SMB_R23p2-5km_Gl'!BF202-'(5) year_D_R23p2-5.5km'!BF201</f>
        <v>-0.18834000000000001</v>
      </c>
      <c r="AT203" s="2">
        <f>'(6) SMB_R23p2-5km_Gl'!BG202-'(5) year_D_R23p2-5.5km'!BG201</f>
        <v>-0.11958000000000001</v>
      </c>
      <c r="AU203" s="2">
        <f>'(6) SMB_R23p2-5km_Gl'!BH202-'(5) year_D_R23p2-5.5km'!BH201</f>
        <v>-0.26169999999999999</v>
      </c>
      <c r="AV203" s="2">
        <f>'(6) SMB_R23p2-5km_Gl'!BI202-'(5) year_D_R23p2-5.5km'!BI201</f>
        <v>-0.17476</v>
      </c>
      <c r="AW203" s="2">
        <f>'(6) SMB_R23p2-5km_Gl'!BJ202-'(5) year_D_R23p2-5.5km'!BJ201</f>
        <v>-9.4560000000000005E-2</v>
      </c>
      <c r="AX203" s="23">
        <f t="shared" si="27"/>
        <v>-0.11228521739130437</v>
      </c>
      <c r="AY203" s="23">
        <f t="shared" si="29"/>
        <v>-3.1221052631578951E-2</v>
      </c>
      <c r="AZ203" s="23">
        <f t="shared" si="30"/>
        <v>-0.19449</v>
      </c>
      <c r="BB203" s="39"/>
      <c r="BC203" s="39"/>
      <c r="BD203" s="2">
        <f>SQRT('(5) year_D_R23p2-5.5km'!BN201^2+'(5) year_D_R23p2-5.5km'!$M201^2)</f>
        <v>1.2554121751395378E-2</v>
      </c>
      <c r="BE203" s="2">
        <f>SQRT('(5) year_D_R23p2-5.5km'!BO201^2+'(5) year_D_R23p2-5.5km'!$M201^2)</f>
        <v>1.1730948140407154E-2</v>
      </c>
      <c r="BF203" s="2">
        <f>SQRT('(5) year_D_R23p2-5.5km'!BP201^2+'(5) year_D_R23p2-5.5km'!$M201^2)</f>
        <v>1.0955334255047E-2</v>
      </c>
      <c r="BG203" s="2">
        <f>SQRT('(5) year_D_R23p2-5.5km'!BQ201^2+'(5) year_D_R23p2-5.5km'!$M201^2)</f>
        <v>1.0228308558858921E-2</v>
      </c>
      <c r="BH203" s="2">
        <f>SQRT('(5) year_D_R23p2-5.5km'!BR201^2+'(5) year_D_R23p2-5.5km'!$M201^2)</f>
        <v>9.5510531551048147E-3</v>
      </c>
      <c r="BI203" s="2">
        <f>SQRT('(5) year_D_R23p2-5.5km'!BS201^2+'(5) year_D_R23p2-5.5km'!$M201^2)</f>
        <v>8.9249345197525698E-3</v>
      </c>
      <c r="BJ203" s="2">
        <f>SQRT('(5) year_D_R23p2-5.5km'!BT201^2+'(5) year_D_R23p2-5.5km'!$M201^2)</f>
        <v>8.3433974129025999E-3</v>
      </c>
      <c r="BK203" s="2">
        <f>SQRT('(5) year_D_R23p2-5.5km'!BU201^2+'(5) year_D_R23p2-5.5km'!$M201^2)</f>
        <v>7.8250209396296122E-3</v>
      </c>
      <c r="BL203" s="2">
        <f>SQRT('(5) year_D_R23p2-5.5km'!BV201^2+'(5) year_D_R23p2-5.5km'!$M201^2)</f>
        <v>7.3564062939956701E-3</v>
      </c>
      <c r="BM203" s="2">
        <f>SQRT('(5) year_D_R23p2-5.5km'!BW201^2+'(5) year_D_R23p2-5.5km'!$M201^2)</f>
        <v>6.9490855834893703E-3</v>
      </c>
      <c r="BN203" s="2">
        <f>SQRT('(5) year_D_R23p2-5.5km'!BX201^2+'(5) year_D_R23p2-5.5km'!$M201^2)</f>
        <v>6.6134655956114714E-3</v>
      </c>
      <c r="BO203" s="2">
        <f>SQRT('(5) year_D_R23p2-5.5km'!BY201^2+'(5) year_D_R23p2-5.5km'!$M201^2)</f>
        <v>6.3522704722910927E-3</v>
      </c>
      <c r="BP203" s="2">
        <f>SQRT('(5) year_D_R23p2-5.5km'!BZ201^2+'(5) year_D_R23p2-5.5km'!$M201^2)</f>
        <v>6.1934032790927143E-3</v>
      </c>
      <c r="BQ203" s="2">
        <f>SQRT('(5) year_D_R23p2-5.5km'!CA201^2+'(5) year_D_R23p2-5.5km'!$M201^2)</f>
        <v>6.1390890544789902E-3</v>
      </c>
      <c r="BR203" s="2">
        <f>SQRT('(5) year_D_R23p2-5.5km'!CB201^2+'(5) year_D_R23p2-5.5km'!$M201^2)</f>
        <v>8.8847073445406811E-3</v>
      </c>
      <c r="BS203" s="2">
        <f>SQRT('(5) year_D_R23p2-5.5km'!CC201^2+'(5) year_D_R23p2-5.5km'!$M201^2)</f>
        <v>6.0808405561940766E-3</v>
      </c>
      <c r="BT203" s="2">
        <f>SQRT('(5) year_D_R23p2-5.5km'!CD201^2+'(5) year_D_R23p2-5.5km'!$M201^2)</f>
        <v>6.4472440115834239E-3</v>
      </c>
      <c r="BU203" s="2">
        <f>SQRT('(5) year_D_R23p2-5.5km'!CE201^2+'(5) year_D_R23p2-5.5km'!$M201^2)</f>
        <v>6.0728680147848083E-3</v>
      </c>
      <c r="BV203" s="2">
        <f>SQRT('(5) year_D_R23p2-5.5km'!CF201^2+'(5) year_D_R23p2-5.5km'!$M201^2)</f>
        <v>8.1609354485689574E-3</v>
      </c>
      <c r="BW203" s="2">
        <f>SQRT('(5) year_D_R23p2-5.5km'!CG201^2+'(5) year_D_R23p2-5.5km'!$M201^2)</f>
        <v>7.7015015670441767E-3</v>
      </c>
      <c r="BX203" s="2">
        <f>SQRT('(5) year_D_R23p2-5.5km'!CH201^2+'(5) year_D_R23p2-5.5km'!$M201^2)</f>
        <v>7.1517291958427638E-3</v>
      </c>
      <c r="BY203" s="2">
        <f>SQRT('(5) year_D_R23p2-5.5km'!CI201^2+'(5) year_D_R23p2-5.5km'!$M201^2)</f>
        <v>7.2614020313805597E-3</v>
      </c>
      <c r="BZ203" s="2">
        <f>SQRT('(5) year_D_R23p2-5.5km'!CJ201^2+'(5) year_D_R23p2-5.5km'!$M201^2)</f>
        <v>7.3470986772173879E-3</v>
      </c>
      <c r="CA203" s="2">
        <f>SQRT('(5) year_D_R23p2-5.5km'!CK201^2+'(5) year_D_R23p2-5.5km'!$M201^2)</f>
        <v>9.2358856762587999E-3</v>
      </c>
      <c r="CB203" s="2">
        <f>SQRT('(5) year_D_R23p2-5.5km'!CL201^2+'(5) year_D_R23p2-5.5km'!$M201^2)</f>
        <v>1.227321130642159E-2</v>
      </c>
      <c r="CC203" s="2">
        <f>SQRT('(5) year_D_R23p2-5.5km'!CM201^2+'(5) year_D_R23p2-5.5km'!$M201^2)</f>
        <v>6.5227085433540617E-3</v>
      </c>
      <c r="CD203" s="2">
        <f>SQRT('(5) year_D_R23p2-5.5km'!CN201^2+'(5) year_D_R23p2-5.5km'!$M201^2)</f>
        <v>7.0041487893507349E-3</v>
      </c>
      <c r="CE203" s="2">
        <f>SQRT('(5) year_D_R23p2-5.5km'!CO201^2+'(5) year_D_R23p2-5.5km'!$M201^2)</f>
        <v>6.9316352200784982E-3</v>
      </c>
      <c r="CF203" s="2">
        <f>SQRT('(5) year_D_R23p2-5.5km'!CP201^2+'(5) year_D_R23p2-5.5km'!$M201^2)</f>
        <v>1.0356879658052719E-2</v>
      </c>
      <c r="CG203" s="2">
        <f>SQRT('(5) year_D_R23p2-5.5km'!CQ201^2+'(5) year_D_R23p2-5.5km'!$M201^2)</f>
        <v>6.4893564367639409E-3</v>
      </c>
      <c r="CH203" s="2">
        <f>SQRT('(5) year_D_R23p2-5.5km'!CR201^2+'(5) year_D_R23p2-5.5km'!$M201^2)</f>
        <v>6.9053751796568875E-3</v>
      </c>
      <c r="CI203" s="2">
        <f>SQRT('(5) year_D_R23p2-5.5km'!CS201^2+'(5) year_D_R23p2-5.5km'!$M201^2)</f>
        <v>9.7631841027995721E-3</v>
      </c>
      <c r="CJ203" s="2">
        <f>SQRT('(5) year_D_R23p2-5.5km'!CT201^2+'(5) year_D_R23p2-5.5km'!$M201^2)</f>
        <v>7.917162465308384E-3</v>
      </c>
      <c r="CK203" s="2">
        <f>SQRT('(5) year_D_R23p2-5.5km'!CU201^2+'(5) year_D_R23p2-5.5km'!$M201^2)</f>
        <v>6.3582238958946645E-3</v>
      </c>
      <c r="CL203" s="2">
        <f>SQRT('(5) year_D_R23p2-5.5km'!CV201^2+'(5) year_D_R23p2-5.5km'!$M201^2)</f>
        <v>7.9087234306000551E-3</v>
      </c>
      <c r="CM203" s="2">
        <f>SQRT('(5) year_D_R23p2-5.5km'!CW201^2+'(5) year_D_R23p2-5.5km'!$M201^2)</f>
        <v>6.9594248669079106E-3</v>
      </c>
      <c r="CN203" s="2">
        <f>SQRT('(5) year_D_R23p2-5.5km'!CX201^2+'(5) year_D_R23p2-5.5km'!$M201^2)</f>
        <v>6.993249321435439E-3</v>
      </c>
      <c r="CO203" s="2">
        <f>SQRT('(5) year_D_R23p2-5.5km'!CY201^2+'(5) year_D_R23p2-5.5km'!$M201^2)</f>
        <v>7.0312834788524813E-3</v>
      </c>
      <c r="CP203" s="2">
        <f>SQRT('(5) year_D_R23p2-5.5km'!CZ201^2+'(5) year_D_R23p2-5.5km'!$M201^2)</f>
        <v>8.8919788159190893E-3</v>
      </c>
      <c r="CQ203" s="2">
        <f>SQRT('(5) year_D_R23p2-5.5km'!DA201^2+'(5) year_D_R23p2-5.5km'!$M201^2)</f>
        <v>9.8541740943158956E-3</v>
      </c>
      <c r="CR203" s="2">
        <f>SQRT('(5) year_D_R23p2-5.5km'!DB201^2+'(5) year_D_R23p2-5.5km'!$M201^2)</f>
        <v>9.8304592785565838E-3</v>
      </c>
      <c r="CS203" s="2">
        <f>SQRT('(5) year_D_R23p2-5.5km'!DC201^2+'(5) year_D_R23p2-5.5km'!$M201^2)</f>
        <v>9.5422937840133979E-3</v>
      </c>
      <c r="CT203" s="2">
        <f>SQRT('(5) year_D_R23p2-5.5km'!DD201^2+'(5) year_D_R23p2-5.5km'!$M201^2)</f>
        <v>9.2042622891003595E-3</v>
      </c>
      <c r="CU203" s="2">
        <f>SQRT('(5) year_D_R23p2-5.5km'!DE201^2+'(5) year_D_R23p2-5.5km'!$M201^2)</f>
        <v>9.720000896752113E-3</v>
      </c>
      <c r="CV203" s="2">
        <f>SQRT('(5) year_D_R23p2-5.5km'!DF201^2+'(5) year_D_R23p2-5.5km'!$M201^2)</f>
        <v>1.0524409730837968E-2</v>
      </c>
      <c r="CW203" s="2">
        <f>SQRT('(5) year_D_R23p2-5.5km'!DG201^2+'(5) year_D_R23p2-5.5km'!$M201^2)</f>
        <v>1.1692806052280735E-2</v>
      </c>
      <c r="CX203" s="2">
        <f>SQRT('(5) year_D_R23p2-5.5km'!DH201^2+'(5) year_D_R23p2-5.5km'!$M201^2)</f>
        <v>1.1674360217264885E-2</v>
      </c>
      <c r="CY203" s="90">
        <f t="shared" ref="CY203:CY265" si="31">AVERAGE(BD203:CW203)/SQRT(45)</f>
        <v>1.2403242326533199E-3</v>
      </c>
      <c r="CZ203" s="2">
        <f t="shared" si="28"/>
        <v>1.9273427719999068E-3</v>
      </c>
      <c r="DA203" s="2">
        <f t="shared" si="26"/>
        <v>2.0420097774835541E-3</v>
      </c>
    </row>
    <row r="204" spans="1:105" ht="17" thickBot="1" x14ac:dyDescent="0.25">
      <c r="A204" s="173" t="s">
        <v>244</v>
      </c>
      <c r="B204" s="73" t="s">
        <v>243</v>
      </c>
      <c r="C204" s="76">
        <f>'(6) SMB_R23p2-5km_Gl'!P203-'(5) year_D_R23p2-5.5km'!P202</f>
        <v>1.1406666666666698</v>
      </c>
      <c r="D204" s="76">
        <f>'(6) SMB_R23p2-5km_Gl'!Q203-'(5) year_D_R23p2-5.5km'!Q202</f>
        <v>2.1206666666666703</v>
      </c>
      <c r="E204" s="76">
        <f>'(6) SMB_R23p2-5km_Gl'!R203-'(5) year_D_R23p2-5.5km'!R202</f>
        <v>1.05066666666667</v>
      </c>
      <c r="F204" s="76">
        <f>'(6) SMB_R23p2-5km_Gl'!S203-'(5) year_D_R23p2-5.5km'!S202</f>
        <v>0.14066666666666983</v>
      </c>
      <c r="G204" s="76">
        <f>'(6) SMB_R23p2-5km_Gl'!T203-'(5) year_D_R23p2-5.5km'!T202</f>
        <v>0.98066666666667013</v>
      </c>
      <c r="H204" s="76">
        <f>'(6) SMB_R23p2-5km_Gl'!U203-'(5) year_D_R23p2-5.5km'!U202</f>
        <v>0.84066666666667</v>
      </c>
      <c r="I204" s="76">
        <f>'(6) SMB_R23p2-5km_Gl'!V203-'(5) year_D_R23p2-5.5km'!V202</f>
        <v>0.31066666666666976</v>
      </c>
      <c r="J204" s="76">
        <f>'(6) SMB_R23p2-5km_Gl'!W203-'(5) year_D_R23p2-5.5km'!W202</f>
        <v>-0.90933333333333</v>
      </c>
      <c r="K204" s="76">
        <f>'(6) SMB_R23p2-5km_Gl'!X203-'(5) year_D_R23p2-5.5km'!X202</f>
        <v>1.4306666666666699</v>
      </c>
      <c r="L204" s="76">
        <f>'(6) SMB_R23p2-5km_Gl'!Y203-'(5) year_D_R23p2-5.5km'!Y202</f>
        <v>-2.5193333333333299</v>
      </c>
      <c r="M204" s="76">
        <f>'(6) SMB_R23p2-5km_Gl'!Z203-'(5) year_D_R23p2-5.5km'!Z202</f>
        <v>-1.7393333333333301</v>
      </c>
      <c r="N204" s="76">
        <f>'(6) SMB_R23p2-5km_Gl'!AA203-'(5) year_D_R23p2-5.5km'!AA202</f>
        <v>5.0666666666669968E-2</v>
      </c>
      <c r="O204" s="76">
        <f>'(6) SMB_R23p2-5km_Gl'!AB203-'(5) year_D_R23p2-5.5km'!AB202</f>
        <v>2.3306666666666702</v>
      </c>
      <c r="P204" s="76">
        <f>'(6) SMB_R23p2-5km_Gl'!AC203-'(5) year_D_R23p2-5.5km'!AC202</f>
        <v>1.3106666666666698</v>
      </c>
      <c r="Q204" s="76">
        <f>'(6) SMB_R23p2-5km_Gl'!AD203-'(5) year_D_R23p2-5.5km'!AD202</f>
        <v>-0.15933333333333</v>
      </c>
      <c r="R204" s="76">
        <f>'(6) SMB_R23p2-5km_Gl'!AE203-'(5) year_D_R23p2-5.5km'!AE202</f>
        <v>2.3206666666666695</v>
      </c>
      <c r="S204" s="76">
        <f>'(6) SMB_R23p2-5km_Gl'!AF203-'(5) year_D_R23p2-5.5km'!AF202</f>
        <v>-1.61933333333333</v>
      </c>
      <c r="T204" s="76">
        <f>'(6) SMB_R23p2-5km_Gl'!AG203-'(5) year_D_R23p2-5.5km'!AG202</f>
        <v>-1.41933333333333</v>
      </c>
      <c r="U204" s="76">
        <f>'(6) SMB_R23p2-5km_Gl'!AH203-'(5) year_D_R23p2-5.5km'!AH202</f>
        <v>-2.3493333333333299</v>
      </c>
      <c r="V204" s="76">
        <f>'(6) SMB_R23p2-5km_Gl'!AI203-'(5) year_D_R23p2-5.5km'!AI202</f>
        <v>-1.0893333333333302</v>
      </c>
      <c r="W204" s="76">
        <f>'(6) SMB_R23p2-5km_Gl'!AJ203-'(5) year_D_R23p2-5.5km'!AJ202</f>
        <v>-0.39933333333333021</v>
      </c>
      <c r="X204" s="76">
        <f>'(6) SMB_R23p2-5km_Gl'!AK203-'(5) year_D_R23p2-5.5km'!AK202</f>
        <v>1.7706666666666697</v>
      </c>
      <c r="Y204" s="76">
        <f>'(6) SMB_R23p2-5km_Gl'!AL203-'(5) year_D_R23p2-5.5km'!AL202</f>
        <v>1.3706666666666698</v>
      </c>
      <c r="Z204" s="76">
        <f>'(6) SMB_R23p2-5km_Gl'!AM203-'(5) year_D_R23p2-5.5km'!AM202</f>
        <v>-2.36933333333333</v>
      </c>
      <c r="AA204" s="76">
        <f>'(6) SMB_R23p2-5km_Gl'!AN203-'(5) year_D_R23p2-5.5km'!AN202</f>
        <v>-1.2393333333333301</v>
      </c>
      <c r="AB204" s="76">
        <f>'(6) SMB_R23p2-5km_Gl'!AO203-'(5) year_D_R23p2-5.5km'!AO202</f>
        <v>-0.42933333333333001</v>
      </c>
      <c r="AC204" s="76">
        <f>'(6) SMB_R23p2-5km_Gl'!AP203-'(5) year_D_R23p2-5.5km'!AP202</f>
        <v>-1.3493333333333302</v>
      </c>
      <c r="AD204" s="76">
        <f>'(6) SMB_R23p2-5km_Gl'!AQ203-'(5) year_D_R23p2-5.5km'!AQ202</f>
        <v>-1.0293333333333301</v>
      </c>
      <c r="AE204" s="76">
        <f>'(6) SMB_R23p2-5km_Gl'!AR203-'(5) year_D_R23p2-5.5km'!AR202</f>
        <v>-1.4993333333333301</v>
      </c>
      <c r="AF204" s="76">
        <f>'(6) SMB_R23p2-5km_Gl'!AS203-'(5) year_D_R23p2-5.5km'!AS202</f>
        <v>-1.9193333333333302</v>
      </c>
      <c r="AG204" s="76">
        <f>'(6) SMB_R23p2-5km_Gl'!AT203-'(5) year_D_R23p2-5.5km'!AT202</f>
        <v>-1.7393333333333301</v>
      </c>
      <c r="AH204" s="76">
        <f>'(6) SMB_R23p2-5km_Gl'!AU203-'(5) year_D_R23p2-5.5km'!AU202</f>
        <v>0.31066666666666976</v>
      </c>
      <c r="AI204" s="76">
        <f>'(6) SMB_R23p2-5km_Gl'!AV203-'(5) year_D_R23p2-5.5km'!AV202</f>
        <v>-2.4193333333333302</v>
      </c>
      <c r="AJ204" s="76">
        <f>'(6) SMB_R23p2-5km_Gl'!AW203-'(5) year_D_R23p2-5.5km'!AW202</f>
        <v>-3.2093333333333298</v>
      </c>
      <c r="AK204" s="76">
        <f>'(6) SMB_R23p2-5km_Gl'!AX203-'(5) year_D_R23p2-5.5km'!AX202</f>
        <v>-2.4993333333333299</v>
      </c>
      <c r="AL204" s="76">
        <f>'(6) SMB_R23p2-5km_Gl'!AY203-'(5) year_D_R23p2-5.5km'!AY202</f>
        <v>-3.2093333333333298</v>
      </c>
      <c r="AM204" s="76">
        <f>'(6) SMB_R23p2-5km_Gl'!AZ203-'(5) year_D_R23p2-5.5km'!AZ202</f>
        <v>-1.95933333333333</v>
      </c>
      <c r="AN204" s="76">
        <f>'(6) SMB_R23p2-5km_Gl'!BA203-'(5) year_D_R23p2-5.5km'!BA202</f>
        <v>0.13066666666667004</v>
      </c>
      <c r="AO204" s="76">
        <f>'(6) SMB_R23p2-5km_Gl'!BB203-'(5) year_D_R23p2-5.5km'!BB202</f>
        <v>-2.1093333333333302</v>
      </c>
      <c r="AP204" s="76">
        <f>'(6) SMB_R23p2-5km_Gl'!BC203-'(5) year_D_R23p2-5.5km'!BC202</f>
        <v>-2.3993333333333302</v>
      </c>
      <c r="AQ204" s="76">
        <f>'(6) SMB_R23p2-5km_Gl'!BD203-'(5) year_D_R23p2-5.5km'!BD202</f>
        <v>-1.7693333333333301</v>
      </c>
      <c r="AR204" s="76">
        <f>'(6) SMB_R23p2-5km_Gl'!BE203-'(5) year_D_R23p2-5.5km'!BE202</f>
        <v>-4.2293333333333303</v>
      </c>
      <c r="AS204" s="76">
        <f>'(6) SMB_R23p2-5km_Gl'!BF203-'(5) year_D_R23p2-5.5km'!BF202</f>
        <v>-0.97933333333333006</v>
      </c>
      <c r="AT204" s="76">
        <f>'(6) SMB_R23p2-5km_Gl'!BG203-'(5) year_D_R23p2-5.5km'!BG202</f>
        <v>-5.9333333333329907E-2</v>
      </c>
      <c r="AU204" s="76">
        <f>'(6) SMB_R23p2-5km_Gl'!BH203-'(5) year_D_R23p2-5.5km'!BH202</f>
        <v>-0.42933333333333001</v>
      </c>
      <c r="AV204" s="76">
        <f>'(6) SMB_R23p2-5km_Gl'!BI203-'(5) year_D_R23p2-5.5km'!BI202</f>
        <v>-0.64933333333332999</v>
      </c>
      <c r="AW204" s="76">
        <f>'(6) SMB_R23p2-5km_Gl'!BJ203-'(5) year_D_R23p2-5.5km'!BJ202</f>
        <v>-2.4893333333333301</v>
      </c>
      <c r="AX204" s="109">
        <f t="shared" si="27"/>
        <v>-0.69759420289854734</v>
      </c>
      <c r="AY204" s="109">
        <f t="shared" si="29"/>
        <v>0.17435087719298581</v>
      </c>
      <c r="AZ204" s="109">
        <f t="shared" si="30"/>
        <v>-1.7021111111111078</v>
      </c>
      <c r="BA204" s="77"/>
      <c r="BB204" s="41"/>
      <c r="BC204" s="41"/>
      <c r="BD204" s="76">
        <f>SQRT('(5) year_D_R23p2-5.5km'!BN202^2+'(5) year_D_R23p2-5.5km'!$M202^2)</f>
        <v>0.62375720053016681</v>
      </c>
      <c r="BE204" s="76">
        <f>SQRT('(5) year_D_R23p2-5.5km'!BO202^2+'(5) year_D_R23p2-5.5km'!$M202^2)</f>
        <v>0.62375720053016681</v>
      </c>
      <c r="BF204" s="76">
        <f>SQRT('(5) year_D_R23p2-5.5km'!BP202^2+'(5) year_D_R23p2-5.5km'!$M202^2)</f>
        <v>0.62375720053016681</v>
      </c>
      <c r="BG204" s="76">
        <f>SQRT('(5) year_D_R23p2-5.5km'!BQ202^2+'(5) year_D_R23p2-5.5km'!$M202^2)</f>
        <v>0.62375720053016681</v>
      </c>
      <c r="BH204" s="76">
        <f>SQRT('(5) year_D_R23p2-5.5km'!BR202^2+'(5) year_D_R23p2-5.5km'!$M202^2)</f>
        <v>0.62375720053016681</v>
      </c>
      <c r="BI204" s="76">
        <f>SQRT('(5) year_D_R23p2-5.5km'!BS202^2+'(5) year_D_R23p2-5.5km'!$M202^2)</f>
        <v>0.62375720053016681</v>
      </c>
      <c r="BJ204" s="76">
        <f>SQRT('(5) year_D_R23p2-5.5km'!BT202^2+'(5) year_D_R23p2-5.5km'!$M202^2)</f>
        <v>0.62375720053016681</v>
      </c>
      <c r="BK204" s="76">
        <f>SQRT('(5) year_D_R23p2-5.5km'!BU202^2+'(5) year_D_R23p2-5.5km'!$M202^2)</f>
        <v>0.62375720053016681</v>
      </c>
      <c r="BL204" s="76">
        <f>SQRT('(5) year_D_R23p2-5.5km'!BV202^2+'(5) year_D_R23p2-5.5km'!$M202^2)</f>
        <v>0.62375720053016681</v>
      </c>
      <c r="BM204" s="76">
        <f>SQRT('(5) year_D_R23p2-5.5km'!BW202^2+'(5) year_D_R23p2-5.5km'!$M202^2)</f>
        <v>0.62375720053016681</v>
      </c>
      <c r="BN204" s="76">
        <f>SQRT('(5) year_D_R23p2-5.5km'!BX202^2+'(5) year_D_R23p2-5.5km'!$M202^2)</f>
        <v>0.62375720053016681</v>
      </c>
      <c r="BO204" s="76">
        <f>SQRT('(5) year_D_R23p2-5.5km'!BY202^2+'(5) year_D_R23p2-5.5km'!$M202^2)</f>
        <v>0.62375720053016681</v>
      </c>
      <c r="BP204" s="76">
        <f>SQRT('(5) year_D_R23p2-5.5km'!BZ202^2+'(5) year_D_R23p2-5.5km'!$M202^2)</f>
        <v>0.62375720053016681</v>
      </c>
      <c r="BQ204" s="76">
        <f>SQRT('(5) year_D_R23p2-5.5km'!CA202^2+'(5) year_D_R23p2-5.5km'!$M202^2)</f>
        <v>0.62375720053016681</v>
      </c>
      <c r="BR204" s="76">
        <f>SQRT('(5) year_D_R23p2-5.5km'!CB202^2+'(5) year_D_R23p2-5.5km'!$M202^2)</f>
        <v>0.62375720053016681</v>
      </c>
      <c r="BS204" s="76">
        <f>SQRT('(5) year_D_R23p2-5.5km'!CC202^2+'(5) year_D_R23p2-5.5km'!$M202^2)</f>
        <v>0.62375720053016681</v>
      </c>
      <c r="BT204" s="76">
        <f>SQRT('(5) year_D_R23p2-5.5km'!CD202^2+'(5) year_D_R23p2-5.5km'!$M202^2)</f>
        <v>0.62375720053016681</v>
      </c>
      <c r="BU204" s="76">
        <f>SQRT('(5) year_D_R23p2-5.5km'!CE202^2+'(5) year_D_R23p2-5.5km'!$M202^2)</f>
        <v>0.62375720053016681</v>
      </c>
      <c r="BV204" s="76">
        <f>SQRT('(5) year_D_R23p2-5.5km'!CF202^2+'(5) year_D_R23p2-5.5km'!$M202^2)</f>
        <v>0.62375720053016681</v>
      </c>
      <c r="BW204" s="76">
        <f>SQRT('(5) year_D_R23p2-5.5km'!CG202^2+'(5) year_D_R23p2-5.5km'!$M202^2)</f>
        <v>0.62375720053016681</v>
      </c>
      <c r="BX204" s="76">
        <f>SQRT('(5) year_D_R23p2-5.5km'!CH202^2+'(5) year_D_R23p2-5.5km'!$M202^2)</f>
        <v>0.62375720053016681</v>
      </c>
      <c r="BY204" s="76">
        <f>SQRT('(5) year_D_R23p2-5.5km'!CI202^2+'(5) year_D_R23p2-5.5km'!$M202^2)</f>
        <v>0.62375720053016681</v>
      </c>
      <c r="BZ204" s="76">
        <f>SQRT('(5) year_D_R23p2-5.5km'!CJ202^2+'(5) year_D_R23p2-5.5km'!$M202^2)</f>
        <v>0.62375720053016681</v>
      </c>
      <c r="CA204" s="76">
        <f>SQRT('(5) year_D_R23p2-5.5km'!CK202^2+'(5) year_D_R23p2-5.5km'!$M202^2)</f>
        <v>0.62375720053016681</v>
      </c>
      <c r="CB204" s="76">
        <f>SQRT('(5) year_D_R23p2-5.5km'!CL202^2+'(5) year_D_R23p2-5.5km'!$M202^2)</f>
        <v>0.62375720053016681</v>
      </c>
      <c r="CC204" s="76">
        <f>SQRT('(5) year_D_R23p2-5.5km'!CM202^2+'(5) year_D_R23p2-5.5km'!$M202^2)</f>
        <v>0.62375720053016681</v>
      </c>
      <c r="CD204" s="76">
        <f>SQRT('(5) year_D_R23p2-5.5km'!CN202^2+'(5) year_D_R23p2-5.5km'!$M202^2)</f>
        <v>0.62375720053016681</v>
      </c>
      <c r="CE204" s="76">
        <f>SQRT('(5) year_D_R23p2-5.5km'!CO202^2+'(5) year_D_R23p2-5.5km'!$M202^2)</f>
        <v>0.62375720053016681</v>
      </c>
      <c r="CF204" s="76">
        <f>SQRT('(5) year_D_R23p2-5.5km'!CP202^2+'(5) year_D_R23p2-5.5km'!$M202^2)</f>
        <v>0.62375720053016681</v>
      </c>
      <c r="CG204" s="76">
        <f>SQRT('(5) year_D_R23p2-5.5km'!CQ202^2+'(5) year_D_R23p2-5.5km'!$M202^2)</f>
        <v>0.62375720053016681</v>
      </c>
      <c r="CH204" s="76">
        <f>SQRT('(5) year_D_R23p2-5.5km'!CR202^2+'(5) year_D_R23p2-5.5km'!$M202^2)</f>
        <v>0.62375720053016681</v>
      </c>
      <c r="CI204" s="76">
        <f>SQRT('(5) year_D_R23p2-5.5km'!CS202^2+'(5) year_D_R23p2-5.5km'!$M202^2)</f>
        <v>0.62375720053016681</v>
      </c>
      <c r="CJ204" s="76">
        <f>SQRT('(5) year_D_R23p2-5.5km'!CT202^2+'(5) year_D_R23p2-5.5km'!$M202^2)</f>
        <v>0.62375720053016681</v>
      </c>
      <c r="CK204" s="76">
        <f>SQRT('(5) year_D_R23p2-5.5km'!CU202^2+'(5) year_D_R23p2-5.5km'!$M202^2)</f>
        <v>0.62375720053016681</v>
      </c>
      <c r="CL204" s="76">
        <f>SQRT('(5) year_D_R23p2-5.5km'!CV202^2+'(5) year_D_R23p2-5.5km'!$M202^2)</f>
        <v>0.62375720053016681</v>
      </c>
      <c r="CM204" s="76">
        <f>SQRT('(5) year_D_R23p2-5.5km'!CW202^2+'(5) year_D_R23p2-5.5km'!$M202^2)</f>
        <v>0.62375720053016681</v>
      </c>
      <c r="CN204" s="76">
        <f>SQRT('(5) year_D_R23p2-5.5km'!CX202^2+'(5) year_D_R23p2-5.5km'!$M202^2)</f>
        <v>0.62375720053016681</v>
      </c>
      <c r="CO204" s="76">
        <f>SQRT('(5) year_D_R23p2-5.5km'!CY202^2+'(5) year_D_R23p2-5.5km'!$M202^2)</f>
        <v>0.62375720053016681</v>
      </c>
      <c r="CP204" s="76">
        <f>SQRT('(5) year_D_R23p2-5.5km'!CZ202^2+'(5) year_D_R23p2-5.5km'!$M202^2)</f>
        <v>0.62375720053016681</v>
      </c>
      <c r="CQ204" s="76">
        <f>SQRT('(5) year_D_R23p2-5.5km'!DA202^2+'(5) year_D_R23p2-5.5km'!$M202^2)</f>
        <v>0.62375720053016681</v>
      </c>
      <c r="CR204" s="76">
        <f>SQRT('(5) year_D_R23p2-5.5km'!DB202^2+'(5) year_D_R23p2-5.5km'!$M202^2)</f>
        <v>0.62375720053016681</v>
      </c>
      <c r="CS204" s="76">
        <f>SQRT('(5) year_D_R23p2-5.5km'!DC202^2+'(5) year_D_R23p2-5.5km'!$M202^2)</f>
        <v>0.62375720053016681</v>
      </c>
      <c r="CT204" s="76">
        <f>SQRT('(5) year_D_R23p2-5.5km'!DD202^2+'(5) year_D_R23p2-5.5km'!$M202^2)</f>
        <v>0.62375720053016681</v>
      </c>
      <c r="CU204" s="76">
        <f>SQRT('(5) year_D_R23p2-5.5km'!DE202^2+'(5) year_D_R23p2-5.5km'!$M202^2)</f>
        <v>0.62375720053016681</v>
      </c>
      <c r="CV204" s="76">
        <f>SQRT('(5) year_D_R23p2-5.5km'!DF202^2+'(5) year_D_R23p2-5.5km'!$M202^2)</f>
        <v>0.62375720053016681</v>
      </c>
      <c r="CW204" s="76">
        <f>SQRT('(5) year_D_R23p2-5.5km'!DG202^2+'(5) year_D_R23p2-5.5km'!$M202^2)</f>
        <v>0.62375720053016681</v>
      </c>
      <c r="CX204" s="76">
        <f>SQRT('(5) year_D_R23p2-5.5km'!DH202^2+'(5) year_D_R23p2-5.5km'!$M202^2)</f>
        <v>0.62375720053016681</v>
      </c>
      <c r="CY204" s="76">
        <f t="shared" si="31"/>
        <v>9.2984233456028104E-2</v>
      </c>
      <c r="CZ204" s="76">
        <f t="shared" si="28"/>
        <v>0.14702098210293935</v>
      </c>
      <c r="DA204" s="76">
        <f t="shared" ref="DA204:DA265" si="32">AVERAGE(CF204:CW204)/SQRT(18)</f>
        <v>0.14702098210293935</v>
      </c>
    </row>
    <row r="205" spans="1:105" x14ac:dyDescent="0.2">
      <c r="A205" s="170" t="s">
        <v>50</v>
      </c>
      <c r="B205" s="3" t="s">
        <v>177</v>
      </c>
      <c r="C205" s="2">
        <f>'(6) SMB_R23p2-5km_Gl'!P204-'(5) year_D_R23p2-5.5km'!P203</f>
        <v>7.7068830168000027</v>
      </c>
      <c r="D205" s="2">
        <f>'(6) SMB_R23p2-5km_Gl'!Q204-'(5) year_D_R23p2-5.5km'!Q203</f>
        <v>2.1668830168000035</v>
      </c>
      <c r="E205" s="2">
        <f>'(6) SMB_R23p2-5km_Gl'!R204-'(5) year_D_R23p2-5.5km'!R203</f>
        <v>2.5904751252000011</v>
      </c>
      <c r="F205" s="2">
        <f>'(6) SMB_R23p2-5km_Gl'!S204-'(5) year_D_R23p2-5.5km'!S203</f>
        <v>4.7740672336000038</v>
      </c>
      <c r="G205" s="2">
        <f>'(6) SMB_R23p2-5km_Gl'!T204-'(5) year_D_R23p2-5.5km'!T203</f>
        <v>3.9676593420000046</v>
      </c>
      <c r="H205" s="2">
        <f>'(6) SMB_R23p2-5km_Gl'!U204-'(5) year_D_R23p2-5.5km'!U203</f>
        <v>7.3046217516000063</v>
      </c>
      <c r="I205" s="2">
        <f>'(6) SMB_R23p2-5km_Gl'!V204-'(5) year_D_R23p2-5.5km'!V203</f>
        <v>6.4382138600000047</v>
      </c>
      <c r="J205" s="2">
        <f>'(6) SMB_R23p2-5km_Gl'!W204-'(5) year_D_R23p2-5.5km'!W203</f>
        <v>3.3218059684000032</v>
      </c>
      <c r="K205" s="2">
        <f>'(6) SMB_R23p2-5km_Gl'!X204-'(5) year_D_R23p2-5.5km'!X203</f>
        <v>2.7053980768000017</v>
      </c>
      <c r="L205" s="2">
        <f>'(6) SMB_R23p2-5km_Gl'!Y204-'(5) year_D_R23p2-5.5km'!Y203</f>
        <v>-1.7976395135999965</v>
      </c>
      <c r="M205" s="2">
        <f>'(6) SMB_R23p2-5km_Gl'!Z204-'(5) year_D_R23p2-5.5km'!Z203</f>
        <v>-1.7240474051999968</v>
      </c>
      <c r="N205" s="2">
        <f>'(6) SMB_R23p2-5km_Gl'!AA204-'(5) year_D_R23p2-5.5km'!AA203</f>
        <v>0.39954470320000368</v>
      </c>
      <c r="O205" s="2">
        <f>'(6) SMB_R23p2-5km_Gl'!AB204-'(5) year_D_R23p2-5.5km'!AB203</f>
        <v>11.314270274400002</v>
      </c>
      <c r="P205" s="2">
        <f>'(6) SMB_R23p2-5km_Gl'!AC204-'(5) year_D_R23p2-5.5km'!AC203</f>
        <v>11.358669640000006</v>
      </c>
      <c r="Q205" s="2">
        <f>'(6) SMB_R23p2-5km_Gl'!AD204-'(5) year_D_R23p2-5.5km'!AD203</f>
        <v>-0.89370039999999662</v>
      </c>
      <c r="R205" s="2">
        <f>'(6) SMB_R23p2-5km_Gl'!AE204-'(5) year_D_R23p2-5.5km'!AE203</f>
        <v>5.2093623999999963</v>
      </c>
      <c r="S205" s="2">
        <f>'(6) SMB_R23p2-5km_Gl'!AF204-'(5) year_D_R23p2-5.5km'!AF203</f>
        <v>0.264684336400002</v>
      </c>
      <c r="T205" s="2">
        <f>'(6) SMB_R23p2-5km_Gl'!AG204-'(5) year_D_R23p2-5.5km'!AG203</f>
        <v>-7.0545690819999969</v>
      </c>
      <c r="U205" s="2">
        <f>'(6) SMB_R23p2-5km_Gl'!AH204-'(5) year_D_R23p2-5.5km'!AH203</f>
        <v>1.6994545991999992</v>
      </c>
      <c r="V205" s="2">
        <f>'(6) SMB_R23p2-5km_Gl'!AI204-'(5) year_D_R23p2-5.5km'!AI203</f>
        <v>8.9945651424000026</v>
      </c>
      <c r="W205" s="2">
        <f>'(6) SMB_R23p2-5km_Gl'!AJ204-'(5) year_D_R23p2-5.5km'!AJ203</f>
        <v>7.7761887584</v>
      </c>
      <c r="X205" s="2">
        <f>'(6) SMB_R23p2-5km_Gl'!AK204-'(5) year_D_R23p2-5.5km'!AK203</f>
        <v>1.0056303936000006</v>
      </c>
      <c r="Y205" s="2">
        <f>'(6) SMB_R23p2-5km_Gl'!AL204-'(5) year_D_R23p2-5.5km'!AL203</f>
        <v>0.58879183600000218</v>
      </c>
      <c r="Z205" s="2">
        <f>'(6) SMB_R23p2-5km_Gl'!AM204-'(5) year_D_R23p2-5.5km'!AM203</f>
        <v>-9.6370215039999998</v>
      </c>
      <c r="AA205" s="2">
        <f>'(6) SMB_R23p2-5km_Gl'!AN204-'(5) year_D_R23p2-5.5km'!AN203</f>
        <v>3.5071241535999995</v>
      </c>
      <c r="AB205" s="2">
        <f>'(6) SMB_R23p2-5km_Gl'!AO204-'(5) year_D_R23p2-5.5km'!AO203</f>
        <v>4.5672087547999993</v>
      </c>
      <c r="AC205" s="2">
        <f>'(6) SMB_R23p2-5km_Gl'!AP204-'(5) year_D_R23p2-5.5km'!AP203</f>
        <v>1.9883293312000028</v>
      </c>
      <c r="AD205" s="2">
        <f>'(6) SMB_R23p2-5km_Gl'!AQ204-'(5) year_D_R23p2-5.5km'!AQ203</f>
        <v>-2.9019497723999983</v>
      </c>
      <c r="AE205" s="2">
        <f>'(6) SMB_R23p2-5km_Gl'!AR204-'(5) year_D_R23p2-5.5km'!AR203</f>
        <v>2.0547804780000014</v>
      </c>
      <c r="AF205" s="2">
        <f>'(6) SMB_R23p2-5km_Gl'!AS204-'(5) year_D_R23p2-5.5km'!AS203</f>
        <v>-3.5516874639999969</v>
      </c>
      <c r="AG205" s="2">
        <f>'(6) SMB_R23p2-5km_Gl'!AT204-'(5) year_D_R23p2-5.5km'!AT203</f>
        <v>3.6015516351999999</v>
      </c>
      <c r="AH205" s="2">
        <f>'(6) SMB_R23p2-5km_Gl'!AU204-'(5) year_D_R23p2-5.5km'!AU203</f>
        <v>6.6106714464000014</v>
      </c>
      <c r="AI205" s="2">
        <f>'(6) SMB_R23p2-5km_Gl'!AV204-'(5) year_D_R23p2-5.5km'!AV203</f>
        <v>-10.460422574399995</v>
      </c>
      <c r="AJ205" s="2">
        <f>'(6) SMB_R23p2-5km_Gl'!AW204-'(5) year_D_R23p2-5.5km'!AW203</f>
        <v>-11.481685234399993</v>
      </c>
      <c r="AK205" s="2">
        <f>'(6) SMB_R23p2-5km_Gl'!AX204-'(5) year_D_R23p2-5.5km'!AX203</f>
        <v>-13.152809223599998</v>
      </c>
      <c r="AL205" s="2">
        <f>'(6) SMB_R23p2-5km_Gl'!AY204-'(5) year_D_R23p2-5.5km'!AY203</f>
        <v>-11.537830288000002</v>
      </c>
      <c r="AM205" s="2">
        <f>'(6) SMB_R23p2-5km_Gl'!AZ204-'(5) year_D_R23p2-5.5km'!AZ203</f>
        <v>-8.4168740648000018</v>
      </c>
      <c r="AN205" s="2">
        <f>'(6) SMB_R23p2-5km_Gl'!BA204-'(5) year_D_R23p2-5.5km'!BA203</f>
        <v>-6.1648701064000022</v>
      </c>
      <c r="AO205" s="2">
        <f>'(6) SMB_R23p2-5km_Gl'!BB204-'(5) year_D_R23p2-5.5km'!BB203</f>
        <v>-9.1460324059999962</v>
      </c>
      <c r="AP205" s="2">
        <f>'(6) SMB_R23p2-5km_Gl'!BC204-'(5) year_D_R23p2-5.5km'!BC203</f>
        <v>-8.7837689216000001</v>
      </c>
      <c r="AQ205" s="2">
        <f>'(6) SMB_R23p2-5km_Gl'!BD204-'(5) year_D_R23p2-5.5km'!BD203</f>
        <v>-8.2070560296000004</v>
      </c>
      <c r="AR205" s="2">
        <f>'(6) SMB_R23p2-5km_Gl'!BE204-'(5) year_D_R23p2-5.5km'!BE203</f>
        <v>-7.2372678284000003</v>
      </c>
      <c r="AS205" s="2">
        <f>'(6) SMB_R23p2-5km_Gl'!BF204-'(5) year_D_R23p2-5.5km'!BF203</f>
        <v>-4.9501127919999988</v>
      </c>
      <c r="AT205" s="2">
        <f>'(6) SMB_R23p2-5km_Gl'!BG204-'(5) year_D_R23p2-5.5km'!BG203</f>
        <v>-7.3314345956000011</v>
      </c>
      <c r="AU205" s="2">
        <f>'(6) SMB_R23p2-5km_Gl'!BH204-'(5) year_D_R23p2-5.5km'!BH203</f>
        <v>-9.6244730927999989</v>
      </c>
      <c r="AV205" s="2">
        <f>'(6) SMB_R23p2-5km_Gl'!BI204-'(5) year_D_R23p2-5.5km'!BI203</f>
        <v>-7.4589855191999987</v>
      </c>
      <c r="AW205" s="2">
        <f>'(6) SMB_R23p2-5km_Gl'!BJ204-'(5) year_D_R23p2-5.5km'!BJ203</f>
        <v>-7.8507354880000015</v>
      </c>
      <c r="AX205" s="23">
        <f t="shared" si="27"/>
        <v>-0.86081309878260792</v>
      </c>
      <c r="AY205" s="23">
        <f t="shared" si="29"/>
        <v>3.1448440496631598</v>
      </c>
      <c r="AZ205" s="23">
        <f t="shared" si="30"/>
        <v>-6.4021281433999988</v>
      </c>
      <c r="BD205" s="2">
        <f>SQRT('(5) year_D_R23p2-5.5km'!BN203^2+'(5) year_D_R23p2-5.5km'!$M203^2)</f>
        <v>2.6074208136343064</v>
      </c>
      <c r="BE205" s="2">
        <f>SQRT('(5) year_D_R23p2-5.5km'!BO203^2+'(5) year_D_R23p2-5.5km'!$M203^2)</f>
        <v>2.1197880399299955</v>
      </c>
      <c r="BF205" s="2">
        <f>SQRT('(5) year_D_R23p2-5.5km'!BP203^2+'(5) year_D_R23p2-5.5km'!$M203^2)</f>
        <v>2.2518711401949387</v>
      </c>
      <c r="BG205" s="2">
        <f>SQRT('(5) year_D_R23p2-5.5km'!BQ203^2+'(5) year_D_R23p2-5.5km'!$M203^2)</f>
        <v>2.6164597618410936</v>
      </c>
      <c r="BH205" s="2">
        <f>SQRT('(5) year_D_R23p2-5.5km'!BR203^2+'(5) year_D_R23p2-5.5km'!$M203^2)</f>
        <v>3.0980163701889243</v>
      </c>
      <c r="BI205" s="2">
        <f>SQRT('(5) year_D_R23p2-5.5km'!BS203^2+'(5) year_D_R23p2-5.5km'!$M203^2)</f>
        <v>3.6490535823413475</v>
      </c>
      <c r="BJ205" s="2">
        <f>SQRT('(5) year_D_R23p2-5.5km'!BT203^2+'(5) year_D_R23p2-5.5km'!$M203^2)</f>
        <v>4.224884577076538</v>
      </c>
      <c r="BK205" s="2">
        <f>SQRT('(5) year_D_R23p2-5.5km'!BU203^2+'(5) year_D_R23p2-5.5km'!$M203^2)</f>
        <v>4.8477002639674804</v>
      </c>
      <c r="BL205" s="2">
        <f>SQRT('(5) year_D_R23p2-5.5km'!BV203^2+'(5) year_D_R23p2-5.5km'!$M203^2)</f>
        <v>4.2106358858014028</v>
      </c>
      <c r="BM205" s="2">
        <f>SQRT('(5) year_D_R23p2-5.5km'!BW203^2+'(5) year_D_R23p2-5.5km'!$M203^2)</f>
        <v>3.6195553358973975</v>
      </c>
      <c r="BN205" s="2">
        <f>SQRT('(5) year_D_R23p2-5.5km'!BX203^2+'(5) year_D_R23p2-5.5km'!$M203^2)</f>
        <v>3.0533000891393725</v>
      </c>
      <c r="BO205" s="2">
        <f>SQRT('(5) year_D_R23p2-5.5km'!BY203^2+'(5) year_D_R23p2-5.5km'!$M203^2)</f>
        <v>2.5575920155365552</v>
      </c>
      <c r="BP205" s="2">
        <f>SQRT('(5) year_D_R23p2-5.5km'!BZ203^2+'(5) year_D_R23p2-5.5km'!$M203^2)</f>
        <v>2.1767705716478254</v>
      </c>
      <c r="BQ205" s="2">
        <f>SQRT('(5) year_D_R23p2-5.5km'!CA203^2+'(5) year_D_R23p2-5.5km'!$M203^2)</f>
        <v>2.1212610636064486</v>
      </c>
      <c r="BR205" s="2">
        <f>SQRT('(5) year_D_R23p2-5.5km'!CB203^2+'(5) year_D_R23p2-5.5km'!$M203^2)</f>
        <v>2.1066412509443975</v>
      </c>
      <c r="BS205" s="2">
        <f>SQRT('(5) year_D_R23p2-5.5km'!CC203^2+'(5) year_D_R23p2-5.5km'!$M203^2)</f>
        <v>2.2920505694712374</v>
      </c>
      <c r="BT205" s="2">
        <f>SQRT('(5) year_D_R23p2-5.5km'!CD203^2+'(5) year_D_R23p2-5.5km'!$M203^2)</f>
        <v>2.17123003959792</v>
      </c>
      <c r="BU205" s="2">
        <f>SQRT('(5) year_D_R23p2-5.5km'!CE203^2+'(5) year_D_R23p2-5.5km'!$M203^2)</f>
        <v>2.2634209123678732</v>
      </c>
      <c r="BV205" s="2">
        <f>SQRT('(5) year_D_R23p2-5.5km'!CF203^2+'(5) year_D_R23p2-5.5km'!$M203^2)</f>
        <v>2.2147926412537267</v>
      </c>
      <c r="BW205" s="2">
        <f>SQRT('(5) year_D_R23p2-5.5km'!CG203^2+'(5) year_D_R23p2-5.5km'!$M203^2)</f>
        <v>2.7194772593295613</v>
      </c>
      <c r="BX205" s="2">
        <f>SQRT('(5) year_D_R23p2-5.5km'!CH203^2+'(5) year_D_R23p2-5.5km'!$M203^2)</f>
        <v>2.831369921162687</v>
      </c>
      <c r="BY205" s="2">
        <f>SQRT('(5) year_D_R23p2-5.5km'!CI203^2+'(5) year_D_R23p2-5.5km'!$M203^2)</f>
        <v>3.1309609423532314</v>
      </c>
      <c r="BZ205" s="2">
        <f>SQRT('(5) year_D_R23p2-5.5km'!CJ203^2+'(5) year_D_R23p2-5.5km'!$M203^2)</f>
        <v>2.8728908654825327</v>
      </c>
      <c r="CA205" s="2">
        <f>SQRT('(5) year_D_R23p2-5.5km'!CK203^2+'(5) year_D_R23p2-5.5km'!$M203^2)</f>
        <v>2.5925056702289617</v>
      </c>
      <c r="CB205" s="2">
        <f>SQRT('(5) year_D_R23p2-5.5km'!CL203^2+'(5) year_D_R23p2-5.5km'!$M203^2)</f>
        <v>2.179370900880548</v>
      </c>
      <c r="CC205" s="2">
        <f>SQRT('(5) year_D_R23p2-5.5km'!CM203^2+'(5) year_D_R23p2-5.5km'!$M203^2)</f>
        <v>2.4341100436289902</v>
      </c>
      <c r="CD205" s="2">
        <f>SQRT('(5) year_D_R23p2-5.5km'!CN203^2+'(5) year_D_R23p2-5.5km'!$M203^2)</f>
        <v>2.3585535377585498</v>
      </c>
      <c r="CE205" s="2">
        <f>SQRT('(5) year_D_R23p2-5.5km'!CO203^2+'(5) year_D_R23p2-5.5km'!$M203^2)</f>
        <v>2.4751701358983578</v>
      </c>
      <c r="CF205" s="2">
        <f>SQRT('(5) year_D_R23p2-5.5km'!CP203^2+'(5) year_D_R23p2-5.5km'!$M203^2)</f>
        <v>3.2708604361267151</v>
      </c>
      <c r="CG205" s="2">
        <f>SQRT('(5) year_D_R23p2-5.5km'!CQ203^2+'(5) year_D_R23p2-5.5km'!$M203^2)</f>
        <v>1.7296587205723732</v>
      </c>
      <c r="CH205" s="2">
        <f>SQRT('(5) year_D_R23p2-5.5km'!CR203^2+'(5) year_D_R23p2-5.5km'!$M203^2)</f>
        <v>1.7703408843703849</v>
      </c>
      <c r="CI205" s="2">
        <f>SQRT('(5) year_D_R23p2-5.5km'!CS203^2+'(5) year_D_R23p2-5.5km'!$M203^2)</f>
        <v>2.1602952798512698</v>
      </c>
      <c r="CJ205" s="2">
        <f>SQRT('(5) year_D_R23p2-5.5km'!CT203^2+'(5) year_D_R23p2-5.5km'!$M203^2)</f>
        <v>2.3677879336460301</v>
      </c>
      <c r="CK205" s="2">
        <f>SQRT('(5) year_D_R23p2-5.5km'!CU203^2+'(5) year_D_R23p2-5.5km'!$M203^2)</f>
        <v>2.6751044734502338</v>
      </c>
      <c r="CL205" s="2">
        <f>SQRT('(5) year_D_R23p2-5.5km'!CV203^2+'(5) year_D_R23p2-5.5km'!$M203^2)</f>
        <v>2.30789069310452</v>
      </c>
      <c r="CM205" s="2">
        <f>SQRT('(5) year_D_R23p2-5.5km'!CW203^2+'(5) year_D_R23p2-5.5km'!$M203^2)</f>
        <v>2.4733615969958413</v>
      </c>
      <c r="CN205" s="2">
        <f>SQRT('(5) year_D_R23p2-5.5km'!CX203^2+'(5) year_D_R23p2-5.5km'!$M203^2)</f>
        <v>2.6842437275844038</v>
      </c>
      <c r="CO205" s="2">
        <f>SQRT('(5) year_D_R23p2-5.5km'!CY203^2+'(5) year_D_R23p2-5.5km'!$M203^2)</f>
        <v>2.4075112897775202</v>
      </c>
      <c r="CP205" s="2">
        <f>SQRT('(5) year_D_R23p2-5.5km'!CZ203^2+'(5) year_D_R23p2-5.5km'!$M203^2)</f>
        <v>2.371080681396053</v>
      </c>
      <c r="CQ205" s="2">
        <f>SQRT('(5) year_D_R23p2-5.5km'!DA203^2+'(5) year_D_R23p2-5.5km'!$M203^2)</f>
        <v>2.4726255229891949</v>
      </c>
      <c r="CR205" s="2">
        <f>SQRT('(5) year_D_R23p2-5.5km'!DB203^2+'(5) year_D_R23p2-5.5km'!$M203^2)</f>
        <v>2.4627786660313906</v>
      </c>
      <c r="CS205" s="2">
        <f>SQRT('(5) year_D_R23p2-5.5km'!DC203^2+'(5) year_D_R23p2-5.5km'!$M203^2)</f>
        <v>2.5618269642708991</v>
      </c>
      <c r="CT205" s="2">
        <f>SQRT('(5) year_D_R23p2-5.5km'!DD203^2+'(5) year_D_R23p2-5.5km'!$M203^2)</f>
        <v>2.4288880195366174</v>
      </c>
      <c r="CU205" s="2">
        <f>SQRT('(5) year_D_R23p2-5.5km'!DE203^2+'(5) year_D_R23p2-5.5km'!$M203^2)</f>
        <v>2.3869502969726564</v>
      </c>
      <c r="CV205" s="2">
        <f>SQRT('(5) year_D_R23p2-5.5km'!DF203^2+'(5) year_D_R23p2-5.5km'!$M203^2)</f>
        <v>2.4167423270433241</v>
      </c>
      <c r="CW205" s="2">
        <f>SQRT('(5) year_D_R23p2-5.5km'!DG203^2+'(5) year_D_R23p2-5.5km'!$M203^2)</f>
        <v>2.4724089029244816</v>
      </c>
      <c r="CX205" s="2">
        <f>SQRT('(5) year_D_R23p2-5.5km'!DH203^2+'(5) year_D_R23p2-5.5km'!$M203^2)</f>
        <v>2.5319487810612982</v>
      </c>
      <c r="CY205" s="90">
        <f t="shared" si="31"/>
        <v>0.39282597533959951</v>
      </c>
      <c r="CZ205" s="2">
        <f t="shared" si="28"/>
        <v>0.67240204145545657</v>
      </c>
      <c r="DA205" s="2">
        <f t="shared" si="32"/>
        <v>0.56857089747677259</v>
      </c>
    </row>
    <row r="206" spans="1:105" x14ac:dyDescent="0.2">
      <c r="A206" s="170" t="s">
        <v>79</v>
      </c>
      <c r="B206" s="3" t="s">
        <v>177</v>
      </c>
      <c r="C206" s="2">
        <f>'(6) SMB_R23p2-5km_Gl'!P205-'(5) year_D_R23p2-5.5km'!P204</f>
        <v>2.5179065034999999</v>
      </c>
      <c r="D206" s="2">
        <f>'(6) SMB_R23p2-5km_Gl'!Q205-'(5) year_D_R23p2-5.5km'!Q204</f>
        <v>2.0579065034999999</v>
      </c>
      <c r="E206" s="2">
        <f>'(6) SMB_R23p2-5km_Gl'!R205-'(5) year_D_R23p2-5.5km'!R204</f>
        <v>1.3459148539999999</v>
      </c>
      <c r="F206" s="2">
        <f>'(6) SMB_R23p2-5km_Gl'!S205-'(5) year_D_R23p2-5.5km'!S204</f>
        <v>1.8239232045000002</v>
      </c>
      <c r="G206" s="2">
        <f>'(6) SMB_R23p2-5km_Gl'!T205-'(5) year_D_R23p2-5.5km'!T204</f>
        <v>1.4119315549999998</v>
      </c>
      <c r="H206" s="2">
        <f>'(6) SMB_R23p2-5km_Gl'!U205-'(5) year_D_R23p2-5.5km'!U204</f>
        <v>1.2899399055</v>
      </c>
      <c r="I206" s="2">
        <f>'(6) SMB_R23p2-5km_Gl'!V205-'(5) year_D_R23p2-5.5km'!V204</f>
        <v>1.2279482559999999</v>
      </c>
      <c r="J206" s="2">
        <f>'(6) SMB_R23p2-5km_Gl'!W205-'(5) year_D_R23p2-5.5km'!W204</f>
        <v>0.7859566065000001</v>
      </c>
      <c r="K206" s="2">
        <f>'(6) SMB_R23p2-5km_Gl'!X205-'(5) year_D_R23p2-5.5km'!X204</f>
        <v>0.89396495699999989</v>
      </c>
      <c r="L206" s="2">
        <f>'(6) SMB_R23p2-5km_Gl'!Y205-'(5) year_D_R23p2-5.5km'!Y204</f>
        <v>6.1973307499999963E-2</v>
      </c>
      <c r="M206" s="2">
        <f>'(6) SMB_R23p2-5km_Gl'!Z205-'(5) year_D_R23p2-5.5km'!Z204</f>
        <v>-0.2800183420000002</v>
      </c>
      <c r="N206" s="2">
        <f>'(6) SMB_R23p2-5km_Gl'!AA205-'(5) year_D_R23p2-5.5km'!AA204</f>
        <v>0.35799000850000007</v>
      </c>
      <c r="O206" s="2">
        <f>'(6) SMB_R23p2-5km_Gl'!AB205-'(5) year_D_R23p2-5.5km'!AB204</f>
        <v>2.3507688071999997</v>
      </c>
      <c r="P206" s="2">
        <f>'(6) SMB_R23p2-5km_Gl'!AC205-'(5) year_D_R23p2-5.5km'!AC204</f>
        <v>1.2838549457000001</v>
      </c>
      <c r="Q206" s="2">
        <f>'(6) SMB_R23p2-5km_Gl'!AD205-'(5) year_D_R23p2-5.5km'!AD204</f>
        <v>9.595224999999763E-3</v>
      </c>
      <c r="R206" s="2">
        <f>'(6) SMB_R23p2-5km_Gl'!AE205-'(5) year_D_R23p2-5.5km'!AE204</f>
        <v>0.88621870000000014</v>
      </c>
      <c r="S206" s="2">
        <f>'(6) SMB_R23p2-5km_Gl'!AF205-'(5) year_D_R23p2-5.5km'!AF204</f>
        <v>-0.26024310000000028</v>
      </c>
      <c r="T206" s="2">
        <f>'(6) SMB_R23p2-5km_Gl'!AG205-'(5) year_D_R23p2-5.5km'!AG204</f>
        <v>-1.3493490699000001</v>
      </c>
      <c r="U206" s="2">
        <f>'(6) SMB_R23p2-5km_Gl'!AH205-'(5) year_D_R23p2-5.5km'!AH204</f>
        <v>-0.13060810299999992</v>
      </c>
      <c r="V206" s="2">
        <f>'(6) SMB_R23p2-5km_Gl'!AI205-'(5) year_D_R23p2-5.5km'!AI204</f>
        <v>1.2150942757999998</v>
      </c>
      <c r="W206" s="2">
        <f>'(6) SMB_R23p2-5km_Gl'!AJ205-'(5) year_D_R23p2-5.5km'!AJ204</f>
        <v>2.1804491871999998</v>
      </c>
      <c r="X206" s="2">
        <f>'(6) SMB_R23p2-5km_Gl'!AK205-'(5) year_D_R23p2-5.5km'!AK204</f>
        <v>1.0837974815</v>
      </c>
      <c r="Y206" s="2">
        <f>'(6) SMB_R23p2-5km_Gl'!AL205-'(5) year_D_R23p2-5.5km'!AL204</f>
        <v>-0.31265378519999953</v>
      </c>
      <c r="Z206" s="2">
        <f>'(6) SMB_R23p2-5km_Gl'!AM205-'(5) year_D_R23p2-5.5km'!AM204</f>
        <v>-2.0229540630000002</v>
      </c>
      <c r="AA206" s="2">
        <f>'(6) SMB_R23p2-5km_Gl'!AN205-'(5) year_D_R23p2-5.5km'!AN204</f>
        <v>1.3828289344000002</v>
      </c>
      <c r="AB206" s="2">
        <f>'(6) SMB_R23p2-5km_Gl'!AO205-'(5) year_D_R23p2-5.5km'!AO204</f>
        <v>1.6950570372</v>
      </c>
      <c r="AC206" s="2">
        <f>'(6) SMB_R23p2-5km_Gl'!AP205-'(5) year_D_R23p2-5.5km'!AP204</f>
        <v>7.636849800000034E-2</v>
      </c>
      <c r="AD206" s="2">
        <f>'(6) SMB_R23p2-5km_Gl'!AQ205-'(5) year_D_R23p2-5.5km'!AQ204</f>
        <v>-0.91038310619999985</v>
      </c>
      <c r="AE206" s="2">
        <f>'(6) SMB_R23p2-5km_Gl'!AR205-'(5) year_D_R23p2-5.5km'!AR204</f>
        <v>0.85111286300000044</v>
      </c>
      <c r="AF206" s="2">
        <f>'(6) SMB_R23p2-5km_Gl'!AS205-'(5) year_D_R23p2-5.5km'!AS204</f>
        <v>-1.0974891601999999</v>
      </c>
      <c r="AG206" s="2">
        <f>'(6) SMB_R23p2-5km_Gl'!AT205-'(5) year_D_R23p2-5.5km'!AT204</f>
        <v>0.18538482150000002</v>
      </c>
      <c r="AH206" s="2">
        <f>'(6) SMB_R23p2-5km_Gl'!AU205-'(5) year_D_R23p2-5.5km'!AU204</f>
        <v>1.1633948167999999</v>
      </c>
      <c r="AI206" s="2">
        <f>'(6) SMB_R23p2-5km_Gl'!AV205-'(5) year_D_R23p2-5.5km'!AV204</f>
        <v>-1.3733990426000002</v>
      </c>
      <c r="AJ206" s="2">
        <f>'(6) SMB_R23p2-5km_Gl'!AW205-'(5) year_D_R23p2-5.5km'!AW204</f>
        <v>-0.7143204200000004</v>
      </c>
      <c r="AK206" s="2">
        <f>'(6) SMB_R23p2-5km_Gl'!AX205-'(5) year_D_R23p2-5.5km'!AX204</f>
        <v>-1.3813594395000002</v>
      </c>
      <c r="AL206" s="2">
        <f>'(6) SMB_R23p2-5km_Gl'!AY205-'(5) year_D_R23p2-5.5km'!AY204</f>
        <v>-0.7382106610000001</v>
      </c>
      <c r="AM206" s="2">
        <f>'(6) SMB_R23p2-5km_Gl'!AZ205-'(5) year_D_R23p2-5.5km'!AZ204</f>
        <v>-0.76517763200000011</v>
      </c>
      <c r="AN206" s="2">
        <f>'(6) SMB_R23p2-5km_Gl'!BA205-'(5) year_D_R23p2-5.5km'!BA204</f>
        <v>-0.71615500790000008</v>
      </c>
      <c r="AO206" s="2">
        <f>'(6) SMB_R23p2-5km_Gl'!BB205-'(5) year_D_R23p2-5.5km'!BB204</f>
        <v>-1.2309630356000003</v>
      </c>
      <c r="AP206" s="2">
        <f>'(6) SMB_R23p2-5km_Gl'!BC205-'(5) year_D_R23p2-5.5km'!BC204</f>
        <v>-1.6169662944000001</v>
      </c>
      <c r="AQ206" s="2">
        <f>'(6) SMB_R23p2-5km_Gl'!BD205-'(5) year_D_R23p2-5.5km'!BD204</f>
        <v>-1.9954547753000003</v>
      </c>
      <c r="AR206" s="2">
        <f>'(6) SMB_R23p2-5km_Gl'!BE205-'(5) year_D_R23p2-5.5km'!BE204</f>
        <v>-1.7308336224</v>
      </c>
      <c r="AS206" s="2">
        <f>'(6) SMB_R23p2-5km_Gl'!BF205-'(5) year_D_R23p2-5.5km'!BF204</f>
        <v>-1.3320441023</v>
      </c>
      <c r="AT206" s="2">
        <f>'(6) SMB_R23p2-5km_Gl'!BG205-'(5) year_D_R23p2-5.5km'!BG204</f>
        <v>-0.57886121560000037</v>
      </c>
      <c r="AU206" s="2">
        <f>'(6) SMB_R23p2-5km_Gl'!BH205-'(5) year_D_R23p2-5.5km'!BH204</f>
        <v>-1.7488653488000003</v>
      </c>
      <c r="AV206" s="2">
        <f>'(6) SMB_R23p2-5km_Gl'!BI205-'(5) year_D_R23p2-5.5km'!BI204</f>
        <v>-1.2908900440000004</v>
      </c>
      <c r="AW206" s="2">
        <f>'(6) SMB_R23p2-5km_Gl'!BJ205-'(5) year_D_R23p2-5.5km'!BJ204</f>
        <v>-1.3429254940000002</v>
      </c>
      <c r="AX206" s="23">
        <f t="shared" si="27"/>
        <v>9.9175693128261036E-2</v>
      </c>
      <c r="AY206" s="23">
        <f t="shared" si="29"/>
        <v>0.85713551181578962</v>
      </c>
      <c r="AZ206" s="23">
        <f t="shared" si="30"/>
        <v>-0.89506096112777789</v>
      </c>
      <c r="BD206" s="2">
        <f>SQRT('(5) year_D_R23p2-5.5km'!BN204^2+'(5) year_D_R23p2-5.5km'!$M204^2)</f>
        <v>0.36737882000786037</v>
      </c>
      <c r="BE206" s="2">
        <f>SQRT('(5) year_D_R23p2-5.5km'!BO204^2+'(5) year_D_R23p2-5.5km'!$M204^2)</f>
        <v>0.34297309573911661</v>
      </c>
      <c r="BF206" s="2">
        <f>SQRT('(5) year_D_R23p2-5.5km'!BP204^2+'(5) year_D_R23p2-5.5km'!$M204^2)</f>
        <v>0.35358142264188452</v>
      </c>
      <c r="BG206" s="2">
        <f>SQRT('(5) year_D_R23p2-5.5km'!BQ204^2+'(5) year_D_R23p2-5.5km'!$M204^2)</f>
        <v>0.37531144492926216</v>
      </c>
      <c r="BH206" s="2">
        <f>SQRT('(5) year_D_R23p2-5.5km'!BR204^2+'(5) year_D_R23p2-5.5km'!$M204^2)</f>
        <v>0.40822383596747414</v>
      </c>
      <c r="BI206" s="2">
        <f>SQRT('(5) year_D_R23p2-5.5km'!BS204^2+'(5) year_D_R23p2-5.5km'!$M204^2)</f>
        <v>0.45014796449916378</v>
      </c>
      <c r="BJ206" s="2">
        <f>SQRT('(5) year_D_R23p2-5.5km'!BT204^2+'(5) year_D_R23p2-5.5km'!$M204^2)</f>
        <v>0.49888092432624681</v>
      </c>
      <c r="BK206" s="2">
        <f>SQRT('(5) year_D_R23p2-5.5km'!BU204^2+'(5) year_D_R23p2-5.5km'!$M204^2)</f>
        <v>0.55219080469464643</v>
      </c>
      <c r="BL206" s="2">
        <f>SQRT('(5) year_D_R23p2-5.5km'!BV204^2+'(5) year_D_R23p2-5.5km'!$M204^2)</f>
        <v>0.50687402860657471</v>
      </c>
      <c r="BM206" s="2">
        <f>SQRT('(5) year_D_R23p2-5.5km'!BW204^2+'(5) year_D_R23p2-5.5km'!$M204^2)</f>
        <v>0.46610616057623377</v>
      </c>
      <c r="BN206" s="2">
        <f>SQRT('(5) year_D_R23p2-5.5km'!BX204^2+'(5) year_D_R23p2-5.5km'!$M204^2)</f>
        <v>0.43211414675415177</v>
      </c>
      <c r="BO206" s="2">
        <f>SQRT('(5) year_D_R23p2-5.5km'!BY204^2+'(5) year_D_R23p2-5.5km'!$M204^2)</f>
        <v>0.40710415460635357</v>
      </c>
      <c r="BP206" s="2">
        <f>SQRT('(5) year_D_R23p2-5.5km'!BZ204^2+'(5) year_D_R23p2-5.5km'!$M204^2)</f>
        <v>0.39213852566265189</v>
      </c>
      <c r="BQ206" s="2">
        <f>SQRT('(5) year_D_R23p2-5.5km'!CA204^2+'(5) year_D_R23p2-5.5km'!$M204^2)</f>
        <v>0.27630131731883734</v>
      </c>
      <c r="BR206" s="2">
        <f>SQRT('(5) year_D_R23p2-5.5km'!CB204^2+'(5) year_D_R23p2-5.5km'!$M204^2)</f>
        <v>0.21525015377056575</v>
      </c>
      <c r="BS206" s="2">
        <f>SQRT('(5) year_D_R23p2-5.5km'!CC204^2+'(5) year_D_R23p2-5.5km'!$M204^2)</f>
        <v>0.24821136710449146</v>
      </c>
      <c r="BT206" s="2">
        <f>SQRT('(5) year_D_R23p2-5.5km'!CD204^2+'(5) year_D_R23p2-5.5km'!$M204^2)</f>
        <v>0.24733461994338166</v>
      </c>
      <c r="BU206" s="2">
        <f>SQRT('(5) year_D_R23p2-5.5km'!CE204^2+'(5) year_D_R23p2-5.5km'!$M204^2)</f>
        <v>0.27699169798412387</v>
      </c>
      <c r="BV206" s="2">
        <f>SQRT('(5) year_D_R23p2-5.5km'!CF204^2+'(5) year_D_R23p2-5.5km'!$M204^2)</f>
        <v>0.2499286911169939</v>
      </c>
      <c r="BW206" s="2">
        <f>SQRT('(5) year_D_R23p2-5.5km'!CG204^2+'(5) year_D_R23p2-5.5km'!$M204^2)</f>
        <v>0.29398700928813903</v>
      </c>
      <c r="BX206" s="2">
        <f>SQRT('(5) year_D_R23p2-5.5km'!CH204^2+'(5) year_D_R23p2-5.5km'!$M204^2)</f>
        <v>0.30616966066345641</v>
      </c>
      <c r="BY206" s="2">
        <f>SQRT('(5) year_D_R23p2-5.5km'!CI204^2+'(5) year_D_R23p2-5.5km'!$M204^2)</f>
        <v>0.30778705757398406</v>
      </c>
      <c r="BZ206" s="2">
        <f>SQRT('(5) year_D_R23p2-5.5km'!CJ204^2+'(5) year_D_R23p2-5.5km'!$M204^2)</f>
        <v>0.33284640829963924</v>
      </c>
      <c r="CA206" s="2">
        <f>SQRT('(5) year_D_R23p2-5.5km'!CK204^2+'(5) year_D_R23p2-5.5km'!$M204^2)</f>
        <v>0.3278774134474739</v>
      </c>
      <c r="CB206" s="2">
        <f>SQRT('(5) year_D_R23p2-5.5km'!CL204^2+'(5) year_D_R23p2-5.5km'!$M204^2)</f>
        <v>0.2882799167758166</v>
      </c>
      <c r="CC206" s="2">
        <f>SQRT('(5) year_D_R23p2-5.5km'!CM204^2+'(5) year_D_R23p2-5.5km'!$M204^2)</f>
        <v>0.31534086822511487</v>
      </c>
      <c r="CD206" s="2">
        <f>SQRT('(5) year_D_R23p2-5.5km'!CN204^2+'(5) year_D_R23p2-5.5km'!$M204^2)</f>
        <v>0.32355795529710918</v>
      </c>
      <c r="CE206" s="2">
        <f>SQRT('(5) year_D_R23p2-5.5km'!CO204^2+'(5) year_D_R23p2-5.5km'!$M204^2)</f>
        <v>0.33008723483615493</v>
      </c>
      <c r="CF206" s="2">
        <f>SQRT('(5) year_D_R23p2-5.5km'!CP204^2+'(5) year_D_R23p2-5.5km'!$M204^2)</f>
        <v>0.33652442380047043</v>
      </c>
      <c r="CG206" s="2">
        <f>SQRT('(5) year_D_R23p2-5.5km'!CQ204^2+'(5) year_D_R23p2-5.5km'!$M204^2)</f>
        <v>0.24116680724355521</v>
      </c>
      <c r="CH206" s="2">
        <f>SQRT('(5) year_D_R23p2-5.5km'!CR204^2+'(5) year_D_R23p2-5.5km'!$M204^2)</f>
        <v>0.26903031634860042</v>
      </c>
      <c r="CI206" s="2">
        <f>SQRT('(5) year_D_R23p2-5.5km'!CS204^2+'(5) year_D_R23p2-5.5km'!$M204^2)</f>
        <v>0.29945380173158304</v>
      </c>
      <c r="CJ206" s="2">
        <f>SQRT('(5) year_D_R23p2-5.5km'!CT204^2+'(5) year_D_R23p2-5.5km'!$M204^2)</f>
        <v>0.3221128208702943</v>
      </c>
      <c r="CK206" s="2">
        <f>SQRT('(5) year_D_R23p2-5.5km'!CU204^2+'(5) year_D_R23p2-5.5km'!$M204^2)</f>
        <v>0.35839063567329632</v>
      </c>
      <c r="CL206" s="2">
        <f>SQRT('(5) year_D_R23p2-5.5km'!CV204^2+'(5) year_D_R23p2-5.5km'!$M204^2)</f>
        <v>0.32431095148758504</v>
      </c>
      <c r="CM206" s="2">
        <f>SQRT('(5) year_D_R23p2-5.5km'!CW204^2+'(5) year_D_R23p2-5.5km'!$M204^2)</f>
        <v>0.3257419989091952</v>
      </c>
      <c r="CN206" s="2">
        <f>SQRT('(5) year_D_R23p2-5.5km'!CX204^2+'(5) year_D_R23p2-5.5km'!$M204^2)</f>
        <v>0.33106699850449089</v>
      </c>
      <c r="CO206" s="2">
        <f>SQRT('(5) year_D_R23p2-5.5km'!CY204^2+'(5) year_D_R23p2-5.5km'!$M204^2)</f>
        <v>0.3294598335220274</v>
      </c>
      <c r="CP206" s="2">
        <f>SQRT('(5) year_D_R23p2-5.5km'!CZ204^2+'(5) year_D_R23p2-5.5km'!$M204^2)</f>
        <v>0.3273164488070508</v>
      </c>
      <c r="CQ206" s="2">
        <f>SQRT('(5) year_D_R23p2-5.5km'!DA204^2+'(5) year_D_R23p2-5.5km'!$M204^2)</f>
        <v>0.3321238451003074</v>
      </c>
      <c r="CR206" s="2">
        <f>SQRT('(5) year_D_R23p2-5.5km'!DB204^2+'(5) year_D_R23p2-5.5km'!$M204^2)</f>
        <v>0.31512304579798517</v>
      </c>
      <c r="CS206" s="2">
        <f>SQRT('(5) year_D_R23p2-5.5km'!DC204^2+'(5) year_D_R23p2-5.5km'!$M204^2)</f>
        <v>0.29480662368660032</v>
      </c>
      <c r="CT206" s="2">
        <f>SQRT('(5) year_D_R23p2-5.5km'!DD204^2+'(5) year_D_R23p2-5.5km'!$M204^2)</f>
        <v>0.3192081902001111</v>
      </c>
      <c r="CU206" s="2">
        <f>SQRT('(5) year_D_R23p2-5.5km'!DE204^2+'(5) year_D_R23p2-5.5km'!$M204^2)</f>
        <v>0.34399694625032201</v>
      </c>
      <c r="CV206" s="2">
        <f>SQRT('(5) year_D_R23p2-5.5km'!DF204^2+'(5) year_D_R23p2-5.5km'!$M204^2)</f>
        <v>0.33029182183272821</v>
      </c>
      <c r="CW206" s="2">
        <f>SQRT('(5) year_D_R23p2-5.5km'!DG204^2+'(5) year_D_R23p2-5.5km'!$M204^2)</f>
        <v>0.34739790792926772</v>
      </c>
      <c r="CX206" s="2">
        <f>SQRT('(5) year_D_R23p2-5.5km'!DH204^2+'(5) year_D_R23p2-5.5km'!$M204^2)</f>
        <v>0.36462023164756424</v>
      </c>
      <c r="CY206" s="90">
        <f t="shared" si="31"/>
        <v>5.0685828212651329E-2</v>
      </c>
      <c r="CZ206" s="2">
        <f t="shared" si="28"/>
        <v>8.7669371102886001E-2</v>
      </c>
      <c r="DA206" s="2">
        <f t="shared" si="32"/>
        <v>7.5261347845943516E-2</v>
      </c>
    </row>
    <row r="207" spans="1:105" x14ac:dyDescent="0.2">
      <c r="A207" s="170" t="s">
        <v>80</v>
      </c>
      <c r="B207" s="3" t="s">
        <v>177</v>
      </c>
      <c r="C207" s="2">
        <f>'(6) SMB_R23p2-5km_Gl'!P206-'(5) year_D_R23p2-5.5km'!P205</f>
        <v>-2.94596028</v>
      </c>
      <c r="D207" s="2">
        <f>'(6) SMB_R23p2-5km_Gl'!Q206-'(5) year_D_R23p2-5.5km'!Q205</f>
        <v>-2.9359602799999998</v>
      </c>
      <c r="E207" s="2">
        <f>'(6) SMB_R23p2-5km_Gl'!R206-'(5) year_D_R23p2-5.5km'!R205</f>
        <v>-3.1162066880000001</v>
      </c>
      <c r="F207" s="2">
        <f>'(6) SMB_R23p2-5km_Gl'!S206-'(5) year_D_R23p2-5.5km'!S205</f>
        <v>-2.9686422080000003</v>
      </c>
      <c r="G207" s="2">
        <f>'(6) SMB_R23p2-5km_Gl'!T206-'(5) year_D_R23p2-5.5km'!T205</f>
        <v>-3.1088886160000007</v>
      </c>
      <c r="H207" s="2">
        <f>'(6) SMB_R23p2-5km_Gl'!U206-'(5) year_D_R23p2-5.5km'!U205</f>
        <v>-2.9213241360000004</v>
      </c>
      <c r="I207" s="2">
        <f>'(6) SMB_R23p2-5km_Gl'!V206-'(5) year_D_R23p2-5.5km'!V205</f>
        <v>-3.0615705440000007</v>
      </c>
      <c r="J207" s="2">
        <f>'(6) SMB_R23p2-5km_Gl'!W206-'(5) year_D_R23p2-5.5km'!W205</f>
        <v>-2.9840060640000003</v>
      </c>
      <c r="K207" s="2">
        <f>'(6) SMB_R23p2-5km_Gl'!X206-'(5) year_D_R23p2-5.5km'!X205</f>
        <v>-2.8542524719999998</v>
      </c>
      <c r="L207" s="2">
        <f>'(6) SMB_R23p2-5km_Gl'!Y206-'(5) year_D_R23p2-5.5km'!Y205</f>
        <v>-3.3144988800000004</v>
      </c>
      <c r="M207" s="2">
        <f>'(6) SMB_R23p2-5km_Gl'!Z206-'(5) year_D_R23p2-5.5km'!Z205</f>
        <v>-3.3769344000000001</v>
      </c>
      <c r="N207" s="2">
        <f>'(6) SMB_R23p2-5km_Gl'!AA206-'(5) year_D_R23p2-5.5km'!AA205</f>
        <v>-2.9171808080000003</v>
      </c>
      <c r="O207" s="2">
        <f>'(6) SMB_R23p2-5km_Gl'!AB206-'(5) year_D_R23p2-5.5km'!AB205</f>
        <v>-1.6949519459999995</v>
      </c>
      <c r="P207" s="2">
        <f>'(6) SMB_R23p2-5km_Gl'!AC206-'(5) year_D_R23p2-5.5km'!AC205</f>
        <v>-2.1930741679999999</v>
      </c>
      <c r="Q207" s="2">
        <f>'(6) SMB_R23p2-5km_Gl'!AD206-'(5) year_D_R23p2-5.5km'!AD205</f>
        <v>-2.3661779999999997</v>
      </c>
      <c r="R207" s="2">
        <f>'(6) SMB_R23p2-5km_Gl'!AE206-'(5) year_D_R23p2-5.5km'!AE205</f>
        <v>-1.8147648000000001</v>
      </c>
      <c r="S207" s="2">
        <f>'(6) SMB_R23p2-5km_Gl'!AF206-'(5) year_D_R23p2-5.5km'!AF205</f>
        <v>-2.9558192839999995</v>
      </c>
      <c r="T207" s="2">
        <f>'(6) SMB_R23p2-5km_Gl'!AG206-'(5) year_D_R23p2-5.5km'!AG205</f>
        <v>-3.1614191759999999</v>
      </c>
      <c r="U207" s="2">
        <f>'(6) SMB_R23p2-5km_Gl'!AH206-'(5) year_D_R23p2-5.5km'!AH205</f>
        <v>-3.0347160479999995</v>
      </c>
      <c r="V207" s="2">
        <f>'(6) SMB_R23p2-5km_Gl'!AI206-'(5) year_D_R23p2-5.5km'!AI205</f>
        <v>-2.0753031679999996</v>
      </c>
      <c r="W207" s="2">
        <f>'(6) SMB_R23p2-5km_Gl'!AJ206-'(5) year_D_R23p2-5.5km'!AJ205</f>
        <v>-1.7102286699999998</v>
      </c>
      <c r="X207" s="2">
        <f>'(6) SMB_R23p2-5km_Gl'!AK206-'(5) year_D_R23p2-5.5km'!AK205</f>
        <v>-1.9038530959999997</v>
      </c>
      <c r="Y207" s="2">
        <f>'(6) SMB_R23p2-5km_Gl'!AL206-'(5) year_D_R23p2-5.5km'!AL205</f>
        <v>-2.784328092</v>
      </c>
      <c r="Z207" s="2">
        <f>'(6) SMB_R23p2-5km_Gl'!AM206-'(5) year_D_R23p2-5.5km'!AM205</f>
        <v>-3.3990781439999997</v>
      </c>
      <c r="AA207" s="2">
        <f>'(6) SMB_R23p2-5km_Gl'!AN206-'(5) year_D_R23p2-5.5km'!AN205</f>
        <v>-2.2753874219999997</v>
      </c>
      <c r="AB207" s="2">
        <f>'(6) SMB_R23p2-5km_Gl'!AO206-'(5) year_D_R23p2-5.5km'!AO205</f>
        <v>-1.6868596999999999</v>
      </c>
      <c r="AC207" s="2">
        <f>'(6) SMB_R23p2-5km_Gl'!AP206-'(5) year_D_R23p2-5.5km'!AP205</f>
        <v>-2.8089837479999997</v>
      </c>
      <c r="AD207" s="2">
        <f>'(6) SMB_R23p2-5km_Gl'!AQ206-'(5) year_D_R23p2-5.5km'!AQ205</f>
        <v>-2.9518456959999999</v>
      </c>
      <c r="AE207" s="2">
        <f>'(6) SMB_R23p2-5km_Gl'!AR206-'(5) year_D_R23p2-5.5km'!AR205</f>
        <v>-2.2485590119999999</v>
      </c>
      <c r="AF207" s="2">
        <f>'(6) SMB_R23p2-5km_Gl'!AS206-'(5) year_D_R23p2-5.5km'!AS205</f>
        <v>-2.6570839939999997</v>
      </c>
      <c r="AG207" s="2">
        <f>'(6) SMB_R23p2-5km_Gl'!AT206-'(5) year_D_R23p2-5.5km'!AT205</f>
        <v>-2.1677874143999998</v>
      </c>
      <c r="AH207" s="2">
        <f>'(6) SMB_R23p2-5km_Gl'!AU206-'(5) year_D_R23p2-5.5km'!AU205</f>
        <v>-1.279462082</v>
      </c>
      <c r="AI207" s="2">
        <f>'(6) SMB_R23p2-5km_Gl'!AV206-'(5) year_D_R23p2-5.5km'!AV205</f>
        <v>-3.1350145255999999</v>
      </c>
      <c r="AJ207" s="2">
        <f>'(6) SMB_R23p2-5km_Gl'!AW206-'(5) year_D_R23p2-5.5km'!AW205</f>
        <v>-2.9306875379999999</v>
      </c>
      <c r="AK207" s="2">
        <f>'(6) SMB_R23p2-5km_Gl'!AX206-'(5) year_D_R23p2-5.5km'!AX205</f>
        <v>-3.4984241504</v>
      </c>
      <c r="AL207" s="2">
        <f>'(6) SMB_R23p2-5km_Gl'!AY206-'(5) year_D_R23p2-5.5km'!AY205</f>
        <v>-3.3252710755999999</v>
      </c>
      <c r="AM207" s="2">
        <f>'(6) SMB_R23p2-5km_Gl'!AZ206-'(5) year_D_R23p2-5.5km'!AZ205</f>
        <v>-3.2935196480000002</v>
      </c>
      <c r="AN207" s="2">
        <f>'(6) SMB_R23p2-5km_Gl'!BA206-'(5) year_D_R23p2-5.5km'!BA205</f>
        <v>-3.5818828288</v>
      </c>
      <c r="AO207" s="2">
        <f>'(6) SMB_R23p2-5km_Gl'!BB206-'(5) year_D_R23p2-5.5km'!BB205</f>
        <v>-4.5204744799999999</v>
      </c>
      <c r="AP207" s="2">
        <f>'(6) SMB_R23p2-5km_Gl'!BC206-'(5) year_D_R23p2-5.5km'!BC205</f>
        <v>-5.0405537500000008</v>
      </c>
      <c r="AQ207" s="2">
        <f>'(6) SMB_R23p2-5km_Gl'!BD206-'(5) year_D_R23p2-5.5km'!BD205</f>
        <v>-5.0644924800000002</v>
      </c>
      <c r="AR207" s="2">
        <f>'(6) SMB_R23p2-5km_Gl'!BE206-'(5) year_D_R23p2-5.5km'!BE205</f>
        <v>-4.5013038315999996</v>
      </c>
      <c r="AS207" s="2">
        <f>'(6) SMB_R23p2-5km_Gl'!BF206-'(5) year_D_R23p2-5.5km'!BF205</f>
        <v>-4.2417400999999995</v>
      </c>
      <c r="AT207" s="2">
        <f>'(6) SMB_R23p2-5km_Gl'!BG206-'(5) year_D_R23p2-5.5km'!BG205</f>
        <v>-3.2916132383999996</v>
      </c>
      <c r="AU207" s="2">
        <f>'(6) SMB_R23p2-5km_Gl'!BH206-'(5) year_D_R23p2-5.5km'!BH205</f>
        <v>-3.9986953204000004</v>
      </c>
      <c r="AV207" s="2">
        <f>'(6) SMB_R23p2-5km_Gl'!BI206-'(5) year_D_R23p2-5.5km'!BI205</f>
        <v>-3.9624460712000005</v>
      </c>
      <c r="AW207" s="2">
        <f>'(6) SMB_R23p2-5km_Gl'!BJ206-'(5) year_D_R23p2-5.5km'!BJ205</f>
        <v>-2.9142388028000004</v>
      </c>
      <c r="AX207" s="23">
        <f t="shared" si="27"/>
        <v>-3.0013310450956521</v>
      </c>
      <c r="AY207" s="23">
        <f t="shared" si="29"/>
        <v>-2.8277025683157895</v>
      </c>
      <c r="AZ207" s="23">
        <f t="shared" si="30"/>
        <v>-3.4855006411333331</v>
      </c>
      <c r="BD207" s="2">
        <f>SQRT('(5) year_D_R23p2-5.5km'!BN205^2+'(5) year_D_R23p2-5.5km'!$M205^2)</f>
        <v>0.97779134724846595</v>
      </c>
      <c r="BE207" s="2">
        <f>SQRT('(5) year_D_R23p2-5.5km'!BO205^2+'(5) year_D_R23p2-5.5km'!$M205^2)</f>
        <v>0.95611586347344857</v>
      </c>
      <c r="BF207" s="2">
        <f>SQRT('(5) year_D_R23p2-5.5km'!BP205^2+'(5) year_D_R23p2-5.5km'!$M205^2)</f>
        <v>0.94444254114653903</v>
      </c>
      <c r="BG207" s="2">
        <f>SQRT('(5) year_D_R23p2-5.5km'!BQ205^2+'(5) year_D_R23p2-5.5km'!$M205^2)</f>
        <v>0.94407543798938898</v>
      </c>
      <c r="BH207" s="2">
        <f>SQRT('(5) year_D_R23p2-5.5km'!BR205^2+'(5) year_D_R23p2-5.5km'!$M205^2)</f>
        <v>0.95199161682452393</v>
      </c>
      <c r="BI207" s="2">
        <f>SQRT('(5) year_D_R23p2-5.5km'!BS205^2+'(5) year_D_R23p2-5.5km'!$M205^2)</f>
        <v>0.96910187615319221</v>
      </c>
      <c r="BJ207" s="2">
        <f>SQRT('(5) year_D_R23p2-5.5km'!BT205^2+'(5) year_D_R23p2-5.5km'!$M205^2)</f>
        <v>0.99235907420154912</v>
      </c>
      <c r="BK207" s="2">
        <f>SQRT('(5) year_D_R23p2-5.5km'!BU205^2+'(5) year_D_R23p2-5.5km'!$M205^2)</f>
        <v>1.0226511837329777</v>
      </c>
      <c r="BL207" s="2">
        <f>SQRT('(5) year_D_R23p2-5.5km'!BV205^2+'(5) year_D_R23p2-5.5km'!$M205^2)</f>
        <v>0.9565549603049357</v>
      </c>
      <c r="BM207" s="2">
        <f>SQRT('(5) year_D_R23p2-5.5km'!BW205^2+'(5) year_D_R23p2-5.5km'!$M205^2)</f>
        <v>0.89702454907926887</v>
      </c>
      <c r="BN207" s="2">
        <f>SQRT('(5) year_D_R23p2-5.5km'!BX205^2+'(5) year_D_R23p2-5.5km'!$M205^2)</f>
        <v>0.84449579306587874</v>
      </c>
      <c r="BO207" s="2">
        <f>SQRT('(5) year_D_R23p2-5.5km'!BY205^2+'(5) year_D_R23p2-5.5km'!$M205^2)</f>
        <v>0.80025215076105483</v>
      </c>
      <c r="BP207" s="2">
        <f>SQRT('(5) year_D_R23p2-5.5km'!BZ205^2+'(5) year_D_R23p2-5.5km'!$M205^2)</f>
        <v>0.75441451358897083</v>
      </c>
      <c r="BQ207" s="2">
        <f>SQRT('(5) year_D_R23p2-5.5km'!CA205^2+'(5) year_D_R23p2-5.5km'!$M205^2)</f>
        <v>0.60194979282112904</v>
      </c>
      <c r="BR207" s="2">
        <f>SQRT('(5) year_D_R23p2-5.5km'!CB205^2+'(5) year_D_R23p2-5.5km'!$M205^2)</f>
        <v>0.54785007620112325</v>
      </c>
      <c r="BS207" s="2">
        <f>SQRT('(5) year_D_R23p2-5.5km'!CC205^2+'(5) year_D_R23p2-5.5km'!$M205^2)</f>
        <v>0.55598740533325164</v>
      </c>
      <c r="BT207" s="2">
        <f>SQRT('(5) year_D_R23p2-5.5km'!CD205^2+'(5) year_D_R23p2-5.5km'!$M205^2)</f>
        <v>0.65935332946496272</v>
      </c>
      <c r="BU207" s="2">
        <f>SQRT('(5) year_D_R23p2-5.5km'!CE205^2+'(5) year_D_R23p2-5.5km'!$M205^2)</f>
        <v>0.55762839180063761</v>
      </c>
      <c r="BV207" s="2">
        <f>SQRT('(5) year_D_R23p2-5.5km'!CF205^2+'(5) year_D_R23p2-5.5km'!$M205^2)</f>
        <v>0.5980581663663308</v>
      </c>
      <c r="BW207" s="2">
        <f>SQRT('(5) year_D_R23p2-5.5km'!CG205^2+'(5) year_D_R23p2-5.5km'!$M205^2)</f>
        <v>0.62058065449874111</v>
      </c>
      <c r="BX207" s="2">
        <f>SQRT('(5) year_D_R23p2-5.5km'!CH205^2+'(5) year_D_R23p2-5.5km'!$M205^2)</f>
        <v>0.62457381424515812</v>
      </c>
      <c r="BY207" s="2">
        <f>SQRT('(5) year_D_R23p2-5.5km'!CI205^2+'(5) year_D_R23p2-5.5km'!$M205^2)</f>
        <v>0.62256742147180322</v>
      </c>
      <c r="BZ207" s="2">
        <f>SQRT('(5) year_D_R23p2-5.5km'!CJ205^2+'(5) year_D_R23p2-5.5km'!$M205^2)</f>
        <v>0.62538913219018255</v>
      </c>
      <c r="CA207" s="2">
        <f>SQRT('(5) year_D_R23p2-5.5km'!CK205^2+'(5) year_D_R23p2-5.5km'!$M205^2)</f>
        <v>0.60052472433313819</v>
      </c>
      <c r="CB207" s="2">
        <f>SQRT('(5) year_D_R23p2-5.5km'!CL205^2+'(5) year_D_R23p2-5.5km'!$M205^2)</f>
        <v>0.57051934633710299</v>
      </c>
      <c r="CC207" s="2">
        <f>SQRT('(5) year_D_R23p2-5.5km'!CM205^2+'(5) year_D_R23p2-5.5km'!$M205^2)</f>
        <v>0.50185979709327799</v>
      </c>
      <c r="CD207" s="2">
        <f>SQRT('(5) year_D_R23p2-5.5km'!CN205^2+'(5) year_D_R23p2-5.5km'!$M205^2)</f>
        <v>0.56400607520115098</v>
      </c>
      <c r="CE207" s="2">
        <f>SQRT('(5) year_D_R23p2-5.5km'!CO205^2+'(5) year_D_R23p2-5.5km'!$M205^2)</f>
        <v>0.49939615447024022</v>
      </c>
      <c r="CF207" s="2">
        <f>SQRT('(5) year_D_R23p2-5.5km'!CP205^2+'(5) year_D_R23p2-5.5km'!$M205^2)</f>
        <v>0.52163552761403154</v>
      </c>
      <c r="CG207" s="2">
        <f>SQRT('(5) year_D_R23p2-5.5km'!CQ205^2+'(5) year_D_R23p2-5.5km'!$M205^2)</f>
        <v>0.4677835470721356</v>
      </c>
      <c r="CH207" s="2">
        <f>SQRT('(5) year_D_R23p2-5.5km'!CR205^2+'(5) year_D_R23p2-5.5km'!$M205^2)</f>
        <v>0.44035142275431804</v>
      </c>
      <c r="CI207" s="2">
        <f>SQRT('(5) year_D_R23p2-5.5km'!CS205^2+'(5) year_D_R23p2-5.5km'!$M205^2)</f>
        <v>0.40919116154956153</v>
      </c>
      <c r="CJ207" s="2">
        <f>SQRT('(5) year_D_R23p2-5.5km'!CT205^2+'(5) year_D_R23p2-5.5km'!$M205^2)</f>
        <v>0.52629325682794126</v>
      </c>
      <c r="CK207" s="2">
        <f>SQRT('(5) year_D_R23p2-5.5km'!CU205^2+'(5) year_D_R23p2-5.5km'!$M205^2)</f>
        <v>0.56815074842864444</v>
      </c>
      <c r="CL207" s="2">
        <f>SQRT('(5) year_D_R23p2-5.5km'!CV205^2+'(5) year_D_R23p2-5.5km'!$M205^2)</f>
        <v>0.64866921607726435</v>
      </c>
      <c r="CM207" s="2">
        <f>SQRT('(5) year_D_R23p2-5.5km'!CW205^2+'(5) year_D_R23p2-5.5km'!$M205^2)</f>
        <v>0.57988668932343912</v>
      </c>
      <c r="CN207" s="2">
        <f>SQRT('(5) year_D_R23p2-5.5km'!CX205^2+'(5) year_D_R23p2-5.5km'!$M205^2)</f>
        <v>0.59019820225879194</v>
      </c>
      <c r="CO207" s="2">
        <f>SQRT('(5) year_D_R23p2-5.5km'!CY205^2+'(5) year_D_R23p2-5.5km'!$M205^2)</f>
        <v>0.66700628866088607</v>
      </c>
      <c r="CP207" s="2">
        <f>SQRT('(5) year_D_R23p2-5.5km'!CZ205^2+'(5) year_D_R23p2-5.5km'!$M205^2)</f>
        <v>0.76723902003340327</v>
      </c>
      <c r="CQ207" s="2">
        <f>SQRT('(5) year_D_R23p2-5.5km'!DA205^2+'(5) year_D_R23p2-5.5km'!$M205^2)</f>
        <v>0.89102575284152108</v>
      </c>
      <c r="CR207" s="2">
        <f>SQRT('(5) year_D_R23p2-5.5km'!DB205^2+'(5) year_D_R23p2-5.5km'!$M205^2)</f>
        <v>0.84735741460405534</v>
      </c>
      <c r="CS207" s="2">
        <f>SQRT('(5) year_D_R23p2-5.5km'!DC205^2+'(5) year_D_R23p2-5.5km'!$M205^2)</f>
        <v>0.76665624863444071</v>
      </c>
      <c r="CT207" s="2">
        <f>SQRT('(5) year_D_R23p2-5.5km'!DD205^2+'(5) year_D_R23p2-5.5km'!$M205^2)</f>
        <v>0.77180539297208506</v>
      </c>
      <c r="CU207" s="2">
        <f>SQRT('(5) year_D_R23p2-5.5km'!DE205^2+'(5) year_D_R23p2-5.5km'!$M205^2)</f>
        <v>0.67901274821724811</v>
      </c>
      <c r="CV207" s="2">
        <f>SQRT('(5) year_D_R23p2-5.5km'!DF205^2+'(5) year_D_R23p2-5.5km'!$M205^2)</f>
        <v>0.68234574627847111</v>
      </c>
      <c r="CW207" s="2">
        <f>SQRT('(5) year_D_R23p2-5.5km'!DG205^2+'(5) year_D_R23p2-5.5km'!$M205^2)</f>
        <v>0.65857224831358485</v>
      </c>
      <c r="CX207" s="2">
        <f>SQRT('(5) year_D_R23p2-5.5km'!DH205^2+'(5) year_D_R23p2-5.5km'!$M205^2)</f>
        <v>0.63154892511412397</v>
      </c>
      <c r="CY207" s="90">
        <f t="shared" si="31"/>
        <v>0.10449468372678687</v>
      </c>
      <c r="CZ207" s="2">
        <f t="shared" si="28"/>
        <v>0.19268161177260854</v>
      </c>
      <c r="DA207" s="2">
        <f t="shared" si="32"/>
        <v>0.15036731286673677</v>
      </c>
    </row>
    <row r="208" spans="1:105" x14ac:dyDescent="0.2">
      <c r="A208" s="170" t="s">
        <v>342</v>
      </c>
      <c r="B208" s="3" t="s">
        <v>177</v>
      </c>
      <c r="C208" s="2">
        <f>'(6) SMB_R23p2-5km_Gl'!P207-'(5) year_D_R23p2-5.5km'!P206</f>
        <v>-0.11332</v>
      </c>
      <c r="D208" s="2">
        <f>'(6) SMB_R23p2-5km_Gl'!Q207-'(5) year_D_R23p2-5.5km'!Q206</f>
        <v>-6.3320000000000001E-2</v>
      </c>
      <c r="E208" s="2">
        <f>'(6) SMB_R23p2-5km_Gl'!R207-'(5) year_D_R23p2-5.5km'!R206</f>
        <v>-6.3320000000000001E-2</v>
      </c>
      <c r="F208" s="2">
        <f>'(6) SMB_R23p2-5km_Gl'!S207-'(5) year_D_R23p2-5.5km'!S206</f>
        <v>-7.3319999999999996E-2</v>
      </c>
      <c r="G208" s="2">
        <f>'(6) SMB_R23p2-5km_Gl'!T207-'(5) year_D_R23p2-5.5km'!T206</f>
        <v>-0.14332</v>
      </c>
      <c r="H208" s="2">
        <f>'(6) SMB_R23p2-5km_Gl'!U207-'(5) year_D_R23p2-5.5km'!U206</f>
        <v>-0.16331999999999999</v>
      </c>
      <c r="I208" s="2">
        <f>'(6) SMB_R23p2-5km_Gl'!V207-'(5) year_D_R23p2-5.5km'!V206</f>
        <v>-9.332E-2</v>
      </c>
      <c r="J208" s="2">
        <f>'(6) SMB_R23p2-5km_Gl'!W207-'(5) year_D_R23p2-5.5km'!W206</f>
        <v>-0.16331999999999999</v>
      </c>
      <c r="K208" s="2">
        <f>'(6) SMB_R23p2-5km_Gl'!X207-'(5) year_D_R23p2-5.5km'!X206</f>
        <v>-0.14332</v>
      </c>
      <c r="L208" s="2">
        <f>'(6) SMB_R23p2-5km_Gl'!Y207-'(5) year_D_R23p2-5.5km'!Y206</f>
        <v>-0.29332000000000003</v>
      </c>
      <c r="M208" s="2">
        <f>'(6) SMB_R23p2-5km_Gl'!Z207-'(5) year_D_R23p2-5.5km'!Z206</f>
        <v>-0.27332000000000001</v>
      </c>
      <c r="N208" s="2">
        <f>'(6) SMB_R23p2-5km_Gl'!AA207-'(5) year_D_R23p2-5.5km'!AA206</f>
        <v>-0.21332000000000001</v>
      </c>
      <c r="O208" s="2">
        <f>'(6) SMB_R23p2-5km_Gl'!AB207-'(5) year_D_R23p2-5.5km'!AB206</f>
        <v>-5.3319999999999999E-2</v>
      </c>
      <c r="P208" s="2">
        <f>'(6) SMB_R23p2-5km_Gl'!AC207-'(5) year_D_R23p2-5.5km'!AC206</f>
        <v>-9.332E-2</v>
      </c>
      <c r="Q208" s="2">
        <f>'(6) SMB_R23p2-5km_Gl'!AD207-'(5) year_D_R23p2-5.5km'!AD206</f>
        <v>-0.14177000000000001</v>
      </c>
      <c r="R208" s="2">
        <f>'(6) SMB_R23p2-5km_Gl'!AE207-'(5) year_D_R23p2-5.5km'!AE206</f>
        <v>-5.8529999999999999E-2</v>
      </c>
      <c r="S208" s="2">
        <f>'(6) SMB_R23p2-5km_Gl'!AF207-'(5) year_D_R23p2-5.5km'!AF206</f>
        <v>-0.27</v>
      </c>
      <c r="T208" s="2">
        <f>'(6) SMB_R23p2-5km_Gl'!AG207-'(5) year_D_R23p2-5.5km'!AG206</f>
        <v>-0.32044</v>
      </c>
      <c r="U208" s="2">
        <f>'(6) SMB_R23p2-5km_Gl'!AH207-'(5) year_D_R23p2-5.5km'!AH206</f>
        <v>-0.33007999999999998</v>
      </c>
      <c r="V208" s="2">
        <f>'(6) SMB_R23p2-5km_Gl'!AI207-'(5) year_D_R23p2-5.5km'!AI206</f>
        <v>-9.9900000000000003E-2</v>
      </c>
      <c r="W208" s="2">
        <f>'(6) SMB_R23p2-5km_Gl'!AJ207-'(5) year_D_R23p2-5.5km'!AJ206</f>
        <v>-7.9720000000000013E-2</v>
      </c>
      <c r="X208" s="2">
        <f>'(6) SMB_R23p2-5km_Gl'!AK207-'(5) year_D_R23p2-5.5km'!AK206</f>
        <v>-9.953999999999999E-2</v>
      </c>
      <c r="Y208" s="2">
        <f>'(6) SMB_R23p2-5km_Gl'!AL207-'(5) year_D_R23p2-5.5km'!AL206</f>
        <v>-0.26935000000000003</v>
      </c>
      <c r="Z208" s="2">
        <f>'(6) SMB_R23p2-5km_Gl'!AM207-'(5) year_D_R23p2-5.5km'!AM206</f>
        <v>-0.48965999999999998</v>
      </c>
      <c r="AA208" s="2">
        <f>'(6) SMB_R23p2-5km_Gl'!AN207-'(5) year_D_R23p2-5.5km'!AN206</f>
        <v>-0.25996999999999998</v>
      </c>
      <c r="AB208" s="2">
        <f>'(6) SMB_R23p2-5km_Gl'!AO207-'(5) year_D_R23p2-5.5km'!AO206</f>
        <v>-0.17027</v>
      </c>
      <c r="AC208" s="2">
        <f>'(6) SMB_R23p2-5km_Gl'!AP207-'(5) year_D_R23p2-5.5km'!AP206</f>
        <v>-0.37925999999999999</v>
      </c>
      <c r="AD208" s="2">
        <f>'(6) SMB_R23p2-5km_Gl'!AQ207-'(5) year_D_R23p2-5.5km'!AQ206</f>
        <v>-0.38829000000000002</v>
      </c>
      <c r="AE208" s="2">
        <f>'(6) SMB_R23p2-5km_Gl'!AR207-'(5) year_D_R23p2-5.5km'!AR206</f>
        <v>-0.29169</v>
      </c>
      <c r="AF208" s="2">
        <f>'(6) SMB_R23p2-5km_Gl'!AS207-'(5) year_D_R23p2-5.5km'!AS206</f>
        <v>-0.36981999999999998</v>
      </c>
      <c r="AG208" s="2">
        <f>'(6) SMB_R23p2-5km_Gl'!AT207-'(5) year_D_R23p2-5.5km'!AT206</f>
        <v>-0.31001000000000001</v>
      </c>
      <c r="AH208" s="2">
        <f>'(6) SMB_R23p2-5km_Gl'!AU207-'(5) year_D_R23p2-5.5km'!AU206</f>
        <v>-8.0270000000000008E-2</v>
      </c>
      <c r="AI208" s="2">
        <f>'(6) SMB_R23p2-5km_Gl'!AV207-'(5) year_D_R23p2-5.5km'!AV206</f>
        <v>-0.37924999999999998</v>
      </c>
      <c r="AJ208" s="2">
        <f>'(6) SMB_R23p2-5km_Gl'!AW207-'(5) year_D_R23p2-5.5km'!AW206</f>
        <v>-0.35075000000000001</v>
      </c>
      <c r="AK208" s="2">
        <f>'(6) SMB_R23p2-5km_Gl'!AX207-'(5) year_D_R23p2-5.5km'!AX206</f>
        <v>-0.37896000000000002</v>
      </c>
      <c r="AL208" s="2">
        <f>'(6) SMB_R23p2-5km_Gl'!AY207-'(5) year_D_R23p2-5.5km'!AY206</f>
        <v>-0.37811</v>
      </c>
      <c r="AM208" s="2">
        <f>'(6) SMB_R23p2-5km_Gl'!AZ207-'(5) year_D_R23p2-5.5km'!AZ206</f>
        <v>-0.35837999999999998</v>
      </c>
      <c r="AN208" s="2">
        <f>'(6) SMB_R23p2-5km_Gl'!BA207-'(5) year_D_R23p2-5.5km'!BA206</f>
        <v>-0.30737999999999999</v>
      </c>
      <c r="AO208" s="2">
        <f>'(6) SMB_R23p2-5km_Gl'!BB207-'(5) year_D_R23p2-5.5km'!BB206</f>
        <v>-0.53097000000000005</v>
      </c>
      <c r="AP208" s="2">
        <f>'(6) SMB_R23p2-5km_Gl'!BC207-'(5) year_D_R23p2-5.5km'!BC206</f>
        <v>-0.41264000000000001</v>
      </c>
      <c r="AQ208" s="2">
        <f>'(6) SMB_R23p2-5km_Gl'!BD207-'(5) year_D_R23p2-5.5km'!BD206</f>
        <v>-0.44334000000000001</v>
      </c>
      <c r="AR208" s="2">
        <f>'(6) SMB_R23p2-5km_Gl'!BE207-'(5) year_D_R23p2-5.5km'!BE206</f>
        <v>-0.44238</v>
      </c>
      <c r="AS208" s="2">
        <f>'(6) SMB_R23p2-5km_Gl'!BF207-'(5) year_D_R23p2-5.5km'!BF206</f>
        <v>-0.31218000000000001</v>
      </c>
      <c r="AT208" s="2">
        <f>'(6) SMB_R23p2-5km_Gl'!BG207-'(5) year_D_R23p2-5.5km'!BG206</f>
        <v>-0.28264</v>
      </c>
      <c r="AU208" s="2">
        <f>'(6) SMB_R23p2-5km_Gl'!BH207-'(5) year_D_R23p2-5.5km'!BH206</f>
        <v>-0.41349000000000002</v>
      </c>
      <c r="AV208" s="2">
        <f>'(6) SMB_R23p2-5km_Gl'!BI207-'(5) year_D_R23p2-5.5km'!BI206</f>
        <v>-0.41483000000000003</v>
      </c>
      <c r="AW208" s="2">
        <f>'(6) SMB_R23p2-5km_Gl'!BJ207-'(5) year_D_R23p2-5.5km'!BJ206</f>
        <v>-1.47E-2</v>
      </c>
      <c r="AX208" s="23">
        <f t="shared" si="27"/>
        <v>-0.25565978260869565</v>
      </c>
      <c r="AY208" s="23">
        <f t="shared" si="29"/>
        <v>-0.16143684210526321</v>
      </c>
      <c r="AZ208" s="23">
        <f t="shared" si="30"/>
        <v>-0.3587272222222222</v>
      </c>
      <c r="BD208" s="2">
        <f>SQRT('(5) year_D_R23p2-5.5km'!BN206^2+'(5) year_D_R23p2-5.5km'!$M206^2)</f>
        <v>2.3858795122330308E-2</v>
      </c>
      <c r="BE208" s="2">
        <f>SQRT('(5) year_D_R23p2-5.5km'!BO206^2+'(5) year_D_R23p2-5.5km'!$M206^2)</f>
        <v>2.3159705412588546E-2</v>
      </c>
      <c r="BF208" s="2">
        <f>SQRT('(5) year_D_R23p2-5.5km'!BP206^2+'(5) year_D_R23p2-5.5km'!$M206^2)</f>
        <v>2.2506992303288707E-2</v>
      </c>
      <c r="BG208" s="2">
        <f>SQRT('(5) year_D_R23p2-5.5km'!BQ206^2+'(5) year_D_R23p2-5.5km'!$M206^2)</f>
        <v>2.1908008026197381E-2</v>
      </c>
      <c r="BH208" s="2">
        <f>SQRT('(5) year_D_R23p2-5.5km'!BR206^2+'(5) year_D_R23p2-5.5km'!$M206^2)</f>
        <v>2.1354967079379426E-2</v>
      </c>
      <c r="BI208" s="2">
        <f>SQRT('(5) year_D_R23p2-5.5km'!BS206^2+'(5) year_D_R23p2-5.5km'!$M206^2)</f>
        <v>2.0847976477779417E-2</v>
      </c>
      <c r="BJ208" s="2">
        <f>SQRT('(5) year_D_R23p2-5.5km'!BT206^2+'(5) year_D_R23p2-5.5km'!$M206^2)</f>
        <v>2.0387354596356617E-2</v>
      </c>
      <c r="BK208" s="2">
        <f>SQRT('(5) year_D_R23p2-5.5km'!BU206^2+'(5) year_D_R23p2-5.5km'!$M206^2)</f>
        <v>1.9973744533939637E-2</v>
      </c>
      <c r="BL208" s="2">
        <f>SQRT('(5) year_D_R23p2-5.5km'!BV206^2+'(5) year_D_R23p2-5.5km'!$M206^2)</f>
        <v>1.9614126934837117E-2</v>
      </c>
      <c r="BM208" s="2">
        <f>SQRT('(5) year_D_R23p2-5.5km'!BW206^2+'(5) year_D_R23p2-5.5km'!$M206^2)</f>
        <v>1.9303283480674144E-2</v>
      </c>
      <c r="BN208" s="2">
        <f>SQRT('(5) year_D_R23p2-5.5km'!BX206^2+'(5) year_D_R23p2-5.5km'!$M206^2)</f>
        <v>1.9052631009167726E-2</v>
      </c>
      <c r="BO208" s="2">
        <f>SQRT('(5) year_D_R23p2-5.5km'!BY206^2+'(5) year_D_R23p2-5.5km'!$M206^2)</f>
        <v>1.8872226010662085E-2</v>
      </c>
      <c r="BP208" s="2">
        <f>SQRT('(5) year_D_R23p2-5.5km'!BZ206^2+'(5) year_D_R23p2-5.5km'!$M206^2)</f>
        <v>1.8762325934519913E-2</v>
      </c>
      <c r="BQ208" s="2">
        <f>SQRT('(5) year_D_R23p2-5.5km'!CA206^2+'(5) year_D_R23p2-5.5km'!$M206^2)</f>
        <v>1.8726896687059669E-2</v>
      </c>
      <c r="BR208" s="2">
        <f>SQRT('(5) year_D_R23p2-5.5km'!CB206^2+'(5) year_D_R23p2-5.5km'!$M206^2)</f>
        <v>1.7710768238239954E-2</v>
      </c>
      <c r="BS208" s="2">
        <f>SQRT('(5) year_D_R23p2-5.5km'!CC206^2+'(5) year_D_R23p2-5.5km'!$M206^2)</f>
        <v>1.6026455897461361E-2</v>
      </c>
      <c r="BT208" s="2">
        <f>SQRT('(5) year_D_R23p2-5.5km'!CD206^2+'(5) year_D_R23p2-5.5km'!$M206^2)</f>
        <v>1.6744341738098949E-2</v>
      </c>
      <c r="BU208" s="2">
        <f>SQRT('(5) year_D_R23p2-5.5km'!CE206^2+'(5) year_D_R23p2-5.5km'!$M206^2)</f>
        <v>1.6977510827430903E-2</v>
      </c>
      <c r="BV208" s="2">
        <f>SQRT('(5) year_D_R23p2-5.5km'!CF206^2+'(5) year_D_R23p2-5.5km'!$M206^2)</f>
        <v>1.6792414421927231E-2</v>
      </c>
      <c r="BW208" s="2">
        <f>SQRT('(5) year_D_R23p2-5.5km'!CG206^2+'(5) year_D_R23p2-5.5km'!$M206^2)</f>
        <v>1.6711996471980753E-2</v>
      </c>
      <c r="BX208" s="2">
        <f>SQRT('(5) year_D_R23p2-5.5km'!CH206^2+'(5) year_D_R23p2-5.5km'!$M206^2)</f>
        <v>1.6668253451111024E-2</v>
      </c>
      <c r="BY208" s="2">
        <f>SQRT('(5) year_D_R23p2-5.5km'!CI206^2+'(5) year_D_R23p2-5.5km'!$M206^2)</f>
        <v>1.6589063733695977E-2</v>
      </c>
      <c r="BZ208" s="2">
        <f>SQRT('(5) year_D_R23p2-5.5km'!CJ206^2+'(5) year_D_R23p2-5.5km'!$M206^2)</f>
        <v>1.646669351920943E-2</v>
      </c>
      <c r="CA208" s="2">
        <f>SQRT('(5) year_D_R23p2-5.5km'!CK206^2+'(5) year_D_R23p2-5.5km'!$M206^2)</f>
        <v>1.6629530476372507E-2</v>
      </c>
      <c r="CB208" s="2">
        <f>SQRT('(5) year_D_R23p2-5.5km'!CL206^2+'(5) year_D_R23p2-5.5km'!$M206^2)</f>
        <v>1.6783985621573523E-2</v>
      </c>
      <c r="CC208" s="2">
        <f>SQRT('(5) year_D_R23p2-5.5km'!CM206^2+'(5) year_D_R23p2-5.5km'!$M206^2)</f>
        <v>1.6939635452367863E-2</v>
      </c>
      <c r="CD208" s="2">
        <f>SQRT('(5) year_D_R23p2-5.5km'!CN206^2+'(5) year_D_R23p2-5.5km'!$M206^2)</f>
        <v>1.6377732426263791E-2</v>
      </c>
      <c r="CE208" s="2">
        <f>SQRT('(5) year_D_R23p2-5.5km'!CO206^2+'(5) year_D_R23p2-5.5km'!$M206^2)</f>
        <v>1.5952265925182979E-2</v>
      </c>
      <c r="CF208" s="2">
        <f>SQRT('(5) year_D_R23p2-5.5km'!CP206^2+'(5) year_D_R23p2-5.5km'!$M206^2)</f>
        <v>1.765563199313867E-2</v>
      </c>
      <c r="CG208" s="2">
        <f>SQRT('(5) year_D_R23p2-5.5km'!CQ206^2+'(5) year_D_R23p2-5.5km'!$M206^2)</f>
        <v>1.6646643554702939E-2</v>
      </c>
      <c r="CH208" s="2">
        <f>SQRT('(5) year_D_R23p2-5.5km'!CR206^2+'(5) year_D_R23p2-5.5km'!$M206^2)</f>
        <v>1.670384272462605E-2</v>
      </c>
      <c r="CI208" s="2">
        <f>SQRT('(5) year_D_R23p2-5.5km'!CS206^2+'(5) year_D_R23p2-5.5km'!$M206^2)</f>
        <v>1.6865478460522908E-2</v>
      </c>
      <c r="CJ208" s="2">
        <f>SQRT('(5) year_D_R23p2-5.5km'!CT206^2+'(5) year_D_R23p2-5.5km'!$M206^2)</f>
        <v>1.6360951165408446E-2</v>
      </c>
      <c r="CK208" s="2">
        <f>SQRT('(5) year_D_R23p2-5.5km'!CU206^2+'(5) year_D_R23p2-5.5km'!$M206^2)</f>
        <v>1.7148100402374467E-2</v>
      </c>
      <c r="CL208" s="2">
        <f>SQRT('(5) year_D_R23p2-5.5km'!CV206^2+'(5) year_D_R23p2-5.5km'!$M206^2)</f>
        <v>1.6230958708636608E-2</v>
      </c>
      <c r="CM208" s="2">
        <f>SQRT('(5) year_D_R23p2-5.5km'!CW206^2+'(5) year_D_R23p2-5.5km'!$M206^2)</f>
        <v>1.5852865142042028E-2</v>
      </c>
      <c r="CN208" s="2">
        <f>SQRT('(5) year_D_R23p2-5.5km'!CX206^2+'(5) year_D_R23p2-5.5km'!$M206^2)</f>
        <v>1.5989428409204764E-2</v>
      </c>
      <c r="CO208" s="2">
        <f>SQRT('(5) year_D_R23p2-5.5km'!CY206^2+'(5) year_D_R23p2-5.5km'!$M206^2)</f>
        <v>1.5545051112855222E-2</v>
      </c>
      <c r="CP208" s="2">
        <f>SQRT('(5) year_D_R23p2-5.5km'!CZ206^2+'(5) year_D_R23p2-5.5km'!$M206^2)</f>
        <v>1.7278910670967509E-2</v>
      </c>
      <c r="CQ208" s="2">
        <f>SQRT('(5) year_D_R23p2-5.5km'!DA206^2+'(5) year_D_R23p2-5.5km'!$M206^2)</f>
        <v>1.8243458809857692E-2</v>
      </c>
      <c r="CR208" s="2">
        <f>SQRT('(5) year_D_R23p2-5.5km'!DB206^2+'(5) year_D_R23p2-5.5km'!$M206^2)</f>
        <v>1.8708963889402602E-2</v>
      </c>
      <c r="CS208" s="2">
        <f>SQRT('(5) year_D_R23p2-5.5km'!DC206^2+'(5) year_D_R23p2-5.5km'!$M206^2)</f>
        <v>1.8061665647716683E-2</v>
      </c>
      <c r="CT208" s="2">
        <f>SQRT('(5) year_D_R23p2-5.5km'!DD206^2+'(5) year_D_R23p2-5.5km'!$M206^2)</f>
        <v>1.8010187065790301E-2</v>
      </c>
      <c r="CU208" s="2">
        <f>SQRT('(5) year_D_R23p2-5.5km'!DE206^2+'(5) year_D_R23p2-5.5km'!$M206^2)</f>
        <v>1.8279821542242097E-2</v>
      </c>
      <c r="CV208" s="2">
        <f>SQRT('(5) year_D_R23p2-5.5km'!DF206^2+'(5) year_D_R23p2-5.5km'!$M206^2)</f>
        <v>1.8796599656757142E-2</v>
      </c>
      <c r="CW208" s="2">
        <f>SQRT('(5) year_D_R23p2-5.5km'!DG206^2+'(5) year_D_R23p2-5.5km'!$M206^2)</f>
        <v>1.967712049825034E-2</v>
      </c>
      <c r="CX208" s="2">
        <f>SQRT('(5) year_D_R23p2-5.5km'!DH206^2+'(5) year_D_R23p2-5.5km'!$M206^2)</f>
        <v>1.9546315875546325E-2</v>
      </c>
      <c r="CY208" s="90">
        <f t="shared" si="31"/>
        <v>2.7019328469443929E-3</v>
      </c>
      <c r="CZ208" s="2">
        <f t="shared" si="28"/>
        <v>4.6220037820350239E-3</v>
      </c>
      <c r="DA208" s="2">
        <f t="shared" si="32"/>
        <v>4.0862349453712971E-3</v>
      </c>
    </row>
    <row r="209" spans="1:105" x14ac:dyDescent="0.2">
      <c r="A209" s="170" t="s">
        <v>343</v>
      </c>
      <c r="B209" s="3" t="s">
        <v>177</v>
      </c>
      <c r="C209" s="2">
        <f>'(6) SMB_R23p2-5km_Gl'!P208-'(5) year_D_R23p2-5.5km'!P207</f>
        <v>0.22</v>
      </c>
      <c r="D209" s="2">
        <f>'(6) SMB_R23p2-5km_Gl'!Q208-'(5) year_D_R23p2-5.5km'!Q207</f>
        <v>0.13999999999999999</v>
      </c>
      <c r="E209" s="2">
        <f>'(6) SMB_R23p2-5km_Gl'!R208-'(5) year_D_R23p2-5.5km'!R207</f>
        <v>0.04</v>
      </c>
      <c r="F209" s="2">
        <f>'(6) SMB_R23p2-5km_Gl'!S208-'(5) year_D_R23p2-5.5km'!S207</f>
        <v>0.1</v>
      </c>
      <c r="G209" s="2">
        <f>'(6) SMB_R23p2-5km_Gl'!T208-'(5) year_D_R23p2-5.5km'!T207</f>
        <v>0</v>
      </c>
      <c r="H209" s="2">
        <f>'(6) SMB_R23p2-5km_Gl'!U208-'(5) year_D_R23p2-5.5km'!U207</f>
        <v>-0.05</v>
      </c>
      <c r="I209" s="2">
        <f>'(6) SMB_R23p2-5km_Gl'!V208-'(5) year_D_R23p2-5.5km'!V207</f>
        <v>0.01</v>
      </c>
      <c r="J209" s="2">
        <f>'(6) SMB_R23p2-5km_Gl'!W208-'(5) year_D_R23p2-5.5km'!W207</f>
        <v>-0.12</v>
      </c>
      <c r="K209" s="2">
        <f>'(6) SMB_R23p2-5km_Gl'!X208-'(5) year_D_R23p2-5.5km'!X207</f>
        <v>-0.12</v>
      </c>
      <c r="L209" s="2">
        <f>'(6) SMB_R23p2-5km_Gl'!Y208-'(5) year_D_R23p2-5.5km'!Y207</f>
        <v>-0.28000000000000003</v>
      </c>
      <c r="M209" s="2">
        <f>'(6) SMB_R23p2-5km_Gl'!Z208-'(5) year_D_R23p2-5.5km'!Z207</f>
        <v>-0.33</v>
      </c>
      <c r="N209" s="2">
        <f>'(6) SMB_R23p2-5km_Gl'!AA208-'(5) year_D_R23p2-5.5km'!AA207</f>
        <v>-0.15000000000000002</v>
      </c>
      <c r="O209" s="2">
        <f>'(6) SMB_R23p2-5km_Gl'!AB208-'(5) year_D_R23p2-5.5km'!AB207</f>
        <v>0.16</v>
      </c>
      <c r="P209" s="2">
        <f>'(6) SMB_R23p2-5km_Gl'!AC208-'(5) year_D_R23p2-5.5km'!AC207</f>
        <v>0.01</v>
      </c>
      <c r="Q209" s="2">
        <f>'(6) SMB_R23p2-5km_Gl'!AD208-'(5) year_D_R23p2-5.5km'!AD207</f>
        <v>-6.0000000000000005E-2</v>
      </c>
      <c r="R209" s="2">
        <f>'(6) SMB_R23p2-5km_Gl'!AE208-'(5) year_D_R23p2-5.5km'!AE207</f>
        <v>5.9220000000000009E-2</v>
      </c>
      <c r="S209" s="2">
        <f>'(6) SMB_R23p2-5km_Gl'!AF208-'(5) year_D_R23p2-5.5km'!AF207</f>
        <v>-0.22133</v>
      </c>
      <c r="T209" s="2">
        <f>'(6) SMB_R23p2-5km_Gl'!AG208-'(5) year_D_R23p2-5.5km'!AG207</f>
        <v>-0.41040000000000004</v>
      </c>
      <c r="U209" s="2">
        <f>'(6) SMB_R23p2-5km_Gl'!AH208-'(5) year_D_R23p2-5.5km'!AH207</f>
        <v>-0.30810999999999999</v>
      </c>
      <c r="V209" s="2">
        <f>'(6) SMB_R23p2-5km_Gl'!AI208-'(5) year_D_R23p2-5.5km'!AI207</f>
        <v>-4.8480000000000002E-2</v>
      </c>
      <c r="W209" s="2">
        <f>'(6) SMB_R23p2-5km_Gl'!AJ208-'(5) year_D_R23p2-5.5km'!AJ207</f>
        <v>0.11115</v>
      </c>
      <c r="X209" s="2">
        <f>'(6) SMB_R23p2-5km_Gl'!AK208-'(5) year_D_R23p2-5.5km'!AK207</f>
        <v>-6.9620000000000001E-2</v>
      </c>
      <c r="Y209" s="2">
        <f>'(6) SMB_R23p2-5km_Gl'!AL208-'(5) year_D_R23p2-5.5km'!AL207</f>
        <v>-0.24039000000000002</v>
      </c>
      <c r="Z209" s="2">
        <f>'(6) SMB_R23p2-5km_Gl'!AM208-'(5) year_D_R23p2-5.5km'!AM207</f>
        <v>-0.51026000000000005</v>
      </c>
      <c r="AA209" s="2">
        <f>'(6) SMB_R23p2-5km_Gl'!AN208-'(5) year_D_R23p2-5.5km'!AN207</f>
        <v>-0.22014</v>
      </c>
      <c r="AB209" s="2">
        <f>'(6) SMB_R23p2-5km_Gl'!AO208-'(5) year_D_R23p2-5.5km'!AO207</f>
        <v>-0.16002</v>
      </c>
      <c r="AC209" s="2">
        <f>'(6) SMB_R23p2-5km_Gl'!AP208-'(5) year_D_R23p2-5.5km'!AP207</f>
        <v>-0.35988999999999999</v>
      </c>
      <c r="AD209" s="2">
        <f>'(6) SMB_R23p2-5km_Gl'!AQ208-'(5) year_D_R23p2-5.5km'!AQ207</f>
        <v>-0.40870000000000001</v>
      </c>
      <c r="AE209" s="2">
        <f>'(6) SMB_R23p2-5km_Gl'!AR208-'(5) year_D_R23p2-5.5km'!AR207</f>
        <v>-0.28875000000000001</v>
      </c>
      <c r="AF209" s="2">
        <f>'(6) SMB_R23p2-5km_Gl'!AS208-'(5) year_D_R23p2-5.5km'!AS207</f>
        <v>-0.33879000000000004</v>
      </c>
      <c r="AG209" s="2">
        <f>'(6) SMB_R23p2-5km_Gl'!AT208-'(5) year_D_R23p2-5.5km'!AT207</f>
        <v>-0.32883000000000001</v>
      </c>
      <c r="AH209" s="2">
        <f>'(6) SMB_R23p2-5km_Gl'!AU208-'(5) year_D_R23p2-5.5km'!AU207</f>
        <v>1.112E-2</v>
      </c>
      <c r="AI209" s="2">
        <f>'(6) SMB_R23p2-5km_Gl'!AV208-'(5) year_D_R23p2-5.5km'!AV207</f>
        <v>-0.45891999999999999</v>
      </c>
      <c r="AJ209" s="2">
        <f>'(6) SMB_R23p2-5km_Gl'!AW208-'(5) year_D_R23p2-5.5km'!AW207</f>
        <v>-0.38896000000000003</v>
      </c>
      <c r="AK209" s="2">
        <f>'(6) SMB_R23p2-5km_Gl'!AX208-'(5) year_D_R23p2-5.5km'!AX207</f>
        <v>-0.38900000000000001</v>
      </c>
      <c r="AL209" s="2">
        <f>'(6) SMB_R23p2-5km_Gl'!AY208-'(5) year_D_R23p2-5.5km'!AY207</f>
        <v>-0.4476</v>
      </c>
      <c r="AM209" s="2">
        <f>'(6) SMB_R23p2-5km_Gl'!AZ208-'(5) year_D_R23p2-5.5km'!AZ207</f>
        <v>-0.29782999999999998</v>
      </c>
      <c r="AN209" s="2">
        <f>'(6) SMB_R23p2-5km_Gl'!BA208-'(5) year_D_R23p2-5.5km'!BA207</f>
        <v>-0.34806000000000004</v>
      </c>
      <c r="AO209" s="2">
        <f>'(6) SMB_R23p2-5km_Gl'!BB208-'(5) year_D_R23p2-5.5km'!BB207</f>
        <v>-0.53620000000000001</v>
      </c>
      <c r="AP209" s="2">
        <f>'(6) SMB_R23p2-5km_Gl'!BC208-'(5) year_D_R23p2-5.5km'!BC207</f>
        <v>-0.40696000000000004</v>
      </c>
      <c r="AQ209" s="2">
        <f>'(6) SMB_R23p2-5km_Gl'!BD208-'(5) year_D_R23p2-5.5km'!BD207</f>
        <v>-0.46773000000000003</v>
      </c>
      <c r="AR209" s="2">
        <f>'(6) SMB_R23p2-5km_Gl'!BE208-'(5) year_D_R23p2-5.5km'!BE207</f>
        <v>-0.39849000000000001</v>
      </c>
      <c r="AS209" s="2">
        <f>'(6) SMB_R23p2-5km_Gl'!BF208-'(5) year_D_R23p2-5.5km'!BF207</f>
        <v>-0.30840000000000001</v>
      </c>
      <c r="AT209" s="2">
        <f>'(6) SMB_R23p2-5km_Gl'!BG208-'(5) year_D_R23p2-5.5km'!BG207</f>
        <v>-0.24737999999999999</v>
      </c>
      <c r="AU209" s="2">
        <f>'(6) SMB_R23p2-5km_Gl'!BH208-'(5) year_D_R23p2-5.5km'!BH207</f>
        <v>-0.37834000000000001</v>
      </c>
      <c r="AV209" s="2">
        <f>'(6) SMB_R23p2-5km_Gl'!BI208-'(5) year_D_R23p2-5.5km'!BI207</f>
        <v>-0.43709999999999999</v>
      </c>
      <c r="AW209" s="2">
        <f>'(6) SMB_R23p2-5km_Gl'!BJ208-'(5) year_D_R23p2-5.5km'!BJ207</f>
        <v>-8.9200000000000008E-3</v>
      </c>
      <c r="AX209" s="23">
        <f t="shared" si="27"/>
        <v>-0.21028673913043477</v>
      </c>
      <c r="AY209" s="23">
        <f t="shared" si="29"/>
        <v>-6.898E-2</v>
      </c>
      <c r="AZ209" s="23">
        <f t="shared" si="30"/>
        <v>-0.35867888888888882</v>
      </c>
      <c r="BD209" s="2">
        <f>SQRT('(5) year_D_R23p2-5.5km'!BN207^2+'(5) year_D_R23p2-5.5km'!$M207^2)</f>
        <v>1.734570976994915E-2</v>
      </c>
      <c r="BE209" s="2">
        <f>SQRT('(5) year_D_R23p2-5.5km'!BO207^2+'(5) year_D_R23p2-5.5km'!$M207^2)</f>
        <v>1.6554387748427012E-2</v>
      </c>
      <c r="BF209" s="2">
        <f>SQRT('(5) year_D_R23p2-5.5km'!BP207^2+'(5) year_D_R23p2-5.5km'!$M207^2)</f>
        <v>1.581202270562793E-2</v>
      </c>
      <c r="BG209" s="2">
        <f>SQRT('(5) year_D_R23p2-5.5km'!BQ207^2+'(5) year_D_R23p2-5.5km'!$M207^2)</f>
        <v>1.5126973626771952E-2</v>
      </c>
      <c r="BH209" s="2">
        <f>SQRT('(5) year_D_R23p2-5.5km'!BR207^2+'(5) year_D_R23p2-5.5km'!$M207^2)</f>
        <v>1.4490996971344731E-2</v>
      </c>
      <c r="BI209" s="2">
        <f>SQRT('(5) year_D_R23p2-5.5km'!BS207^2+'(5) year_D_R23p2-5.5km'!$M207^2)</f>
        <v>1.3911806770558066E-2</v>
      </c>
      <c r="BJ209" s="2">
        <f>SQRT('(5) year_D_R23p2-5.5km'!BT207^2+'(5) year_D_R23p2-5.5km'!$M207^2)</f>
        <v>1.3381328739051988E-2</v>
      </c>
      <c r="BK209" s="2">
        <f>SQRT('(5) year_D_R23p2-5.5km'!BU207^2+'(5) year_D_R23p2-5.5km'!$M207^2)</f>
        <v>1.2899501705654683E-2</v>
      </c>
      <c r="BL209" s="2">
        <f>SQRT('(5) year_D_R23p2-5.5km'!BV207^2+'(5) year_D_R23p2-5.5km'!$M207^2)</f>
        <v>1.2466280559826608E-2</v>
      </c>
      <c r="BM209" s="2">
        <f>SQRT('(5) year_D_R23p2-5.5km'!BW207^2+'(5) year_D_R23p2-5.5km'!$M207^2)</f>
        <v>1.2088056437411017E-2</v>
      </c>
      <c r="BN209" s="2">
        <f>SQRT('(5) year_D_R23p2-5.5km'!BX207^2+'(5) year_D_R23p2-5.5km'!$M207^2)</f>
        <v>1.1763831895010377E-2</v>
      </c>
      <c r="BO209" s="2">
        <f>SQRT('(5) year_D_R23p2-5.5km'!BY207^2+'(5) year_D_R23p2-5.5km'!$M207^2)</f>
        <v>1.150335796777425E-2</v>
      </c>
      <c r="BP209" s="2">
        <f>SQRT('(5) year_D_R23p2-5.5km'!BZ207^2+'(5) year_D_R23p2-5.5km'!$M207^2)</f>
        <v>1.1311853244256318E-2</v>
      </c>
      <c r="BQ209" s="2">
        <f>SQRT('(5) year_D_R23p2-5.5km'!CA207^2+'(5) year_D_R23p2-5.5km'!$M207^2)</f>
        <v>1.1193823739401611E-2</v>
      </c>
      <c r="BR209" s="2">
        <f>SQRT('(5) year_D_R23p2-5.5km'!CB207^2+'(5) year_D_R23p2-5.5km'!$M207^2)</f>
        <v>1.1153967078991101E-2</v>
      </c>
      <c r="BS209" s="2">
        <f>SQRT('(5) year_D_R23p2-5.5km'!CC207^2+'(5) year_D_R23p2-5.5km'!$M207^2)</f>
        <v>1.1832574489824324E-2</v>
      </c>
      <c r="BT209" s="2">
        <f>SQRT('(5) year_D_R23p2-5.5km'!CD207^2+'(5) year_D_R23p2-5.5km'!$M207^2)</f>
        <v>1.1891574746260729E-2</v>
      </c>
      <c r="BU209" s="2">
        <f>SQRT('(5) year_D_R23p2-5.5km'!CE207^2+'(5) year_D_R23p2-5.5km'!$M207^2)</f>
        <v>1.1308044740177558E-2</v>
      </c>
      <c r="BV209" s="2">
        <f>SQRT('(5) year_D_R23p2-5.5km'!CF207^2+'(5) year_D_R23p2-5.5km'!$M207^2)</f>
        <v>1.0471399200026491E-2</v>
      </c>
      <c r="BW209" s="2">
        <f>SQRT('(5) year_D_R23p2-5.5km'!CG207^2+'(5) year_D_R23p2-5.5km'!$M207^2)</f>
        <v>1.0609127065545045E-2</v>
      </c>
      <c r="BX209" s="2">
        <f>SQRT('(5) year_D_R23p2-5.5km'!CH207^2+'(5) year_D_R23p2-5.5km'!$M207^2)</f>
        <v>1.056952702643931E-2</v>
      </c>
      <c r="BY209" s="2">
        <f>SQRT('(5) year_D_R23p2-5.5km'!CI207^2+'(5) year_D_R23p2-5.5km'!$M207^2)</f>
        <v>1.086737588556945E-2</v>
      </c>
      <c r="BZ209" s="2">
        <f>SQRT('(5) year_D_R23p2-5.5km'!CJ207^2+'(5) year_D_R23p2-5.5km'!$M207^2)</f>
        <v>1.1375562639662889E-2</v>
      </c>
      <c r="CA209" s="2">
        <f>SQRT('(5) year_D_R23p2-5.5km'!CK207^2+'(5) year_D_R23p2-5.5km'!$M207^2)</f>
        <v>1.1332996756571533E-2</v>
      </c>
      <c r="CB209" s="2">
        <f>SQRT('(5) year_D_R23p2-5.5km'!CL207^2+'(5) year_D_R23p2-5.5km'!$M207^2)</f>
        <v>1.1313690191908539E-2</v>
      </c>
      <c r="CC209" s="2">
        <f>SQRT('(5) year_D_R23p2-5.5km'!CM207^2+'(5) year_D_R23p2-5.5km'!$M207^2)</f>
        <v>1.1238301933442052E-2</v>
      </c>
      <c r="CD209" s="2">
        <f>SQRT('(5) year_D_R23p2-5.5km'!CN207^2+'(5) year_D_R23p2-5.5km'!$M207^2)</f>
        <v>1.0978883124885352E-2</v>
      </c>
      <c r="CE209" s="2">
        <f>SQRT('(5) year_D_R23p2-5.5km'!CO207^2+'(5) year_D_R23p2-5.5km'!$M207^2)</f>
        <v>1.0760243889692203E-2</v>
      </c>
      <c r="CF209" s="2">
        <f>SQRT('(5) year_D_R23p2-5.5km'!CP207^2+'(5) year_D_R23p2-5.5km'!$M207^2)</f>
        <v>1.0787661228796706E-2</v>
      </c>
      <c r="CG209" s="2">
        <f>SQRT('(5) year_D_R23p2-5.5km'!CQ207^2+'(5) year_D_R23p2-5.5km'!$M207^2)</f>
        <v>1.0830636902582857E-2</v>
      </c>
      <c r="CH209" s="2">
        <f>SQRT('(5) year_D_R23p2-5.5km'!CR207^2+'(5) year_D_R23p2-5.5km'!$M207^2)</f>
        <v>1.0893827922143239E-2</v>
      </c>
      <c r="CI209" s="2">
        <f>SQRT('(5) year_D_R23p2-5.5km'!CS207^2+'(5) year_D_R23p2-5.5km'!$M207^2)</f>
        <v>1.0912094512824686E-2</v>
      </c>
      <c r="CJ209" s="2">
        <f>SQRT('(5) year_D_R23p2-5.5km'!CT207^2+'(5) year_D_R23p2-5.5km'!$M207^2)</f>
        <v>1.087803911142596E-2</v>
      </c>
      <c r="CK209" s="2">
        <f>SQRT('(5) year_D_R23p2-5.5km'!CU207^2+'(5) year_D_R23p2-5.5km'!$M207^2)</f>
        <v>1.086415544875134E-2</v>
      </c>
      <c r="CL209" s="2">
        <f>SQRT('(5) year_D_R23p2-5.5km'!CV207^2+'(5) year_D_R23p2-5.5km'!$M207^2)</f>
        <v>1.0649595103881289E-2</v>
      </c>
      <c r="CM209" s="2">
        <f>SQRT('(5) year_D_R23p2-5.5km'!CW207^2+'(5) year_D_R23p2-5.5km'!$M207^2)</f>
        <v>1.0170970775447399E-2</v>
      </c>
      <c r="CN209" s="2">
        <f>SQRT('(5) year_D_R23p2-5.5km'!CX207^2+'(5) year_D_R23p2-5.5km'!$M207^2)</f>
        <v>1.0232195698881286E-2</v>
      </c>
      <c r="CO209" s="2">
        <f>SQRT('(5) year_D_R23p2-5.5km'!CY207^2+'(5) year_D_R23p2-5.5km'!$M207^2)</f>
        <v>1.0257501333731203E-2</v>
      </c>
      <c r="CP209" s="2">
        <f>SQRT('(5) year_D_R23p2-5.5km'!CZ207^2+'(5) year_D_R23p2-5.5km'!$M207^2)</f>
        <v>9.630102131252408E-3</v>
      </c>
      <c r="CQ209" s="2">
        <f>SQRT('(5) year_D_R23p2-5.5km'!DA207^2+'(5) year_D_R23p2-5.5km'!$M207^2)</f>
        <v>9.8641919472781097E-3</v>
      </c>
      <c r="CR209" s="2">
        <f>SQRT('(5) year_D_R23p2-5.5km'!DB207^2+'(5) year_D_R23p2-5.5km'!$M207^2)</f>
        <v>1.010911684321192E-2</v>
      </c>
      <c r="CS209" s="2">
        <f>SQRT('(5) year_D_R23p2-5.5km'!DC207^2+'(5) year_D_R23p2-5.5km'!$M207^2)</f>
        <v>1.0374882096110887E-2</v>
      </c>
      <c r="CT209" s="2">
        <f>SQRT('(5) year_D_R23p2-5.5km'!DD207^2+'(5) year_D_R23p2-5.5km'!$M207^2)</f>
        <v>1.0334267586728252E-2</v>
      </c>
      <c r="CU209" s="2">
        <f>SQRT('(5) year_D_R23p2-5.5km'!DE207^2+'(5) year_D_R23p2-5.5km'!$M207^2)</f>
        <v>9.9954333906795458E-3</v>
      </c>
      <c r="CV209" s="2">
        <f>SQRT('(5) year_D_R23p2-5.5km'!DF207^2+'(5) year_D_R23p2-5.5km'!$M207^2)</f>
        <v>1.0301737716496657E-2</v>
      </c>
      <c r="CW209" s="2">
        <f>SQRT('(5) year_D_R23p2-5.5km'!DG207^2+'(5) year_D_R23p2-5.5km'!$M207^2)</f>
        <v>1.0024964490999865E-2</v>
      </c>
      <c r="CX209" s="2">
        <f>SQRT('(5) year_D_R23p2-5.5km'!DH207^2+'(5) year_D_R23p2-5.5km'!$M207^2)</f>
        <v>1.0577586912782608E-2</v>
      </c>
      <c r="CY209" s="90">
        <f t="shared" si="31"/>
        <v>1.7261944908158594E-3</v>
      </c>
      <c r="CZ209" s="2">
        <f t="shared" si="28"/>
        <v>3.0580196368929775E-3</v>
      </c>
      <c r="DA209" s="2">
        <f t="shared" si="32"/>
        <v>2.450142991909317E-3</v>
      </c>
    </row>
    <row r="210" spans="1:105" x14ac:dyDescent="0.2">
      <c r="A210" s="170" t="s">
        <v>344</v>
      </c>
      <c r="B210" s="3" t="s">
        <v>177</v>
      </c>
      <c r="C210" s="2">
        <f>'(6) SMB_R23p2-5km_Gl'!P209-'(5) year_D_R23p2-5.5km'!P208</f>
        <v>0.23</v>
      </c>
      <c r="D210" s="2">
        <f>'(6) SMB_R23p2-5km_Gl'!Q209-'(5) year_D_R23p2-5.5km'!Q208</f>
        <v>0.11000000000000001</v>
      </c>
      <c r="E210" s="2">
        <f>'(6) SMB_R23p2-5km_Gl'!R209-'(5) year_D_R23p2-5.5km'!R208</f>
        <v>0.09</v>
      </c>
      <c r="F210" s="2">
        <f>'(6) SMB_R23p2-5km_Gl'!S209-'(5) year_D_R23p2-5.5km'!S208</f>
        <v>0.11000000000000001</v>
      </c>
      <c r="G210" s="2">
        <f>'(6) SMB_R23p2-5km_Gl'!T209-'(5) year_D_R23p2-5.5km'!T208</f>
        <v>0.03</v>
      </c>
      <c r="H210" s="2">
        <f>'(6) SMB_R23p2-5km_Gl'!U209-'(5) year_D_R23p2-5.5km'!U208</f>
        <v>0.03</v>
      </c>
      <c r="I210" s="2">
        <f>'(6) SMB_R23p2-5km_Gl'!V209-'(5) year_D_R23p2-5.5km'!V208</f>
        <v>7.0000000000000007E-2</v>
      </c>
      <c r="J210" s="2">
        <f>'(6) SMB_R23p2-5km_Gl'!W209-'(5) year_D_R23p2-5.5km'!W208</f>
        <v>-3.9999999999999994E-2</v>
      </c>
      <c r="K210" s="2">
        <f>'(6) SMB_R23p2-5km_Gl'!X209-'(5) year_D_R23p2-5.5km'!X208</f>
        <v>4.0000000000000008E-2</v>
      </c>
      <c r="L210" s="2">
        <f>'(6) SMB_R23p2-5km_Gl'!Y209-'(5) year_D_R23p2-5.5km'!Y208</f>
        <v>-0.15</v>
      </c>
      <c r="M210" s="2">
        <f>'(6) SMB_R23p2-5km_Gl'!Z209-'(5) year_D_R23p2-5.5km'!Z208</f>
        <v>-0.16999999999999998</v>
      </c>
      <c r="N210" s="2">
        <f>'(6) SMB_R23p2-5km_Gl'!AA209-'(5) year_D_R23p2-5.5km'!AA208</f>
        <v>-0.09</v>
      </c>
      <c r="O210" s="2">
        <f>'(6) SMB_R23p2-5km_Gl'!AB209-'(5) year_D_R23p2-5.5km'!AB208</f>
        <v>0.13999999999999999</v>
      </c>
      <c r="P210" s="2">
        <f>'(6) SMB_R23p2-5km_Gl'!AC209-'(5) year_D_R23p2-5.5km'!AC208</f>
        <v>7.0000000000000007E-2</v>
      </c>
      <c r="Q210" s="2">
        <f>'(6) SMB_R23p2-5km_Gl'!AD209-'(5) year_D_R23p2-5.5km'!AD208</f>
        <v>1.015000000000002E-2</v>
      </c>
      <c r="R210" s="2">
        <f>'(6) SMB_R23p2-5km_Gl'!AE209-'(5) year_D_R23p2-5.5km'!AE208</f>
        <v>0.20014999999999999</v>
      </c>
      <c r="S210" s="2">
        <f>'(6) SMB_R23p2-5km_Gl'!AF209-'(5) year_D_R23p2-5.5km'!AF208</f>
        <v>-0.12529999999999999</v>
      </c>
      <c r="T210" s="2">
        <f>'(6) SMB_R23p2-5km_Gl'!AG209-'(5) year_D_R23p2-5.5km'!AG208</f>
        <v>-0.26074999999999998</v>
      </c>
      <c r="U210" s="2">
        <f>'(6) SMB_R23p2-5km_Gl'!AH209-'(5) year_D_R23p2-5.5km'!AH208</f>
        <v>-0.15715000000000001</v>
      </c>
      <c r="V210" s="2">
        <f>'(6) SMB_R23p2-5km_Gl'!AI209-'(5) year_D_R23p2-5.5km'!AI208</f>
        <v>1.7850000000000005E-2</v>
      </c>
      <c r="W210" s="2">
        <f>'(6) SMB_R23p2-5km_Gl'!AJ209-'(5) year_D_R23p2-5.5km'!AJ208</f>
        <v>3.2700000000000007E-2</v>
      </c>
      <c r="X210" s="2">
        <f>'(6) SMB_R23p2-5km_Gl'!AK209-'(5) year_D_R23p2-5.5km'!AK208</f>
        <v>-6.0049999999999992E-2</v>
      </c>
      <c r="Y210" s="2">
        <f>'(6) SMB_R23p2-5km_Gl'!AL209-'(5) year_D_R23p2-5.5km'!AL208</f>
        <v>-0.1628</v>
      </c>
      <c r="Z210" s="2">
        <f>'(6) SMB_R23p2-5km_Gl'!AM209-'(5) year_D_R23p2-5.5km'!AM208</f>
        <v>-0.35799999999999998</v>
      </c>
      <c r="AA210" s="2">
        <f>'(6) SMB_R23p2-5km_Gl'!AN209-'(5) year_D_R23p2-5.5km'!AN208</f>
        <v>-5.3200000000000011E-2</v>
      </c>
      <c r="AB210" s="2">
        <f>'(6) SMB_R23p2-5km_Gl'!AO209-'(5) year_D_R23p2-5.5km'!AO208</f>
        <v>-8.3999999999999908E-3</v>
      </c>
      <c r="AC210" s="2">
        <f>'(6) SMB_R23p2-5km_Gl'!AP209-'(5) year_D_R23p2-5.5km'!AP208</f>
        <v>-0.18124999999999997</v>
      </c>
      <c r="AD210" s="2">
        <f>'(6) SMB_R23p2-5km_Gl'!AQ209-'(5) year_D_R23p2-5.5km'!AQ208</f>
        <v>-0.26319999999999999</v>
      </c>
      <c r="AE210" s="2">
        <f>'(6) SMB_R23p2-5km_Gl'!AR209-'(5) year_D_R23p2-5.5km'!AR208</f>
        <v>-0.1232</v>
      </c>
      <c r="AF210" s="2">
        <f>'(6) SMB_R23p2-5km_Gl'!AS209-'(5) year_D_R23p2-5.5km'!AS208</f>
        <v>-0.14335000000000001</v>
      </c>
      <c r="AG210" s="2">
        <f>'(6) SMB_R23p2-5km_Gl'!AT209-'(5) year_D_R23p2-5.5km'!AT208</f>
        <v>-0.11439999999999999</v>
      </c>
      <c r="AH210" s="2">
        <f>'(6) SMB_R23p2-5km_Gl'!AU209-'(5) year_D_R23p2-5.5km'!AU208</f>
        <v>0.19470000000000001</v>
      </c>
      <c r="AI210" s="2">
        <f>'(6) SMB_R23p2-5km_Gl'!AV209-'(5) year_D_R23p2-5.5km'!AV208</f>
        <v>-0.24635000000000001</v>
      </c>
      <c r="AJ210" s="2">
        <f>'(6) SMB_R23p2-5km_Gl'!AW209-'(5) year_D_R23p2-5.5km'!AW208</f>
        <v>-0.19739999999999999</v>
      </c>
      <c r="AK210" s="2">
        <f>'(6) SMB_R23p2-5km_Gl'!AX209-'(5) year_D_R23p2-5.5km'!AX208</f>
        <v>-0.20845</v>
      </c>
      <c r="AL210" s="2">
        <f>'(6) SMB_R23p2-5km_Gl'!AY209-'(5) year_D_R23p2-5.5km'!AY208</f>
        <v>-0.23509999999999998</v>
      </c>
      <c r="AM210" s="2">
        <f>'(6) SMB_R23p2-5km_Gl'!AZ209-'(5) year_D_R23p2-5.5km'!AZ208</f>
        <v>-0.18029999999999999</v>
      </c>
      <c r="AN210" s="2">
        <f>'(6) SMB_R23p2-5km_Gl'!BA209-'(5) year_D_R23p2-5.5km'!BA208</f>
        <v>-0.1636</v>
      </c>
      <c r="AO210" s="2">
        <f>'(6) SMB_R23p2-5km_Gl'!BB209-'(5) year_D_R23p2-5.5km'!BB208</f>
        <v>-0.34850000000000003</v>
      </c>
      <c r="AP210" s="2">
        <f>'(6) SMB_R23p2-5km_Gl'!BC209-'(5) year_D_R23p2-5.5km'!BC208</f>
        <v>-0.36814999999999998</v>
      </c>
      <c r="AQ210" s="2">
        <f>'(6) SMB_R23p2-5km_Gl'!BD209-'(5) year_D_R23p2-5.5km'!BD208</f>
        <v>-0.38229999999999997</v>
      </c>
      <c r="AR210" s="2">
        <f>'(6) SMB_R23p2-5km_Gl'!BE209-'(5) year_D_R23p2-5.5km'!BE208</f>
        <v>-0.38400000000000001</v>
      </c>
      <c r="AS210" s="2">
        <f>'(6) SMB_R23p2-5km_Gl'!BF209-'(5) year_D_R23p2-5.5km'!BF208</f>
        <v>-0.21189999999999998</v>
      </c>
      <c r="AT210" s="2">
        <f>'(6) SMB_R23p2-5km_Gl'!BG209-'(5) year_D_R23p2-5.5km'!BG208</f>
        <v>-0.13805000000000001</v>
      </c>
      <c r="AU210" s="2">
        <f>'(6) SMB_R23p2-5km_Gl'!BH209-'(5) year_D_R23p2-5.5km'!BH208</f>
        <v>-0.28520000000000001</v>
      </c>
      <c r="AV210" s="2">
        <f>'(6) SMB_R23p2-5km_Gl'!BI209-'(5) year_D_R23p2-5.5km'!BI208</f>
        <v>-0.16774999999999998</v>
      </c>
      <c r="AW210" s="2">
        <f>'(6) SMB_R23p2-5km_Gl'!BJ209-'(5) year_D_R23p2-5.5km'!BJ208</f>
        <v>-0.18375</v>
      </c>
      <c r="AX210" s="23">
        <f t="shared" si="27"/>
        <v>-0.10005543478260867</v>
      </c>
      <c r="AY210" s="23">
        <f t="shared" si="29"/>
        <v>7.2157894736842197E-3</v>
      </c>
      <c r="AZ210" s="23">
        <f t="shared" si="30"/>
        <v>-0.20573888888888889</v>
      </c>
      <c r="BD210" s="2">
        <f>SQRT('(5) year_D_R23p2-5.5km'!BN208^2+'(5) year_D_R23p2-5.5km'!$M208^2)</f>
        <v>0.16478362654624593</v>
      </c>
      <c r="BE210" s="2">
        <f>SQRT('(5) year_D_R23p2-5.5km'!BO208^2+'(5) year_D_R23p2-5.5km'!$M208^2)</f>
        <v>0.15179243424032038</v>
      </c>
      <c r="BF210" s="2">
        <f>SQRT('(5) year_D_R23p2-5.5km'!BP208^2+'(5) year_D_R23p2-5.5km'!$M208^2)</f>
        <v>0.13943679408096998</v>
      </c>
      <c r="BG210" s="2">
        <f>SQRT('(5) year_D_R23p2-5.5km'!BQ208^2+'(5) year_D_R23p2-5.5km'!$M208^2)</f>
        <v>0.12801736009818945</v>
      </c>
      <c r="BH210" s="2">
        <f>SQRT('(5) year_D_R23p2-5.5km'!BR208^2+'(5) year_D_R23p2-5.5km'!$M208^2)</f>
        <v>0.11710454198584715</v>
      </c>
      <c r="BI210" s="2">
        <f>SQRT('(5) year_D_R23p2-5.5km'!BS208^2+'(5) year_D_R23p2-5.5km'!$M208^2)</f>
        <v>0.10700295488935398</v>
      </c>
      <c r="BJ210" s="2">
        <f>SQRT('(5) year_D_R23p2-5.5km'!BT208^2+'(5) year_D_R23p2-5.5km'!$M208^2)</f>
        <v>9.7726202624700151E-2</v>
      </c>
      <c r="BK210" s="2">
        <f>SQRT('(5) year_D_R23p2-5.5km'!BU208^2+'(5) year_D_R23p2-5.5km'!$M208^2)</f>
        <v>8.9151474628832078E-2</v>
      </c>
      <c r="BL210" s="2">
        <f>SQRT('(5) year_D_R23p2-5.5km'!BV208^2+'(5) year_D_R23p2-5.5km'!$M208^2)</f>
        <v>8.1579831987553558E-2</v>
      </c>
      <c r="BM210" s="2">
        <f>SQRT('(5) year_D_R23p2-5.5km'!BW208^2+'(5) year_D_R23p2-5.5km'!$M208^2)</f>
        <v>7.4890876325714464E-2</v>
      </c>
      <c r="BN210" s="2">
        <f>SQRT('(5) year_D_R23p2-5.5km'!BX208^2+'(5) year_D_R23p2-5.5km'!$M208^2)</f>
        <v>6.9481970170195848E-2</v>
      </c>
      <c r="BO210" s="2">
        <f>SQRT('(5) year_D_R23p2-5.5km'!BY208^2+'(5) year_D_R23p2-5.5km'!$M208^2)</f>
        <v>6.5423573690514422E-2</v>
      </c>
      <c r="BP210" s="2">
        <f>SQRT('(5) year_D_R23p2-5.5km'!BZ208^2+'(5) year_D_R23p2-5.5km'!$M208^2)</f>
        <v>6.3073013078346243E-2</v>
      </c>
      <c r="BQ210" s="2">
        <f>SQRT('(5) year_D_R23p2-5.5km'!CA208^2+'(5) year_D_R23p2-5.5km'!$M208^2)</f>
        <v>6.2160657173130754E-2</v>
      </c>
      <c r="BR210" s="2">
        <f>SQRT('(5) year_D_R23p2-5.5km'!CB208^2+'(5) year_D_R23p2-5.5km'!$M208^2)</f>
        <v>6.2345431736489647E-2</v>
      </c>
      <c r="BS210" s="2">
        <f>SQRT('(5) year_D_R23p2-5.5km'!CC208^2+'(5) year_D_R23p2-5.5km'!$M208^2)</f>
        <v>5.8154173505320476E-2</v>
      </c>
      <c r="BT210" s="2">
        <f>SQRT('(5) year_D_R23p2-5.5km'!CD208^2+'(5) year_D_R23p2-5.5km'!$M208^2)</f>
        <v>6.2882147480191261E-2</v>
      </c>
      <c r="BU210" s="2">
        <f>SQRT('(5) year_D_R23p2-5.5km'!CE208^2+'(5) year_D_R23p2-5.5km'!$M208^2)</f>
        <v>6.6248515127795643E-2</v>
      </c>
      <c r="BV210" s="2">
        <f>SQRT('(5) year_D_R23p2-5.5km'!CF208^2+'(5) year_D_R23p2-5.5km'!$M208^2)</f>
        <v>6.5241529114596256E-2</v>
      </c>
      <c r="BW210" s="2">
        <f>SQRT('(5) year_D_R23p2-5.5km'!CG208^2+'(5) year_D_R23p2-5.5km'!$M208^2)</f>
        <v>6.9976206658938764E-2</v>
      </c>
      <c r="BX210" s="2">
        <f>SQRT('(5) year_D_R23p2-5.5km'!CH208^2+'(5) year_D_R23p2-5.5km'!$M208^2)</f>
        <v>9.8387184700618399E-2</v>
      </c>
      <c r="BY210" s="2">
        <f>SQRT('(5) year_D_R23p2-5.5km'!CI208^2+'(5) year_D_R23p2-5.5km'!$M208^2)</f>
        <v>0.10183707467001597</v>
      </c>
      <c r="BZ210" s="2">
        <f>SQRT('(5) year_D_R23p2-5.5km'!CJ208^2+'(5) year_D_R23p2-5.5km'!$M208^2)</f>
        <v>0.12156207199026328</v>
      </c>
      <c r="CA210" s="2">
        <f>SQRT('(5) year_D_R23p2-5.5km'!CK208^2+'(5) year_D_R23p2-5.5km'!$M208^2)</f>
        <v>0.11320426711521883</v>
      </c>
      <c r="CB210" s="2">
        <f>SQRT('(5) year_D_R23p2-5.5km'!CL208^2+'(5) year_D_R23p2-5.5km'!$M208^2)</f>
        <v>0.10501508218879989</v>
      </c>
      <c r="CC210" s="2">
        <f>SQRT('(5) year_D_R23p2-5.5km'!CM208^2+'(5) year_D_R23p2-5.5km'!$M208^2)</f>
        <v>8.1434560340756829E-2</v>
      </c>
      <c r="CD210" s="2">
        <f>SQRT('(5) year_D_R23p2-5.5km'!CN208^2+'(5) year_D_R23p2-5.5km'!$M208^2)</f>
        <v>7.9096266973893381E-2</v>
      </c>
      <c r="CE210" s="2">
        <f>SQRT('(5) year_D_R23p2-5.5km'!CO208^2+'(5) year_D_R23p2-5.5km'!$M208^2)</f>
        <v>0.11054707785492364</v>
      </c>
      <c r="CF210" s="2">
        <f>SQRT('(5) year_D_R23p2-5.5km'!CP208^2+'(5) year_D_R23p2-5.5km'!$M208^2)</f>
        <v>9.4894626570842411E-2</v>
      </c>
      <c r="CG210" s="2">
        <f>SQRT('(5) year_D_R23p2-5.5km'!CQ208^2+'(5) year_D_R23p2-5.5km'!$M208^2)</f>
        <v>5.7578065379798857E-2</v>
      </c>
      <c r="CH210" s="2">
        <f>SQRT('(5) year_D_R23p2-5.5km'!CR208^2+'(5) year_D_R23p2-5.5km'!$M208^2)</f>
        <v>5.8099933882514138E-2</v>
      </c>
      <c r="CI210" s="2">
        <f>SQRT('(5) year_D_R23p2-5.5km'!CS208^2+'(5) year_D_R23p2-5.5km'!$M208^2)</f>
        <v>5.8938292341319788E-2</v>
      </c>
      <c r="CJ210" s="2">
        <f>SQRT('(5) year_D_R23p2-5.5km'!CT208^2+'(5) year_D_R23p2-5.5km'!$M208^2)</f>
        <v>5.9222398899874795E-2</v>
      </c>
      <c r="CK210" s="2">
        <f>SQRT('(5) year_D_R23p2-5.5km'!CU208^2+'(5) year_D_R23p2-5.5km'!$M208^2)</f>
        <v>5.891645750311128E-2</v>
      </c>
      <c r="CL210" s="2">
        <f>SQRT('(5) year_D_R23p2-5.5km'!CV208^2+'(5) year_D_R23p2-5.5km'!$M208^2)</f>
        <v>5.0449315104476485E-2</v>
      </c>
      <c r="CM210" s="2">
        <f>SQRT('(5) year_D_R23p2-5.5km'!CW208^2+'(5) year_D_R23p2-5.5km'!$M208^2)</f>
        <v>5.6268960383374832E-2</v>
      </c>
      <c r="CN210" s="2">
        <f>SQRT('(5) year_D_R23p2-5.5km'!CX208^2+'(5) year_D_R23p2-5.5km'!$M208^2)</f>
        <v>5.5048840880120443E-2</v>
      </c>
      <c r="CO210" s="2">
        <f>SQRT('(5) year_D_R23p2-5.5km'!CY208^2+'(5) year_D_R23p2-5.5km'!$M208^2)</f>
        <v>5.7081802110467671E-2</v>
      </c>
      <c r="CP210" s="2">
        <f>SQRT('(5) year_D_R23p2-5.5km'!CZ208^2+'(5) year_D_R23p2-5.5km'!$M208^2)</f>
        <v>6.8324459941788471E-2</v>
      </c>
      <c r="CQ210" s="2">
        <f>SQRT('(5) year_D_R23p2-5.5km'!DA208^2+'(5) year_D_R23p2-5.5km'!$M208^2)</f>
        <v>8.705864308158727E-2</v>
      </c>
      <c r="CR210" s="2">
        <f>SQRT('(5) year_D_R23p2-5.5km'!DB208^2+'(5) year_D_R23p2-5.5km'!$M208^2)</f>
        <v>9.9914543449006979E-2</v>
      </c>
      <c r="CS210" s="2">
        <f>SQRT('(5) year_D_R23p2-5.5km'!DC208^2+'(5) year_D_R23p2-5.5km'!$M208^2)</f>
        <v>0.10318721418948472</v>
      </c>
      <c r="CT210" s="2">
        <f>SQRT('(5) year_D_R23p2-5.5km'!DD208^2+'(5) year_D_R23p2-5.5km'!$M208^2)</f>
        <v>6.9644921764627762E-2</v>
      </c>
      <c r="CU210" s="2">
        <f>SQRT('(5) year_D_R23p2-5.5km'!DE208^2+'(5) year_D_R23p2-5.5km'!$M208^2)</f>
        <v>7.1715079535174406E-2</v>
      </c>
      <c r="CV210" s="2">
        <f>SQRT('(5) year_D_R23p2-5.5km'!DF208^2+'(5) year_D_R23p2-5.5km'!$M208^2)</f>
        <v>6.6962671074819555E-2</v>
      </c>
      <c r="CW210" s="2">
        <f>SQRT('(5) year_D_R23p2-5.5km'!DG208^2+'(5) year_D_R23p2-5.5km'!$M208^2)</f>
        <v>6.7204182586692293E-2</v>
      </c>
      <c r="CX210" s="2">
        <f>SQRT('(5) year_D_R23p2-5.5km'!DH208^2+'(5) year_D_R23p2-5.5km'!$M208^2)</f>
        <v>7.0162959025753896E-2</v>
      </c>
      <c r="CY210" s="90">
        <f t="shared" si="31"/>
        <v>1.2470347951286057E-2</v>
      </c>
      <c r="CZ210" s="2">
        <f t="shared" si="28"/>
        <v>2.1417856370319656E-2</v>
      </c>
      <c r="DA210" s="2">
        <f t="shared" si="32"/>
        <v>1.6243950409434708E-2</v>
      </c>
    </row>
    <row r="211" spans="1:105" x14ac:dyDescent="0.2">
      <c r="A211" s="170" t="s">
        <v>158</v>
      </c>
      <c r="B211" s="3" t="s">
        <v>177</v>
      </c>
      <c r="C211" s="2">
        <f>'(6) SMB_R23p2-5km_Gl'!P210-'(5) year_D_R23p2-5.5km'!P209</f>
        <v>0.25119999999999998</v>
      </c>
      <c r="D211" s="2">
        <f>'(6) SMB_R23p2-5km_Gl'!Q210-'(5) year_D_R23p2-5.5km'!Q209</f>
        <v>7.1200000000000013E-2</v>
      </c>
      <c r="E211" s="2">
        <f>'(6) SMB_R23p2-5km_Gl'!R210-'(5) year_D_R23p2-5.5km'!R209</f>
        <v>9.2311599999999994E-2</v>
      </c>
      <c r="F211" s="2">
        <f>'(6) SMB_R23p2-5km_Gl'!S210-'(5) year_D_R23p2-5.5km'!S209</f>
        <v>8.3423200000000003E-2</v>
      </c>
      <c r="G211" s="2">
        <f>'(6) SMB_R23p2-5km_Gl'!T210-'(5) year_D_R23p2-5.5km'!T209</f>
        <v>4.4534800000000013E-2</v>
      </c>
      <c r="H211" s="2">
        <f>'(6) SMB_R23p2-5km_Gl'!U210-'(5) year_D_R23p2-5.5km'!U209</f>
        <v>8.5646400000000011E-2</v>
      </c>
      <c r="I211" s="2">
        <f>'(6) SMB_R23p2-5km_Gl'!V210-'(5) year_D_R23p2-5.5km'!V209</f>
        <v>0.10675800000000002</v>
      </c>
      <c r="J211" s="2">
        <f>'(6) SMB_R23p2-5km_Gl'!W210-'(5) year_D_R23p2-5.5km'!W209</f>
        <v>1.7869600000000013E-2</v>
      </c>
      <c r="K211" s="2">
        <f>'(6) SMB_R23p2-5km_Gl'!X210-'(5) year_D_R23p2-5.5km'!X209</f>
        <v>4.898120000000003E-2</v>
      </c>
      <c r="L211" s="2">
        <f>'(6) SMB_R23p2-5km_Gl'!Y210-'(5) year_D_R23p2-5.5km'!Y209</f>
        <v>-0.1299072</v>
      </c>
      <c r="M211" s="2">
        <f>'(6) SMB_R23p2-5km_Gl'!Z210-'(5) year_D_R23p2-5.5km'!Z209</f>
        <v>-8.8795600000000002E-2</v>
      </c>
      <c r="N211" s="2">
        <f>'(6) SMB_R23p2-5km_Gl'!AA210-'(5) year_D_R23p2-5.5km'!AA209</f>
        <v>-8.7684000000000012E-2</v>
      </c>
      <c r="O211" s="2">
        <f>'(6) SMB_R23p2-5km_Gl'!AB210-'(5) year_D_R23p2-5.5km'!AB209</f>
        <v>6.3427600000000001E-2</v>
      </c>
      <c r="P211" s="2">
        <f>'(6) SMB_R23p2-5km_Gl'!AC210-'(5) year_D_R23p2-5.5km'!AC209</f>
        <v>0.22453919999999999</v>
      </c>
      <c r="Q211" s="2">
        <f>'(6) SMB_R23p2-5km_Gl'!AD210-'(5) year_D_R23p2-5.5km'!AD209</f>
        <v>5.6507999999999836E-3</v>
      </c>
      <c r="R211" s="2">
        <f>'(6) SMB_R23p2-5km_Gl'!AE210-'(5) year_D_R23p2-5.5km'!AE209</f>
        <v>0.13676240000000003</v>
      </c>
      <c r="S211" s="2">
        <f>'(6) SMB_R23p2-5km_Gl'!AF210-'(5) year_D_R23p2-5.5km'!AF209</f>
        <v>-3.2126000000000002E-2</v>
      </c>
      <c r="T211" s="2">
        <f>'(6) SMB_R23p2-5km_Gl'!AG210-'(5) year_D_R23p2-5.5km'!AG209</f>
        <v>-0.17101440000000001</v>
      </c>
      <c r="U211" s="2">
        <f>'(6) SMB_R23p2-5km_Gl'!AH210-'(5) year_D_R23p2-5.5km'!AH209</f>
        <v>-2.9902799999999993E-2</v>
      </c>
      <c r="V211" s="2">
        <f>'(6) SMB_R23p2-5km_Gl'!AI210-'(5) year_D_R23p2-5.5km'!AI209</f>
        <v>5.1208799999999999E-2</v>
      </c>
      <c r="W211" s="2">
        <f>'(6) SMB_R23p2-5km_Gl'!AJ210-'(5) year_D_R23p2-5.5km'!AJ209</f>
        <v>7.2320400000000007E-2</v>
      </c>
      <c r="X211" s="2">
        <f>'(6) SMB_R23p2-5km_Gl'!AK210-'(5) year_D_R23p2-5.5km'!AK209</f>
        <v>2.3432000000000008E-2</v>
      </c>
      <c r="Y211" s="2">
        <f>'(6) SMB_R23p2-5km_Gl'!AL210-'(5) year_D_R23p2-5.5km'!AL209</f>
        <v>-1.5456400000000009E-2</v>
      </c>
      <c r="Z211" s="2">
        <f>'(6) SMB_R23p2-5km_Gl'!AM210-'(5) year_D_R23p2-5.5km'!AM209</f>
        <v>-0.2545036</v>
      </c>
      <c r="AA211" s="2">
        <f>'(6) SMB_R23p2-5km_Gl'!AN210-'(5) year_D_R23p2-5.5km'!AN209</f>
        <v>-2.3391999999999982E-2</v>
      </c>
      <c r="AB211" s="2">
        <f>'(6) SMB_R23p2-5km_Gl'!AO210-'(5) year_D_R23p2-5.5km'!AO209</f>
        <v>-6.8336800000000003E-2</v>
      </c>
      <c r="AC211" s="2">
        <f>'(6) SMB_R23p2-5km_Gl'!AP210-'(5) year_D_R23p2-5.5km'!AP209</f>
        <v>-0.15993360000000001</v>
      </c>
      <c r="AD211" s="2">
        <f>'(6) SMB_R23p2-5km_Gl'!AQ210-'(5) year_D_R23p2-5.5km'!AQ209</f>
        <v>-0.26011879999999998</v>
      </c>
      <c r="AE211" s="2">
        <f>'(6) SMB_R23p2-5km_Gl'!AR210-'(5) year_D_R23p2-5.5km'!AR209</f>
        <v>-0.11008360000000002</v>
      </c>
      <c r="AF211" s="2">
        <f>'(6) SMB_R23p2-5km_Gl'!AS210-'(5) year_D_R23p2-5.5km'!AS209</f>
        <v>-0.1000484</v>
      </c>
      <c r="AG211" s="2">
        <f>'(6) SMB_R23p2-5km_Gl'!AT210-'(5) year_D_R23p2-5.5km'!AT209</f>
        <v>-5.1954E-2</v>
      </c>
      <c r="AH211" s="2">
        <f>'(6) SMB_R23p2-5km_Gl'!AU210-'(5) year_D_R23p2-5.5km'!AU209</f>
        <v>0.25614039999999999</v>
      </c>
      <c r="AI211" s="2">
        <f>'(6) SMB_R23p2-5km_Gl'!AV210-'(5) year_D_R23p2-5.5km'!AV209</f>
        <v>-0.15560640000000001</v>
      </c>
      <c r="AJ211" s="2">
        <f>'(6) SMB_R23p2-5km_Gl'!AW210-'(5) year_D_R23p2-5.5km'!AW209</f>
        <v>-0.177512</v>
      </c>
      <c r="AK211" s="2">
        <f>'(6) SMB_R23p2-5km_Gl'!AX210-'(5) year_D_R23p2-5.5km'!AX209</f>
        <v>-0.14941759999999998</v>
      </c>
      <c r="AL211" s="2">
        <f>'(6) SMB_R23p2-5km_Gl'!AY210-'(5) year_D_R23p2-5.5km'!AY209</f>
        <v>-0.1686368</v>
      </c>
      <c r="AM211" s="2">
        <f>'(6) SMB_R23p2-5km_Gl'!AZ210-'(5) year_D_R23p2-5.5km'!AZ209</f>
        <v>-0.13530639999999999</v>
      </c>
      <c r="AN211" s="2">
        <f>'(6) SMB_R23p2-5km_Gl'!BA210-'(5) year_D_R23p2-5.5km'!BA209</f>
        <v>-7.2584800000000005E-2</v>
      </c>
      <c r="AO211" s="2">
        <f>'(6) SMB_R23p2-5km_Gl'!BB210-'(5) year_D_R23p2-5.5km'!BB209</f>
        <v>-0.20865439999999999</v>
      </c>
      <c r="AP211" s="2">
        <f>'(6) SMB_R23p2-5km_Gl'!BC210-'(5) year_D_R23p2-5.5km'!BC209</f>
        <v>-0.31739719999999999</v>
      </c>
      <c r="AQ211" s="2">
        <f>'(6) SMB_R23p2-5km_Gl'!BD210-'(5) year_D_R23p2-5.5km'!BD209</f>
        <v>-0.1584824</v>
      </c>
      <c r="AR211" s="2">
        <f>'(6) SMB_R23p2-5km_Gl'!BE210-'(5) year_D_R23p2-5.5km'!BE209</f>
        <v>-8.4816799999999998E-2</v>
      </c>
      <c r="AS211" s="2">
        <f>'(6) SMB_R23p2-5km_Gl'!BF210-'(5) year_D_R23p2-5.5km'!BF209</f>
        <v>-4.7675200000000015E-2</v>
      </c>
      <c r="AT211" s="2">
        <f>'(6) SMB_R23p2-5km_Gl'!BG210-'(5) year_D_R23p2-5.5km'!BG209</f>
        <v>-3.1486399999999998E-2</v>
      </c>
      <c r="AU211" s="2">
        <f>'(6) SMB_R23p2-5km_Gl'!BH210-'(5) year_D_R23p2-5.5km'!BH209</f>
        <v>-0.10910439999999998</v>
      </c>
      <c r="AV211" s="2">
        <f>'(6) SMB_R23p2-5km_Gl'!BI210-'(5) year_D_R23p2-5.5km'!BI209</f>
        <v>-0.12719439999999999</v>
      </c>
      <c r="AW211" s="2">
        <f>'(6) SMB_R23p2-5km_Gl'!BJ210-'(5) year_D_R23p2-5.5km'!BJ209</f>
        <v>-2.7675200000000011E-2</v>
      </c>
      <c r="AX211" s="23">
        <f t="shared" si="27"/>
        <v>-4.1124478260869561E-2</v>
      </c>
      <c r="AY211" s="23">
        <f t="shared" si="29"/>
        <v>3.6467094736842121E-2</v>
      </c>
      <c r="AZ211" s="23">
        <f t="shared" si="30"/>
        <v>-0.10832337777777777</v>
      </c>
      <c r="BD211" s="2">
        <f>SQRT('(5) year_D_R23p2-5.5km'!BN209^2+'(5) year_D_R23p2-5.5km'!$M209^2)</f>
        <v>6.691797649308269E-2</v>
      </c>
      <c r="BE211" s="2">
        <f>SQRT('(5) year_D_R23p2-5.5km'!BO209^2+'(5) year_D_R23p2-5.5km'!$M209^2)</f>
        <v>6.6150380853683993E-2</v>
      </c>
      <c r="BF211" s="2">
        <f>SQRT('(5) year_D_R23p2-5.5km'!BP209^2+'(5) year_D_R23p2-5.5km'!$M209^2)</f>
        <v>6.6124742914302065E-2</v>
      </c>
      <c r="BG211" s="2">
        <f>SQRT('(5) year_D_R23p2-5.5km'!BQ209^2+'(5) year_D_R23p2-5.5km'!$M209^2)</f>
        <v>6.6488949790428367E-2</v>
      </c>
      <c r="BH211" s="2">
        <f>SQRT('(5) year_D_R23p2-5.5km'!BR209^2+'(5) year_D_R23p2-5.5km'!$M209^2)</f>
        <v>6.7123666608457921E-2</v>
      </c>
      <c r="BI211" s="2">
        <f>SQRT('(5) year_D_R23p2-5.5km'!BS209^2+'(5) year_D_R23p2-5.5km'!$M209^2)</f>
        <v>6.8304599700761234E-2</v>
      </c>
      <c r="BJ211" s="2">
        <f>SQRT('(5) year_D_R23p2-5.5km'!BT209^2+'(5) year_D_R23p2-5.5km'!$M209^2)</f>
        <v>6.9920100798054385E-2</v>
      </c>
      <c r="BK211" s="2">
        <f>SQRT('(5) year_D_R23p2-5.5km'!BU209^2+'(5) year_D_R23p2-5.5km'!$M209^2)</f>
        <v>7.1987860669825238E-2</v>
      </c>
      <c r="BL211" s="2">
        <f>SQRT('(5) year_D_R23p2-5.5km'!BV209^2+'(5) year_D_R23p2-5.5km'!$M209^2)</f>
        <v>7.4382989219437826E-2</v>
      </c>
      <c r="BM211" s="2">
        <f>SQRT('(5) year_D_R23p2-5.5km'!BW209^2+'(5) year_D_R23p2-5.5km'!$M209^2)</f>
        <v>7.7111993798094428E-2</v>
      </c>
      <c r="BN211" s="2">
        <f>SQRT('(5) year_D_R23p2-5.5km'!BX209^2+'(5) year_D_R23p2-5.5km'!$M209^2)</f>
        <v>8.0179529115793569E-2</v>
      </c>
      <c r="BO211" s="2">
        <f>SQRT('(5) year_D_R23p2-5.5km'!BY209^2+'(5) year_D_R23p2-5.5km'!$M209^2)</f>
        <v>8.3588590077872241E-2</v>
      </c>
      <c r="BP211" s="2">
        <f>SQRT('(5) year_D_R23p2-5.5km'!BZ209^2+'(5) year_D_R23p2-5.5km'!$M209^2)</f>
        <v>8.7192076411672051E-2</v>
      </c>
      <c r="BQ211" s="2">
        <f>SQRT('(5) year_D_R23p2-5.5km'!CA209^2+'(5) year_D_R23p2-5.5km'!$M209^2)</f>
        <v>8.6951788375635233E-2</v>
      </c>
      <c r="BR211" s="2">
        <f>SQRT('(5) year_D_R23p2-5.5km'!CB209^2+'(5) year_D_R23p2-5.5km'!$M209^2)</f>
        <v>8.2856478236710648E-2</v>
      </c>
      <c r="BS211" s="2">
        <f>SQRT('(5) year_D_R23p2-5.5km'!CC209^2+'(5) year_D_R23p2-5.5km'!$M209^2)</f>
        <v>7.8939088002891719E-2</v>
      </c>
      <c r="BT211" s="2">
        <f>SQRT('(5) year_D_R23p2-5.5km'!CD209^2+'(5) year_D_R23p2-5.5km'!$M209^2)</f>
        <v>7.5346140136060433E-2</v>
      </c>
      <c r="BU211" s="2">
        <f>SQRT('(5) year_D_R23p2-5.5km'!CE209^2+'(5) year_D_R23p2-5.5km'!$M209^2)</f>
        <v>7.2074376583890445E-2</v>
      </c>
      <c r="BV211" s="2">
        <f>SQRT('(5) year_D_R23p2-5.5km'!CF209^2+'(5) year_D_R23p2-5.5km'!$M209^2)</f>
        <v>6.9119475223970675E-2</v>
      </c>
      <c r="BW211" s="2">
        <f>SQRT('(5) year_D_R23p2-5.5km'!CG209^2+'(5) year_D_R23p2-5.5km'!$M209^2)</f>
        <v>6.6475987826368377E-2</v>
      </c>
      <c r="BX211" s="2">
        <f>SQRT('(5) year_D_R23p2-5.5km'!CH209^2+'(5) year_D_R23p2-5.5km'!$M209^2)</f>
        <v>6.4274833535565304E-2</v>
      </c>
      <c r="BY211" s="2">
        <f>SQRT('(5) year_D_R23p2-5.5km'!CI209^2+'(5) year_D_R23p2-5.5km'!$M209^2)</f>
        <v>6.2503623362217028E-2</v>
      </c>
      <c r="BZ211" s="2">
        <f>SQRT('(5) year_D_R23p2-5.5km'!CJ209^2+'(5) year_D_R23p2-5.5km'!$M209^2)</f>
        <v>6.1285976966768997E-2</v>
      </c>
      <c r="CA211" s="2">
        <f>SQRT('(5) year_D_R23p2-5.5km'!CK209^2+'(5) year_D_R23p2-5.5km'!$M209^2)</f>
        <v>6.0380685175225705E-2</v>
      </c>
      <c r="CB211" s="2">
        <f>SQRT('(5) year_D_R23p2-5.5km'!CL209^2+'(5) year_D_R23p2-5.5km'!$M209^2)</f>
        <v>5.5266792275385335E-2</v>
      </c>
      <c r="CC211" s="2">
        <f>SQRT('(5) year_D_R23p2-5.5km'!CM209^2+'(5) year_D_R23p2-5.5km'!$M209^2)</f>
        <v>9.0131010976109455E-2</v>
      </c>
      <c r="CD211" s="2">
        <f>SQRT('(5) year_D_R23p2-5.5km'!CN209^2+'(5) year_D_R23p2-5.5km'!$M209^2)</f>
        <v>8.2555516178122429E-2</v>
      </c>
      <c r="CE211" s="2">
        <f>SQRT('(5) year_D_R23p2-5.5km'!CO209^2+'(5) year_D_R23p2-5.5km'!$M209^2)</f>
        <v>0.10541758968301926</v>
      </c>
      <c r="CF211" s="2">
        <f>SQRT('(5) year_D_R23p2-5.5km'!CP209^2+'(5) year_D_R23p2-5.5km'!$M209^2)</f>
        <v>8.5202269858774438E-2</v>
      </c>
      <c r="CG211" s="2">
        <f>SQRT('(5) year_D_R23p2-5.5km'!CQ209^2+'(5) year_D_R23p2-5.5km'!$M209^2)</f>
        <v>4.5299242160966077E-2</v>
      </c>
      <c r="CH211" s="2">
        <f>SQRT('(5) year_D_R23p2-5.5km'!CR209^2+'(5) year_D_R23p2-5.5km'!$M209^2)</f>
        <v>4.6160982766371032E-2</v>
      </c>
      <c r="CI211" s="2">
        <f>SQRT('(5) year_D_R23p2-5.5km'!CS209^2+'(5) year_D_R23p2-5.5km'!$M209^2)</f>
        <v>4.7401929312642817E-2</v>
      </c>
      <c r="CJ211" s="2">
        <f>SQRT('(5) year_D_R23p2-5.5km'!CT209^2+'(5) year_D_R23p2-5.5km'!$M209^2)</f>
        <v>4.7844880505679831E-2</v>
      </c>
      <c r="CK211" s="2">
        <f>SQRT('(5) year_D_R23p2-5.5km'!CU209^2+'(5) year_D_R23p2-5.5km'!$M209^2)</f>
        <v>4.7583729485664979E-2</v>
      </c>
      <c r="CL211" s="2">
        <f>SQRT('(5) year_D_R23p2-5.5km'!CV209^2+'(5) year_D_R23p2-5.5km'!$M209^2)</f>
        <v>6.2565995433964808E-2</v>
      </c>
      <c r="CM211" s="2">
        <f>SQRT('(5) year_D_R23p2-5.5km'!CW209^2+'(5) year_D_R23p2-5.5km'!$M209^2)</f>
        <v>8.2624516192567748E-2</v>
      </c>
      <c r="CN211" s="2">
        <f>SQRT('(5) year_D_R23p2-5.5km'!CX209^2+'(5) year_D_R23p2-5.5km'!$M209^2)</f>
        <v>7.0283241848854261E-2</v>
      </c>
      <c r="CO211" s="2">
        <f>SQRT('(5) year_D_R23p2-5.5km'!CY209^2+'(5) year_D_R23p2-5.5km'!$M209^2)</f>
        <v>5.6178346306977038E-2</v>
      </c>
      <c r="CP211" s="2">
        <f>SQRT('(5) year_D_R23p2-5.5km'!CZ209^2+'(5) year_D_R23p2-5.5km'!$M209^2)</f>
        <v>9.2165495954942389E-2</v>
      </c>
      <c r="CQ211" s="2">
        <f>SQRT('(5) year_D_R23p2-5.5km'!DA209^2+'(5) year_D_R23p2-5.5km'!$M209^2)</f>
        <v>0.10731815917534625</v>
      </c>
      <c r="CR211" s="2">
        <f>SQRT('(5) year_D_R23p2-5.5km'!DB209^2+'(5) year_D_R23p2-5.5km'!$M209^2)</f>
        <v>7.7389103753927727E-2</v>
      </c>
      <c r="CS211" s="2">
        <f>SQRT('(5) year_D_R23p2-5.5km'!DC209^2+'(5) year_D_R23p2-5.5km'!$M209^2)</f>
        <v>5.0083013541728637E-2</v>
      </c>
      <c r="CT211" s="2">
        <f>SQRT('(5) year_D_R23p2-5.5km'!DD209^2+'(5) year_D_R23p2-5.5km'!$M209^2)</f>
        <v>5.2176674199612451E-2</v>
      </c>
      <c r="CU211" s="2">
        <f>SQRT('(5) year_D_R23p2-5.5km'!DE209^2+'(5) year_D_R23p2-5.5km'!$M209^2)</f>
        <v>5.3032489728058192E-2</v>
      </c>
      <c r="CV211" s="2">
        <f>SQRT('(5) year_D_R23p2-5.5km'!DF209^2+'(5) year_D_R23p2-5.5km'!$M209^2)</f>
        <v>5.1438781726525142E-2</v>
      </c>
      <c r="CW211" s="2">
        <f>SQRT('(5) year_D_R23p2-5.5km'!DG209^2+'(5) year_D_R23p2-5.5km'!$M209^2)</f>
        <v>4.5902100700146123E-2</v>
      </c>
      <c r="CX211" s="2">
        <f>SQRT('(5) year_D_R23p2-5.5km'!DH209^2+'(5) year_D_R23p2-5.5km'!$M209^2)</f>
        <v>4.882206000991806E-2</v>
      </c>
      <c r="CY211" s="90">
        <f t="shared" si="31"/>
        <v>1.0304396785078742E-2</v>
      </c>
      <c r="CZ211" s="2">
        <f t="shared" si="28"/>
        <v>1.7501026849841977E-2</v>
      </c>
      <c r="DA211" s="2">
        <f t="shared" si="32"/>
        <v>1.4674442369702299E-2</v>
      </c>
    </row>
    <row r="212" spans="1:105" x14ac:dyDescent="0.2">
      <c r="A212" s="170" t="s">
        <v>223</v>
      </c>
      <c r="B212" s="3" t="s">
        <v>177</v>
      </c>
      <c r="C212" s="2">
        <f>'(6) SMB_R23p2-5km_Gl'!P211-'(5) year_D_R23p2-5.5km'!P210</f>
        <v>0.24</v>
      </c>
      <c r="D212" s="2">
        <f>'(6) SMB_R23p2-5km_Gl'!Q211-'(5) year_D_R23p2-5.5km'!Q210</f>
        <v>0.17</v>
      </c>
      <c r="E212" s="2">
        <f>'(6) SMB_R23p2-5km_Gl'!R211-'(5) year_D_R23p2-5.5km'!R210</f>
        <v>0.19</v>
      </c>
      <c r="F212" s="2">
        <f>'(6) SMB_R23p2-5km_Gl'!S211-'(5) year_D_R23p2-5.5km'!S210</f>
        <v>0.19</v>
      </c>
      <c r="G212" s="2">
        <f>'(6) SMB_R23p2-5km_Gl'!T211-'(5) year_D_R23p2-5.5km'!T210</f>
        <v>0.15</v>
      </c>
      <c r="H212" s="2">
        <f>'(6) SMB_R23p2-5km_Gl'!U211-'(5) year_D_R23p2-5.5km'!U210</f>
        <v>0.2</v>
      </c>
      <c r="I212" s="2">
        <f>'(6) SMB_R23p2-5km_Gl'!V211-'(5) year_D_R23p2-5.5km'!V210</f>
        <v>0.18</v>
      </c>
      <c r="J212" s="2">
        <f>'(6) SMB_R23p2-5km_Gl'!W211-'(5) year_D_R23p2-5.5km'!W210</f>
        <v>0.13</v>
      </c>
      <c r="K212" s="2">
        <f>'(6) SMB_R23p2-5km_Gl'!X211-'(5) year_D_R23p2-5.5km'!X210</f>
        <v>0.17</v>
      </c>
      <c r="L212" s="2">
        <f>'(6) SMB_R23p2-5km_Gl'!Y211-'(5) year_D_R23p2-5.5km'!Y210</f>
        <v>7.0000000000000007E-2</v>
      </c>
      <c r="M212" s="2">
        <f>'(6) SMB_R23p2-5km_Gl'!Z211-'(5) year_D_R23p2-5.5km'!Z210</f>
        <v>7.0000000000000007E-2</v>
      </c>
      <c r="N212" s="2">
        <f>'(6) SMB_R23p2-5km_Gl'!AA211-'(5) year_D_R23p2-5.5km'!AA210</f>
        <v>7.0000000000000007E-2</v>
      </c>
      <c r="O212" s="2">
        <f>'(6) SMB_R23p2-5km_Gl'!AB211-'(5) year_D_R23p2-5.5km'!AB210</f>
        <v>0.15</v>
      </c>
      <c r="P212" s="2">
        <f>'(6) SMB_R23p2-5km_Gl'!AC211-'(5) year_D_R23p2-5.5km'!AC210</f>
        <v>0.22</v>
      </c>
      <c r="Q212" s="2">
        <f>'(6) SMB_R23p2-5km_Gl'!AD211-'(5) year_D_R23p2-5.5km'!AD210</f>
        <v>0.13</v>
      </c>
      <c r="R212" s="2">
        <f>'(6) SMB_R23p2-5km_Gl'!AE211-'(5) year_D_R23p2-5.5km'!AE210</f>
        <v>0.21</v>
      </c>
      <c r="S212" s="2">
        <f>'(6) SMB_R23p2-5km_Gl'!AF211-'(5) year_D_R23p2-5.5km'!AF210</f>
        <v>0.11</v>
      </c>
      <c r="T212" s="2">
        <f>'(6) SMB_R23p2-5km_Gl'!AG211-'(5) year_D_R23p2-5.5km'!AG210</f>
        <v>0.03</v>
      </c>
      <c r="U212" s="2">
        <f>'(6) SMB_R23p2-5km_Gl'!AH211-'(5) year_D_R23p2-5.5km'!AH210</f>
        <v>0.11</v>
      </c>
      <c r="V212" s="2">
        <f>'(6) SMB_R23p2-5km_Gl'!AI211-'(5) year_D_R23p2-5.5km'!AI210</f>
        <v>0.14000000000000001</v>
      </c>
      <c r="W212" s="2">
        <f>'(6) SMB_R23p2-5km_Gl'!AJ211-'(5) year_D_R23p2-5.5km'!AJ210</f>
        <v>0.16</v>
      </c>
      <c r="X212" s="2">
        <f>'(6) SMB_R23p2-5km_Gl'!AK211-'(5) year_D_R23p2-5.5km'!AK210</f>
        <v>0.14000000000000001</v>
      </c>
      <c r="Y212" s="2">
        <f>'(6) SMB_R23p2-5km_Gl'!AL211-'(5) year_D_R23p2-5.5km'!AL210</f>
        <v>0.09</v>
      </c>
      <c r="Z212" s="2">
        <f>'(6) SMB_R23p2-5km_Gl'!AM211-'(5) year_D_R23p2-5.5km'!AM210</f>
        <v>0.01</v>
      </c>
      <c r="AA212" s="2">
        <f>'(6) SMB_R23p2-5km_Gl'!AN211-'(5) year_D_R23p2-5.5km'!AN210</f>
        <v>0.09</v>
      </c>
      <c r="AB212" s="2">
        <f>'(6) SMB_R23p2-5km_Gl'!AO211-'(5) year_D_R23p2-5.5km'!AO210</f>
        <v>0.12</v>
      </c>
      <c r="AC212" s="2">
        <f>'(6) SMB_R23p2-5km_Gl'!AP211-'(5) year_D_R23p2-5.5km'!AP210</f>
        <v>0.09</v>
      </c>
      <c r="AD212" s="2">
        <f>'(6) SMB_R23p2-5km_Gl'!AQ211-'(5) year_D_R23p2-5.5km'!AQ210</f>
        <v>0.04</v>
      </c>
      <c r="AE212" s="2">
        <f>'(6) SMB_R23p2-5km_Gl'!AR211-'(5) year_D_R23p2-5.5km'!AR210</f>
        <v>0.1</v>
      </c>
      <c r="AF212" s="2">
        <f>'(6) SMB_R23p2-5km_Gl'!AS211-'(5) year_D_R23p2-5.5km'!AS210</f>
        <v>7.0000000000000007E-2</v>
      </c>
      <c r="AG212" s="2">
        <f>'(6) SMB_R23p2-5km_Gl'!AT211-'(5) year_D_R23p2-5.5km'!AT210</f>
        <v>0.1</v>
      </c>
      <c r="AH212" s="2">
        <f>'(6) SMB_R23p2-5km_Gl'!AU211-'(5) year_D_R23p2-5.5km'!AU210</f>
        <v>0.22</v>
      </c>
      <c r="AI212" s="2">
        <f>'(6) SMB_R23p2-5km_Gl'!AV211-'(5) year_D_R23p2-5.5km'!AV210</f>
        <v>0.06</v>
      </c>
      <c r="AJ212" s="2">
        <f>'(6) SMB_R23p2-5km_Gl'!AW211-'(5) year_D_R23p2-5.5km'!AW210</f>
        <v>0.03</v>
      </c>
      <c r="AK212" s="2">
        <f>'(6) SMB_R23p2-5km_Gl'!AX211-'(5) year_D_R23p2-5.5km'!AX210</f>
        <v>0.01</v>
      </c>
      <c r="AL212" s="2">
        <f>'(6) SMB_R23p2-5km_Gl'!AY211-'(5) year_D_R23p2-5.5km'!AY210</f>
        <v>0.05</v>
      </c>
      <c r="AM212" s="2">
        <f>'(6) SMB_R23p2-5km_Gl'!AZ211-'(5) year_D_R23p2-5.5km'!AZ210</f>
        <v>0.05</v>
      </c>
      <c r="AN212" s="2">
        <f>'(6) SMB_R23p2-5km_Gl'!BA211-'(5) year_D_R23p2-5.5km'!BA210</f>
        <v>7.0000000000000007E-2</v>
      </c>
      <c r="AO212" s="2">
        <f>'(6) SMB_R23p2-5km_Gl'!BB211-'(5) year_D_R23p2-5.5km'!BB210</f>
        <v>0.06</v>
      </c>
      <c r="AP212" s="2">
        <f>'(6) SMB_R23p2-5km_Gl'!BC211-'(5) year_D_R23p2-5.5km'!BC210</f>
        <v>-0.01</v>
      </c>
      <c r="AQ212" s="2">
        <f>'(6) SMB_R23p2-5km_Gl'!BD211-'(5) year_D_R23p2-5.5km'!BD210</f>
        <v>0.05</v>
      </c>
      <c r="AR212" s="2">
        <f>'(6) SMB_R23p2-5km_Gl'!BE211-'(5) year_D_R23p2-5.5km'!BE210</f>
        <v>7.0000000000000007E-2</v>
      </c>
      <c r="AS212" s="2">
        <f>'(6) SMB_R23p2-5km_Gl'!BF211-'(5) year_D_R23p2-5.5km'!BF210</f>
        <v>0.1</v>
      </c>
      <c r="AT212" s="2">
        <f>'(6) SMB_R23p2-5km_Gl'!BG211-'(5) year_D_R23p2-5.5km'!BG210</f>
        <v>0.1</v>
      </c>
      <c r="AU212" s="2">
        <f>'(6) SMB_R23p2-5km_Gl'!BH211-'(5) year_D_R23p2-5.5km'!BH210</f>
        <v>0.08</v>
      </c>
      <c r="AV212" s="2">
        <f>'(6) SMB_R23p2-5km_Gl'!BI211-'(5) year_D_R23p2-5.5km'!BI210</f>
        <v>0.06</v>
      </c>
      <c r="AW212" s="2">
        <f>'(6) SMB_R23p2-5km_Gl'!BJ211-'(5) year_D_R23p2-5.5km'!BJ210</f>
        <v>0.08</v>
      </c>
      <c r="AX212" s="23">
        <f t="shared" si="27"/>
        <v>0.10739130434782604</v>
      </c>
      <c r="AY212" s="23">
        <f t="shared" si="29"/>
        <v>0.14684210526315788</v>
      </c>
      <c r="AZ212" s="23">
        <f t="shared" si="30"/>
        <v>7.0555555555555594E-2</v>
      </c>
      <c r="BD212" s="2">
        <f>SQRT('(5) year_D_R23p2-5.5km'!BN210^2+'(5) year_D_R23p2-5.5km'!$M210^2)</f>
        <v>1.3334764993932185E-3</v>
      </c>
      <c r="BE212" s="2">
        <f>SQRT('(5) year_D_R23p2-5.5km'!BO210^2+'(5) year_D_R23p2-5.5km'!$M210^2)</f>
        <v>1.3334764993932185E-3</v>
      </c>
      <c r="BF212" s="2">
        <f>SQRT('(5) year_D_R23p2-5.5km'!BP210^2+'(5) year_D_R23p2-5.5km'!$M210^2)</f>
        <v>1.3334764993932185E-3</v>
      </c>
      <c r="BG212" s="2">
        <f>SQRT('(5) year_D_R23p2-5.5km'!BQ210^2+'(5) year_D_R23p2-5.5km'!$M210^2)</f>
        <v>1.3334764993932185E-3</v>
      </c>
      <c r="BH212" s="2">
        <f>SQRT('(5) year_D_R23p2-5.5km'!BR210^2+'(5) year_D_R23p2-5.5km'!$M210^2)</f>
        <v>1.3334764993932185E-3</v>
      </c>
      <c r="BI212" s="2">
        <f>SQRT('(5) year_D_R23p2-5.5km'!BS210^2+'(5) year_D_R23p2-5.5km'!$M210^2)</f>
        <v>1.3334764993932185E-3</v>
      </c>
      <c r="BJ212" s="2">
        <f>SQRT('(5) year_D_R23p2-5.5km'!BT210^2+'(5) year_D_R23p2-5.5km'!$M210^2)</f>
        <v>1.3334764993932185E-3</v>
      </c>
      <c r="BK212" s="2">
        <f>SQRT('(5) year_D_R23p2-5.5km'!BU210^2+'(5) year_D_R23p2-5.5km'!$M210^2)</f>
        <v>1.3334764993932185E-3</v>
      </c>
      <c r="BL212" s="2">
        <f>SQRT('(5) year_D_R23p2-5.5km'!BV210^2+'(5) year_D_R23p2-5.5km'!$M210^2)</f>
        <v>1.3334764993932185E-3</v>
      </c>
      <c r="BM212" s="2">
        <f>SQRT('(5) year_D_R23p2-5.5km'!BW210^2+'(5) year_D_R23p2-5.5km'!$M210^2)</f>
        <v>1.3334764993932185E-3</v>
      </c>
      <c r="BN212" s="2">
        <f>SQRT('(5) year_D_R23p2-5.5km'!BX210^2+'(5) year_D_R23p2-5.5km'!$M210^2)</f>
        <v>1.3334764993932185E-3</v>
      </c>
      <c r="BO212" s="2">
        <f>SQRT('(5) year_D_R23p2-5.5km'!BY210^2+'(5) year_D_R23p2-5.5km'!$M210^2)</f>
        <v>1.3334764993932185E-3</v>
      </c>
      <c r="BP212" s="2">
        <f>SQRT('(5) year_D_R23p2-5.5km'!BZ210^2+'(5) year_D_R23p2-5.5km'!$M210^2)</f>
        <v>1.3334764993932185E-3</v>
      </c>
      <c r="BQ212" s="2">
        <f>SQRT('(5) year_D_R23p2-5.5km'!CA210^2+'(5) year_D_R23p2-5.5km'!$M210^2)</f>
        <v>1.3334764993932185E-3</v>
      </c>
      <c r="BR212" s="2">
        <f>SQRT('(5) year_D_R23p2-5.5km'!CB210^2+'(5) year_D_R23p2-5.5km'!$M210^2)</f>
        <v>1.3334764993932185E-3</v>
      </c>
      <c r="BS212" s="2">
        <f>SQRT('(5) year_D_R23p2-5.5km'!CC210^2+'(5) year_D_R23p2-5.5km'!$M210^2)</f>
        <v>1.3334764993932185E-3</v>
      </c>
      <c r="BT212" s="2">
        <f>SQRT('(5) year_D_R23p2-5.5km'!CD210^2+'(5) year_D_R23p2-5.5km'!$M210^2)</f>
        <v>1.3334764993932185E-3</v>
      </c>
      <c r="BU212" s="2">
        <f>SQRT('(5) year_D_R23p2-5.5km'!CE210^2+'(5) year_D_R23p2-5.5km'!$M210^2)</f>
        <v>1.3334764993932185E-3</v>
      </c>
      <c r="BV212" s="2">
        <f>SQRT('(5) year_D_R23p2-5.5km'!CF210^2+'(5) year_D_R23p2-5.5km'!$M210^2)</f>
        <v>1.3334764993932185E-3</v>
      </c>
      <c r="BW212" s="2">
        <f>SQRT('(5) year_D_R23p2-5.5km'!CG210^2+'(5) year_D_R23p2-5.5km'!$M210^2)</f>
        <v>1.3334764993932185E-3</v>
      </c>
      <c r="BX212" s="2">
        <f>SQRT('(5) year_D_R23p2-5.5km'!CH210^2+'(5) year_D_R23p2-5.5km'!$M210^2)</f>
        <v>1.3334764993932185E-3</v>
      </c>
      <c r="BY212" s="2">
        <f>SQRT('(5) year_D_R23p2-5.5km'!CI210^2+'(5) year_D_R23p2-5.5km'!$M210^2)</f>
        <v>1.3334764993932185E-3</v>
      </c>
      <c r="BZ212" s="2">
        <f>SQRT('(5) year_D_R23p2-5.5km'!CJ210^2+'(5) year_D_R23p2-5.5km'!$M210^2)</f>
        <v>1.3334764993932185E-3</v>
      </c>
      <c r="CA212" s="2">
        <f>SQRT('(5) year_D_R23p2-5.5km'!CK210^2+'(5) year_D_R23p2-5.5km'!$M210^2)</f>
        <v>1.3334764993932185E-3</v>
      </c>
      <c r="CB212" s="2">
        <f>SQRT('(5) year_D_R23p2-5.5km'!CL210^2+'(5) year_D_R23p2-5.5km'!$M210^2)</f>
        <v>1.3334764993932185E-3</v>
      </c>
      <c r="CC212" s="2">
        <f>SQRT('(5) year_D_R23p2-5.5km'!CM210^2+'(5) year_D_R23p2-5.5km'!$M210^2)</f>
        <v>1.3334764993932185E-3</v>
      </c>
      <c r="CD212" s="2">
        <f>SQRT('(5) year_D_R23p2-5.5km'!CN210^2+'(5) year_D_R23p2-5.5km'!$M210^2)</f>
        <v>1.3334764993932185E-3</v>
      </c>
      <c r="CE212" s="2">
        <f>SQRT('(5) year_D_R23p2-5.5km'!CO210^2+'(5) year_D_R23p2-5.5km'!$M210^2)</f>
        <v>1.3334764993932185E-3</v>
      </c>
      <c r="CF212" s="2">
        <f>SQRT('(5) year_D_R23p2-5.5km'!CP210^2+'(5) year_D_R23p2-5.5km'!$M210^2)</f>
        <v>1.3334764993932185E-3</v>
      </c>
      <c r="CG212" s="2">
        <f>SQRT('(5) year_D_R23p2-5.5km'!CQ210^2+'(5) year_D_R23p2-5.5km'!$M210^2)</f>
        <v>1.3334764993932185E-3</v>
      </c>
      <c r="CH212" s="2">
        <f>SQRT('(5) year_D_R23p2-5.5km'!CR210^2+'(5) year_D_R23p2-5.5km'!$M210^2)</f>
        <v>1.3334764993932185E-3</v>
      </c>
      <c r="CI212" s="2">
        <f>SQRT('(5) year_D_R23p2-5.5km'!CS210^2+'(5) year_D_R23p2-5.5km'!$M210^2)</f>
        <v>1.3334764993932185E-3</v>
      </c>
      <c r="CJ212" s="2">
        <f>SQRT('(5) year_D_R23p2-5.5km'!CT210^2+'(5) year_D_R23p2-5.5km'!$M210^2)</f>
        <v>1.3334764993932185E-3</v>
      </c>
      <c r="CK212" s="2">
        <f>SQRT('(5) year_D_R23p2-5.5km'!CU210^2+'(5) year_D_R23p2-5.5km'!$M210^2)</f>
        <v>1.3334764993932185E-3</v>
      </c>
      <c r="CL212" s="2">
        <f>SQRT('(5) year_D_R23p2-5.5km'!CV210^2+'(5) year_D_R23p2-5.5km'!$M210^2)</f>
        <v>1.3334764993932185E-3</v>
      </c>
      <c r="CM212" s="2">
        <f>SQRT('(5) year_D_R23p2-5.5km'!CW210^2+'(5) year_D_R23p2-5.5km'!$M210^2)</f>
        <v>1.3334764993932185E-3</v>
      </c>
      <c r="CN212" s="2">
        <f>SQRT('(5) year_D_R23p2-5.5km'!CX210^2+'(5) year_D_R23p2-5.5km'!$M210^2)</f>
        <v>1.3334764993932185E-3</v>
      </c>
      <c r="CO212" s="2">
        <f>SQRT('(5) year_D_R23p2-5.5km'!CY210^2+'(5) year_D_R23p2-5.5km'!$M210^2)</f>
        <v>1.3334764993932185E-3</v>
      </c>
      <c r="CP212" s="2">
        <f>SQRT('(5) year_D_R23p2-5.5km'!CZ210^2+'(5) year_D_R23p2-5.5km'!$M210^2)</f>
        <v>1.3334764993932185E-3</v>
      </c>
      <c r="CQ212" s="2">
        <f>SQRT('(5) year_D_R23p2-5.5km'!DA210^2+'(5) year_D_R23p2-5.5km'!$M210^2)</f>
        <v>1.3334764993932185E-3</v>
      </c>
      <c r="CR212" s="2">
        <f>SQRT('(5) year_D_R23p2-5.5km'!DB210^2+'(5) year_D_R23p2-5.5km'!$M210^2)</f>
        <v>1.3334764993932185E-3</v>
      </c>
      <c r="CS212" s="2">
        <f>SQRT('(5) year_D_R23p2-5.5km'!DC210^2+'(5) year_D_R23p2-5.5km'!$M210^2)</f>
        <v>1.3334764993932185E-3</v>
      </c>
      <c r="CT212" s="2">
        <f>SQRT('(5) year_D_R23p2-5.5km'!DD210^2+'(5) year_D_R23p2-5.5km'!$M210^2)</f>
        <v>1.3334764993932185E-3</v>
      </c>
      <c r="CU212" s="2">
        <f>SQRT('(5) year_D_R23p2-5.5km'!DE210^2+'(5) year_D_R23p2-5.5km'!$M210^2)</f>
        <v>1.3334764993932185E-3</v>
      </c>
      <c r="CV212" s="2">
        <f>SQRT('(5) year_D_R23p2-5.5km'!DF210^2+'(5) year_D_R23p2-5.5km'!$M210^2)</f>
        <v>1.3334764993932185E-3</v>
      </c>
      <c r="CW212" s="2">
        <f>SQRT('(5) year_D_R23p2-5.5km'!DG210^2+'(5) year_D_R23p2-5.5km'!$M210^2)</f>
        <v>1.3334764993932185E-3</v>
      </c>
      <c r="CX212" s="2">
        <f>SQRT('(5) year_D_R23p2-5.5km'!DH210^2+'(5) year_D_R23p2-5.5km'!$M210^2)</f>
        <v>1.3334764993932185E-3</v>
      </c>
      <c r="CY212" s="90">
        <f t="shared" si="31"/>
        <v>1.9878293993611307E-4</v>
      </c>
      <c r="CZ212" s="2">
        <f t="shared" si="28"/>
        <v>3.1430342509128123E-4</v>
      </c>
      <c r="DA212" s="2">
        <f t="shared" si="32"/>
        <v>3.1430342509128123E-4</v>
      </c>
    </row>
    <row r="213" spans="1:105" x14ac:dyDescent="0.2">
      <c r="A213" s="170" t="s">
        <v>198</v>
      </c>
      <c r="B213" s="3" t="s">
        <v>177</v>
      </c>
      <c r="C213" s="2">
        <f>'(6) SMB_R23p2-5km_Gl'!P212-'(5) year_D_R23p2-5.5km'!P211</f>
        <v>1.5270300000000008</v>
      </c>
      <c r="D213" s="2">
        <f>'(6) SMB_R23p2-5km_Gl'!Q212-'(5) year_D_R23p2-5.5km'!Q211</f>
        <v>-0.56296999999999908</v>
      </c>
      <c r="E213" s="2">
        <f>'(6) SMB_R23p2-5km_Gl'!R212-'(5) year_D_R23p2-5.5km'!R211</f>
        <v>0.27703000000000078</v>
      </c>
      <c r="F213" s="2">
        <f>'(6) SMB_R23p2-5km_Gl'!S212-'(5) year_D_R23p2-5.5km'!S211</f>
        <v>0.53703000000000145</v>
      </c>
      <c r="G213" s="2">
        <f>'(6) SMB_R23p2-5km_Gl'!T212-'(5) year_D_R23p2-5.5km'!T211</f>
        <v>-0.22296999999999922</v>
      </c>
      <c r="H213" s="2">
        <f>'(6) SMB_R23p2-5km_Gl'!U212-'(5) year_D_R23p2-5.5km'!U211</f>
        <v>1.0770300000000015</v>
      </c>
      <c r="I213" s="2">
        <f>'(6) SMB_R23p2-5km_Gl'!V212-'(5) year_D_R23p2-5.5km'!V211</f>
        <v>1.0870300000000013</v>
      </c>
      <c r="J213" s="2">
        <f>'(6) SMB_R23p2-5km_Gl'!W212-'(5) year_D_R23p2-5.5km'!W211</f>
        <v>2.7030000000000776E-2</v>
      </c>
      <c r="K213" s="2">
        <f>'(6) SMB_R23p2-5km_Gl'!X212-'(5) year_D_R23p2-5.5km'!X211</f>
        <v>0.30703000000000102</v>
      </c>
      <c r="L213" s="2">
        <f>'(6) SMB_R23p2-5km_Gl'!Y212-'(5) year_D_R23p2-5.5km'!Y211</f>
        <v>-1.5129699999999988</v>
      </c>
      <c r="M213" s="2">
        <f>'(6) SMB_R23p2-5km_Gl'!Z212-'(5) year_D_R23p2-5.5km'!Z211</f>
        <v>-1.1429699999999987</v>
      </c>
      <c r="N213" s="2">
        <f>'(6) SMB_R23p2-5km_Gl'!AA212-'(5) year_D_R23p2-5.5km'!AA211</f>
        <v>-1.5729699999999989</v>
      </c>
      <c r="O213" s="2">
        <f>'(6) SMB_R23p2-5km_Gl'!AB212-'(5) year_D_R23p2-5.5km'!AB211</f>
        <v>0.41154000000000046</v>
      </c>
      <c r="P213" s="2">
        <f>'(6) SMB_R23p2-5km_Gl'!AC212-'(5) year_D_R23p2-5.5km'!AC211</f>
        <v>2.1009799999999998</v>
      </c>
      <c r="Q213" s="2">
        <f>'(6) SMB_R23p2-5km_Gl'!AD212-'(5) year_D_R23p2-5.5km'!AD211</f>
        <v>-0.5045099999999989</v>
      </c>
      <c r="R213" s="2">
        <f>'(6) SMB_R23p2-5km_Gl'!AE212-'(5) year_D_R23p2-5.5km'!AE211</f>
        <v>0.12022000000000066</v>
      </c>
      <c r="S213" s="2">
        <f>'(6) SMB_R23p2-5km_Gl'!AF212-'(5) year_D_R23p2-5.5km'!AF211</f>
        <v>-0.29996744999999869</v>
      </c>
      <c r="T213" s="2">
        <f>'(6) SMB_R23p2-5km_Gl'!AG212-'(5) year_D_R23p2-5.5km'!AG211</f>
        <v>-2.1976340800000003</v>
      </c>
      <c r="U213" s="2">
        <f>'(6) SMB_R23p2-5km_Gl'!AH212-'(5) year_D_R23p2-5.5km'!AH211</f>
        <v>-0.2958355199999998</v>
      </c>
      <c r="V213" s="2">
        <f>'(6) SMB_R23p2-5km_Gl'!AI212-'(5) year_D_R23p2-5.5km'!AI211</f>
        <v>0.67522057000000046</v>
      </c>
      <c r="W213" s="2">
        <f>'(6) SMB_R23p2-5km_Gl'!AJ212-'(5) year_D_R23p2-5.5km'!AJ211</f>
        <v>0.29054604000000062</v>
      </c>
      <c r="X213" s="2">
        <f>'(6) SMB_R23p2-5km_Gl'!AK212-'(5) year_D_R23p2-5.5km'!AK211</f>
        <v>-0.54468064999999921</v>
      </c>
      <c r="Y213" s="2">
        <f>'(6) SMB_R23p2-5km_Gl'!AL212-'(5) year_D_R23p2-5.5km'!AL211</f>
        <v>-0.34514299999999931</v>
      </c>
      <c r="Z213" s="2">
        <f>'(6) SMB_R23p2-5km_Gl'!AM212-'(5) year_D_R23p2-5.5km'!AM211</f>
        <v>-2.1562629999999996</v>
      </c>
      <c r="AA213" s="2">
        <f>'(6) SMB_R23p2-5km_Gl'!AN212-'(5) year_D_R23p2-5.5km'!AN211</f>
        <v>0.37684889999999971</v>
      </c>
      <c r="AB213" s="2">
        <f>'(6) SMB_R23p2-5km_Gl'!AO212-'(5) year_D_R23p2-5.5km'!AO211</f>
        <v>-0.10979519999999976</v>
      </c>
      <c r="AC213" s="2">
        <f>'(6) SMB_R23p2-5km_Gl'!AP212-'(5) year_D_R23p2-5.5km'!AP211</f>
        <v>-0.2480420799999985</v>
      </c>
      <c r="AD213" s="2">
        <f>'(6) SMB_R23p2-5km_Gl'!AQ212-'(5) year_D_R23p2-5.5km'!AQ211</f>
        <v>-1.0403808599999991</v>
      </c>
      <c r="AE213" s="2">
        <f>'(6) SMB_R23p2-5km_Gl'!AR212-'(5) year_D_R23p2-5.5km'!AR211</f>
        <v>-8.3863280000000096E-2</v>
      </c>
      <c r="AF213" s="2">
        <f>'(6) SMB_R23p2-5km_Gl'!AS212-'(5) year_D_R23p2-5.5km'!AS211</f>
        <v>-0.94289390999999956</v>
      </c>
      <c r="AG213" s="2">
        <f>'(6) SMB_R23p2-5km_Gl'!AT212-'(5) year_D_R23p2-5.5km'!AT211</f>
        <v>0.91581568000000058</v>
      </c>
      <c r="AH213" s="2">
        <f>'(6) SMB_R23p2-5km_Gl'!AU212-'(5) year_D_R23p2-5.5km'!AU211</f>
        <v>3.0322690500000009</v>
      </c>
      <c r="AI213" s="2">
        <f>'(6) SMB_R23p2-5km_Gl'!AV212-'(5) year_D_R23p2-5.5km'!AV211</f>
        <v>-1.397389599999999</v>
      </c>
      <c r="AJ213" s="2">
        <f>'(6) SMB_R23p2-5km_Gl'!AW212-'(5) year_D_R23p2-5.5km'!AW211</f>
        <v>-1.595353929999999</v>
      </c>
      <c r="AK213" s="2">
        <f>'(6) SMB_R23p2-5km_Gl'!AX212-'(5) year_D_R23p2-5.5km'!AX211</f>
        <v>-2.1878215999999995</v>
      </c>
      <c r="AL213" s="2">
        <f>'(6) SMB_R23p2-5km_Gl'!AY212-'(5) year_D_R23p2-5.5km'!AY211</f>
        <v>-1.6720092499999999</v>
      </c>
      <c r="AM213" s="2">
        <f>'(6) SMB_R23p2-5km_Gl'!AZ212-'(5) year_D_R23p2-5.5km'!AZ211</f>
        <v>-1.7269583799999992</v>
      </c>
      <c r="AN213" s="2">
        <f>'(6) SMB_R23p2-5km_Gl'!BA212-'(5) year_D_R23p2-5.5km'!BA211</f>
        <v>-2.0289879399999995</v>
      </c>
      <c r="AO213" s="2">
        <f>'(6) SMB_R23p2-5km_Gl'!BB212-'(5) year_D_R23p2-5.5km'!BB211</f>
        <v>-1.8522455999999989</v>
      </c>
      <c r="AP213" s="2">
        <f>'(6) SMB_R23p2-5km_Gl'!BC212-'(5) year_D_R23p2-5.5km'!BC211</f>
        <v>-3.3669116399999992</v>
      </c>
      <c r="AQ213" s="2">
        <f>'(6) SMB_R23p2-5km_Gl'!BD212-'(5) year_D_R23p2-5.5km'!BD211</f>
        <v>-2.1944144400000001</v>
      </c>
      <c r="AR213" s="2">
        <f>'(6) SMB_R23p2-5km_Gl'!BE212-'(5) year_D_R23p2-5.5km'!BE211</f>
        <v>-1.3345088799999996</v>
      </c>
      <c r="AS213" s="2">
        <f>'(6) SMB_R23p2-5km_Gl'!BF212-'(5) year_D_R23p2-5.5km'!BF211</f>
        <v>-0.87035763999999993</v>
      </c>
      <c r="AT213" s="2">
        <f>'(6) SMB_R23p2-5km_Gl'!BG212-'(5) year_D_R23p2-5.5km'!BG211</f>
        <v>-1.4865735999999998</v>
      </c>
      <c r="AU213" s="2">
        <f>'(6) SMB_R23p2-5km_Gl'!BH212-'(5) year_D_R23p2-5.5km'!BH211</f>
        <v>-1.1516274399999986</v>
      </c>
      <c r="AV213" s="2">
        <f>'(6) SMB_R23p2-5km_Gl'!BI212-'(5) year_D_R23p2-5.5km'!BI211</f>
        <v>-1.31575884</v>
      </c>
      <c r="AW213" s="2">
        <f>'(6) SMB_R23p2-5km_Gl'!BJ212-'(5) year_D_R23p2-5.5km'!BJ211</f>
        <v>-1.2640889999999994</v>
      </c>
      <c r="AX213" s="23">
        <f t="shared" si="27"/>
        <v>-0.54787233847826033</v>
      </c>
      <c r="AY213" s="23">
        <f t="shared" si="29"/>
        <v>-4.4255107894735989E-2</v>
      </c>
      <c r="AZ213" s="23">
        <f t="shared" si="30"/>
        <v>-1.1810884022222217</v>
      </c>
      <c r="BD213" s="2">
        <f>SQRT('(5) year_D_R23p2-5.5km'!BN211^2+'(5) year_D_R23p2-5.5km'!$M211^2)</f>
        <v>5.295727909168483</v>
      </c>
      <c r="BE213" s="2">
        <f>SQRT('(5) year_D_R23p2-5.5km'!BO211^2+'(5) year_D_R23p2-5.5km'!$M211^2)</f>
        <v>4.8188973301813371</v>
      </c>
      <c r="BF213" s="2">
        <f>SQRT('(5) year_D_R23p2-5.5km'!BP211^2+'(5) year_D_R23p2-5.5km'!$M211^2)</f>
        <v>4.3674359655043435</v>
      </c>
      <c r="BG213" s="2">
        <f>SQRT('(5) year_D_R23p2-5.5km'!BQ211^2+'(5) year_D_R23p2-5.5km'!$M211^2)</f>
        <v>3.936272238615679</v>
      </c>
      <c r="BH213" s="2">
        <f>SQRT('(5) year_D_R23p2-5.5km'!BR211^2+'(5) year_D_R23p2-5.5km'!$M211^2)</f>
        <v>3.5304799741473238</v>
      </c>
      <c r="BI213" s="2">
        <f>SQRT('(5) year_D_R23p2-5.5km'!BS211^2+'(5) year_D_R23p2-5.5km'!$M211^2)</f>
        <v>3.1399163557880074</v>
      </c>
      <c r="BJ213" s="2">
        <f>SQRT('(5) year_D_R23p2-5.5km'!BT211^2+'(5) year_D_R23p2-5.5km'!$M211^2)</f>
        <v>2.7747285820430379</v>
      </c>
      <c r="BK213" s="2">
        <f>SQRT('(5) year_D_R23p2-5.5km'!BU211^2+'(5) year_D_R23p2-5.5km'!$M211^2)</f>
        <v>2.4247764984355897</v>
      </c>
      <c r="BL213" s="2">
        <f>SQRT('(5) year_D_R23p2-5.5km'!BV211^2+'(5) year_D_R23p2-5.5km'!$M211^2)</f>
        <v>2.1002093113502474</v>
      </c>
      <c r="BM213" s="2">
        <f>SQRT('(5) year_D_R23p2-5.5km'!BW211^2+'(5) year_D_R23p2-5.5km'!$M211^2)</f>
        <v>1.7908933129373896</v>
      </c>
      <c r="BN213" s="2">
        <f>SQRT('(5) year_D_R23p2-5.5km'!BX211^2+'(5) year_D_R23p2-5.5km'!$M211^2)</f>
        <v>1.5069842316303057</v>
      </c>
      <c r="BO213" s="2">
        <f>SQRT('(5) year_D_R23p2-5.5km'!BY211^2+'(5) year_D_R23p2-5.5km'!$M211^2)</f>
        <v>1.2485025026749674</v>
      </c>
      <c r="BP213" s="2">
        <f>SQRT('(5) year_D_R23p2-5.5km'!BZ211^2+'(5) year_D_R23p2-5.5km'!$M211^2)</f>
        <v>1.0236857782958666</v>
      </c>
      <c r="BQ213" s="2">
        <f>SQRT('(5) year_D_R23p2-5.5km'!CA211^2+'(5) year_D_R23p2-5.5km'!$M211^2)</f>
        <v>0.86107436513436064</v>
      </c>
      <c r="BR213" s="2">
        <f>SQRT('(5) year_D_R23p2-5.5km'!CB211^2+'(5) year_D_R23p2-5.5km'!$M211^2)</f>
        <v>0.795763866271605</v>
      </c>
      <c r="BS213" s="2">
        <f>SQRT('(5) year_D_R23p2-5.5km'!CC211^2+'(5) year_D_R23p2-5.5km'!$M211^2)</f>
        <v>0.7739019185125533</v>
      </c>
      <c r="BT213" s="2">
        <f>SQRT('(5) year_D_R23p2-5.5km'!CD211^2+'(5) year_D_R23p2-5.5km'!$M211^2)</f>
        <v>0.68382720962232058</v>
      </c>
      <c r="BU213" s="2">
        <f>SQRT('(5) year_D_R23p2-5.5km'!CE211^2+'(5) year_D_R23p2-5.5km'!$M211^2)</f>
        <v>0.73424083708186172</v>
      </c>
      <c r="BV213" s="2">
        <f>SQRT('(5) year_D_R23p2-5.5km'!CF211^2+'(5) year_D_R23p2-5.5km'!$M211^2)</f>
        <v>0.745239237011603</v>
      </c>
      <c r="BW213" s="2">
        <f>SQRT('(5) year_D_R23p2-5.5km'!CG211^2+'(5) year_D_R23p2-5.5km'!$M211^2)</f>
        <v>0.7856293872042468</v>
      </c>
      <c r="BX213" s="2">
        <f>SQRT('(5) year_D_R23p2-5.5km'!CH211^2+'(5) year_D_R23p2-5.5km'!$M211^2)</f>
        <v>0.84879344962368253</v>
      </c>
      <c r="BY213" s="2">
        <f>SQRT('(5) year_D_R23p2-5.5km'!CI211^2+'(5) year_D_R23p2-5.5km'!$M211^2)</f>
        <v>0.84042979402777751</v>
      </c>
      <c r="BZ213" s="2">
        <f>SQRT('(5) year_D_R23p2-5.5km'!CJ211^2+'(5) year_D_R23p2-5.5km'!$M211^2)</f>
        <v>0.76236979380937364</v>
      </c>
      <c r="CA213" s="2">
        <f>SQRT('(5) year_D_R23p2-5.5km'!CK211^2+'(5) year_D_R23p2-5.5km'!$M211^2)</f>
        <v>0.70755349388572863</v>
      </c>
      <c r="CB213" s="2">
        <f>SQRT('(5) year_D_R23p2-5.5km'!CL211^2+'(5) year_D_R23p2-5.5km'!$M211^2)</f>
        <v>0.71850518313327549</v>
      </c>
      <c r="CC213" s="2">
        <f>SQRT('(5) year_D_R23p2-5.5km'!CM211^2+'(5) year_D_R23p2-5.5km'!$M211^2)</f>
        <v>0.71878612220601845</v>
      </c>
      <c r="CD213" s="2">
        <f>SQRT('(5) year_D_R23p2-5.5km'!CN211^2+'(5) year_D_R23p2-5.5km'!$M211^2)</f>
        <v>0.72857158229142716</v>
      </c>
      <c r="CE213" s="2">
        <f>SQRT('(5) year_D_R23p2-5.5km'!CO211^2+'(5) year_D_R23p2-5.5km'!$M211^2)</f>
        <v>0.75633489846663682</v>
      </c>
      <c r="CF213" s="2">
        <f>SQRT('(5) year_D_R23p2-5.5km'!CP211^2+'(5) year_D_R23p2-5.5km'!$M211^2)</f>
        <v>0.75996596303034991</v>
      </c>
      <c r="CG213" s="2">
        <f>SQRT('(5) year_D_R23p2-5.5km'!CQ211^2+'(5) year_D_R23p2-5.5km'!$M211^2)</f>
        <v>0.62597315051470459</v>
      </c>
      <c r="CH213" s="2">
        <f>SQRT('(5) year_D_R23p2-5.5km'!CR211^2+'(5) year_D_R23p2-5.5km'!$M211^2)</f>
        <v>0.68038393946115028</v>
      </c>
      <c r="CI213" s="2">
        <f>SQRT('(5) year_D_R23p2-5.5km'!CS211^2+'(5) year_D_R23p2-5.5km'!$M211^2)</f>
        <v>0.69860006647441275</v>
      </c>
      <c r="CJ213" s="2">
        <f>SQRT('(5) year_D_R23p2-5.5km'!CT211^2+'(5) year_D_R23p2-5.5km'!$M211^2)</f>
        <v>0.81626258487373216</v>
      </c>
      <c r="CK213" s="2">
        <f>SQRT('(5) year_D_R23p2-5.5km'!CU211^2+'(5) year_D_R23p2-5.5km'!$M211^2)</f>
        <v>0.8500545173385643</v>
      </c>
      <c r="CL213" s="2">
        <f>SQRT('(5) year_D_R23p2-5.5km'!CV211^2+'(5) year_D_R23p2-5.5km'!$M211^2)</f>
        <v>0.66521754850874248</v>
      </c>
      <c r="CM213" s="2">
        <f>SQRT('(5) year_D_R23p2-5.5km'!CW211^2+'(5) year_D_R23p2-5.5km'!$M211^2)</f>
        <v>0.69731319121441215</v>
      </c>
      <c r="CN213" s="2">
        <f>SQRT('(5) year_D_R23p2-5.5km'!CX211^2+'(5) year_D_R23p2-5.5km'!$M211^2)</f>
        <v>0.72907890599219494</v>
      </c>
      <c r="CO213" s="2">
        <f>SQRT('(5) year_D_R23p2-5.5km'!CY211^2+'(5) year_D_R23p2-5.5km'!$M211^2)</f>
        <v>0.74282038205602663</v>
      </c>
      <c r="CP213" s="2">
        <f>SQRT('(5) year_D_R23p2-5.5km'!CZ211^2+'(5) year_D_R23p2-5.5km'!$M211^2)</f>
        <v>0.74649689406846054</v>
      </c>
      <c r="CQ213" s="2">
        <f>SQRT('(5) year_D_R23p2-5.5km'!DA211^2+'(5) year_D_R23p2-5.5km'!$M211^2)</f>
        <v>0.81708854319689472</v>
      </c>
      <c r="CR213" s="2">
        <f>SQRT('(5) year_D_R23p2-5.5km'!DB211^2+'(5) year_D_R23p2-5.5km'!$M211^2)</f>
        <v>0.7721875463148079</v>
      </c>
      <c r="CS213" s="2">
        <f>SQRT('(5) year_D_R23p2-5.5km'!DC211^2+'(5) year_D_R23p2-5.5km'!$M211^2)</f>
        <v>0.74175040288623983</v>
      </c>
      <c r="CT213" s="2">
        <f>SQRT('(5) year_D_R23p2-5.5km'!DD211^2+'(5) year_D_R23p2-5.5km'!$M211^2)</f>
        <v>0.73244612956508437</v>
      </c>
      <c r="CU213" s="2">
        <f>SQRT('(5) year_D_R23p2-5.5km'!DE211^2+'(5) year_D_R23p2-5.5km'!$M211^2)</f>
        <v>0.74331706317432922</v>
      </c>
      <c r="CV213" s="2">
        <f>SQRT('(5) year_D_R23p2-5.5km'!DF211^2+'(5) year_D_R23p2-5.5km'!$M211^2)</f>
        <v>0.70480065926578628</v>
      </c>
      <c r="CW213" s="2">
        <f>SQRT('(5) year_D_R23p2-5.5km'!DG211^2+'(5) year_D_R23p2-5.5km'!$M211^2)</f>
        <v>0.68862631873917535</v>
      </c>
      <c r="CX213" s="2">
        <f>SQRT('(5) year_D_R23p2-5.5km'!DH211^2+'(5) year_D_R23p2-5.5km'!$M211^2)</f>
        <v>0.71487301397139535</v>
      </c>
      <c r="CY213" s="90">
        <f t="shared" si="31"/>
        <v>0.20296988312648825</v>
      </c>
      <c r="CZ213" s="2">
        <f t="shared" si="28"/>
        <v>0.52788073529172075</v>
      </c>
      <c r="DA213" s="2">
        <f t="shared" si="32"/>
        <v>0.1730104849136902</v>
      </c>
    </row>
    <row r="214" spans="1:105" x14ac:dyDescent="0.2">
      <c r="A214" s="170" t="s">
        <v>170</v>
      </c>
      <c r="B214" s="3" t="s">
        <v>177</v>
      </c>
      <c r="C214" s="2">
        <f>'(6) SMB_R23p2-5km_Gl'!P213-'(5) year_D_R23p2-5.5km'!P212</f>
        <v>0.29648639999999982</v>
      </c>
      <c r="D214" s="2">
        <f>'(6) SMB_R23p2-5km_Gl'!Q213-'(5) year_D_R23p2-5.5km'!Q212</f>
        <v>-0.51351360000000001</v>
      </c>
      <c r="E214" s="2">
        <f>'(6) SMB_R23p2-5km_Gl'!R213-'(5) year_D_R23p2-5.5km'!R212</f>
        <v>-0.18287739999999997</v>
      </c>
      <c r="F214" s="2">
        <f>'(6) SMB_R23p2-5km_Gl'!S213-'(5) year_D_R23p2-5.5km'!S212</f>
        <v>-0.21224120000000024</v>
      </c>
      <c r="G214" s="2">
        <f>'(6) SMB_R23p2-5km_Gl'!T213-'(5) year_D_R23p2-5.5km'!T212</f>
        <v>-0.20283640000000025</v>
      </c>
      <c r="H214" s="2">
        <f>'(6) SMB_R23p2-5km_Gl'!U213-'(5) year_D_R23p2-5.5km'!U212</f>
        <v>1.7799800000000143E-2</v>
      </c>
      <c r="I214" s="2">
        <f>'(6) SMB_R23p2-5km_Gl'!V213-'(5) year_D_R23p2-5.5km'!V212</f>
        <v>9.7204599999999974E-2</v>
      </c>
      <c r="J214" s="2">
        <f>'(6) SMB_R23p2-5km_Gl'!W213-'(5) year_D_R23p2-5.5km'!W212</f>
        <v>-0.26215920000000015</v>
      </c>
      <c r="K214" s="2">
        <f>'(6) SMB_R23p2-5km_Gl'!X213-'(5) year_D_R23p2-5.5km'!X212</f>
        <v>-1.5230000000001631E-3</v>
      </c>
      <c r="L214" s="2">
        <f>'(6) SMB_R23p2-5km_Gl'!Y213-'(5) year_D_R23p2-5.5km'!Y212</f>
        <v>-0.63211820000000007</v>
      </c>
      <c r="M214" s="2">
        <f>'(6) SMB_R23p2-5km_Gl'!Z213-'(5) year_D_R23p2-5.5km'!Z212</f>
        <v>-0.40148199999999989</v>
      </c>
      <c r="N214" s="2">
        <f>'(6) SMB_R23p2-5km_Gl'!AA213-'(5) year_D_R23p2-5.5km'!AA212</f>
        <v>-0.57207720000000006</v>
      </c>
      <c r="O214" s="2">
        <f>'(6) SMB_R23p2-5km_Gl'!AB213-'(5) year_D_R23p2-5.5km'!AB212</f>
        <v>2.8559000000000001E-2</v>
      </c>
      <c r="P214" s="2">
        <f>'(6) SMB_R23p2-5km_Gl'!AC213-'(5) year_D_R23p2-5.5km'!AC212</f>
        <v>0.80796380000000001</v>
      </c>
      <c r="Q214" s="2">
        <f>'(6) SMB_R23p2-5km_Gl'!AD213-'(5) year_D_R23p2-5.5km'!AD212</f>
        <v>-9.1400000000000148E-2</v>
      </c>
      <c r="R214" s="2">
        <f>'(6) SMB_R23p2-5km_Gl'!AE213-'(5) year_D_R23p2-5.5km'!AE212</f>
        <v>0.34087299999999998</v>
      </c>
      <c r="S214" s="2">
        <f>'(6) SMB_R23p2-5km_Gl'!AF213-'(5) year_D_R23p2-5.5km'!AF212</f>
        <v>-0.23360619999999988</v>
      </c>
      <c r="T214" s="2">
        <f>'(6) SMB_R23p2-5km_Gl'!AG213-'(5) year_D_R23p2-5.5km'!AG212</f>
        <v>-0.73685400000000023</v>
      </c>
      <c r="U214" s="2">
        <f>'(6) SMB_R23p2-5km_Gl'!AH213-'(5) year_D_R23p2-5.5km'!AH212</f>
        <v>-0.16039939999999997</v>
      </c>
      <c r="V214" s="2">
        <f>'(6) SMB_R23p2-5km_Gl'!AI213-'(5) year_D_R23p2-5.5km'!AI212</f>
        <v>-5.1762000000001862E-3</v>
      </c>
      <c r="W214" s="2">
        <f>'(6) SMB_R23p2-5km_Gl'!AJ213-'(5) year_D_R23p2-5.5km'!AJ212</f>
        <v>2.127839999999992E-2</v>
      </c>
      <c r="X214" s="2">
        <f>'(6) SMB_R23p2-5km_Gl'!AK213-'(5) year_D_R23p2-5.5km'!AK212</f>
        <v>-0.29349840000000005</v>
      </c>
      <c r="Y214" s="2">
        <f>'(6) SMB_R23p2-5km_Gl'!AL213-'(5) year_D_R23p2-5.5km'!AL212</f>
        <v>-0.18704380000000009</v>
      </c>
      <c r="Z214" s="2">
        <f>'(6) SMB_R23p2-5km_Gl'!AM213-'(5) year_D_R23p2-5.5km'!AM212</f>
        <v>-1.0018206000000001</v>
      </c>
      <c r="AA214" s="2">
        <f>'(6) SMB_R23p2-5km_Gl'!AN213-'(5) year_D_R23p2-5.5km'!AN212</f>
        <v>-8.5879200000000155E-2</v>
      </c>
      <c r="AB214" s="2">
        <f>'(6) SMB_R23p2-5km_Gl'!AO213-'(5) year_D_R23p2-5.5km'!AO212</f>
        <v>-0.22812640000000006</v>
      </c>
      <c r="AC214" s="2">
        <f>'(6) SMB_R23p2-5km_Gl'!AP213-'(5) year_D_R23p2-5.5km'!AP212</f>
        <v>-0.22430919999999999</v>
      </c>
      <c r="AD214" s="2">
        <f>'(6) SMB_R23p2-5km_Gl'!AQ213-'(5) year_D_R23p2-5.5km'!AQ212</f>
        <v>-0.71797759999999999</v>
      </c>
      <c r="AE214" s="2">
        <f>'(6) SMB_R23p2-5km_Gl'!AR213-'(5) year_D_R23p2-5.5km'!AR212</f>
        <v>-0.28375499999999998</v>
      </c>
      <c r="AF214" s="2">
        <f>'(6) SMB_R23p2-5km_Gl'!AS213-'(5) year_D_R23p2-5.5km'!AS212</f>
        <v>-0.28830100000000003</v>
      </c>
      <c r="AG214" s="2">
        <f>'(6) SMB_R23p2-5km_Gl'!AT213-'(5) year_D_R23p2-5.5km'!AT212</f>
        <v>-4.8301000000000149E-2</v>
      </c>
      <c r="AH214" s="2">
        <f>'(6) SMB_R23p2-5km_Gl'!AU213-'(5) year_D_R23p2-5.5km'!AU212</f>
        <v>0.83169899999999997</v>
      </c>
      <c r="AI214" s="2">
        <f>'(6) SMB_R23p2-5km_Gl'!AV213-'(5) year_D_R23p2-5.5km'!AV212</f>
        <v>-0.46830100000000008</v>
      </c>
      <c r="AJ214" s="2">
        <f>'(6) SMB_R23p2-5km_Gl'!AW213-'(5) year_D_R23p2-5.5km'!AW212</f>
        <v>-0.52830100000000002</v>
      </c>
      <c r="AK214" s="2">
        <f>'(6) SMB_R23p2-5km_Gl'!AX213-'(5) year_D_R23p2-5.5km'!AX212</f>
        <v>-0.66830100000000003</v>
      </c>
      <c r="AL214" s="2">
        <f>'(6) SMB_R23p2-5km_Gl'!AY213-'(5) year_D_R23p2-5.5km'!AY212</f>
        <v>-0.49076380000000008</v>
      </c>
      <c r="AM214" s="2">
        <f>'(6) SMB_R23p2-5km_Gl'!AZ213-'(5) year_D_R23p2-5.5km'!AZ212</f>
        <v>-0.38923479999999999</v>
      </c>
      <c r="AN214" s="2">
        <f>'(6) SMB_R23p2-5km_Gl'!BA213-'(5) year_D_R23p2-5.5km'!BA212</f>
        <v>-0.25692080000000006</v>
      </c>
      <c r="AO214" s="2">
        <f>'(6) SMB_R23p2-5km_Gl'!BB213-'(5) year_D_R23p2-5.5km'!BB212</f>
        <v>-0.27583820000000003</v>
      </c>
      <c r="AP214" s="2">
        <f>'(6) SMB_R23p2-5km_Gl'!BC213-'(5) year_D_R23p2-5.5km'!BC212</f>
        <v>-0.88711059999999986</v>
      </c>
      <c r="AQ214" s="2">
        <f>'(6) SMB_R23p2-5km_Gl'!BD213-'(5) year_D_R23p2-5.5km'!BD212</f>
        <v>-0.52647440000000012</v>
      </c>
      <c r="AR214" s="2">
        <f>'(6) SMB_R23p2-5km_Gl'!BE213-'(5) year_D_R23p2-5.5km'!BE212</f>
        <v>-0.45367299999999999</v>
      </c>
      <c r="AS214" s="2">
        <f>'(6) SMB_R23p2-5km_Gl'!BF213-'(5) year_D_R23p2-5.5km'!BF212</f>
        <v>-5.9789000000000092E-2</v>
      </c>
      <c r="AT214" s="2">
        <f>'(6) SMB_R23p2-5km_Gl'!BG213-'(5) year_D_R23p2-5.5km'!BG212</f>
        <v>-4.4119400000000031E-2</v>
      </c>
      <c r="AU214" s="2">
        <f>'(6) SMB_R23p2-5km_Gl'!BH213-'(5) year_D_R23p2-5.5km'!BH212</f>
        <v>-0.24460680000000012</v>
      </c>
      <c r="AV214" s="2">
        <f>'(6) SMB_R23p2-5km_Gl'!BI213-'(5) year_D_R23p2-5.5km'!BI212</f>
        <v>-0.31874740000000001</v>
      </c>
      <c r="AW214" s="2">
        <f>'(6) SMB_R23p2-5km_Gl'!BJ213-'(5) year_D_R23p2-5.5km'!BJ212</f>
        <v>-5.7515999999999901E-2</v>
      </c>
      <c r="AX214" s="23">
        <f t="shared" si="27"/>
        <v>-0.2334259434782609</v>
      </c>
      <c r="AY214" s="23">
        <f t="shared" si="29"/>
        <v>-0.13758953684210531</v>
      </c>
      <c r="AZ214" s="23">
        <f t="shared" si="30"/>
        <v>-0.30004662222222228</v>
      </c>
      <c r="BD214" s="2">
        <f>SQRT('(5) year_D_R23p2-5.5km'!BN212^2+'(5) year_D_R23p2-5.5km'!$M212^2)</f>
        <v>0.73724028669520225</v>
      </c>
      <c r="BE214" s="2">
        <f>SQRT('(5) year_D_R23p2-5.5km'!BO212^2+'(5) year_D_R23p2-5.5km'!$M212^2)</f>
        <v>0.73321060768869073</v>
      </c>
      <c r="BF214" s="2">
        <f>SQRT('(5) year_D_R23p2-5.5km'!BP212^2+'(5) year_D_R23p2-5.5km'!$M212^2)</f>
        <v>0.72429954306871314</v>
      </c>
      <c r="BG214" s="2">
        <f>SQRT('(5) year_D_R23p2-5.5km'!BQ212^2+'(5) year_D_R23p2-5.5km'!$M212^2)</f>
        <v>0.7175084410855932</v>
      </c>
      <c r="BH214" s="2">
        <f>SQRT('(5) year_D_R23p2-5.5km'!BR212^2+'(5) year_D_R23p2-5.5km'!$M212^2)</f>
        <v>0.71423448594259831</v>
      </c>
      <c r="BI214" s="2">
        <f>SQRT('(5) year_D_R23p2-5.5km'!BS212^2+'(5) year_D_R23p2-5.5km'!$M212^2)</f>
        <v>0.71189701188566124</v>
      </c>
      <c r="BJ214" s="2">
        <f>SQRT('(5) year_D_R23p2-5.5km'!BT212^2+'(5) year_D_R23p2-5.5km'!$M212^2)</f>
        <v>0.71324972068611292</v>
      </c>
      <c r="BK214" s="2">
        <f>SQRT('(5) year_D_R23p2-5.5km'!BU212^2+'(5) year_D_R23p2-5.5km'!$M212^2)</f>
        <v>0.7178394745188712</v>
      </c>
      <c r="BL214" s="2">
        <f>SQRT('(5) year_D_R23p2-5.5km'!BV212^2+'(5) year_D_R23p2-5.5km'!$M212^2)</f>
        <v>0.70854713148926574</v>
      </c>
      <c r="BM214" s="2">
        <f>SQRT('(5) year_D_R23p2-5.5km'!BW212^2+'(5) year_D_R23p2-5.5km'!$M212^2)</f>
        <v>0.68539453261745609</v>
      </c>
      <c r="BN214" s="2">
        <f>SQRT('(5) year_D_R23p2-5.5km'!BX212^2+'(5) year_D_R23p2-5.5km'!$M212^2)</f>
        <v>0.66522959329834008</v>
      </c>
      <c r="BO214" s="2">
        <f>SQRT('(5) year_D_R23p2-5.5km'!BY212^2+'(5) year_D_R23p2-5.5km'!$M212^2)</f>
        <v>0.64860991247951993</v>
      </c>
      <c r="BP214" s="2">
        <f>SQRT('(5) year_D_R23p2-5.5km'!BZ212^2+'(5) year_D_R23p2-5.5km'!$M212^2)</f>
        <v>0.63280409128089143</v>
      </c>
      <c r="BQ214" s="2">
        <f>SQRT('(5) year_D_R23p2-5.5km'!CA212^2+'(5) year_D_R23p2-5.5km'!$M212^2)</f>
        <v>0.62057238241752299</v>
      </c>
      <c r="BR214" s="2">
        <f>SQRT('(5) year_D_R23p2-5.5km'!CB212^2+'(5) year_D_R23p2-5.5km'!$M212^2)</f>
        <v>0.40109339398316812</v>
      </c>
      <c r="BS214" s="2">
        <f>SQRT('(5) year_D_R23p2-5.5km'!CC212^2+'(5) year_D_R23p2-5.5km'!$M212^2)</f>
        <v>0.42148960449194162</v>
      </c>
      <c r="BT214" s="2">
        <f>SQRT('(5) year_D_R23p2-5.5km'!CD212^2+'(5) year_D_R23p2-5.5km'!$M212^2)</f>
        <v>0.4342790264567708</v>
      </c>
      <c r="BU214" s="2">
        <f>SQRT('(5) year_D_R23p2-5.5km'!CE212^2+'(5) year_D_R23p2-5.5km'!$M212^2)</f>
        <v>0.43621313125091332</v>
      </c>
      <c r="BV214" s="2">
        <f>SQRT('(5) year_D_R23p2-5.5km'!CF212^2+'(5) year_D_R23p2-5.5km'!$M212^2)</f>
        <v>0.44251721307309877</v>
      </c>
      <c r="BW214" s="2">
        <f>SQRT('(5) year_D_R23p2-5.5km'!CG212^2+'(5) year_D_R23p2-5.5km'!$M212^2)</f>
        <v>0.45340086469134633</v>
      </c>
      <c r="BX214" s="2">
        <f>SQRT('(5) year_D_R23p2-5.5km'!CH212^2+'(5) year_D_R23p2-5.5km'!$M212^2)</f>
        <v>0.46774799521191368</v>
      </c>
      <c r="BY214" s="2">
        <f>SQRT('(5) year_D_R23p2-5.5km'!CI212^2+'(5) year_D_R23p2-5.5km'!$M212^2)</f>
        <v>0.46171549266930612</v>
      </c>
      <c r="BZ214" s="2">
        <f>SQRT('(5) year_D_R23p2-5.5km'!CJ212^2+'(5) year_D_R23p2-5.5km'!$M212^2)</f>
        <v>0.45936237178201084</v>
      </c>
      <c r="CA214" s="2">
        <f>SQRT('(5) year_D_R23p2-5.5km'!CK212^2+'(5) year_D_R23p2-5.5km'!$M212^2)</f>
        <v>0.50247519369933569</v>
      </c>
      <c r="CB214" s="2">
        <f>SQRT('(5) year_D_R23p2-5.5km'!CL212^2+'(5) year_D_R23p2-5.5km'!$M212^2)</f>
        <v>0.41227518111951234</v>
      </c>
      <c r="CC214" s="2">
        <f>SQRT('(5) year_D_R23p2-5.5km'!CM212^2+'(5) year_D_R23p2-5.5km'!$M212^2)</f>
        <v>0.46497516923281501</v>
      </c>
      <c r="CD214" s="2">
        <f>SQRT('(5) year_D_R23p2-5.5km'!CN212^2+'(5) year_D_R23p2-5.5km'!$M212^2)</f>
        <v>0.41588680935113592</v>
      </c>
      <c r="CE214" s="2">
        <f>SQRT('(5) year_D_R23p2-5.5km'!CO212^2+'(5) year_D_R23p2-5.5km'!$M212^2)</f>
        <v>0.47134313658219978</v>
      </c>
      <c r="CF214" s="2">
        <f>SQRT('(5) year_D_R23p2-5.5km'!CP212^2+'(5) year_D_R23p2-5.5km'!$M212^2)</f>
        <v>0.43419888160196346</v>
      </c>
      <c r="CG214" s="2">
        <f>SQRT('(5) year_D_R23p2-5.5km'!CQ212^2+'(5) year_D_R23p2-5.5km'!$M212^2)</f>
        <v>0.38630586389017468</v>
      </c>
      <c r="CH214" s="2">
        <f>SQRT('(5) year_D_R23p2-5.5km'!CR212^2+'(5) year_D_R23p2-5.5km'!$M212^2)</f>
        <v>0.38849835707328106</v>
      </c>
      <c r="CI214" s="2">
        <f>SQRT('(5) year_D_R23p2-5.5km'!CS212^2+'(5) year_D_R23p2-5.5km'!$M212^2)</f>
        <v>0.39563928678397181</v>
      </c>
      <c r="CJ214" s="2">
        <f>SQRT('(5) year_D_R23p2-5.5km'!CT212^2+'(5) year_D_R23p2-5.5km'!$M212^2)</f>
        <v>0.39563928678397181</v>
      </c>
      <c r="CK214" s="2">
        <f>SQRT('(5) year_D_R23p2-5.5km'!CU212^2+'(5) year_D_R23p2-5.5km'!$M212^2)</f>
        <v>0.38849835707328106</v>
      </c>
      <c r="CL214" s="2">
        <f>SQRT('(5) year_D_R23p2-5.5km'!CV212^2+'(5) year_D_R23p2-5.5km'!$M212^2)</f>
        <v>0.39137366749823188</v>
      </c>
      <c r="CM214" s="2">
        <f>SQRT('(5) year_D_R23p2-5.5km'!CW212^2+'(5) year_D_R23p2-5.5km'!$M212^2)</f>
        <v>0.41064604800018345</v>
      </c>
      <c r="CN214" s="2">
        <f>SQRT('(5) year_D_R23p2-5.5km'!CX212^2+'(5) year_D_R23p2-5.5km'!$M212^2)</f>
        <v>0.41016193489255864</v>
      </c>
      <c r="CO214" s="2">
        <f>SQRT('(5) year_D_R23p2-5.5km'!CY212^2+'(5) year_D_R23p2-5.5km'!$M212^2)</f>
        <v>0.41019932771179224</v>
      </c>
      <c r="CP214" s="2">
        <f>SQRT('(5) year_D_R23p2-5.5km'!CZ212^2+'(5) year_D_R23p2-5.5km'!$M212^2)</f>
        <v>0.38198158468123083</v>
      </c>
      <c r="CQ214" s="2">
        <f>SQRT('(5) year_D_R23p2-5.5km'!DA212^2+'(5) year_D_R23p2-5.5km'!$M212^2)</f>
        <v>0.40653821196903273</v>
      </c>
      <c r="CR214" s="2">
        <f>SQRT('(5) year_D_R23p2-5.5km'!DB212^2+'(5) year_D_R23p2-5.5km'!$M212^2)</f>
        <v>0.40480311864494262</v>
      </c>
      <c r="CS214" s="2">
        <f>SQRT('(5) year_D_R23p2-5.5km'!DC212^2+'(5) year_D_R23p2-5.5km'!$M212^2)</f>
        <v>0.38545291489075045</v>
      </c>
      <c r="CT214" s="2">
        <f>SQRT('(5) year_D_R23p2-5.5km'!DD212^2+'(5) year_D_R23p2-5.5km'!$M212^2)</f>
        <v>0.37021893114812937</v>
      </c>
      <c r="CU214" s="2">
        <f>SQRT('(5) year_D_R23p2-5.5km'!DE212^2+'(5) year_D_R23p2-5.5km'!$M212^2)</f>
        <v>0.37570787552095936</v>
      </c>
      <c r="CV214" s="2">
        <f>SQRT('(5) year_D_R23p2-5.5km'!DF212^2+'(5) year_D_R23p2-5.5km'!$M212^2)</f>
        <v>0.38798540304623075</v>
      </c>
      <c r="CW214" s="2">
        <f>SQRT('(5) year_D_R23p2-5.5km'!DG212^2+'(5) year_D_R23p2-5.5km'!$M212^2)</f>
        <v>0.37603778678133776</v>
      </c>
      <c r="CX214" s="2">
        <f>SQRT('(5) year_D_R23p2-5.5km'!DH212^2+'(5) year_D_R23p2-5.5km'!$M212^2)</f>
        <v>0.3789594749606322</v>
      </c>
      <c r="CY214" s="90">
        <f t="shared" si="31"/>
        <v>7.4779617902700268E-2</v>
      </c>
      <c r="CZ214" s="2">
        <f t="shared" si="28"/>
        <v>0.14720511239040307</v>
      </c>
      <c r="DA214" s="2">
        <f t="shared" si="32"/>
        <v>9.2969965348171771E-2</v>
      </c>
    </row>
    <row r="215" spans="1:105" x14ac:dyDescent="0.2">
      <c r="A215" s="170" t="s">
        <v>230</v>
      </c>
      <c r="B215" s="3" t="s">
        <v>177</v>
      </c>
      <c r="C215" s="2">
        <f>'(6) SMB_R23p2-5km_Gl'!P214-'(5) year_D_R23p2-5.5km'!P213</f>
        <v>0.71233400000000024</v>
      </c>
      <c r="D215" s="2">
        <f>'(6) SMB_R23p2-5km_Gl'!Q214-'(5) year_D_R23p2-5.5km'!Q213</f>
        <v>-1.297666</v>
      </c>
      <c r="E215" s="2">
        <f>'(6) SMB_R23p2-5km_Gl'!R214-'(5) year_D_R23p2-5.5km'!R213</f>
        <v>-0.53766599999999976</v>
      </c>
      <c r="F215" s="2">
        <f>'(6) SMB_R23p2-5km_Gl'!S214-'(5) year_D_R23p2-5.5km'!S213</f>
        <v>-0.48766599999999993</v>
      </c>
      <c r="G215" s="2">
        <f>'(6) SMB_R23p2-5km_Gl'!T214-'(5) year_D_R23p2-5.5km'!T213</f>
        <v>-0.8776660000000005</v>
      </c>
      <c r="H215" s="2">
        <f>'(6) SMB_R23p2-5km_Gl'!U214-'(5) year_D_R23p2-5.5km'!U213</f>
        <v>0.14233399999999996</v>
      </c>
      <c r="I215" s="2">
        <f>'(6) SMB_R23p2-5km_Gl'!V214-'(5) year_D_R23p2-5.5km'!V213</f>
        <v>0.33233399999999946</v>
      </c>
      <c r="J215" s="2">
        <f>'(6) SMB_R23p2-5km_Gl'!W214-'(5) year_D_R23p2-5.5km'!W213</f>
        <v>-0.63766600000000029</v>
      </c>
      <c r="K215" s="2">
        <f>'(6) SMB_R23p2-5km_Gl'!X214-'(5) year_D_R23p2-5.5km'!X213</f>
        <v>-0.42766600000000032</v>
      </c>
      <c r="L215" s="2">
        <f>'(6) SMB_R23p2-5km_Gl'!Y214-'(5) year_D_R23p2-5.5km'!Y213</f>
        <v>-2.1576660000000003</v>
      </c>
      <c r="M215" s="2">
        <f>'(6) SMB_R23p2-5km_Gl'!Z214-'(5) year_D_R23p2-5.5km'!Z213</f>
        <v>-1.6876660000000001</v>
      </c>
      <c r="N215" s="2">
        <f>'(6) SMB_R23p2-5km_Gl'!AA214-'(5) year_D_R23p2-5.5km'!AA213</f>
        <v>-1.9276660000000003</v>
      </c>
      <c r="O215" s="2">
        <f>'(6) SMB_R23p2-5km_Gl'!AB214-'(5) year_D_R23p2-5.5km'!AB213</f>
        <v>-0.81287450000000039</v>
      </c>
      <c r="P215" s="2">
        <f>'(6) SMB_R23p2-5km_Gl'!AC214-'(5) year_D_R23p2-5.5km'!AC213</f>
        <v>0.99191700000000083</v>
      </c>
      <c r="Q215" s="2">
        <f>'(6) SMB_R23p2-5km_Gl'!AD214-'(5) year_D_R23p2-5.5km'!AD213</f>
        <v>-1.1532914999999999</v>
      </c>
      <c r="R215" s="2">
        <f>'(6) SMB_R23p2-5km_Gl'!AE214-'(5) year_D_R23p2-5.5km'!AE213</f>
        <v>-0.3835039999999994</v>
      </c>
      <c r="S215" s="2">
        <f>'(6) SMB_R23p2-5km_Gl'!AF214-'(5) year_D_R23p2-5.5km'!AF213</f>
        <v>-0.83567228149999906</v>
      </c>
      <c r="T215" s="2">
        <f>'(6) SMB_R23p2-5km_Gl'!AG214-'(5) year_D_R23p2-5.5km'!AG213</f>
        <v>-2.3284440750000002</v>
      </c>
      <c r="U215" s="2">
        <f>'(6) SMB_R23p2-5km_Gl'!AH214-'(5) year_D_R23p2-5.5km'!AH213</f>
        <v>-0.69202272299999912</v>
      </c>
      <c r="V215" s="2">
        <f>'(6) SMB_R23p2-5km_Gl'!AI214-'(5) year_D_R23p2-5.5km'!AI213</f>
        <v>-0.25428865199999962</v>
      </c>
      <c r="W215" s="2">
        <f>'(6) SMB_R23p2-5km_Gl'!AJ214-'(5) year_D_R23p2-5.5km'!AJ213</f>
        <v>-0.67688792499999906</v>
      </c>
      <c r="X215" s="2">
        <f>'(6) SMB_R23p2-5km_Gl'!AK214-'(5) year_D_R23p2-5.5km'!AK213</f>
        <v>-1.5798205420000002</v>
      </c>
      <c r="Y215" s="2">
        <f>'(6) SMB_R23p2-5km_Gl'!AL214-'(5) year_D_R23p2-5.5km'!AL213</f>
        <v>-1.3583314624999989</v>
      </c>
      <c r="Z215" s="2">
        <f>'(6) SMB_R23p2-5km_Gl'!AM214-'(5) year_D_R23p2-5.5km'!AM213</f>
        <v>-3.381935975999999</v>
      </c>
      <c r="AA215" s="2">
        <f>'(6) SMB_R23p2-5km_Gl'!AN214-'(5) year_D_R23p2-5.5km'!AN213</f>
        <v>-0.79114262949999858</v>
      </c>
      <c r="AB215" s="2">
        <f>'(6) SMB_R23p2-5km_Gl'!AO214-'(5) year_D_R23p2-5.5km'!AO213</f>
        <v>-1.0347054749999991</v>
      </c>
      <c r="AC215" s="2">
        <f>'(6) SMB_R23p2-5km_Gl'!AP214-'(5) year_D_R23p2-5.5km'!AP213</f>
        <v>-0.70994604299999864</v>
      </c>
      <c r="AD215" s="2">
        <f>'(6) SMB_R23p2-5km_Gl'!AQ214-'(5) year_D_R23p2-5.5km'!AQ213</f>
        <v>-1.1301077720000006</v>
      </c>
      <c r="AE215" s="2">
        <f>'(6) SMB_R23p2-5km_Gl'!AR214-'(5) year_D_R23p2-5.5km'!AR213</f>
        <v>-0.64607470449999926</v>
      </c>
      <c r="AF215" s="2">
        <f>'(6) SMB_R23p2-5km_Gl'!AS214-'(5) year_D_R23p2-5.5km'!AS213</f>
        <v>-1.2565622950000002</v>
      </c>
      <c r="AG215" s="2">
        <f>'(6) SMB_R23p2-5km_Gl'!AT214-'(5) year_D_R23p2-5.5km'!AT213</f>
        <v>-1.3907663034999995</v>
      </c>
      <c r="AH215" s="2">
        <f>'(6) SMB_R23p2-5km_Gl'!AU214-'(5) year_D_R23p2-5.5km'!AU213</f>
        <v>0.93231352000000012</v>
      </c>
      <c r="AI215" s="2">
        <f>'(6) SMB_R23p2-5km_Gl'!AV214-'(5) year_D_R23p2-5.5km'!AV213</f>
        <v>-2.598625433</v>
      </c>
      <c r="AJ215" s="2">
        <f>'(6) SMB_R23p2-5km_Gl'!AW214-'(5) year_D_R23p2-5.5km'!AW213</f>
        <v>-2.5794221019999997</v>
      </c>
      <c r="AK215" s="2">
        <f>'(6) SMB_R23p2-5km_Gl'!AX214-'(5) year_D_R23p2-5.5km'!AX213</f>
        <v>-2.5768331029999993</v>
      </c>
      <c r="AL215" s="2">
        <f>'(6) SMB_R23p2-5km_Gl'!AY214-'(5) year_D_R23p2-5.5km'!AY213</f>
        <v>-2.4722690000000007</v>
      </c>
      <c r="AM215" s="2">
        <f>'(6) SMB_R23p2-5km_Gl'!AZ214-'(5) year_D_R23p2-5.5km'!AZ213</f>
        <v>-2.072400901</v>
      </c>
      <c r="AN215" s="2">
        <f>'(6) SMB_R23p2-5km_Gl'!BA214-'(5) year_D_R23p2-5.5km'!BA213</f>
        <v>-1.1083496820000001</v>
      </c>
      <c r="AO215" s="2">
        <f>'(6) SMB_R23p2-5km_Gl'!BB214-'(5) year_D_R23p2-5.5km'!BB213</f>
        <v>-1.386540004</v>
      </c>
      <c r="AP215" s="2">
        <f>'(6) SMB_R23p2-5km_Gl'!BC214-'(5) year_D_R23p2-5.5km'!BC213</f>
        <v>-2.8153453919999998</v>
      </c>
      <c r="AQ215" s="2">
        <f>'(6) SMB_R23p2-5km_Gl'!BD214-'(5) year_D_R23p2-5.5km'!BD213</f>
        <v>-1.9123587700000004</v>
      </c>
      <c r="AR215" s="2">
        <f>'(6) SMB_R23p2-5km_Gl'!BE214-'(5) year_D_R23p2-5.5km'!BE213</f>
        <v>-1.3569842379999999</v>
      </c>
      <c r="AS215" s="2">
        <f>'(6) SMB_R23p2-5km_Gl'!BF214-'(5) year_D_R23p2-5.5km'!BF213</f>
        <v>-0.76190973599999889</v>
      </c>
      <c r="AT215" s="2">
        <f>'(6) SMB_R23p2-5km_Gl'!BG214-'(5) year_D_R23p2-5.5km'!BG213</f>
        <v>-1.3512911160000005</v>
      </c>
      <c r="AU215" s="2">
        <f>'(6) SMB_R23p2-5km_Gl'!BH214-'(5) year_D_R23p2-5.5km'!BH213</f>
        <v>-1.1245418599999999</v>
      </c>
      <c r="AV215" s="2">
        <f>'(6) SMB_R23p2-5km_Gl'!BI214-'(5) year_D_R23p2-5.5km'!BI213</f>
        <v>-1.4989205200000004</v>
      </c>
      <c r="AW215" s="2">
        <f>'(6) SMB_R23p2-5km_Gl'!BJ214-'(5) year_D_R23p2-5.5km'!BJ213</f>
        <v>-0.95975821699999919</v>
      </c>
      <c r="AX215" s="23">
        <f t="shared" si="27"/>
        <v>-1.1513028738369562</v>
      </c>
      <c r="AY215" s="23">
        <f t="shared" si="29"/>
        <v>-0.74030968839473688</v>
      </c>
      <c r="AZ215" s="23">
        <f t="shared" si="30"/>
        <v>-1.5542712022222223</v>
      </c>
      <c r="BD215" s="2">
        <f>SQRT('(5) year_D_R23p2-5.5km'!BN213^2+'(5) year_D_R23p2-5.5km'!$M213^2)</f>
        <v>5.4894126810393633</v>
      </c>
      <c r="BE215" s="2">
        <f>SQRT('(5) year_D_R23p2-5.5km'!BO213^2+'(5) year_D_R23p2-5.5km'!$M213^2)</f>
        <v>5.0017892436410234</v>
      </c>
      <c r="BF215" s="2">
        <f>SQRT('(5) year_D_R23p2-5.5km'!BP213^2+'(5) year_D_R23p2-5.5km'!$M213^2)</f>
        <v>4.5349192569650745</v>
      </c>
      <c r="BG215" s="2">
        <f>SQRT('(5) year_D_R23p2-5.5km'!BQ213^2+'(5) year_D_R23p2-5.5km'!$M213^2)</f>
        <v>4.0939907495948447</v>
      </c>
      <c r="BH215" s="2">
        <f>SQRT('(5) year_D_R23p2-5.5km'!BR213^2+'(5) year_D_R23p2-5.5km'!$M213^2)</f>
        <v>3.6738170912627428</v>
      </c>
      <c r="BI215" s="2">
        <f>SQRT('(5) year_D_R23p2-5.5km'!BS213^2+'(5) year_D_R23p2-5.5km'!$M213^2)</f>
        <v>3.2743994057529942</v>
      </c>
      <c r="BJ215" s="2">
        <f>SQRT('(5) year_D_R23p2-5.5km'!BT213^2+'(5) year_D_R23p2-5.5km'!$M213^2)</f>
        <v>2.8957392405010647</v>
      </c>
      <c r="BK215" s="2">
        <f>SQRT('(5) year_D_R23p2-5.5km'!BU213^2+'(5) year_D_R23p2-5.5km'!$M213^2)</f>
        <v>2.532651925843298</v>
      </c>
      <c r="BL215" s="2">
        <f>SQRT('(5) year_D_R23p2-5.5km'!BV213^2+'(5) year_D_R23p2-5.5km'!$M213^2)</f>
        <v>2.1955146581483982</v>
      </c>
      <c r="BM215" s="2">
        <f>SQRT('(5) year_D_R23p2-5.5km'!BW213^2+'(5) year_D_R23p2-5.5km'!$M213^2)</f>
        <v>1.8739591621429876</v>
      </c>
      <c r="BN215" s="2">
        <f>SQRT('(5) year_D_R23p2-5.5km'!BX213^2+'(5) year_D_R23p2-5.5km'!$M213^2)</f>
        <v>1.5679954222613628</v>
      </c>
      <c r="BO215" s="2">
        <f>SQRT('(5) year_D_R23p2-5.5km'!BY213^2+'(5) year_D_R23p2-5.5km'!$M213^2)</f>
        <v>1.2880106791511345</v>
      </c>
      <c r="BP215" s="2">
        <f>SQRT('(5) year_D_R23p2-5.5km'!BZ213^2+'(5) year_D_R23p2-5.5km'!$M213^2)</f>
        <v>1.0402548592822909</v>
      </c>
      <c r="BQ215" s="2">
        <f>SQRT('(5) year_D_R23p2-5.5km'!CA213^2+'(5) year_D_R23p2-5.5km'!$M213^2)</f>
        <v>0.84923509588623636</v>
      </c>
      <c r="BR215" s="2">
        <f>SQRT('(5) year_D_R23p2-5.5km'!CB213^2+'(5) year_D_R23p2-5.5km'!$M213^2)</f>
        <v>0.76700355244914098</v>
      </c>
      <c r="BS215" s="2">
        <f>SQRT('(5) year_D_R23p2-5.5km'!CC213^2+'(5) year_D_R23p2-5.5km'!$M213^2)</f>
        <v>0.74599593014278776</v>
      </c>
      <c r="BT215" s="2">
        <f>SQRT('(5) year_D_R23p2-5.5km'!CD213^2+'(5) year_D_R23p2-5.5km'!$M213^2)</f>
        <v>0.69782312037293293</v>
      </c>
      <c r="BU215" s="2">
        <f>SQRT('(5) year_D_R23p2-5.5km'!CE213^2+'(5) year_D_R23p2-5.5km'!$M213^2)</f>
        <v>0.70223397171755098</v>
      </c>
      <c r="BV215" s="2">
        <f>SQRT('(5) year_D_R23p2-5.5km'!CF213^2+'(5) year_D_R23p2-5.5km'!$M213^2)</f>
        <v>0.64468003087698755</v>
      </c>
      <c r="BW215" s="2">
        <f>SQRT('(5) year_D_R23p2-5.5km'!CG213^2+'(5) year_D_R23p2-5.5km'!$M213^2)</f>
        <v>0.68395684443139437</v>
      </c>
      <c r="BX215" s="2">
        <f>SQRT('(5) year_D_R23p2-5.5km'!CH213^2+'(5) year_D_R23p2-5.5km'!$M213^2)</f>
        <v>0.77552852210539891</v>
      </c>
      <c r="BY215" s="2">
        <f>SQRT('(5) year_D_R23p2-5.5km'!CI213^2+'(5) year_D_R23p2-5.5km'!$M213^2)</f>
        <v>0.78890416303519728</v>
      </c>
      <c r="BZ215" s="2">
        <f>SQRT('(5) year_D_R23p2-5.5km'!CJ213^2+'(5) year_D_R23p2-5.5km'!$M213^2)</f>
        <v>0.72425171431622426</v>
      </c>
      <c r="CA215" s="2">
        <f>SQRT('(5) year_D_R23p2-5.5km'!CK213^2+'(5) year_D_R23p2-5.5km'!$M213^2)</f>
        <v>0.87375375353103923</v>
      </c>
      <c r="CB215" s="2">
        <f>SQRT('(5) year_D_R23p2-5.5km'!CL213^2+'(5) year_D_R23p2-5.5km'!$M213^2)</f>
        <v>0.64486959628905471</v>
      </c>
      <c r="CC215" s="2">
        <f>SQRT('(5) year_D_R23p2-5.5km'!CM213^2+'(5) year_D_R23p2-5.5km'!$M213^2)</f>
        <v>0.64245881434504126</v>
      </c>
      <c r="CD215" s="2">
        <f>SQRT('(5) year_D_R23p2-5.5km'!CN213^2+'(5) year_D_R23p2-5.5km'!$M213^2)</f>
        <v>0.72020243854636667</v>
      </c>
      <c r="CE215" s="2">
        <f>SQRT('(5) year_D_R23p2-5.5km'!CO213^2+'(5) year_D_R23p2-5.5km'!$M213^2)</f>
        <v>0.8264735750014266</v>
      </c>
      <c r="CF215" s="2">
        <f>SQRT('(5) year_D_R23p2-5.5km'!CP213^2+'(5) year_D_R23p2-5.5km'!$M213^2)</f>
        <v>0.85499848083597874</v>
      </c>
      <c r="CG215" s="2">
        <f>SQRT('(5) year_D_R23p2-5.5km'!CQ213^2+'(5) year_D_R23p2-5.5km'!$M213^2)</f>
        <v>0.7780450194946158</v>
      </c>
      <c r="CH215" s="2">
        <f>SQRT('(5) year_D_R23p2-5.5km'!CR213^2+'(5) year_D_R23p2-5.5km'!$M213^2)</f>
        <v>0.83216441935456553</v>
      </c>
      <c r="CI215" s="2">
        <f>SQRT('(5) year_D_R23p2-5.5km'!CS213^2+'(5) year_D_R23p2-5.5km'!$M213^2)</f>
        <v>0.8696985118123175</v>
      </c>
      <c r="CJ215" s="2">
        <f>SQRT('(5) year_D_R23p2-5.5km'!CT213^2+'(5) year_D_R23p2-5.5km'!$M213^2)</f>
        <v>0.90197321026583732</v>
      </c>
      <c r="CK215" s="2">
        <f>SQRT('(5) year_D_R23p2-5.5km'!CU213^2+'(5) year_D_R23p2-5.5km'!$M213^2)</f>
        <v>0.69551077556357332</v>
      </c>
      <c r="CL215" s="2">
        <f>SQRT('(5) year_D_R23p2-5.5km'!CV213^2+'(5) year_D_R23p2-5.5km'!$M213^2)</f>
        <v>0.67799606567672066</v>
      </c>
      <c r="CM215" s="2">
        <f>SQRT('(5) year_D_R23p2-5.5km'!CW213^2+'(5) year_D_R23p2-5.5km'!$M213^2)</f>
        <v>0.69301821620666038</v>
      </c>
      <c r="CN215" s="2">
        <f>SQRT('(5) year_D_R23p2-5.5km'!CX213^2+'(5) year_D_R23p2-5.5km'!$M213^2)</f>
        <v>0.70522505195156304</v>
      </c>
      <c r="CO215" s="2">
        <f>SQRT('(5) year_D_R23p2-5.5km'!CY213^2+'(5) year_D_R23p2-5.5km'!$M213^2)</f>
        <v>0.67814304868948783</v>
      </c>
      <c r="CP215" s="2">
        <f>SQRT('(5) year_D_R23p2-5.5km'!CZ213^2+'(5) year_D_R23p2-5.5km'!$M213^2)</f>
        <v>0.67902486289438002</v>
      </c>
      <c r="CQ215" s="2">
        <f>SQRT('(5) year_D_R23p2-5.5km'!DA213^2+'(5) year_D_R23p2-5.5km'!$M213^2)</f>
        <v>0.75189624711356928</v>
      </c>
      <c r="CR215" s="2">
        <f>SQRT('(5) year_D_R23p2-5.5km'!DB213^2+'(5) year_D_R23p2-5.5km'!$M213^2)</f>
        <v>0.70800935764321848</v>
      </c>
      <c r="CS215" s="2">
        <f>SQRT('(5) year_D_R23p2-5.5km'!DC213^2+'(5) year_D_R23p2-5.5km'!$M213^2)</f>
        <v>0.70819362926952034</v>
      </c>
      <c r="CT215" s="2">
        <f>SQRT('(5) year_D_R23p2-5.5km'!DD213^2+'(5) year_D_R23p2-5.5km'!$M213^2)</f>
        <v>0.66885644664548893</v>
      </c>
      <c r="CU215" s="2">
        <f>SQRT('(5) year_D_R23p2-5.5km'!DE213^2+'(5) year_D_R23p2-5.5km'!$M213^2)</f>
        <v>0.67787328270440506</v>
      </c>
      <c r="CV215" s="2">
        <f>SQRT('(5) year_D_R23p2-5.5km'!DF213^2+'(5) year_D_R23p2-5.5km'!$M213^2)</f>
        <v>0.66188624186861156</v>
      </c>
      <c r="CW215" s="2">
        <f>SQRT('(5) year_D_R23p2-5.5km'!DG213^2+'(5) year_D_R23p2-5.5km'!$M213^2)</f>
        <v>0.70828180083337577</v>
      </c>
      <c r="CX215" s="2">
        <f>SQRT('(5) year_D_R23p2-5.5km'!DH213^2+'(5) year_D_R23p2-5.5km'!$M213^2)</f>
        <v>0.65790433226673617</v>
      </c>
      <c r="CY215" s="90">
        <f t="shared" si="31"/>
        <v>0.20675728072620067</v>
      </c>
      <c r="CZ215" s="2">
        <f t="shared" si="28"/>
        <v>0.54421699413739388</v>
      </c>
      <c r="DA215" s="2">
        <f t="shared" si="32"/>
        <v>0.17351345863770229</v>
      </c>
    </row>
    <row r="216" spans="1:105" x14ac:dyDescent="0.2">
      <c r="A216" s="170" t="s">
        <v>157</v>
      </c>
      <c r="B216" s="3" t="s">
        <v>177</v>
      </c>
      <c r="C216" s="2">
        <f>'(6) SMB_R23p2-5km_Gl'!P215-'(5) year_D_R23p2-5.5km'!P214</f>
        <v>3.3522800000000075E-2</v>
      </c>
      <c r="D216" s="2">
        <f>'(6) SMB_R23p2-5km_Gl'!Q215-'(5) year_D_R23p2-5.5km'!Q214</f>
        <v>-0.51647719999999997</v>
      </c>
      <c r="E216" s="2">
        <f>'(6) SMB_R23p2-5km_Gl'!R215-'(5) year_D_R23p2-5.5km'!R214</f>
        <v>-0.4364771999999999</v>
      </c>
      <c r="F216" s="2">
        <f>'(6) SMB_R23p2-5km_Gl'!S215-'(5) year_D_R23p2-5.5km'!S214</f>
        <v>-0.26647719999999997</v>
      </c>
      <c r="G216" s="2">
        <f>'(6) SMB_R23p2-5km_Gl'!T215-'(5) year_D_R23p2-5.5km'!T214</f>
        <v>-0.62647719999999985</v>
      </c>
      <c r="H216" s="2">
        <f>'(6) SMB_R23p2-5km_Gl'!U215-'(5) year_D_R23p2-5.5km'!U214</f>
        <v>-0.23647719999999994</v>
      </c>
      <c r="I216" s="2">
        <f>'(6) SMB_R23p2-5km_Gl'!V215-'(5) year_D_R23p2-5.5km'!V214</f>
        <v>-0.31647720000000001</v>
      </c>
      <c r="J216" s="2">
        <f>'(6) SMB_R23p2-5km_Gl'!W215-'(5) year_D_R23p2-5.5km'!W214</f>
        <v>-0.46647719999999993</v>
      </c>
      <c r="K216" s="2">
        <f>'(6) SMB_R23p2-5km_Gl'!X215-'(5) year_D_R23p2-5.5km'!X214</f>
        <v>-0.36647719999999984</v>
      </c>
      <c r="L216" s="2">
        <f>'(6) SMB_R23p2-5km_Gl'!Y215-'(5) year_D_R23p2-5.5km'!Y214</f>
        <v>-0.87647719999999996</v>
      </c>
      <c r="M216" s="2">
        <f>'(6) SMB_R23p2-5km_Gl'!Z215-'(5) year_D_R23p2-5.5km'!Z214</f>
        <v>-0.9364771999999999</v>
      </c>
      <c r="N216" s="2">
        <f>'(6) SMB_R23p2-5km_Gl'!AA215-'(5) year_D_R23p2-5.5km'!AA214</f>
        <v>-1.0264772</v>
      </c>
      <c r="O216" s="2">
        <f>'(6) SMB_R23p2-5km_Gl'!AB215-'(5) year_D_R23p2-5.5km'!AB214</f>
        <v>-0.25647719999999996</v>
      </c>
      <c r="P216" s="2">
        <f>'(6) SMB_R23p2-5km_Gl'!AC215-'(5) year_D_R23p2-5.5km'!AC214</f>
        <v>4.3522800000000084E-2</v>
      </c>
      <c r="Q216" s="2">
        <f>'(6) SMB_R23p2-5km_Gl'!AD215-'(5) year_D_R23p2-5.5km'!AD214</f>
        <v>-0.66647719999999988</v>
      </c>
      <c r="R216" s="2">
        <f>'(6) SMB_R23p2-5km_Gl'!AE215-'(5) year_D_R23p2-5.5km'!AE214</f>
        <v>0.50364580000000014</v>
      </c>
      <c r="S216" s="2">
        <f>'(6) SMB_R23p2-5km_Gl'!AF215-'(5) year_D_R23p2-5.5km'!AF214</f>
        <v>-0.13969999999999994</v>
      </c>
      <c r="T216" s="2">
        <f>'(6) SMB_R23p2-5km_Gl'!AG215-'(5) year_D_R23p2-5.5km'!AG214</f>
        <v>-0.63905759999999989</v>
      </c>
      <c r="U216" s="2">
        <f>'(6) SMB_R23p2-5km_Gl'!AH215-'(5) year_D_R23p2-5.5km'!AH214</f>
        <v>-5.1809200000000111E-2</v>
      </c>
      <c r="V216" s="2">
        <f>'(6) SMB_R23p2-5km_Gl'!AI215-'(5) year_D_R23p2-5.5km'!AI214</f>
        <v>0.19543919999999981</v>
      </c>
      <c r="W216" s="2">
        <f>'(6) SMB_R23p2-5km_Gl'!AJ215-'(5) year_D_R23p2-5.5km'!AJ214</f>
        <v>0.16268759999999993</v>
      </c>
      <c r="X216" s="2">
        <f>'(6) SMB_R23p2-5km_Gl'!AK215-'(5) year_D_R23p2-5.5km'!AK214</f>
        <v>-0.21006400000000003</v>
      </c>
      <c r="Y216" s="2">
        <f>'(6) SMB_R23p2-5km_Gl'!AL215-'(5) year_D_R23p2-5.5km'!AL214</f>
        <v>-0.40281559999999983</v>
      </c>
      <c r="Z216" s="2">
        <f>'(6) SMB_R23p2-5km_Gl'!AM215-'(5) year_D_R23p2-5.5km'!AM214</f>
        <v>-0.87556719999999988</v>
      </c>
      <c r="AA216" s="2">
        <f>'(6) SMB_R23p2-5km_Gl'!AN215-'(5) year_D_R23p2-5.5km'!AN214</f>
        <v>0.14743330000000032</v>
      </c>
      <c r="AB216" s="2">
        <f>'(6) SMB_R23p2-5km_Gl'!AO215-'(5) year_D_R23p2-5.5km'!AO214</f>
        <v>-0.1777915000000001</v>
      </c>
      <c r="AC216" s="2">
        <f>'(6) SMB_R23p2-5km_Gl'!AP215-'(5) year_D_R23p2-5.5km'!AP214</f>
        <v>5.1603500000000135E-2</v>
      </c>
      <c r="AD216" s="2">
        <f>'(6) SMB_R23p2-5km_Gl'!AQ215-'(5) year_D_R23p2-5.5km'!AQ214</f>
        <v>-0.37472409999999989</v>
      </c>
      <c r="AE216" s="2">
        <f>'(6) SMB_R23p2-5km_Gl'!AR215-'(5) year_D_R23p2-5.5km'!AR214</f>
        <v>0.17931230000000009</v>
      </c>
      <c r="AF216" s="2">
        <f>'(6) SMB_R23p2-5km_Gl'!AS215-'(5) year_D_R23p2-5.5km'!AS214</f>
        <v>-0.32665129999999998</v>
      </c>
      <c r="AG216" s="2">
        <f>'(6) SMB_R23p2-5km_Gl'!AT215-'(5) year_D_R23p2-5.5km'!AT214</f>
        <v>0.36738509999999991</v>
      </c>
      <c r="AH216" s="2">
        <f>'(6) SMB_R23p2-5km_Gl'!AU215-'(5) year_D_R23p2-5.5km'!AU214</f>
        <v>0.81142150000000002</v>
      </c>
      <c r="AI216" s="2">
        <f>'(6) SMB_R23p2-5km_Gl'!AV215-'(5) year_D_R23p2-5.5km'!AV214</f>
        <v>-0.32454209999999994</v>
      </c>
      <c r="AJ216" s="2">
        <f>'(6) SMB_R23p2-5km_Gl'!AW215-'(5) year_D_R23p2-5.5km'!AW214</f>
        <v>-0.18050569999999999</v>
      </c>
      <c r="AK216" s="2">
        <f>'(6) SMB_R23p2-5km_Gl'!AX215-'(5) year_D_R23p2-5.5km'!AX214</f>
        <v>-0.50646930000000001</v>
      </c>
      <c r="AL216" s="2">
        <f>'(6) SMB_R23p2-5km_Gl'!AY215-'(5) year_D_R23p2-5.5km'!AY214</f>
        <v>-0.43706349999999994</v>
      </c>
      <c r="AM216" s="2">
        <f>'(6) SMB_R23p2-5km_Gl'!AZ215-'(5) year_D_R23p2-5.5km'!AZ214</f>
        <v>-5.3008400000000067E-2</v>
      </c>
      <c r="AN216" s="2">
        <f>'(6) SMB_R23p2-5km_Gl'!BA215-'(5) year_D_R23p2-5.5km'!BA214</f>
        <v>-0.2231903999999999</v>
      </c>
      <c r="AO216" s="2">
        <f>'(6) SMB_R23p2-5km_Gl'!BB215-'(5) year_D_R23p2-5.5km'!BB214</f>
        <v>2.4470200000000109E-2</v>
      </c>
      <c r="AP216" s="2">
        <f>'(6) SMB_R23p2-5km_Gl'!BC215-'(5) year_D_R23p2-5.5km'!BC214</f>
        <v>-1.1856340999999997</v>
      </c>
      <c r="AQ216" s="2">
        <f>'(6) SMB_R23p2-5km_Gl'!BD215-'(5) year_D_R23p2-5.5km'!BD214</f>
        <v>-0.80433060000000012</v>
      </c>
      <c r="AR216" s="2">
        <f>'(6) SMB_R23p2-5km_Gl'!BE215-'(5) year_D_R23p2-5.5km'!BE214</f>
        <v>-0.46894249999999982</v>
      </c>
      <c r="AS216" s="2">
        <f>'(6) SMB_R23p2-5km_Gl'!BF215-'(5) year_D_R23p2-5.5km'!BF214</f>
        <v>-7.3372400000000004E-2</v>
      </c>
      <c r="AT216" s="2">
        <f>'(6) SMB_R23p2-5km_Gl'!BG215-'(5) year_D_R23p2-5.5km'!BG214</f>
        <v>-0.22864539999999989</v>
      </c>
      <c r="AU216" s="2">
        <f>'(6) SMB_R23p2-5km_Gl'!BH215-'(5) year_D_R23p2-5.5km'!BH214</f>
        <v>-0.43403349999999974</v>
      </c>
      <c r="AV216" s="2">
        <f>'(6) SMB_R23p2-5km_Gl'!BI215-'(5) year_D_R23p2-5.5km'!BI214</f>
        <v>-0.59561539999999991</v>
      </c>
      <c r="AW216" s="2">
        <f>'(6) SMB_R23p2-5km_Gl'!BJ215-'(5) year_D_R23p2-5.5km'!BJ214</f>
        <v>-0.38531829999999989</v>
      </c>
      <c r="AX216" s="23">
        <f t="shared" si="27"/>
        <v>-0.28668028913043481</v>
      </c>
      <c r="AY216" s="23">
        <f t="shared" si="29"/>
        <v>-0.38126731578947365</v>
      </c>
      <c r="AZ216" s="23">
        <f t="shared" si="30"/>
        <v>-0.24774530555555549</v>
      </c>
      <c r="BD216" s="2">
        <f>SQRT('(5) year_D_R23p2-5.5km'!BN214^2+'(5) year_D_R23p2-5.5km'!$M214^2)</f>
        <v>1.4729486644979104</v>
      </c>
      <c r="BE216" s="2">
        <f>SQRT('(5) year_D_R23p2-5.5km'!BO214^2+'(5) year_D_R23p2-5.5km'!$M214^2)</f>
        <v>1.4638143531155603</v>
      </c>
      <c r="BF216" s="2">
        <f>SQRT('(5) year_D_R23p2-5.5km'!BP214^2+'(5) year_D_R23p2-5.5km'!$M214^2)</f>
        <v>1.3726780656838609</v>
      </c>
      <c r="BG216" s="2">
        <f>SQRT('(5) year_D_R23p2-5.5km'!BQ214^2+'(5) year_D_R23p2-5.5km'!$M214^2)</f>
        <v>1.2899035658098081</v>
      </c>
      <c r="BH216" s="2">
        <f>SQRT('(5) year_D_R23p2-5.5km'!BR214^2+'(5) year_D_R23p2-5.5km'!$M214^2)</f>
        <v>1.2132198880517779</v>
      </c>
      <c r="BI216" s="2">
        <f>SQRT('(5) year_D_R23p2-5.5km'!BS214^2+'(5) year_D_R23p2-5.5km'!$M214^2)</f>
        <v>1.1437499302781733</v>
      </c>
      <c r="BJ216" s="2">
        <f>SQRT('(5) year_D_R23p2-5.5km'!BT214^2+'(5) year_D_R23p2-5.5km'!$M214^2)</f>
        <v>1.0814645799702414</v>
      </c>
      <c r="BK216" s="2">
        <f>SQRT('(5) year_D_R23p2-5.5km'!BU214^2+'(5) year_D_R23p2-5.5km'!$M214^2)</f>
        <v>1.0274131396785504</v>
      </c>
      <c r="BL216" s="2">
        <f>SQRT('(5) year_D_R23p2-5.5km'!BV214^2+'(5) year_D_R23p2-5.5km'!$M214^2)</f>
        <v>0.98040467993748581</v>
      </c>
      <c r="BM216" s="2">
        <f>SQRT('(5) year_D_R23p2-5.5km'!BW214^2+'(5) year_D_R23p2-5.5km'!$M214^2)</f>
        <v>0.94141798343022931</v>
      </c>
      <c r="BN216" s="2">
        <f>SQRT('(5) year_D_R23p2-5.5km'!BX214^2+'(5) year_D_R23p2-5.5km'!$M214^2)</f>
        <v>0.90923398954564172</v>
      </c>
      <c r="BO216" s="2">
        <f>SQRT('(5) year_D_R23p2-5.5km'!BY214^2+'(5) year_D_R23p2-5.5km'!$M214^2)</f>
        <v>0.88583581753209595</v>
      </c>
      <c r="BP216" s="2">
        <f>SQRT('(5) year_D_R23p2-5.5km'!BZ214^2+'(5) year_D_R23p2-5.5km'!$M214^2)</f>
        <v>0.86999303775196335</v>
      </c>
      <c r="BQ216" s="2">
        <f>SQRT('(5) year_D_R23p2-5.5km'!CA214^2+'(5) year_D_R23p2-5.5km'!$M214^2)</f>
        <v>0.8605339550887775</v>
      </c>
      <c r="BR216" s="2">
        <f>SQRT('(5) year_D_R23p2-5.5km'!CB214^2+'(5) year_D_R23p2-5.5km'!$M214^2)</f>
        <v>0.85738907040383927</v>
      </c>
      <c r="BS216" s="2">
        <f>SQRT('(5) year_D_R23p2-5.5km'!CC214^2+'(5) year_D_R23p2-5.5km'!$M214^2)</f>
        <v>0.38265580312619102</v>
      </c>
      <c r="BT216" s="2">
        <f>SQRT('(5) year_D_R23p2-5.5km'!CD214^2+'(5) year_D_R23p2-5.5km'!$M214^2)</f>
        <v>0.43536228260703297</v>
      </c>
      <c r="BU216" s="2">
        <f>SQRT('(5) year_D_R23p2-5.5km'!CE214^2+'(5) year_D_R23p2-5.5km'!$M214^2)</f>
        <v>0.43701745980656559</v>
      </c>
      <c r="BV216" s="2">
        <f>SQRT('(5) year_D_R23p2-5.5km'!CF214^2+'(5) year_D_R23p2-5.5km'!$M214^2)</f>
        <v>0.44736938757153727</v>
      </c>
      <c r="BW216" s="2">
        <f>SQRT('(5) year_D_R23p2-5.5km'!CG214^2+'(5) year_D_R23p2-5.5km'!$M214^2)</f>
        <v>0.46100292807176102</v>
      </c>
      <c r="BX216" s="2">
        <f>SQRT('(5) year_D_R23p2-5.5km'!CH214^2+'(5) year_D_R23p2-5.5km'!$M214^2)</f>
        <v>0.47797491499937383</v>
      </c>
      <c r="BY216" s="2">
        <f>SQRT('(5) year_D_R23p2-5.5km'!CI214^2+'(5) year_D_R23p2-5.5km'!$M214^2)</f>
        <v>0.47849675115493712</v>
      </c>
      <c r="BZ216" s="2">
        <f>SQRT('(5) year_D_R23p2-5.5km'!CJ214^2+'(5) year_D_R23p2-5.5km'!$M214^2)</f>
        <v>0.48261413598094927</v>
      </c>
      <c r="CA216" s="2">
        <f>SQRT('(5) year_D_R23p2-5.5km'!CK214^2+'(5) year_D_R23p2-5.5km'!$M214^2)</f>
        <v>0.4985117473704207</v>
      </c>
      <c r="CB216" s="2">
        <f>SQRT('(5) year_D_R23p2-5.5km'!CL214^2+'(5) year_D_R23p2-5.5km'!$M214^2)</f>
        <v>0.43468323837324835</v>
      </c>
      <c r="CC216" s="2">
        <f>SQRT('(5) year_D_R23p2-5.5km'!CM214^2+'(5) year_D_R23p2-5.5km'!$M214^2)</f>
        <v>0.541210020606538</v>
      </c>
      <c r="CD216" s="2">
        <f>SQRT('(5) year_D_R23p2-5.5km'!CN214^2+'(5) year_D_R23p2-5.5km'!$M214^2)</f>
        <v>0.36335187689011794</v>
      </c>
      <c r="CE216" s="2">
        <f>SQRT('(5) year_D_R23p2-5.5km'!CO214^2+'(5) year_D_R23p2-5.5km'!$M214^2)</f>
        <v>0.44195767944802633</v>
      </c>
      <c r="CF216" s="2">
        <f>SQRT('(5) year_D_R23p2-5.5km'!CP214^2+'(5) year_D_R23p2-5.5km'!$M214^2)</f>
        <v>0.4393085656193656</v>
      </c>
      <c r="CG216" s="2">
        <f>SQRT('(5) year_D_R23p2-5.5km'!CQ214^2+'(5) year_D_R23p2-5.5km'!$M214^2)</f>
        <v>0.44129866084162317</v>
      </c>
      <c r="CH216" s="2">
        <f>SQRT('(5) year_D_R23p2-5.5km'!CR214^2+'(5) year_D_R23p2-5.5km'!$M214^2)</f>
        <v>0.44625897838460626</v>
      </c>
      <c r="CI216" s="2">
        <f>SQRT('(5) year_D_R23p2-5.5km'!CS214^2+'(5) year_D_R23p2-5.5km'!$M214^2)</f>
        <v>0.44280050684329192</v>
      </c>
      <c r="CJ216" s="2">
        <f>SQRT('(5) year_D_R23p2-5.5km'!CT214^2+'(5) year_D_R23p2-5.5km'!$M214^2)</f>
        <v>0.43080637623419804</v>
      </c>
      <c r="CK216" s="2">
        <f>SQRT('(5) year_D_R23p2-5.5km'!CU214^2+'(5) year_D_R23p2-5.5km'!$M214^2)</f>
        <v>0.42168691917780382</v>
      </c>
      <c r="CL216" s="2">
        <f>SQRT('(5) year_D_R23p2-5.5km'!CV214^2+'(5) year_D_R23p2-5.5km'!$M214^2)</f>
        <v>0.38153739354467564</v>
      </c>
      <c r="CM216" s="2">
        <f>SQRT('(5) year_D_R23p2-5.5km'!CW214^2+'(5) year_D_R23p2-5.5km'!$M214^2)</f>
        <v>0.40588561535888668</v>
      </c>
      <c r="CN216" s="2">
        <f>SQRT('(5) year_D_R23p2-5.5km'!CX214^2+'(5) year_D_R23p2-5.5km'!$M214^2)</f>
        <v>0.33905481641695095</v>
      </c>
      <c r="CO216" s="2">
        <f>SQRT('(5) year_D_R23p2-5.5km'!CY214^2+'(5) year_D_R23p2-5.5km'!$M214^2)</f>
        <v>0.37105445112088764</v>
      </c>
      <c r="CP216" s="2">
        <f>SQRT('(5) year_D_R23p2-5.5km'!CZ214^2+'(5) year_D_R23p2-5.5km'!$M214^2)</f>
        <v>0.37425809748014766</v>
      </c>
      <c r="CQ216" s="2">
        <f>SQRT('(5) year_D_R23p2-5.5km'!DA214^2+'(5) year_D_R23p2-5.5km'!$M214^2)</f>
        <v>0.50147204577294824</v>
      </c>
      <c r="CR216" s="2">
        <f>SQRT('(5) year_D_R23p2-5.5km'!DB214^2+'(5) year_D_R23p2-5.5km'!$M214^2)</f>
        <v>0.45673393795303219</v>
      </c>
      <c r="CS216" s="2">
        <f>SQRT('(5) year_D_R23p2-5.5km'!DC214^2+'(5) year_D_R23p2-5.5km'!$M214^2)</f>
        <v>0.43428655543643424</v>
      </c>
      <c r="CT216" s="2">
        <f>SQRT('(5) year_D_R23p2-5.5km'!DD214^2+'(5) year_D_R23p2-5.5km'!$M214^2)</f>
        <v>0.38209662554756352</v>
      </c>
      <c r="CU216" s="2">
        <f>SQRT('(5) year_D_R23p2-5.5km'!DE214^2+'(5) year_D_R23p2-5.5km'!$M214^2)</f>
        <v>0.41835761173620478</v>
      </c>
      <c r="CV216" s="2">
        <f>SQRT('(5) year_D_R23p2-5.5km'!DF214^2+'(5) year_D_R23p2-5.5km'!$M214^2)</f>
        <v>0.43995265923078097</v>
      </c>
      <c r="CW216" s="2">
        <f>SQRT('(5) year_D_R23p2-5.5km'!DG214^2+'(5) year_D_R23p2-5.5km'!$M214^2)</f>
        <v>0.44421751115490504</v>
      </c>
      <c r="CX216" s="2">
        <f>SQRT('(5) year_D_R23p2-5.5km'!DH214^2+'(5) year_D_R23p2-5.5km'!$M214^2)</f>
        <v>0.43638373035472749</v>
      </c>
      <c r="CY216" s="90">
        <f t="shared" si="31"/>
        <v>9.6647642118615734E-2</v>
      </c>
      <c r="CZ216" s="2">
        <f t="shared" si="28"/>
        <v>0.22419509807399601</v>
      </c>
      <c r="DA216" s="2">
        <f t="shared" si="32"/>
        <v>9.9139871265661025E-2</v>
      </c>
    </row>
    <row r="217" spans="1:105" x14ac:dyDescent="0.2">
      <c r="A217" s="170" t="s">
        <v>229</v>
      </c>
      <c r="B217" s="3" t="s">
        <v>177</v>
      </c>
      <c r="C217" s="2">
        <f>'(6) SMB_R23p2-5km_Gl'!P216-'(5) year_D_R23p2-5.5km'!P215</f>
        <v>0.79244456000000008</v>
      </c>
      <c r="D217" s="2">
        <f>'(6) SMB_R23p2-5km_Gl'!Q216-'(5) year_D_R23p2-5.5km'!Q215</f>
        <v>-0.12755544000000008</v>
      </c>
      <c r="E217" s="2">
        <f>'(6) SMB_R23p2-5km_Gl'!R216-'(5) year_D_R23p2-5.5km'!R215</f>
        <v>0.23244456000000002</v>
      </c>
      <c r="F217" s="2">
        <f>'(6) SMB_R23p2-5km_Gl'!S216-'(5) year_D_R23p2-5.5km'!S215</f>
        <v>0.31244456000000009</v>
      </c>
      <c r="G217" s="2">
        <f>'(6) SMB_R23p2-5km_Gl'!T216-'(5) year_D_R23p2-5.5km'!T215</f>
        <v>5.2444560000000084E-2</v>
      </c>
      <c r="H217" s="2">
        <f>'(6) SMB_R23p2-5km_Gl'!U216-'(5) year_D_R23p2-5.5km'!U215</f>
        <v>0.56244456000000009</v>
      </c>
      <c r="I217" s="2">
        <f>'(6) SMB_R23p2-5km_Gl'!V216-'(5) year_D_R23p2-5.5km'!V215</f>
        <v>0.5924445599999999</v>
      </c>
      <c r="J217" s="2">
        <f>'(6) SMB_R23p2-5km_Gl'!W216-'(5) year_D_R23p2-5.5km'!W215</f>
        <v>0.13244455999999993</v>
      </c>
      <c r="K217" s="2">
        <f>'(6) SMB_R23p2-5km_Gl'!X216-'(5) year_D_R23p2-5.5km'!X215</f>
        <v>0.27244456000000006</v>
      </c>
      <c r="L217" s="2">
        <f>'(6) SMB_R23p2-5km_Gl'!Y216-'(5) year_D_R23p2-5.5km'!Y215</f>
        <v>-0.50755543999999997</v>
      </c>
      <c r="M217" s="2">
        <f>'(6) SMB_R23p2-5km_Gl'!Z216-'(5) year_D_R23p2-5.5km'!Z215</f>
        <v>-0.31755544000000002</v>
      </c>
      <c r="N217" s="2">
        <f>'(6) SMB_R23p2-5km_Gl'!AA216-'(5) year_D_R23p2-5.5km'!AA215</f>
        <v>-0.46755543999999993</v>
      </c>
      <c r="O217" s="2">
        <f>'(6) SMB_R23p2-5km_Gl'!AB216-'(5) year_D_R23p2-5.5km'!AB215</f>
        <v>0.10956091999999984</v>
      </c>
      <c r="P217" s="2">
        <f>'(6) SMB_R23p2-5km_Gl'!AC216-'(5) year_D_R23p2-5.5km'!AC215</f>
        <v>0.93667727999999983</v>
      </c>
      <c r="Q217" s="2">
        <f>'(6) SMB_R23p2-5km_Gl'!AD216-'(5) year_D_R23p2-5.5km'!AD215</f>
        <v>-3.6206359999999993E-2</v>
      </c>
      <c r="R217" s="2">
        <f>'(6) SMB_R23p2-5km_Gl'!AE216-'(5) year_D_R23p2-5.5km'!AE215</f>
        <v>-2.895524000000016E-2</v>
      </c>
      <c r="S217" s="2">
        <f>'(6) SMB_R23p2-5km_Gl'!AF216-'(5) year_D_R23p2-5.5km'!AF215</f>
        <v>-0.22980284584000032</v>
      </c>
      <c r="T217" s="2">
        <f>'(6) SMB_R23p2-5km_Gl'!AG216-'(5) year_D_R23p2-5.5km'!AG215</f>
        <v>-0.82781844095999979</v>
      </c>
      <c r="U217" s="2">
        <f>'(6) SMB_R23p2-5km_Gl'!AH216-'(5) year_D_R23p2-5.5km'!AH215</f>
        <v>-7.0117934519999814E-2</v>
      </c>
      <c r="V217" s="2">
        <f>'(6) SMB_R23p2-5km_Gl'!AI216-'(5) year_D_R23p2-5.5km'!AI215</f>
        <v>0.19330548927999991</v>
      </c>
      <c r="W217" s="2">
        <f>'(6) SMB_R23p2-5km_Gl'!AJ216-'(5) year_D_R23p2-5.5km'!AJ215</f>
        <v>7.1701274000000037E-3</v>
      </c>
      <c r="X217" s="2">
        <f>'(6) SMB_R23p2-5km_Gl'!AK216-'(5) year_D_R23p2-5.5km'!AK215</f>
        <v>-0.3464353684999999</v>
      </c>
      <c r="Y217" s="2">
        <f>'(6) SMB_R23p2-5km_Gl'!AL216-'(5) year_D_R23p2-5.5km'!AL215</f>
        <v>-0.28163314994999999</v>
      </c>
      <c r="Z217" s="2">
        <f>'(6) SMB_R23p2-5km_Gl'!AM216-'(5) year_D_R23p2-5.5km'!AM215</f>
        <v>-1.1163897170799999</v>
      </c>
      <c r="AA217" s="2">
        <f>'(6) SMB_R23p2-5km_Gl'!AN216-'(5) year_D_R23p2-5.5km'!AN215</f>
        <v>-0.26070506988999997</v>
      </c>
      <c r="AB217" s="2">
        <f>'(6) SMB_R23p2-5km_Gl'!AO216-'(5) year_D_R23p2-5.5km'!AO215</f>
        <v>-0.41282510078000012</v>
      </c>
      <c r="AC217" s="2">
        <f>'(6) SMB_R23p2-5km_Gl'!AP216-'(5) year_D_R23p2-5.5km'!AP215</f>
        <v>-0.12864295430000006</v>
      </c>
      <c r="AD217" s="2">
        <f>'(6) SMB_R23p2-5km_Gl'!AQ216-'(5) year_D_R23p2-5.5km'!AQ215</f>
        <v>-0.71517066092999992</v>
      </c>
      <c r="AE217" s="2">
        <f>'(6) SMB_R23p2-5km_Gl'!AR216-'(5) year_D_R23p2-5.5km'!AR215</f>
        <v>-0.44415124236000003</v>
      </c>
      <c r="AF217" s="2">
        <f>'(6) SMB_R23p2-5km_Gl'!AS216-'(5) year_D_R23p2-5.5km'!AS215</f>
        <v>-0.69306066018999979</v>
      </c>
      <c r="AG217" s="2">
        <f>'(6) SMB_R23p2-5km_Gl'!AT216-'(5) year_D_R23p2-5.5km'!AT215</f>
        <v>-0.17173516299999969</v>
      </c>
      <c r="AH217" s="2">
        <f>'(6) SMB_R23p2-5km_Gl'!AU216-'(5) year_D_R23p2-5.5km'!AU215</f>
        <v>0.77594918135000013</v>
      </c>
      <c r="AI217" s="2">
        <f>'(6) SMB_R23p2-5km_Gl'!AV216-'(5) year_D_R23p2-5.5km'!AV215</f>
        <v>-0.83932089840000024</v>
      </c>
      <c r="AJ217" s="2">
        <f>'(6) SMB_R23p2-5km_Gl'!AW216-'(5) year_D_R23p2-5.5km'!AW215</f>
        <v>-0.90395720694000059</v>
      </c>
      <c r="AK217" s="2">
        <f>'(6) SMB_R23p2-5km_Gl'!AX216-'(5) year_D_R23p2-5.5km'!AX215</f>
        <v>-0.86648828656000032</v>
      </c>
      <c r="AL217" s="2">
        <f>'(6) SMB_R23p2-5km_Gl'!AY216-'(5) year_D_R23p2-5.5km'!AY215</f>
        <v>-0.75032816769999999</v>
      </c>
      <c r="AM217" s="2">
        <f>'(6) SMB_R23p2-5km_Gl'!AZ216-'(5) year_D_R23p2-5.5km'!AZ215</f>
        <v>-0.62757565058000031</v>
      </c>
      <c r="AN217" s="2">
        <f>'(6) SMB_R23p2-5km_Gl'!BA216-'(5) year_D_R23p2-5.5km'!BA215</f>
        <v>-0.36238207170000036</v>
      </c>
      <c r="AO217" s="2">
        <f>'(6) SMB_R23p2-5km_Gl'!BB216-'(5) year_D_R23p2-5.5km'!BB215</f>
        <v>-0.4173854025599999</v>
      </c>
      <c r="AP217" s="2">
        <f>'(6) SMB_R23p2-5km_Gl'!BC216-'(5) year_D_R23p2-5.5km'!BC215</f>
        <v>-1.0207220661200003</v>
      </c>
      <c r="AQ217" s="2">
        <f>'(6) SMB_R23p2-5km_Gl'!BD216-'(5) year_D_R23p2-5.5km'!BD215</f>
        <v>-0.58975007805999979</v>
      </c>
      <c r="AR217" s="2">
        <f>'(6) SMB_R23p2-5km_Gl'!BE216-'(5) year_D_R23p2-5.5km'!BE215</f>
        <v>-0.27179648619999996</v>
      </c>
      <c r="AS217" s="2">
        <f>'(6) SMB_R23p2-5km_Gl'!BF216-'(5) year_D_R23p2-5.5km'!BF215</f>
        <v>-0.21915631664000013</v>
      </c>
      <c r="AT217" s="2">
        <f>'(6) SMB_R23p2-5km_Gl'!BG216-'(5) year_D_R23p2-5.5km'!BG215</f>
        <v>-0.39267259315000014</v>
      </c>
      <c r="AU217" s="2">
        <f>'(6) SMB_R23p2-5km_Gl'!BH216-'(5) year_D_R23p2-5.5km'!BH215</f>
        <v>-0.32288964212999982</v>
      </c>
      <c r="AV217" s="2">
        <f>'(6) SMB_R23p2-5km_Gl'!BI216-'(5) year_D_R23p2-5.5km'!BI215</f>
        <v>-0.41122085570999989</v>
      </c>
      <c r="AW217" s="2">
        <f>'(6) SMB_R23p2-5km_Gl'!BJ216-'(5) year_D_R23p2-5.5km'!BJ215</f>
        <v>-0.17690364867000019</v>
      </c>
      <c r="AX217" s="23">
        <f t="shared" si="27"/>
        <v>-0.22189778071130431</v>
      </c>
      <c r="AY217" s="23">
        <f t="shared" si="29"/>
        <v>7.2772215719999978E-2</v>
      </c>
      <c r="AZ217" s="23">
        <f t="shared" si="30"/>
        <v>-0.47381353370277779</v>
      </c>
      <c r="BD217" s="2">
        <f>SQRT('(5) year_D_R23p2-5.5km'!BN215^2+'(5) year_D_R23p2-5.5km'!$M215^2)</f>
        <v>1.9992007543991834</v>
      </c>
      <c r="BE217" s="2">
        <f>SQRT('(5) year_D_R23p2-5.5km'!BO215^2+'(5) year_D_R23p2-5.5km'!$M215^2)</f>
        <v>1.8293046248563629</v>
      </c>
      <c r="BF217" s="2">
        <f>SQRT('(5) year_D_R23p2-5.5km'!BP215^2+'(5) year_D_R23p2-5.5km'!$M215^2)</f>
        <v>1.6684483691232634</v>
      </c>
      <c r="BG217" s="2">
        <f>SQRT('(5) year_D_R23p2-5.5km'!BQ215^2+'(5) year_D_R23p2-5.5km'!$M215^2)</f>
        <v>1.5148250941716537</v>
      </c>
      <c r="BH217" s="2">
        <f>SQRT('(5) year_D_R23p2-5.5km'!BR215^2+'(5) year_D_R23p2-5.5km'!$M215^2)</f>
        <v>1.3684354989737704</v>
      </c>
      <c r="BI217" s="2">
        <f>SQRT('(5) year_D_R23p2-5.5km'!BS215^2+'(5) year_D_R23p2-5.5km'!$M215^2)</f>
        <v>1.2292805326936431</v>
      </c>
      <c r="BJ217" s="2">
        <f>SQRT('(5) year_D_R23p2-5.5km'!BT215^2+'(5) year_D_R23p2-5.5km'!$M215^2)</f>
        <v>1.0973615179917089</v>
      </c>
      <c r="BK217" s="2">
        <f>SQRT('(5) year_D_R23p2-5.5km'!BU215^2+'(5) year_D_R23p2-5.5km'!$M215^2)</f>
        <v>0.97268035689206411</v>
      </c>
      <c r="BL217" s="2">
        <f>SQRT('(5) year_D_R23p2-5.5km'!BV215^2+'(5) year_D_R23p2-5.5km'!$M215^2)</f>
        <v>0.85523989387120847</v>
      </c>
      <c r="BM217" s="2">
        <f>SQRT('(5) year_D_R23p2-5.5km'!BW215^2+'(5) year_D_R23p2-5.5km'!$M215^2)</f>
        <v>0.74504460200991518</v>
      </c>
      <c r="BN217" s="2">
        <f>SQRT('(5) year_D_R23p2-5.5km'!BX215^2+'(5) year_D_R23p2-5.5km'!$M215^2)</f>
        <v>0.64029632704934114</v>
      </c>
      <c r="BO217" s="2">
        <f>SQRT('(5) year_D_R23p2-5.5km'!BY215^2+'(5) year_D_R23p2-5.5km'!$M215^2)</f>
        <v>0.54642595907265457</v>
      </c>
      <c r="BP217" s="2">
        <f>SQRT('(5) year_D_R23p2-5.5km'!BZ215^2+'(5) year_D_R23p2-5.5km'!$M215^2)</f>
        <v>0.46163520459487734</v>
      </c>
      <c r="BQ217" s="2">
        <f>SQRT('(5) year_D_R23p2-5.5km'!CA215^2+'(5) year_D_R23p2-5.5km'!$M215^2)</f>
        <v>0.39906208931697124</v>
      </c>
      <c r="BR217" s="2">
        <f>SQRT('(5) year_D_R23p2-5.5km'!CB215^2+'(5) year_D_R23p2-5.5km'!$M215^2)</f>
        <v>0.37438866775779184</v>
      </c>
      <c r="BS217" s="2">
        <f>SQRT('(5) year_D_R23p2-5.5km'!CC215^2+'(5) year_D_R23p2-5.5km'!$M215^2)</f>
        <v>0.43505297497683537</v>
      </c>
      <c r="BT217" s="2">
        <f>SQRT('(5) year_D_R23p2-5.5km'!CD215^2+'(5) year_D_R23p2-5.5km'!$M215^2)</f>
        <v>0.38041043044346484</v>
      </c>
      <c r="BU217" s="2">
        <f>SQRT('(5) year_D_R23p2-5.5km'!CE215^2+'(5) year_D_R23p2-5.5km'!$M215^2)</f>
        <v>0.37229752776671032</v>
      </c>
      <c r="BV217" s="2">
        <f>SQRT('(5) year_D_R23p2-5.5km'!CF215^2+'(5) year_D_R23p2-5.5km'!$M215^2)</f>
        <v>0.3337361786720765</v>
      </c>
      <c r="BW217" s="2">
        <f>SQRT('(5) year_D_R23p2-5.5km'!CG215^2+'(5) year_D_R23p2-5.5km'!$M215^2)</f>
        <v>0.34771414356206765</v>
      </c>
      <c r="BX217" s="2">
        <f>SQRT('(5) year_D_R23p2-5.5km'!CH215^2+'(5) year_D_R23p2-5.5km'!$M215^2)</f>
        <v>0.37709457113716122</v>
      </c>
      <c r="BY217" s="2">
        <f>SQRT('(5) year_D_R23p2-5.5km'!CI215^2+'(5) year_D_R23p2-5.5km'!$M215^2)</f>
        <v>0.41448133182397306</v>
      </c>
      <c r="BZ217" s="2">
        <f>SQRT('(5) year_D_R23p2-5.5km'!CJ215^2+'(5) year_D_R23p2-5.5km'!$M215^2)</f>
        <v>0.38683857823297579</v>
      </c>
      <c r="CA217" s="2">
        <f>SQRT('(5) year_D_R23p2-5.5km'!CK215^2+'(5) year_D_R23p2-5.5km'!$M215^2)</f>
        <v>0.36807252942645624</v>
      </c>
      <c r="CB217" s="2">
        <f>SQRT('(5) year_D_R23p2-5.5km'!CL215^2+'(5) year_D_R23p2-5.5km'!$M215^2)</f>
        <v>0.40353311885486193</v>
      </c>
      <c r="CC217" s="2">
        <f>SQRT('(5) year_D_R23p2-5.5km'!CM215^2+'(5) year_D_R23p2-5.5km'!$M215^2)</f>
        <v>0.41510494881246962</v>
      </c>
      <c r="CD217" s="2">
        <f>SQRT('(5) year_D_R23p2-5.5km'!CN215^2+'(5) year_D_R23p2-5.5km'!$M215^2)</f>
        <v>0.42202135100492311</v>
      </c>
      <c r="CE217" s="2">
        <f>SQRT('(5) year_D_R23p2-5.5km'!CO215^2+'(5) year_D_R23p2-5.5km'!$M215^2)</f>
        <v>0.46975679248393626</v>
      </c>
      <c r="CF217" s="2">
        <f>SQRT('(5) year_D_R23p2-5.5km'!CP215^2+'(5) year_D_R23p2-5.5km'!$M215^2)</f>
        <v>0.47217619181302578</v>
      </c>
      <c r="CG217" s="2">
        <f>SQRT('(5) year_D_R23p2-5.5km'!CQ215^2+'(5) year_D_R23p2-5.5km'!$M215^2)</f>
        <v>0.45122883728264612</v>
      </c>
      <c r="CH217" s="2">
        <f>SQRT('(5) year_D_R23p2-5.5km'!CR215^2+'(5) year_D_R23p2-5.5km'!$M215^2)</f>
        <v>0.4350981522310664</v>
      </c>
      <c r="CI217" s="2">
        <f>SQRT('(5) year_D_R23p2-5.5km'!CS215^2+'(5) year_D_R23p2-5.5km'!$M215^2)</f>
        <v>0.45115329354867756</v>
      </c>
      <c r="CJ217" s="2">
        <f>SQRT('(5) year_D_R23p2-5.5km'!CT215^2+'(5) year_D_R23p2-5.5km'!$M215^2)</f>
        <v>0.47751277548095139</v>
      </c>
      <c r="CK217" s="2">
        <f>SQRT('(5) year_D_R23p2-5.5km'!CU215^2+'(5) year_D_R23p2-5.5km'!$M215^2)</f>
        <v>0.38319040174002528</v>
      </c>
      <c r="CL217" s="2">
        <f>SQRT('(5) year_D_R23p2-5.5km'!CV215^2+'(5) year_D_R23p2-5.5km'!$M215^2)</f>
        <v>0.34560494116318419</v>
      </c>
      <c r="CM217" s="2">
        <f>SQRT('(5) year_D_R23p2-5.5km'!CW215^2+'(5) year_D_R23p2-5.5km'!$M215^2)</f>
        <v>0.36802866212307184</v>
      </c>
      <c r="CN217" s="2">
        <f>SQRT('(5) year_D_R23p2-5.5km'!CX215^2+'(5) year_D_R23p2-5.5km'!$M215^2)</f>
        <v>0.37082020057126336</v>
      </c>
      <c r="CO217" s="2">
        <f>SQRT('(5) year_D_R23p2-5.5km'!CY215^2+'(5) year_D_R23p2-5.5km'!$M215^2)</f>
        <v>0.35439031297506607</v>
      </c>
      <c r="CP217" s="2">
        <f>SQRT('(5) year_D_R23p2-5.5km'!CZ215^2+'(5) year_D_R23p2-5.5km'!$M215^2)</f>
        <v>0.35861594986234802</v>
      </c>
      <c r="CQ217" s="2">
        <f>SQRT('(5) year_D_R23p2-5.5km'!DA215^2+'(5) year_D_R23p2-5.5km'!$M215^2)</f>
        <v>0.38197183957500913</v>
      </c>
      <c r="CR217" s="2">
        <f>SQRT('(5) year_D_R23p2-5.5km'!DB215^2+'(5) year_D_R23p2-5.5km'!$M215^2)</f>
        <v>0.36709253813698883</v>
      </c>
      <c r="CS217" s="2">
        <f>SQRT('(5) year_D_R23p2-5.5km'!DC215^2+'(5) year_D_R23p2-5.5km'!$M215^2)</f>
        <v>0.36682337494322637</v>
      </c>
      <c r="CT217" s="2">
        <f>SQRT('(5) year_D_R23p2-5.5km'!DD215^2+'(5) year_D_R23p2-5.5km'!$M215^2)</f>
        <v>0.37846925919963381</v>
      </c>
      <c r="CU217" s="2">
        <f>SQRT('(5) year_D_R23p2-5.5km'!DE215^2+'(5) year_D_R23p2-5.5km'!$M215^2)</f>
        <v>0.37580527699178512</v>
      </c>
      <c r="CV217" s="2">
        <f>SQRT('(5) year_D_R23p2-5.5km'!DF215^2+'(5) year_D_R23p2-5.5km'!$M215^2)</f>
        <v>0.37064865472872488</v>
      </c>
      <c r="CW217" s="2">
        <f>SQRT('(5) year_D_R23p2-5.5km'!DG215^2+'(5) year_D_R23p2-5.5km'!$M215^2)</f>
        <v>0.36915732632013831</v>
      </c>
      <c r="CX217" s="2">
        <f>SQRT('(5) year_D_R23p2-5.5km'!DH215^2+'(5) year_D_R23p2-5.5km'!$M215^2)</f>
        <v>0.3517012819998685</v>
      </c>
      <c r="CY217" s="90">
        <f t="shared" si="31"/>
        <v>9.0432849866456125E-2</v>
      </c>
      <c r="CZ217" s="2">
        <f t="shared" si="28"/>
        <v>0.21365946693632959</v>
      </c>
      <c r="DA217" s="2">
        <f t="shared" si="32"/>
        <v>9.2680590418539904E-2</v>
      </c>
    </row>
    <row r="218" spans="1:105" x14ac:dyDescent="0.2">
      <c r="A218" s="170" t="s">
        <v>171</v>
      </c>
      <c r="B218" s="3" t="s">
        <v>177</v>
      </c>
      <c r="C218" s="2">
        <f>'(6) SMB_R23p2-5km_Gl'!P217-'(5) year_D_R23p2-5.5km'!P216</f>
        <v>0.18049999999999999</v>
      </c>
      <c r="D218" s="2">
        <f>'(6) SMB_R23p2-5km_Gl'!Q217-'(5) year_D_R23p2-5.5km'!Q216</f>
        <v>5.0000000000000044E-4</v>
      </c>
      <c r="E218" s="2">
        <f>'(6) SMB_R23p2-5km_Gl'!R217-'(5) year_D_R23p2-5.5km'!R216</f>
        <v>9.0499999999999969E-2</v>
      </c>
      <c r="F218" s="2">
        <f>'(6) SMB_R23p2-5km_Gl'!S217-'(5) year_D_R23p2-5.5km'!S216</f>
        <v>5.0499999999999989E-2</v>
      </c>
      <c r="G218" s="2">
        <f>'(6) SMB_R23p2-5km_Gl'!T217-'(5) year_D_R23p2-5.5km'!T216</f>
        <v>5.0499999999999989E-2</v>
      </c>
      <c r="H218" s="2">
        <f>'(6) SMB_R23p2-5km_Gl'!U217-'(5) year_D_R23p2-5.5km'!U216</f>
        <v>0.10049999999999998</v>
      </c>
      <c r="I218" s="2">
        <f>'(6) SMB_R23p2-5km_Gl'!V217-'(5) year_D_R23p2-5.5km'!V216</f>
        <v>0.11049999999999999</v>
      </c>
      <c r="J218" s="2">
        <f>'(6) SMB_R23p2-5km_Gl'!W217-'(5) year_D_R23p2-5.5km'!W216</f>
        <v>2.0499999999999963E-2</v>
      </c>
      <c r="K218" s="2">
        <f>'(6) SMB_R23p2-5km_Gl'!X217-'(5) year_D_R23p2-5.5km'!X216</f>
        <v>7.0499999999999952E-2</v>
      </c>
      <c r="L218" s="2">
        <f>'(6) SMB_R23p2-5km_Gl'!Y217-'(5) year_D_R23p2-5.5km'!Y216</f>
        <v>-0.10950000000000001</v>
      </c>
      <c r="M218" s="2">
        <f>'(6) SMB_R23p2-5km_Gl'!Z217-'(5) year_D_R23p2-5.5km'!Z216</f>
        <v>-7.9500000000000015E-2</v>
      </c>
      <c r="N218" s="2">
        <f>'(6) SMB_R23p2-5km_Gl'!AA217-'(5) year_D_R23p2-5.5km'!AA216</f>
        <v>-0.10950000000000001</v>
      </c>
      <c r="O218" s="2">
        <f>'(6) SMB_R23p2-5km_Gl'!AB217-'(5) year_D_R23p2-5.5km'!AB216</f>
        <v>1.0499999999999954E-2</v>
      </c>
      <c r="P218" s="2">
        <f>'(6) SMB_R23p2-5km_Gl'!AC217-'(5) year_D_R23p2-5.5km'!AC216</f>
        <v>0.21049999999999996</v>
      </c>
      <c r="Q218" s="2">
        <f>'(6) SMB_R23p2-5km_Gl'!AD217-'(5) year_D_R23p2-5.5km'!AD216</f>
        <v>5.0000000000000044E-4</v>
      </c>
      <c r="R218" s="2">
        <f>'(6) SMB_R23p2-5km_Gl'!AE217-'(5) year_D_R23p2-5.5km'!AE216</f>
        <v>0.13823249999999998</v>
      </c>
      <c r="S218" s="2">
        <f>'(6) SMB_R23p2-5km_Gl'!AF217-'(5) year_D_R23p2-5.5km'!AF216</f>
        <v>6.2139999999999973E-3</v>
      </c>
      <c r="T218" s="2">
        <f>'(6) SMB_R23p2-5km_Gl'!AG217-'(5) year_D_R23p2-5.5km'!AG216</f>
        <v>-0.13552500000000001</v>
      </c>
      <c r="U218" s="2">
        <f>'(6) SMB_R23p2-5km_Gl'!AH217-'(5) year_D_R23p2-5.5km'!AH216</f>
        <v>1.3294999999999946E-2</v>
      </c>
      <c r="V218" s="2">
        <f>'(6) SMB_R23p2-5km_Gl'!AI217-'(5) year_D_R23p2-5.5km'!AI216</f>
        <v>1.2114999999999931E-2</v>
      </c>
      <c r="W218" s="2">
        <f>'(6) SMB_R23p2-5km_Gl'!AJ217-'(5) year_D_R23p2-5.5km'!AJ216</f>
        <v>1.0934999999999973E-2</v>
      </c>
      <c r="X218" s="2">
        <f>'(6) SMB_R23p2-5km_Gl'!AK217-'(5) year_D_R23p2-5.5km'!AK216</f>
        <v>-5.024500000000004E-2</v>
      </c>
      <c r="Y218" s="2">
        <f>'(6) SMB_R23p2-5km_Gl'!AL217-'(5) year_D_R23p2-5.5km'!AL216</f>
        <v>-3.1425000000000036E-2</v>
      </c>
      <c r="Z218" s="2">
        <f>'(6) SMB_R23p2-5km_Gl'!AM217-'(5) year_D_R23p2-5.5km'!AM216</f>
        <v>-0.25260500000000002</v>
      </c>
      <c r="AA218" s="2">
        <f>'(6) SMB_R23p2-5km_Gl'!AN217-'(5) year_D_R23p2-5.5km'!AN216</f>
        <v>-5.4872500000000046E-2</v>
      </c>
      <c r="AB218" s="2">
        <f>'(6) SMB_R23p2-5km_Gl'!AO217-'(5) year_D_R23p2-5.5km'!AO216</f>
        <v>2.5804999999999856E-3</v>
      </c>
      <c r="AC218" s="2">
        <f>'(6) SMB_R23p2-5km_Gl'!AP217-'(5) year_D_R23p2-5.5km'!AP216</f>
        <v>4.8604499999999995E-2</v>
      </c>
      <c r="AD218" s="2">
        <f>'(6) SMB_R23p2-5km_Gl'!AQ217-'(5) year_D_R23p2-5.5km'!AQ216</f>
        <v>-0.1019535</v>
      </c>
      <c r="AE218" s="2">
        <f>'(6) SMB_R23p2-5km_Gl'!AR217-'(5) year_D_R23p2-5.5km'!AR216</f>
        <v>-1.0090500000000002E-2</v>
      </c>
      <c r="AF218" s="2">
        <f>'(6) SMB_R23p2-5km_Gl'!AS217-'(5) year_D_R23p2-5.5km'!AS216</f>
        <v>1.7724999999999824E-3</v>
      </c>
      <c r="AG218" s="2">
        <f>'(6) SMB_R23p2-5km_Gl'!AT217-'(5) year_D_R23p2-5.5km'!AT216</f>
        <v>2.8418499999999958E-2</v>
      </c>
      <c r="AH218" s="2">
        <f>'(6) SMB_R23p2-5km_Gl'!AU217-'(5) year_D_R23p2-5.5km'!AU216</f>
        <v>0.23506449999999998</v>
      </c>
      <c r="AI218" s="2">
        <f>'(6) SMB_R23p2-5km_Gl'!AV217-'(5) year_D_R23p2-5.5km'!AV216</f>
        <v>-6.8289500000000031E-2</v>
      </c>
      <c r="AJ218" s="2">
        <f>'(6) SMB_R23p2-5km_Gl'!AW217-'(5) year_D_R23p2-5.5km'!AW216</f>
        <v>-9.1923000000000032E-2</v>
      </c>
      <c r="AK218" s="2">
        <f>'(6) SMB_R23p2-5km_Gl'!AX217-'(5) year_D_R23p2-5.5km'!AX216</f>
        <v>-0.11527700000000003</v>
      </c>
      <c r="AL218" s="2">
        <f>'(6) SMB_R23p2-5km_Gl'!AY217-'(5) year_D_R23p2-5.5km'!AY216</f>
        <v>-9.0649500000000022E-2</v>
      </c>
      <c r="AM218" s="2">
        <f>'(6) SMB_R23p2-5km_Gl'!AZ217-'(5) year_D_R23p2-5.5km'!AZ216</f>
        <v>-6.6301500000000013E-2</v>
      </c>
      <c r="AN218" s="2">
        <f>'(6) SMB_R23p2-5km_Gl'!BA217-'(5) year_D_R23p2-5.5km'!BA216</f>
        <v>2.0157499999999995E-2</v>
      </c>
      <c r="AO218" s="2">
        <f>'(6) SMB_R23p2-5km_Gl'!BB217-'(5) year_D_R23p2-5.5km'!BB216</f>
        <v>-5.0649500000000014E-2</v>
      </c>
      <c r="AP218" s="2">
        <f>'(6) SMB_R23p2-5km_Gl'!BC217-'(5) year_D_R23p2-5.5km'!BC216</f>
        <v>-0.16819600000000001</v>
      </c>
      <c r="AQ218" s="2">
        <f>'(6) SMB_R23p2-5km_Gl'!BD217-'(5) year_D_R23p2-5.5km'!BD216</f>
        <v>-8.2109000000000015E-2</v>
      </c>
      <c r="AR218" s="2">
        <f>'(6) SMB_R23p2-5km_Gl'!BE217-'(5) year_D_R23p2-5.5km'!BE216</f>
        <v>-4.7016000000000002E-2</v>
      </c>
      <c r="AS218" s="2">
        <f>'(6) SMB_R23p2-5km_Gl'!BF217-'(5) year_D_R23p2-5.5km'!BF216</f>
        <v>8.0149999999999944E-3</v>
      </c>
      <c r="AT218" s="2">
        <f>'(6) SMB_R23p2-5km_Gl'!BG217-'(5) year_D_R23p2-5.5km'!BG216</f>
        <v>3.3946499999999963E-2</v>
      </c>
      <c r="AU218" s="2">
        <f>'(6) SMB_R23p2-5km_Gl'!BH217-'(5) year_D_R23p2-5.5km'!BH216</f>
        <v>2.1213499999999996E-2</v>
      </c>
      <c r="AV218" s="2">
        <f>'(6) SMB_R23p2-5km_Gl'!BI217-'(5) year_D_R23p2-5.5km'!BI216</f>
        <v>-1.186100000000001E-2</v>
      </c>
      <c r="AW218" s="2">
        <f>'(6) SMB_R23p2-5km_Gl'!BJ217-'(5) year_D_R23p2-5.5km'!BJ216</f>
        <v>2.3107999999999962E-2</v>
      </c>
      <c r="AX218" s="23">
        <f t="shared" si="27"/>
        <v>-5.4548695652174165E-3</v>
      </c>
      <c r="AY218" s="23">
        <f t="shared" si="29"/>
        <v>3.261665789473682E-2</v>
      </c>
      <c r="AZ218" s="23">
        <f t="shared" si="30"/>
        <v>-2.5209694444444462E-2</v>
      </c>
      <c r="BD218" s="2">
        <f>SQRT('(5) year_D_R23p2-5.5km'!BN216^2+'(5) year_D_R23p2-5.5km'!$M216^2)</f>
        <v>0.32585252806247317</v>
      </c>
      <c r="BE218" s="2">
        <f>SQRT('(5) year_D_R23p2-5.5km'!BO216^2+'(5) year_D_R23p2-5.5km'!$M216^2)</f>
        <v>0.30734856230579594</v>
      </c>
      <c r="BF218" s="2">
        <f>SQRT('(5) year_D_R23p2-5.5km'!BP216^2+'(5) year_D_R23p2-5.5km'!$M216^2)</f>
        <v>0.28419811288262076</v>
      </c>
      <c r="BG218" s="2">
        <f>SQRT('(5) year_D_R23p2-5.5km'!BQ216^2+'(5) year_D_R23p2-5.5km'!$M216^2)</f>
        <v>0.26221487932013526</v>
      </c>
      <c r="BH218" s="2">
        <f>SQRT('(5) year_D_R23p2-5.5km'!BR216^2+'(5) year_D_R23p2-5.5km'!$M216^2)</f>
        <v>0.24195520501800497</v>
      </c>
      <c r="BI218" s="2">
        <f>SQRT('(5) year_D_R23p2-5.5km'!BS216^2+'(5) year_D_R23p2-5.5km'!$M216^2)</f>
        <v>0.22287940774066151</v>
      </c>
      <c r="BJ218" s="2">
        <f>SQRT('(5) year_D_R23p2-5.5km'!BT216^2+'(5) year_D_R23p2-5.5km'!$M216^2)</f>
        <v>0.20554055844483998</v>
      </c>
      <c r="BK218" s="2">
        <f>SQRT('(5) year_D_R23p2-5.5km'!BU216^2+'(5) year_D_R23p2-5.5km'!$M216^2)</f>
        <v>0.18994108441405477</v>
      </c>
      <c r="BL218" s="2">
        <f>SQRT('(5) year_D_R23p2-5.5km'!BV216^2+'(5) year_D_R23p2-5.5km'!$M216^2)</f>
        <v>0.17581465620456199</v>
      </c>
      <c r="BM218" s="2">
        <f>SQRT('(5) year_D_R23p2-5.5km'!BW216^2+'(5) year_D_R23p2-5.5km'!$M216^2)</f>
        <v>0.16368776638045723</v>
      </c>
      <c r="BN218" s="2">
        <f>SQRT('(5) year_D_R23p2-5.5km'!BX216^2+'(5) year_D_R23p2-5.5km'!$M216^2)</f>
        <v>0.15353579104311366</v>
      </c>
      <c r="BO218" s="2">
        <f>SQRT('(5) year_D_R23p2-5.5km'!BY216^2+'(5) year_D_R23p2-5.5km'!$M216^2)</f>
        <v>0.14557608819107737</v>
      </c>
      <c r="BP218" s="2">
        <f>SQRT('(5) year_D_R23p2-5.5km'!BZ216^2+'(5) year_D_R23p2-5.5km'!$M216^2)</f>
        <v>0.14000069706994922</v>
      </c>
      <c r="BQ218" s="2">
        <f>SQRT('(5) year_D_R23p2-5.5km'!CA216^2+'(5) year_D_R23p2-5.5km'!$M216^2)</f>
        <v>0.1367399369943183</v>
      </c>
      <c r="BR218" s="2">
        <f>SQRT('(5) year_D_R23p2-5.5km'!CB216^2+'(5) year_D_R23p2-5.5km'!$M216^2)</f>
        <v>0.13574221123117555</v>
      </c>
      <c r="BS218" s="2">
        <f>SQRT('(5) year_D_R23p2-5.5km'!CC216^2+'(5) year_D_R23p2-5.5km'!$M216^2)</f>
        <v>0.10712639695181249</v>
      </c>
      <c r="BT218" s="2">
        <f>SQRT('(5) year_D_R23p2-5.5km'!CD216^2+'(5) year_D_R23p2-5.5km'!$M216^2)</f>
        <v>0.11017380444631961</v>
      </c>
      <c r="BU218" s="2">
        <f>SQRT('(5) year_D_R23p2-5.5km'!CE216^2+'(5) year_D_R23p2-5.5km'!$M216^2)</f>
        <v>0.11647303995380649</v>
      </c>
      <c r="BV218" s="2">
        <f>SQRT('(5) year_D_R23p2-5.5km'!CF216^2+'(5) year_D_R23p2-5.5km'!$M216^2)</f>
        <v>0.11956959985451336</v>
      </c>
      <c r="BW218" s="2">
        <f>SQRT('(5) year_D_R23p2-5.5km'!CG216^2+'(5) year_D_R23p2-5.5km'!$M216^2)</f>
        <v>0.12314857701467433</v>
      </c>
      <c r="BX218" s="2">
        <f>SQRT('(5) year_D_R23p2-5.5km'!CH216^2+'(5) year_D_R23p2-5.5km'!$M216^2)</f>
        <v>0.1274327676623945</v>
      </c>
      <c r="BY218" s="2">
        <f>SQRT('(5) year_D_R23p2-5.5km'!CI216^2+'(5) year_D_R23p2-5.5km'!$M216^2)</f>
        <v>0.1284956231454806</v>
      </c>
      <c r="BZ218" s="2">
        <f>SQRT('(5) year_D_R23p2-5.5km'!CJ216^2+'(5) year_D_R23p2-5.5km'!$M216^2)</f>
        <v>0.13030616875797271</v>
      </c>
      <c r="CA218" s="2">
        <f>SQRT('(5) year_D_R23p2-5.5km'!CK216^2+'(5) year_D_R23p2-5.5km'!$M216^2)</f>
        <v>0.16200891216921204</v>
      </c>
      <c r="CB218" s="2">
        <f>SQRT('(5) year_D_R23p2-5.5km'!CL216^2+'(5) year_D_R23p2-5.5km'!$M216^2)</f>
        <v>0.15399550428887165</v>
      </c>
      <c r="CC218" s="2">
        <f>SQRT('(5) year_D_R23p2-5.5km'!CM216^2+'(5) year_D_R23p2-5.5km'!$M216^2)</f>
        <v>0.10459593420494764</v>
      </c>
      <c r="CD218" s="2">
        <f>SQRT('(5) year_D_R23p2-5.5km'!CN216^2+'(5) year_D_R23p2-5.5km'!$M216^2)</f>
        <v>7.08583673734592E-2</v>
      </c>
      <c r="CE218" s="2">
        <f>SQRT('(5) year_D_R23p2-5.5km'!CO216^2+'(5) year_D_R23p2-5.5km'!$M216^2)</f>
        <v>0.10904765795154621</v>
      </c>
      <c r="CF218" s="2">
        <f>SQRT('(5) year_D_R23p2-5.5km'!CP216^2+'(5) year_D_R23p2-5.5km'!$M216^2)</f>
        <v>0.10178789654626649</v>
      </c>
      <c r="CG218" s="2">
        <f>SQRT('(5) year_D_R23p2-5.5km'!CQ216^2+'(5) year_D_R23p2-5.5km'!$M216^2)</f>
        <v>7.6073966308421448E-2</v>
      </c>
      <c r="CH218" s="2">
        <f>SQRT('(5) year_D_R23p2-5.5km'!CR216^2+'(5) year_D_R23p2-5.5km'!$M216^2)</f>
        <v>7.7538949134747834E-2</v>
      </c>
      <c r="CI218" s="2">
        <f>SQRT('(5) year_D_R23p2-5.5km'!CS216^2+'(5) year_D_R23p2-5.5km'!$M216^2)</f>
        <v>8.000595909911136E-2</v>
      </c>
      <c r="CJ218" s="2">
        <f>SQRT('(5) year_D_R23p2-5.5km'!CT216^2+'(5) year_D_R23p2-5.5km'!$M216^2)</f>
        <v>8.0872530957587591E-2</v>
      </c>
      <c r="CK218" s="2">
        <f>SQRT('(5) year_D_R23p2-5.5km'!CU216^2+'(5) year_D_R23p2-5.5km'!$M216^2)</f>
        <v>8.0248680290640487E-2</v>
      </c>
      <c r="CL218" s="2">
        <f>SQRT('(5) year_D_R23p2-5.5km'!CV216^2+'(5) year_D_R23p2-5.5km'!$M216^2)</f>
        <v>8.5321015528536978E-2</v>
      </c>
      <c r="CM218" s="2">
        <f>SQRT('(5) year_D_R23p2-5.5km'!CW216^2+'(5) year_D_R23p2-5.5km'!$M216^2)</f>
        <v>8.967223376957778E-2</v>
      </c>
      <c r="CN218" s="2">
        <f>SQRT('(5) year_D_R23p2-5.5km'!CX216^2+'(5) year_D_R23p2-5.5km'!$M216^2)</f>
        <v>0.10231940587983281</v>
      </c>
      <c r="CO218" s="2">
        <f>SQRT('(5) year_D_R23p2-5.5km'!CY216^2+'(5) year_D_R23p2-5.5km'!$M216^2)</f>
        <v>0.10928584734764604</v>
      </c>
      <c r="CP218" s="2">
        <f>SQRT('(5) year_D_R23p2-5.5km'!CZ216^2+'(5) year_D_R23p2-5.5km'!$M216^2)</f>
        <v>0.1557799072624271</v>
      </c>
      <c r="CQ218" s="2">
        <f>SQRT('(5) year_D_R23p2-5.5km'!DA216^2+'(5) year_D_R23p2-5.5km'!$M216^2)</f>
        <v>0.11173126258158468</v>
      </c>
      <c r="CR218" s="2">
        <f>SQRT('(5) year_D_R23p2-5.5km'!DB216^2+'(5) year_D_R23p2-5.5km'!$M216^2)</f>
        <v>0.11287559561048027</v>
      </c>
      <c r="CS218" s="2">
        <f>SQRT('(5) year_D_R23p2-5.5km'!DC216^2+'(5) year_D_R23p2-5.5km'!$M216^2)</f>
        <v>0.10293181644890768</v>
      </c>
      <c r="CT218" s="2">
        <f>SQRT('(5) year_D_R23p2-5.5km'!DD216^2+'(5) year_D_R23p2-5.5km'!$M216^2)</f>
        <v>0.1022275580227954</v>
      </c>
      <c r="CU218" s="2">
        <f>SQRT('(5) year_D_R23p2-5.5km'!DE216^2+'(5) year_D_R23p2-5.5km'!$M216^2)</f>
        <v>8.8677443268148165E-2</v>
      </c>
      <c r="CV218" s="2">
        <f>SQRT('(5) year_D_R23p2-5.5km'!DF216^2+'(5) year_D_R23p2-5.5km'!$M216^2)</f>
        <v>8.0511550206529045E-2</v>
      </c>
      <c r="CW218" s="2">
        <f>SQRT('(5) year_D_R23p2-5.5km'!DG216^2+'(5) year_D_R23p2-5.5km'!$M216^2)</f>
        <v>8.0583541866981107E-2</v>
      </c>
      <c r="CX218" s="2">
        <f>SQRT('(5) year_D_R23p2-5.5km'!DH216^2+'(5) year_D_R23p2-5.5km'!$M216^2)</f>
        <v>8.2146294658029917E-2</v>
      </c>
      <c r="CY218" s="90">
        <f t="shared" si="31"/>
        <v>2.0651886346062156E-2</v>
      </c>
      <c r="CZ218" s="2">
        <f t="shared" si="28"/>
        <v>4.3969268296690893E-2</v>
      </c>
      <c r="DA218" s="2">
        <f t="shared" si="32"/>
        <v>2.2502300478245977E-2</v>
      </c>
    </row>
    <row r="219" spans="1:105" x14ac:dyDescent="0.2">
      <c r="A219" s="170" t="s">
        <v>231</v>
      </c>
      <c r="B219" s="3" t="s">
        <v>177</v>
      </c>
      <c r="C219" s="2">
        <f>'(6) SMB_R23p2-5km_Gl'!P218-'(5) year_D_R23p2-5.5km'!P217</f>
        <v>2.429415370000001</v>
      </c>
      <c r="D219" s="2">
        <f>'(6) SMB_R23p2-5km_Gl'!Q218-'(5) year_D_R23p2-5.5km'!Q217</f>
        <v>0.15941537000000139</v>
      </c>
      <c r="E219" s="2">
        <f>'(6) SMB_R23p2-5km_Gl'!R218-'(5) year_D_R23p2-5.5km'!R217</f>
        <v>1.0794153700000013</v>
      </c>
      <c r="F219" s="2">
        <f>'(6) SMB_R23p2-5km_Gl'!S218-'(5) year_D_R23p2-5.5km'!S217</f>
        <v>0.8394153700000011</v>
      </c>
      <c r="G219" s="2">
        <f>'(6) SMB_R23p2-5km_Gl'!T218-'(5) year_D_R23p2-5.5km'!T217</f>
        <v>0.70941537000000121</v>
      </c>
      <c r="H219" s="2">
        <f>'(6) SMB_R23p2-5km_Gl'!U218-'(5) year_D_R23p2-5.5km'!U217</f>
        <v>1.719415370000001</v>
      </c>
      <c r="I219" s="2">
        <f>'(6) SMB_R23p2-5km_Gl'!V218-'(5) year_D_R23p2-5.5km'!V217</f>
        <v>2.1594153700000014</v>
      </c>
      <c r="J219" s="2">
        <f>'(6) SMB_R23p2-5km_Gl'!W218-'(5) year_D_R23p2-5.5km'!W217</f>
        <v>1.0294153700000006</v>
      </c>
      <c r="K219" s="2">
        <f>'(6) SMB_R23p2-5km_Gl'!X218-'(5) year_D_R23p2-5.5km'!X217</f>
        <v>1.219415370000001</v>
      </c>
      <c r="L219" s="2">
        <f>'(6) SMB_R23p2-5km_Gl'!Y218-'(5) year_D_R23p2-5.5km'!Y217</f>
        <v>-1.1205846299999989</v>
      </c>
      <c r="M219" s="2">
        <f>'(6) SMB_R23p2-5km_Gl'!Z218-'(5) year_D_R23p2-5.5km'!Z217</f>
        <v>-0.49058462999999897</v>
      </c>
      <c r="N219" s="2">
        <f>'(6) SMB_R23p2-5km_Gl'!AA218-'(5) year_D_R23p2-5.5km'!AA217</f>
        <v>-0.60058462999999929</v>
      </c>
      <c r="O219" s="2">
        <f>'(6) SMB_R23p2-5km_Gl'!AB218-'(5) year_D_R23p2-5.5km'!AB217</f>
        <v>0.63425358000000021</v>
      </c>
      <c r="P219" s="2">
        <f>'(6) SMB_R23p2-5km_Gl'!AC218-'(5) year_D_R23p2-5.5km'!AC217</f>
        <v>3.1141457200000007</v>
      </c>
      <c r="Q219" s="2">
        <f>'(6) SMB_R23p2-5km_Gl'!AD218-'(5) year_D_R23p2-5.5km'!AD217</f>
        <v>0.40403786000000075</v>
      </c>
      <c r="R219" s="2">
        <f>'(6) SMB_R23p2-5km_Gl'!AE218-'(5) year_D_R23p2-5.5km'!AE217</f>
        <v>1.88488525</v>
      </c>
      <c r="S219" s="2">
        <f>'(6) SMB_R23p2-5km_Gl'!AF218-'(5) year_D_R23p2-5.5km'!AF217</f>
        <v>0.80352490238000041</v>
      </c>
      <c r="T219" s="2">
        <f>'(6) SMB_R23p2-5km_Gl'!AG218-'(5) year_D_R23p2-5.5km'!AG217</f>
        <v>-0.65542629072000036</v>
      </c>
      <c r="U219" s="2">
        <f>'(6) SMB_R23p2-5km_Gl'!AH218-'(5) year_D_R23p2-5.5km'!AH217</f>
        <v>1.59163431674</v>
      </c>
      <c r="V219" s="2">
        <f>'(6) SMB_R23p2-5km_Gl'!AI218-'(5) year_D_R23p2-5.5km'!AI217</f>
        <v>1.8076157207000003</v>
      </c>
      <c r="W219" s="2">
        <f>'(6) SMB_R23p2-5km_Gl'!AJ218-'(5) year_D_R23p2-5.5km'!AJ217</f>
        <v>1.02149504491</v>
      </c>
      <c r="X219" s="2">
        <f>'(6) SMB_R23p2-5km_Gl'!AK218-'(5) year_D_R23p2-5.5km'!AK217</f>
        <v>-0.24278569284000096</v>
      </c>
      <c r="Y219" s="2">
        <f>'(6) SMB_R23p2-5km_Gl'!AL218-'(5) year_D_R23p2-5.5km'!AL217</f>
        <v>7.4773507450000665E-2</v>
      </c>
      <c r="Z219" s="2">
        <f>'(6) SMB_R23p2-5km_Gl'!AM218-'(5) year_D_R23p2-5.5km'!AM217</f>
        <v>-2.865827354219999</v>
      </c>
      <c r="AA219" s="2">
        <f>'(6) SMB_R23p2-5km_Gl'!AN218-'(5) year_D_R23p2-5.5km'!AN217</f>
        <v>0.92891188609000075</v>
      </c>
      <c r="AB219" s="2">
        <f>'(6) SMB_R23p2-5km_Gl'!AO218-'(5) year_D_R23p2-5.5km'!AO217</f>
        <v>0.52021395109000057</v>
      </c>
      <c r="AC219" s="2">
        <f>'(6) SMB_R23p2-5km_Gl'!AP218-'(5) year_D_R23p2-5.5km'!AP217</f>
        <v>1.1534666814500003</v>
      </c>
      <c r="AD219" s="2">
        <f>'(6) SMB_R23p2-5km_Gl'!AQ218-'(5) year_D_R23p2-5.5km'!AQ217</f>
        <v>7.6465371840000351E-2</v>
      </c>
      <c r="AE219" s="2">
        <f>'(6) SMB_R23p2-5km_Gl'!AR218-'(5) year_D_R23p2-5.5km'!AR217</f>
        <v>1.0289447248800005</v>
      </c>
      <c r="AF219" s="2">
        <f>'(6) SMB_R23p2-5km_Gl'!AS218-'(5) year_D_R23p2-5.5km'!AS217</f>
        <v>0.68075141240000114</v>
      </c>
      <c r="AG219" s="2">
        <f>'(6) SMB_R23p2-5km_Gl'!AT218-'(5) year_D_R23p2-5.5km'!AT217</f>
        <v>1.0346841898400001</v>
      </c>
      <c r="AH219" s="2">
        <f>'(6) SMB_R23p2-5km_Gl'!AU218-'(5) year_D_R23p2-5.5km'!AU217</f>
        <v>3.9124323560200001</v>
      </c>
      <c r="AI219" s="2">
        <f>'(6) SMB_R23p2-5km_Gl'!AV218-'(5) year_D_R23p2-5.5km'!AV217</f>
        <v>-0.42548409992000025</v>
      </c>
      <c r="AJ219" s="2">
        <f>'(6) SMB_R23p2-5km_Gl'!AW218-'(5) year_D_R23p2-5.5km'!AW217</f>
        <v>-0.69134668151999978</v>
      </c>
      <c r="AK219" s="2">
        <f>'(6) SMB_R23p2-5km_Gl'!AX218-'(5) year_D_R23p2-5.5km'!AX217</f>
        <v>-1.0947023807999998</v>
      </c>
      <c r="AL219" s="2">
        <f>'(6) SMB_R23p2-5km_Gl'!AY218-'(5) year_D_R23p2-5.5km'!AY217</f>
        <v>-0.34733553542999918</v>
      </c>
      <c r="AM219" s="2">
        <f>'(6) SMB_R23p2-5km_Gl'!AZ218-'(5) year_D_R23p2-5.5km'!AZ217</f>
        <v>0.16923648132000046</v>
      </c>
      <c r="AN219" s="2">
        <f>'(6) SMB_R23p2-5km_Gl'!BA218-'(5) year_D_R23p2-5.5km'!BA217</f>
        <v>0.56312635615999973</v>
      </c>
      <c r="AO219" s="2">
        <f>'(6) SMB_R23p2-5km_Gl'!BB218-'(5) year_D_R23p2-5.5km'!BB217</f>
        <v>0.49331395008000012</v>
      </c>
      <c r="AP219" s="2">
        <f>'(6) SMB_R23p2-5km_Gl'!BC218-'(5) year_D_R23p2-5.5km'!BC217</f>
        <v>-1.3790197647999998</v>
      </c>
      <c r="AQ219" s="2">
        <f>'(6) SMB_R23p2-5km_Gl'!BD218-'(5) year_D_R23p2-5.5km'!BD217</f>
        <v>-0.28278211204000048</v>
      </c>
      <c r="AR219" s="2">
        <f>'(6) SMB_R23p2-5km_Gl'!BE218-'(5) year_D_R23p2-5.5km'!BE217</f>
        <v>0.58878162125000078</v>
      </c>
      <c r="AS219" s="2">
        <f>'(6) SMB_R23p2-5km_Gl'!BF218-'(5) year_D_R23p2-5.5km'!BF217</f>
        <v>1.2973977368799998</v>
      </c>
      <c r="AT219" s="2">
        <f>'(6) SMB_R23p2-5km_Gl'!BG218-'(5) year_D_R23p2-5.5km'!BG217</f>
        <v>0.61655821525999954</v>
      </c>
      <c r="AU219" s="2">
        <f>'(6) SMB_R23p2-5km_Gl'!BH218-'(5) year_D_R23p2-5.5km'!BH217</f>
        <v>0.7724872978999997</v>
      </c>
      <c r="AV219" s="2">
        <f>'(6) SMB_R23p2-5km_Gl'!BI218-'(5) year_D_R23p2-5.5km'!BI217</f>
        <v>3.0870468119999828E-2</v>
      </c>
      <c r="AW219" s="2">
        <f>'(6) SMB_R23p2-5km_Gl'!BJ218-'(5) year_D_R23p2-5.5km'!BJ217</f>
        <v>0.82955469682000071</v>
      </c>
      <c r="AX219" s="23">
        <f t="shared" si="27"/>
        <v>0.57287572022760891</v>
      </c>
      <c r="AY219" s="23">
        <f t="shared" si="29"/>
        <v>0.89000209360000049</v>
      </c>
      <c r="AZ219" s="23">
        <f t="shared" si="30"/>
        <v>0.38710634642222236</v>
      </c>
      <c r="BD219" s="2">
        <f>SQRT('(5) year_D_R23p2-5.5km'!BN217^2+'(5) year_D_R23p2-5.5km'!$M217^2)</f>
        <v>5.6514318169890458</v>
      </c>
      <c r="BE219" s="2">
        <f>SQRT('(5) year_D_R23p2-5.5km'!BO217^2+'(5) year_D_R23p2-5.5km'!$M217^2)</f>
        <v>5.1823474982615441</v>
      </c>
      <c r="BF219" s="2">
        <f>SQRT('(5) year_D_R23p2-5.5km'!BP217^2+'(5) year_D_R23p2-5.5km'!$M217^2)</f>
        <v>4.7332302373817106</v>
      </c>
      <c r="BG219" s="2">
        <f>SQRT('(5) year_D_R23p2-5.5km'!BQ217^2+'(5) year_D_R23p2-5.5km'!$M217^2)</f>
        <v>4.3090711545632638</v>
      </c>
      <c r="BH219" s="2">
        <f>SQRT('(5) year_D_R23p2-5.5km'!BR217^2+'(5) year_D_R23p2-5.5km'!$M217^2)</f>
        <v>3.9048813417899813</v>
      </c>
      <c r="BI219" s="2">
        <f>SQRT('(5) year_D_R23p2-5.5km'!BS217^2+'(5) year_D_R23p2-5.5km'!$M217^2)</f>
        <v>3.5206625537044651</v>
      </c>
      <c r="BJ219" s="2">
        <f>SQRT('(5) year_D_R23p2-5.5km'!BT217^2+'(5) year_D_R23p2-5.5km'!$M217^2)</f>
        <v>3.1564171789264264</v>
      </c>
      <c r="BK219" s="2">
        <f>SQRT('(5) year_D_R23p2-5.5km'!BU217^2+'(5) year_D_R23p2-5.5km'!$M217^2)</f>
        <v>2.8121485636713719</v>
      </c>
      <c r="BL219" s="2">
        <f>SQRT('(5) year_D_R23p2-5.5km'!BV217^2+'(5) year_D_R23p2-5.5km'!$M217^2)</f>
        <v>2.482872779563146</v>
      </c>
      <c r="BM219" s="2">
        <f>SQRT('(5) year_D_R23p2-5.5km'!BW217^2+'(5) year_D_R23p2-5.5km'!$M217^2)</f>
        <v>2.1735873581682803</v>
      </c>
      <c r="BN219" s="2">
        <f>SQRT('(5) year_D_R23p2-5.5km'!BX217^2+'(5) year_D_R23p2-5.5km'!$M217^2)</f>
        <v>1.8843055180871773</v>
      </c>
      <c r="BO219" s="2">
        <f>SQRT('(5) year_D_R23p2-5.5km'!BY217^2+'(5) year_D_R23p2-5.5km'!$M217^2)</f>
        <v>1.6150514564169034</v>
      </c>
      <c r="BP219" s="2">
        <f>SQRT('(5) year_D_R23p2-5.5km'!BZ217^2+'(5) year_D_R23p2-5.5km'!$M217^2)</f>
        <v>1.3767256468269626</v>
      </c>
      <c r="BQ219" s="2">
        <f>SQRT('(5) year_D_R23p2-5.5km'!CA217^2+'(5) year_D_R23p2-5.5km'!$M217^2)</f>
        <v>1.1906950259933557</v>
      </c>
      <c r="BR219" s="2">
        <f>SQRT('(5) year_D_R23p2-5.5km'!CB217^2+'(5) year_D_R23p2-5.5km'!$M217^2)</f>
        <v>1.1142641292380433</v>
      </c>
      <c r="BS219" s="2">
        <f>SQRT('(5) year_D_R23p2-5.5km'!CC217^2+'(5) year_D_R23p2-5.5km'!$M217^2)</f>
        <v>1.1058206894688076</v>
      </c>
      <c r="BT219" s="2">
        <f>SQRT('(5) year_D_R23p2-5.5km'!CD217^2+'(5) year_D_R23p2-5.5km'!$M217^2)</f>
        <v>1.1026308653429002</v>
      </c>
      <c r="BU219" s="2">
        <f>SQRT('(5) year_D_R23p2-5.5km'!CE217^2+'(5) year_D_R23p2-5.5km'!$M217^2)</f>
        <v>1.0849552316788047</v>
      </c>
      <c r="BV219" s="2">
        <f>SQRT('(5) year_D_R23p2-5.5km'!CF217^2+'(5) year_D_R23p2-5.5km'!$M217^2)</f>
        <v>1.0835615975399537</v>
      </c>
      <c r="BW219" s="2">
        <f>SQRT('(5) year_D_R23p2-5.5km'!CG217^2+'(5) year_D_R23p2-5.5km'!$M217^2)</f>
        <v>1.1631223208282664</v>
      </c>
      <c r="BX219" s="2">
        <f>SQRT('(5) year_D_R23p2-5.5km'!CH217^2+'(5) year_D_R23p2-5.5km'!$M217^2)</f>
        <v>1.2727371739299771</v>
      </c>
      <c r="BY219" s="2">
        <f>SQRT('(5) year_D_R23p2-5.5km'!CI217^2+'(5) year_D_R23p2-5.5km'!$M217^2)</f>
        <v>1.3380795387184596</v>
      </c>
      <c r="BZ219" s="2">
        <f>SQRT('(5) year_D_R23p2-5.5km'!CJ217^2+'(5) year_D_R23p2-5.5km'!$M217^2)</f>
        <v>1.3594448923318925</v>
      </c>
      <c r="CA219" s="2">
        <f>SQRT('(5) year_D_R23p2-5.5km'!CK217^2+'(5) year_D_R23p2-5.5km'!$M217^2)</f>
        <v>1.7008670809715301</v>
      </c>
      <c r="CB219" s="2">
        <f>SQRT('(5) year_D_R23p2-5.5km'!CL217^2+'(5) year_D_R23p2-5.5km'!$M217^2)</f>
        <v>1.158425113235545</v>
      </c>
      <c r="CC219" s="2">
        <f>SQRT('(5) year_D_R23p2-5.5km'!CM217^2+'(5) year_D_R23p2-5.5km'!$M217^2)</f>
        <v>1.2338202058559515</v>
      </c>
      <c r="CD219" s="2">
        <f>SQRT('(5) year_D_R23p2-5.5km'!CN217^2+'(5) year_D_R23p2-5.5km'!$M217^2)</f>
        <v>1.1093913110010665</v>
      </c>
      <c r="CE219" s="2">
        <f>SQRT('(5) year_D_R23p2-5.5km'!CO217^2+'(5) year_D_R23p2-5.5km'!$M217^2)</f>
        <v>1.0966238555115124</v>
      </c>
      <c r="CF219" s="2">
        <f>SQRT('(5) year_D_R23p2-5.5km'!CP217^2+'(5) year_D_R23p2-5.5km'!$M217^2)</f>
        <v>1.0699331789548361</v>
      </c>
      <c r="CG219" s="2">
        <f>SQRT('(5) year_D_R23p2-5.5km'!CQ217^2+'(5) year_D_R23p2-5.5km'!$M217^2)</f>
        <v>1.0576993229544585</v>
      </c>
      <c r="CH219" s="2">
        <f>SQRT('(5) year_D_R23p2-5.5km'!CR217^2+'(5) year_D_R23p2-5.5km'!$M217^2)</f>
        <v>1.1584029306284127</v>
      </c>
      <c r="CI219" s="2">
        <f>SQRT('(5) year_D_R23p2-5.5km'!CS217^2+'(5) year_D_R23p2-5.5km'!$M217^2)</f>
        <v>1.2451322595454695</v>
      </c>
      <c r="CJ219" s="2">
        <f>SQRT('(5) year_D_R23p2-5.5km'!CT217^2+'(5) year_D_R23p2-5.5km'!$M217^2)</f>
        <v>1.2294814119226136</v>
      </c>
      <c r="CK219" s="2">
        <f>SQRT('(5) year_D_R23p2-5.5km'!CU217^2+'(5) year_D_R23p2-5.5km'!$M217^2)</f>
        <v>1.2368965388919138</v>
      </c>
      <c r="CL219" s="2">
        <f>SQRT('(5) year_D_R23p2-5.5km'!CV217^2+'(5) year_D_R23p2-5.5km'!$M217^2)</f>
        <v>1.1628449013967741</v>
      </c>
      <c r="CM219" s="2">
        <f>SQRT('(5) year_D_R23p2-5.5km'!CW217^2+'(5) year_D_R23p2-5.5km'!$M217^2)</f>
        <v>1.0511676768832434</v>
      </c>
      <c r="CN219" s="2">
        <f>SQRT('(5) year_D_R23p2-5.5km'!CX217^2+'(5) year_D_R23p2-5.5km'!$M217^2)</f>
        <v>1.0792574696727542</v>
      </c>
      <c r="CO219" s="2">
        <f>SQRT('(5) year_D_R23p2-5.5km'!CY217^2+'(5) year_D_R23p2-5.5km'!$M217^2)</f>
        <v>1.0627517964766937</v>
      </c>
      <c r="CP219" s="2">
        <f>SQRT('(5) year_D_R23p2-5.5km'!CZ217^2+'(5) year_D_R23p2-5.5km'!$M217^2)</f>
        <v>1.0514241250714305</v>
      </c>
      <c r="CQ219" s="2">
        <f>SQRT('(5) year_D_R23p2-5.5km'!DA217^2+'(5) year_D_R23p2-5.5km'!$M217^2)</f>
        <v>1.0914785822094428</v>
      </c>
      <c r="CR219" s="2">
        <f>SQRT('(5) year_D_R23p2-5.5km'!DB217^2+'(5) year_D_R23p2-5.5km'!$M217^2)</f>
        <v>1.067872294079881</v>
      </c>
      <c r="CS219" s="2">
        <f>SQRT('(5) year_D_R23p2-5.5km'!DC217^2+'(5) year_D_R23p2-5.5km'!$M217^2)</f>
        <v>0.9955454501135097</v>
      </c>
      <c r="CT219" s="2">
        <f>SQRT('(5) year_D_R23p2-5.5km'!DD217^2+'(5) year_D_R23p2-5.5km'!$M217^2)</f>
        <v>1.0148820090289055</v>
      </c>
      <c r="CU219" s="2">
        <f>SQRT('(5) year_D_R23p2-5.5km'!DE217^2+'(5) year_D_R23p2-5.5km'!$M217^2)</f>
        <v>1.0277994173575362</v>
      </c>
      <c r="CV219" s="2">
        <f>SQRT('(5) year_D_R23p2-5.5km'!DF217^2+'(5) year_D_R23p2-5.5km'!$M217^2)</f>
        <v>1.0838973239640113</v>
      </c>
      <c r="CW219" s="2">
        <f>SQRT('(5) year_D_R23p2-5.5km'!DG217^2+'(5) year_D_R23p2-5.5km'!$M217^2)</f>
        <v>1.1344608008719448</v>
      </c>
      <c r="CX219" s="2">
        <f>SQRT('(5) year_D_R23p2-5.5km'!DH217^2+'(5) year_D_R23p2-5.5km'!$M217^2)</f>
        <v>1.0373949575209747</v>
      </c>
      <c r="CY219" s="90">
        <f t="shared" si="31"/>
        <v>0.26164620164917607</v>
      </c>
      <c r="CZ219" s="2">
        <f t="shared" si="28"/>
        <v>0.6138761246633897</v>
      </c>
      <c r="DA219" s="2">
        <f t="shared" si="32"/>
        <v>0.25954652291856867</v>
      </c>
    </row>
    <row r="220" spans="1:105" x14ac:dyDescent="0.2">
      <c r="A220" s="170" t="s">
        <v>224</v>
      </c>
      <c r="B220" s="3" t="s">
        <v>177</v>
      </c>
      <c r="C220" s="2">
        <f>'(6) SMB_R23p2-5km_Gl'!P219-'(5) year_D_R23p2-5.5km'!P218</f>
        <v>1.22</v>
      </c>
      <c r="D220" s="2">
        <f>'(6) SMB_R23p2-5km_Gl'!Q219-'(5) year_D_R23p2-5.5km'!Q218</f>
        <v>0.63</v>
      </c>
      <c r="E220" s="2">
        <f>'(6) SMB_R23p2-5km_Gl'!R219-'(5) year_D_R23p2-5.5km'!R218</f>
        <v>0.52</v>
      </c>
      <c r="F220" s="2">
        <f>'(6) SMB_R23p2-5km_Gl'!S219-'(5) year_D_R23p2-5.5km'!S218</f>
        <v>0.63</v>
      </c>
      <c r="G220" s="2">
        <f>'(6) SMB_R23p2-5km_Gl'!T219-'(5) year_D_R23p2-5.5km'!T218</f>
        <v>0.18</v>
      </c>
      <c r="H220" s="2">
        <f>'(6) SMB_R23p2-5km_Gl'!U219-'(5) year_D_R23p2-5.5km'!U218</f>
        <v>0.39</v>
      </c>
      <c r="I220" s="2">
        <f>'(6) SMB_R23p2-5km_Gl'!V219-'(5) year_D_R23p2-5.5km'!V218</f>
        <v>0.59</v>
      </c>
      <c r="J220" s="2">
        <f>'(6) SMB_R23p2-5km_Gl'!W219-'(5) year_D_R23p2-5.5km'!W218</f>
        <v>0.31</v>
      </c>
      <c r="K220" s="2">
        <f>'(6) SMB_R23p2-5km_Gl'!X219-'(5) year_D_R23p2-5.5km'!X218</f>
        <v>0.25</v>
      </c>
      <c r="L220" s="2">
        <f>'(6) SMB_R23p2-5km_Gl'!Y219-'(5) year_D_R23p2-5.5km'!Y218</f>
        <v>-0.08</v>
      </c>
      <c r="M220" s="2">
        <f>'(6) SMB_R23p2-5km_Gl'!Z219-'(5) year_D_R23p2-5.5km'!Z218</f>
        <v>-0.12</v>
      </c>
      <c r="N220" s="2">
        <f>'(6) SMB_R23p2-5km_Gl'!AA219-'(5) year_D_R23p2-5.5km'!AA218</f>
        <v>-0.18</v>
      </c>
      <c r="O220" s="2">
        <f>'(6) SMB_R23p2-5km_Gl'!AB219-'(5) year_D_R23p2-5.5km'!AB218</f>
        <v>0.59</v>
      </c>
      <c r="P220" s="2">
        <f>'(6) SMB_R23p2-5km_Gl'!AC219-'(5) year_D_R23p2-5.5km'!AC218</f>
        <v>0.85</v>
      </c>
      <c r="Q220" s="2">
        <f>'(6) SMB_R23p2-5km_Gl'!AD219-'(5) year_D_R23p2-5.5km'!AD218</f>
        <v>0.19</v>
      </c>
      <c r="R220" s="2">
        <f>'(6) SMB_R23p2-5km_Gl'!AE219-'(5) year_D_R23p2-5.5km'!AE218</f>
        <v>0.57999999999999996</v>
      </c>
      <c r="S220" s="2">
        <f>'(6) SMB_R23p2-5km_Gl'!AF219-'(5) year_D_R23p2-5.5km'!AF218</f>
        <v>0.12</v>
      </c>
      <c r="T220" s="2">
        <f>'(6) SMB_R23p2-5km_Gl'!AG219-'(5) year_D_R23p2-5.5km'!AG218</f>
        <v>-0.43</v>
      </c>
      <c r="U220" s="2">
        <f>'(6) SMB_R23p2-5km_Gl'!AH219-'(5) year_D_R23p2-5.5km'!AH218</f>
        <v>0.1</v>
      </c>
      <c r="V220" s="2">
        <f>'(6) SMB_R23p2-5km_Gl'!AI219-'(5) year_D_R23p2-5.5km'!AI218</f>
        <v>0.4</v>
      </c>
      <c r="W220" s="2">
        <f>'(6) SMB_R23p2-5km_Gl'!AJ219-'(5) year_D_R23p2-5.5km'!AJ218</f>
        <v>0.72</v>
      </c>
      <c r="X220" s="2">
        <f>'(6) SMB_R23p2-5km_Gl'!AK219-'(5) year_D_R23p2-5.5km'!AK218</f>
        <v>0.2</v>
      </c>
      <c r="Y220" s="2">
        <f>'(6) SMB_R23p2-5km_Gl'!AL219-'(5) year_D_R23p2-5.5km'!AL218</f>
        <v>-0.05</v>
      </c>
      <c r="Z220" s="2">
        <f>'(6) SMB_R23p2-5km_Gl'!AM219-'(5) year_D_R23p2-5.5km'!AM218</f>
        <v>-0.84</v>
      </c>
      <c r="AA220" s="2">
        <f>'(6) SMB_R23p2-5km_Gl'!AN219-'(5) year_D_R23p2-5.5km'!AN218</f>
        <v>0.45</v>
      </c>
      <c r="AB220" s="2">
        <f>'(6) SMB_R23p2-5km_Gl'!AO219-'(5) year_D_R23p2-5.5km'!AO218</f>
        <v>0.2</v>
      </c>
      <c r="AC220" s="2">
        <f>'(6) SMB_R23p2-5km_Gl'!AP219-'(5) year_D_R23p2-5.5km'!AP218</f>
        <v>-0.14000000000000001</v>
      </c>
      <c r="AD220" s="2">
        <f>'(6) SMB_R23p2-5km_Gl'!AQ219-'(5) year_D_R23p2-5.5km'!AQ218</f>
        <v>-0.44</v>
      </c>
      <c r="AE220" s="2">
        <f>'(6) SMB_R23p2-5km_Gl'!AR219-'(5) year_D_R23p2-5.5km'!AR218</f>
        <v>7.0000000000000007E-2</v>
      </c>
      <c r="AF220" s="2">
        <f>'(6) SMB_R23p2-5km_Gl'!AS219-'(5) year_D_R23p2-5.5km'!AS218</f>
        <v>-0.43</v>
      </c>
      <c r="AG220" s="2">
        <f>'(6) SMB_R23p2-5km_Gl'!AT219-'(5) year_D_R23p2-5.5km'!AT218</f>
        <v>0.19</v>
      </c>
      <c r="AH220" s="2">
        <f>'(6) SMB_R23p2-5km_Gl'!AU219-'(5) year_D_R23p2-5.5km'!AU218</f>
        <v>0.7</v>
      </c>
      <c r="AI220" s="2">
        <f>'(6) SMB_R23p2-5km_Gl'!AV219-'(5) year_D_R23p2-5.5km'!AV218</f>
        <v>-0.6</v>
      </c>
      <c r="AJ220" s="2">
        <f>'(6) SMB_R23p2-5km_Gl'!AW219-'(5) year_D_R23p2-5.5km'!AW218</f>
        <v>-0.4</v>
      </c>
      <c r="AK220" s="2">
        <f>'(6) SMB_R23p2-5km_Gl'!AX219-'(5) year_D_R23p2-5.5km'!AX218</f>
        <v>-0.47</v>
      </c>
      <c r="AL220" s="2">
        <f>'(6) SMB_R23p2-5km_Gl'!AY219-'(5) year_D_R23p2-5.5km'!AY218</f>
        <v>-0.57999999999999996</v>
      </c>
      <c r="AM220" s="2">
        <f>'(6) SMB_R23p2-5km_Gl'!AZ219-'(5) year_D_R23p2-5.5km'!AZ218</f>
        <v>-0.14000000000000001</v>
      </c>
      <c r="AN220" s="2">
        <f>'(6) SMB_R23p2-5km_Gl'!BA219-'(5) year_D_R23p2-5.5km'!BA218</f>
        <v>-0.42</v>
      </c>
      <c r="AO220" s="2">
        <f>'(6) SMB_R23p2-5km_Gl'!BB219-'(5) year_D_R23p2-5.5km'!BB218</f>
        <v>-0.34</v>
      </c>
      <c r="AP220" s="2">
        <f>'(6) SMB_R23p2-5km_Gl'!BC219-'(5) year_D_R23p2-5.5km'!BC218</f>
        <v>-0.85</v>
      </c>
      <c r="AQ220" s="2">
        <f>'(6) SMB_R23p2-5km_Gl'!BD219-'(5) year_D_R23p2-5.5km'!BD218</f>
        <v>-0.59</v>
      </c>
      <c r="AR220" s="2">
        <f>'(6) SMB_R23p2-5km_Gl'!BE219-'(5) year_D_R23p2-5.5km'!BE218</f>
        <v>-0.39</v>
      </c>
      <c r="AS220" s="2">
        <f>'(6) SMB_R23p2-5km_Gl'!BF219-'(5) year_D_R23p2-5.5km'!BF218</f>
        <v>-0.19</v>
      </c>
      <c r="AT220" s="2">
        <f>'(6) SMB_R23p2-5km_Gl'!BG219-'(5) year_D_R23p2-5.5km'!BG218</f>
        <v>0.01</v>
      </c>
      <c r="AU220" s="2">
        <f>'(6) SMB_R23p2-5km_Gl'!BH219-'(5) year_D_R23p2-5.5km'!BH218</f>
        <v>-0.39</v>
      </c>
      <c r="AV220" s="2">
        <f>'(6) SMB_R23p2-5km_Gl'!BI219-'(5) year_D_R23p2-5.5km'!BI218</f>
        <v>-0.56999999999999995</v>
      </c>
      <c r="AW220" s="2">
        <f>'(6) SMB_R23p2-5km_Gl'!BJ219-'(5) year_D_R23p2-5.5km'!BJ218</f>
        <v>-0.17</v>
      </c>
      <c r="AX220" s="23">
        <f t="shared" si="27"/>
        <v>3.1521739130434837E-2</v>
      </c>
      <c r="AY220" s="23">
        <f t="shared" si="29"/>
        <v>0.33368421052631581</v>
      </c>
      <c r="AZ220" s="23">
        <f t="shared" si="30"/>
        <v>-0.29944444444444446</v>
      </c>
      <c r="BD220" s="2">
        <f>SQRT('(5) year_D_R23p2-5.5km'!BN218^2+'(5) year_D_R23p2-5.5km'!$M218^2)</f>
        <v>2.0302949542425914E-2</v>
      </c>
      <c r="BE220" s="2">
        <f>SQRT('(5) year_D_R23p2-5.5km'!BO218^2+'(5) year_D_R23p2-5.5km'!$M218^2)</f>
        <v>2.0302949542425914E-2</v>
      </c>
      <c r="BF220" s="2">
        <f>SQRT('(5) year_D_R23p2-5.5km'!BP218^2+'(5) year_D_R23p2-5.5km'!$M218^2)</f>
        <v>2.0302949542425914E-2</v>
      </c>
      <c r="BG220" s="2">
        <f>SQRT('(5) year_D_R23p2-5.5km'!BQ218^2+'(5) year_D_R23p2-5.5km'!$M218^2)</f>
        <v>2.0302949542425914E-2</v>
      </c>
      <c r="BH220" s="2">
        <f>SQRT('(5) year_D_R23p2-5.5km'!BR218^2+'(5) year_D_R23p2-5.5km'!$M218^2)</f>
        <v>2.0302949542425914E-2</v>
      </c>
      <c r="BI220" s="2">
        <f>SQRT('(5) year_D_R23p2-5.5km'!BS218^2+'(5) year_D_R23p2-5.5km'!$M218^2)</f>
        <v>2.0302949542425914E-2</v>
      </c>
      <c r="BJ220" s="2">
        <f>SQRT('(5) year_D_R23p2-5.5km'!BT218^2+'(5) year_D_R23p2-5.5km'!$M218^2)</f>
        <v>2.0302949542425914E-2</v>
      </c>
      <c r="BK220" s="2">
        <f>SQRT('(5) year_D_R23p2-5.5km'!BU218^2+'(5) year_D_R23p2-5.5km'!$M218^2)</f>
        <v>2.0302949542425914E-2</v>
      </c>
      <c r="BL220" s="2">
        <f>SQRT('(5) year_D_R23p2-5.5km'!BV218^2+'(5) year_D_R23p2-5.5km'!$M218^2)</f>
        <v>2.0302949542425914E-2</v>
      </c>
      <c r="BM220" s="2">
        <f>SQRT('(5) year_D_R23p2-5.5km'!BW218^2+'(5) year_D_R23p2-5.5km'!$M218^2)</f>
        <v>2.0302949542425914E-2</v>
      </c>
      <c r="BN220" s="2">
        <f>SQRT('(5) year_D_R23p2-5.5km'!BX218^2+'(5) year_D_R23p2-5.5km'!$M218^2)</f>
        <v>2.0302949542425914E-2</v>
      </c>
      <c r="BO220" s="2">
        <f>SQRT('(5) year_D_R23p2-5.5km'!BY218^2+'(5) year_D_R23p2-5.5km'!$M218^2)</f>
        <v>2.0302949542425914E-2</v>
      </c>
      <c r="BP220" s="2">
        <f>SQRT('(5) year_D_R23p2-5.5km'!BZ218^2+'(5) year_D_R23p2-5.5km'!$M218^2)</f>
        <v>2.0302949542425914E-2</v>
      </c>
      <c r="BQ220" s="2">
        <f>SQRT('(5) year_D_R23p2-5.5km'!CA218^2+'(5) year_D_R23p2-5.5km'!$M218^2)</f>
        <v>2.0302949542425914E-2</v>
      </c>
      <c r="BR220" s="2">
        <f>SQRT('(5) year_D_R23p2-5.5km'!CB218^2+'(5) year_D_R23p2-5.5km'!$M218^2)</f>
        <v>2.0302949542425914E-2</v>
      </c>
      <c r="BS220" s="2">
        <f>SQRT('(5) year_D_R23p2-5.5km'!CC218^2+'(5) year_D_R23p2-5.5km'!$M218^2)</f>
        <v>2.0302949542425914E-2</v>
      </c>
      <c r="BT220" s="2">
        <f>SQRT('(5) year_D_R23p2-5.5km'!CD218^2+'(5) year_D_R23p2-5.5km'!$M218^2)</f>
        <v>2.0302949542425914E-2</v>
      </c>
      <c r="BU220" s="2">
        <f>SQRT('(5) year_D_R23p2-5.5km'!CE218^2+'(5) year_D_R23p2-5.5km'!$M218^2)</f>
        <v>2.0302949542425914E-2</v>
      </c>
      <c r="BV220" s="2">
        <f>SQRT('(5) year_D_R23p2-5.5km'!CF218^2+'(5) year_D_R23p2-5.5km'!$M218^2)</f>
        <v>2.0302949542425914E-2</v>
      </c>
      <c r="BW220" s="2">
        <f>SQRT('(5) year_D_R23p2-5.5km'!CG218^2+'(5) year_D_R23p2-5.5km'!$M218^2)</f>
        <v>2.0302949542425914E-2</v>
      </c>
      <c r="BX220" s="2">
        <f>SQRT('(5) year_D_R23p2-5.5km'!CH218^2+'(5) year_D_R23p2-5.5km'!$M218^2)</f>
        <v>2.0302949542425914E-2</v>
      </c>
      <c r="BY220" s="2">
        <f>SQRT('(5) year_D_R23p2-5.5km'!CI218^2+'(5) year_D_R23p2-5.5km'!$M218^2)</f>
        <v>2.0302949542425914E-2</v>
      </c>
      <c r="BZ220" s="2">
        <f>SQRT('(5) year_D_R23p2-5.5km'!CJ218^2+'(5) year_D_R23p2-5.5km'!$M218^2)</f>
        <v>2.0302949542425914E-2</v>
      </c>
      <c r="CA220" s="2">
        <f>SQRT('(5) year_D_R23p2-5.5km'!CK218^2+'(5) year_D_R23p2-5.5km'!$M218^2)</f>
        <v>2.0302949542425914E-2</v>
      </c>
      <c r="CB220" s="2">
        <f>SQRT('(5) year_D_R23p2-5.5km'!CL218^2+'(5) year_D_R23p2-5.5km'!$M218^2)</f>
        <v>2.0302949542425914E-2</v>
      </c>
      <c r="CC220" s="2">
        <f>SQRT('(5) year_D_R23p2-5.5km'!CM218^2+'(5) year_D_R23p2-5.5km'!$M218^2)</f>
        <v>2.0302949542425914E-2</v>
      </c>
      <c r="CD220" s="2">
        <f>SQRT('(5) year_D_R23p2-5.5km'!CN218^2+'(5) year_D_R23p2-5.5km'!$M218^2)</f>
        <v>2.0302949542425914E-2</v>
      </c>
      <c r="CE220" s="2">
        <f>SQRT('(5) year_D_R23p2-5.5km'!CO218^2+'(5) year_D_R23p2-5.5km'!$M218^2)</f>
        <v>2.0302949542425914E-2</v>
      </c>
      <c r="CF220" s="2">
        <f>SQRT('(5) year_D_R23p2-5.5km'!CP218^2+'(5) year_D_R23p2-5.5km'!$M218^2)</f>
        <v>2.0302949542425914E-2</v>
      </c>
      <c r="CG220" s="2">
        <f>SQRT('(5) year_D_R23p2-5.5km'!CQ218^2+'(5) year_D_R23p2-5.5km'!$M218^2)</f>
        <v>2.0302949542425914E-2</v>
      </c>
      <c r="CH220" s="2">
        <f>SQRT('(5) year_D_R23p2-5.5km'!CR218^2+'(5) year_D_R23p2-5.5km'!$M218^2)</f>
        <v>2.0302949542425914E-2</v>
      </c>
      <c r="CI220" s="2">
        <f>SQRT('(5) year_D_R23p2-5.5km'!CS218^2+'(5) year_D_R23p2-5.5km'!$M218^2)</f>
        <v>2.0302949542425914E-2</v>
      </c>
      <c r="CJ220" s="2">
        <f>SQRT('(5) year_D_R23p2-5.5km'!CT218^2+'(5) year_D_R23p2-5.5km'!$M218^2)</f>
        <v>2.0302949542425914E-2</v>
      </c>
      <c r="CK220" s="2">
        <f>SQRT('(5) year_D_R23p2-5.5km'!CU218^2+'(5) year_D_R23p2-5.5km'!$M218^2)</f>
        <v>2.0302949542425914E-2</v>
      </c>
      <c r="CL220" s="2">
        <f>SQRT('(5) year_D_R23p2-5.5km'!CV218^2+'(5) year_D_R23p2-5.5km'!$M218^2)</f>
        <v>2.0302949542425914E-2</v>
      </c>
      <c r="CM220" s="2">
        <f>SQRT('(5) year_D_R23p2-5.5km'!CW218^2+'(5) year_D_R23p2-5.5km'!$M218^2)</f>
        <v>2.0302949542425914E-2</v>
      </c>
      <c r="CN220" s="2">
        <f>SQRT('(5) year_D_R23p2-5.5km'!CX218^2+'(5) year_D_R23p2-5.5km'!$M218^2)</f>
        <v>2.0302949542425914E-2</v>
      </c>
      <c r="CO220" s="2">
        <f>SQRT('(5) year_D_R23p2-5.5km'!CY218^2+'(5) year_D_R23p2-5.5km'!$M218^2)</f>
        <v>2.0302949542425914E-2</v>
      </c>
      <c r="CP220" s="2">
        <f>SQRT('(5) year_D_R23p2-5.5km'!CZ218^2+'(5) year_D_R23p2-5.5km'!$M218^2)</f>
        <v>2.0302949542425914E-2</v>
      </c>
      <c r="CQ220" s="2">
        <f>SQRT('(5) year_D_R23p2-5.5km'!DA218^2+'(5) year_D_R23p2-5.5km'!$M218^2)</f>
        <v>2.0302949542425914E-2</v>
      </c>
      <c r="CR220" s="2">
        <f>SQRT('(5) year_D_R23p2-5.5km'!DB218^2+'(5) year_D_R23p2-5.5km'!$M218^2)</f>
        <v>2.0302949542425914E-2</v>
      </c>
      <c r="CS220" s="2">
        <f>SQRT('(5) year_D_R23p2-5.5km'!DC218^2+'(5) year_D_R23p2-5.5km'!$M218^2)</f>
        <v>2.0302949542425914E-2</v>
      </c>
      <c r="CT220" s="2">
        <f>SQRT('(5) year_D_R23p2-5.5km'!DD218^2+'(5) year_D_R23p2-5.5km'!$M218^2)</f>
        <v>2.0302949542425914E-2</v>
      </c>
      <c r="CU220" s="2">
        <f>SQRT('(5) year_D_R23p2-5.5km'!DE218^2+'(5) year_D_R23p2-5.5km'!$M218^2)</f>
        <v>2.0302949542425914E-2</v>
      </c>
      <c r="CV220" s="2">
        <f>SQRT('(5) year_D_R23p2-5.5km'!DF218^2+'(5) year_D_R23p2-5.5km'!$M218^2)</f>
        <v>2.0302949542425914E-2</v>
      </c>
      <c r="CW220" s="2">
        <f>SQRT('(5) year_D_R23p2-5.5km'!DG218^2+'(5) year_D_R23p2-5.5km'!$M218^2)</f>
        <v>2.0302949542425914E-2</v>
      </c>
      <c r="CX220" s="2">
        <f>SQRT('(5) year_D_R23p2-5.5km'!DH218^2+'(5) year_D_R23p2-5.5km'!$M218^2)</f>
        <v>2.0302949542425914E-2</v>
      </c>
      <c r="CY220" s="90">
        <f t="shared" si="31"/>
        <v>3.026585021374175E-3</v>
      </c>
      <c r="CZ220" s="2">
        <f t="shared" si="28"/>
        <v>4.7854510998458916E-3</v>
      </c>
      <c r="DA220" s="2">
        <f t="shared" si="32"/>
        <v>4.7854510998458916E-3</v>
      </c>
    </row>
    <row r="221" spans="1:105" x14ac:dyDescent="0.2">
      <c r="A221" s="170" t="s">
        <v>53</v>
      </c>
      <c r="B221" s="3" t="s">
        <v>177</v>
      </c>
      <c r="C221" s="2">
        <f>'(6) SMB_R23p2-5km_Gl'!P220-'(5) year_D_R23p2-5.5km'!P219</f>
        <v>0.88628087999999972</v>
      </c>
      <c r="D221" s="2">
        <f>'(6) SMB_R23p2-5km_Gl'!Q220-'(5) year_D_R23p2-5.5km'!Q219</f>
        <v>-0.28371912000000021</v>
      </c>
      <c r="E221" s="2">
        <f>'(6) SMB_R23p2-5km_Gl'!R220-'(5) year_D_R23p2-5.5km'!R219</f>
        <v>0.13628087999999972</v>
      </c>
      <c r="F221" s="2">
        <f>'(6) SMB_R23p2-5km_Gl'!S220-'(5) year_D_R23p2-5.5km'!S219</f>
        <v>0.19628087999999977</v>
      </c>
      <c r="G221" s="2">
        <f>'(6) SMB_R23p2-5km_Gl'!T220-'(5) year_D_R23p2-5.5km'!T219</f>
        <v>-0.2637191200000002</v>
      </c>
      <c r="H221" s="2">
        <f>'(6) SMB_R23p2-5km_Gl'!U220-'(5) year_D_R23p2-5.5km'!U219</f>
        <v>0.62628087999999993</v>
      </c>
      <c r="I221" s="2">
        <f>'(6) SMB_R23p2-5km_Gl'!V220-'(5) year_D_R23p2-5.5km'!V219</f>
        <v>0.85628087999999947</v>
      </c>
      <c r="J221" s="2">
        <f>'(6) SMB_R23p2-5km_Gl'!W220-'(5) year_D_R23p2-5.5km'!W219</f>
        <v>0.24628087999999959</v>
      </c>
      <c r="K221" s="2">
        <f>'(6) SMB_R23p2-5km_Gl'!X220-'(5) year_D_R23p2-5.5km'!X219</f>
        <v>0.18628087999999998</v>
      </c>
      <c r="L221" s="2">
        <f>'(6) SMB_R23p2-5km_Gl'!Y220-'(5) year_D_R23p2-5.5km'!Y219</f>
        <v>-1.1837191200000001</v>
      </c>
      <c r="M221" s="2">
        <f>'(6) SMB_R23p2-5km_Gl'!Z220-'(5) year_D_R23p2-5.5km'!Z219</f>
        <v>-0.8837191200000003</v>
      </c>
      <c r="N221" s="2">
        <f>'(6) SMB_R23p2-5km_Gl'!AA220-'(5) year_D_R23p2-5.5km'!AA219</f>
        <v>-0.87371912000000007</v>
      </c>
      <c r="O221" s="2">
        <f>'(6) SMB_R23p2-5km_Gl'!AB220-'(5) year_D_R23p2-5.5km'!AB219</f>
        <v>2.0193159999999821E-2</v>
      </c>
      <c r="P221" s="2">
        <f>'(6) SMB_R23p2-5km_Gl'!AC220-'(5) year_D_R23p2-5.5km'!AC219</f>
        <v>1.3741054399999997</v>
      </c>
      <c r="Q221" s="2">
        <f>'(6) SMB_R23p2-5km_Gl'!AD220-'(5) year_D_R23p2-5.5km'!AD219</f>
        <v>-0.29198228000000004</v>
      </c>
      <c r="R221" s="2">
        <f>'(6) SMB_R23p2-5km_Gl'!AE220-'(5) year_D_R23p2-5.5km'!AE219</f>
        <v>0.63800454999999978</v>
      </c>
      <c r="S221" s="2">
        <f>'(6) SMB_R23p2-5km_Gl'!AF220-'(5) year_D_R23p2-5.5km'!AF219</f>
        <v>-5.9157836400003383E-3</v>
      </c>
      <c r="T221" s="2">
        <f>'(6) SMB_R23p2-5km_Gl'!AG220-'(5) year_D_R23p2-5.5km'!AG219</f>
        <v>-1.0493726140800002</v>
      </c>
      <c r="U221" s="2">
        <f>'(6) SMB_R23p2-5km_Gl'!AH220-'(5) year_D_R23p2-5.5km'!AH219</f>
        <v>0.4856431419599998</v>
      </c>
      <c r="V221" s="2">
        <f>'(6) SMB_R23p2-5km_Gl'!AI220-'(5) year_D_R23p2-5.5km'!AI219</f>
        <v>1.0022785651999997</v>
      </c>
      <c r="W221" s="2">
        <f>'(6) SMB_R23p2-5km_Gl'!AJ220-'(5) year_D_R23p2-5.5km'!AJ219</f>
        <v>0.60639934382999972</v>
      </c>
      <c r="X221" s="2">
        <f>'(6) SMB_R23p2-5km_Gl'!AK220-'(5) year_D_R23p2-5.5km'!AK219</f>
        <v>5.3869503870000113E-2</v>
      </c>
      <c r="Y221" s="2">
        <f>'(6) SMB_R23p2-5km_Gl'!AL220-'(5) year_D_R23p2-5.5km'!AL219</f>
        <v>0.32178485686999991</v>
      </c>
      <c r="Z221" s="2">
        <f>'(6) SMB_R23p2-5km_Gl'!AM220-'(5) year_D_R23p2-5.5km'!AM219</f>
        <v>-0.96648434734000022</v>
      </c>
      <c r="AA221" s="2">
        <f>'(6) SMB_R23p2-5km_Gl'!AN220-'(5) year_D_R23p2-5.5km'!AN219</f>
        <v>0.4423074792999997</v>
      </c>
      <c r="AB221" s="2">
        <f>'(6) SMB_R23p2-5km_Gl'!AO220-'(5) year_D_R23p2-5.5km'!AO219</f>
        <v>0.2579293155300002</v>
      </c>
      <c r="AC221" s="2">
        <f>'(6) SMB_R23p2-5km_Gl'!AP220-'(5) year_D_R23p2-5.5km'!AP219</f>
        <v>0.33804280876999959</v>
      </c>
      <c r="AD221" s="2">
        <f>'(6) SMB_R23p2-5km_Gl'!AQ220-'(5) year_D_R23p2-5.5km'!AQ219</f>
        <v>-0.64454451212999953</v>
      </c>
      <c r="AE221" s="2">
        <f>'(6) SMB_R23p2-5km_Gl'!AR220-'(5) year_D_R23p2-5.5km'!AR219</f>
        <v>6.2122584879999998E-2</v>
      </c>
      <c r="AF221" s="2">
        <f>'(6) SMB_R23p2-5km_Gl'!AS220-'(5) year_D_R23p2-5.5km'!AS219</f>
        <v>-0.51838557651999961</v>
      </c>
      <c r="AG221" s="2">
        <f>'(6) SMB_R23p2-5km_Gl'!AT220-'(5) year_D_R23p2-5.5km'!AT219</f>
        <v>2.3602394959999717E-2</v>
      </c>
      <c r="AH221" s="2">
        <f>'(6) SMB_R23p2-5km_Gl'!AU220-'(5) year_D_R23p2-5.5km'!AU219</f>
        <v>1.8731008265199995</v>
      </c>
      <c r="AI221" s="2">
        <f>'(6) SMB_R23p2-5km_Gl'!AV220-'(5) year_D_R23p2-5.5km'!AV219</f>
        <v>-0.93706722630000039</v>
      </c>
      <c r="AJ221" s="2">
        <f>'(6) SMB_R23p2-5km_Gl'!AW220-'(5) year_D_R23p2-5.5km'!AW219</f>
        <v>-1.0530538967000003</v>
      </c>
      <c r="AK221" s="2">
        <f>'(6) SMB_R23p2-5km_Gl'!AX220-'(5) year_D_R23p2-5.5km'!AX219</f>
        <v>-1.0317065846200002</v>
      </c>
      <c r="AL221" s="2">
        <f>'(6) SMB_R23p2-5km_Gl'!AY220-'(5) year_D_R23p2-5.5km'!AY219</f>
        <v>-0.71678054000000024</v>
      </c>
      <c r="AM221" s="2">
        <f>'(6) SMB_R23p2-5km_Gl'!AZ220-'(5) year_D_R23p2-5.5km'!AZ219</f>
        <v>-0.48395415216000082</v>
      </c>
      <c r="AN221" s="2">
        <f>'(6) SMB_R23p2-5km_Gl'!BA220-'(5) year_D_R23p2-5.5km'!BA219</f>
        <v>0.10172152524999989</v>
      </c>
      <c r="AO221" s="2">
        <f>'(6) SMB_R23p2-5km_Gl'!BB220-'(5) year_D_R23p2-5.5km'!BB219</f>
        <v>-0.20694785850000041</v>
      </c>
      <c r="AP221" s="2">
        <f>'(6) SMB_R23p2-5km_Gl'!BC220-'(5) year_D_R23p2-5.5km'!BC219</f>
        <v>-1.1266293367400007</v>
      </c>
      <c r="AQ221" s="2">
        <f>'(6) SMB_R23p2-5km_Gl'!BD220-'(5) year_D_R23p2-5.5km'!BD219</f>
        <v>-1.3295657556700005</v>
      </c>
      <c r="AR221" s="2">
        <f>'(6) SMB_R23p2-5km_Gl'!BE220-'(5) year_D_R23p2-5.5km'!BE219</f>
        <v>-0.1048974354900003</v>
      </c>
      <c r="AS221" s="2">
        <f>'(6) SMB_R23p2-5km_Gl'!BF220-'(5) year_D_R23p2-5.5km'!BF219</f>
        <v>0.38056350555000007</v>
      </c>
      <c r="AT221" s="2">
        <f>'(6) SMB_R23p2-5km_Gl'!BG220-'(5) year_D_R23p2-5.5km'!BG219</f>
        <v>-0.15808443715000031</v>
      </c>
      <c r="AU221" s="2">
        <f>'(6) SMB_R23p2-5km_Gl'!BH220-'(5) year_D_R23p2-5.5km'!BH219</f>
        <v>0.33142606691000021</v>
      </c>
      <c r="AV221" s="2">
        <f>'(6) SMB_R23p2-5km_Gl'!BI220-'(5) year_D_R23p2-5.5km'!BI219</f>
        <v>-0.24311592933000004</v>
      </c>
      <c r="AW221" s="2">
        <f>'(6) SMB_R23p2-5km_Gl'!BJ220-'(5) year_D_R23p2-5.5km'!BJ219</f>
        <v>0.25968465133999974</v>
      </c>
      <c r="AX221" s="23">
        <f t="shared" si="27"/>
        <v>-6.3261361673261074E-2</v>
      </c>
      <c r="AY221" s="23">
        <f t="shared" si="29"/>
        <v>4.2949798644210307E-2</v>
      </c>
      <c r="AZ221" s="23">
        <f t="shared" si="30"/>
        <v>-0.28542510139500021</v>
      </c>
      <c r="BD221" s="2">
        <f>SQRT('(5) year_D_R23p2-5.5km'!BN219^2+'(5) year_D_R23p2-5.5km'!$M219^2)</f>
        <v>3.8011589719556129</v>
      </c>
      <c r="BE221" s="2">
        <f>SQRT('(5) year_D_R23p2-5.5km'!BO219^2+'(5) year_D_R23p2-5.5km'!$M219^2)</f>
        <v>3.4690119079930777</v>
      </c>
      <c r="BF221" s="2">
        <f>SQRT('(5) year_D_R23p2-5.5km'!BP219^2+'(5) year_D_R23p2-5.5km'!$M219^2)</f>
        <v>3.1510034242061109</v>
      </c>
      <c r="BG221" s="2">
        <f>SQRT('(5) year_D_R23p2-5.5km'!BQ219^2+'(5) year_D_R23p2-5.5km'!$M219^2)</f>
        <v>2.8506677420793003</v>
      </c>
      <c r="BH221" s="2">
        <f>SQRT('(5) year_D_R23p2-5.5km'!BR219^2+'(5) year_D_R23p2-5.5km'!$M219^2)</f>
        <v>2.5644725467495997</v>
      </c>
      <c r="BI221" s="2">
        <f>SQRT('(5) year_D_R23p2-5.5km'!BS219^2+'(5) year_D_R23p2-5.5km'!$M219^2)</f>
        <v>2.292419387518247</v>
      </c>
      <c r="BJ221" s="2">
        <f>SQRT('(5) year_D_R23p2-5.5km'!BT219^2+'(5) year_D_R23p2-5.5km'!$M219^2)</f>
        <v>2.0309775242479486</v>
      </c>
      <c r="BK221" s="2">
        <f>SQRT('(5) year_D_R23p2-5.5km'!BU219^2+'(5) year_D_R23p2-5.5km'!$M219^2)</f>
        <v>1.783683491700903</v>
      </c>
      <c r="BL221" s="2">
        <f>SQRT('(5) year_D_R23p2-5.5km'!BV219^2+'(5) year_D_R23p2-5.5km'!$M219^2)</f>
        <v>1.5505422996462317</v>
      </c>
      <c r="BM221" s="2">
        <f>SQRT('(5) year_D_R23p2-5.5km'!BW219^2+'(5) year_D_R23p2-5.5km'!$M219^2)</f>
        <v>1.3280303349609714</v>
      </c>
      <c r="BN221" s="2">
        <f>SQRT('(5) year_D_R23p2-5.5km'!BX219^2+'(5) year_D_R23p2-5.5km'!$M219^2)</f>
        <v>1.1161644364066279</v>
      </c>
      <c r="BO221" s="2">
        <f>SQRT('(5) year_D_R23p2-5.5km'!BY219^2+'(5) year_D_R23p2-5.5km'!$M219^2)</f>
        <v>0.92203602741559698</v>
      </c>
      <c r="BP221" s="2">
        <f>SQRT('(5) year_D_R23p2-5.5km'!BZ219^2+'(5) year_D_R23p2-5.5km'!$M219^2)</f>
        <v>0.73575920155178687</v>
      </c>
      <c r="BQ221" s="2">
        <f>SQRT('(5) year_D_R23p2-5.5km'!CA219^2+'(5) year_D_R23p2-5.5km'!$M219^2)</f>
        <v>0.58274205601728546</v>
      </c>
      <c r="BR221" s="2">
        <f>SQRT('(5) year_D_R23p2-5.5km'!CB219^2+'(5) year_D_R23p2-5.5km'!$M219^2)</f>
        <v>0.51119285343271126</v>
      </c>
      <c r="BS221" s="2">
        <f>SQRT('(5) year_D_R23p2-5.5km'!CC219^2+'(5) year_D_R23p2-5.5km'!$M219^2)</f>
        <v>0.45327827270150867</v>
      </c>
      <c r="BT221" s="2">
        <f>SQRT('(5) year_D_R23p2-5.5km'!CD219^2+'(5) year_D_R23p2-5.5km'!$M219^2)</f>
        <v>0.4487398426532786</v>
      </c>
      <c r="BU221" s="2">
        <f>SQRT('(5) year_D_R23p2-5.5km'!CE219^2+'(5) year_D_R23p2-5.5km'!$M219^2)</f>
        <v>0.42689733527094037</v>
      </c>
      <c r="BV221" s="2">
        <f>SQRT('(5) year_D_R23p2-5.5km'!CF219^2+'(5) year_D_R23p2-5.5km'!$M219^2)</f>
        <v>0.40988613854449135</v>
      </c>
      <c r="BW221" s="2">
        <f>SQRT('(5) year_D_R23p2-5.5km'!CG219^2+'(5) year_D_R23p2-5.5km'!$M219^2)</f>
        <v>0.43714383535228069</v>
      </c>
      <c r="BX221" s="2">
        <f>SQRT('(5) year_D_R23p2-5.5km'!CH219^2+'(5) year_D_R23p2-5.5km'!$M219^2)</f>
        <v>0.49855050150170871</v>
      </c>
      <c r="BY221" s="2">
        <f>SQRT('(5) year_D_R23p2-5.5km'!CI219^2+'(5) year_D_R23p2-5.5km'!$M219^2)</f>
        <v>0.57607097547987052</v>
      </c>
      <c r="BZ221" s="2">
        <f>SQRT('(5) year_D_R23p2-5.5km'!CJ219^2+'(5) year_D_R23p2-5.5km'!$M219^2)</f>
        <v>0.50481624411741211</v>
      </c>
      <c r="CA221" s="2">
        <f>SQRT('(5) year_D_R23p2-5.5km'!CK219^2+'(5) year_D_R23p2-5.5km'!$M219^2)</f>
        <v>0.45078622834375581</v>
      </c>
      <c r="CB221" s="2">
        <f>SQRT('(5) year_D_R23p2-5.5km'!CL219^2+'(5) year_D_R23p2-5.5km'!$M219^2)</f>
        <v>0.44743754215604314</v>
      </c>
      <c r="CC221" s="2">
        <f>SQRT('(5) year_D_R23p2-5.5km'!CM219^2+'(5) year_D_R23p2-5.5km'!$M219^2)</f>
        <v>0.44742710375621469</v>
      </c>
      <c r="CD221" s="2">
        <f>SQRT('(5) year_D_R23p2-5.5km'!CN219^2+'(5) year_D_R23p2-5.5km'!$M219^2)</f>
        <v>0.47035496373919727</v>
      </c>
      <c r="CE221" s="2">
        <f>SQRT('(5) year_D_R23p2-5.5km'!CO219^2+'(5) year_D_R23p2-5.5km'!$M219^2)</f>
        <v>0.48318220217187036</v>
      </c>
      <c r="CF221" s="2">
        <f>SQRT('(5) year_D_R23p2-5.5km'!CP219^2+'(5) year_D_R23p2-5.5km'!$M219^2)</f>
        <v>0.49476899121622286</v>
      </c>
      <c r="CG221" s="2">
        <f>SQRT('(5) year_D_R23p2-5.5km'!CQ219^2+'(5) year_D_R23p2-5.5km'!$M219^2)</f>
        <v>0.4615599203865709</v>
      </c>
      <c r="CH221" s="2">
        <f>SQRT('(5) year_D_R23p2-5.5km'!CR219^2+'(5) year_D_R23p2-5.5km'!$M219^2)</f>
        <v>0.54538356960802048</v>
      </c>
      <c r="CI221" s="2">
        <f>SQRT('(5) year_D_R23p2-5.5km'!CS219^2+'(5) year_D_R23p2-5.5km'!$M219^2)</f>
        <v>0.5054765758819626</v>
      </c>
      <c r="CJ221" s="2">
        <f>SQRT('(5) year_D_R23p2-5.5km'!CT219^2+'(5) year_D_R23p2-5.5km'!$M219^2)</f>
        <v>0.53385956408557256</v>
      </c>
      <c r="CK221" s="2">
        <f>SQRT('(5) year_D_R23p2-5.5km'!CU219^2+'(5) year_D_R23p2-5.5km'!$M219^2)</f>
        <v>0.53881735320596913</v>
      </c>
      <c r="CL221" s="2">
        <f>SQRT('(5) year_D_R23p2-5.5km'!CV219^2+'(5) year_D_R23p2-5.5km'!$M219^2)</f>
        <v>0.43744222807307986</v>
      </c>
      <c r="CM221" s="2">
        <f>SQRT('(5) year_D_R23p2-5.5km'!CW219^2+'(5) year_D_R23p2-5.5km'!$M219^2)</f>
        <v>0.44149027461742762</v>
      </c>
      <c r="CN221" s="2">
        <f>SQRT('(5) year_D_R23p2-5.5km'!CX219^2+'(5) year_D_R23p2-5.5km'!$M219^2)</f>
        <v>0.45076225005918757</v>
      </c>
      <c r="CO221" s="2">
        <f>SQRT('(5) year_D_R23p2-5.5km'!CY219^2+'(5) year_D_R23p2-5.5km'!$M219^2)</f>
        <v>0.4376333213504402</v>
      </c>
      <c r="CP221" s="2">
        <f>SQRT('(5) year_D_R23p2-5.5km'!CZ219^2+'(5) year_D_R23p2-5.5km'!$M219^2)</f>
        <v>0.49513218311897778</v>
      </c>
      <c r="CQ221" s="2">
        <f>SQRT('(5) year_D_R23p2-5.5km'!DA219^2+'(5) year_D_R23p2-5.5km'!$M219^2)</f>
        <v>0.46397020570492314</v>
      </c>
      <c r="CR221" s="2">
        <f>SQRT('(5) year_D_R23p2-5.5km'!DB219^2+'(5) year_D_R23p2-5.5km'!$M219^2)</f>
        <v>0.51394479657982661</v>
      </c>
      <c r="CS221" s="2">
        <f>SQRT('(5) year_D_R23p2-5.5km'!DC219^2+'(5) year_D_R23p2-5.5km'!$M219^2)</f>
        <v>0.43776118277974169</v>
      </c>
      <c r="CT221" s="2">
        <f>SQRT('(5) year_D_R23p2-5.5km'!DD219^2+'(5) year_D_R23p2-5.5km'!$M219^2)</f>
        <v>0.44390995719383325</v>
      </c>
      <c r="CU221" s="2">
        <f>SQRT('(5) year_D_R23p2-5.5km'!DE219^2+'(5) year_D_R23p2-5.5km'!$M219^2)</f>
        <v>0.41126550977168363</v>
      </c>
      <c r="CV221" s="2">
        <f>SQRT('(5) year_D_R23p2-5.5km'!DF219^2+'(5) year_D_R23p2-5.5km'!$M219^2)</f>
        <v>0.42478314213703</v>
      </c>
      <c r="CW221" s="2">
        <f>SQRT('(5) year_D_R23p2-5.5km'!DG219^2+'(5) year_D_R23p2-5.5km'!$M219^2)</f>
        <v>0.46282169860802302</v>
      </c>
      <c r="CX221" s="2">
        <f>SQRT('(5) year_D_R23p2-5.5km'!DH219^2+'(5) year_D_R23p2-5.5km'!$M219^2)</f>
        <v>0.44828346022786808</v>
      </c>
      <c r="CY221" s="90">
        <f t="shared" si="31"/>
        <v>0.14014383034370315</v>
      </c>
      <c r="CZ221" s="2">
        <f t="shared" si="28"/>
        <v>0.37747920196363188</v>
      </c>
      <c r="DA221" s="2">
        <f t="shared" si="32"/>
        <v>0.11131409462595347</v>
      </c>
    </row>
    <row r="222" spans="1:105" x14ac:dyDescent="0.2">
      <c r="A222" s="170" t="s">
        <v>159</v>
      </c>
      <c r="B222" s="3" t="s">
        <v>177</v>
      </c>
      <c r="C222" s="2">
        <f>'(6) SMB_R23p2-5km_Gl'!P221-'(5) year_D_R23p2-5.5km'!P220</f>
        <v>0.32850000000000001</v>
      </c>
      <c r="D222" s="2">
        <f>'(6) SMB_R23p2-5km_Gl'!Q221-'(5) year_D_R23p2-5.5km'!Q220</f>
        <v>-6.1499999999999999E-2</v>
      </c>
      <c r="E222" s="2">
        <f>'(6) SMB_R23p2-5km_Gl'!R221-'(5) year_D_R23p2-5.5km'!R220</f>
        <v>0.15849999999999997</v>
      </c>
      <c r="F222" s="2">
        <f>'(6) SMB_R23p2-5km_Gl'!S221-'(5) year_D_R23p2-5.5km'!S220</f>
        <v>0.12849999999999995</v>
      </c>
      <c r="G222" s="2">
        <f>'(6) SMB_R23p2-5km_Gl'!T221-'(5) year_D_R23p2-5.5km'!T220</f>
        <v>3.8499999999999979E-2</v>
      </c>
      <c r="H222" s="2">
        <f>'(6) SMB_R23p2-5km_Gl'!U221-'(5) year_D_R23p2-5.5km'!U220</f>
        <v>0.26849999999999996</v>
      </c>
      <c r="I222" s="2">
        <f>'(6) SMB_R23p2-5km_Gl'!V221-'(5) year_D_R23p2-5.5km'!V220</f>
        <v>0.37850000000000006</v>
      </c>
      <c r="J222" s="2">
        <f>'(6) SMB_R23p2-5km_Gl'!W221-'(5) year_D_R23p2-5.5km'!W220</f>
        <v>9.8499999999999921E-2</v>
      </c>
      <c r="K222" s="2">
        <f>'(6) SMB_R23p2-5km_Gl'!X221-'(5) year_D_R23p2-5.5km'!X220</f>
        <v>0.20849999999999991</v>
      </c>
      <c r="L222" s="2">
        <f>'(6) SMB_R23p2-5km_Gl'!Y221-'(5) year_D_R23p2-5.5km'!Y220</f>
        <v>-0.29150000000000004</v>
      </c>
      <c r="M222" s="2">
        <f>'(6) SMB_R23p2-5km_Gl'!Z221-'(5) year_D_R23p2-5.5km'!Z220</f>
        <v>-0.23150000000000004</v>
      </c>
      <c r="N222" s="2">
        <f>'(6) SMB_R23p2-5km_Gl'!AA221-'(5) year_D_R23p2-5.5km'!AA220</f>
        <v>-0.20150000000000001</v>
      </c>
      <c r="O222" s="2">
        <f>'(6) SMB_R23p2-5km_Gl'!AB221-'(5) year_D_R23p2-5.5km'!AB220</f>
        <v>-8.1500000000000017E-2</v>
      </c>
      <c r="P222" s="2">
        <f>'(6) SMB_R23p2-5km_Gl'!AC221-'(5) year_D_R23p2-5.5km'!AC220</f>
        <v>0.40849999999999986</v>
      </c>
      <c r="Q222" s="2">
        <f>'(6) SMB_R23p2-5km_Gl'!AD221-'(5) year_D_R23p2-5.5km'!AD220</f>
        <v>0.10849999999999993</v>
      </c>
      <c r="R222" s="2">
        <f>'(6) SMB_R23p2-5km_Gl'!AE221-'(5) year_D_R23p2-5.5km'!AE220</f>
        <v>0.15849999999999997</v>
      </c>
      <c r="S222" s="2">
        <f>'(6) SMB_R23p2-5km_Gl'!AF221-'(5) year_D_R23p2-5.5km'!AF220</f>
        <v>-4.1500000000000092E-2</v>
      </c>
      <c r="T222" s="2">
        <f>'(6) SMB_R23p2-5km_Gl'!AG221-'(5) year_D_R23p2-5.5km'!AG220</f>
        <v>-0.31150000000000005</v>
      </c>
      <c r="U222" s="2">
        <f>'(6) SMB_R23p2-5km_Gl'!AH221-'(5) year_D_R23p2-5.5km'!AH220</f>
        <v>-6.1499999999999999E-2</v>
      </c>
      <c r="V222" s="2">
        <f>'(6) SMB_R23p2-5km_Gl'!AI221-'(5) year_D_R23p2-5.5km'!AI220</f>
        <v>2.849999999999997E-2</v>
      </c>
      <c r="W222" s="2">
        <f>'(6) SMB_R23p2-5km_Gl'!AJ221-'(5) year_D_R23p2-5.5km'!AJ220</f>
        <v>-7.1500000000000008E-2</v>
      </c>
      <c r="X222" s="2">
        <f>'(6) SMB_R23p2-5km_Gl'!AK221-'(5) year_D_R23p2-5.5km'!AK220</f>
        <v>-3.1500000000000083E-2</v>
      </c>
      <c r="Y222" s="2">
        <f>'(6) SMB_R23p2-5km_Gl'!AL221-'(5) year_D_R23p2-5.5km'!AL220</f>
        <v>7.8499999999999903E-2</v>
      </c>
      <c r="Z222" s="2">
        <f>'(6) SMB_R23p2-5km_Gl'!AM221-'(5) year_D_R23p2-5.5km'!AM220</f>
        <v>-0.37150000000000005</v>
      </c>
      <c r="AA222" s="2">
        <f>'(6) SMB_R23p2-5km_Gl'!AN221-'(5) year_D_R23p2-5.5km'!AN220</f>
        <v>-0.1715000000000001</v>
      </c>
      <c r="AB222" s="2">
        <f>'(6) SMB_R23p2-5km_Gl'!AO221-'(5) year_D_R23p2-5.5km'!AO220</f>
        <v>-7.1500000000000008E-2</v>
      </c>
      <c r="AC222" s="2">
        <f>'(6) SMB_R23p2-5km_Gl'!AP221-'(5) year_D_R23p2-5.5km'!AP220</f>
        <v>3.8499999999999979E-2</v>
      </c>
      <c r="AD222" s="2">
        <f>'(6) SMB_R23p2-5km_Gl'!AQ221-'(5) year_D_R23p2-5.5km'!AQ220</f>
        <v>-0.1915</v>
      </c>
      <c r="AE222" s="2">
        <f>'(6) SMB_R23p2-5km_Gl'!AR221-'(5) year_D_R23p2-5.5km'!AR220</f>
        <v>-3.1500000000000083E-2</v>
      </c>
      <c r="AF222" s="2">
        <f>'(6) SMB_R23p2-5km_Gl'!AS221-'(5) year_D_R23p2-5.5km'!AS220</f>
        <v>-9.1500000000000026E-2</v>
      </c>
      <c r="AG222" s="2">
        <f>'(6) SMB_R23p2-5km_Gl'!AT221-'(5) year_D_R23p2-5.5km'!AT220</f>
        <v>-0.10150000000000003</v>
      </c>
      <c r="AH222" s="2">
        <f>'(6) SMB_R23p2-5km_Gl'!AU221-'(5) year_D_R23p2-5.5km'!AU220</f>
        <v>0.56850000000000001</v>
      </c>
      <c r="AI222" s="2">
        <f>'(6) SMB_R23p2-5km_Gl'!AV221-'(5) year_D_R23p2-5.5km'!AV220</f>
        <v>-0.1715000000000001</v>
      </c>
      <c r="AJ222" s="2">
        <f>'(6) SMB_R23p2-5km_Gl'!AW221-'(5) year_D_R23p2-5.5km'!AW220</f>
        <v>-0.37150000000000005</v>
      </c>
      <c r="AK222" s="2">
        <f>'(6) SMB_R23p2-5km_Gl'!AX221-'(5) year_D_R23p2-5.5km'!AX220</f>
        <v>-0.38150000000000006</v>
      </c>
      <c r="AL222" s="2">
        <f>'(6) SMB_R23p2-5km_Gl'!AY221-'(5) year_D_R23p2-5.5km'!AY220</f>
        <v>-0.21150000000000002</v>
      </c>
      <c r="AM222" s="2">
        <f>'(6) SMB_R23p2-5km_Gl'!AZ221-'(5) year_D_R23p2-5.5km'!AZ220</f>
        <v>-0.1715000000000001</v>
      </c>
      <c r="AN222" s="2">
        <f>'(6) SMB_R23p2-5km_Gl'!BA221-'(5) year_D_R23p2-5.5km'!BA220</f>
        <v>-5.1500000000000101E-2</v>
      </c>
      <c r="AO222" s="2">
        <f>'(6) SMB_R23p2-5km_Gl'!BB221-'(5) year_D_R23p2-5.5km'!BB220</f>
        <v>-7.1500000000000008E-2</v>
      </c>
      <c r="AP222" s="2">
        <f>'(6) SMB_R23p2-5km_Gl'!BC221-'(5) year_D_R23p2-5.5km'!BC220</f>
        <v>-0.41150000000000003</v>
      </c>
      <c r="AQ222" s="2">
        <f>'(6) SMB_R23p2-5km_Gl'!BD221-'(5) year_D_R23p2-5.5km'!BD220</f>
        <v>-0.15150000000000008</v>
      </c>
      <c r="AR222" s="2">
        <f>'(6) SMB_R23p2-5km_Gl'!BE221-'(5) year_D_R23p2-5.5km'!BE220</f>
        <v>3.8499999999999979E-2</v>
      </c>
      <c r="AS222" s="2">
        <f>'(6) SMB_R23p2-5km_Gl'!BF221-'(5) year_D_R23p2-5.5km'!BF220</f>
        <v>9.8499999999999921E-2</v>
      </c>
      <c r="AT222" s="2">
        <f>'(6) SMB_R23p2-5km_Gl'!BG221-'(5) year_D_R23p2-5.5km'!BG220</f>
        <v>-7.1500000000000008E-2</v>
      </c>
      <c r="AU222" s="2">
        <f>'(6) SMB_R23p2-5km_Gl'!BH221-'(5) year_D_R23p2-5.5km'!BH220</f>
        <v>9.8499999999999921E-2</v>
      </c>
      <c r="AV222" s="2">
        <f>'(6) SMB_R23p2-5km_Gl'!BI221-'(5) year_D_R23p2-5.5km'!BI220</f>
        <v>-7.1500000000000008E-2</v>
      </c>
      <c r="AW222" s="2">
        <f>'(6) SMB_R23p2-5km_Gl'!BJ221-'(5) year_D_R23p2-5.5km'!BJ220</f>
        <v>-4.1500000000000092E-2</v>
      </c>
      <c r="AX222" s="23">
        <f t="shared" si="27"/>
        <v>-2.86739130434783E-2</v>
      </c>
      <c r="AY222" s="23">
        <f t="shared" si="29"/>
        <v>5.271052631578943E-2</v>
      </c>
      <c r="AZ222" s="23">
        <f t="shared" si="30"/>
        <v>-8.6500000000000021E-2</v>
      </c>
      <c r="BD222" s="2">
        <f>SQRT('(5) year_D_R23p2-5.5km'!BN220^2+'(5) year_D_R23p2-5.5km'!$M220^2)</f>
        <v>0.22798685821512499</v>
      </c>
      <c r="BE222" s="2">
        <f>SQRT('(5) year_D_R23p2-5.5km'!BO220^2+'(5) year_D_R23p2-5.5km'!$M220^2)</f>
        <v>0.22798685821512499</v>
      </c>
      <c r="BF222" s="2">
        <f>SQRT('(5) year_D_R23p2-5.5km'!BP220^2+'(5) year_D_R23p2-5.5km'!$M220^2)</f>
        <v>0.22798685821512499</v>
      </c>
      <c r="BG222" s="2">
        <f>SQRT('(5) year_D_R23p2-5.5km'!BQ220^2+'(5) year_D_R23p2-5.5km'!$M220^2)</f>
        <v>0.22798685821512499</v>
      </c>
      <c r="BH222" s="2">
        <f>SQRT('(5) year_D_R23p2-5.5km'!BR220^2+'(5) year_D_R23p2-5.5km'!$M220^2)</f>
        <v>0.22798685821512499</v>
      </c>
      <c r="BI222" s="2">
        <f>SQRT('(5) year_D_R23p2-5.5km'!BS220^2+'(5) year_D_R23p2-5.5km'!$M220^2)</f>
        <v>0.22798685821512499</v>
      </c>
      <c r="BJ222" s="2">
        <f>SQRT('(5) year_D_R23p2-5.5km'!BT220^2+'(5) year_D_R23p2-5.5km'!$M220^2)</f>
        <v>0.22798685821512499</v>
      </c>
      <c r="BK222" s="2">
        <f>SQRT('(5) year_D_R23p2-5.5km'!BU220^2+'(5) year_D_R23p2-5.5km'!$M220^2)</f>
        <v>0.22798685821512499</v>
      </c>
      <c r="BL222" s="2">
        <f>SQRT('(5) year_D_R23p2-5.5km'!BV220^2+'(5) year_D_R23p2-5.5km'!$M220^2)</f>
        <v>0.22798685821512499</v>
      </c>
      <c r="BM222" s="2">
        <f>SQRT('(5) year_D_R23p2-5.5km'!BW220^2+'(5) year_D_R23p2-5.5km'!$M220^2)</f>
        <v>0.22798685821512499</v>
      </c>
      <c r="BN222" s="2">
        <f>SQRT('(5) year_D_R23p2-5.5km'!BX220^2+'(5) year_D_R23p2-5.5km'!$M220^2)</f>
        <v>0.22798685821512499</v>
      </c>
      <c r="BO222" s="2">
        <f>SQRT('(5) year_D_R23p2-5.5km'!BY220^2+'(5) year_D_R23p2-5.5km'!$M220^2)</f>
        <v>0.22798685821512499</v>
      </c>
      <c r="BP222" s="2">
        <f>SQRT('(5) year_D_R23p2-5.5km'!BZ220^2+'(5) year_D_R23p2-5.5km'!$M220^2)</f>
        <v>0.22798685821512499</v>
      </c>
      <c r="BQ222" s="2">
        <f>SQRT('(5) year_D_R23p2-5.5km'!CA220^2+'(5) year_D_R23p2-5.5km'!$M220^2)</f>
        <v>0.22798685821512499</v>
      </c>
      <c r="BR222" s="2">
        <f>SQRT('(5) year_D_R23p2-5.5km'!CB220^2+'(5) year_D_R23p2-5.5km'!$M220^2)</f>
        <v>0.22798685821512499</v>
      </c>
      <c r="BS222" s="2">
        <f>SQRT('(5) year_D_R23p2-5.5km'!CC220^2+'(5) year_D_R23p2-5.5km'!$M220^2)</f>
        <v>0.22798685821512499</v>
      </c>
      <c r="BT222" s="2">
        <f>SQRT('(5) year_D_R23p2-5.5km'!CD220^2+'(5) year_D_R23p2-5.5km'!$M220^2)</f>
        <v>0.22798685821512499</v>
      </c>
      <c r="BU222" s="2">
        <f>SQRT('(5) year_D_R23p2-5.5km'!CE220^2+'(5) year_D_R23p2-5.5km'!$M220^2)</f>
        <v>0.22798685821512499</v>
      </c>
      <c r="BV222" s="2">
        <f>SQRT('(5) year_D_R23p2-5.5km'!CF220^2+'(5) year_D_R23p2-5.5km'!$M220^2)</f>
        <v>0.22798685821512499</v>
      </c>
      <c r="BW222" s="2">
        <f>SQRT('(5) year_D_R23p2-5.5km'!CG220^2+'(5) year_D_R23p2-5.5km'!$M220^2)</f>
        <v>0.22798685821512499</v>
      </c>
      <c r="BX222" s="2">
        <f>SQRT('(5) year_D_R23p2-5.5km'!CH220^2+'(5) year_D_R23p2-5.5km'!$M220^2)</f>
        <v>0.22798685821512499</v>
      </c>
      <c r="BY222" s="2">
        <f>SQRT('(5) year_D_R23p2-5.5km'!CI220^2+'(5) year_D_R23p2-5.5km'!$M220^2)</f>
        <v>0.22798685821512499</v>
      </c>
      <c r="BZ222" s="2">
        <f>SQRT('(5) year_D_R23p2-5.5km'!CJ220^2+'(5) year_D_R23p2-5.5km'!$M220^2)</f>
        <v>0.22798685821512499</v>
      </c>
      <c r="CA222" s="2">
        <f>SQRT('(5) year_D_R23p2-5.5km'!CK220^2+'(5) year_D_R23p2-5.5km'!$M220^2)</f>
        <v>0.22798685821512499</v>
      </c>
      <c r="CB222" s="2">
        <f>SQRT('(5) year_D_R23p2-5.5km'!CL220^2+'(5) year_D_R23p2-5.5km'!$M220^2)</f>
        <v>0.22798685821512499</v>
      </c>
      <c r="CC222" s="2">
        <f>SQRT('(5) year_D_R23p2-5.5km'!CM220^2+'(5) year_D_R23p2-5.5km'!$M220^2)</f>
        <v>0.22798685821512499</v>
      </c>
      <c r="CD222" s="2">
        <f>SQRT('(5) year_D_R23p2-5.5km'!CN220^2+'(5) year_D_R23p2-5.5km'!$M220^2)</f>
        <v>0.22798685821512499</v>
      </c>
      <c r="CE222" s="2">
        <f>SQRT('(5) year_D_R23p2-5.5km'!CO220^2+'(5) year_D_R23p2-5.5km'!$M220^2)</f>
        <v>0.22798685821512499</v>
      </c>
      <c r="CF222" s="2">
        <f>SQRT('(5) year_D_R23p2-5.5km'!CP220^2+'(5) year_D_R23p2-5.5km'!$M220^2)</f>
        <v>0.22798685821512499</v>
      </c>
      <c r="CG222" s="2">
        <f>SQRT('(5) year_D_R23p2-5.5km'!CQ220^2+'(5) year_D_R23p2-5.5km'!$M220^2)</f>
        <v>0.22798685821512499</v>
      </c>
      <c r="CH222" s="2">
        <f>SQRT('(5) year_D_R23p2-5.5km'!CR220^2+'(5) year_D_R23p2-5.5km'!$M220^2)</f>
        <v>0.22798685821512499</v>
      </c>
      <c r="CI222" s="2">
        <f>SQRT('(5) year_D_R23p2-5.5km'!CS220^2+'(5) year_D_R23p2-5.5km'!$M220^2)</f>
        <v>0.22798685821512499</v>
      </c>
      <c r="CJ222" s="2">
        <f>SQRT('(5) year_D_R23p2-5.5km'!CT220^2+'(5) year_D_R23p2-5.5km'!$M220^2)</f>
        <v>0.22798685821512499</v>
      </c>
      <c r="CK222" s="2">
        <f>SQRT('(5) year_D_R23p2-5.5km'!CU220^2+'(5) year_D_R23p2-5.5km'!$M220^2)</f>
        <v>0.22798685821512499</v>
      </c>
      <c r="CL222" s="2">
        <f>SQRT('(5) year_D_R23p2-5.5km'!CV220^2+'(5) year_D_R23p2-5.5km'!$M220^2)</f>
        <v>0.22798685821512499</v>
      </c>
      <c r="CM222" s="2">
        <f>SQRT('(5) year_D_R23p2-5.5km'!CW220^2+'(5) year_D_R23p2-5.5km'!$M220^2)</f>
        <v>0.22798685821512499</v>
      </c>
      <c r="CN222" s="2">
        <f>SQRT('(5) year_D_R23p2-5.5km'!CX220^2+'(5) year_D_R23p2-5.5km'!$M220^2)</f>
        <v>0.22798685821512499</v>
      </c>
      <c r="CO222" s="2">
        <f>SQRT('(5) year_D_R23p2-5.5km'!CY220^2+'(5) year_D_R23p2-5.5km'!$M220^2)</f>
        <v>0.22798685821512499</v>
      </c>
      <c r="CP222" s="2">
        <f>SQRT('(5) year_D_R23p2-5.5km'!CZ220^2+'(5) year_D_R23p2-5.5km'!$M220^2)</f>
        <v>0.22798685821512499</v>
      </c>
      <c r="CQ222" s="2">
        <f>SQRT('(5) year_D_R23p2-5.5km'!DA220^2+'(5) year_D_R23p2-5.5km'!$M220^2)</f>
        <v>0.22798685821512499</v>
      </c>
      <c r="CR222" s="2">
        <f>SQRT('(5) year_D_R23p2-5.5km'!DB220^2+'(5) year_D_R23p2-5.5km'!$M220^2)</f>
        <v>0.22798685821512499</v>
      </c>
      <c r="CS222" s="2">
        <f>SQRT('(5) year_D_R23p2-5.5km'!DC220^2+'(5) year_D_R23p2-5.5km'!$M220^2)</f>
        <v>0.22798685821512499</v>
      </c>
      <c r="CT222" s="2">
        <f>SQRT('(5) year_D_R23p2-5.5km'!DD220^2+'(5) year_D_R23p2-5.5km'!$M220^2)</f>
        <v>0.22798685821512499</v>
      </c>
      <c r="CU222" s="2">
        <f>SQRT('(5) year_D_R23p2-5.5km'!DE220^2+'(5) year_D_R23p2-5.5km'!$M220^2)</f>
        <v>0.22798685821512499</v>
      </c>
      <c r="CV222" s="2">
        <f>SQRT('(5) year_D_R23p2-5.5km'!DF220^2+'(5) year_D_R23p2-5.5km'!$M220^2)</f>
        <v>0.22798685821512499</v>
      </c>
      <c r="CW222" s="2">
        <f>SQRT('(5) year_D_R23p2-5.5km'!DG220^2+'(5) year_D_R23p2-5.5km'!$M220^2)</f>
        <v>0.22798685821512499</v>
      </c>
      <c r="CX222" s="2">
        <f>SQRT('(5) year_D_R23p2-5.5km'!DH220^2+'(5) year_D_R23p2-5.5km'!$M220^2)</f>
        <v>0.22798685821512499</v>
      </c>
      <c r="CY222" s="90">
        <f t="shared" si="31"/>
        <v>3.3986274196375087E-2</v>
      </c>
      <c r="CZ222" s="2">
        <f t="shared" si="28"/>
        <v>5.3737017821776978E-2</v>
      </c>
      <c r="DA222" s="2">
        <f t="shared" si="32"/>
        <v>5.3737017821776971E-2</v>
      </c>
    </row>
    <row r="223" spans="1:105" x14ac:dyDescent="0.2">
      <c r="A223" s="170" t="s">
        <v>92</v>
      </c>
      <c r="B223" s="3" t="s">
        <v>177</v>
      </c>
      <c r="C223" s="2">
        <f>'(6) SMB_R23p2-5km_Gl'!P222-'(5) year_D_R23p2-5.5km'!P221</f>
        <v>3.9368907999999987</v>
      </c>
      <c r="D223" s="2">
        <f>'(6) SMB_R23p2-5km_Gl'!Q222-'(5) year_D_R23p2-5.5km'!Q221</f>
        <v>-0.86310920000000024</v>
      </c>
      <c r="E223" s="2">
        <f>'(6) SMB_R23p2-5km_Gl'!R222-'(5) year_D_R23p2-5.5km'!R221</f>
        <v>1.6868907999999987</v>
      </c>
      <c r="F223" s="2">
        <f>'(6) SMB_R23p2-5km_Gl'!S222-'(5) year_D_R23p2-5.5km'!S221</f>
        <v>0.46689079999999983</v>
      </c>
      <c r="G223" s="2">
        <f>'(6) SMB_R23p2-5km_Gl'!T222-'(5) year_D_R23p2-5.5km'!T221</f>
        <v>0.71689079999999983</v>
      </c>
      <c r="H223" s="2">
        <f>'(6) SMB_R23p2-5km_Gl'!U222-'(5) year_D_R23p2-5.5km'!U221</f>
        <v>2.8568908000000004</v>
      </c>
      <c r="I223" s="2">
        <f>'(6) SMB_R23p2-5km_Gl'!V222-'(5) year_D_R23p2-5.5km'!V221</f>
        <v>4.1468907999999995</v>
      </c>
      <c r="J223" s="2">
        <f>'(6) SMB_R23p2-5km_Gl'!W222-'(5) year_D_R23p2-5.5km'!W221</f>
        <v>2.7668908000000005</v>
      </c>
      <c r="K223" s="2">
        <f>'(6) SMB_R23p2-5km_Gl'!X222-'(5) year_D_R23p2-5.5km'!X221</f>
        <v>1.6468907999999995</v>
      </c>
      <c r="L223" s="2">
        <f>'(6) SMB_R23p2-5km_Gl'!Y222-'(5) year_D_R23p2-5.5km'!Y221</f>
        <v>-4.0231092000000004</v>
      </c>
      <c r="M223" s="2">
        <f>'(6) SMB_R23p2-5km_Gl'!Z222-'(5) year_D_R23p2-5.5km'!Z221</f>
        <v>-2.7531092000000008</v>
      </c>
      <c r="N223" s="2">
        <f>'(6) SMB_R23p2-5km_Gl'!AA222-'(5) year_D_R23p2-5.5km'!AA221</f>
        <v>-1.2231091999999997</v>
      </c>
      <c r="O223" s="2">
        <f>'(6) SMB_R23p2-5km_Gl'!AB222-'(5) year_D_R23p2-5.5km'!AB221</f>
        <v>0.42210900000000073</v>
      </c>
      <c r="P223" s="2">
        <f>'(6) SMB_R23p2-5km_Gl'!AC222-'(5) year_D_R23p2-5.5km'!AC221</f>
        <v>5.7525453999999971</v>
      </c>
      <c r="Q223" s="2">
        <f>'(6) SMB_R23p2-5km_Gl'!AD222-'(5) year_D_R23p2-5.5km'!AD221</f>
        <v>0.50776359999999876</v>
      </c>
      <c r="R223" s="2">
        <f>'(6) SMB_R23p2-5km_Gl'!AE222-'(5) year_D_R23p2-5.5km'!AE221</f>
        <v>-0.42168840000000074</v>
      </c>
      <c r="S223" s="2">
        <f>'(6) SMB_R23p2-5km_Gl'!AF222-'(5) year_D_R23p2-5.5km'!AF221</f>
        <v>-2.9676931379999996</v>
      </c>
      <c r="T223" s="2">
        <f>'(6) SMB_R23p2-5km_Gl'!AG222-'(5) year_D_R23p2-5.5km'!AG221</f>
        <v>-4.8454081981999977</v>
      </c>
      <c r="U223" s="2">
        <f>'(6) SMB_R23p2-5km_Gl'!AH222-'(5) year_D_R23p2-5.5km'!AH221</f>
        <v>-2.4480553129999993</v>
      </c>
      <c r="V223" s="2">
        <f>'(6) SMB_R23p2-5km_Gl'!AI222-'(5) year_D_R23p2-5.5km'!AI221</f>
        <v>-0.28256767160000251</v>
      </c>
      <c r="W223" s="2">
        <f>'(6) SMB_R23p2-5km_Gl'!AJ222-'(5) year_D_R23p2-5.5km'!AJ221</f>
        <v>-2.8153651168000025</v>
      </c>
      <c r="X223" s="2">
        <f>'(6) SMB_R23p2-5km_Gl'!AK222-'(5) year_D_R23p2-5.5km'!AK221</f>
        <v>-4.3413556553999992</v>
      </c>
      <c r="Y223" s="2">
        <f>'(6) SMB_R23p2-5km_Gl'!AL222-'(5) year_D_R23p2-5.5km'!AL221</f>
        <v>-1.6212781527999987</v>
      </c>
      <c r="Z223" s="2">
        <f>'(6) SMB_R23p2-5km_Gl'!AM222-'(5) year_D_R23p2-5.5km'!AM221</f>
        <v>-8.9487320896</v>
      </c>
      <c r="AA223" s="2">
        <f>'(6) SMB_R23p2-5km_Gl'!AN222-'(5) year_D_R23p2-5.5km'!AN221</f>
        <v>-3.6956388752000002</v>
      </c>
      <c r="AB223" s="2">
        <f>'(6) SMB_R23p2-5km_Gl'!AO222-'(5) year_D_R23p2-5.5km'!AO221</f>
        <v>-4.0695392489999964</v>
      </c>
      <c r="AC223" s="2">
        <f>'(6) SMB_R23p2-5km_Gl'!AP222-'(5) year_D_R23p2-5.5km'!AP221</f>
        <v>-2.8546756294000009</v>
      </c>
      <c r="AD223" s="2">
        <f>'(6) SMB_R23p2-5km_Gl'!AQ222-'(5) year_D_R23p2-5.5km'!AQ221</f>
        <v>-3.3756616015999992</v>
      </c>
      <c r="AE223" s="2">
        <f>'(6) SMB_R23p2-5km_Gl'!AR222-'(5) year_D_R23p2-5.5km'!AR221</f>
        <v>-3.7684652520000022</v>
      </c>
      <c r="AF223" s="2">
        <f>'(6) SMB_R23p2-5km_Gl'!AS222-'(5) year_D_R23p2-5.5km'!AS221</f>
        <v>-3.2868435632000015</v>
      </c>
      <c r="AG223" s="2">
        <f>'(6) SMB_R23p2-5km_Gl'!AT222-'(5) year_D_R23p2-5.5km'!AT221</f>
        <v>-6.0587890203999972</v>
      </c>
      <c r="AH223" s="2">
        <f>'(6) SMB_R23p2-5km_Gl'!AU222-'(5) year_D_R23p2-5.5km'!AU221</f>
        <v>2.0726573499999965</v>
      </c>
      <c r="AI223" s="2">
        <f>'(6) SMB_R23p2-5km_Gl'!AV222-'(5) year_D_R23p2-5.5km'!AV221</f>
        <v>-6.5147318864000017</v>
      </c>
      <c r="AJ223" s="2">
        <f>'(6) SMB_R23p2-5km_Gl'!AW222-'(5) year_D_R23p2-5.5km'!AW221</f>
        <v>-8.5276801608000028</v>
      </c>
      <c r="AK223" s="2">
        <f>'(6) SMB_R23p2-5km_Gl'!AX222-'(5) year_D_R23p2-5.5km'!AX221</f>
        <v>-7.9308194260000011</v>
      </c>
      <c r="AL223" s="2">
        <f>'(6) SMB_R23p2-5km_Gl'!AY222-'(5) year_D_R23p2-5.5km'!AY221</f>
        <v>-4.4706811248000005</v>
      </c>
      <c r="AM223" s="2">
        <f>'(6) SMB_R23p2-5km_Gl'!AZ222-'(5) year_D_R23p2-5.5km'!AZ221</f>
        <v>-4.6697917043999997</v>
      </c>
      <c r="AN223" s="2">
        <f>'(6) SMB_R23p2-5km_Gl'!BA222-'(5) year_D_R23p2-5.5km'!BA221</f>
        <v>-4.7923033124000032</v>
      </c>
      <c r="AO223" s="2">
        <f>'(6) SMB_R23p2-5km_Gl'!BB222-'(5) year_D_R23p2-5.5km'!BB221</f>
        <v>-6.7989965480000016</v>
      </c>
      <c r="AP223" s="2">
        <f>'(6) SMB_R23p2-5km_Gl'!BC222-'(5) year_D_R23p2-5.5km'!BC221</f>
        <v>-9.8364307617999973</v>
      </c>
      <c r="AQ223" s="2">
        <f>'(6) SMB_R23p2-5km_Gl'!BD222-'(5) year_D_R23p2-5.5km'!BD221</f>
        <v>-8.2305794150000011</v>
      </c>
      <c r="AR223" s="2">
        <f>'(6) SMB_R23p2-5km_Gl'!BE222-'(5) year_D_R23p2-5.5km'!BE221</f>
        <v>-2.5549096676000023</v>
      </c>
      <c r="AS223" s="2">
        <f>'(6) SMB_R23p2-5km_Gl'!BF222-'(5) year_D_R23p2-5.5km'!BF221</f>
        <v>-3.6056661927999993</v>
      </c>
      <c r="AT223" s="2">
        <f>'(6) SMB_R23p2-5km_Gl'!BG222-'(5) year_D_R23p2-5.5km'!BG221</f>
        <v>-7.6392101894000017</v>
      </c>
      <c r="AU223" s="2">
        <f>'(6) SMB_R23p2-5km_Gl'!BH222-'(5) year_D_R23p2-5.5km'!BH221</f>
        <v>-3.5896655472000027</v>
      </c>
      <c r="AV223" s="2">
        <f>'(6) SMB_R23p2-5km_Gl'!BI222-'(5) year_D_R23p2-5.5km'!BI221</f>
        <v>-2.1176023762000025</v>
      </c>
      <c r="AW223" s="2">
        <f>'(6) SMB_R23p2-5km_Gl'!BJ222-'(5) year_D_R23p2-5.5km'!BJ221</f>
        <v>-2.5368845891999996</v>
      </c>
      <c r="AX223" s="23">
        <f t="shared" si="27"/>
        <v>-2.5861534845434786</v>
      </c>
      <c r="AY223" s="23">
        <f t="shared" si="29"/>
        <v>0.2822243447789472</v>
      </c>
      <c r="AZ223" s="23">
        <f t="shared" si="30"/>
        <v>-5.1289171554666675</v>
      </c>
      <c r="BD223" s="2">
        <f>SQRT('(5) year_D_R23p2-5.5km'!BN221^2+'(5) year_D_R23p2-5.5km'!$M221^2)</f>
        <v>15.334509382547704</v>
      </c>
      <c r="BE223" s="2">
        <f>SQRT('(5) year_D_R23p2-5.5km'!BO221^2+'(5) year_D_R23p2-5.5km'!$M221^2)</f>
        <v>13.953427290302075</v>
      </c>
      <c r="BF223" s="2">
        <f>SQRT('(5) year_D_R23p2-5.5km'!BP221^2+'(5) year_D_R23p2-5.5km'!$M221^2)</f>
        <v>12.631129142612798</v>
      </c>
      <c r="BG223" s="2">
        <f>SQRT('(5) year_D_R23p2-5.5km'!BQ221^2+'(5) year_D_R23p2-5.5km'!$M221^2)</f>
        <v>11.382309585433259</v>
      </c>
      <c r="BH223" s="2">
        <f>SQRT('(5) year_D_R23p2-5.5km'!BR221^2+'(5) year_D_R23p2-5.5km'!$M221^2)</f>
        <v>10.192279829289459</v>
      </c>
      <c r="BI223" s="2">
        <f>SQRT('(5) year_D_R23p2-5.5km'!BS221^2+'(5) year_D_R23p2-5.5km'!$M221^2)</f>
        <v>9.0610445971009241</v>
      </c>
      <c r="BJ223" s="2">
        <f>SQRT('(5) year_D_R23p2-5.5km'!BT221^2+'(5) year_D_R23p2-5.5km'!$M221^2)</f>
        <v>7.9886104127581694</v>
      </c>
      <c r="BK223" s="2">
        <f>SQRT('(5) year_D_R23p2-5.5km'!BU221^2+'(5) year_D_R23p2-5.5km'!$M221^2)</f>
        <v>6.9602967696874085</v>
      </c>
      <c r="BL223" s="2">
        <f>SQRT('(5) year_D_R23p2-5.5km'!BV221^2+'(5) year_D_R23p2-5.5km'!$M221^2)</f>
        <v>6.0054979376014046</v>
      </c>
      <c r="BM223" s="2">
        <f>SQRT('(5) year_D_R23p2-5.5km'!BW221^2+'(5) year_D_R23p2-5.5km'!$M221^2)</f>
        <v>5.0948574899237951</v>
      </c>
      <c r="BN223" s="2">
        <f>SQRT('(5) year_D_R23p2-5.5km'!BX221^2+'(5) year_D_R23p2-5.5km'!$M221^2)</f>
        <v>4.2284177611253115</v>
      </c>
      <c r="BO223" s="2">
        <f>SQRT('(5) year_D_R23p2-5.5km'!BY221^2+'(5) year_D_R23p2-5.5km'!$M221^2)</f>
        <v>3.4356153442741815</v>
      </c>
      <c r="BP223" s="2">
        <f>SQRT('(5) year_D_R23p2-5.5km'!BZ221^2+'(5) year_D_R23p2-5.5km'!$M221^2)</f>
        <v>2.7339686342159735</v>
      </c>
      <c r="BQ223" s="2">
        <f>SQRT('(5) year_D_R23p2-5.5km'!CA221^2+'(5) year_D_R23p2-5.5km'!$M221^2)</f>
        <v>2.1952730470455912</v>
      </c>
      <c r="BR223" s="2">
        <f>SQRT('(5) year_D_R23p2-5.5km'!CB221^2+'(5) year_D_R23p2-5.5km'!$M221^2)</f>
        <v>1.962132922245698</v>
      </c>
      <c r="BS223" s="2">
        <f>SQRT('(5) year_D_R23p2-5.5km'!CC221^2+'(5) year_D_R23p2-5.5km'!$M221^2)</f>
        <v>1.9276642636578225</v>
      </c>
      <c r="BT223" s="2">
        <f>SQRT('(5) year_D_R23p2-5.5km'!CD221^2+'(5) year_D_R23p2-5.5km'!$M221^2)</f>
        <v>2.5675743266734274</v>
      </c>
      <c r="BU223" s="2">
        <f>SQRT('(5) year_D_R23p2-5.5km'!CE221^2+'(5) year_D_R23p2-5.5km'!$M221^2)</f>
        <v>1.7800237893871056</v>
      </c>
      <c r="BV223" s="2">
        <f>SQRT('(5) year_D_R23p2-5.5km'!CF221^2+'(5) year_D_R23p2-5.5km'!$M221^2)</f>
        <v>2.4430691222071026</v>
      </c>
      <c r="BW223" s="2">
        <f>SQRT('(5) year_D_R23p2-5.5km'!CG221^2+'(5) year_D_R23p2-5.5km'!$M221^2)</f>
        <v>2.5080294897462756</v>
      </c>
      <c r="BX223" s="2">
        <f>SQRT('(5) year_D_R23p2-5.5km'!CH221^2+'(5) year_D_R23p2-5.5km'!$M221^2)</f>
        <v>2.6797559976117493</v>
      </c>
      <c r="BY223" s="2">
        <f>SQRT('(5) year_D_R23p2-5.5km'!CI221^2+'(5) year_D_R23p2-5.5km'!$M221^2)</f>
        <v>2.9238223267029513</v>
      </c>
      <c r="BZ223" s="2">
        <f>SQRT('(5) year_D_R23p2-5.5km'!CJ221^2+'(5) year_D_R23p2-5.5km'!$M221^2)</f>
        <v>2.7230393479398676</v>
      </c>
      <c r="CA223" s="2">
        <f>SQRT('(5) year_D_R23p2-5.5km'!CK221^2+'(5) year_D_R23p2-5.5km'!$M221^2)</f>
        <v>2.5945776041506785</v>
      </c>
      <c r="CB223" s="2">
        <f>SQRT('(5) year_D_R23p2-5.5km'!CL221^2+'(5) year_D_R23p2-5.5km'!$M221^2)</f>
        <v>2.8572121364641836</v>
      </c>
      <c r="CC223" s="2">
        <f>SQRT('(5) year_D_R23p2-5.5km'!CM221^2+'(5) year_D_R23p2-5.5km'!$M221^2)</f>
        <v>2.8850055457377808</v>
      </c>
      <c r="CD223" s="2">
        <f>SQRT('(5) year_D_R23p2-5.5km'!CN221^2+'(5) year_D_R23p2-5.5km'!$M221^2)</f>
        <v>2.7354347960724135</v>
      </c>
      <c r="CE223" s="2">
        <f>SQRT('(5) year_D_R23p2-5.5km'!CO221^2+'(5) year_D_R23p2-5.5km'!$M221^2)</f>
        <v>2.1370755973106519</v>
      </c>
      <c r="CF223" s="2">
        <f>SQRT('(5) year_D_R23p2-5.5km'!CP221^2+'(5) year_D_R23p2-5.5km'!$M221^2)</f>
        <v>4.1061888099209156</v>
      </c>
      <c r="CG223" s="2">
        <f>SQRT('(5) year_D_R23p2-5.5km'!CQ221^2+'(5) year_D_R23p2-5.5km'!$M221^2)</f>
        <v>2.6357778171123281</v>
      </c>
      <c r="CH223" s="2">
        <f>SQRT('(5) year_D_R23p2-5.5km'!CR221^2+'(5) year_D_R23p2-5.5km'!$M221^2)</f>
        <v>4.5845859946141889</v>
      </c>
      <c r="CI223" s="2">
        <f>SQRT('(5) year_D_R23p2-5.5km'!CS221^2+'(5) year_D_R23p2-5.5km'!$M221^2)</f>
        <v>4.5939817382420713</v>
      </c>
      <c r="CJ223" s="2">
        <f>SQRT('(5) year_D_R23p2-5.5km'!CT221^2+'(5) year_D_R23p2-5.5km'!$M221^2)</f>
        <v>2.5193235915205912</v>
      </c>
      <c r="CK223" s="2">
        <f>SQRT('(5) year_D_R23p2-5.5km'!CU221^2+'(5) year_D_R23p2-5.5km'!$M221^2)</f>
        <v>2.7220528353004352</v>
      </c>
      <c r="CL223" s="2">
        <f>SQRT('(5) year_D_R23p2-5.5km'!CV221^2+'(5) year_D_R23p2-5.5km'!$M221^2)</f>
        <v>2.3868711573703738</v>
      </c>
      <c r="CM223" s="2">
        <f>SQRT('(5) year_D_R23p2-5.5km'!CW221^2+'(5) year_D_R23p2-5.5km'!$M221^2)</f>
        <v>2.1603608587550642</v>
      </c>
      <c r="CN223" s="2">
        <f>SQRT('(5) year_D_R23p2-5.5km'!CX221^2+'(5) year_D_R23p2-5.5km'!$M221^2)</f>
        <v>2.3795366114820289</v>
      </c>
      <c r="CO223" s="2">
        <f>SQRT('(5) year_D_R23p2-5.5km'!CY221^2+'(5) year_D_R23p2-5.5km'!$M221^2)</f>
        <v>3.147117488594076</v>
      </c>
      <c r="CP223" s="2">
        <f>SQRT('(5) year_D_R23p2-5.5km'!CZ221^2+'(5) year_D_R23p2-5.5km'!$M221^2)</f>
        <v>3.1791575592916534</v>
      </c>
      <c r="CQ223" s="2">
        <f>SQRT('(5) year_D_R23p2-5.5km'!DA221^2+'(5) year_D_R23p2-5.5km'!$M221^2)</f>
        <v>3.3958030028947648</v>
      </c>
      <c r="CR223" s="2">
        <f>SQRT('(5) year_D_R23p2-5.5km'!DB221^2+'(5) year_D_R23p2-5.5km'!$M221^2)</f>
        <v>3.3377812732805632</v>
      </c>
      <c r="CS223" s="2">
        <f>SQRT('(5) year_D_R23p2-5.5km'!DC221^2+'(5) year_D_R23p2-5.5km'!$M221^2)</f>
        <v>2.480034100992476</v>
      </c>
      <c r="CT223" s="2">
        <f>SQRT('(5) year_D_R23p2-5.5km'!DD221^2+'(5) year_D_R23p2-5.5km'!$M221^2)</f>
        <v>2.6481929606558219</v>
      </c>
      <c r="CU223" s="2">
        <f>SQRT('(5) year_D_R23p2-5.5km'!DE221^2+'(5) year_D_R23p2-5.5km'!$M221^2)</f>
        <v>2.9097601892239746</v>
      </c>
      <c r="CV223" s="2">
        <f>SQRT('(5) year_D_R23p2-5.5km'!DF221^2+'(5) year_D_R23p2-5.5km'!$M221^2)</f>
        <v>2.5678549392267205</v>
      </c>
      <c r="CW223" s="2">
        <f>SQRT('(5) year_D_R23p2-5.5km'!DG221^2+'(5) year_D_R23p2-5.5km'!$M221^2)</f>
        <v>2.1269419062920822</v>
      </c>
      <c r="CX223" s="2">
        <f>SQRT('(5) year_D_R23p2-5.5km'!DH221^2+'(5) year_D_R23p2-5.5km'!$M221^2)</f>
        <v>2.4725790371028316</v>
      </c>
      <c r="CY223" s="90">
        <f t="shared" si="31"/>
        <v>0.64749715855745715</v>
      </c>
      <c r="CZ223" s="2">
        <f t="shared" si="28"/>
        <v>1.5119394615928898</v>
      </c>
      <c r="DA223" s="2">
        <f t="shared" si="32"/>
        <v>0.70555275473643575</v>
      </c>
    </row>
    <row r="224" spans="1:105" x14ac:dyDescent="0.2">
      <c r="A224" s="170" t="s">
        <v>71</v>
      </c>
      <c r="B224" s="3" t="s">
        <v>177</v>
      </c>
      <c r="C224" s="2">
        <f>'(6) SMB_R23p2-5km_Gl'!P223-'(5) year_D_R23p2-5.5km'!P222</f>
        <v>0.94920000000000004</v>
      </c>
      <c r="D224" s="2">
        <f>'(6) SMB_R23p2-5km_Gl'!Q223-'(5) year_D_R23p2-5.5km'!Q222</f>
        <v>-3.0799999999999939E-2</v>
      </c>
      <c r="E224" s="2">
        <f>'(6) SMB_R23p2-5km_Gl'!R223-'(5) year_D_R23p2-5.5km'!R222</f>
        <v>0.22920000000000007</v>
      </c>
      <c r="F224" s="2">
        <f>'(6) SMB_R23p2-5km_Gl'!S223-'(5) year_D_R23p2-5.5km'!S222</f>
        <v>0.42920000000000003</v>
      </c>
      <c r="G224" s="2">
        <f>'(6) SMB_R23p2-5km_Gl'!T223-'(5) year_D_R23p2-5.5km'!T222</f>
        <v>-8.0799999999999983E-2</v>
      </c>
      <c r="H224" s="2">
        <f>'(6) SMB_R23p2-5km_Gl'!U223-'(5) year_D_R23p2-5.5km'!U222</f>
        <v>0.57920000000000016</v>
      </c>
      <c r="I224" s="2">
        <f>'(6) SMB_R23p2-5km_Gl'!V223-'(5) year_D_R23p2-5.5km'!V222</f>
        <v>0.85920000000000019</v>
      </c>
      <c r="J224" s="2">
        <f>'(6) SMB_R23p2-5km_Gl'!W223-'(5) year_D_R23p2-5.5km'!W222</f>
        <v>0.15920000000000001</v>
      </c>
      <c r="K224" s="2">
        <f>'(6) SMB_R23p2-5km_Gl'!X223-'(5) year_D_R23p2-5.5km'!X222</f>
        <v>0.35920000000000019</v>
      </c>
      <c r="L224" s="2">
        <f>'(6) SMB_R23p2-5km_Gl'!Y223-'(5) year_D_R23p2-5.5km'!Y222</f>
        <v>-0.83079999999999998</v>
      </c>
      <c r="M224" s="2">
        <f>'(6) SMB_R23p2-5km_Gl'!Z223-'(5) year_D_R23p2-5.5km'!Z222</f>
        <v>-0.57079999999999986</v>
      </c>
      <c r="N224" s="2">
        <f>'(6) SMB_R23p2-5km_Gl'!AA223-'(5) year_D_R23p2-5.5km'!AA222</f>
        <v>-0.53079999999999994</v>
      </c>
      <c r="O224" s="2">
        <f>'(6) SMB_R23p2-5km_Gl'!AB223-'(5) year_D_R23p2-5.5km'!AB222</f>
        <v>-0.22079999999999989</v>
      </c>
      <c r="P224" s="2">
        <f>'(6) SMB_R23p2-5km_Gl'!AC223-'(5) year_D_R23p2-5.5km'!AC222</f>
        <v>0.83920000000000017</v>
      </c>
      <c r="Q224" s="2">
        <f>'(6) SMB_R23p2-5km_Gl'!AD223-'(5) year_D_R23p2-5.5km'!AD222</f>
        <v>0.18920000000000003</v>
      </c>
      <c r="R224" s="2">
        <f>'(6) SMB_R23p2-5km_Gl'!AE223-'(5) year_D_R23p2-5.5km'!AE222</f>
        <v>0.2592000000000001</v>
      </c>
      <c r="S224" s="2">
        <f>'(6) SMB_R23p2-5km_Gl'!AF223-'(5) year_D_R23p2-5.5km'!AF222</f>
        <v>-0.15079999999999982</v>
      </c>
      <c r="T224" s="2">
        <f>'(6) SMB_R23p2-5km_Gl'!AG223-'(5) year_D_R23p2-5.5km'!AG222</f>
        <v>-0.92079999999999984</v>
      </c>
      <c r="U224" s="2">
        <f>'(6) SMB_R23p2-5km_Gl'!AH223-'(5) year_D_R23p2-5.5km'!AH222</f>
        <v>-0.29079999999999995</v>
      </c>
      <c r="V224" s="2">
        <f>'(6) SMB_R23p2-5km_Gl'!AI223-'(5) year_D_R23p2-5.5km'!AI222</f>
        <v>-2.079999999999993E-2</v>
      </c>
      <c r="W224" s="2">
        <f>'(6) SMB_R23p2-5km_Gl'!AJ223-'(5) year_D_R23p2-5.5km'!AJ222</f>
        <v>-0.11080000000000001</v>
      </c>
      <c r="X224" s="2">
        <f>'(6) SMB_R23p2-5km_Gl'!AK223-'(5) year_D_R23p2-5.5km'!AK222</f>
        <v>-0.14079999999999981</v>
      </c>
      <c r="Y224" s="2">
        <f>'(6) SMB_R23p2-5km_Gl'!AL223-'(5) year_D_R23p2-5.5km'!AL222</f>
        <v>-0.17079999999999984</v>
      </c>
      <c r="Z224" s="2">
        <f>'(6) SMB_R23p2-5km_Gl'!AM223-'(5) year_D_R23p2-5.5km'!AM222</f>
        <v>-1.1307999999999998</v>
      </c>
      <c r="AA224" s="2">
        <f>'(6) SMB_R23p2-5km_Gl'!AN223-'(5) year_D_R23p2-5.5km'!AN222</f>
        <v>-0.50079999999999991</v>
      </c>
      <c r="AB224" s="2">
        <f>'(6) SMB_R23p2-5km_Gl'!AO223-'(5) year_D_R23p2-5.5km'!AO222</f>
        <v>-0.16079999999999983</v>
      </c>
      <c r="AC224" s="2">
        <f>'(6) SMB_R23p2-5km_Gl'!AP223-'(5) year_D_R23p2-5.5km'!AP222</f>
        <v>0.11920000000000019</v>
      </c>
      <c r="AD224" s="2">
        <f>'(6) SMB_R23p2-5km_Gl'!AQ223-'(5) year_D_R23p2-5.5km'!AQ222</f>
        <v>-0.60079999999999989</v>
      </c>
      <c r="AE224" s="2">
        <f>'(6) SMB_R23p2-5km_Gl'!AR223-'(5) year_D_R23p2-5.5km'!AR222</f>
        <v>-0.20079999999999987</v>
      </c>
      <c r="AF224" s="2">
        <f>'(6) SMB_R23p2-5km_Gl'!AS223-'(5) year_D_R23p2-5.5km'!AS222</f>
        <v>-0.64079999999999993</v>
      </c>
      <c r="AG224" s="2">
        <f>'(6) SMB_R23p2-5km_Gl'!AT223-'(5) year_D_R23p2-5.5km'!AT222</f>
        <v>-0.26079999999999992</v>
      </c>
      <c r="AH224" s="2">
        <f>'(6) SMB_R23p2-5km_Gl'!AU223-'(5) year_D_R23p2-5.5km'!AU222</f>
        <v>1.3091999999999999</v>
      </c>
      <c r="AI224" s="2">
        <f>'(6) SMB_R23p2-5km_Gl'!AV223-'(5) year_D_R23p2-5.5km'!AV222</f>
        <v>-0.76079999999999992</v>
      </c>
      <c r="AJ224" s="2">
        <f>'(6) SMB_R23p2-5km_Gl'!AW223-'(5) year_D_R23p2-5.5km'!AW222</f>
        <v>-1.0708</v>
      </c>
      <c r="AK224" s="2">
        <f>'(6) SMB_R23p2-5km_Gl'!AX223-'(5) year_D_R23p2-5.5km'!AX222</f>
        <v>-0.9907999999999999</v>
      </c>
      <c r="AL224" s="2">
        <f>'(6) SMB_R23p2-5km_Gl'!AY223-'(5) year_D_R23p2-5.5km'!AY222</f>
        <v>-0.67079999999999995</v>
      </c>
      <c r="AM224" s="2">
        <f>'(6) SMB_R23p2-5km_Gl'!AZ223-'(5) year_D_R23p2-5.5km'!AZ222</f>
        <v>-0.48079999999999989</v>
      </c>
      <c r="AN224" s="2">
        <f>'(6) SMB_R23p2-5km_Gl'!BA223-'(5) year_D_R23p2-5.5km'!BA222</f>
        <v>-0.3607999999999999</v>
      </c>
      <c r="AO224" s="2">
        <f>'(6) SMB_R23p2-5km_Gl'!BB223-'(5) year_D_R23p2-5.5km'!BB222</f>
        <v>-0.29079999999999995</v>
      </c>
      <c r="AP224" s="2">
        <f>'(6) SMB_R23p2-5km_Gl'!BC223-'(5) year_D_R23p2-5.5km'!BC222</f>
        <v>-1.2207999999999999</v>
      </c>
      <c r="AQ224" s="2">
        <f>'(6) SMB_R23p2-5km_Gl'!BD223-'(5) year_D_R23p2-5.5km'!BD222</f>
        <v>-0.63079999999999992</v>
      </c>
      <c r="AR224" s="2">
        <f>'(6) SMB_R23p2-5km_Gl'!BE223-'(5) year_D_R23p2-5.5km'!BE222</f>
        <v>3.9200000000000124E-2</v>
      </c>
      <c r="AS224" s="2">
        <f>'(6) SMB_R23p2-5km_Gl'!BF223-'(5) year_D_R23p2-5.5km'!BF222</f>
        <v>0.1292000000000002</v>
      </c>
      <c r="AT224" s="2">
        <f>'(6) SMB_R23p2-5km_Gl'!BG223-'(5) year_D_R23p2-5.5km'!BG222</f>
        <v>-0.40079999999999993</v>
      </c>
      <c r="AU224" s="2">
        <f>'(6) SMB_R23p2-5km_Gl'!BH223-'(5) year_D_R23p2-5.5km'!BH222</f>
        <v>2.9200000000000115E-2</v>
      </c>
      <c r="AV224" s="2">
        <f>'(6) SMB_R23p2-5km_Gl'!BI223-'(5) year_D_R23p2-5.5km'!BI222</f>
        <v>-0.4907999999999999</v>
      </c>
      <c r="AW224" s="2">
        <f>'(6) SMB_R23p2-5km_Gl'!BJ223-'(5) year_D_R23p2-5.5km'!BJ222</f>
        <v>-0.34079999999999988</v>
      </c>
      <c r="AX224" s="23">
        <f t="shared" si="27"/>
        <v>-0.18384347826086944</v>
      </c>
      <c r="AY224" s="23">
        <f t="shared" si="29"/>
        <v>6.4463157894737014E-2</v>
      </c>
      <c r="AZ224" s="23">
        <f t="shared" si="30"/>
        <v>-0.38691111111111104</v>
      </c>
      <c r="BD224" s="2">
        <f>SQRT('(5) year_D_R23p2-5.5km'!BN222^2+'(5) year_D_R23p2-5.5km'!$M222^2)</f>
        <v>0.38680591606958725</v>
      </c>
      <c r="BE224" s="2">
        <f>SQRT('(5) year_D_R23p2-5.5km'!BO222^2+'(5) year_D_R23p2-5.5km'!$M222^2)</f>
        <v>0.38680591606958725</v>
      </c>
      <c r="BF224" s="2">
        <f>SQRT('(5) year_D_R23p2-5.5km'!BP222^2+'(5) year_D_R23p2-5.5km'!$M222^2)</f>
        <v>0.38680591606958725</v>
      </c>
      <c r="BG224" s="2">
        <f>SQRT('(5) year_D_R23p2-5.5km'!BQ222^2+'(5) year_D_R23p2-5.5km'!$M222^2)</f>
        <v>0.38680591606958725</v>
      </c>
      <c r="BH224" s="2">
        <f>SQRT('(5) year_D_R23p2-5.5km'!BR222^2+'(5) year_D_R23p2-5.5km'!$M222^2)</f>
        <v>0.38680591606958725</v>
      </c>
      <c r="BI224" s="2">
        <f>SQRT('(5) year_D_R23p2-5.5km'!BS222^2+'(5) year_D_R23p2-5.5km'!$M222^2)</f>
        <v>0.38680591606958725</v>
      </c>
      <c r="BJ224" s="2">
        <f>SQRT('(5) year_D_R23p2-5.5km'!BT222^2+'(5) year_D_R23p2-5.5km'!$M222^2)</f>
        <v>0.38680591606958725</v>
      </c>
      <c r="BK224" s="2">
        <f>SQRT('(5) year_D_R23p2-5.5km'!BU222^2+'(5) year_D_R23p2-5.5km'!$M222^2)</f>
        <v>0.38680591606958725</v>
      </c>
      <c r="BL224" s="2">
        <f>SQRT('(5) year_D_R23p2-5.5km'!BV222^2+'(5) year_D_R23p2-5.5km'!$M222^2)</f>
        <v>0.38680591606958725</v>
      </c>
      <c r="BM224" s="2">
        <f>SQRT('(5) year_D_R23p2-5.5km'!BW222^2+'(5) year_D_R23p2-5.5km'!$M222^2)</f>
        <v>0.38680591606958725</v>
      </c>
      <c r="BN224" s="2">
        <f>SQRT('(5) year_D_R23p2-5.5km'!BX222^2+'(5) year_D_R23p2-5.5km'!$M222^2)</f>
        <v>0.38680591606958725</v>
      </c>
      <c r="BO224" s="2">
        <f>SQRT('(5) year_D_R23p2-5.5km'!BY222^2+'(5) year_D_R23p2-5.5km'!$M222^2)</f>
        <v>0.38680591606958725</v>
      </c>
      <c r="BP224" s="2">
        <f>SQRT('(5) year_D_R23p2-5.5km'!BZ222^2+'(5) year_D_R23p2-5.5km'!$M222^2)</f>
        <v>0.38680591606958725</v>
      </c>
      <c r="BQ224" s="2">
        <f>SQRT('(5) year_D_R23p2-5.5km'!CA222^2+'(5) year_D_R23p2-5.5km'!$M222^2)</f>
        <v>0.38680591606958725</v>
      </c>
      <c r="BR224" s="2">
        <f>SQRT('(5) year_D_R23p2-5.5km'!CB222^2+'(5) year_D_R23p2-5.5km'!$M222^2)</f>
        <v>0.38680591606958725</v>
      </c>
      <c r="BS224" s="2">
        <f>SQRT('(5) year_D_R23p2-5.5km'!CC222^2+'(5) year_D_R23p2-5.5km'!$M222^2)</f>
        <v>0.38680591606958725</v>
      </c>
      <c r="BT224" s="2">
        <f>SQRT('(5) year_D_R23p2-5.5km'!CD222^2+'(5) year_D_R23p2-5.5km'!$M222^2)</f>
        <v>0.38680591606958725</v>
      </c>
      <c r="BU224" s="2">
        <f>SQRT('(5) year_D_R23p2-5.5km'!CE222^2+'(5) year_D_R23p2-5.5km'!$M222^2)</f>
        <v>0.38680591606958725</v>
      </c>
      <c r="BV224" s="2">
        <f>SQRT('(5) year_D_R23p2-5.5km'!CF222^2+'(5) year_D_R23p2-5.5km'!$M222^2)</f>
        <v>0.38680591606958725</v>
      </c>
      <c r="BW224" s="2">
        <f>SQRT('(5) year_D_R23p2-5.5km'!CG222^2+'(5) year_D_R23p2-5.5km'!$M222^2)</f>
        <v>0.38680591606958725</v>
      </c>
      <c r="BX224" s="2">
        <f>SQRT('(5) year_D_R23p2-5.5km'!CH222^2+'(5) year_D_R23p2-5.5km'!$M222^2)</f>
        <v>0.38680591606958725</v>
      </c>
      <c r="BY224" s="2">
        <f>SQRT('(5) year_D_R23p2-5.5km'!CI222^2+'(5) year_D_R23p2-5.5km'!$M222^2)</f>
        <v>0.38680591606958725</v>
      </c>
      <c r="BZ224" s="2">
        <f>SQRT('(5) year_D_R23p2-5.5km'!CJ222^2+'(5) year_D_R23p2-5.5km'!$M222^2)</f>
        <v>0.38680591606958725</v>
      </c>
      <c r="CA224" s="2">
        <f>SQRT('(5) year_D_R23p2-5.5km'!CK222^2+'(5) year_D_R23p2-5.5km'!$M222^2)</f>
        <v>0.38680591606958725</v>
      </c>
      <c r="CB224" s="2">
        <f>SQRT('(5) year_D_R23p2-5.5km'!CL222^2+'(5) year_D_R23p2-5.5km'!$M222^2)</f>
        <v>0.38680591606958725</v>
      </c>
      <c r="CC224" s="2">
        <f>SQRT('(5) year_D_R23p2-5.5km'!CM222^2+'(5) year_D_R23p2-5.5km'!$M222^2)</f>
        <v>0.38680591606958725</v>
      </c>
      <c r="CD224" s="2">
        <f>SQRT('(5) year_D_R23p2-5.5km'!CN222^2+'(5) year_D_R23p2-5.5km'!$M222^2)</f>
        <v>0.38680591606958725</v>
      </c>
      <c r="CE224" s="2">
        <f>SQRT('(5) year_D_R23p2-5.5km'!CO222^2+'(5) year_D_R23p2-5.5km'!$M222^2)</f>
        <v>0.38680591606958725</v>
      </c>
      <c r="CF224" s="2">
        <f>SQRT('(5) year_D_R23p2-5.5km'!CP222^2+'(5) year_D_R23p2-5.5km'!$M222^2)</f>
        <v>0.38680591606958725</v>
      </c>
      <c r="CG224" s="2">
        <f>SQRT('(5) year_D_R23p2-5.5km'!CQ222^2+'(5) year_D_R23p2-5.5km'!$M222^2)</f>
        <v>0.38680591606958725</v>
      </c>
      <c r="CH224" s="2">
        <f>SQRT('(5) year_D_R23p2-5.5km'!CR222^2+'(5) year_D_R23p2-5.5km'!$M222^2)</f>
        <v>0.38680591606958725</v>
      </c>
      <c r="CI224" s="2">
        <f>SQRT('(5) year_D_R23p2-5.5km'!CS222^2+'(5) year_D_R23p2-5.5km'!$M222^2)</f>
        <v>0.38680591606958725</v>
      </c>
      <c r="CJ224" s="2">
        <f>SQRT('(5) year_D_R23p2-5.5km'!CT222^2+'(5) year_D_R23p2-5.5km'!$M222^2)</f>
        <v>0.38680591606958725</v>
      </c>
      <c r="CK224" s="2">
        <f>SQRT('(5) year_D_R23p2-5.5km'!CU222^2+'(5) year_D_R23p2-5.5km'!$M222^2)</f>
        <v>0.38680591606958725</v>
      </c>
      <c r="CL224" s="2">
        <f>SQRT('(5) year_D_R23p2-5.5km'!CV222^2+'(5) year_D_R23p2-5.5km'!$M222^2)</f>
        <v>0.38680591606958725</v>
      </c>
      <c r="CM224" s="2">
        <f>SQRT('(5) year_D_R23p2-5.5km'!CW222^2+'(5) year_D_R23p2-5.5km'!$M222^2)</f>
        <v>0.38680591606958725</v>
      </c>
      <c r="CN224" s="2">
        <f>SQRT('(5) year_D_R23p2-5.5km'!CX222^2+'(5) year_D_R23p2-5.5km'!$M222^2)</f>
        <v>0.38680591606958725</v>
      </c>
      <c r="CO224" s="2">
        <f>SQRT('(5) year_D_R23p2-5.5km'!CY222^2+'(5) year_D_R23p2-5.5km'!$M222^2)</f>
        <v>0.38680591606958725</v>
      </c>
      <c r="CP224" s="2">
        <f>SQRT('(5) year_D_R23p2-5.5km'!CZ222^2+'(5) year_D_R23p2-5.5km'!$M222^2)</f>
        <v>0.38680591606958725</v>
      </c>
      <c r="CQ224" s="2">
        <f>SQRT('(5) year_D_R23p2-5.5km'!DA222^2+'(5) year_D_R23p2-5.5km'!$M222^2)</f>
        <v>0.38680591606958725</v>
      </c>
      <c r="CR224" s="2">
        <f>SQRT('(5) year_D_R23p2-5.5km'!DB222^2+'(5) year_D_R23p2-5.5km'!$M222^2)</f>
        <v>0.38680591606958725</v>
      </c>
      <c r="CS224" s="2">
        <f>SQRT('(5) year_D_R23p2-5.5km'!DC222^2+'(5) year_D_R23p2-5.5km'!$M222^2)</f>
        <v>0.38680591606958725</v>
      </c>
      <c r="CT224" s="2">
        <f>SQRT('(5) year_D_R23p2-5.5km'!DD222^2+'(5) year_D_R23p2-5.5km'!$M222^2)</f>
        <v>0.38680591606958725</v>
      </c>
      <c r="CU224" s="2">
        <f>SQRT('(5) year_D_R23p2-5.5km'!DE222^2+'(5) year_D_R23p2-5.5km'!$M222^2)</f>
        <v>0.38680591606958725</v>
      </c>
      <c r="CV224" s="2">
        <f>SQRT('(5) year_D_R23p2-5.5km'!DF222^2+'(5) year_D_R23p2-5.5km'!$M222^2)</f>
        <v>0.38680591606958725</v>
      </c>
      <c r="CW224" s="2">
        <f>SQRT('(5) year_D_R23p2-5.5km'!DG222^2+'(5) year_D_R23p2-5.5km'!$M222^2)</f>
        <v>0.38680591606958725</v>
      </c>
      <c r="CX224" s="2">
        <f>SQRT('(5) year_D_R23p2-5.5km'!DH222^2+'(5) year_D_R23p2-5.5km'!$M222^2)</f>
        <v>0.38680591606958725</v>
      </c>
      <c r="CY224" s="90">
        <f t="shared" si="31"/>
        <v>5.7661621495378346E-2</v>
      </c>
      <c r="CZ224" s="2">
        <f t="shared" si="28"/>
        <v>9.1171028751959898E-2</v>
      </c>
      <c r="DA224" s="2">
        <f t="shared" si="32"/>
        <v>9.1171028751959898E-2</v>
      </c>
    </row>
    <row r="225" spans="1:105" x14ac:dyDescent="0.2">
      <c r="A225" s="170" t="s">
        <v>160</v>
      </c>
      <c r="B225" s="3" t="s">
        <v>177</v>
      </c>
      <c r="C225" s="2">
        <f>'(6) SMB_R23p2-5km_Gl'!P224-'(5) year_D_R23p2-5.5km'!P223</f>
        <v>0.97608660000000036</v>
      </c>
      <c r="D225" s="2">
        <f>'(6) SMB_R23p2-5km_Gl'!Q224-'(5) year_D_R23p2-5.5km'!Q223</f>
        <v>-1.0839133999999992</v>
      </c>
      <c r="E225" s="2">
        <f>'(6) SMB_R23p2-5km_Gl'!R224-'(5) year_D_R23p2-5.5km'!R223</f>
        <v>0.43608660000000032</v>
      </c>
      <c r="F225" s="2">
        <f>'(6) SMB_R23p2-5km_Gl'!S224-'(5) year_D_R23p2-5.5km'!S223</f>
        <v>-0.88391339999999907</v>
      </c>
      <c r="G225" s="2">
        <f>'(6) SMB_R23p2-5km_Gl'!T224-'(5) year_D_R23p2-5.5km'!T223</f>
        <v>-0.35391339999999971</v>
      </c>
      <c r="H225" s="2">
        <f>'(6) SMB_R23p2-5km_Gl'!U224-'(5) year_D_R23p2-5.5km'!U223</f>
        <v>0.40608660000000008</v>
      </c>
      <c r="I225" s="2">
        <f>'(6) SMB_R23p2-5km_Gl'!V224-'(5) year_D_R23p2-5.5km'!V223</f>
        <v>1.4560866000000008</v>
      </c>
      <c r="J225" s="2">
        <f>'(6) SMB_R23p2-5km_Gl'!W224-'(5) year_D_R23p2-5.5km'!W223</f>
        <v>1.0060866000000006</v>
      </c>
      <c r="K225" s="2">
        <f>'(6) SMB_R23p2-5km_Gl'!X224-'(5) year_D_R23p2-5.5km'!X223</f>
        <v>0.68608660000000032</v>
      </c>
      <c r="L225" s="2">
        <f>'(6) SMB_R23p2-5km_Gl'!Y224-'(5) year_D_R23p2-5.5km'!Y223</f>
        <v>-2.8539133999999997</v>
      </c>
      <c r="M225" s="2">
        <f>'(6) SMB_R23p2-5km_Gl'!Z224-'(5) year_D_R23p2-5.5km'!Z223</f>
        <v>-2.0939133999999999</v>
      </c>
      <c r="N225" s="2">
        <f>'(6) SMB_R23p2-5km_Gl'!AA224-'(5) year_D_R23p2-5.5km'!AA223</f>
        <v>-1.0139133999999999</v>
      </c>
      <c r="O225" s="2">
        <f>'(6) SMB_R23p2-5km_Gl'!AB224-'(5) year_D_R23p2-5.5km'!AB223</f>
        <v>-1.2698191599999991</v>
      </c>
      <c r="P225" s="2">
        <f>'(6) SMB_R23p2-5km_Gl'!AC224-'(5) year_D_R23p2-5.5km'!AC223</f>
        <v>2.2942750800000002</v>
      </c>
      <c r="Q225" s="2">
        <f>'(6) SMB_R23p2-5km_Gl'!AD224-'(5) year_D_R23p2-5.5km'!AD223</f>
        <v>0.75234575999999986</v>
      </c>
      <c r="R225" s="2">
        <f>'(6) SMB_R23p2-5km_Gl'!AE224-'(5) year_D_R23p2-5.5km'!AE223</f>
        <v>-0.21087935999999985</v>
      </c>
      <c r="S225" s="2">
        <f>'(6) SMB_R23p2-5km_Gl'!AF224-'(5) year_D_R23p2-5.5km'!AF223</f>
        <v>-0.86943904800000027</v>
      </c>
      <c r="T225" s="2">
        <f>'(6) SMB_R23p2-5km_Gl'!AG224-'(5) year_D_R23p2-5.5km'!AG223</f>
        <v>-2.2478415980799999</v>
      </c>
      <c r="U225" s="2">
        <f>'(6) SMB_R23p2-5km_Gl'!AH224-'(5) year_D_R23p2-5.5km'!AH223</f>
        <v>-0.63133667864000031</v>
      </c>
      <c r="V225" s="2">
        <f>'(6) SMB_R23p2-5km_Gl'!AI224-'(5) year_D_R23p2-5.5km'!AI223</f>
        <v>-0.70098720980000095</v>
      </c>
      <c r="W225" s="2">
        <f>'(6) SMB_R23p2-5km_Gl'!AJ224-'(5) year_D_R23p2-5.5km'!AJ223</f>
        <v>-2.5730712591999998</v>
      </c>
      <c r="X225" s="2">
        <f>'(6) SMB_R23p2-5km_Gl'!AK224-'(5) year_D_R23p2-5.5km'!AK223</f>
        <v>-2.8530539765599991</v>
      </c>
      <c r="Y225" s="2">
        <f>'(6) SMB_R23p2-5km_Gl'!AL224-'(5) year_D_R23p2-5.5km'!AL223</f>
        <v>-0.78121092299999972</v>
      </c>
      <c r="Z225" s="2">
        <f>'(6) SMB_R23p2-5km_Gl'!AM224-'(5) year_D_R23p2-5.5km'!AM223</f>
        <v>-4.3395847175999993</v>
      </c>
      <c r="AA225" s="2">
        <f>'(6) SMB_R23p2-5km_Gl'!AN224-'(5) year_D_R23p2-5.5km'!AN223</f>
        <v>-1.9805125016399998</v>
      </c>
      <c r="AB225" s="2">
        <f>'(6) SMB_R23p2-5km_Gl'!AO224-'(5) year_D_R23p2-5.5km'!AO223</f>
        <v>-2.6010019326399991</v>
      </c>
      <c r="AC225" s="2">
        <f>'(6) SMB_R23p2-5km_Gl'!AP224-'(5) year_D_R23p2-5.5km'!AP223</f>
        <v>-0.85931412480000002</v>
      </c>
      <c r="AD225" s="2">
        <f>'(6) SMB_R23p2-5km_Gl'!AQ224-'(5) year_D_R23p2-5.5km'!AQ223</f>
        <v>-2.3356768918399995</v>
      </c>
      <c r="AE225" s="2">
        <f>'(6) SMB_R23p2-5km_Gl'!AR224-'(5) year_D_R23p2-5.5km'!AR223</f>
        <v>-1.8226195945599999</v>
      </c>
      <c r="AF225" s="2">
        <f>'(6) SMB_R23p2-5km_Gl'!AS224-'(5) year_D_R23p2-5.5km'!AS223</f>
        <v>-1.2751723774799988</v>
      </c>
      <c r="AG225" s="2">
        <f>'(6) SMB_R23p2-5km_Gl'!AT224-'(5) year_D_R23p2-5.5km'!AT223</f>
        <v>-2.7384076079999993</v>
      </c>
      <c r="AH225" s="2">
        <f>'(6) SMB_R23p2-5km_Gl'!AU224-'(5) year_D_R23p2-5.5km'!AU223</f>
        <v>2.6493387436000004</v>
      </c>
      <c r="AI225" s="2">
        <f>'(6) SMB_R23p2-5km_Gl'!AV224-'(5) year_D_R23p2-5.5km'!AV223</f>
        <v>-2.8680833330399986</v>
      </c>
      <c r="AJ225" s="2">
        <f>'(6) SMB_R23p2-5km_Gl'!AW224-'(5) year_D_R23p2-5.5km'!AW223</f>
        <v>-4.7692080113999999</v>
      </c>
      <c r="AK225" s="2">
        <f>'(6) SMB_R23p2-5km_Gl'!AX224-'(5) year_D_R23p2-5.5km'!AX223</f>
        <v>-3.9005130269999992</v>
      </c>
      <c r="AL225" s="2">
        <f>'(6) SMB_R23p2-5km_Gl'!AY224-'(5) year_D_R23p2-5.5km'!AY223</f>
        <v>-2.7507734513200006</v>
      </c>
      <c r="AM225" s="2">
        <f>'(6) SMB_R23p2-5km_Gl'!AZ224-'(5) year_D_R23p2-5.5km'!AZ223</f>
        <v>-2.5649636498000001</v>
      </c>
      <c r="AN225" s="2">
        <f>'(6) SMB_R23p2-5km_Gl'!BA224-'(5) year_D_R23p2-5.5km'!BA223</f>
        <v>-1.3641955680000013</v>
      </c>
      <c r="AO225" s="2">
        <f>'(6) SMB_R23p2-5km_Gl'!BB224-'(5) year_D_R23p2-5.5km'!BB223</f>
        <v>-1.3745569281599996</v>
      </c>
      <c r="AP225" s="2">
        <f>'(6) SMB_R23p2-5km_Gl'!BC224-'(5) year_D_R23p2-5.5km'!BC223</f>
        <v>-2.9932953329199994</v>
      </c>
      <c r="AQ225" s="2">
        <f>'(6) SMB_R23p2-5km_Gl'!BD224-'(5) year_D_R23p2-5.5km'!BD223</f>
        <v>-2.16753749072</v>
      </c>
      <c r="AR225" s="2">
        <f>'(6) SMB_R23p2-5km_Gl'!BE224-'(5) year_D_R23p2-5.5km'!BE223</f>
        <v>-0.39087920419999911</v>
      </c>
      <c r="AS225" s="2">
        <f>'(6) SMB_R23p2-5km_Gl'!BF224-'(5) year_D_R23p2-5.5km'!BF223</f>
        <v>-0.6803261897599997</v>
      </c>
      <c r="AT225" s="2">
        <f>'(6) SMB_R23p2-5km_Gl'!BG224-'(5) year_D_R23p2-5.5km'!BG223</f>
        <v>-1.7572291360799994</v>
      </c>
      <c r="AU225" s="2">
        <f>'(6) SMB_R23p2-5km_Gl'!BH224-'(5) year_D_R23p2-5.5km'!BH223</f>
        <v>0.31496343976000052</v>
      </c>
      <c r="AV225" s="2">
        <f>'(6) SMB_R23p2-5km_Gl'!BI224-'(5) year_D_R23p2-5.5km'!BI223</f>
        <v>-1.1916526283999991</v>
      </c>
      <c r="AW225" s="2">
        <f>'(6) SMB_R23p2-5km_Gl'!BJ224-'(5) year_D_R23p2-5.5km'!BJ223</f>
        <v>0.37906988720000001</v>
      </c>
      <c r="AX225" s="23">
        <f t="shared" si="27"/>
        <v>-1.2210691454191303</v>
      </c>
      <c r="AY225" s="23">
        <f t="shared" si="29"/>
        <v>-0.28945556866947336</v>
      </c>
      <c r="AZ225" s="23">
        <f t="shared" si="30"/>
        <v>-1.7580617415266664</v>
      </c>
      <c r="BD225" s="2">
        <f>SQRT('(5) year_D_R23p2-5.5km'!BN223^2+'(5) year_D_R23p2-5.5km'!$M223^2)</f>
        <v>6.408344374755516</v>
      </c>
      <c r="BE225" s="2">
        <f>SQRT('(5) year_D_R23p2-5.5km'!BO223^2+'(5) year_D_R23p2-5.5km'!$M223^2)</f>
        <v>5.8336649007308541</v>
      </c>
      <c r="BF225" s="2">
        <f>SQRT('(5) year_D_R23p2-5.5km'!BP223^2+'(5) year_D_R23p2-5.5km'!$M223^2)</f>
        <v>5.283445802828461</v>
      </c>
      <c r="BG225" s="2">
        <f>SQRT('(5) year_D_R23p2-5.5km'!BQ223^2+'(5) year_D_R23p2-5.5km'!$M223^2)</f>
        <v>4.7638016526081053</v>
      </c>
      <c r="BH225" s="2">
        <f>SQRT('(5) year_D_R23p2-5.5km'!BR223^2+'(5) year_D_R23p2-5.5km'!$M223^2)</f>
        <v>4.2686203446512732</v>
      </c>
      <c r="BI225" s="2">
        <f>SQRT('(5) year_D_R23p2-5.5km'!BS223^2+'(5) year_D_R23p2-5.5km'!$M223^2)</f>
        <v>3.7979038874976667</v>
      </c>
      <c r="BJ225" s="2">
        <f>SQRT('(5) year_D_R23p2-5.5km'!BT223^2+'(5) year_D_R23p2-5.5km'!$M223^2)</f>
        <v>3.3516550845076227</v>
      </c>
      <c r="BK225" s="2">
        <f>SQRT('(5) year_D_R23p2-5.5km'!BU223^2+'(5) year_D_R23p2-5.5km'!$M223^2)</f>
        <v>2.9237654397472554</v>
      </c>
      <c r="BL225" s="2">
        <f>SQRT('(5) year_D_R23p2-5.5km'!BV223^2+'(5) year_D_R23p2-5.5km'!$M223^2)</f>
        <v>2.5203545045247218</v>
      </c>
      <c r="BM225" s="2">
        <f>SQRT('(5) year_D_R23p2-5.5km'!BW223^2+'(5) year_D_R23p2-5.5km'!$M223^2)</f>
        <v>2.1414324877056239</v>
      </c>
      <c r="BN225" s="2">
        <f>SQRT('(5) year_D_R23p2-5.5km'!BX223^2+'(5) year_D_R23p2-5.5km'!$M223^2)</f>
        <v>1.7809067697277061</v>
      </c>
      <c r="BO225" s="2">
        <f>SQRT('(5) year_D_R23p2-5.5km'!BY223^2+'(5) year_D_R23p2-5.5km'!$M223^2)</f>
        <v>1.4449239623370593</v>
      </c>
      <c r="BP225" s="2">
        <f>SQRT('(5) year_D_R23p2-5.5km'!BZ223^2+'(5) year_D_R23p2-5.5km'!$M223^2)</f>
        <v>1.1412627896646097</v>
      </c>
      <c r="BQ225" s="2">
        <f>SQRT('(5) year_D_R23p2-5.5km'!CA223^2+'(5) year_D_R23p2-5.5km'!$M223^2)</f>
        <v>0.89476501176063061</v>
      </c>
      <c r="BR225" s="2">
        <f>SQRT('(5) year_D_R23p2-5.5km'!CB223^2+'(5) year_D_R23p2-5.5km'!$M223^2)</f>
        <v>0.78975294148670727</v>
      </c>
      <c r="BS225" s="2">
        <f>SQRT('(5) year_D_R23p2-5.5km'!CC223^2+'(5) year_D_R23p2-5.5km'!$M223^2)</f>
        <v>0.7910623428615825</v>
      </c>
      <c r="BT225" s="2">
        <f>SQRT('(5) year_D_R23p2-5.5km'!CD223^2+'(5) year_D_R23p2-5.5km'!$M223^2)</f>
        <v>0.80342527840919797</v>
      </c>
      <c r="BU225" s="2">
        <f>SQRT('(5) year_D_R23p2-5.5km'!CE223^2+'(5) year_D_R23p2-5.5km'!$M223^2)</f>
        <v>0.76568465708166866</v>
      </c>
      <c r="BV225" s="2">
        <f>SQRT('(5) year_D_R23p2-5.5km'!CF223^2+'(5) year_D_R23p2-5.5km'!$M223^2)</f>
        <v>0.83772261320160768</v>
      </c>
      <c r="BW225" s="2">
        <f>SQRT('(5) year_D_R23p2-5.5km'!CG223^2+'(5) year_D_R23p2-5.5km'!$M223^2)</f>
        <v>0.90013543804265161</v>
      </c>
      <c r="BX225" s="2">
        <f>SQRT('(5) year_D_R23p2-5.5km'!CH223^2+'(5) year_D_R23p2-5.5km'!$M223^2)</f>
        <v>0.93947013818796998</v>
      </c>
      <c r="BY225" s="2">
        <f>SQRT('(5) year_D_R23p2-5.5km'!CI223^2+'(5) year_D_R23p2-5.5km'!$M223^2)</f>
        <v>0.92492054819849345</v>
      </c>
      <c r="BZ225" s="2">
        <f>SQRT('(5) year_D_R23p2-5.5km'!CJ223^2+'(5) year_D_R23p2-5.5km'!$M223^2)</f>
        <v>0.93016273611027056</v>
      </c>
      <c r="CA225" s="2">
        <f>SQRT('(5) year_D_R23p2-5.5km'!CK223^2+'(5) year_D_R23p2-5.5km'!$M223^2)</f>
        <v>0.90575445719486181</v>
      </c>
      <c r="CB225" s="2">
        <f>SQRT('(5) year_D_R23p2-5.5km'!CL223^2+'(5) year_D_R23p2-5.5km'!$M223^2)</f>
        <v>0.86994108094742761</v>
      </c>
      <c r="CC225" s="2">
        <f>SQRT('(5) year_D_R23p2-5.5km'!CM223^2+'(5) year_D_R23p2-5.5km'!$M223^2)</f>
        <v>1.0287621145999251</v>
      </c>
      <c r="CD225" s="2">
        <f>SQRT('(5) year_D_R23p2-5.5km'!CN223^2+'(5) year_D_R23p2-5.5km'!$M223^2)</f>
        <v>0.79305117609574627</v>
      </c>
      <c r="CE225" s="2">
        <f>SQRT('(5) year_D_R23p2-5.5km'!CO223^2+'(5) year_D_R23p2-5.5km'!$M223^2)</f>
        <v>0.84369572010002503</v>
      </c>
      <c r="CF225" s="2">
        <f>SQRT('(5) year_D_R23p2-5.5km'!CP223^2+'(5) year_D_R23p2-5.5km'!$M223^2)</f>
        <v>0.91451778546108164</v>
      </c>
      <c r="CG225" s="2">
        <f>SQRT('(5) year_D_R23p2-5.5km'!CQ223^2+'(5) year_D_R23p2-5.5km'!$M223^2)</f>
        <v>0.88791427556084468</v>
      </c>
      <c r="CH225" s="2">
        <f>SQRT('(5) year_D_R23p2-5.5km'!CR223^2+'(5) year_D_R23p2-5.5km'!$M223^2)</f>
        <v>0.98737891298770719</v>
      </c>
      <c r="CI225" s="2">
        <f>SQRT('(5) year_D_R23p2-5.5km'!CS223^2+'(5) year_D_R23p2-5.5km'!$M223^2)</f>
        <v>0.69134428791117131</v>
      </c>
      <c r="CJ225" s="2">
        <f>SQRT('(5) year_D_R23p2-5.5km'!CT223^2+'(5) year_D_R23p2-5.5km'!$M223^2)</f>
        <v>0.72770998686559207</v>
      </c>
      <c r="CK225" s="2">
        <f>SQRT('(5) year_D_R23p2-5.5km'!CU223^2+'(5) year_D_R23p2-5.5km'!$M223^2)</f>
        <v>0.77970946454408951</v>
      </c>
      <c r="CL225" s="2">
        <f>SQRT('(5) year_D_R23p2-5.5km'!CV223^2+'(5) year_D_R23p2-5.5km'!$M223^2)</f>
        <v>0.76524556047548953</v>
      </c>
      <c r="CM225" s="2">
        <f>SQRT('(5) year_D_R23p2-5.5km'!CW223^2+'(5) year_D_R23p2-5.5km'!$M223^2)</f>
        <v>0.73481018602661641</v>
      </c>
      <c r="CN225" s="2">
        <f>SQRT('(5) year_D_R23p2-5.5km'!CX223^2+'(5) year_D_R23p2-5.5km'!$M223^2)</f>
        <v>0.73198764646278425</v>
      </c>
      <c r="CO225" s="2">
        <f>SQRT('(5) year_D_R23p2-5.5km'!CY223^2+'(5) year_D_R23p2-5.5km'!$M223^2)</f>
        <v>0.77633091036073165</v>
      </c>
      <c r="CP225" s="2">
        <f>SQRT('(5) year_D_R23p2-5.5km'!CZ223^2+'(5) year_D_R23p2-5.5km'!$M223^2)</f>
        <v>0.80398314718762787</v>
      </c>
      <c r="CQ225" s="2">
        <f>SQRT('(5) year_D_R23p2-5.5km'!DA223^2+'(5) year_D_R23p2-5.5km'!$M223^2)</f>
        <v>0.79371841329177095</v>
      </c>
      <c r="CR225" s="2">
        <f>SQRT('(5) year_D_R23p2-5.5km'!DB223^2+'(5) year_D_R23p2-5.5km'!$M223^2)</f>
        <v>0.80187600717177698</v>
      </c>
      <c r="CS225" s="2">
        <f>SQRT('(5) year_D_R23p2-5.5km'!DC223^2+'(5) year_D_R23p2-5.5km'!$M223^2)</f>
        <v>0.77220062959046354</v>
      </c>
      <c r="CT225" s="2">
        <f>SQRT('(5) year_D_R23p2-5.5km'!DD223^2+'(5) year_D_R23p2-5.5km'!$M223^2)</f>
        <v>0.78447349475570938</v>
      </c>
      <c r="CU225" s="2">
        <f>SQRT('(5) year_D_R23p2-5.5km'!DE223^2+'(5) year_D_R23p2-5.5km'!$M223^2)</f>
        <v>0.76130454679283233</v>
      </c>
      <c r="CV225" s="2">
        <f>SQRT('(5) year_D_R23p2-5.5km'!DF223^2+'(5) year_D_R23p2-5.5km'!$M223^2)</f>
        <v>0.7660685367716662</v>
      </c>
      <c r="CW225" s="2">
        <f>SQRT('(5) year_D_R23p2-5.5km'!DG223^2+'(5) year_D_R23p2-5.5km'!$M223^2)</f>
        <v>0.74143477469980146</v>
      </c>
      <c r="CX225" s="2">
        <f>SQRT('(5) year_D_R23p2-5.5km'!DH223^2+'(5) year_D_R23p2-5.5km'!$M223^2)</f>
        <v>0.68944138655727871</v>
      </c>
      <c r="CY225" s="90">
        <f t="shared" si="31"/>
        <v>0.23624672881417627</v>
      </c>
      <c r="CZ225" s="2">
        <f t="shared" si="28"/>
        <v>0.62699896217113804</v>
      </c>
      <c r="DA225" s="2">
        <f t="shared" si="32"/>
        <v>0.18623108703260591</v>
      </c>
    </row>
    <row r="226" spans="1:105" x14ac:dyDescent="0.2">
      <c r="A226" s="170" t="s">
        <v>52</v>
      </c>
      <c r="B226" s="3" t="s">
        <v>177</v>
      </c>
      <c r="C226" s="2">
        <f>'(6) SMB_R23p2-5km_Gl'!P225-'(5) year_D_R23p2-5.5km'!P224</f>
        <v>3.1388799999999994E-2</v>
      </c>
      <c r="D226" s="2">
        <f>'(6) SMB_R23p2-5km_Gl'!Q225-'(5) year_D_R23p2-5.5km'!Q224</f>
        <v>-0.32861119999999988</v>
      </c>
      <c r="E226" s="2">
        <f>'(6) SMB_R23p2-5km_Gl'!R225-'(5) year_D_R23p2-5.5km'!R224</f>
        <v>7.138880000000003E-2</v>
      </c>
      <c r="F226" s="2">
        <f>'(6) SMB_R23p2-5km_Gl'!S225-'(5) year_D_R23p2-5.5km'!S224</f>
        <v>-0.35861119999999991</v>
      </c>
      <c r="G226" s="2">
        <f>'(6) SMB_R23p2-5km_Gl'!T225-'(5) year_D_R23p2-5.5km'!T224</f>
        <v>-0.24861119999999981</v>
      </c>
      <c r="H226" s="2">
        <f>'(6) SMB_R23p2-5km_Gl'!U225-'(5) year_D_R23p2-5.5km'!U224</f>
        <v>-8.611199999999819E-3</v>
      </c>
      <c r="I226" s="2">
        <f>'(6) SMB_R23p2-5km_Gl'!V225-'(5) year_D_R23p2-5.5km'!V224</f>
        <v>0.39138880000000009</v>
      </c>
      <c r="J226" s="2">
        <f>'(6) SMB_R23p2-5km_Gl'!W225-'(5) year_D_R23p2-5.5km'!W224</f>
        <v>0.30138880000000001</v>
      </c>
      <c r="K226" s="2">
        <f>'(6) SMB_R23p2-5km_Gl'!X225-'(5) year_D_R23p2-5.5km'!X224</f>
        <v>0.21138880000000015</v>
      </c>
      <c r="L226" s="2">
        <f>'(6) SMB_R23p2-5km_Gl'!Y225-'(5) year_D_R23p2-5.5km'!Y224</f>
        <v>-0.88861119999999993</v>
      </c>
      <c r="M226" s="2">
        <f>'(6) SMB_R23p2-5km_Gl'!Z225-'(5) year_D_R23p2-5.5km'!Z224</f>
        <v>-0.66861119999999985</v>
      </c>
      <c r="N226" s="2">
        <f>'(6) SMB_R23p2-5km_Gl'!AA225-'(5) year_D_R23p2-5.5km'!AA224</f>
        <v>-0.24861119999999981</v>
      </c>
      <c r="O226" s="2">
        <f>'(6) SMB_R23p2-5km_Gl'!AB225-'(5) year_D_R23p2-5.5km'!AB224</f>
        <v>-0.42861119999999997</v>
      </c>
      <c r="P226" s="2">
        <f>'(6) SMB_R23p2-5km_Gl'!AC225-'(5) year_D_R23p2-5.5km'!AC224</f>
        <v>0.51138879999999998</v>
      </c>
      <c r="Q226" s="2">
        <f>'(6) SMB_R23p2-5km_Gl'!AD225-'(5) year_D_R23p2-5.5km'!AD224</f>
        <v>0.51560000000000006</v>
      </c>
      <c r="R226" s="2">
        <f>'(6) SMB_R23p2-5km_Gl'!AE225-'(5) year_D_R23p2-5.5km'!AE224</f>
        <v>0.18695039999999996</v>
      </c>
      <c r="S226" s="2">
        <f>'(6) SMB_R23p2-5km_Gl'!AF225-'(5) year_D_R23p2-5.5km'!AF224</f>
        <v>0.18304319999999974</v>
      </c>
      <c r="T226" s="2">
        <f>'(6) SMB_R23p2-5km_Gl'!AG225-'(5) year_D_R23p2-5.5km'!AG224</f>
        <v>-0.42240639999999996</v>
      </c>
      <c r="U226" s="2">
        <f>'(6) SMB_R23p2-5km_Gl'!AH225-'(5) year_D_R23p2-5.5km'!AH224</f>
        <v>0.30584000000000011</v>
      </c>
      <c r="V226" s="2">
        <f>'(6) SMB_R23p2-5km_Gl'!AI225-'(5) year_D_R23p2-5.5km'!AI224</f>
        <v>0.39910400000000013</v>
      </c>
      <c r="W226" s="2">
        <f>'(6) SMB_R23p2-5km_Gl'!AJ225-'(5) year_D_R23p2-5.5km'!AJ224</f>
        <v>-7.6297600000000187E-2</v>
      </c>
      <c r="X226" s="2">
        <f>'(6) SMB_R23p2-5km_Gl'!AK225-'(5) year_D_R23p2-5.5km'!AK224</f>
        <v>0.10696639999999991</v>
      </c>
      <c r="Y226" s="2">
        <f>'(6) SMB_R23p2-5km_Gl'!AL225-'(5) year_D_R23p2-5.5km'!AL224</f>
        <v>0.45159680000000013</v>
      </c>
      <c r="Z226" s="2">
        <f>'(6) SMB_R23p2-5km_Gl'!AM225-'(5) year_D_R23p2-5.5km'!AM224</f>
        <v>-0.6551072</v>
      </c>
      <c r="AA226" s="2">
        <f>'(6) SMB_R23p2-5km_Gl'!AN225-'(5) year_D_R23p2-5.5km'!AN224</f>
        <v>-0.29181120000000016</v>
      </c>
      <c r="AB226" s="2">
        <f>'(6) SMB_R23p2-5km_Gl'!AO225-'(5) year_D_R23p2-5.5km'!AO224</f>
        <v>8.5744000000000042E-2</v>
      </c>
      <c r="AC226" s="2">
        <f>'(6) SMB_R23p2-5km_Gl'!AP225-'(5) year_D_R23p2-5.5km'!AP224</f>
        <v>0.14167679999999971</v>
      </c>
      <c r="AD226" s="2">
        <f>'(6) SMB_R23p2-5km_Gl'!AQ225-'(5) year_D_R23p2-5.5km'!AQ224</f>
        <v>5.037439999999993E-2</v>
      </c>
      <c r="AE226" s="2">
        <f>'(6) SMB_R23p2-5km_Gl'!AR225-'(5) year_D_R23p2-5.5km'!AR224</f>
        <v>0.10576000000000008</v>
      </c>
      <c r="AF226" s="2">
        <f>'(6) SMB_R23p2-5km_Gl'!AS225-'(5) year_D_R23p2-5.5km'!AS224</f>
        <v>0.17981119999999984</v>
      </c>
      <c r="AG226" s="2">
        <f>'(6) SMB_R23p2-5km_Gl'!AT225-'(5) year_D_R23p2-5.5km'!AT224</f>
        <v>-0.11356480000000002</v>
      </c>
      <c r="AH226" s="2">
        <f>'(6) SMB_R23p2-5km_Gl'!AU225-'(5) year_D_R23p2-5.5km'!AU224</f>
        <v>1.1930592</v>
      </c>
      <c r="AI226" s="2">
        <f>'(6) SMB_R23p2-5km_Gl'!AV225-'(5) year_D_R23p2-5.5km'!AV224</f>
        <v>-0.11165120000000006</v>
      </c>
      <c r="AJ226" s="2">
        <f>'(6) SMB_R23p2-5km_Gl'!AW225-'(5) year_D_R23p2-5.5km'!AW224</f>
        <v>-0.65502720000000003</v>
      </c>
      <c r="AK226" s="2">
        <f>'(6) SMB_R23p2-5km_Gl'!AX225-'(5) year_D_R23p2-5.5km'!AX224</f>
        <v>-0.54840319999999987</v>
      </c>
      <c r="AL226" s="2">
        <f>'(6) SMB_R23p2-5km_Gl'!AY225-'(5) year_D_R23p2-5.5km'!AY224</f>
        <v>-0.27565440000000008</v>
      </c>
      <c r="AM226" s="2">
        <f>'(6) SMB_R23p2-5km_Gl'!AZ225-'(5) year_D_R23p2-5.5km'!AZ224</f>
        <v>-0.34634559999999992</v>
      </c>
      <c r="AN226" s="2">
        <f>'(6) SMB_R23p2-5km_Gl'!BA225-'(5) year_D_R23p2-5.5km'!BA224</f>
        <v>0.11831679999999989</v>
      </c>
      <c r="AO226" s="2">
        <f>'(6) SMB_R23p2-5km_Gl'!BB225-'(5) year_D_R23p2-5.5km'!BB224</f>
        <v>-0.10986560000000023</v>
      </c>
      <c r="AP226" s="2">
        <f>'(6) SMB_R23p2-5km_Gl'!BC225-'(5) year_D_R23p2-5.5km'!BC224</f>
        <v>-0.66251840000000006</v>
      </c>
      <c r="AQ226" s="2">
        <f>'(6) SMB_R23p2-5km_Gl'!BD225-'(5) year_D_R23p2-5.5km'!BD224</f>
        <v>-0.34047680000000002</v>
      </c>
      <c r="AR226" s="2">
        <f>'(6) SMB_R23p2-5km_Gl'!BE225-'(5) year_D_R23p2-5.5km'!BE224</f>
        <v>0.27561600000000008</v>
      </c>
      <c r="AS226" s="2">
        <f>'(6) SMB_R23p2-5km_Gl'!BF225-'(5) year_D_R23p2-5.5km'!BF224</f>
        <v>0.25825280000000017</v>
      </c>
      <c r="AT226" s="2">
        <f>'(6) SMB_R23p2-5km_Gl'!BG225-'(5) year_D_R23p2-5.5km'!BG224</f>
        <v>-0.13243840000000007</v>
      </c>
      <c r="AU226" s="2">
        <f>'(6) SMB_R23p2-5km_Gl'!BH225-'(5) year_D_R23p2-5.5km'!BH224</f>
        <v>0.42487680000000005</v>
      </c>
      <c r="AV226" s="2">
        <f>'(6) SMB_R23p2-5km_Gl'!BI225-'(5) year_D_R23p2-5.5km'!BI224</f>
        <v>-7.6473599999999919E-2</v>
      </c>
      <c r="AW226" s="2">
        <f>'(6) SMB_R23p2-5km_Gl'!BJ225-'(5) year_D_R23p2-5.5km'!BJ224</f>
        <v>0.16558400000000018</v>
      </c>
      <c r="AX226" s="23">
        <f t="shared" si="27"/>
        <v>-3.2521947826086937E-2</v>
      </c>
      <c r="AY226" s="23">
        <f t="shared" si="29"/>
        <v>-4.6922610526315717E-2</v>
      </c>
      <c r="AZ226" s="23">
        <f t="shared" si="30"/>
        <v>-4.5373688888888902E-2</v>
      </c>
      <c r="BD226" s="2">
        <f>SQRT('(5) year_D_R23p2-5.5km'!BN224^2+'(5) year_D_R23p2-5.5km'!$M224^2)</f>
        <v>1.4698629081808445</v>
      </c>
      <c r="BE226" s="2">
        <f>SQRT('(5) year_D_R23p2-5.5km'!BO224^2+'(5) year_D_R23p2-5.5km'!$M224^2)</f>
        <v>1.3536836676439048</v>
      </c>
      <c r="BF226" s="2">
        <f>SQRT('(5) year_D_R23p2-5.5km'!BP224^2+'(5) year_D_R23p2-5.5km'!$M224^2)</f>
        <v>1.2445925620536193</v>
      </c>
      <c r="BG226" s="2">
        <f>SQRT('(5) year_D_R23p2-5.5km'!BQ224^2+'(5) year_D_R23p2-5.5km'!$M224^2)</f>
        <v>1.1413903409535637</v>
      </c>
      <c r="BH226" s="2">
        <f>SQRT('(5) year_D_R23p2-5.5km'!BR224^2+'(5) year_D_R23p2-5.5km'!$M224^2)</f>
        <v>1.0442208696424762</v>
      </c>
      <c r="BI226" s="2">
        <f>SQRT('(5) year_D_R23p2-5.5km'!BS224^2+'(5) year_D_R23p2-5.5km'!$M224^2)</f>
        <v>0.95327645352160917</v>
      </c>
      <c r="BJ226" s="2">
        <f>SQRT('(5) year_D_R23p2-5.5km'!BT224^2+'(5) year_D_R23p2-5.5km'!$M224^2)</f>
        <v>0.86881684503529355</v>
      </c>
      <c r="BK226" s="2">
        <f>SQRT('(5) year_D_R23p2-5.5km'!BU224^2+'(5) year_D_R23p2-5.5km'!$M224^2)</f>
        <v>0.79239016368047344</v>
      </c>
      <c r="BL226" s="2">
        <f>SQRT('(5) year_D_R23p2-5.5km'!BV224^2+'(5) year_D_R23p2-5.5km'!$M224^2)</f>
        <v>0.72318609279665547</v>
      </c>
      <c r="BM226" s="2">
        <f>SQRT('(5) year_D_R23p2-5.5km'!BW224^2+'(5) year_D_R23p2-5.5km'!$M224^2)</f>
        <v>0.66178936653028231</v>
      </c>
      <c r="BN226" s="2">
        <f>SQRT('(5) year_D_R23p2-5.5km'!BX224^2+'(5) year_D_R23p2-5.5km'!$M224^2)</f>
        <v>0.61190648421079485</v>
      </c>
      <c r="BO226" s="2">
        <f>SQRT('(5) year_D_R23p2-5.5km'!BY224^2+'(5) year_D_R23p2-5.5km'!$M224^2)</f>
        <v>0.57508803305015987</v>
      </c>
      <c r="BP226" s="2">
        <f>SQRT('(5) year_D_R23p2-5.5km'!BZ224^2+'(5) year_D_R23p2-5.5km'!$M224^2)</f>
        <v>0.55146255439753455</v>
      </c>
      <c r="BQ226" s="2">
        <f>SQRT('(5) year_D_R23p2-5.5km'!CA224^2+'(5) year_D_R23p2-5.5km'!$M224^2)</f>
        <v>0.54447978123003538</v>
      </c>
      <c r="BR226" s="2">
        <f>SQRT('(5) year_D_R23p2-5.5km'!CB224^2+'(5) year_D_R23p2-5.5km'!$M224^2)</f>
        <v>0.43820960374741064</v>
      </c>
      <c r="BS226" s="2">
        <f>SQRT('(5) year_D_R23p2-5.5km'!CC224^2+'(5) year_D_R23p2-5.5km'!$M224^2)</f>
        <v>0.44366272971907184</v>
      </c>
      <c r="BT226" s="2">
        <f>SQRT('(5) year_D_R23p2-5.5km'!CD224^2+'(5) year_D_R23p2-5.5km'!$M224^2)</f>
        <v>0.40637574673771565</v>
      </c>
      <c r="BU226" s="2">
        <f>SQRT('(5) year_D_R23p2-5.5km'!CE224^2+'(5) year_D_R23p2-5.5km'!$M224^2)</f>
        <v>0.4498576815254251</v>
      </c>
      <c r="BV226" s="2">
        <f>SQRT('(5) year_D_R23p2-5.5km'!CF224^2+'(5) year_D_R23p2-5.5km'!$M224^2)</f>
        <v>0.36937336550944533</v>
      </c>
      <c r="BW226" s="2">
        <f>SQRT('(5) year_D_R23p2-5.5km'!CG224^2+'(5) year_D_R23p2-5.5km'!$M224^2)</f>
        <v>0.39560237092750328</v>
      </c>
      <c r="BX226" s="2">
        <f>SQRT('(5) year_D_R23p2-5.5km'!CH224^2+'(5) year_D_R23p2-5.5km'!$M224^2)</f>
        <v>0.41913203654760206</v>
      </c>
      <c r="BY226" s="2">
        <f>SQRT('(5) year_D_R23p2-5.5km'!CI224^2+'(5) year_D_R23p2-5.5km'!$M224^2)</f>
        <v>0.4623676316724018</v>
      </c>
      <c r="BZ226" s="2">
        <f>SQRT('(5) year_D_R23p2-5.5km'!CJ224^2+'(5) year_D_R23p2-5.5km'!$M224^2)</f>
        <v>0.47730519670007449</v>
      </c>
      <c r="CA226" s="2">
        <f>SQRT('(5) year_D_R23p2-5.5km'!CK224^2+'(5) year_D_R23p2-5.5km'!$M224^2)</f>
        <v>0.49003179358724563</v>
      </c>
      <c r="CB226" s="2">
        <f>SQRT('(5) year_D_R23p2-5.5km'!CL224^2+'(5) year_D_R23p2-5.5km'!$M224^2)</f>
        <v>0.50116455208726385</v>
      </c>
      <c r="CC226" s="2">
        <f>SQRT('(5) year_D_R23p2-5.5km'!CM224^2+'(5) year_D_R23p2-5.5km'!$M224^2)</f>
        <v>0.38420887242893742</v>
      </c>
      <c r="CD226" s="2">
        <f>SQRT('(5) year_D_R23p2-5.5km'!CN224^2+'(5) year_D_R23p2-5.5km'!$M224^2)</f>
        <v>0.42256206060105805</v>
      </c>
      <c r="CE226" s="2">
        <f>SQRT('(5) year_D_R23p2-5.5km'!CO224^2+'(5) year_D_R23p2-5.5km'!$M224^2)</f>
        <v>0.41092903809223807</v>
      </c>
      <c r="CF226" s="2">
        <f>SQRT('(5) year_D_R23p2-5.5km'!CP224^2+'(5) year_D_R23p2-5.5km'!$M224^2)</f>
        <v>0.39592716685953239</v>
      </c>
      <c r="CG226" s="2">
        <f>SQRT('(5) year_D_R23p2-5.5km'!CQ224^2+'(5) year_D_R23p2-5.5km'!$M224^2)</f>
        <v>0.36769093352615456</v>
      </c>
      <c r="CH226" s="2">
        <f>SQRT('(5) year_D_R23p2-5.5km'!CR224^2+'(5) year_D_R23p2-5.5km'!$M224^2)</f>
        <v>0.38496704901323631</v>
      </c>
      <c r="CI226" s="2">
        <f>SQRT('(5) year_D_R23p2-5.5km'!CS224^2+'(5) year_D_R23p2-5.5km'!$M224^2)</f>
        <v>0.40775431177875121</v>
      </c>
      <c r="CJ226" s="2">
        <f>SQRT('(5) year_D_R23p2-5.5km'!CT224^2+'(5) year_D_R23p2-5.5km'!$M224^2)</f>
        <v>0.42300620207239986</v>
      </c>
      <c r="CK226" s="2">
        <f>SQRT('(5) year_D_R23p2-5.5km'!CU224^2+'(5) year_D_R23p2-5.5km'!$M224^2)</f>
        <v>0.43065722015517871</v>
      </c>
      <c r="CL226" s="2">
        <f>SQRT('(5) year_D_R23p2-5.5km'!CV224^2+'(5) year_D_R23p2-5.5km'!$M224^2)</f>
        <v>0.46147313872128359</v>
      </c>
      <c r="CM226" s="2">
        <f>SQRT('(5) year_D_R23p2-5.5km'!CW224^2+'(5) year_D_R23p2-5.5km'!$M224^2)</f>
        <v>0.40390840409121598</v>
      </c>
      <c r="CN226" s="2">
        <f>SQRT('(5) year_D_R23p2-5.5km'!CX224^2+'(5) year_D_R23p2-5.5km'!$M224^2)</f>
        <v>0.40942186605540792</v>
      </c>
      <c r="CO226" s="2">
        <f>SQRT('(5) year_D_R23p2-5.5km'!CY224^2+'(5) year_D_R23p2-5.5km'!$M224^2)</f>
        <v>0.41155000305653533</v>
      </c>
      <c r="CP226" s="2">
        <f>SQRT('(5) year_D_R23p2-5.5km'!CZ224^2+'(5) year_D_R23p2-5.5km'!$M224^2)</f>
        <v>0.49642079900000802</v>
      </c>
      <c r="CQ226" s="2">
        <f>SQRT('(5) year_D_R23p2-5.5km'!DA224^2+'(5) year_D_R23p2-5.5km'!$M224^2)</f>
        <v>0.49009784897596587</v>
      </c>
      <c r="CR226" s="2">
        <f>SQRT('(5) year_D_R23p2-5.5km'!DB224^2+'(5) year_D_R23p2-5.5km'!$M224^2)</f>
        <v>0.47376166395882718</v>
      </c>
      <c r="CS226" s="2">
        <f>SQRT('(5) year_D_R23p2-5.5km'!DC224^2+'(5) year_D_R23p2-5.5km'!$M224^2)</f>
        <v>0.43904884972059921</v>
      </c>
      <c r="CT226" s="2">
        <f>SQRT('(5) year_D_R23p2-5.5km'!DD224^2+'(5) year_D_R23p2-5.5km'!$M224^2)</f>
        <v>0.45756713886479816</v>
      </c>
      <c r="CU226" s="2">
        <f>SQRT('(5) year_D_R23p2-5.5km'!DE224^2+'(5) year_D_R23p2-5.5km'!$M224^2)</f>
        <v>0.46061861373553292</v>
      </c>
      <c r="CV226" s="2">
        <f>SQRT('(5) year_D_R23p2-5.5km'!DF224^2+'(5) year_D_R23p2-5.5km'!$M224^2)</f>
        <v>0.46512643985362595</v>
      </c>
      <c r="CW226" s="2">
        <f>SQRT('(5) year_D_R23p2-5.5km'!DG224^2+'(5) year_D_R23p2-5.5km'!$M224^2)</f>
        <v>0.47167637143045232</v>
      </c>
      <c r="CX226" s="2">
        <f>SQRT('(5) year_D_R23p2-5.5km'!DH224^2+'(5) year_D_R23p2-5.5km'!$M224^2)</f>
        <v>0.44655832830521824</v>
      </c>
      <c r="CY226" s="90">
        <f t="shared" si="31"/>
        <v>8.5740577442665541E-2</v>
      </c>
      <c r="CZ226" s="2">
        <f t="shared" si="28"/>
        <v>0.18165976693942382</v>
      </c>
      <c r="DA226" s="2">
        <f t="shared" si="32"/>
        <v>0.10280120068596087</v>
      </c>
    </row>
    <row r="227" spans="1:105" x14ac:dyDescent="0.2">
      <c r="A227" s="170" t="s">
        <v>161</v>
      </c>
      <c r="B227" s="3" t="s">
        <v>177</v>
      </c>
      <c r="C227" s="2">
        <f>'(6) SMB_R23p2-5km_Gl'!P226-'(5) year_D_R23p2-5.5km'!P225</f>
        <v>1.4074</v>
      </c>
      <c r="D227" s="2">
        <f>'(6) SMB_R23p2-5km_Gl'!Q226-'(5) year_D_R23p2-5.5km'!Q225</f>
        <v>-0.43259999999999987</v>
      </c>
      <c r="E227" s="2">
        <f>'(6) SMB_R23p2-5km_Gl'!R226-'(5) year_D_R23p2-5.5km'!R225</f>
        <v>1.1874000000000002</v>
      </c>
      <c r="F227" s="2">
        <f>'(6) SMB_R23p2-5km_Gl'!S226-'(5) year_D_R23p2-5.5km'!S225</f>
        <v>-1.2599999999999945E-2</v>
      </c>
      <c r="G227" s="2">
        <f>'(6) SMB_R23p2-5km_Gl'!T226-'(5) year_D_R23p2-5.5km'!T225</f>
        <v>-0.27259999999999973</v>
      </c>
      <c r="H227" s="2">
        <f>'(6) SMB_R23p2-5km_Gl'!U226-'(5) year_D_R23p2-5.5km'!U225</f>
        <v>1.3874000000000004</v>
      </c>
      <c r="I227" s="2">
        <f>'(6) SMB_R23p2-5km_Gl'!V226-'(5) year_D_R23p2-5.5km'!V225</f>
        <v>2.3273999999999999</v>
      </c>
      <c r="J227" s="2">
        <f>'(6) SMB_R23p2-5km_Gl'!W226-'(5) year_D_R23p2-5.5km'!W225</f>
        <v>2.0773999999999999</v>
      </c>
      <c r="K227" s="2">
        <f>'(6) SMB_R23p2-5km_Gl'!X226-'(5) year_D_R23p2-5.5km'!X225</f>
        <v>1.4074</v>
      </c>
      <c r="L227" s="2">
        <f>'(6) SMB_R23p2-5km_Gl'!Y226-'(5) year_D_R23p2-5.5km'!Y225</f>
        <v>-2.6325999999999996</v>
      </c>
      <c r="M227" s="2">
        <f>'(6) SMB_R23p2-5km_Gl'!Z226-'(5) year_D_R23p2-5.5km'!Z225</f>
        <v>-1.7025999999999999</v>
      </c>
      <c r="N227" s="2">
        <f>'(6) SMB_R23p2-5km_Gl'!AA226-'(5) year_D_R23p2-5.5km'!AA225</f>
        <v>-0.11259999999999959</v>
      </c>
      <c r="O227" s="2">
        <f>'(6) SMB_R23p2-5km_Gl'!AB226-'(5) year_D_R23p2-5.5km'!AB225</f>
        <v>-0.62259999999999938</v>
      </c>
      <c r="P227" s="2">
        <f>'(6) SMB_R23p2-5km_Gl'!AC226-'(5) year_D_R23p2-5.5km'!AC225</f>
        <v>2.5674000000000001</v>
      </c>
      <c r="Q227" s="2">
        <f>'(6) SMB_R23p2-5km_Gl'!AD226-'(5) year_D_R23p2-5.5km'!AD225</f>
        <v>1.2206283999999998</v>
      </c>
      <c r="R227" s="2">
        <f>'(6) SMB_R23p2-5km_Gl'!AE226-'(5) year_D_R23p2-5.5km'!AE225</f>
        <v>-0.51778479999999938</v>
      </c>
      <c r="S227" s="2">
        <f>'(6) SMB_R23p2-5km_Gl'!AF226-'(5) year_D_R23p2-5.5km'!AF225</f>
        <v>-2.9549533999999991</v>
      </c>
      <c r="T227" s="2">
        <f>'(6) SMB_R23p2-5km_Gl'!AG226-'(5) year_D_R23p2-5.5km'!AG225</f>
        <v>-1.5052128000000002</v>
      </c>
      <c r="U227" s="2">
        <f>'(6) SMB_R23p2-5km_Gl'!AH226-'(5) year_D_R23p2-5.5km'!AH225</f>
        <v>-0.25603360000000031</v>
      </c>
      <c r="V227" s="2">
        <f>'(6) SMB_R23p2-5km_Gl'!AI226-'(5) year_D_R23p2-5.5km'!AI225</f>
        <v>0.69804300000000019</v>
      </c>
      <c r="W227" s="2">
        <f>'(6) SMB_R23p2-5km_Gl'!AJ226-'(5) year_D_R23p2-5.5km'!AJ225</f>
        <v>-0.89788039999999958</v>
      </c>
      <c r="X227" s="2">
        <f>'(6) SMB_R23p2-5km_Gl'!AK226-'(5) year_D_R23p2-5.5km'!AK225</f>
        <v>0.31619620000000115</v>
      </c>
      <c r="Y227" s="2">
        <f>'(6) SMB_R23p2-5km_Gl'!AL226-'(5) year_D_R23p2-5.5km'!AL225</f>
        <v>1.1202728000000004</v>
      </c>
      <c r="Z227" s="2">
        <f>'(6) SMB_R23p2-5km_Gl'!AM226-'(5) year_D_R23p2-5.5km'!AM225</f>
        <v>-2.1205479999999994</v>
      </c>
      <c r="AA227" s="2">
        <f>'(6) SMB_R23p2-5km_Gl'!AN226-'(5) year_D_R23p2-5.5km'!AN225</f>
        <v>-1.0864713999999998</v>
      </c>
      <c r="AB227" s="2">
        <f>'(6) SMB_R23p2-5km_Gl'!AO226-'(5) year_D_R23p2-5.5km'!AO225</f>
        <v>-1.2994263999999998</v>
      </c>
      <c r="AC227" s="2">
        <f>'(6) SMB_R23p2-5km_Gl'!AP226-'(5) year_D_R23p2-5.5km'!AP225</f>
        <v>-0.45329780000000053</v>
      </c>
      <c r="AD227" s="2">
        <f>'(6) SMB_R23p2-5km_Gl'!AQ226-'(5) year_D_R23p2-5.5km'!AQ225</f>
        <v>-0.63201179999999901</v>
      </c>
      <c r="AE227" s="2">
        <f>'(6) SMB_R23p2-5km_Gl'!AR226-'(5) year_D_R23p2-5.5km'!AR225</f>
        <v>-2.086430599999999</v>
      </c>
      <c r="AF227" s="2">
        <f>'(6) SMB_R23p2-5km_Gl'!AS226-'(5) year_D_R23p2-5.5km'!AS225</f>
        <v>-2.0682226000000004</v>
      </c>
      <c r="AG227" s="2">
        <f>'(6) SMB_R23p2-5km_Gl'!AT226-'(5) year_D_R23p2-5.5km'!AT225</f>
        <v>-2.913845199999999</v>
      </c>
      <c r="AH227" s="2">
        <f>'(6) SMB_R23p2-5km_Gl'!AU226-'(5) year_D_R23p2-5.5km'!AU225</f>
        <v>1.6008196000000003</v>
      </c>
      <c r="AI227" s="2">
        <f>'(6) SMB_R23p2-5km_Gl'!AV226-'(5) year_D_R23p2-5.5km'!AV225</f>
        <v>-5.653093199999998</v>
      </c>
      <c r="AJ227" s="2">
        <f>'(6) SMB_R23p2-5km_Gl'!AW226-'(5) year_D_R23p2-5.5km'!AW225</f>
        <v>-7.5484283999999988</v>
      </c>
      <c r="AK227" s="2">
        <f>'(6) SMB_R23p2-5km_Gl'!AX226-'(5) year_D_R23p2-5.5km'!AX225</f>
        <v>-5.6052134000000002</v>
      </c>
      <c r="AL227" s="2">
        <f>'(6) SMB_R23p2-5km_Gl'!AY226-'(5) year_D_R23p2-5.5km'!AY225</f>
        <v>-4.1645430000000001</v>
      </c>
      <c r="AM227" s="2">
        <f>'(6) SMB_R23p2-5km_Gl'!AZ226-'(5) year_D_R23p2-5.5km'!AZ225</f>
        <v>-4.8843652000000004</v>
      </c>
      <c r="AN227" s="2">
        <f>'(6) SMB_R23p2-5km_Gl'!BA226-'(5) year_D_R23p2-5.5km'!BA225</f>
        <v>-2.6077987999999994</v>
      </c>
      <c r="AO227" s="2">
        <f>'(6) SMB_R23p2-5km_Gl'!BB226-'(5) year_D_R23p2-5.5km'!BB225</f>
        <v>-4.0014242000000007</v>
      </c>
      <c r="AP227" s="2">
        <f>'(6) SMB_R23p2-5km_Gl'!BC226-'(5) year_D_R23p2-5.5km'!BC225</f>
        <v>-6.9763763999999986</v>
      </c>
      <c r="AQ227" s="2">
        <f>'(6) SMB_R23p2-5km_Gl'!BD226-'(5) year_D_R23p2-5.5km'!BD225</f>
        <v>-6.1694543999999993</v>
      </c>
      <c r="AR227" s="2">
        <f>'(6) SMB_R23p2-5km_Gl'!BE226-'(5) year_D_R23p2-5.5km'!BE225</f>
        <v>-4.3121219999999987</v>
      </c>
      <c r="AS227" s="2">
        <f>'(6) SMB_R23p2-5km_Gl'!BF226-'(5) year_D_R23p2-5.5km'!BF225</f>
        <v>-3.4386061999999997</v>
      </c>
      <c r="AT227" s="2">
        <f>'(6) SMB_R23p2-5km_Gl'!BG226-'(5) year_D_R23p2-5.5km'!BG225</f>
        <v>-5.4141191999999982</v>
      </c>
      <c r="AU227" s="2">
        <f>'(6) SMB_R23p2-5km_Gl'!BH226-'(5) year_D_R23p2-5.5km'!BH225</f>
        <v>-2.6850904</v>
      </c>
      <c r="AV227" s="2">
        <f>'(6) SMB_R23p2-5km_Gl'!BI226-'(5) year_D_R23p2-5.5km'!BI225</f>
        <v>-5.2800425999999998</v>
      </c>
      <c r="AW227" s="2">
        <f>'(6) SMB_R23p2-5km_Gl'!BJ226-'(5) year_D_R23p2-5.5km'!BJ225</f>
        <v>-4.1186062000000003</v>
      </c>
      <c r="AX227" s="23">
        <f t="shared" si="27"/>
        <v>-1.6522442652173908</v>
      </c>
      <c r="AY227" s="23">
        <f t="shared" si="29"/>
        <v>0.13474967368421065</v>
      </c>
      <c r="AZ227" s="23">
        <f t="shared" si="30"/>
        <v>-4.1226864555555558</v>
      </c>
      <c r="BD227" s="2">
        <f>SQRT('(5) year_D_R23p2-5.5km'!BN225^2+'(5) year_D_R23p2-5.5km'!$M225^2)</f>
        <v>5.4246515527780499</v>
      </c>
      <c r="BE227" s="2">
        <f>SQRT('(5) year_D_R23p2-5.5km'!BO225^2+'(5) year_D_R23p2-5.5km'!$M225^2)</f>
        <v>4.9775255440610691</v>
      </c>
      <c r="BF227" s="2">
        <f>SQRT('(5) year_D_R23p2-5.5km'!BP225^2+'(5) year_D_R23p2-5.5km'!$M225^2)</f>
        <v>4.5520714708499783</v>
      </c>
      <c r="BG227" s="2">
        <f>SQRT('(5) year_D_R23p2-5.5km'!BQ225^2+'(5) year_D_R23p2-5.5km'!$M225^2)</f>
        <v>4.1535864904828896</v>
      </c>
      <c r="BH227" s="2">
        <f>SQRT('(5) year_D_R23p2-5.5km'!BR225^2+'(5) year_D_R23p2-5.5km'!$M225^2)</f>
        <v>3.7725482447559742</v>
      </c>
      <c r="BI227" s="2">
        <f>SQRT('(5) year_D_R23p2-5.5km'!BS225^2+'(5) year_D_R23p2-5.5km'!$M225^2)</f>
        <v>3.4194406801318125</v>
      </c>
      <c r="BJ227" s="2">
        <f>SQRT('(5) year_D_R23p2-5.5km'!BT225^2+'(5) year_D_R23p2-5.5km'!$M225^2)</f>
        <v>3.085298067191621</v>
      </c>
      <c r="BK227" s="2">
        <f>SQRT('(5) year_D_R23p2-5.5km'!BU225^2+'(5) year_D_R23p2-5.5km'!$M225^2)</f>
        <v>2.7762689901259767</v>
      </c>
      <c r="BL227" s="2">
        <f>SQRT('(5) year_D_R23p2-5.5km'!BV225^2+'(5) year_D_R23p2-5.5km'!$M225^2)</f>
        <v>2.4986670045205925</v>
      </c>
      <c r="BM227" s="2">
        <f>SQRT('(5) year_D_R23p2-5.5km'!BW225^2+'(5) year_D_R23p2-5.5km'!$M225^2)</f>
        <v>2.2457645530935388</v>
      </c>
      <c r="BN227" s="2">
        <f>SQRT('(5) year_D_R23p2-5.5km'!BX225^2+'(5) year_D_R23p2-5.5km'!$M225^2)</f>
        <v>2.0339006207994905</v>
      </c>
      <c r="BO227" s="2">
        <f>SQRT('(5) year_D_R23p2-5.5km'!BY225^2+'(5) year_D_R23p2-5.5km'!$M225^2)</f>
        <v>1.8721697266290958</v>
      </c>
      <c r="BP227" s="2">
        <f>SQRT('(5) year_D_R23p2-5.5km'!BZ225^2+'(5) year_D_R23p2-5.5km'!$M225^2)</f>
        <v>1.7669047499298318</v>
      </c>
      <c r="BQ227" s="2">
        <f>SQRT('(5) year_D_R23p2-5.5km'!CA225^2+'(5) year_D_R23p2-5.5km'!$M225^2)</f>
        <v>1.7318180878237868</v>
      </c>
      <c r="BR227" s="2">
        <f>SQRT('(5) year_D_R23p2-5.5km'!CB225^2+'(5) year_D_R23p2-5.5km'!$M225^2)</f>
        <v>1.8022275381778241</v>
      </c>
      <c r="BS227" s="2">
        <f>SQRT('(5) year_D_R23p2-5.5km'!CC225^2+'(5) year_D_R23p2-5.5km'!$M225^2)</f>
        <v>1.8956066600150805</v>
      </c>
      <c r="BT227" s="2">
        <f>SQRT('(5) year_D_R23p2-5.5km'!CD225^2+'(5) year_D_R23p2-5.5km'!$M225^2)</f>
        <v>2.606098624734992</v>
      </c>
      <c r="BU227" s="2">
        <f>SQRT('(5) year_D_R23p2-5.5km'!CE225^2+'(5) year_D_R23p2-5.5km'!$M225^2)</f>
        <v>1.5127032969291496</v>
      </c>
      <c r="BV227" s="2">
        <f>SQRT('(5) year_D_R23p2-5.5km'!CF225^2+'(5) year_D_R23p2-5.5km'!$M225^2)</f>
        <v>1.5359436267812652</v>
      </c>
      <c r="BW227" s="2">
        <f>SQRT('(5) year_D_R23p2-5.5km'!CG225^2+'(5) year_D_R23p2-5.5km'!$M225^2)</f>
        <v>1.5813025640766727</v>
      </c>
      <c r="BX227" s="2">
        <f>SQRT('(5) year_D_R23p2-5.5km'!CH225^2+'(5) year_D_R23p2-5.5km'!$M225^2)</f>
        <v>1.6454137144891527</v>
      </c>
      <c r="BY227" s="2">
        <f>SQRT('(5) year_D_R23p2-5.5km'!CI225^2+'(5) year_D_R23p2-5.5km'!$M225^2)</f>
        <v>1.6585361506074561</v>
      </c>
      <c r="BZ227" s="2">
        <f>SQRT('(5) year_D_R23p2-5.5km'!CJ225^2+'(5) year_D_R23p2-5.5km'!$M225^2)</f>
        <v>1.6217390831126512</v>
      </c>
      <c r="CA227" s="2">
        <f>SQRT('(5) year_D_R23p2-5.5km'!CK225^2+'(5) year_D_R23p2-5.5km'!$M225^2)</f>
        <v>1.6030297746841256</v>
      </c>
      <c r="CB227" s="2">
        <f>SQRT('(5) year_D_R23p2-5.5km'!CL225^2+'(5) year_D_R23p2-5.5km'!$M225^2)</f>
        <v>1.6131734383645266</v>
      </c>
      <c r="CC227" s="2">
        <f>SQRT('(5) year_D_R23p2-5.5km'!CM225^2+'(5) year_D_R23p2-5.5km'!$M225^2)</f>
        <v>1.9324539308945092</v>
      </c>
      <c r="CD227" s="2">
        <f>SQRT('(5) year_D_R23p2-5.5km'!CN225^2+'(5) year_D_R23p2-5.5km'!$M225^2)</f>
        <v>1.9412130914938208</v>
      </c>
      <c r="CE227" s="2">
        <f>SQRT('(5) year_D_R23p2-5.5km'!CO225^2+'(5) year_D_R23p2-5.5km'!$M225^2)</f>
        <v>1.8226680619699356</v>
      </c>
      <c r="CF227" s="2">
        <f>SQRT('(5) year_D_R23p2-5.5km'!CP225^2+'(5) year_D_R23p2-5.5km'!$M225^2)</f>
        <v>2.1631079565057876</v>
      </c>
      <c r="CG227" s="2">
        <f>SQRT('(5) year_D_R23p2-5.5km'!CQ225^2+'(5) year_D_R23p2-5.5km'!$M225^2)</f>
        <v>2.0422377332700248</v>
      </c>
      <c r="CH227" s="2">
        <f>SQRT('(5) year_D_R23p2-5.5km'!CR225^2+'(5) year_D_R23p2-5.5km'!$M225^2)</f>
        <v>2.3551793312192206</v>
      </c>
      <c r="CI227" s="2">
        <f>SQRT('(5) year_D_R23p2-5.5km'!CS225^2+'(5) year_D_R23p2-5.5km'!$M225^2)</f>
        <v>2.4351501542053544</v>
      </c>
      <c r="CJ227" s="2">
        <f>SQRT('(5) year_D_R23p2-5.5km'!CT225^2+'(5) year_D_R23p2-5.5km'!$M225^2)</f>
        <v>3.0976074160363822</v>
      </c>
      <c r="CK227" s="2">
        <f>SQRT('(5) year_D_R23p2-5.5km'!CU225^2+'(5) year_D_R23p2-5.5km'!$M225^2)</f>
        <v>3.1785877683464565</v>
      </c>
      <c r="CL227" s="2">
        <f>SQRT('(5) year_D_R23p2-5.5km'!CV225^2+'(5) year_D_R23p2-5.5km'!$M225^2)</f>
        <v>2.7029543017442501</v>
      </c>
      <c r="CM227" s="2">
        <f>SQRT('(5) year_D_R23p2-5.5km'!CW225^2+'(5) year_D_R23p2-5.5km'!$M225^2)</f>
        <v>2.5383757833781391</v>
      </c>
      <c r="CN227" s="2">
        <f>SQRT('(5) year_D_R23p2-5.5km'!CX225^2+'(5) year_D_R23p2-5.5km'!$M225^2)</f>
        <v>2.6193305663793582</v>
      </c>
      <c r="CO227" s="2">
        <f>SQRT('(5) year_D_R23p2-5.5km'!CY225^2+'(5) year_D_R23p2-5.5km'!$M225^2)</f>
        <v>2.5216916697249907</v>
      </c>
      <c r="CP227" s="2">
        <f>SQRT('(5) year_D_R23p2-5.5km'!CZ225^2+'(5) year_D_R23p2-5.5km'!$M225^2)</f>
        <v>2.9522864161497213</v>
      </c>
      <c r="CQ227" s="2">
        <f>SQRT('(5) year_D_R23p2-5.5km'!DA225^2+'(5) year_D_R23p2-5.5km'!$M225^2)</f>
        <v>3.0983509800692386</v>
      </c>
      <c r="CR227" s="2">
        <f>SQRT('(5) year_D_R23p2-5.5km'!DB225^2+'(5) year_D_R23p2-5.5km'!$M225^2)</f>
        <v>3.1493445940259859</v>
      </c>
      <c r="CS227" s="2">
        <f>SQRT('(5) year_D_R23p2-5.5km'!DC225^2+'(5) year_D_R23p2-5.5km'!$M225^2)</f>
        <v>3.1910023883411496</v>
      </c>
      <c r="CT227" s="2">
        <f>SQRT('(5) year_D_R23p2-5.5km'!DD225^2+'(5) year_D_R23p2-5.5km'!$M225^2)</f>
        <v>3.0632246718416685</v>
      </c>
      <c r="CU227" s="2">
        <f>SQRT('(5) year_D_R23p2-5.5km'!DE225^2+'(5) year_D_R23p2-5.5km'!$M225^2)</f>
        <v>3.0725722120167069</v>
      </c>
      <c r="CV227" s="2">
        <f>SQRT('(5) year_D_R23p2-5.5km'!DF225^2+'(5) year_D_R23p2-5.5km'!$M225^2)</f>
        <v>2.9374559926998893</v>
      </c>
      <c r="CW227" s="2">
        <f>SQRT('(5) year_D_R23p2-5.5km'!DG225^2+'(5) year_D_R23p2-5.5km'!$M225^2)</f>
        <v>3.0878357785496404</v>
      </c>
      <c r="CX227" s="2">
        <f>SQRT('(5) year_D_R23p2-5.5km'!DH225^2+'(5) year_D_R23p2-5.5km'!$M225^2)</f>
        <v>3.0699621253916791</v>
      </c>
      <c r="CY227" s="90">
        <f t="shared" si="31"/>
        <v>0.38657733340024264</v>
      </c>
      <c r="CZ227" s="2">
        <f t="shared" si="28"/>
        <v>0.66571244665385454</v>
      </c>
      <c r="DA227" s="2">
        <f t="shared" si="32"/>
        <v>0.6574298547774603</v>
      </c>
    </row>
    <row r="228" spans="1:105" x14ac:dyDescent="0.2">
      <c r="A228" s="170" t="s">
        <v>66</v>
      </c>
      <c r="B228" s="3" t="s">
        <v>177</v>
      </c>
      <c r="C228" s="2">
        <f>'(6) SMB_R23p2-5km_Gl'!P227-'(5) year_D_R23p2-5.5km'!P226</f>
        <v>2.3912389040400006</v>
      </c>
      <c r="D228" s="2">
        <f>'(6) SMB_R23p2-5km_Gl'!Q227-'(5) year_D_R23p2-5.5km'!Q226</f>
        <v>0.61123890404000036</v>
      </c>
      <c r="E228" s="2">
        <f>'(6) SMB_R23p2-5km_Gl'!R227-'(5) year_D_R23p2-5.5km'!R226</f>
        <v>1.9112389040400002</v>
      </c>
      <c r="F228" s="2">
        <f>'(6) SMB_R23p2-5km_Gl'!S227-'(5) year_D_R23p2-5.5km'!S226</f>
        <v>1.1212389040400002</v>
      </c>
      <c r="G228" s="2">
        <f>'(6) SMB_R23p2-5km_Gl'!T227-'(5) year_D_R23p2-5.5km'!T226</f>
        <v>1.1012389040400006</v>
      </c>
      <c r="H228" s="2">
        <f>'(6) SMB_R23p2-5km_Gl'!U227-'(5) year_D_R23p2-5.5km'!U226</f>
        <v>2.1212389040400002</v>
      </c>
      <c r="I228" s="2">
        <f>'(6) SMB_R23p2-5km_Gl'!V227-'(5) year_D_R23p2-5.5km'!V226</f>
        <v>2.5512389040399999</v>
      </c>
      <c r="J228" s="2">
        <f>'(6) SMB_R23p2-5km_Gl'!W227-'(5) year_D_R23p2-5.5km'!W226</f>
        <v>2.5412389040400001</v>
      </c>
      <c r="K228" s="2">
        <f>'(6) SMB_R23p2-5km_Gl'!X227-'(5) year_D_R23p2-5.5km'!X226</f>
        <v>1.6612389040400002</v>
      </c>
      <c r="L228" s="2">
        <f>'(6) SMB_R23p2-5km_Gl'!Y227-'(5) year_D_R23p2-5.5km'!Y226</f>
        <v>-0.74876109595999996</v>
      </c>
      <c r="M228" s="2">
        <f>'(6) SMB_R23p2-5km_Gl'!Z227-'(5) year_D_R23p2-5.5km'!Z226</f>
        <v>0.14123890404000017</v>
      </c>
      <c r="N228" s="2">
        <f>'(6) SMB_R23p2-5km_Gl'!AA227-'(5) year_D_R23p2-5.5km'!AA226</f>
        <v>0.97123890404000068</v>
      </c>
      <c r="O228" s="2">
        <f>'(6) SMB_R23p2-5km_Gl'!AB227-'(5) year_D_R23p2-5.5km'!AB226</f>
        <v>0.74848820220000034</v>
      </c>
      <c r="P228" s="2">
        <f>'(6) SMB_R23p2-5km_Gl'!AC227-'(5) year_D_R23p2-5.5km'!AC226</f>
        <v>3.3093621494400001</v>
      </c>
      <c r="Q228" s="2">
        <f>'(6) SMB_R23p2-5km_Gl'!AD227-'(5) year_D_R23p2-5.5km'!AD226</f>
        <v>1.6179661952000002</v>
      </c>
      <c r="R228" s="2">
        <f>'(6) SMB_R23p2-5km_Gl'!AE227-'(5) year_D_R23p2-5.5km'!AE226</f>
        <v>0.78395963739999974</v>
      </c>
      <c r="S228" s="2">
        <f>'(6) SMB_R23p2-5km_Gl'!AF227-'(5) year_D_R23p2-5.5km'!AF226</f>
        <v>1.0469105639999996</v>
      </c>
      <c r="T228" s="2">
        <f>'(6) SMB_R23p2-5km_Gl'!AG227-'(5) year_D_R23p2-5.5km'!AG226</f>
        <v>-0.35692168536000013</v>
      </c>
      <c r="U228" s="2">
        <f>'(6) SMB_R23p2-5km_Gl'!AH227-'(5) year_D_R23p2-5.5km'!AH226</f>
        <v>0.82593988240000016</v>
      </c>
      <c r="V228" s="2">
        <f>'(6) SMB_R23p2-5km_Gl'!AI227-'(5) year_D_R23p2-5.5km'!AI226</f>
        <v>1.5567651308400006</v>
      </c>
      <c r="W228" s="2">
        <f>'(6) SMB_R23p2-5km_Gl'!AJ227-'(5) year_D_R23p2-5.5km'!AJ226</f>
        <v>0.75795239160000083</v>
      </c>
      <c r="X228" s="2">
        <f>'(6) SMB_R23p2-5km_Gl'!AK227-'(5) year_D_R23p2-5.5km'!AK226</f>
        <v>1.3351280220800001</v>
      </c>
      <c r="Y228" s="2">
        <f>'(6) SMB_R23p2-5km_Gl'!AL227-'(5) year_D_R23p2-5.5km'!AL226</f>
        <v>2.3202746432000003</v>
      </c>
      <c r="Z228" s="2">
        <f>'(6) SMB_R23p2-5km_Gl'!AM227-'(5) year_D_R23p2-5.5km'!AM226</f>
        <v>-0.19964322040000004</v>
      </c>
      <c r="AA228" s="2">
        <f>'(6) SMB_R23p2-5km_Gl'!AN227-'(5) year_D_R23p2-5.5km'!AN226</f>
        <v>0.42827494640000019</v>
      </c>
      <c r="AB228" s="2">
        <f>'(6) SMB_R23p2-5km_Gl'!AO227-'(5) year_D_R23p2-5.5km'!AO226</f>
        <v>0.82019704000000004</v>
      </c>
      <c r="AC228" s="2">
        <f>'(6) SMB_R23p2-5km_Gl'!AP227-'(5) year_D_R23p2-5.5km'!AP226</f>
        <v>0.57789932000000022</v>
      </c>
      <c r="AD228" s="2">
        <f>'(6) SMB_R23p2-5km_Gl'!AQ227-'(5) year_D_R23p2-5.5km'!AQ226</f>
        <v>0.1499061008</v>
      </c>
      <c r="AE228" s="2">
        <f>'(6) SMB_R23p2-5km_Gl'!AR227-'(5) year_D_R23p2-5.5km'!AR226</f>
        <v>0.32073412599999962</v>
      </c>
      <c r="AF228" s="2">
        <f>'(6) SMB_R23p2-5km_Gl'!AS227-'(5) year_D_R23p2-5.5km'!AS226</f>
        <v>0.19682675136000061</v>
      </c>
      <c r="AG228" s="2">
        <f>'(6) SMB_R23p2-5km_Gl'!AT227-'(5) year_D_R23p2-5.5km'!AT226</f>
        <v>0.28118261839999903</v>
      </c>
      <c r="AH228" s="2">
        <f>'(6) SMB_R23p2-5km_Gl'!AU227-'(5) year_D_R23p2-5.5km'!AU226</f>
        <v>3.3619727894399993</v>
      </c>
      <c r="AI228" s="2">
        <f>'(6) SMB_R23p2-5km_Gl'!AV227-'(5) year_D_R23p2-5.5km'!AV226</f>
        <v>3.2163743799999978E-2</v>
      </c>
      <c r="AJ228" s="2">
        <f>'(6) SMB_R23p2-5km_Gl'!AW227-'(5) year_D_R23p2-5.5km'!AW226</f>
        <v>-1.0157175891599999</v>
      </c>
      <c r="AK228" s="2">
        <f>'(6) SMB_R23p2-5km_Gl'!AX227-'(5) year_D_R23p2-5.5km'!AX226</f>
        <v>-0.45612840960000023</v>
      </c>
      <c r="AL228" s="2">
        <f>'(6) SMB_R23p2-5km_Gl'!AY227-'(5) year_D_R23p2-5.5km'!AY226</f>
        <v>1.1583067920001078E-2</v>
      </c>
      <c r="AM228" s="2">
        <f>'(6) SMB_R23p2-5km_Gl'!AZ227-'(5) year_D_R23p2-5.5km'!AZ226</f>
        <v>-0.39865461015999948</v>
      </c>
      <c r="AN228" s="2">
        <f>'(6) SMB_R23p2-5km_Gl'!BA227-'(5) year_D_R23p2-5.5km'!BA226</f>
        <v>0.8359979973599998</v>
      </c>
      <c r="AO228" s="2">
        <f>'(6) SMB_R23p2-5km_Gl'!BB227-'(5) year_D_R23p2-5.5km'!BB226</f>
        <v>0.91431672299999978</v>
      </c>
      <c r="AP228" s="2">
        <f>'(6) SMB_R23p2-5km_Gl'!BC227-'(5) year_D_R23p2-5.5km'!BC226</f>
        <v>-0.25034804100000008</v>
      </c>
      <c r="AQ228" s="2">
        <f>'(6) SMB_R23p2-5km_Gl'!BD227-'(5) year_D_R23p2-5.5km'!BD226</f>
        <v>-0.10495855999999959</v>
      </c>
      <c r="AR228" s="2">
        <f>'(6) SMB_R23p2-5km_Gl'!BE227-'(5) year_D_R23p2-5.5km'!BE226</f>
        <v>1.6831530026400006</v>
      </c>
      <c r="AS228" s="2">
        <f>'(6) SMB_R23p2-5km_Gl'!BF227-'(5) year_D_R23p2-5.5km'!BF226</f>
        <v>1.3384118744000002</v>
      </c>
      <c r="AT228" s="2">
        <f>'(6) SMB_R23p2-5km_Gl'!BG227-'(5) year_D_R23p2-5.5km'!BG226</f>
        <v>0.10220783651999987</v>
      </c>
      <c r="AU228" s="2">
        <f>'(6) SMB_R23p2-5km_Gl'!BH227-'(5) year_D_R23p2-5.5km'!BH226</f>
        <v>1.7601686748799996</v>
      </c>
      <c r="AV228" s="2">
        <f>'(6) SMB_R23p2-5km_Gl'!BI227-'(5) year_D_R23p2-5.5km'!BI226</f>
        <v>0.23292335600000058</v>
      </c>
      <c r="AW228" s="2">
        <f>'(6) SMB_R23p2-5km_Gl'!BJ227-'(5) year_D_R23p2-5.5km'!BJ226</f>
        <v>1.3807718344</v>
      </c>
      <c r="AX228" s="23">
        <f t="shared" ref="AX228:AX258" si="33">AVERAGE(C228:AV228)</f>
        <v>0.89006872869739129</v>
      </c>
      <c r="AY228" s="23">
        <f t="shared" si="29"/>
        <v>1.2816090417768422</v>
      </c>
      <c r="AZ228" s="23">
        <f t="shared" si="30"/>
        <v>0.49143529732222224</v>
      </c>
      <c r="BD228" s="2">
        <f>SQRT('(5) year_D_R23p2-5.5km'!BN226^2+'(5) year_D_R23p2-5.5km'!$M226^2)</f>
        <v>4.1702386894446377</v>
      </c>
      <c r="BE228" s="2">
        <f>SQRT('(5) year_D_R23p2-5.5km'!BO226^2+'(5) year_D_R23p2-5.5km'!$M226^2)</f>
        <v>3.7861915620205102</v>
      </c>
      <c r="BF228" s="2">
        <f>SQRT('(5) year_D_R23p2-5.5km'!BP226^2+'(5) year_D_R23p2-5.5km'!$M226^2)</f>
        <v>3.4194109625063569</v>
      </c>
      <c r="BG228" s="2">
        <f>SQRT('(5) year_D_R23p2-5.5km'!BQ226^2+'(5) year_D_R23p2-5.5km'!$M226^2)</f>
        <v>3.0698980307936279</v>
      </c>
      <c r="BH228" s="2">
        <f>SQRT('(5) year_D_R23p2-5.5km'!BR226^2+'(5) year_D_R23p2-5.5km'!$M226^2)</f>
        <v>2.7376542863220608</v>
      </c>
      <c r="BI228" s="2">
        <f>SQRT('(5) year_D_R23p2-5.5km'!BS226^2+'(5) year_D_R23p2-5.5km'!$M226^2)</f>
        <v>2.4226817962652718</v>
      </c>
      <c r="BJ228" s="2">
        <f>SQRT('(5) year_D_R23p2-5.5km'!BT226^2+'(5) year_D_R23p2-5.5km'!$M226^2)</f>
        <v>2.1206691143617129</v>
      </c>
      <c r="BK228" s="2">
        <f>SQRT('(5) year_D_R23p2-5.5km'!BU226^2+'(5) year_D_R23p2-5.5km'!$M226^2)</f>
        <v>1.8359354557586944</v>
      </c>
      <c r="BL228" s="2">
        <f>SQRT('(5) year_D_R23p2-5.5km'!BV226^2+'(5) year_D_R23p2-5.5km'!$M226^2)</f>
        <v>1.5684875003678493</v>
      </c>
      <c r="BM228" s="2">
        <f>SQRT('(5) year_D_R23p2-5.5km'!BW226^2+'(5) year_D_R23p2-5.5km'!$M226^2)</f>
        <v>1.3183358032993719</v>
      </c>
      <c r="BN228" s="2">
        <f>SQRT('(5) year_D_R23p2-5.5km'!BX226^2+'(5) year_D_R23p2-5.5km'!$M226^2)</f>
        <v>1.0854981311596132</v>
      </c>
      <c r="BO228" s="2">
        <f>SQRT('(5) year_D_R23p2-5.5km'!BY226^2+'(5) year_D_R23p2-5.5km'!$M226^2)</f>
        <v>0.87862402200015866</v>
      </c>
      <c r="BP228" s="2">
        <f>SQRT('(5) year_D_R23p2-5.5km'!BZ226^2+'(5) year_D_R23p2-5.5km'!$M226^2)</f>
        <v>0.71359707157476882</v>
      </c>
      <c r="BQ228" s="2">
        <f>SQRT('(5) year_D_R23p2-5.5km'!CA226^2+'(5) year_D_R23p2-5.5km'!$M226^2)</f>
        <v>0.64302338159257966</v>
      </c>
      <c r="BR228" s="2">
        <f>SQRT('(5) year_D_R23p2-5.5km'!CB226^2+'(5) year_D_R23p2-5.5km'!$M226^2)</f>
        <v>0.70970739851078635</v>
      </c>
      <c r="BS228" s="2">
        <f>SQRT('(5) year_D_R23p2-5.5km'!CC226^2+'(5) year_D_R23p2-5.5km'!$M226^2)</f>
        <v>0.68577931044612617</v>
      </c>
      <c r="BT228" s="2">
        <f>SQRT('(5) year_D_R23p2-5.5km'!CD226^2+'(5) year_D_R23p2-5.5km'!$M226^2)</f>
        <v>0.69112491726643988</v>
      </c>
      <c r="BU228" s="2">
        <f>SQRT('(5) year_D_R23p2-5.5km'!CE226^2+'(5) year_D_R23p2-5.5km'!$M226^2)</f>
        <v>0.72970592130067902</v>
      </c>
      <c r="BV228" s="2">
        <f>SQRT('(5) year_D_R23p2-5.5km'!CF226^2+'(5) year_D_R23p2-5.5km'!$M226^2)</f>
        <v>0.93586891578517006</v>
      </c>
      <c r="BW228" s="2">
        <f>SQRT('(5) year_D_R23p2-5.5km'!CG226^2+'(5) year_D_R23p2-5.5km'!$M226^2)</f>
        <v>0.9111636429179647</v>
      </c>
      <c r="BX228" s="2">
        <f>SQRT('(5) year_D_R23p2-5.5km'!CH226^2+'(5) year_D_R23p2-5.5km'!$M226^2)</f>
        <v>0.87940821324399976</v>
      </c>
      <c r="BY228" s="2">
        <f>SQRT('(5) year_D_R23p2-5.5km'!CI226^2+'(5) year_D_R23p2-5.5km'!$M226^2)</f>
        <v>3.9745636562252868</v>
      </c>
      <c r="BZ228" s="2">
        <f>SQRT('(5) year_D_R23p2-5.5km'!CJ226^2+'(5) year_D_R23p2-5.5km'!$M226^2)</f>
        <v>3.9946655806168136</v>
      </c>
      <c r="CA228" s="2">
        <f>SQRT('(5) year_D_R23p2-5.5km'!CK226^2+'(5) year_D_R23p2-5.5km'!$M226^2)</f>
        <v>4.0106748257497467</v>
      </c>
      <c r="CB228" s="2">
        <f>SQRT('(5) year_D_R23p2-5.5km'!CL226^2+'(5) year_D_R23p2-5.5km'!$M226^2)</f>
        <v>1.454766211139662</v>
      </c>
      <c r="CC228" s="2">
        <f>SQRT('(5) year_D_R23p2-5.5km'!CM226^2+'(5) year_D_R23p2-5.5km'!$M226^2)</f>
        <v>1.4722533847711727</v>
      </c>
      <c r="CD228" s="2">
        <f>SQRT('(5) year_D_R23p2-5.5km'!CN226^2+'(5) year_D_R23p2-5.5km'!$M226^2)</f>
        <v>1.538721145928992</v>
      </c>
      <c r="CE228" s="2">
        <f>SQRT('(5) year_D_R23p2-5.5km'!CO226^2+'(5) year_D_R23p2-5.5km'!$M226^2)</f>
        <v>1.5128791245052151</v>
      </c>
      <c r="CF228" s="2">
        <f>SQRT('(5) year_D_R23p2-5.5km'!CP226^2+'(5) year_D_R23p2-5.5km'!$M226^2)</f>
        <v>1.6444936248223236</v>
      </c>
      <c r="CG228" s="2">
        <f>SQRT('(5) year_D_R23p2-5.5km'!CQ226^2+'(5) year_D_R23p2-5.5km'!$M226^2)</f>
        <v>1.6896886603215757</v>
      </c>
      <c r="CH228" s="2">
        <f>SQRT('(5) year_D_R23p2-5.5km'!CR226^2+'(5) year_D_R23p2-5.5km'!$M226^2)</f>
        <v>1.8673262808118893</v>
      </c>
      <c r="CI228" s="2">
        <f>SQRT('(5) year_D_R23p2-5.5km'!CS226^2+'(5) year_D_R23p2-5.5km'!$M226^2)</f>
        <v>0.66121168180058809</v>
      </c>
      <c r="CJ228" s="2">
        <f>SQRT('(5) year_D_R23p2-5.5km'!CT226^2+'(5) year_D_R23p2-5.5km'!$M226^2)</f>
        <v>0.73337763807861378</v>
      </c>
      <c r="CK228" s="2">
        <f>SQRT('(5) year_D_R23p2-5.5km'!CU226^2+'(5) year_D_R23p2-5.5km'!$M226^2)</f>
        <v>0.73310860512239351</v>
      </c>
      <c r="CL228" s="2">
        <f>SQRT('(5) year_D_R23p2-5.5km'!CV226^2+'(5) year_D_R23p2-5.5km'!$M226^2)</f>
        <v>0.74815081332625677</v>
      </c>
      <c r="CM228" s="2">
        <f>SQRT('(5) year_D_R23p2-5.5km'!CW226^2+'(5) year_D_R23p2-5.5km'!$M226^2)</f>
        <v>0.78914094143567881</v>
      </c>
      <c r="CN228" s="2">
        <f>SQRT('(5) year_D_R23p2-5.5km'!CX226^2+'(5) year_D_R23p2-5.5km'!$M226^2)</f>
        <v>1.0446421052865638</v>
      </c>
      <c r="CO228" s="2">
        <f>SQRT('(5) year_D_R23p2-5.5km'!CY226^2+'(5) year_D_R23p2-5.5km'!$M226^2)</f>
        <v>1.0255065745806593</v>
      </c>
      <c r="CP228" s="2">
        <f>SQRT('(5) year_D_R23p2-5.5km'!CZ226^2+'(5) year_D_R23p2-5.5km'!$M226^2)</f>
        <v>1.0373923213246306</v>
      </c>
      <c r="CQ228" s="2">
        <f>SQRT('(5) year_D_R23p2-5.5km'!DA226^2+'(5) year_D_R23p2-5.5km'!$M226^2)</f>
        <v>0.98569263125281958</v>
      </c>
      <c r="CR228" s="2">
        <f>SQRT('(5) year_D_R23p2-5.5km'!DB226^2+'(5) year_D_R23p2-5.5km'!$M226^2)</f>
        <v>0.95540053385963963</v>
      </c>
      <c r="CS228" s="2">
        <f>SQRT('(5) year_D_R23p2-5.5km'!DC226^2+'(5) year_D_R23p2-5.5km'!$M226^2)</f>
        <v>0.89079878356982523</v>
      </c>
      <c r="CT228" s="2">
        <f>SQRT('(5) year_D_R23p2-5.5km'!DD226^2+'(5) year_D_R23p2-5.5km'!$M226^2)</f>
        <v>0.95077591705241737</v>
      </c>
      <c r="CU228" s="2">
        <f>SQRT('(5) year_D_R23p2-5.5km'!DE226^2+'(5) year_D_R23p2-5.5km'!$M226^2)</f>
        <v>0.8764073626933645</v>
      </c>
      <c r="CV228" s="2">
        <f>SQRT('(5) year_D_R23p2-5.5km'!DF226^2+'(5) year_D_R23p2-5.5km'!$M226^2)</f>
        <v>0.8890178553618584</v>
      </c>
      <c r="CW228" s="2">
        <f>SQRT('(5) year_D_R23p2-5.5km'!DG226^2+'(5) year_D_R23p2-5.5km'!$M226^2)</f>
        <v>0.84209838653968128</v>
      </c>
      <c r="CX228" s="2">
        <f>SQRT('(5) year_D_R23p2-5.5km'!DH226^2+'(5) year_D_R23p2-5.5km'!$M226^2)</f>
        <v>0.83979008663165045</v>
      </c>
      <c r="CY228" s="90">
        <f t="shared" si="31"/>
        <v>0.23214844382096286</v>
      </c>
      <c r="CZ228" s="2">
        <f t="shared" si="28"/>
        <v>0.41585858211460991</v>
      </c>
      <c r="DA228" s="2">
        <f t="shared" si="32"/>
        <v>0.24047170502657866</v>
      </c>
    </row>
    <row r="229" spans="1:105" x14ac:dyDescent="0.2">
      <c r="A229" s="170" t="s">
        <v>162</v>
      </c>
      <c r="B229" s="3" t="s">
        <v>177</v>
      </c>
      <c r="C229" s="2">
        <f>'(6) SMB_R23p2-5km_Gl'!P228-'(5) year_D_R23p2-5.5km'!P227</f>
        <v>0.3731000000000001</v>
      </c>
      <c r="D229" s="2">
        <f>'(6) SMB_R23p2-5km_Gl'!Q228-'(5) year_D_R23p2-5.5km'!Q227</f>
        <v>1.3100000000000001E-2</v>
      </c>
      <c r="E229" s="2">
        <f>'(6) SMB_R23p2-5km_Gl'!R228-'(5) year_D_R23p2-5.5km'!R227</f>
        <v>9.3100000000000072E-2</v>
      </c>
      <c r="F229" s="2">
        <f>'(6) SMB_R23p2-5km_Gl'!S228-'(5) year_D_R23p2-5.5km'!S227</f>
        <v>9.3100000000000072E-2</v>
      </c>
      <c r="G229" s="2">
        <f>'(6) SMB_R23p2-5km_Gl'!T228-'(5) year_D_R23p2-5.5km'!T227</f>
        <v>-0.22689999999999994</v>
      </c>
      <c r="H229" s="2">
        <f>'(6) SMB_R23p2-5km_Gl'!U228-'(5) year_D_R23p2-5.5km'!U227</f>
        <v>0.29310000000000003</v>
      </c>
      <c r="I229" s="2">
        <f>'(6) SMB_R23p2-5km_Gl'!V228-'(5) year_D_R23p2-5.5km'!V227</f>
        <v>0.3931</v>
      </c>
      <c r="J229" s="2">
        <f>'(6) SMB_R23p2-5km_Gl'!W228-'(5) year_D_R23p2-5.5km'!W227</f>
        <v>0.33310000000000006</v>
      </c>
      <c r="K229" s="2">
        <f>'(6) SMB_R23p2-5km_Gl'!X228-'(5) year_D_R23p2-5.5km'!X227</f>
        <v>0.11310000000000009</v>
      </c>
      <c r="L229" s="2">
        <f>'(6) SMB_R23p2-5km_Gl'!Y228-'(5) year_D_R23p2-5.5km'!Y227</f>
        <v>-0.56689999999999996</v>
      </c>
      <c r="M229" s="2">
        <f>'(6) SMB_R23p2-5km_Gl'!Z228-'(5) year_D_R23p2-5.5km'!Z227</f>
        <v>-0.43689999999999996</v>
      </c>
      <c r="N229" s="2">
        <f>'(6) SMB_R23p2-5km_Gl'!AA228-'(5) year_D_R23p2-5.5km'!AA227</f>
        <v>-0.10689999999999994</v>
      </c>
      <c r="O229" s="2">
        <f>'(6) SMB_R23p2-5km_Gl'!AB228-'(5) year_D_R23p2-5.5km'!AB227</f>
        <v>-0.15689999999999993</v>
      </c>
      <c r="P229" s="2">
        <f>'(6) SMB_R23p2-5km_Gl'!AC228-'(5) year_D_R23p2-5.5km'!AC227</f>
        <v>0.40310000000000001</v>
      </c>
      <c r="Q229" s="2">
        <f>'(6) SMB_R23p2-5km_Gl'!AD228-'(5) year_D_R23p2-5.5km'!AD227</f>
        <v>0.23310000000000008</v>
      </c>
      <c r="R229" s="2">
        <f>'(6) SMB_R23p2-5km_Gl'!AE228-'(5) year_D_R23p2-5.5km'!AE227</f>
        <v>2.3100000000000009E-2</v>
      </c>
      <c r="S229" s="2">
        <f>'(6) SMB_R23p2-5km_Gl'!AF228-'(5) year_D_R23p2-5.5km'!AF227</f>
        <v>-7.6899999999999968E-2</v>
      </c>
      <c r="T229" s="2">
        <f>'(6) SMB_R23p2-5km_Gl'!AG228-'(5) year_D_R23p2-5.5km'!AG227</f>
        <v>-0.51689999999999992</v>
      </c>
      <c r="U229" s="2">
        <f>'(6) SMB_R23p2-5km_Gl'!AH228-'(5) year_D_R23p2-5.5km'!AH227</f>
        <v>-0.23689999999999994</v>
      </c>
      <c r="V229" s="2">
        <f>'(6) SMB_R23p2-5km_Gl'!AI228-'(5) year_D_R23p2-5.5km'!AI227</f>
        <v>-0.11689999999999995</v>
      </c>
      <c r="W229" s="2">
        <f>'(6) SMB_R23p2-5km_Gl'!AJ228-'(5) year_D_R23p2-5.5km'!AJ227</f>
        <v>-0.18689999999999996</v>
      </c>
      <c r="X229" s="2">
        <f>'(6) SMB_R23p2-5km_Gl'!AK228-'(5) year_D_R23p2-5.5km'!AK227</f>
        <v>-0.11689999999999995</v>
      </c>
      <c r="Y229" s="2">
        <f>'(6) SMB_R23p2-5km_Gl'!AL228-'(5) year_D_R23p2-5.5km'!AL227</f>
        <v>-0.12689999999999996</v>
      </c>
      <c r="Z229" s="2">
        <f>'(6) SMB_R23p2-5km_Gl'!AM228-'(5) year_D_R23p2-5.5km'!AM227</f>
        <v>-0.57689999999999997</v>
      </c>
      <c r="AA229" s="2">
        <f>'(6) SMB_R23p2-5km_Gl'!AN228-'(5) year_D_R23p2-5.5km'!AN227</f>
        <v>-0.37689999999999996</v>
      </c>
      <c r="AB229" s="2">
        <f>'(6) SMB_R23p2-5km_Gl'!AO228-'(5) year_D_R23p2-5.5km'!AO227</f>
        <v>-5.6899999999999951E-2</v>
      </c>
      <c r="AC229" s="2">
        <f>'(6) SMB_R23p2-5km_Gl'!AP228-'(5) year_D_R23p2-5.5km'!AP227</f>
        <v>-6.6899999999999959E-2</v>
      </c>
      <c r="AD229" s="2">
        <f>'(6) SMB_R23p2-5km_Gl'!AQ228-'(5) year_D_R23p2-5.5km'!AQ227</f>
        <v>-0.29689999999999994</v>
      </c>
      <c r="AE229" s="2">
        <f>'(6) SMB_R23p2-5km_Gl'!AR228-'(5) year_D_R23p2-5.5km'!AR227</f>
        <v>-0.26689999999999997</v>
      </c>
      <c r="AF229" s="2">
        <f>'(6) SMB_R23p2-5km_Gl'!AS228-'(5) year_D_R23p2-5.5km'!AS227</f>
        <v>-0.46689999999999998</v>
      </c>
      <c r="AG229" s="2">
        <f>'(6) SMB_R23p2-5km_Gl'!AT228-'(5) year_D_R23p2-5.5km'!AT227</f>
        <v>-0.23689999999999994</v>
      </c>
      <c r="AH229" s="2">
        <f>'(6) SMB_R23p2-5km_Gl'!AU228-'(5) year_D_R23p2-5.5km'!AU227</f>
        <v>0.59309999999999996</v>
      </c>
      <c r="AI229" s="2">
        <f>'(6) SMB_R23p2-5km_Gl'!AV228-'(5) year_D_R23p2-5.5km'!AV227</f>
        <v>-0.47689999999999994</v>
      </c>
      <c r="AJ229" s="2">
        <f>'(6) SMB_R23p2-5km_Gl'!AW228-'(5) year_D_R23p2-5.5km'!AW227</f>
        <v>-0.66689999999999994</v>
      </c>
      <c r="AK229" s="2">
        <f>'(6) SMB_R23p2-5km_Gl'!AX228-'(5) year_D_R23p2-5.5km'!AX227</f>
        <v>-0.57689999999999997</v>
      </c>
      <c r="AL229" s="2">
        <f>'(6) SMB_R23p2-5km_Gl'!AY228-'(5) year_D_R23p2-5.5km'!AY227</f>
        <v>-0.48689999999999994</v>
      </c>
      <c r="AM229" s="2">
        <f>'(6) SMB_R23p2-5km_Gl'!AZ228-'(5) year_D_R23p2-5.5km'!AZ227</f>
        <v>-0.50689999999999991</v>
      </c>
      <c r="AN229" s="2">
        <f>'(6) SMB_R23p2-5km_Gl'!BA228-'(5) year_D_R23p2-5.5km'!BA227</f>
        <v>-0.28689999999999993</v>
      </c>
      <c r="AO229" s="2">
        <f>'(6) SMB_R23p2-5km_Gl'!BB228-'(5) year_D_R23p2-5.5km'!BB227</f>
        <v>-0.10689999999999994</v>
      </c>
      <c r="AP229" s="2">
        <f>'(6) SMB_R23p2-5km_Gl'!BC228-'(5) year_D_R23p2-5.5km'!BC227</f>
        <v>-0.7468999999999999</v>
      </c>
      <c r="AQ229" s="2">
        <f>'(6) SMB_R23p2-5km_Gl'!BD228-'(5) year_D_R23p2-5.5km'!BD227</f>
        <v>-0.52689999999999992</v>
      </c>
      <c r="AR229" s="2">
        <f>'(6) SMB_R23p2-5km_Gl'!BE228-'(5) year_D_R23p2-5.5km'!BE227</f>
        <v>-7.6899999999999968E-2</v>
      </c>
      <c r="AS229" s="2">
        <f>'(6) SMB_R23p2-5km_Gl'!BF228-'(5) year_D_R23p2-5.5km'!BF227</f>
        <v>3.3100000000000018E-2</v>
      </c>
      <c r="AT229" s="2">
        <f>'(6) SMB_R23p2-5km_Gl'!BG228-'(5) year_D_R23p2-5.5km'!BG227</f>
        <v>-0.37689999999999996</v>
      </c>
      <c r="AU229" s="2">
        <f>'(6) SMB_R23p2-5km_Gl'!BH228-'(5) year_D_R23p2-5.5km'!BH227</f>
        <v>-4.6899999999999942E-2</v>
      </c>
      <c r="AV229" s="2">
        <f>'(6) SMB_R23p2-5km_Gl'!BI228-'(5) year_D_R23p2-5.5km'!BI227</f>
        <v>-0.34689999999999999</v>
      </c>
      <c r="AW229" s="2">
        <f>'(6) SMB_R23p2-5km_Gl'!BJ228-'(5) year_D_R23p2-5.5km'!BJ227</f>
        <v>-0.13689999999999997</v>
      </c>
      <c r="AX229" s="23">
        <f t="shared" si="33"/>
        <v>-0.1621173913043478</v>
      </c>
      <c r="AY229" s="23">
        <f t="shared" si="29"/>
        <v>2.0473684210526779E-3</v>
      </c>
      <c r="AZ229" s="23">
        <f t="shared" si="30"/>
        <v>-0.30967777777777772</v>
      </c>
      <c r="BD229" s="2">
        <f>SQRT('(5) year_D_R23p2-5.5km'!BN227^2+'(5) year_D_R23p2-5.5km'!$M227^2)</f>
        <v>0.17284266170448342</v>
      </c>
      <c r="BE229" s="2">
        <f>SQRT('(5) year_D_R23p2-5.5km'!BO227^2+'(5) year_D_R23p2-5.5km'!$M227^2)</f>
        <v>0.17284266170448342</v>
      </c>
      <c r="BF229" s="2">
        <f>SQRT('(5) year_D_R23p2-5.5km'!BP227^2+'(5) year_D_R23p2-5.5km'!$M227^2)</f>
        <v>0.17284266170448342</v>
      </c>
      <c r="BG229" s="2">
        <f>SQRT('(5) year_D_R23p2-5.5km'!BQ227^2+'(5) year_D_R23p2-5.5km'!$M227^2)</f>
        <v>0.17284266170448342</v>
      </c>
      <c r="BH229" s="2">
        <f>SQRT('(5) year_D_R23p2-5.5km'!BR227^2+'(5) year_D_R23p2-5.5km'!$M227^2)</f>
        <v>0.17284266170448342</v>
      </c>
      <c r="BI229" s="2">
        <f>SQRT('(5) year_D_R23p2-5.5km'!BS227^2+'(5) year_D_R23p2-5.5km'!$M227^2)</f>
        <v>0.17284266170448342</v>
      </c>
      <c r="BJ229" s="2">
        <f>SQRT('(5) year_D_R23p2-5.5km'!BT227^2+'(5) year_D_R23p2-5.5km'!$M227^2)</f>
        <v>0.17284266170448342</v>
      </c>
      <c r="BK229" s="2">
        <f>SQRT('(5) year_D_R23p2-5.5km'!BU227^2+'(5) year_D_R23p2-5.5km'!$M227^2)</f>
        <v>0.17284266170448342</v>
      </c>
      <c r="BL229" s="2">
        <f>SQRT('(5) year_D_R23p2-5.5km'!BV227^2+'(5) year_D_R23p2-5.5km'!$M227^2)</f>
        <v>0.17284266170448342</v>
      </c>
      <c r="BM229" s="2">
        <f>SQRT('(5) year_D_R23p2-5.5km'!BW227^2+'(5) year_D_R23p2-5.5km'!$M227^2)</f>
        <v>0.17284266170448342</v>
      </c>
      <c r="BN229" s="2">
        <f>SQRT('(5) year_D_R23p2-5.5km'!BX227^2+'(5) year_D_R23p2-5.5km'!$M227^2)</f>
        <v>0.17284266170448342</v>
      </c>
      <c r="BO229" s="2">
        <f>SQRT('(5) year_D_R23p2-5.5km'!BY227^2+'(5) year_D_R23p2-5.5km'!$M227^2)</f>
        <v>0.17284266170448342</v>
      </c>
      <c r="BP229" s="2">
        <f>SQRT('(5) year_D_R23p2-5.5km'!BZ227^2+'(5) year_D_R23p2-5.5km'!$M227^2)</f>
        <v>0.17284266170448342</v>
      </c>
      <c r="BQ229" s="2">
        <f>SQRT('(5) year_D_R23p2-5.5km'!CA227^2+'(5) year_D_R23p2-5.5km'!$M227^2)</f>
        <v>0.17284266170448342</v>
      </c>
      <c r="BR229" s="2">
        <f>SQRT('(5) year_D_R23p2-5.5km'!CB227^2+'(5) year_D_R23p2-5.5km'!$M227^2)</f>
        <v>0.17284266170448342</v>
      </c>
      <c r="BS229" s="2">
        <f>SQRT('(5) year_D_R23p2-5.5km'!CC227^2+'(5) year_D_R23p2-5.5km'!$M227^2)</f>
        <v>0.17284266170448342</v>
      </c>
      <c r="BT229" s="2">
        <f>SQRT('(5) year_D_R23p2-5.5km'!CD227^2+'(5) year_D_R23p2-5.5km'!$M227^2)</f>
        <v>0.17284266170448342</v>
      </c>
      <c r="BU229" s="2">
        <f>SQRT('(5) year_D_R23p2-5.5km'!CE227^2+'(5) year_D_R23p2-5.5km'!$M227^2)</f>
        <v>0.17284266170448342</v>
      </c>
      <c r="BV229" s="2">
        <f>SQRT('(5) year_D_R23p2-5.5km'!CF227^2+'(5) year_D_R23p2-5.5km'!$M227^2)</f>
        <v>0.17284266170448342</v>
      </c>
      <c r="BW229" s="2">
        <f>SQRT('(5) year_D_R23p2-5.5km'!CG227^2+'(5) year_D_R23p2-5.5km'!$M227^2)</f>
        <v>0.17284266170448342</v>
      </c>
      <c r="BX229" s="2">
        <f>SQRT('(5) year_D_R23p2-5.5km'!CH227^2+'(5) year_D_R23p2-5.5km'!$M227^2)</f>
        <v>0.17284266170448342</v>
      </c>
      <c r="BY229" s="2">
        <f>SQRT('(5) year_D_R23p2-5.5km'!CI227^2+'(5) year_D_R23p2-5.5km'!$M227^2)</f>
        <v>0.17284266170448342</v>
      </c>
      <c r="BZ229" s="2">
        <f>SQRT('(5) year_D_R23p2-5.5km'!CJ227^2+'(5) year_D_R23p2-5.5km'!$M227^2)</f>
        <v>0.17284266170448342</v>
      </c>
      <c r="CA229" s="2">
        <f>SQRT('(5) year_D_R23p2-5.5km'!CK227^2+'(5) year_D_R23p2-5.5km'!$M227^2)</f>
        <v>0.17284266170448342</v>
      </c>
      <c r="CB229" s="2">
        <f>SQRT('(5) year_D_R23p2-5.5km'!CL227^2+'(5) year_D_R23p2-5.5km'!$M227^2)</f>
        <v>0.17284266170448342</v>
      </c>
      <c r="CC229" s="2">
        <f>SQRT('(5) year_D_R23p2-5.5km'!CM227^2+'(5) year_D_R23p2-5.5km'!$M227^2)</f>
        <v>0.17284266170448342</v>
      </c>
      <c r="CD229" s="2">
        <f>SQRT('(5) year_D_R23p2-5.5km'!CN227^2+'(5) year_D_R23p2-5.5km'!$M227^2)</f>
        <v>0.17284266170448342</v>
      </c>
      <c r="CE229" s="2">
        <f>SQRT('(5) year_D_R23p2-5.5km'!CO227^2+'(5) year_D_R23p2-5.5km'!$M227^2)</f>
        <v>0.17284266170448342</v>
      </c>
      <c r="CF229" s="2">
        <f>SQRT('(5) year_D_R23p2-5.5km'!CP227^2+'(5) year_D_R23p2-5.5km'!$M227^2)</f>
        <v>0.17284266170448342</v>
      </c>
      <c r="CG229" s="2">
        <f>SQRT('(5) year_D_R23p2-5.5km'!CQ227^2+'(5) year_D_R23p2-5.5km'!$M227^2)</f>
        <v>0.17284266170448342</v>
      </c>
      <c r="CH229" s="2">
        <f>SQRT('(5) year_D_R23p2-5.5km'!CR227^2+'(5) year_D_R23p2-5.5km'!$M227^2)</f>
        <v>0.17284266170448342</v>
      </c>
      <c r="CI229" s="2">
        <f>SQRT('(5) year_D_R23p2-5.5km'!CS227^2+'(5) year_D_R23p2-5.5km'!$M227^2)</f>
        <v>0.17284266170448342</v>
      </c>
      <c r="CJ229" s="2">
        <f>SQRT('(5) year_D_R23p2-5.5km'!CT227^2+'(5) year_D_R23p2-5.5km'!$M227^2)</f>
        <v>0.17284266170448342</v>
      </c>
      <c r="CK229" s="2">
        <f>SQRT('(5) year_D_R23p2-5.5km'!CU227^2+'(5) year_D_R23p2-5.5km'!$M227^2)</f>
        <v>0.17284266170448342</v>
      </c>
      <c r="CL229" s="2">
        <f>SQRT('(5) year_D_R23p2-5.5km'!CV227^2+'(5) year_D_R23p2-5.5km'!$M227^2)</f>
        <v>0.17284266170448342</v>
      </c>
      <c r="CM229" s="2">
        <f>SQRT('(5) year_D_R23p2-5.5km'!CW227^2+'(5) year_D_R23p2-5.5km'!$M227^2)</f>
        <v>0.17284266170448342</v>
      </c>
      <c r="CN229" s="2">
        <f>SQRT('(5) year_D_R23p2-5.5km'!CX227^2+'(5) year_D_R23p2-5.5km'!$M227^2)</f>
        <v>0.17284266170448342</v>
      </c>
      <c r="CO229" s="2">
        <f>SQRT('(5) year_D_R23p2-5.5km'!CY227^2+'(5) year_D_R23p2-5.5km'!$M227^2)</f>
        <v>0.17284266170448342</v>
      </c>
      <c r="CP229" s="2">
        <f>SQRT('(5) year_D_R23p2-5.5km'!CZ227^2+'(5) year_D_R23p2-5.5km'!$M227^2)</f>
        <v>0.17284266170448342</v>
      </c>
      <c r="CQ229" s="2">
        <f>SQRT('(5) year_D_R23p2-5.5km'!DA227^2+'(5) year_D_R23p2-5.5km'!$M227^2)</f>
        <v>0.17284266170448342</v>
      </c>
      <c r="CR229" s="2">
        <f>SQRT('(5) year_D_R23p2-5.5km'!DB227^2+'(5) year_D_R23p2-5.5km'!$M227^2)</f>
        <v>0.17284266170448342</v>
      </c>
      <c r="CS229" s="2">
        <f>SQRT('(5) year_D_R23p2-5.5km'!DC227^2+'(5) year_D_R23p2-5.5km'!$M227^2)</f>
        <v>0.17284266170448342</v>
      </c>
      <c r="CT229" s="2">
        <f>SQRT('(5) year_D_R23p2-5.5km'!DD227^2+'(5) year_D_R23p2-5.5km'!$M227^2)</f>
        <v>0.17284266170448342</v>
      </c>
      <c r="CU229" s="2">
        <f>SQRT('(5) year_D_R23p2-5.5km'!DE227^2+'(5) year_D_R23p2-5.5km'!$M227^2)</f>
        <v>0.17284266170448342</v>
      </c>
      <c r="CV229" s="2">
        <f>SQRT('(5) year_D_R23p2-5.5km'!DF227^2+'(5) year_D_R23p2-5.5km'!$M227^2)</f>
        <v>0.17284266170448342</v>
      </c>
      <c r="CW229" s="2">
        <f>SQRT('(5) year_D_R23p2-5.5km'!DG227^2+'(5) year_D_R23p2-5.5km'!$M227^2)</f>
        <v>0.17284266170448342</v>
      </c>
      <c r="CX229" s="2">
        <f>SQRT('(5) year_D_R23p2-5.5km'!DH227^2+'(5) year_D_R23p2-5.5km'!$M227^2)</f>
        <v>0.17284266170448342</v>
      </c>
      <c r="CY229" s="90">
        <f t="shared" si="31"/>
        <v>2.576586273221497E-2</v>
      </c>
      <c r="CZ229" s="2">
        <f t="shared" si="28"/>
        <v>4.0739406056524201E-2</v>
      </c>
      <c r="DA229" s="2">
        <f t="shared" si="32"/>
        <v>4.0739406056524201E-2</v>
      </c>
    </row>
    <row r="230" spans="1:105" x14ac:dyDescent="0.2">
      <c r="A230" s="170" t="s">
        <v>163</v>
      </c>
      <c r="B230" s="3" t="s">
        <v>177</v>
      </c>
      <c r="C230" s="2">
        <f>'(6) SMB_R23p2-5km_Gl'!P229-'(5) year_D_R23p2-5.5km'!P228</f>
        <v>0.3540317079999995</v>
      </c>
      <c r="D230" s="2">
        <f>'(6) SMB_R23p2-5km_Gl'!Q229-'(5) year_D_R23p2-5.5km'!Q228</f>
        <v>-0.79596829199999997</v>
      </c>
      <c r="E230" s="2">
        <f>'(6) SMB_R23p2-5km_Gl'!R229-'(5) year_D_R23p2-5.5km'!R228</f>
        <v>0.38403170799999975</v>
      </c>
      <c r="F230" s="2">
        <f>'(6) SMB_R23p2-5km_Gl'!S229-'(5) year_D_R23p2-5.5km'!S228</f>
        <v>-0.74596829200000014</v>
      </c>
      <c r="G230" s="2">
        <f>'(6) SMB_R23p2-5km_Gl'!T229-'(5) year_D_R23p2-5.5km'!T228</f>
        <v>-0.48596829199999991</v>
      </c>
      <c r="H230" s="2">
        <f>'(6) SMB_R23p2-5km_Gl'!U229-'(5) year_D_R23p2-5.5km'!U228</f>
        <v>0.23403170800000028</v>
      </c>
      <c r="I230" s="2">
        <f>'(6) SMB_R23p2-5km_Gl'!V229-'(5) year_D_R23p2-5.5km'!V228</f>
        <v>0.6040317079999995</v>
      </c>
      <c r="J230" s="2">
        <f>'(6) SMB_R23p2-5km_Gl'!W229-'(5) year_D_R23p2-5.5km'!W228</f>
        <v>0.97403170799999961</v>
      </c>
      <c r="K230" s="2">
        <f>'(6) SMB_R23p2-5km_Gl'!X229-'(5) year_D_R23p2-5.5km'!X228</f>
        <v>0.43403170799999957</v>
      </c>
      <c r="L230" s="2">
        <f>'(6) SMB_R23p2-5km_Gl'!Y229-'(5) year_D_R23p2-5.5km'!Y228</f>
        <v>-2.065968292</v>
      </c>
      <c r="M230" s="2">
        <f>'(6) SMB_R23p2-5km_Gl'!Z229-'(5) year_D_R23p2-5.5km'!Z228</f>
        <v>-1.2259682920000001</v>
      </c>
      <c r="N230" s="2">
        <f>'(6) SMB_R23p2-5km_Gl'!AA229-'(5) year_D_R23p2-5.5km'!AA228</f>
        <v>-0.36596829200000025</v>
      </c>
      <c r="O230" s="2">
        <f>'(6) SMB_R23p2-5km_Gl'!AB229-'(5) year_D_R23p2-5.5km'!AB228</f>
        <v>-0.96440539349999899</v>
      </c>
      <c r="P230" s="2">
        <f>'(6) SMB_R23p2-5km_Gl'!AC229-'(5) year_D_R23p2-5.5km'!AC228</f>
        <v>1.5971575050000002</v>
      </c>
      <c r="Q230" s="2">
        <f>'(6) SMB_R23p2-5km_Gl'!AD229-'(5) year_D_R23p2-5.5km'!AD228</f>
        <v>0.34165132042000135</v>
      </c>
      <c r="R230" s="2">
        <f>'(6) SMB_R23p2-5km_Gl'!AE229-'(5) year_D_R23p2-5.5km'!AE228</f>
        <v>-0.85807340999999893</v>
      </c>
      <c r="S230" s="2">
        <f>'(6) SMB_R23p2-5km_Gl'!AF229-'(5) year_D_R23p2-5.5km'!AF228</f>
        <v>-0.87098742000000007</v>
      </c>
      <c r="T230" s="2">
        <f>'(6) SMB_R23p2-5km_Gl'!AG229-'(5) year_D_R23p2-5.5km'!AG228</f>
        <v>-2.01428232548</v>
      </c>
      <c r="U230" s="2">
        <f>'(6) SMB_R23p2-5km_Gl'!AH229-'(5) year_D_R23p2-5.5km'!AH228</f>
        <v>-1.2815112875399994</v>
      </c>
      <c r="V230" s="2">
        <f>'(6) SMB_R23p2-5km_Gl'!AI229-'(5) year_D_R23p2-5.5km'!AI228</f>
        <v>-0.76011418909999895</v>
      </c>
      <c r="W230" s="2">
        <f>'(6) SMB_R23p2-5km_Gl'!AJ229-'(5) year_D_R23p2-5.5km'!AJ228</f>
        <v>-1.5197177148799996</v>
      </c>
      <c r="X230" s="2">
        <f>'(6) SMB_R23p2-5km_Gl'!AK229-'(5) year_D_R23p2-5.5km'!AK228</f>
        <v>-0.80081761575999977</v>
      </c>
      <c r="Y230" s="2">
        <f>'(6) SMB_R23p2-5km_Gl'!AL229-'(5) year_D_R23p2-5.5km'!AL228</f>
        <v>-3.0661152240000433E-2</v>
      </c>
      <c r="Z230" s="2">
        <f>'(6) SMB_R23p2-5km_Gl'!AM229-'(5) year_D_R23p2-5.5km'!AM228</f>
        <v>-2.6079200408199994</v>
      </c>
      <c r="AA230" s="2">
        <f>'(6) SMB_R23p2-5km_Gl'!AN229-'(5) year_D_R23p2-5.5km'!AN228</f>
        <v>-2.3570531591599995</v>
      </c>
      <c r="AB230" s="2">
        <f>'(6) SMB_R23p2-5km_Gl'!AO229-'(5) year_D_R23p2-5.5km'!AO228</f>
        <v>-1.90244464399</v>
      </c>
      <c r="AC230" s="2">
        <f>'(6) SMB_R23p2-5km_Gl'!AP229-'(5) year_D_R23p2-5.5km'!AP228</f>
        <v>-2.3617157717599992</v>
      </c>
      <c r="AD230" s="2">
        <f>'(6) SMB_R23p2-5km_Gl'!AQ229-'(5) year_D_R23p2-5.5km'!AQ228</f>
        <v>-1.5589763582499994</v>
      </c>
      <c r="AE230" s="2">
        <f>'(6) SMB_R23p2-5km_Gl'!AR229-'(5) year_D_R23p2-5.5km'!AR228</f>
        <v>-1.8758247945600002</v>
      </c>
      <c r="AF230" s="2">
        <f>'(6) SMB_R23p2-5km_Gl'!AS229-'(5) year_D_R23p2-5.5km'!AS228</f>
        <v>-1.7098239294999997</v>
      </c>
      <c r="AG230" s="2">
        <f>'(6) SMB_R23p2-5km_Gl'!AT229-'(5) year_D_R23p2-5.5km'!AT228</f>
        <v>-2.1642246618500005</v>
      </c>
      <c r="AH230" s="2">
        <f>'(6) SMB_R23p2-5km_Gl'!AU229-'(5) year_D_R23p2-5.5km'!AU228</f>
        <v>0.78118784112000128</v>
      </c>
      <c r="AI230" s="2">
        <f>'(6) SMB_R23p2-5km_Gl'!AV229-'(5) year_D_R23p2-5.5km'!AV228</f>
        <v>-2.5566715728299991</v>
      </c>
      <c r="AJ230" s="2">
        <f>'(6) SMB_R23p2-5km_Gl'!AW229-'(5) year_D_R23p2-5.5km'!AW228</f>
        <v>-3.7505605473999997</v>
      </c>
      <c r="AK230" s="2">
        <f>'(6) SMB_R23p2-5km_Gl'!AX229-'(5) year_D_R23p2-5.5km'!AX228</f>
        <v>-2.9466237176000001</v>
      </c>
      <c r="AL230" s="2">
        <f>'(6) SMB_R23p2-5km_Gl'!AY229-'(5) year_D_R23p2-5.5km'!AY228</f>
        <v>-2.2719194433599994</v>
      </c>
      <c r="AM230" s="2">
        <f>'(6) SMB_R23p2-5km_Gl'!AZ229-'(5) year_D_R23p2-5.5km'!AZ228</f>
        <v>-2.6271204804500012</v>
      </c>
      <c r="AN230" s="2">
        <f>'(6) SMB_R23p2-5km_Gl'!BA229-'(5) year_D_R23p2-5.5km'!BA228</f>
        <v>-1.6233242241299997</v>
      </c>
      <c r="AO230" s="2">
        <f>'(6) SMB_R23p2-5km_Gl'!BB229-'(5) year_D_R23p2-5.5km'!BB228</f>
        <v>-1.4676201819900001</v>
      </c>
      <c r="AP230" s="2">
        <f>'(6) SMB_R23p2-5km_Gl'!BC229-'(5) year_D_R23p2-5.5km'!BC228</f>
        <v>-2.8714245488000003</v>
      </c>
      <c r="AQ230" s="2">
        <f>'(6) SMB_R23p2-5km_Gl'!BD229-'(5) year_D_R23p2-5.5km'!BD228</f>
        <v>-2.712793905219999</v>
      </c>
      <c r="AR230" s="2">
        <f>'(6) SMB_R23p2-5km_Gl'!BE229-'(5) year_D_R23p2-5.5km'!BE228</f>
        <v>-0.99731285000000014</v>
      </c>
      <c r="AS230" s="2">
        <f>'(6) SMB_R23p2-5km_Gl'!BF229-'(5) year_D_R23p2-5.5km'!BF228</f>
        <v>-1.45946581832</v>
      </c>
      <c r="AT230" s="2">
        <f>'(6) SMB_R23p2-5km_Gl'!BG229-'(5) year_D_R23p2-5.5km'!BG228</f>
        <v>-2.4740122910400006</v>
      </c>
      <c r="AU230" s="2">
        <f>'(6) SMB_R23p2-5km_Gl'!BH229-'(5) year_D_R23p2-5.5km'!BH228</f>
        <v>-1.1969205940400007</v>
      </c>
      <c r="AV230" s="2">
        <f>'(6) SMB_R23p2-5km_Gl'!BI229-'(5) year_D_R23p2-5.5km'!BI228</f>
        <v>-2.6018997632200001</v>
      </c>
      <c r="AW230" s="2">
        <f>'(6) SMB_R23p2-5km_Gl'!BJ229-'(5) year_D_R23p2-5.5km'!BJ228</f>
        <v>-1.7591970585400003</v>
      </c>
      <c r="AX230" s="23">
        <f t="shared" si="33"/>
        <v>-1.2429966661793477</v>
      </c>
      <c r="AY230" s="23">
        <f t="shared" si="29"/>
        <v>-0.35537213237368409</v>
      </c>
      <c r="AZ230" s="23">
        <f t="shared" si="30"/>
        <v>-2.0292419712883327</v>
      </c>
      <c r="BD230" s="2">
        <f>SQRT('(5) year_D_R23p2-5.5km'!BN228^2+'(5) year_D_R23p2-5.5km'!$M228^2)</f>
        <v>4.4574956726511044</v>
      </c>
      <c r="BE230" s="2">
        <f>SQRT('(5) year_D_R23p2-5.5km'!BO228^2+'(5) year_D_R23p2-5.5km'!$M228^2)</f>
        <v>4.0474870025225291</v>
      </c>
      <c r="BF230" s="2">
        <f>SQRT('(5) year_D_R23p2-5.5km'!BP228^2+'(5) year_D_R23p2-5.5km'!$M228^2)</f>
        <v>3.6559091598298195</v>
      </c>
      <c r="BG230" s="2">
        <f>SQRT('(5) year_D_R23p2-5.5km'!BQ228^2+'(5) year_D_R23p2-5.5km'!$M228^2)</f>
        <v>3.2827628234679738</v>
      </c>
      <c r="BH230" s="2">
        <f>SQRT('(5) year_D_R23p2-5.5km'!BR228^2+'(5) year_D_R23p2-5.5km'!$M228^2)</f>
        <v>2.9280489057034749</v>
      </c>
      <c r="BI230" s="2">
        <f>SQRT('(5) year_D_R23p2-5.5km'!BS228^2+'(5) year_D_R23p2-5.5km'!$M228^2)</f>
        <v>2.5917686601940186</v>
      </c>
      <c r="BJ230" s="2">
        <f>SQRT('(5) year_D_R23p2-5.5km'!BT228^2+'(5) year_D_R23p2-5.5km'!$M228^2)</f>
        <v>2.2739238563184379</v>
      </c>
      <c r="BK230" s="2">
        <f>SQRT('(5) year_D_R23p2-5.5km'!BU228^2+'(5) year_D_R23p2-5.5km'!$M228^2)</f>
        <v>1.9699109390041825</v>
      </c>
      <c r="BL230" s="2">
        <f>SQRT('(5) year_D_R23p2-5.5km'!BV228^2+'(5) year_D_R23p2-5.5km'!$M228^2)</f>
        <v>1.6843406470469853</v>
      </c>
      <c r="BM230" s="2">
        <f>SQRT('(5) year_D_R23p2-5.5km'!BW228^2+'(5) year_D_R23p2-5.5km'!$M228^2)</f>
        <v>1.4218250831126993</v>
      </c>
      <c r="BN230" s="2">
        <f>SQRT('(5) year_D_R23p2-5.5km'!BX228^2+'(5) year_D_R23p2-5.5km'!$M228^2)</f>
        <v>1.1731649309878081</v>
      </c>
      <c r="BO230" s="2">
        <f>SQRT('(5) year_D_R23p2-5.5km'!BY228^2+'(5) year_D_R23p2-5.5km'!$M228^2)</f>
        <v>0.95679717382716611</v>
      </c>
      <c r="BP230" s="2">
        <f>SQRT('(5) year_D_R23p2-5.5km'!BZ228^2+'(5) year_D_R23p2-5.5km'!$M228^2)</f>
        <v>0.79340056564810657</v>
      </c>
      <c r="BQ230" s="2">
        <f>SQRT('(5) year_D_R23p2-5.5km'!CA228^2+'(5) year_D_R23p2-5.5km'!$M228^2)</f>
        <v>0.72247855771065372</v>
      </c>
      <c r="BR230" s="2">
        <f>SQRT('(5) year_D_R23p2-5.5km'!CB228^2+'(5) year_D_R23p2-5.5km'!$M228^2)</f>
        <v>0.78179076385898183</v>
      </c>
      <c r="BS230" s="2">
        <f>SQRT('(5) year_D_R23p2-5.5km'!CC228^2+'(5) year_D_R23p2-5.5km'!$M228^2)</f>
        <v>0.79870680971732988</v>
      </c>
      <c r="BT230" s="2">
        <f>SQRT('(5) year_D_R23p2-5.5km'!CD228^2+'(5) year_D_R23p2-5.5km'!$M228^2)</f>
        <v>0.80855827693295157</v>
      </c>
      <c r="BU230" s="2">
        <f>SQRT('(5) year_D_R23p2-5.5km'!CE228^2+'(5) year_D_R23p2-5.5km'!$M228^2)</f>
        <v>1.0666876640583796</v>
      </c>
      <c r="BV230" s="2">
        <f>SQRT('(5) year_D_R23p2-5.5km'!CF228^2+'(5) year_D_R23p2-5.5km'!$M228^2)</f>
        <v>1.1315660602081701</v>
      </c>
      <c r="BW230" s="2">
        <f>SQRT('(5) year_D_R23p2-5.5km'!CG228^2+'(5) year_D_R23p2-5.5km'!$M228^2)</f>
        <v>1.1127530776148122</v>
      </c>
      <c r="BX230" s="2">
        <f>SQRT('(5) year_D_R23p2-5.5km'!CH228^2+'(5) year_D_R23p2-5.5km'!$M228^2)</f>
        <v>1.0866353570779363</v>
      </c>
      <c r="BY230" s="2">
        <f>SQRT('(5) year_D_R23p2-5.5km'!CI228^2+'(5) year_D_R23p2-5.5km'!$M228^2)</f>
        <v>1.328205075747958</v>
      </c>
      <c r="BZ230" s="2">
        <f>SQRT('(5) year_D_R23p2-5.5km'!CJ228^2+'(5) year_D_R23p2-5.5km'!$M228^2)</f>
        <v>1.3721018301400103</v>
      </c>
      <c r="CA230" s="2">
        <f>SQRT('(5) year_D_R23p2-5.5km'!CK228^2+'(5) year_D_R23p2-5.5km'!$M228^2)</f>
        <v>1.4068440468487198</v>
      </c>
      <c r="CB230" s="2">
        <f>SQRT('(5) year_D_R23p2-5.5km'!CL228^2+'(5) year_D_R23p2-5.5km'!$M228^2)</f>
        <v>1.6694325354946646</v>
      </c>
      <c r="CC230" s="2">
        <f>SQRT('(5) year_D_R23p2-5.5km'!CM228^2+'(5) year_D_R23p2-5.5km'!$M228^2)</f>
        <v>1.3582711708972586</v>
      </c>
      <c r="CD230" s="2">
        <f>SQRT('(5) year_D_R23p2-5.5km'!CN228^2+'(5) year_D_R23p2-5.5km'!$M228^2)</f>
        <v>1.5481675031616609</v>
      </c>
      <c r="CE230" s="2">
        <f>SQRT('(5) year_D_R23p2-5.5km'!CO228^2+'(5) year_D_R23p2-5.5km'!$M228^2)</f>
        <v>1.9869540466977536</v>
      </c>
      <c r="CF230" s="2">
        <f>SQRT('(5) year_D_R23p2-5.5km'!CP228^2+'(5) year_D_R23p2-5.5km'!$M228^2)</f>
        <v>2.0199576447014085</v>
      </c>
      <c r="CG230" s="2">
        <f>SQRT('(5) year_D_R23p2-5.5km'!CQ228^2+'(5) year_D_R23p2-5.5km'!$M228^2)</f>
        <v>2.0867841363157953</v>
      </c>
      <c r="CH230" s="2">
        <f>SQRT('(5) year_D_R23p2-5.5km'!CR228^2+'(5) year_D_R23p2-5.5km'!$M228^2)</f>
        <v>0.85037325151861076</v>
      </c>
      <c r="CI230" s="2">
        <f>SQRT('(5) year_D_R23p2-5.5km'!CS228^2+'(5) year_D_R23p2-5.5km'!$M228^2)</f>
        <v>0.87763192931483025</v>
      </c>
      <c r="CJ230" s="2">
        <f>SQRT('(5) year_D_R23p2-5.5km'!CT228^2+'(5) year_D_R23p2-5.5km'!$M228^2)</f>
        <v>1.0111817933502616</v>
      </c>
      <c r="CK230" s="2">
        <f>SQRT('(5) year_D_R23p2-5.5km'!CU228^2+'(5) year_D_R23p2-5.5km'!$M228^2)</f>
        <v>1.0220565613755881</v>
      </c>
      <c r="CL230" s="2">
        <f>SQRT('(5) year_D_R23p2-5.5km'!CV228^2+'(5) year_D_R23p2-5.5km'!$M228^2)</f>
        <v>0.97298440656477347</v>
      </c>
      <c r="CM230" s="2">
        <f>SQRT('(5) year_D_R23p2-5.5km'!CW228^2+'(5) year_D_R23p2-5.5km'!$M228^2)</f>
        <v>0.96492006395922048</v>
      </c>
      <c r="CN230" s="2">
        <f>SQRT('(5) year_D_R23p2-5.5km'!CX228^2+'(5) year_D_R23p2-5.5km'!$M228^2)</f>
        <v>0.99767100627667926</v>
      </c>
      <c r="CO230" s="2">
        <f>SQRT('(5) year_D_R23p2-5.5km'!CY228^2+'(5) year_D_R23p2-5.5km'!$M228^2)</f>
        <v>1.0614230784540721</v>
      </c>
      <c r="CP230" s="2">
        <f>SQRT('(5) year_D_R23p2-5.5km'!CZ228^2+'(5) year_D_R23p2-5.5km'!$M228^2)</f>
        <v>1.0889790222221756</v>
      </c>
      <c r="CQ230" s="2">
        <f>SQRT('(5) year_D_R23p2-5.5km'!DA228^2+'(5) year_D_R23p2-5.5km'!$M228^2)</f>
        <v>1.0889006158327179</v>
      </c>
      <c r="CR230" s="2">
        <f>SQRT('(5) year_D_R23p2-5.5km'!DB228^2+'(5) year_D_R23p2-5.5km'!$M228^2)</f>
        <v>1.0724243092650003</v>
      </c>
      <c r="CS230" s="2">
        <f>SQRT('(5) year_D_R23p2-5.5km'!DC228^2+'(5) year_D_R23p2-5.5km'!$M228^2)</f>
        <v>1.046166088529052</v>
      </c>
      <c r="CT230" s="2">
        <f>SQRT('(5) year_D_R23p2-5.5km'!DD228^2+'(5) year_D_R23p2-5.5km'!$M228^2)</f>
        <v>1.1135302482646006</v>
      </c>
      <c r="CU230" s="2">
        <f>SQRT('(5) year_D_R23p2-5.5km'!DE228^2+'(5) year_D_R23p2-5.5km'!$M228^2)</f>
        <v>1.0747390538541537</v>
      </c>
      <c r="CV230" s="2">
        <f>SQRT('(5) year_D_R23p2-5.5km'!DF228^2+'(5) year_D_R23p2-5.5km'!$M228^2)</f>
        <v>1.0732532458652684</v>
      </c>
      <c r="CW230" s="2">
        <f>SQRT('(5) year_D_R23p2-5.5km'!DG228^2+'(5) year_D_R23p2-5.5km'!$M228^2)</f>
        <v>1.1199161947677483</v>
      </c>
      <c r="CX230" s="2">
        <f>SQRT('(5) year_D_R23p2-5.5km'!DH228^2+'(5) year_D_R23p2-5.5km'!$M228^2)</f>
        <v>1.1062983287427208</v>
      </c>
      <c r="CY230" s="90">
        <f t="shared" si="31"/>
        <v>0.22671422203406766</v>
      </c>
      <c r="CZ230" s="2">
        <f t="shared" si="28"/>
        <v>0.45337483059048111</v>
      </c>
      <c r="DA230" s="2">
        <f t="shared" si="32"/>
        <v>0.26900034626495783</v>
      </c>
    </row>
    <row r="231" spans="1:105" x14ac:dyDescent="0.2">
      <c r="A231" s="170" t="s">
        <v>262</v>
      </c>
      <c r="B231" s="3" t="s">
        <v>177</v>
      </c>
      <c r="C231" s="2">
        <f>'(6) SMB_R23p2-5km_Gl'!P230-'(5) year_D_R23p2-5.5km'!P229</f>
        <v>-0.12516770828799983</v>
      </c>
      <c r="D231" s="2">
        <f>'(6) SMB_R23p2-5km_Gl'!Q230-'(5) year_D_R23p2-5.5km'!Q229</f>
        <v>-0.23516770828799982</v>
      </c>
      <c r="E231" s="2">
        <f>'(6) SMB_R23p2-5km_Gl'!R230-'(5) year_D_R23p2-5.5km'!R229</f>
        <v>2.4832291712000187E-2</v>
      </c>
      <c r="F231" s="2">
        <f>'(6) SMB_R23p2-5km_Gl'!S230-'(5) year_D_R23p2-5.5km'!S229</f>
        <v>-0.29516770828799987</v>
      </c>
      <c r="G231" s="2">
        <f>'(6) SMB_R23p2-5km_Gl'!T230-'(5) year_D_R23p2-5.5km'!T229</f>
        <v>-0.23516770828799982</v>
      </c>
      <c r="H231" s="2">
        <f>'(6) SMB_R23p2-5km_Gl'!U230-'(5) year_D_R23p2-5.5km'!U229</f>
        <v>-6.5167708287999893E-2</v>
      </c>
      <c r="I231" s="2">
        <f>'(6) SMB_R23p2-5km_Gl'!V230-'(5) year_D_R23p2-5.5km'!V229</f>
        <v>3.4832291712000196E-2</v>
      </c>
      <c r="J231" s="2">
        <f>'(6) SMB_R23p2-5km_Gl'!W230-'(5) year_D_R23p2-5.5km'!W229</f>
        <v>0.19483229171200012</v>
      </c>
      <c r="K231" s="2">
        <f>'(6) SMB_R23p2-5km_Gl'!X230-'(5) year_D_R23p2-5.5km'!X229</f>
        <v>0.13483229171200017</v>
      </c>
      <c r="L231" s="2">
        <f>'(6) SMB_R23p2-5km_Gl'!Y230-'(5) year_D_R23p2-5.5km'!Y229</f>
        <v>-0.54516770828799987</v>
      </c>
      <c r="M231" s="2">
        <f>'(6) SMB_R23p2-5km_Gl'!Z230-'(5) year_D_R23p2-5.5km'!Z229</f>
        <v>-0.36516770828799988</v>
      </c>
      <c r="N231" s="2">
        <f>'(6) SMB_R23p2-5km_Gl'!AA230-'(5) year_D_R23p2-5.5km'!AA229</f>
        <v>-8.516770828799991E-2</v>
      </c>
      <c r="O231" s="2">
        <f>'(6) SMB_R23p2-5km_Gl'!AB230-'(5) year_D_R23p2-5.5km'!AB229</f>
        <v>-0.25350687599999988</v>
      </c>
      <c r="P231" s="2">
        <f>'(6) SMB_R23p2-5km_Gl'!AC230-'(5) year_D_R23p2-5.5km'!AC229</f>
        <v>0.20815395628799993</v>
      </c>
      <c r="Q231" s="2">
        <f>'(6) SMB_R23p2-5km_Gl'!AD230-'(5) year_D_R23p2-5.5km'!AD229</f>
        <v>0.24137347401600007</v>
      </c>
      <c r="R231" s="2">
        <f>'(6) SMB_R23p2-5km_Gl'!AE230-'(5) year_D_R23p2-5.5km'!AE229</f>
        <v>-0.10451088281599996</v>
      </c>
      <c r="S231" s="2">
        <f>'(6) SMB_R23p2-5km_Gl'!AF230-'(5) year_D_R23p2-5.5km'!AF229</f>
        <v>-0.1198880359040001</v>
      </c>
      <c r="T231" s="2">
        <f>'(6) SMB_R23p2-5km_Gl'!AG230-'(5) year_D_R23p2-5.5km'!AG229</f>
        <v>-0.36465497024000004</v>
      </c>
      <c r="U231" s="2">
        <f>'(6) SMB_R23p2-5km_Gl'!AH230-'(5) year_D_R23p2-5.5km'!AH229</f>
        <v>-0.17885849276799992</v>
      </c>
      <c r="V231" s="2">
        <f>'(6) SMB_R23p2-5km_Gl'!AI230-'(5) year_D_R23p2-5.5km'!AI229</f>
        <v>1.6808899968000057E-2</v>
      </c>
      <c r="W231" s="2">
        <f>'(6) SMB_R23p2-5km_Gl'!AJ230-'(5) year_D_R23p2-5.5km'!AJ229</f>
        <v>-0.22897404364800006</v>
      </c>
      <c r="X231" s="2">
        <f>'(6) SMB_R23p2-5km_Gl'!AK230-'(5) year_D_R23p2-5.5km'!AK229</f>
        <v>9.3939896992000005E-2</v>
      </c>
      <c r="Y231" s="2">
        <f>'(6) SMB_R23p2-5km_Gl'!AL230-'(5) year_D_R23p2-5.5km'!AL229</f>
        <v>0.28660740313600008</v>
      </c>
      <c r="Z231" s="2">
        <f>'(6) SMB_R23p2-5km_Gl'!AM230-'(5) year_D_R23p2-5.5km'!AM229</f>
        <v>-0.19150920047999997</v>
      </c>
      <c r="AA231" s="2">
        <f>'(6) SMB_R23p2-5km_Gl'!AN230-'(5) year_D_R23p2-5.5km'!AN229</f>
        <v>-0.10040991385600001</v>
      </c>
      <c r="AB231" s="2">
        <f>'(6) SMB_R23p2-5km_Gl'!AO230-'(5) year_D_R23p2-5.5km'!AO229</f>
        <v>-0.16597102387200008</v>
      </c>
      <c r="AC231" s="2">
        <f>'(6) SMB_R23p2-5km_Gl'!AP230-'(5) year_D_R23p2-5.5km'!AP229</f>
        <v>3.1601434751999946E-2</v>
      </c>
      <c r="AD231" s="2">
        <f>'(6) SMB_R23p2-5km_Gl'!AQ230-'(5) year_D_R23p2-5.5km'!AQ229</f>
        <v>0.14977537894399995</v>
      </c>
      <c r="AE231" s="2">
        <f>'(6) SMB_R23p2-5km_Gl'!AR230-'(5) year_D_R23p2-5.5km'!AR229</f>
        <v>-3.7508840703999957E-2</v>
      </c>
      <c r="AF231" s="2">
        <f>'(6) SMB_R23p2-5km_Gl'!AS230-'(5) year_D_R23p2-5.5km'!AS229</f>
        <v>-8.4609567999999913E-2</v>
      </c>
      <c r="AG231" s="2">
        <f>'(6) SMB_R23p2-5km_Gl'!AT230-'(5) year_D_R23p2-5.5km'!AT229</f>
        <v>-0.14861292800000009</v>
      </c>
      <c r="AH231" s="2">
        <f>'(6) SMB_R23p2-5km_Gl'!AU230-'(5) year_D_R23p2-5.5km'!AU229</f>
        <v>0.50834011254400013</v>
      </c>
      <c r="AI231" s="2">
        <f>'(6) SMB_R23p2-5km_Gl'!AV230-'(5) year_D_R23p2-5.5km'!AV229</f>
        <v>-0.163334388128</v>
      </c>
      <c r="AJ231" s="2">
        <f>'(6) SMB_R23p2-5km_Gl'!AW230-'(5) year_D_R23p2-5.5km'!AW229</f>
        <v>-0.51292593055999991</v>
      </c>
      <c r="AK231" s="2">
        <f>'(6) SMB_R23p2-5km_Gl'!AX230-'(5) year_D_R23p2-5.5km'!AX229</f>
        <v>-0.40152800115200005</v>
      </c>
      <c r="AL231" s="2">
        <f>'(6) SMB_R23p2-5km_Gl'!AY230-'(5) year_D_R23p2-5.5km'!AY229</f>
        <v>-0.20874094592000003</v>
      </c>
      <c r="AM231" s="2">
        <f>'(6) SMB_R23p2-5km_Gl'!AZ230-'(5) year_D_R23p2-5.5km'!AZ229</f>
        <v>-0.35978395878399999</v>
      </c>
      <c r="AN231" s="2">
        <f>'(6) SMB_R23p2-5km_Gl'!BA230-'(5) year_D_R23p2-5.5km'!BA229</f>
        <v>1.880204543999997E-2</v>
      </c>
      <c r="AO231" s="2">
        <f>'(6) SMB_R23p2-5km_Gl'!BB230-'(5) year_D_R23p2-5.5km'!BB229</f>
        <v>-8.4213375679999869E-2</v>
      </c>
      <c r="AP231" s="2">
        <f>'(6) SMB_R23p2-5km_Gl'!BC230-'(5) year_D_R23p2-5.5km'!BC229</f>
        <v>-0.54773133439999988</v>
      </c>
      <c r="AQ231" s="2">
        <f>'(6) SMB_R23p2-5km_Gl'!BD230-'(5) year_D_R23p2-5.5km'!BD229</f>
        <v>-0.28568851628800007</v>
      </c>
      <c r="AR231" s="2">
        <f>'(6) SMB_R23p2-5km_Gl'!BE230-'(5) year_D_R23p2-5.5km'!BE229</f>
        <v>8.5024715903999959E-2</v>
      </c>
      <c r="AS231" s="2">
        <f>'(6) SMB_R23p2-5km_Gl'!BF230-'(5) year_D_R23p2-5.5km'!BF229</f>
        <v>0.18285787807999998</v>
      </c>
      <c r="AT231" s="2">
        <f>'(6) SMB_R23p2-5km_Gl'!BG230-'(5) year_D_R23p2-5.5km'!BG229</f>
        <v>4.9626387840001618E-3</v>
      </c>
      <c r="AU231" s="2">
        <f>'(6) SMB_R23p2-5km_Gl'!BH230-'(5) year_D_R23p2-5.5km'!BH229</f>
        <v>0.35169038092800009</v>
      </c>
      <c r="AV231" s="2">
        <f>'(6) SMB_R23p2-5km_Gl'!BI230-'(5) year_D_R23p2-5.5km'!BI229</f>
        <v>-2.3522415231999938E-2</v>
      </c>
      <c r="AW231" s="2">
        <f>'(6) SMB_R23p2-5km_Gl'!BJ230-'(5) year_D_R23p2-5.5km'!BJ229</f>
        <v>4.3344480704000099E-2</v>
      </c>
      <c r="AX231" s="23">
        <f t="shared" si="33"/>
        <v>-8.5838215785043429E-2</v>
      </c>
      <c r="AY231" s="23">
        <f t="shared" si="29"/>
        <v>-0.11231075404631569</v>
      </c>
      <c r="AZ231" s="23">
        <f t="shared" si="30"/>
        <v>-9.4806801731555507E-2</v>
      </c>
      <c r="BD231" s="2">
        <f>SQRT('(5) year_D_R23p2-5.5km'!BN229^2+'(5) year_D_R23p2-5.5km'!$M229^2)</f>
        <v>0.85064301065558323</v>
      </c>
      <c r="BE231" s="2">
        <f>SQRT('(5) year_D_R23p2-5.5km'!BO229^2+'(5) year_D_R23p2-5.5km'!$M229^2)</f>
        <v>0.78439410387152764</v>
      </c>
      <c r="BF231" s="2">
        <f>SQRT('(5) year_D_R23p2-5.5km'!BP229^2+'(5) year_D_R23p2-5.5km'!$M229^2)</f>
        <v>0.72112807475409646</v>
      </c>
      <c r="BG231" s="2">
        <f>SQRT('(5) year_D_R23p2-5.5km'!BQ229^2+'(5) year_D_R23p2-5.5km'!$M229^2)</f>
        <v>0.66159027766646272</v>
      </c>
      <c r="BH231" s="2">
        <f>SQRT('(5) year_D_R23p2-5.5km'!BR229^2+'(5) year_D_R23p2-5.5km'!$M229^2)</f>
        <v>0.60503792030494041</v>
      </c>
      <c r="BI231" s="2">
        <f>SQRT('(5) year_D_R23p2-5.5km'!BS229^2+'(5) year_D_R23p2-5.5km'!$M229^2)</f>
        <v>0.55147319175437381</v>
      </c>
      <c r="BJ231" s="2">
        <f>SQRT('(5) year_D_R23p2-5.5km'!BT229^2+'(5) year_D_R23p2-5.5km'!$M229^2)</f>
        <v>0.5001556994140689</v>
      </c>
      <c r="BK231" s="2">
        <f>SQRT('(5) year_D_R23p2-5.5km'!BU229^2+'(5) year_D_R23p2-5.5km'!$M229^2)</f>
        <v>0.45257787360678531</v>
      </c>
      <c r="BL231" s="2">
        <f>SQRT('(5) year_D_R23p2-5.5km'!BV229^2+'(5) year_D_R23p2-5.5km'!$M229^2)</f>
        <v>0.40800368938407561</v>
      </c>
      <c r="BM231" s="2">
        <f>SQRT('(5) year_D_R23p2-5.5km'!BW229^2+'(5) year_D_R23p2-5.5km'!$M229^2)</f>
        <v>0.36718797986607626</v>
      </c>
      <c r="BN231" s="2">
        <f>SQRT('(5) year_D_R23p2-5.5km'!BX229^2+'(5) year_D_R23p2-5.5km'!$M229^2)</f>
        <v>0.33088961288785118</v>
      </c>
      <c r="BO231" s="2">
        <f>SQRT('(5) year_D_R23p2-5.5km'!BY229^2+'(5) year_D_R23p2-5.5km'!$M229^2)</f>
        <v>0.29987073996480007</v>
      </c>
      <c r="BP231" s="2">
        <f>SQRT('(5) year_D_R23p2-5.5km'!BZ229^2+'(5) year_D_R23p2-5.5km'!$M229^2)</f>
        <v>0.27440638663874189</v>
      </c>
      <c r="BQ231" s="2">
        <f>SQRT('(5) year_D_R23p2-5.5km'!CA229^2+'(5) year_D_R23p2-5.5km'!$M229^2)</f>
        <v>0.26316982408801037</v>
      </c>
      <c r="BR231" s="2">
        <f>SQRT('(5) year_D_R23p2-5.5km'!CB229^2+'(5) year_D_R23p2-5.5km'!$M229^2)</f>
        <v>0.26746110927556221</v>
      </c>
      <c r="BS231" s="2">
        <f>SQRT('(5) year_D_R23p2-5.5km'!CC229^2+'(5) year_D_R23p2-5.5km'!$M229^2)</f>
        <v>0.26330888223771293</v>
      </c>
      <c r="BT231" s="2">
        <f>SQRT('(5) year_D_R23p2-5.5km'!CD229^2+'(5) year_D_R23p2-5.5km'!$M229^2)</f>
        <v>0.26066600342929408</v>
      </c>
      <c r="BU231" s="2">
        <f>SQRT('(5) year_D_R23p2-5.5km'!CE229^2+'(5) year_D_R23p2-5.5km'!$M229^2)</f>
        <v>0.26111153175367346</v>
      </c>
      <c r="BV231" s="2">
        <f>SQRT('(5) year_D_R23p2-5.5km'!CF229^2+'(5) year_D_R23p2-5.5km'!$M229^2)</f>
        <v>0.25246519788918259</v>
      </c>
      <c r="BW231" s="2">
        <f>SQRT('(5) year_D_R23p2-5.5km'!CG229^2+'(5) year_D_R23p2-5.5km'!$M229^2)</f>
        <v>0.24765736959444509</v>
      </c>
      <c r="BX231" s="2">
        <f>SQRT('(5) year_D_R23p2-5.5km'!CH229^2+'(5) year_D_R23p2-5.5km'!$M229^2)</f>
        <v>0.24621111050233244</v>
      </c>
      <c r="BY231" s="2">
        <f>SQRT('(5) year_D_R23p2-5.5km'!CI229^2+'(5) year_D_R23p2-5.5km'!$M229^2)</f>
        <v>0.23678442274290282</v>
      </c>
      <c r="BZ231" s="2">
        <f>SQRT('(5) year_D_R23p2-5.5km'!CJ229^2+'(5) year_D_R23p2-5.5km'!$M229^2)</f>
        <v>0.21938760450780057</v>
      </c>
      <c r="CA231" s="2">
        <f>SQRT('(5) year_D_R23p2-5.5km'!CK229^2+'(5) year_D_R23p2-5.5km'!$M229^2)</f>
        <v>0.20547700752447204</v>
      </c>
      <c r="CB231" s="2">
        <f>SQRT('(5) year_D_R23p2-5.5km'!CL229^2+'(5) year_D_R23p2-5.5km'!$M229^2)</f>
        <v>0.18432675783150418</v>
      </c>
      <c r="CC231" s="2">
        <f>SQRT('(5) year_D_R23p2-5.5km'!CM229^2+'(5) year_D_R23p2-5.5km'!$M229^2)</f>
        <v>0.21198663394831599</v>
      </c>
      <c r="CD231" s="2">
        <f>SQRT('(5) year_D_R23p2-5.5km'!CN229^2+'(5) year_D_R23p2-5.5km'!$M229^2)</f>
        <v>0.19522711275292412</v>
      </c>
      <c r="CE231" s="2">
        <f>SQRT('(5) year_D_R23p2-5.5km'!CO229^2+'(5) year_D_R23p2-5.5km'!$M229^2)</f>
        <v>0.18765855993619668</v>
      </c>
      <c r="CF231" s="2">
        <f>SQRT('(5) year_D_R23p2-5.5km'!CP229^2+'(5) year_D_R23p2-5.5km'!$M229^2)</f>
        <v>0.19000792620025564</v>
      </c>
      <c r="CG231" s="2">
        <f>SQRT('(5) year_D_R23p2-5.5km'!CQ229^2+'(5) year_D_R23p2-5.5km'!$M229^2)</f>
        <v>0.19072862713609484</v>
      </c>
      <c r="CH231" s="2">
        <f>SQRT('(5) year_D_R23p2-5.5km'!CR229^2+'(5) year_D_R23p2-5.5km'!$M229^2)</f>
        <v>0.19713027042341211</v>
      </c>
      <c r="CI231" s="2">
        <f>SQRT('(5) year_D_R23p2-5.5km'!CS229^2+'(5) year_D_R23p2-5.5km'!$M229^2)</f>
        <v>0.20576039684902872</v>
      </c>
      <c r="CJ231" s="2">
        <f>SQRT('(5) year_D_R23p2-5.5km'!CT229^2+'(5) year_D_R23p2-5.5km'!$M229^2)</f>
        <v>0.21003372405608353</v>
      </c>
      <c r="CK231" s="2">
        <f>SQRT('(5) year_D_R23p2-5.5km'!CU229^2+'(5) year_D_R23p2-5.5km'!$M229^2)</f>
        <v>0.20999845270917775</v>
      </c>
      <c r="CL231" s="2">
        <f>SQRT('(5) year_D_R23p2-5.5km'!CV229^2+'(5) year_D_R23p2-5.5km'!$M229^2)</f>
        <v>0.20555370992919181</v>
      </c>
      <c r="CM231" s="2">
        <f>SQRT('(5) year_D_R23p2-5.5km'!CW229^2+'(5) year_D_R23p2-5.5km'!$M229^2)</f>
        <v>0.1834760598935202</v>
      </c>
      <c r="CN231" s="2">
        <f>SQRT('(5) year_D_R23p2-5.5km'!CX229^2+'(5) year_D_R23p2-5.5km'!$M229^2)</f>
        <v>0.17710133917063603</v>
      </c>
      <c r="CO231" s="2">
        <f>SQRT('(5) year_D_R23p2-5.5km'!CY229^2+'(5) year_D_R23p2-5.5km'!$M229^2)</f>
        <v>0.21138205291964848</v>
      </c>
      <c r="CP231" s="2">
        <f>SQRT('(5) year_D_R23p2-5.5km'!CZ229^2+'(5) year_D_R23p2-5.5km'!$M229^2)</f>
        <v>0.22854573322372665</v>
      </c>
      <c r="CQ231" s="2">
        <f>SQRT('(5) year_D_R23p2-5.5km'!DA229^2+'(5) year_D_R23p2-5.5km'!$M229^2)</f>
        <v>0.24870311809614171</v>
      </c>
      <c r="CR231" s="2">
        <f>SQRT('(5) year_D_R23p2-5.5km'!DB229^2+'(5) year_D_R23p2-5.5km'!$M229^2)</f>
        <v>0.23173093134733333</v>
      </c>
      <c r="CS231" s="2">
        <f>SQRT('(5) year_D_R23p2-5.5km'!DC229^2+'(5) year_D_R23p2-5.5km'!$M229^2)</f>
        <v>0.21044115252087522</v>
      </c>
      <c r="CT231" s="2">
        <f>SQRT('(5) year_D_R23p2-5.5km'!DD229^2+'(5) year_D_R23p2-5.5km'!$M229^2)</f>
        <v>0.19103598919028578</v>
      </c>
      <c r="CU231" s="2">
        <f>SQRT('(5) year_D_R23p2-5.5km'!DE229^2+'(5) year_D_R23p2-5.5km'!$M229^2)</f>
        <v>0.17595231138696255</v>
      </c>
      <c r="CV231" s="2">
        <f>SQRT('(5) year_D_R23p2-5.5km'!DF229^2+'(5) year_D_R23p2-5.5km'!$M229^2)</f>
        <v>0.18956542645402497</v>
      </c>
      <c r="CW231" s="2">
        <f>SQRT('(5) year_D_R23p2-5.5km'!DG229^2+'(5) year_D_R23p2-5.5km'!$M229^2)</f>
        <v>0.17984335673571472</v>
      </c>
      <c r="CX231" s="2">
        <f>SQRT('(5) year_D_R23p2-5.5km'!DH229^2+'(5) year_D_R23p2-5.5km'!$M229^2)</f>
        <v>0.27575695229531083</v>
      </c>
      <c r="CY231" s="90">
        <f t="shared" si="31"/>
        <v>4.5198543803095494E-2</v>
      </c>
      <c r="CZ231" s="2">
        <f t="shared" si="28"/>
        <v>0.10390178797532837</v>
      </c>
      <c r="DA231" s="2">
        <f t="shared" si="32"/>
        <v>4.7624827796047806E-2</v>
      </c>
    </row>
    <row r="232" spans="1:105" x14ac:dyDescent="0.2">
      <c r="A232" s="170" t="s">
        <v>257</v>
      </c>
      <c r="B232" s="3" t="s">
        <v>177</v>
      </c>
      <c r="C232" s="2">
        <f>'(6) SMB_R23p2-5km_Gl'!P231-'(5) year_D_R23p2-5.5km'!P230</f>
        <v>1.0000000000000009E-3</v>
      </c>
      <c r="D232" s="2">
        <f>'(6) SMB_R23p2-5km_Gl'!Q231-'(5) year_D_R23p2-5.5km'!Q230</f>
        <v>-3.8999999999999979E-2</v>
      </c>
      <c r="E232" s="2">
        <f>'(6) SMB_R23p2-5km_Gl'!R231-'(5) year_D_R23p2-5.5km'!R230</f>
        <v>0.13100000000000001</v>
      </c>
      <c r="F232" s="2">
        <f>'(6) SMB_R23p2-5km_Gl'!S231-'(5) year_D_R23p2-5.5km'!S230</f>
        <v>-4.8999999999999988E-2</v>
      </c>
      <c r="G232" s="2">
        <f>'(6) SMB_R23p2-5km_Gl'!T231-'(5) year_D_R23p2-5.5km'!T230</f>
        <v>-2.899999999999997E-2</v>
      </c>
      <c r="H232" s="2">
        <f>'(6) SMB_R23p2-5km_Gl'!U231-'(5) year_D_R23p2-5.5km'!U230</f>
        <v>9.1000000000000025E-2</v>
      </c>
      <c r="I232" s="2">
        <f>'(6) SMB_R23p2-5km_Gl'!V231-'(5) year_D_R23p2-5.5km'!V230</f>
        <v>0.121</v>
      </c>
      <c r="J232" s="2">
        <f>'(6) SMB_R23p2-5km_Gl'!W231-'(5) year_D_R23p2-5.5km'!W230</f>
        <v>0.22100000000000003</v>
      </c>
      <c r="K232" s="2">
        <f>'(6) SMB_R23p2-5km_Gl'!X231-'(5) year_D_R23p2-5.5km'!X230</f>
        <v>0.16099999999999998</v>
      </c>
      <c r="L232" s="2">
        <f>'(6) SMB_R23p2-5km_Gl'!Y231-'(5) year_D_R23p2-5.5km'!Y230</f>
        <v>-0.19900000000000001</v>
      </c>
      <c r="M232" s="2">
        <f>'(6) SMB_R23p2-5km_Gl'!Z231-'(5) year_D_R23p2-5.5km'!Z230</f>
        <v>-8.8999999999999996E-2</v>
      </c>
      <c r="N232" s="2">
        <f>'(6) SMB_R23p2-5km_Gl'!AA231-'(5) year_D_R23p2-5.5km'!AA230</f>
        <v>2.1000000000000019E-2</v>
      </c>
      <c r="O232" s="2">
        <f>'(6) SMB_R23p2-5km_Gl'!AB231-'(5) year_D_R23p2-5.5km'!AB230</f>
        <v>-4.8999999999999988E-2</v>
      </c>
      <c r="P232" s="2">
        <f>'(6) SMB_R23p2-5km_Gl'!AC231-'(5) year_D_R23p2-5.5km'!AC230</f>
        <v>0.15100000000000002</v>
      </c>
      <c r="Q232" s="2">
        <f>'(6) SMB_R23p2-5km_Gl'!AD231-'(5) year_D_R23p2-5.5km'!AD230</f>
        <v>0.20100000000000001</v>
      </c>
      <c r="R232" s="2">
        <f>'(6) SMB_R23p2-5km_Gl'!AE231-'(5) year_D_R23p2-5.5km'!AE230</f>
        <v>1.100000000000001E-2</v>
      </c>
      <c r="S232" s="2">
        <f>'(6) SMB_R23p2-5km_Gl'!AF231-'(5) year_D_R23p2-5.5km'!AF230</f>
        <v>2.1000000000000019E-2</v>
      </c>
      <c r="T232" s="2">
        <f>'(6) SMB_R23p2-5km_Gl'!AG231-'(5) year_D_R23p2-5.5km'!AG230</f>
        <v>-8.8999999999999996E-2</v>
      </c>
      <c r="U232" s="2">
        <f>'(6) SMB_R23p2-5km_Gl'!AH231-'(5) year_D_R23p2-5.5km'!AH230</f>
        <v>-6.9000000000000006E-2</v>
      </c>
      <c r="V232" s="2">
        <f>'(6) SMB_R23p2-5km_Gl'!AI231-'(5) year_D_R23p2-5.5km'!AI230</f>
        <v>4.0999999999999981E-2</v>
      </c>
      <c r="W232" s="2">
        <f>'(6) SMB_R23p2-5km_Gl'!AJ231-'(5) year_D_R23p2-5.5km'!AJ230</f>
        <v>-0.11899999999999999</v>
      </c>
      <c r="X232" s="2">
        <f>'(6) SMB_R23p2-5km_Gl'!AK231-'(5) year_D_R23p2-5.5km'!AK230</f>
        <v>8.1000000000000016E-2</v>
      </c>
      <c r="Y232" s="2">
        <f>'(6) SMB_R23p2-5km_Gl'!AL231-'(5) year_D_R23p2-5.5km'!AL230</f>
        <v>0.11099999999999999</v>
      </c>
      <c r="Z232" s="2">
        <f>'(6) SMB_R23p2-5km_Gl'!AM231-'(5) year_D_R23p2-5.5km'!AM230</f>
        <v>-0.13899999999999998</v>
      </c>
      <c r="AA232" s="2">
        <f>'(6) SMB_R23p2-5km_Gl'!AN231-'(5) year_D_R23p2-5.5km'!AN230</f>
        <v>-8.8999999999999996E-2</v>
      </c>
      <c r="AB232" s="2">
        <f>'(6) SMB_R23p2-5km_Gl'!AO231-'(5) year_D_R23p2-5.5km'!AO230</f>
        <v>-0.159</v>
      </c>
      <c r="AC232" s="2">
        <f>'(6) SMB_R23p2-5km_Gl'!AP231-'(5) year_D_R23p2-5.5km'!AP230</f>
        <v>-3.8999999999999979E-2</v>
      </c>
      <c r="AD232" s="2">
        <f>'(6) SMB_R23p2-5km_Gl'!AQ231-'(5) year_D_R23p2-5.5km'!AQ230</f>
        <v>5.099999999999999E-2</v>
      </c>
      <c r="AE232" s="2">
        <f>'(6) SMB_R23p2-5km_Gl'!AR231-'(5) year_D_R23p2-5.5km'!AR230</f>
        <v>-2.899999999999997E-2</v>
      </c>
      <c r="AF232" s="2">
        <f>'(6) SMB_R23p2-5km_Gl'!AS231-'(5) year_D_R23p2-5.5km'!AS230</f>
        <v>-3.8999999999999979E-2</v>
      </c>
      <c r="AG232" s="2">
        <f>'(6) SMB_R23p2-5km_Gl'!AT231-'(5) year_D_R23p2-5.5km'!AT230</f>
        <v>-6.9000000000000006E-2</v>
      </c>
      <c r="AH232" s="2">
        <f>'(6) SMB_R23p2-5km_Gl'!AU231-'(5) year_D_R23p2-5.5km'!AU230</f>
        <v>0.28099999999999997</v>
      </c>
      <c r="AI232" s="2">
        <f>'(6) SMB_R23p2-5km_Gl'!AV231-'(5) year_D_R23p2-5.5km'!AV230</f>
        <v>-6.9000000000000006E-2</v>
      </c>
      <c r="AJ232" s="2">
        <f>'(6) SMB_R23p2-5km_Gl'!AW231-'(5) year_D_R23p2-5.5km'!AW230</f>
        <v>-0.22899999999999998</v>
      </c>
      <c r="AK232" s="2">
        <f>'(6) SMB_R23p2-5km_Gl'!AX231-'(5) year_D_R23p2-5.5km'!AX230</f>
        <v>-0.189</v>
      </c>
      <c r="AL232" s="2">
        <f>'(6) SMB_R23p2-5km_Gl'!AY231-'(5) year_D_R23p2-5.5km'!AY230</f>
        <v>-8.8999999999999996E-2</v>
      </c>
      <c r="AM232" s="2">
        <f>'(6) SMB_R23p2-5km_Gl'!AZ231-'(5) year_D_R23p2-5.5km'!AZ230</f>
        <v>-0.20899999999999999</v>
      </c>
      <c r="AN232" s="2">
        <f>'(6) SMB_R23p2-5km_Gl'!BA231-'(5) year_D_R23p2-5.5km'!BA230</f>
        <v>0.10099999999999998</v>
      </c>
      <c r="AO232" s="2">
        <f>'(6) SMB_R23p2-5km_Gl'!BB231-'(5) year_D_R23p2-5.5km'!BB230</f>
        <v>-9.000000000000008E-3</v>
      </c>
      <c r="AP232" s="2">
        <f>'(6) SMB_R23p2-5km_Gl'!BC231-'(5) year_D_R23p2-5.5km'!BC230</f>
        <v>-0.23899999999999999</v>
      </c>
      <c r="AQ232" s="2">
        <f>'(6) SMB_R23p2-5km_Gl'!BD231-'(5) year_D_R23p2-5.5km'!BD230</f>
        <v>-0.10899999999999999</v>
      </c>
      <c r="AR232" s="2">
        <f>'(6) SMB_R23p2-5km_Gl'!BE231-'(5) year_D_R23p2-5.5km'!BE230</f>
        <v>5.099999999999999E-2</v>
      </c>
      <c r="AS232" s="2">
        <f>'(6) SMB_R23p2-5km_Gl'!BF231-'(5) year_D_R23p2-5.5km'!BF230</f>
        <v>8.1000000000000016E-2</v>
      </c>
      <c r="AT232" s="2">
        <f>'(6) SMB_R23p2-5km_Gl'!BG231-'(5) year_D_R23p2-5.5km'!BG230</f>
        <v>-3.8999999999999979E-2</v>
      </c>
      <c r="AU232" s="2">
        <f>'(6) SMB_R23p2-5km_Gl'!BH231-'(5) year_D_R23p2-5.5km'!BH230</f>
        <v>0.16099999999999998</v>
      </c>
      <c r="AV232" s="2">
        <f>'(6) SMB_R23p2-5km_Gl'!BI231-'(5) year_D_R23p2-5.5km'!BI230</f>
        <v>-9.000000000000008E-3</v>
      </c>
      <c r="AW232" s="2">
        <f>'(6) SMB_R23p2-5km_Gl'!BJ231-'(5) year_D_R23p2-5.5km'!BJ230</f>
        <v>5.099999999999999E-2</v>
      </c>
      <c r="AX232" s="23">
        <f t="shared" si="33"/>
        <v>-8.56521739130435E-3</v>
      </c>
      <c r="AY232" s="23">
        <f t="shared" si="29"/>
        <v>2.7315789473684217E-2</v>
      </c>
      <c r="AZ232" s="23">
        <f t="shared" si="30"/>
        <v>-3.6222222222222211E-2</v>
      </c>
      <c r="BD232" s="2">
        <f>SQRT('(5) year_D_R23p2-5.5km'!BN230^2+'(5) year_D_R23p2-5.5km'!$M230^2)</f>
        <v>9.4378232876455817E-2</v>
      </c>
      <c r="BE232" s="2">
        <f>SQRT('(5) year_D_R23p2-5.5km'!BO230^2+'(5) year_D_R23p2-5.5km'!$M230^2)</f>
        <v>9.4378232876455817E-2</v>
      </c>
      <c r="BF232" s="2">
        <f>SQRT('(5) year_D_R23p2-5.5km'!BP230^2+'(5) year_D_R23p2-5.5km'!$M230^2)</f>
        <v>9.4378232876455817E-2</v>
      </c>
      <c r="BG232" s="2">
        <f>SQRT('(5) year_D_R23p2-5.5km'!BQ230^2+'(5) year_D_R23p2-5.5km'!$M230^2)</f>
        <v>9.4378232876455817E-2</v>
      </c>
      <c r="BH232" s="2">
        <f>SQRT('(5) year_D_R23p2-5.5km'!BR230^2+'(5) year_D_R23p2-5.5km'!$M230^2)</f>
        <v>9.4378232876455817E-2</v>
      </c>
      <c r="BI232" s="2">
        <f>SQRT('(5) year_D_R23p2-5.5km'!BS230^2+'(5) year_D_R23p2-5.5km'!$M230^2)</f>
        <v>9.4378232876455817E-2</v>
      </c>
      <c r="BJ232" s="2">
        <f>SQRT('(5) year_D_R23p2-5.5km'!BT230^2+'(5) year_D_R23p2-5.5km'!$M230^2)</f>
        <v>9.4378232876455817E-2</v>
      </c>
      <c r="BK232" s="2">
        <f>SQRT('(5) year_D_R23p2-5.5km'!BU230^2+'(5) year_D_R23p2-5.5km'!$M230^2)</f>
        <v>9.4378232876455817E-2</v>
      </c>
      <c r="BL232" s="2">
        <f>SQRT('(5) year_D_R23p2-5.5km'!BV230^2+'(5) year_D_R23p2-5.5km'!$M230^2)</f>
        <v>9.4378232876455817E-2</v>
      </c>
      <c r="BM232" s="2">
        <f>SQRT('(5) year_D_R23p2-5.5km'!BW230^2+'(5) year_D_R23p2-5.5km'!$M230^2)</f>
        <v>9.4378232876455817E-2</v>
      </c>
      <c r="BN232" s="2">
        <f>SQRT('(5) year_D_R23p2-5.5km'!BX230^2+'(5) year_D_R23p2-5.5km'!$M230^2)</f>
        <v>9.4378232876455817E-2</v>
      </c>
      <c r="BO232" s="2">
        <f>SQRT('(5) year_D_R23p2-5.5km'!BY230^2+'(5) year_D_R23p2-5.5km'!$M230^2)</f>
        <v>9.4378232876455817E-2</v>
      </c>
      <c r="BP232" s="2">
        <f>SQRT('(5) year_D_R23p2-5.5km'!BZ230^2+'(5) year_D_R23p2-5.5km'!$M230^2)</f>
        <v>9.4378232876455817E-2</v>
      </c>
      <c r="BQ232" s="2">
        <f>SQRT('(5) year_D_R23p2-5.5km'!CA230^2+'(5) year_D_R23p2-5.5km'!$M230^2)</f>
        <v>9.4378232876455817E-2</v>
      </c>
      <c r="BR232" s="2">
        <f>SQRT('(5) year_D_R23p2-5.5km'!CB230^2+'(5) year_D_R23p2-5.5km'!$M230^2)</f>
        <v>9.4378232876455817E-2</v>
      </c>
      <c r="BS232" s="2">
        <f>SQRT('(5) year_D_R23p2-5.5km'!CC230^2+'(5) year_D_R23p2-5.5km'!$M230^2)</f>
        <v>9.4378232876455817E-2</v>
      </c>
      <c r="BT232" s="2">
        <f>SQRT('(5) year_D_R23p2-5.5km'!CD230^2+'(5) year_D_R23p2-5.5km'!$M230^2)</f>
        <v>9.4378232876455817E-2</v>
      </c>
      <c r="BU232" s="2">
        <f>SQRT('(5) year_D_R23p2-5.5km'!CE230^2+'(5) year_D_R23p2-5.5km'!$M230^2)</f>
        <v>9.4378232876455817E-2</v>
      </c>
      <c r="BV232" s="2">
        <f>SQRT('(5) year_D_R23p2-5.5km'!CF230^2+'(5) year_D_R23p2-5.5km'!$M230^2)</f>
        <v>9.4378232876455817E-2</v>
      </c>
      <c r="BW232" s="2">
        <f>SQRT('(5) year_D_R23p2-5.5km'!CG230^2+'(5) year_D_R23p2-5.5km'!$M230^2)</f>
        <v>9.4378232876455817E-2</v>
      </c>
      <c r="BX232" s="2">
        <f>SQRT('(5) year_D_R23p2-5.5km'!CH230^2+'(5) year_D_R23p2-5.5km'!$M230^2)</f>
        <v>9.4378232876455817E-2</v>
      </c>
      <c r="BY232" s="2">
        <f>SQRT('(5) year_D_R23p2-5.5km'!CI230^2+'(5) year_D_R23p2-5.5km'!$M230^2)</f>
        <v>9.4378232876455817E-2</v>
      </c>
      <c r="BZ232" s="2">
        <f>SQRT('(5) year_D_R23p2-5.5km'!CJ230^2+'(5) year_D_R23p2-5.5km'!$M230^2)</f>
        <v>9.4378232876455817E-2</v>
      </c>
      <c r="CA232" s="2">
        <f>SQRT('(5) year_D_R23p2-5.5km'!CK230^2+'(5) year_D_R23p2-5.5km'!$M230^2)</f>
        <v>9.4378232876455817E-2</v>
      </c>
      <c r="CB232" s="2">
        <f>SQRT('(5) year_D_R23p2-5.5km'!CL230^2+'(5) year_D_R23p2-5.5km'!$M230^2)</f>
        <v>9.4378232876455817E-2</v>
      </c>
      <c r="CC232" s="2">
        <f>SQRT('(5) year_D_R23p2-5.5km'!CM230^2+'(5) year_D_R23p2-5.5km'!$M230^2)</f>
        <v>9.4378232876455817E-2</v>
      </c>
      <c r="CD232" s="2">
        <f>SQRT('(5) year_D_R23p2-5.5km'!CN230^2+'(5) year_D_R23p2-5.5km'!$M230^2)</f>
        <v>9.4378232876455817E-2</v>
      </c>
      <c r="CE232" s="2">
        <f>SQRT('(5) year_D_R23p2-5.5km'!CO230^2+'(5) year_D_R23p2-5.5km'!$M230^2)</f>
        <v>9.4378232876455817E-2</v>
      </c>
      <c r="CF232" s="2">
        <f>SQRT('(5) year_D_R23p2-5.5km'!CP230^2+'(5) year_D_R23p2-5.5km'!$M230^2)</f>
        <v>9.4378232876455817E-2</v>
      </c>
      <c r="CG232" s="2">
        <f>SQRT('(5) year_D_R23p2-5.5km'!CQ230^2+'(5) year_D_R23p2-5.5km'!$M230^2)</f>
        <v>9.4378232876455817E-2</v>
      </c>
      <c r="CH232" s="2">
        <f>SQRT('(5) year_D_R23p2-5.5km'!CR230^2+'(5) year_D_R23p2-5.5km'!$M230^2)</f>
        <v>9.4378232876455817E-2</v>
      </c>
      <c r="CI232" s="2">
        <f>SQRT('(5) year_D_R23p2-5.5km'!CS230^2+'(5) year_D_R23p2-5.5km'!$M230^2)</f>
        <v>9.4378232876455817E-2</v>
      </c>
      <c r="CJ232" s="2">
        <f>SQRT('(5) year_D_R23p2-5.5km'!CT230^2+'(5) year_D_R23p2-5.5km'!$M230^2)</f>
        <v>9.4378232876455817E-2</v>
      </c>
      <c r="CK232" s="2">
        <f>SQRT('(5) year_D_R23p2-5.5km'!CU230^2+'(5) year_D_R23p2-5.5km'!$M230^2)</f>
        <v>9.4378232876455817E-2</v>
      </c>
      <c r="CL232" s="2">
        <f>SQRT('(5) year_D_R23p2-5.5km'!CV230^2+'(5) year_D_R23p2-5.5km'!$M230^2)</f>
        <v>9.4378232876455817E-2</v>
      </c>
      <c r="CM232" s="2">
        <f>SQRT('(5) year_D_R23p2-5.5km'!CW230^2+'(5) year_D_R23p2-5.5km'!$M230^2)</f>
        <v>9.4378232876455817E-2</v>
      </c>
      <c r="CN232" s="2">
        <f>SQRT('(5) year_D_R23p2-5.5km'!CX230^2+'(5) year_D_R23p2-5.5km'!$M230^2)</f>
        <v>9.4378232876455817E-2</v>
      </c>
      <c r="CO232" s="2">
        <f>SQRT('(5) year_D_R23p2-5.5km'!CY230^2+'(5) year_D_R23p2-5.5km'!$M230^2)</f>
        <v>9.4378232876455817E-2</v>
      </c>
      <c r="CP232" s="2">
        <f>SQRT('(5) year_D_R23p2-5.5km'!CZ230^2+'(5) year_D_R23p2-5.5km'!$M230^2)</f>
        <v>9.4378232876455817E-2</v>
      </c>
      <c r="CQ232" s="2">
        <f>SQRT('(5) year_D_R23p2-5.5km'!DA230^2+'(5) year_D_R23p2-5.5km'!$M230^2)</f>
        <v>9.4378232876455817E-2</v>
      </c>
      <c r="CR232" s="2">
        <f>SQRT('(5) year_D_R23p2-5.5km'!DB230^2+'(5) year_D_R23p2-5.5km'!$M230^2)</f>
        <v>9.4378232876455817E-2</v>
      </c>
      <c r="CS232" s="2">
        <f>SQRT('(5) year_D_R23p2-5.5km'!DC230^2+'(5) year_D_R23p2-5.5km'!$M230^2)</f>
        <v>9.4378232876455817E-2</v>
      </c>
      <c r="CT232" s="2">
        <f>SQRT('(5) year_D_R23p2-5.5km'!DD230^2+'(5) year_D_R23p2-5.5km'!$M230^2)</f>
        <v>9.4378232876455817E-2</v>
      </c>
      <c r="CU232" s="2">
        <f>SQRT('(5) year_D_R23p2-5.5km'!DE230^2+'(5) year_D_R23p2-5.5km'!$M230^2)</f>
        <v>9.4378232876455817E-2</v>
      </c>
      <c r="CV232" s="2">
        <f>SQRT('(5) year_D_R23p2-5.5km'!DF230^2+'(5) year_D_R23p2-5.5km'!$M230^2)</f>
        <v>9.4378232876455817E-2</v>
      </c>
      <c r="CW232" s="2">
        <f>SQRT('(5) year_D_R23p2-5.5km'!DG230^2+'(5) year_D_R23p2-5.5km'!$M230^2)</f>
        <v>9.4378232876455817E-2</v>
      </c>
      <c r="CX232" s="2">
        <f>SQRT('(5) year_D_R23p2-5.5km'!DH230^2+'(5) year_D_R23p2-5.5km'!$M230^2)</f>
        <v>9.4378232876455817E-2</v>
      </c>
      <c r="CY232" s="90">
        <f t="shared" si="31"/>
        <v>1.4069076287204038E-2</v>
      </c>
      <c r="CZ232" s="2">
        <f t="shared" si="28"/>
        <v>2.2245162821115019E-2</v>
      </c>
      <c r="DA232" s="2">
        <f t="shared" si="32"/>
        <v>2.2245162821115022E-2</v>
      </c>
    </row>
    <row r="233" spans="1:105" x14ac:dyDescent="0.2">
      <c r="A233" s="170" t="s">
        <v>74</v>
      </c>
      <c r="B233" s="3" t="s">
        <v>177</v>
      </c>
      <c r="C233" s="2">
        <f>'(6) SMB_R23p2-5km_Gl'!P232-'(5) year_D_R23p2-5.5km'!P231</f>
        <v>1.23203</v>
      </c>
      <c r="D233" s="2">
        <f>'(6) SMB_R23p2-5km_Gl'!Q232-'(5) year_D_R23p2-5.5km'!Q231</f>
        <v>-9.7970000000000113E-2</v>
      </c>
      <c r="E233" s="2">
        <f>'(6) SMB_R23p2-5km_Gl'!R232-'(5) year_D_R23p2-5.5km'!R231</f>
        <v>1.0820299999999996</v>
      </c>
      <c r="F233" s="2">
        <f>'(6) SMB_R23p2-5km_Gl'!S232-'(5) year_D_R23p2-5.5km'!S231</f>
        <v>0.11202999999999985</v>
      </c>
      <c r="G233" s="2">
        <f>'(6) SMB_R23p2-5km_Gl'!T232-'(5) year_D_R23p2-5.5km'!T231</f>
        <v>0.12202999999999964</v>
      </c>
      <c r="H233" s="2">
        <f>'(6) SMB_R23p2-5km_Gl'!U232-'(5) year_D_R23p2-5.5km'!U231</f>
        <v>0.9620299999999995</v>
      </c>
      <c r="I233" s="2">
        <f>'(6) SMB_R23p2-5km_Gl'!V232-'(5) year_D_R23p2-5.5km'!V231</f>
        <v>1.4220299999999995</v>
      </c>
      <c r="J233" s="2">
        <f>'(6) SMB_R23p2-5km_Gl'!W232-'(5) year_D_R23p2-5.5km'!W231</f>
        <v>1.5720299999999998</v>
      </c>
      <c r="K233" s="2">
        <f>'(6) SMB_R23p2-5km_Gl'!X232-'(5) year_D_R23p2-5.5km'!X231</f>
        <v>0.74202999999999975</v>
      </c>
      <c r="L233" s="2">
        <f>'(6) SMB_R23p2-5km_Gl'!Y232-'(5) year_D_R23p2-5.5km'!Y231</f>
        <v>-1.76797</v>
      </c>
      <c r="M233" s="2">
        <f>'(6) SMB_R23p2-5km_Gl'!Z232-'(5) year_D_R23p2-5.5km'!Z231</f>
        <v>-0.91796999999999995</v>
      </c>
      <c r="N233" s="2">
        <f>'(6) SMB_R23p2-5km_Gl'!AA232-'(5) year_D_R23p2-5.5km'!AA231</f>
        <v>0.24202999999999975</v>
      </c>
      <c r="O233" s="2">
        <f>'(6) SMB_R23p2-5km_Gl'!AB232-'(5) year_D_R23p2-5.5km'!AB231</f>
        <v>-0.30797000000000008</v>
      </c>
      <c r="P233" s="2">
        <f>'(6) SMB_R23p2-5km_Gl'!AC232-'(5) year_D_R23p2-5.5km'!AC231</f>
        <v>2.3520300000000001</v>
      </c>
      <c r="Q233" s="2">
        <f>'(6) SMB_R23p2-5km_Gl'!AD232-'(5) year_D_R23p2-5.5km'!AD231</f>
        <v>1.6528982700000006</v>
      </c>
      <c r="R233" s="2">
        <f>'(6) SMB_R23p2-5km_Gl'!AE232-'(5) year_D_R23p2-5.5km'!AE231</f>
        <v>0.1381145100000003</v>
      </c>
      <c r="S233" s="2">
        <f>'(6) SMB_R23p2-5km_Gl'!AF232-'(5) year_D_R23p2-5.5km'!AF231</f>
        <v>0.46550969999999925</v>
      </c>
      <c r="T233" s="2">
        <f>'(6) SMB_R23p2-5km_Gl'!AG232-'(5) year_D_R23p2-5.5km'!AG231</f>
        <v>-0.90709510999999976</v>
      </c>
      <c r="U233" s="2">
        <f>'(6) SMB_R23p2-5km_Gl'!AH232-'(5) year_D_R23p2-5.5km'!AH231</f>
        <v>0.41811451000000055</v>
      </c>
      <c r="V233" s="2">
        <f>'(6) SMB_R23p2-5km_Gl'!AI232-'(5) year_D_R23p2-5.5km'!AI231</f>
        <v>0.5033241300000002</v>
      </c>
      <c r="W233" s="2">
        <f>'(6) SMB_R23p2-5km_Gl'!AJ232-'(5) year_D_R23p2-5.5km'!AJ231</f>
        <v>-0.94146625000000039</v>
      </c>
      <c r="X233" s="2">
        <f>'(6) SMB_R23p2-5km_Gl'!AK232-'(5) year_D_R23p2-5.5km'!AK231</f>
        <v>-0.87625663000000031</v>
      </c>
      <c r="Y233" s="2">
        <f>'(6) SMB_R23p2-5km_Gl'!AL232-'(5) year_D_R23p2-5.5km'!AL231</f>
        <v>0.67418246999999987</v>
      </c>
      <c r="Z233" s="2">
        <f>'(6) SMB_R23p2-5km_Gl'!AM232-'(5) year_D_R23p2-5.5km'!AM231</f>
        <v>-1.4153784299999996</v>
      </c>
      <c r="AA233" s="2">
        <f>'(6) SMB_R23p2-5km_Gl'!AN232-'(5) year_D_R23p2-5.5km'!AN231</f>
        <v>-0.81059136000000009</v>
      </c>
      <c r="AB233" s="2">
        <f>'(6) SMB_R23p2-5km_Gl'!AO232-'(5) year_D_R23p2-5.5km'!AO231</f>
        <v>6.984773999999927E-2</v>
      </c>
      <c r="AC233" s="2">
        <f>'(6) SMB_R23p2-5km_Gl'!AP232-'(5) year_D_R23p2-5.5km'!AP231</f>
        <v>0.16550639000000089</v>
      </c>
      <c r="AD233" s="2">
        <f>'(6) SMB_R23p2-5km_Gl'!AQ232-'(5) year_D_R23p2-5.5km'!AQ231</f>
        <v>-0.47971977999999993</v>
      </c>
      <c r="AE233" s="2">
        <f>'(6) SMB_R23p2-5km_Gl'!AR232-'(5) year_D_R23p2-5.5km'!AR231</f>
        <v>-0.69493932999999952</v>
      </c>
      <c r="AF233" s="2">
        <f>'(6) SMB_R23p2-5km_Gl'!AS232-'(5) year_D_R23p2-5.5km'!AS231</f>
        <v>-1.1475573799999994</v>
      </c>
      <c r="AG233" s="2">
        <f>'(6) SMB_R23p2-5km_Gl'!AT232-'(5) year_D_R23p2-5.5km'!AT231</f>
        <v>-1.6745465700000004</v>
      </c>
      <c r="AH233" s="2">
        <f>'(6) SMB_R23p2-5km_Gl'!AU232-'(5) year_D_R23p2-5.5km'!AU231</f>
        <v>1.0245719199999996</v>
      </c>
      <c r="AI233" s="2">
        <f>'(6) SMB_R23p2-5km_Gl'!AV232-'(5) year_D_R23p2-5.5km'!AV231</f>
        <v>-2.9706807300000007</v>
      </c>
      <c r="AJ233" s="2">
        <f>'(6) SMB_R23p2-5km_Gl'!AW232-'(5) year_D_R23p2-5.5km'!AW231</f>
        <v>-4.6250386300000006</v>
      </c>
      <c r="AK233" s="2">
        <f>'(6) SMB_R23p2-5km_Gl'!AX232-'(5) year_D_R23p2-5.5km'!AX231</f>
        <v>-3.5310933500000004</v>
      </c>
      <c r="AL233" s="2">
        <f>'(6) SMB_R23p2-5km_Gl'!AY232-'(5) year_D_R23p2-5.5km'!AY231</f>
        <v>-2.7241240200000001</v>
      </c>
      <c r="AM233" s="2">
        <f>'(6) SMB_R23p2-5km_Gl'!AZ232-'(5) year_D_R23p2-5.5km'!AZ231</f>
        <v>-3.0184686799999998</v>
      </c>
      <c r="AN233" s="2">
        <f>'(6) SMB_R23p2-5km_Gl'!BA232-'(5) year_D_R23p2-5.5km'!BA231</f>
        <v>-1.8310867299999991</v>
      </c>
      <c r="AO233" s="2">
        <f>'(6) SMB_R23p2-5km_Gl'!BB232-'(5) year_D_R23p2-5.5km'!BB231</f>
        <v>-1.1471646199999999</v>
      </c>
      <c r="AP233" s="2">
        <f>'(6) SMB_R23p2-5km_Gl'!BC232-'(5) year_D_R23p2-5.5km'!BC231</f>
        <v>-2.6280361999999999</v>
      </c>
      <c r="AQ233" s="2">
        <f>'(6) SMB_R23p2-5km_Gl'!BD232-'(5) year_D_R23p2-5.5km'!BD231</f>
        <v>-2.2180163400000006</v>
      </c>
      <c r="AR233" s="2">
        <f>'(6) SMB_R23p2-5km_Gl'!BE232-'(5) year_D_R23p2-5.5km'!BE231</f>
        <v>-1.3219340000000024E-2</v>
      </c>
      <c r="AS233" s="2">
        <f>'(6) SMB_R23p2-5km_Gl'!BF232-'(5) year_D_R23p2-5.5km'!BF231</f>
        <v>-0.96150597000000015</v>
      </c>
      <c r="AT233" s="2">
        <f>'(6) SMB_R23p2-5km_Gl'!BG232-'(5) year_D_R23p2-5.5km'!BG231</f>
        <v>-2.41542477</v>
      </c>
      <c r="AU233" s="2">
        <f>'(6) SMB_R23p2-5km_Gl'!BH232-'(5) year_D_R23p2-5.5km'!BH231</f>
        <v>-0.55106686999999965</v>
      </c>
      <c r="AV233" s="2">
        <f>'(6) SMB_R23p2-5km_Gl'!BI232-'(5) year_D_R23p2-5.5km'!BI231</f>
        <v>-2.0636782999999999</v>
      </c>
      <c r="AW233" s="2">
        <f>'(6) SMB_R23p2-5km_Gl'!BJ232-'(5) year_D_R23p2-5.5km'!BJ231</f>
        <v>-1.2206376999999993</v>
      </c>
      <c r="AX233" s="23">
        <f t="shared" si="33"/>
        <v>-0.6040362119565218</v>
      </c>
      <c r="AY233" s="23">
        <f t="shared" si="29"/>
        <v>0.44820851999999983</v>
      </c>
      <c r="AZ233" s="23">
        <f t="shared" si="30"/>
        <v>-1.8439486616666672</v>
      </c>
      <c r="BD233" s="2">
        <f>SQRT('(5) year_D_R23p2-5.5km'!BN231^2+'(5) year_D_R23p2-5.5km'!$M231^2)</f>
        <v>4.3057715767668983</v>
      </c>
      <c r="BE233" s="2">
        <f>SQRT('(5) year_D_R23p2-5.5km'!BO231^2+'(5) year_D_R23p2-5.5km'!$M231^2)</f>
        <v>3.9144895376035014</v>
      </c>
      <c r="BF233" s="2">
        <f>SQRT('(5) year_D_R23p2-5.5km'!BP231^2+'(5) year_D_R23p2-5.5km'!$M231^2)</f>
        <v>3.5449528008410778</v>
      </c>
      <c r="BG233" s="2">
        <f>SQRT('(5) year_D_R23p2-5.5km'!BQ231^2+'(5) year_D_R23p2-5.5km'!$M231^2)</f>
        <v>3.1928151698009302</v>
      </c>
      <c r="BH233" s="2">
        <f>SQRT('(5) year_D_R23p2-5.5km'!BR231^2+'(5) year_D_R23p2-5.5km'!$M231^2)</f>
        <v>2.8580785442687526</v>
      </c>
      <c r="BI233" s="2">
        <f>SQRT('(5) year_D_R23p2-5.5km'!BS231^2+'(5) year_D_R23p2-5.5km'!$M231^2)</f>
        <v>2.5407455283007385</v>
      </c>
      <c r="BJ233" s="2">
        <f>SQRT('(5) year_D_R23p2-5.5km'!BT231^2+'(5) year_D_R23p2-5.5km'!$M231^2)</f>
        <v>2.2408197902785476</v>
      </c>
      <c r="BK233" s="2">
        <f>SQRT('(5) year_D_R23p2-5.5km'!BU231^2+'(5) year_D_R23p2-5.5km'!$M231^2)</f>
        <v>1.9539605783005665</v>
      </c>
      <c r="BL233" s="2">
        <f>SQRT('(5) year_D_R23p2-5.5km'!BV231^2+'(5) year_D_R23p2-5.5km'!$M231^2)</f>
        <v>1.6845235588325997</v>
      </c>
      <c r="BM233" s="2">
        <f>SQRT('(5) year_D_R23p2-5.5km'!BW231^2+'(5) year_D_R23p2-5.5km'!$M231^2)</f>
        <v>1.4325231016455673</v>
      </c>
      <c r="BN233" s="2">
        <f>SQRT('(5) year_D_R23p2-5.5km'!BX231^2+'(5) year_D_R23p2-5.5km'!$M231^2)</f>
        <v>1.2023271382979932</v>
      </c>
      <c r="BO233" s="2">
        <f>SQRT('(5) year_D_R23p2-5.5km'!BY231^2+'(5) year_D_R23p2-5.5km'!$M231^2)</f>
        <v>0.99397696180883766</v>
      </c>
      <c r="BP233" s="2">
        <f>SQRT('(5) year_D_R23p2-5.5km'!BZ231^2+'(5) year_D_R23p2-5.5km'!$M231^2)</f>
        <v>0.83355396342797516</v>
      </c>
      <c r="BQ233" s="2">
        <f>SQRT('(5) year_D_R23p2-5.5km'!CA231^2+'(5) year_D_R23p2-5.5km'!$M231^2)</f>
        <v>0.76860894208467623</v>
      </c>
      <c r="BR233" s="2">
        <f>SQRT('(5) year_D_R23p2-5.5km'!CB231^2+'(5) year_D_R23p2-5.5km'!$M231^2)</f>
        <v>0.78988992869699726</v>
      </c>
      <c r="BS233" s="2">
        <f>SQRT('(5) year_D_R23p2-5.5km'!CC231^2+'(5) year_D_R23p2-5.5km'!$M231^2)</f>
        <v>0.73718961451058029</v>
      </c>
      <c r="BT233" s="2">
        <f>SQRT('(5) year_D_R23p2-5.5km'!CD231^2+'(5) year_D_R23p2-5.5km'!$M231^2)</f>
        <v>0.74689276479978739</v>
      </c>
      <c r="BU233" s="2">
        <f>SQRT('(5) year_D_R23p2-5.5km'!CE231^2+'(5) year_D_R23p2-5.5km'!$M231^2)</f>
        <v>0.75228771210341328</v>
      </c>
      <c r="BV233" s="2">
        <f>SQRT('(5) year_D_R23p2-5.5km'!CF231^2+'(5) year_D_R23p2-5.5km'!$M231^2)</f>
        <v>0.79341907329095818</v>
      </c>
      <c r="BW233" s="2">
        <f>SQRT('(5) year_D_R23p2-5.5km'!CG231^2+'(5) year_D_R23p2-5.5km'!$M231^2)</f>
        <v>0.86486905847926143</v>
      </c>
      <c r="BX233" s="2">
        <f>SQRT('(5) year_D_R23p2-5.5km'!CH231^2+'(5) year_D_R23p2-5.5km'!$M231^2)</f>
        <v>0.84107910654686191</v>
      </c>
      <c r="BY233" s="2">
        <f>SQRT('(5) year_D_R23p2-5.5km'!CI231^2+'(5) year_D_R23p2-5.5km'!$M231^2)</f>
        <v>0.77422336904103262</v>
      </c>
      <c r="BZ233" s="2">
        <f>SQRT('(5) year_D_R23p2-5.5km'!CJ231^2+'(5) year_D_R23p2-5.5km'!$M231^2)</f>
        <v>0.78252897456789616</v>
      </c>
      <c r="CA233" s="2">
        <f>SQRT('(5) year_D_R23p2-5.5km'!CK231^2+'(5) year_D_R23p2-5.5km'!$M231^2)</f>
        <v>0.82977826141592548</v>
      </c>
      <c r="CB233" s="2">
        <f>SQRT('(5) year_D_R23p2-5.5km'!CL231^2+'(5) year_D_R23p2-5.5km'!$M231^2)</f>
        <v>0.7555791718681395</v>
      </c>
      <c r="CC233" s="2">
        <f>SQRT('(5) year_D_R23p2-5.5km'!CM231^2+'(5) year_D_R23p2-5.5km'!$M231^2)</f>
        <v>0.84181127776466957</v>
      </c>
      <c r="CD233" s="2">
        <f>SQRT('(5) year_D_R23p2-5.5km'!CN231^2+'(5) year_D_R23p2-5.5km'!$M231^2)</f>
        <v>0.86528289060846908</v>
      </c>
      <c r="CE233" s="2">
        <f>SQRT('(5) year_D_R23p2-5.5km'!CO231^2+'(5) year_D_R23p2-5.5km'!$M231^2)</f>
        <v>0.9702095750958879</v>
      </c>
      <c r="CF233" s="2">
        <f>SQRT('(5) year_D_R23p2-5.5km'!CP231^2+'(5) year_D_R23p2-5.5km'!$M231^2)</f>
        <v>1.2632526069639474</v>
      </c>
      <c r="CG233" s="2">
        <f>SQRT('(5) year_D_R23p2-5.5km'!CQ231^2+'(5) year_D_R23p2-5.5km'!$M231^2)</f>
        <v>1.5785612533828912</v>
      </c>
      <c r="CH233" s="2">
        <f>SQRT('(5) year_D_R23p2-5.5km'!CR231^2+'(5) year_D_R23p2-5.5km'!$M231^2)</f>
        <v>2.0478997691475254</v>
      </c>
      <c r="CI233" s="2">
        <f>SQRT('(5) year_D_R23p2-5.5km'!CS231^2+'(5) year_D_R23p2-5.5km'!$M231^2)</f>
        <v>2.1800712306125822</v>
      </c>
      <c r="CJ233" s="2">
        <f>SQRT('(5) year_D_R23p2-5.5km'!CT231^2+'(5) year_D_R23p2-5.5km'!$M231^2)</f>
        <v>1.0734366860781837</v>
      </c>
      <c r="CK233" s="2">
        <f>SQRT('(5) year_D_R23p2-5.5km'!CU231^2+'(5) year_D_R23p2-5.5km'!$M231^2)</f>
        <v>1.1777192761630242</v>
      </c>
      <c r="CL233" s="2">
        <f>SQRT('(5) year_D_R23p2-5.5km'!CV231^2+'(5) year_D_R23p2-5.5km'!$M231^2)</f>
        <v>1.1435149049773043</v>
      </c>
      <c r="CM233" s="2">
        <f>SQRT('(5) year_D_R23p2-5.5km'!CW231^2+'(5) year_D_R23p2-5.5km'!$M231^2)</f>
        <v>1.2688958388649301</v>
      </c>
      <c r="CN233" s="2">
        <f>SQRT('(5) year_D_R23p2-5.5km'!CX231^2+'(5) year_D_R23p2-5.5km'!$M231^2)</f>
        <v>1.4197457296815941</v>
      </c>
      <c r="CO233" s="2">
        <f>SQRT('(5) year_D_R23p2-5.5km'!CY231^2+'(5) year_D_R23p2-5.5km'!$M231^2)</f>
        <v>1.6698541891750456</v>
      </c>
      <c r="CP233" s="2">
        <f>SQRT('(5) year_D_R23p2-5.5km'!CZ231^2+'(5) year_D_R23p2-5.5km'!$M231^2)</f>
        <v>1.6594555336204837</v>
      </c>
      <c r="CQ233" s="2">
        <f>SQRT('(5) year_D_R23p2-5.5km'!DA231^2+'(5) year_D_R23p2-5.5km'!$M231^2)</f>
        <v>1.7525011936628572</v>
      </c>
      <c r="CR233" s="2">
        <f>SQRT('(5) year_D_R23p2-5.5km'!DB231^2+'(5) year_D_R23p2-5.5km'!$M231^2)</f>
        <v>1.565709687753875</v>
      </c>
      <c r="CS233" s="2">
        <f>SQRT('(5) year_D_R23p2-5.5km'!DC231^2+'(5) year_D_R23p2-5.5km'!$M231^2)</f>
        <v>1.4260863574694764</v>
      </c>
      <c r="CT233" s="2">
        <f>SQRT('(5) year_D_R23p2-5.5km'!DD231^2+'(5) year_D_R23p2-5.5km'!$M231^2)</f>
        <v>1.6135595871362978</v>
      </c>
      <c r="CU233" s="2">
        <f>SQRT('(5) year_D_R23p2-5.5km'!DE231^2+'(5) year_D_R23p2-5.5km'!$M231^2)</f>
        <v>1.6138185398769505</v>
      </c>
      <c r="CV233" s="2">
        <f>SQRT('(5) year_D_R23p2-5.5km'!DF231^2+'(5) year_D_R23p2-5.5km'!$M231^2)</f>
        <v>1.3745319570254586</v>
      </c>
      <c r="CW233" s="2">
        <f>SQRT('(5) year_D_R23p2-5.5km'!DG231^2+'(5) year_D_R23p2-5.5km'!$M231^2)</f>
        <v>1.2479369996080023</v>
      </c>
      <c r="CX233" s="2">
        <f>SQRT('(5) year_D_R23p2-5.5km'!DH231^2+'(5) year_D_R23p2-5.5km'!$M231^2)</f>
        <v>1.2181627960053081</v>
      </c>
      <c r="CY233" s="90">
        <f t="shared" si="31"/>
        <v>0.22648691588978342</v>
      </c>
      <c r="CZ233" s="2">
        <f t="shared" si="28"/>
        <v>0.43774656409021373</v>
      </c>
      <c r="DA233" s="2">
        <f t="shared" si="32"/>
        <v>0.35455579749089872</v>
      </c>
    </row>
    <row r="234" spans="1:105" x14ac:dyDescent="0.2">
      <c r="A234" s="170" t="s">
        <v>112</v>
      </c>
      <c r="B234" s="3" t="s">
        <v>177</v>
      </c>
      <c r="C234" s="2">
        <f>'(6) SMB_R23p2-5km_Gl'!P233-'(5) year_D_R23p2-5.5km'!P232</f>
        <v>8.1600000000000006E-2</v>
      </c>
      <c r="D234" s="2">
        <f>'(6) SMB_R23p2-5km_Gl'!Q233-'(5) year_D_R23p2-5.5km'!Q232</f>
        <v>-8.4000000000000186E-3</v>
      </c>
      <c r="E234" s="2">
        <f>'(6) SMB_R23p2-5km_Gl'!R233-'(5) year_D_R23p2-5.5km'!R232</f>
        <v>0.10159999999999997</v>
      </c>
      <c r="F234" s="2">
        <f>'(6) SMB_R23p2-5km_Gl'!S233-'(5) year_D_R23p2-5.5km'!S232</f>
        <v>2.1600000000000008E-2</v>
      </c>
      <c r="G234" s="2">
        <f>'(6) SMB_R23p2-5km_Gl'!T233-'(5) year_D_R23p2-5.5km'!T232</f>
        <v>-8.8399999999999979E-2</v>
      </c>
      <c r="H234" s="2">
        <f>'(6) SMB_R23p2-5km_Gl'!U233-'(5) year_D_R23p2-5.5km'!U232</f>
        <v>7.1599999999999997E-2</v>
      </c>
      <c r="I234" s="2">
        <f>'(6) SMB_R23p2-5km_Gl'!V233-'(5) year_D_R23p2-5.5km'!V232</f>
        <v>0.24159999999999998</v>
      </c>
      <c r="J234" s="2">
        <f>'(6) SMB_R23p2-5km_Gl'!W233-'(5) year_D_R23p2-5.5km'!W232</f>
        <v>0.28160000000000002</v>
      </c>
      <c r="K234" s="2">
        <f>'(6) SMB_R23p2-5km_Gl'!X233-'(5) year_D_R23p2-5.5km'!X232</f>
        <v>0.10159999999999997</v>
      </c>
      <c r="L234" s="2">
        <f>'(6) SMB_R23p2-5km_Gl'!Y233-'(5) year_D_R23p2-5.5km'!Y232</f>
        <v>-0.3584</v>
      </c>
      <c r="M234" s="2">
        <f>'(6) SMB_R23p2-5km_Gl'!Z233-'(5) year_D_R23p2-5.5km'!Z232</f>
        <v>-0.26839999999999997</v>
      </c>
      <c r="N234" s="2">
        <f>'(6) SMB_R23p2-5km_Gl'!AA233-'(5) year_D_R23p2-5.5km'!AA232</f>
        <v>4.159999999999997E-2</v>
      </c>
      <c r="O234" s="2">
        <f>'(6) SMB_R23p2-5km_Gl'!AB233-'(5) year_D_R23p2-5.5km'!AB232</f>
        <v>1.5999999999999903E-3</v>
      </c>
      <c r="P234" s="2">
        <f>'(6) SMB_R23p2-5km_Gl'!AC233-'(5) year_D_R23p2-5.5km'!AC232</f>
        <v>0.20159999999999995</v>
      </c>
      <c r="Q234" s="2">
        <f>'(6) SMB_R23p2-5km_Gl'!AD233-'(5) year_D_R23p2-5.5km'!AD232</f>
        <v>0.16160000000000002</v>
      </c>
      <c r="R234" s="2">
        <f>'(6) SMB_R23p2-5km_Gl'!AE233-'(5) year_D_R23p2-5.5km'!AE232</f>
        <v>1.5999999999999903E-3</v>
      </c>
      <c r="S234" s="2">
        <f>'(6) SMB_R23p2-5km_Gl'!AF233-'(5) year_D_R23p2-5.5km'!AF232</f>
        <v>1.5999999999999903E-3</v>
      </c>
      <c r="T234" s="2">
        <f>'(6) SMB_R23p2-5km_Gl'!AG233-'(5) year_D_R23p2-5.5km'!AG232</f>
        <v>-0.27839999999999998</v>
      </c>
      <c r="U234" s="2">
        <f>'(6) SMB_R23p2-5km_Gl'!AH233-'(5) year_D_R23p2-5.5km'!AH232</f>
        <v>-0.1384</v>
      </c>
      <c r="V234" s="2">
        <f>'(6) SMB_R23p2-5km_Gl'!AI233-'(5) year_D_R23p2-5.5km'!AI232</f>
        <v>1.1599999999999999E-2</v>
      </c>
      <c r="W234" s="2">
        <f>'(6) SMB_R23p2-5km_Gl'!AJ233-'(5) year_D_R23p2-5.5km'!AJ232</f>
        <v>-0.18840000000000001</v>
      </c>
      <c r="X234" s="2">
        <f>'(6) SMB_R23p2-5km_Gl'!AK233-'(5) year_D_R23p2-5.5km'!AK232</f>
        <v>1.1599999999999999E-2</v>
      </c>
      <c r="Y234" s="2">
        <f>'(6) SMB_R23p2-5km_Gl'!AL233-'(5) year_D_R23p2-5.5km'!AL232</f>
        <v>-5.8400000000000007E-2</v>
      </c>
      <c r="Z234" s="2">
        <f>'(6) SMB_R23p2-5km_Gl'!AM233-'(5) year_D_R23p2-5.5km'!AM232</f>
        <v>-0.31840000000000002</v>
      </c>
      <c r="AA234" s="2">
        <f>'(6) SMB_R23p2-5km_Gl'!AN233-'(5) year_D_R23p2-5.5km'!AN232</f>
        <v>-0.16839999999999999</v>
      </c>
      <c r="AB234" s="2">
        <f>'(6) SMB_R23p2-5km_Gl'!AO233-'(5) year_D_R23p2-5.5km'!AO232</f>
        <v>-0.16839999999999999</v>
      </c>
      <c r="AC234" s="2">
        <f>'(6) SMB_R23p2-5km_Gl'!AP233-'(5) year_D_R23p2-5.5km'!AP232</f>
        <v>-0.2084</v>
      </c>
      <c r="AD234" s="2">
        <f>'(6) SMB_R23p2-5km_Gl'!AQ233-'(5) year_D_R23p2-5.5km'!AQ232</f>
        <v>-0.12840000000000001</v>
      </c>
      <c r="AE234" s="2">
        <f>'(6) SMB_R23p2-5km_Gl'!AR233-'(5) year_D_R23p2-5.5km'!AR232</f>
        <v>-0.1484</v>
      </c>
      <c r="AF234" s="2">
        <f>'(6) SMB_R23p2-5km_Gl'!AS233-'(5) year_D_R23p2-5.5km'!AS232</f>
        <v>-0.22839999999999999</v>
      </c>
      <c r="AG234" s="2">
        <f>'(6) SMB_R23p2-5km_Gl'!AT233-'(5) year_D_R23p2-5.5km'!AT232</f>
        <v>-5.8400000000000007E-2</v>
      </c>
      <c r="AH234" s="2">
        <f>'(6) SMB_R23p2-5km_Gl'!AU233-'(5) year_D_R23p2-5.5km'!AU232</f>
        <v>0.33159999999999995</v>
      </c>
      <c r="AI234" s="2">
        <f>'(6) SMB_R23p2-5km_Gl'!AV233-'(5) year_D_R23p2-5.5km'!AV232</f>
        <v>-0.22839999999999999</v>
      </c>
      <c r="AJ234" s="2">
        <f>'(6) SMB_R23p2-5km_Gl'!AW233-'(5) year_D_R23p2-5.5km'!AW232</f>
        <v>-0.40839999999999999</v>
      </c>
      <c r="AK234" s="2">
        <f>'(6) SMB_R23p2-5km_Gl'!AX233-'(5) year_D_R23p2-5.5km'!AX232</f>
        <v>-0.38840000000000002</v>
      </c>
      <c r="AL234" s="2">
        <f>'(6) SMB_R23p2-5km_Gl'!AY233-'(5) year_D_R23p2-5.5km'!AY232</f>
        <v>-0.2984</v>
      </c>
      <c r="AM234" s="2">
        <f>'(6) SMB_R23p2-5km_Gl'!AZ233-'(5) year_D_R23p2-5.5km'!AZ232</f>
        <v>-0.45840000000000003</v>
      </c>
      <c r="AN234" s="2">
        <f>'(6) SMB_R23p2-5km_Gl'!BA233-'(5) year_D_R23p2-5.5km'!BA232</f>
        <v>-0.1084</v>
      </c>
      <c r="AO234" s="2">
        <f>'(6) SMB_R23p2-5km_Gl'!BB233-'(5) year_D_R23p2-5.5km'!BB232</f>
        <v>-0.1484</v>
      </c>
      <c r="AP234" s="2">
        <f>'(6) SMB_R23p2-5km_Gl'!BC233-'(5) year_D_R23p2-5.5km'!BC232</f>
        <v>-0.43840000000000001</v>
      </c>
      <c r="AQ234" s="2">
        <f>'(6) SMB_R23p2-5km_Gl'!BD233-'(5) year_D_R23p2-5.5km'!BD232</f>
        <v>-0.36840000000000001</v>
      </c>
      <c r="AR234" s="2">
        <f>'(6) SMB_R23p2-5km_Gl'!BE233-'(5) year_D_R23p2-5.5km'!BE232</f>
        <v>-0.11840000000000001</v>
      </c>
      <c r="AS234" s="2">
        <f>'(6) SMB_R23p2-5km_Gl'!BF233-'(5) year_D_R23p2-5.5km'!BF232</f>
        <v>1.5999999999999903E-3</v>
      </c>
      <c r="AT234" s="2">
        <f>'(6) SMB_R23p2-5km_Gl'!BG233-'(5) year_D_R23p2-5.5km'!BG232</f>
        <v>-0.15840000000000001</v>
      </c>
      <c r="AU234" s="2">
        <f>'(6) SMB_R23p2-5km_Gl'!BH233-'(5) year_D_R23p2-5.5km'!BH232</f>
        <v>4.159999999999997E-2</v>
      </c>
      <c r="AV234" s="2">
        <f>'(6) SMB_R23p2-5km_Gl'!BI233-'(5) year_D_R23p2-5.5km'!BI232</f>
        <v>-0.16839999999999999</v>
      </c>
      <c r="AW234" s="2">
        <f>'(6) SMB_R23p2-5km_Gl'!BJ233-'(5) year_D_R23p2-5.5km'!BJ232</f>
        <v>-3.839999999999999E-2</v>
      </c>
      <c r="AX234" s="23">
        <f t="shared" si="33"/>
        <v>-9.5573913043478273E-2</v>
      </c>
      <c r="AY234" s="23">
        <f t="shared" si="29"/>
        <v>8.9684210526315769E-3</v>
      </c>
      <c r="AZ234" s="23">
        <f t="shared" si="30"/>
        <v>-0.1861777777777778</v>
      </c>
      <c r="BD234" s="2">
        <f>SQRT('(5) year_D_R23p2-5.5km'!BN232^2+'(5) year_D_R23p2-5.5km'!$M232^2)</f>
        <v>0.12338909873827478</v>
      </c>
      <c r="BE234" s="2">
        <f>SQRT('(5) year_D_R23p2-5.5km'!BO232^2+'(5) year_D_R23p2-5.5km'!$M232^2)</f>
        <v>0.12338909873827478</v>
      </c>
      <c r="BF234" s="2">
        <f>SQRT('(5) year_D_R23p2-5.5km'!BP232^2+'(5) year_D_R23p2-5.5km'!$M232^2)</f>
        <v>0.12338909873827478</v>
      </c>
      <c r="BG234" s="2">
        <f>SQRT('(5) year_D_R23p2-5.5km'!BQ232^2+'(5) year_D_R23p2-5.5km'!$M232^2)</f>
        <v>0.12338909873827478</v>
      </c>
      <c r="BH234" s="2">
        <f>SQRT('(5) year_D_R23p2-5.5km'!BR232^2+'(5) year_D_R23p2-5.5km'!$M232^2)</f>
        <v>0.12338909873827478</v>
      </c>
      <c r="BI234" s="2">
        <f>SQRT('(5) year_D_R23p2-5.5km'!BS232^2+'(5) year_D_R23p2-5.5km'!$M232^2)</f>
        <v>0.12338909873827478</v>
      </c>
      <c r="BJ234" s="2">
        <f>SQRT('(5) year_D_R23p2-5.5km'!BT232^2+'(5) year_D_R23p2-5.5km'!$M232^2)</f>
        <v>0.12338909873827478</v>
      </c>
      <c r="BK234" s="2">
        <f>SQRT('(5) year_D_R23p2-5.5km'!BU232^2+'(5) year_D_R23p2-5.5km'!$M232^2)</f>
        <v>0.12338909873827478</v>
      </c>
      <c r="BL234" s="2">
        <f>SQRT('(5) year_D_R23p2-5.5km'!BV232^2+'(5) year_D_R23p2-5.5km'!$M232^2)</f>
        <v>0.12338909873827478</v>
      </c>
      <c r="BM234" s="2">
        <f>SQRT('(5) year_D_R23p2-5.5km'!BW232^2+'(5) year_D_R23p2-5.5km'!$M232^2)</f>
        <v>0.12338909873827478</v>
      </c>
      <c r="BN234" s="2">
        <f>SQRT('(5) year_D_R23p2-5.5km'!BX232^2+'(5) year_D_R23p2-5.5km'!$M232^2)</f>
        <v>0.12338909873827478</v>
      </c>
      <c r="BO234" s="2">
        <f>SQRT('(5) year_D_R23p2-5.5km'!BY232^2+'(5) year_D_R23p2-5.5km'!$M232^2)</f>
        <v>0.12338909873827478</v>
      </c>
      <c r="BP234" s="2">
        <f>SQRT('(5) year_D_R23p2-5.5km'!BZ232^2+'(5) year_D_R23p2-5.5km'!$M232^2)</f>
        <v>0.12338909873827478</v>
      </c>
      <c r="BQ234" s="2">
        <f>SQRT('(5) year_D_R23p2-5.5km'!CA232^2+'(5) year_D_R23p2-5.5km'!$M232^2)</f>
        <v>0.12338909873827478</v>
      </c>
      <c r="BR234" s="2">
        <f>SQRT('(5) year_D_R23p2-5.5km'!CB232^2+'(5) year_D_R23p2-5.5km'!$M232^2)</f>
        <v>0.12338909873827478</v>
      </c>
      <c r="BS234" s="2">
        <f>SQRT('(5) year_D_R23p2-5.5km'!CC232^2+'(5) year_D_R23p2-5.5km'!$M232^2)</f>
        <v>0.12338909873827478</v>
      </c>
      <c r="BT234" s="2">
        <f>SQRT('(5) year_D_R23p2-5.5km'!CD232^2+'(5) year_D_R23p2-5.5km'!$M232^2)</f>
        <v>0.12338909873827478</v>
      </c>
      <c r="BU234" s="2">
        <f>SQRT('(5) year_D_R23p2-5.5km'!CE232^2+'(5) year_D_R23p2-5.5km'!$M232^2)</f>
        <v>0.12338909873827478</v>
      </c>
      <c r="BV234" s="2">
        <f>SQRT('(5) year_D_R23p2-5.5km'!CF232^2+'(5) year_D_R23p2-5.5km'!$M232^2)</f>
        <v>0.12338909873827478</v>
      </c>
      <c r="BW234" s="2">
        <f>SQRT('(5) year_D_R23p2-5.5km'!CG232^2+'(5) year_D_R23p2-5.5km'!$M232^2)</f>
        <v>0.12338909873827478</v>
      </c>
      <c r="BX234" s="2">
        <f>SQRT('(5) year_D_R23p2-5.5km'!CH232^2+'(5) year_D_R23p2-5.5km'!$M232^2)</f>
        <v>0.12338909873827478</v>
      </c>
      <c r="BY234" s="2">
        <f>SQRT('(5) year_D_R23p2-5.5km'!CI232^2+'(5) year_D_R23p2-5.5km'!$M232^2)</f>
        <v>0.12338909873827478</v>
      </c>
      <c r="BZ234" s="2">
        <f>SQRT('(5) year_D_R23p2-5.5km'!CJ232^2+'(5) year_D_R23p2-5.5km'!$M232^2)</f>
        <v>0.12338909873827478</v>
      </c>
      <c r="CA234" s="2">
        <f>SQRT('(5) year_D_R23p2-5.5km'!CK232^2+'(5) year_D_R23p2-5.5km'!$M232^2)</f>
        <v>0.12338909873827478</v>
      </c>
      <c r="CB234" s="2">
        <f>SQRT('(5) year_D_R23p2-5.5km'!CL232^2+'(5) year_D_R23p2-5.5km'!$M232^2)</f>
        <v>0.12338909873827478</v>
      </c>
      <c r="CC234" s="2">
        <f>SQRT('(5) year_D_R23p2-5.5km'!CM232^2+'(5) year_D_R23p2-5.5km'!$M232^2)</f>
        <v>0.12338909873827478</v>
      </c>
      <c r="CD234" s="2">
        <f>SQRT('(5) year_D_R23p2-5.5km'!CN232^2+'(5) year_D_R23p2-5.5km'!$M232^2)</f>
        <v>0.12338909873827478</v>
      </c>
      <c r="CE234" s="2">
        <f>SQRT('(5) year_D_R23p2-5.5km'!CO232^2+'(5) year_D_R23p2-5.5km'!$M232^2)</f>
        <v>0.12338909873827478</v>
      </c>
      <c r="CF234" s="2">
        <f>SQRT('(5) year_D_R23p2-5.5km'!CP232^2+'(5) year_D_R23p2-5.5km'!$M232^2)</f>
        <v>0.12338909873827478</v>
      </c>
      <c r="CG234" s="2">
        <f>SQRT('(5) year_D_R23p2-5.5km'!CQ232^2+'(5) year_D_R23p2-5.5km'!$M232^2)</f>
        <v>0.12338909873827478</v>
      </c>
      <c r="CH234" s="2">
        <f>SQRT('(5) year_D_R23p2-5.5km'!CR232^2+'(5) year_D_R23p2-5.5km'!$M232^2)</f>
        <v>0.12338909873827478</v>
      </c>
      <c r="CI234" s="2">
        <f>SQRT('(5) year_D_R23p2-5.5km'!CS232^2+'(5) year_D_R23p2-5.5km'!$M232^2)</f>
        <v>0.12338909873827478</v>
      </c>
      <c r="CJ234" s="2">
        <f>SQRT('(5) year_D_R23p2-5.5km'!CT232^2+'(5) year_D_R23p2-5.5km'!$M232^2)</f>
        <v>0.12338909873827478</v>
      </c>
      <c r="CK234" s="2">
        <f>SQRT('(5) year_D_R23p2-5.5km'!CU232^2+'(5) year_D_R23p2-5.5km'!$M232^2)</f>
        <v>0.12338909873827478</v>
      </c>
      <c r="CL234" s="2">
        <f>SQRT('(5) year_D_R23p2-5.5km'!CV232^2+'(5) year_D_R23p2-5.5km'!$M232^2)</f>
        <v>0.12338909873827478</v>
      </c>
      <c r="CM234" s="2">
        <f>SQRT('(5) year_D_R23p2-5.5km'!CW232^2+'(5) year_D_R23p2-5.5km'!$M232^2)</f>
        <v>0.12338909873827478</v>
      </c>
      <c r="CN234" s="2">
        <f>SQRT('(5) year_D_R23p2-5.5km'!CX232^2+'(5) year_D_R23p2-5.5km'!$M232^2)</f>
        <v>0.12338909873827478</v>
      </c>
      <c r="CO234" s="2">
        <f>SQRT('(5) year_D_R23p2-5.5km'!CY232^2+'(5) year_D_R23p2-5.5km'!$M232^2)</f>
        <v>0.12338909873827478</v>
      </c>
      <c r="CP234" s="2">
        <f>SQRT('(5) year_D_R23p2-5.5km'!CZ232^2+'(5) year_D_R23p2-5.5km'!$M232^2)</f>
        <v>0.12338909873827478</v>
      </c>
      <c r="CQ234" s="2">
        <f>SQRT('(5) year_D_R23p2-5.5km'!DA232^2+'(5) year_D_R23p2-5.5km'!$M232^2)</f>
        <v>0.12338909873827478</v>
      </c>
      <c r="CR234" s="2">
        <f>SQRT('(5) year_D_R23p2-5.5km'!DB232^2+'(5) year_D_R23p2-5.5km'!$M232^2)</f>
        <v>0.12338909873827478</v>
      </c>
      <c r="CS234" s="2">
        <f>SQRT('(5) year_D_R23p2-5.5km'!DC232^2+'(5) year_D_R23p2-5.5km'!$M232^2)</f>
        <v>0.12338909873827478</v>
      </c>
      <c r="CT234" s="2">
        <f>SQRT('(5) year_D_R23p2-5.5km'!DD232^2+'(5) year_D_R23p2-5.5km'!$M232^2)</f>
        <v>0.12338909873827478</v>
      </c>
      <c r="CU234" s="2">
        <f>SQRT('(5) year_D_R23p2-5.5km'!DE232^2+'(5) year_D_R23p2-5.5km'!$M232^2)</f>
        <v>0.12338909873827478</v>
      </c>
      <c r="CV234" s="2">
        <f>SQRT('(5) year_D_R23p2-5.5km'!DF232^2+'(5) year_D_R23p2-5.5km'!$M232^2)</f>
        <v>0.12338909873827478</v>
      </c>
      <c r="CW234" s="2">
        <f>SQRT('(5) year_D_R23p2-5.5km'!DG232^2+'(5) year_D_R23p2-5.5km'!$M232^2)</f>
        <v>0.12338909873827478</v>
      </c>
      <c r="CX234" s="2">
        <f>SQRT('(5) year_D_R23p2-5.5km'!DH232^2+'(5) year_D_R23p2-5.5km'!$M232^2)</f>
        <v>0.12338909873827478</v>
      </c>
      <c r="CY234" s="90">
        <f t="shared" si="31"/>
        <v>1.839376083074774E-2</v>
      </c>
      <c r="CZ234" s="2">
        <f t="shared" si="28"/>
        <v>2.9083089480776869E-2</v>
      </c>
      <c r="DA234" s="2">
        <f t="shared" si="32"/>
        <v>2.9083089480776866E-2</v>
      </c>
    </row>
    <row r="235" spans="1:105" x14ac:dyDescent="0.2">
      <c r="A235" s="170" t="s">
        <v>56</v>
      </c>
      <c r="B235" s="3" t="s">
        <v>177</v>
      </c>
      <c r="C235" s="2">
        <f>'(6) SMB_R23p2-5km_Gl'!P234-'(5) year_D_R23p2-5.5km'!P233</f>
        <v>0.24180000000000001</v>
      </c>
      <c r="D235" s="2">
        <f>'(6) SMB_R23p2-5km_Gl'!Q234-'(5) year_D_R23p2-5.5km'!Q233</f>
        <v>-0.16820000000000013</v>
      </c>
      <c r="E235" s="2">
        <f>'(6) SMB_R23p2-5km_Gl'!R234-'(5) year_D_R23p2-5.5km'!R233</f>
        <v>0.73180000000000023</v>
      </c>
      <c r="F235" s="2">
        <f>'(6) SMB_R23p2-5km_Gl'!S234-'(5) year_D_R23p2-5.5km'!S233</f>
        <v>-0.10820000000000007</v>
      </c>
      <c r="G235" s="2">
        <f>'(6) SMB_R23p2-5km_Gl'!T234-'(5) year_D_R23p2-5.5km'!T233</f>
        <v>-0.30819999999999981</v>
      </c>
      <c r="H235" s="2">
        <f>'(6) SMB_R23p2-5km_Gl'!U234-'(5) year_D_R23p2-5.5km'!U233</f>
        <v>0.67180000000000017</v>
      </c>
      <c r="I235" s="2">
        <f>'(6) SMB_R23p2-5km_Gl'!V234-'(5) year_D_R23p2-5.5km'!V233</f>
        <v>0.71180000000000021</v>
      </c>
      <c r="J235" s="2">
        <f>'(6) SMB_R23p2-5km_Gl'!W234-'(5) year_D_R23p2-5.5km'!W233</f>
        <v>1.1818</v>
      </c>
      <c r="K235" s="2">
        <f>'(6) SMB_R23p2-5km_Gl'!X234-'(5) year_D_R23p2-5.5km'!X233</f>
        <v>0.78180000000000005</v>
      </c>
      <c r="L235" s="2">
        <f>'(6) SMB_R23p2-5km_Gl'!Y234-'(5) year_D_R23p2-5.5km'!Y233</f>
        <v>-1.3681999999999999</v>
      </c>
      <c r="M235" s="2">
        <f>'(6) SMB_R23p2-5km_Gl'!Z234-'(5) year_D_R23p2-5.5km'!Z233</f>
        <v>-0.83820000000000006</v>
      </c>
      <c r="N235" s="2">
        <f>'(6) SMB_R23p2-5km_Gl'!AA234-'(5) year_D_R23p2-5.5km'!AA233</f>
        <v>-0.11819999999999986</v>
      </c>
      <c r="O235" s="2">
        <f>'(6) SMB_R23p2-5km_Gl'!AB234-'(5) year_D_R23p2-5.5km'!AB233</f>
        <v>-0.51819999999999999</v>
      </c>
      <c r="P235" s="2">
        <f>'(6) SMB_R23p2-5km_Gl'!AC234-'(5) year_D_R23p2-5.5km'!AC233</f>
        <v>0.75180000000000025</v>
      </c>
      <c r="Q235" s="2">
        <f>'(6) SMB_R23p2-5km_Gl'!AD234-'(5) year_D_R23p2-5.5km'!AD233</f>
        <v>1.1217999999999999</v>
      </c>
      <c r="R235" s="2">
        <f>'(6) SMB_R23p2-5km_Gl'!AE234-'(5) year_D_R23p2-5.5km'!AE233</f>
        <v>1.8000000000002458E-3</v>
      </c>
      <c r="S235" s="2">
        <f>'(6) SMB_R23p2-5km_Gl'!AF234-'(5) year_D_R23p2-5.5km'!AF233</f>
        <v>-0.16820000000000013</v>
      </c>
      <c r="T235" s="2">
        <f>'(6) SMB_R23p2-5km_Gl'!AG234-'(5) year_D_R23p2-5.5km'!AG233</f>
        <v>-0.95819999999999994</v>
      </c>
      <c r="U235" s="2">
        <f>'(6) SMB_R23p2-5km_Gl'!AH234-'(5) year_D_R23p2-5.5km'!AH233</f>
        <v>-0.55820000000000003</v>
      </c>
      <c r="V235" s="2">
        <f>'(6) SMB_R23p2-5km_Gl'!AI234-'(5) year_D_R23p2-5.5km'!AI233</f>
        <v>1.8000000000002458E-3</v>
      </c>
      <c r="W235" s="2">
        <f>'(6) SMB_R23p2-5km_Gl'!AJ234-'(5) year_D_R23p2-5.5km'!AJ233</f>
        <v>-0.95819999999999994</v>
      </c>
      <c r="X235" s="2">
        <f>'(6) SMB_R23p2-5km_Gl'!AK234-'(5) year_D_R23p2-5.5km'!AK233</f>
        <v>9.1800000000000104E-2</v>
      </c>
      <c r="Y235" s="2">
        <f>'(6) SMB_R23p2-5km_Gl'!AL234-'(5) year_D_R23p2-5.5km'!AL233</f>
        <v>0.19180000000000019</v>
      </c>
      <c r="Z235" s="2">
        <f>'(6) SMB_R23p2-5km_Gl'!AM234-'(5) year_D_R23p2-5.5km'!AM233</f>
        <v>-0.97819999999999996</v>
      </c>
      <c r="AA235" s="2">
        <f>'(6) SMB_R23p2-5km_Gl'!AN234-'(5) year_D_R23p2-5.5km'!AN233</f>
        <v>-0.7782</v>
      </c>
      <c r="AB235" s="2">
        <f>'(6) SMB_R23p2-5km_Gl'!AO234-'(5) year_D_R23p2-5.5km'!AO233</f>
        <v>-0.79820000000000002</v>
      </c>
      <c r="AC235" s="2">
        <f>'(6) SMB_R23p2-5km_Gl'!AP234-'(5) year_D_R23p2-5.5km'!AP233</f>
        <v>-0.33820000000000006</v>
      </c>
      <c r="AD235" s="2">
        <f>'(6) SMB_R23p2-5km_Gl'!AQ234-'(5) year_D_R23p2-5.5km'!AQ233</f>
        <v>-0.13819999999999988</v>
      </c>
      <c r="AE235" s="2">
        <f>'(6) SMB_R23p2-5km_Gl'!AR234-'(5) year_D_R23p2-5.5km'!AR233</f>
        <v>-0.50819999999999999</v>
      </c>
      <c r="AF235" s="2">
        <f>'(6) SMB_R23p2-5km_Gl'!AS234-'(5) year_D_R23p2-5.5km'!AS233</f>
        <v>-0.75819999999999999</v>
      </c>
      <c r="AG235" s="2">
        <f>'(6) SMB_R23p2-5km_Gl'!AT234-'(5) year_D_R23p2-5.5km'!AT233</f>
        <v>-0.38819999999999988</v>
      </c>
      <c r="AH235" s="2">
        <f>'(6) SMB_R23p2-5km_Gl'!AU234-'(5) year_D_R23p2-5.5km'!AU233</f>
        <v>1.5817999999999999</v>
      </c>
      <c r="AI235" s="2">
        <f>'(6) SMB_R23p2-5km_Gl'!AV234-'(5) year_D_R23p2-5.5km'!AV233</f>
        <v>-0.55820000000000003</v>
      </c>
      <c r="AJ235" s="2">
        <f>'(6) SMB_R23p2-5km_Gl'!AW234-'(5) year_D_R23p2-5.5km'!AW233</f>
        <v>-1.5082</v>
      </c>
      <c r="AK235" s="2">
        <f>'(6) SMB_R23p2-5km_Gl'!AX234-'(5) year_D_R23p2-5.5km'!AX233</f>
        <v>-1.4181999999999999</v>
      </c>
      <c r="AL235" s="2">
        <f>'(6) SMB_R23p2-5km_Gl'!AY234-'(5) year_D_R23p2-5.5km'!AY233</f>
        <v>-0.87819999999999987</v>
      </c>
      <c r="AM235" s="2">
        <f>'(6) SMB_R23p2-5km_Gl'!AZ234-'(5) year_D_R23p2-5.5km'!AZ233</f>
        <v>-1.4381999999999999</v>
      </c>
      <c r="AN235" s="2">
        <f>'(6) SMB_R23p2-5km_Gl'!BA234-'(5) year_D_R23p2-5.5km'!BA233</f>
        <v>0.23180000000000023</v>
      </c>
      <c r="AO235" s="2">
        <f>'(6) SMB_R23p2-5km_Gl'!BB234-'(5) year_D_R23p2-5.5km'!BB233</f>
        <v>-0.1581999999999999</v>
      </c>
      <c r="AP235" s="2">
        <f>'(6) SMB_R23p2-5km_Gl'!BC234-'(5) year_D_R23p2-5.5km'!BC233</f>
        <v>-1.6981999999999999</v>
      </c>
      <c r="AQ235" s="2">
        <f>'(6) SMB_R23p2-5km_Gl'!BD234-'(5) year_D_R23p2-5.5km'!BD233</f>
        <v>-1.0282</v>
      </c>
      <c r="AR235" s="2">
        <f>'(6) SMB_R23p2-5km_Gl'!BE234-'(5) year_D_R23p2-5.5km'!BE233</f>
        <v>3.180000000000005E-2</v>
      </c>
      <c r="AS235" s="2">
        <f>'(6) SMB_R23p2-5km_Gl'!BF234-'(5) year_D_R23p2-5.5km'!BF233</f>
        <v>0.56179999999999986</v>
      </c>
      <c r="AT235" s="2">
        <f>'(6) SMB_R23p2-5km_Gl'!BG234-'(5) year_D_R23p2-5.5km'!BG233</f>
        <v>-0.50819999999999999</v>
      </c>
      <c r="AU235" s="2">
        <f>'(6) SMB_R23p2-5km_Gl'!BH234-'(5) year_D_R23p2-5.5km'!BH233</f>
        <v>0.60179999999999989</v>
      </c>
      <c r="AV235" s="2">
        <f>'(6) SMB_R23p2-5km_Gl'!BI234-'(5) year_D_R23p2-5.5km'!BI233</f>
        <v>-0.38819999999999988</v>
      </c>
      <c r="AW235" s="2">
        <f>'(6) SMB_R23p2-5km_Gl'!BJ234-'(5) year_D_R23p2-5.5km'!BJ233</f>
        <v>0.16179999999999994</v>
      </c>
      <c r="AX235" s="23">
        <f t="shared" si="33"/>
        <v>-0.23580869565217383</v>
      </c>
      <c r="AY235" s="23">
        <f t="shared" si="29"/>
        <v>5.7063157894736913E-2</v>
      </c>
      <c r="AZ235" s="23">
        <f t="shared" si="30"/>
        <v>-0.45708888888888882</v>
      </c>
      <c r="BD235" s="2">
        <f>SQRT('(5) year_D_R23p2-5.5km'!BN233^2+'(5) year_D_R23p2-5.5km'!$M233^2)</f>
        <v>0.76528949123823087</v>
      </c>
      <c r="BE235" s="2">
        <f>SQRT('(5) year_D_R23p2-5.5km'!BO233^2+'(5) year_D_R23p2-5.5km'!$M233^2)</f>
        <v>0.76528949123823087</v>
      </c>
      <c r="BF235" s="2">
        <f>SQRT('(5) year_D_R23p2-5.5km'!BP233^2+'(5) year_D_R23p2-5.5km'!$M233^2)</f>
        <v>0.76528949123823087</v>
      </c>
      <c r="BG235" s="2">
        <f>SQRT('(5) year_D_R23p2-5.5km'!BQ233^2+'(5) year_D_R23p2-5.5km'!$M233^2)</f>
        <v>0.76528949123823087</v>
      </c>
      <c r="BH235" s="2">
        <f>SQRT('(5) year_D_R23p2-5.5km'!BR233^2+'(5) year_D_R23p2-5.5km'!$M233^2)</f>
        <v>0.76528949123823087</v>
      </c>
      <c r="BI235" s="2">
        <f>SQRT('(5) year_D_R23p2-5.5km'!BS233^2+'(5) year_D_R23p2-5.5km'!$M233^2)</f>
        <v>0.76528949123823087</v>
      </c>
      <c r="BJ235" s="2">
        <f>SQRT('(5) year_D_R23p2-5.5km'!BT233^2+'(5) year_D_R23p2-5.5km'!$M233^2)</f>
        <v>0.76528949123823087</v>
      </c>
      <c r="BK235" s="2">
        <f>SQRT('(5) year_D_R23p2-5.5km'!BU233^2+'(5) year_D_R23p2-5.5km'!$M233^2)</f>
        <v>0.76528949123823087</v>
      </c>
      <c r="BL235" s="2">
        <f>SQRT('(5) year_D_R23p2-5.5km'!BV233^2+'(5) year_D_R23p2-5.5km'!$M233^2)</f>
        <v>0.76528949123823087</v>
      </c>
      <c r="BM235" s="2">
        <f>SQRT('(5) year_D_R23p2-5.5km'!BW233^2+'(5) year_D_R23p2-5.5km'!$M233^2)</f>
        <v>0.76528949123823087</v>
      </c>
      <c r="BN235" s="2">
        <f>SQRT('(5) year_D_R23p2-5.5km'!BX233^2+'(5) year_D_R23p2-5.5km'!$M233^2)</f>
        <v>0.76528949123823087</v>
      </c>
      <c r="BO235" s="2">
        <f>SQRT('(5) year_D_R23p2-5.5km'!BY233^2+'(5) year_D_R23p2-5.5km'!$M233^2)</f>
        <v>0.76528949123823087</v>
      </c>
      <c r="BP235" s="2">
        <f>SQRT('(5) year_D_R23p2-5.5km'!BZ233^2+'(5) year_D_R23p2-5.5km'!$M233^2)</f>
        <v>0.76528949123823087</v>
      </c>
      <c r="BQ235" s="2">
        <f>SQRT('(5) year_D_R23p2-5.5km'!CA233^2+'(5) year_D_R23p2-5.5km'!$M233^2)</f>
        <v>0.76528949123823087</v>
      </c>
      <c r="BR235" s="2">
        <f>SQRT('(5) year_D_R23p2-5.5km'!CB233^2+'(5) year_D_R23p2-5.5km'!$M233^2)</f>
        <v>0.76528949123823087</v>
      </c>
      <c r="BS235" s="2">
        <f>SQRT('(5) year_D_R23p2-5.5km'!CC233^2+'(5) year_D_R23p2-5.5km'!$M233^2)</f>
        <v>0.76528949123823087</v>
      </c>
      <c r="BT235" s="2">
        <f>SQRT('(5) year_D_R23p2-5.5km'!CD233^2+'(5) year_D_R23p2-5.5km'!$M233^2)</f>
        <v>0.76528949123823087</v>
      </c>
      <c r="BU235" s="2">
        <f>SQRT('(5) year_D_R23p2-5.5km'!CE233^2+'(5) year_D_R23p2-5.5km'!$M233^2)</f>
        <v>0.76528949123823087</v>
      </c>
      <c r="BV235" s="2">
        <f>SQRT('(5) year_D_R23p2-5.5km'!CF233^2+'(5) year_D_R23p2-5.5km'!$M233^2)</f>
        <v>0.76528949123823087</v>
      </c>
      <c r="BW235" s="2">
        <f>SQRT('(5) year_D_R23p2-5.5km'!CG233^2+'(5) year_D_R23p2-5.5km'!$M233^2)</f>
        <v>0.76528949123823087</v>
      </c>
      <c r="BX235" s="2">
        <f>SQRT('(5) year_D_R23p2-5.5km'!CH233^2+'(5) year_D_R23p2-5.5km'!$M233^2)</f>
        <v>0.76528949123823087</v>
      </c>
      <c r="BY235" s="2">
        <f>SQRT('(5) year_D_R23p2-5.5km'!CI233^2+'(5) year_D_R23p2-5.5km'!$M233^2)</f>
        <v>0.76528949123823087</v>
      </c>
      <c r="BZ235" s="2">
        <f>SQRT('(5) year_D_R23p2-5.5km'!CJ233^2+'(5) year_D_R23p2-5.5km'!$M233^2)</f>
        <v>0.76528949123823087</v>
      </c>
      <c r="CA235" s="2">
        <f>SQRT('(5) year_D_R23p2-5.5km'!CK233^2+'(5) year_D_R23p2-5.5km'!$M233^2)</f>
        <v>0.76528949123823087</v>
      </c>
      <c r="CB235" s="2">
        <f>SQRT('(5) year_D_R23p2-5.5km'!CL233^2+'(5) year_D_R23p2-5.5km'!$M233^2)</f>
        <v>0.76528949123823087</v>
      </c>
      <c r="CC235" s="2">
        <f>SQRT('(5) year_D_R23p2-5.5km'!CM233^2+'(5) year_D_R23p2-5.5km'!$M233^2)</f>
        <v>0.76528949123823087</v>
      </c>
      <c r="CD235" s="2">
        <f>SQRT('(5) year_D_R23p2-5.5km'!CN233^2+'(5) year_D_R23p2-5.5km'!$M233^2)</f>
        <v>0.76528949123823087</v>
      </c>
      <c r="CE235" s="2">
        <f>SQRT('(5) year_D_R23p2-5.5km'!CO233^2+'(5) year_D_R23p2-5.5km'!$M233^2)</f>
        <v>0.76528949123823087</v>
      </c>
      <c r="CF235" s="2">
        <f>SQRT('(5) year_D_R23p2-5.5km'!CP233^2+'(5) year_D_R23p2-5.5km'!$M233^2)</f>
        <v>0.76528949123823087</v>
      </c>
      <c r="CG235" s="2">
        <f>SQRT('(5) year_D_R23p2-5.5km'!CQ233^2+'(5) year_D_R23p2-5.5km'!$M233^2)</f>
        <v>0.76528949123823087</v>
      </c>
      <c r="CH235" s="2">
        <f>SQRT('(5) year_D_R23p2-5.5km'!CR233^2+'(5) year_D_R23p2-5.5km'!$M233^2)</f>
        <v>0.76528949123823087</v>
      </c>
      <c r="CI235" s="2">
        <f>SQRT('(5) year_D_R23p2-5.5km'!CS233^2+'(5) year_D_R23p2-5.5km'!$M233^2)</f>
        <v>0.76528949123823087</v>
      </c>
      <c r="CJ235" s="2">
        <f>SQRT('(5) year_D_R23p2-5.5km'!CT233^2+'(5) year_D_R23p2-5.5km'!$M233^2)</f>
        <v>0.76528949123823087</v>
      </c>
      <c r="CK235" s="2">
        <f>SQRT('(5) year_D_R23p2-5.5km'!CU233^2+'(5) year_D_R23p2-5.5km'!$M233^2)</f>
        <v>0.76528949123823087</v>
      </c>
      <c r="CL235" s="2">
        <f>SQRT('(5) year_D_R23p2-5.5km'!CV233^2+'(5) year_D_R23p2-5.5km'!$M233^2)</f>
        <v>0.76528949123823087</v>
      </c>
      <c r="CM235" s="2">
        <f>SQRT('(5) year_D_R23p2-5.5km'!CW233^2+'(5) year_D_R23p2-5.5km'!$M233^2)</f>
        <v>0.76528949123823087</v>
      </c>
      <c r="CN235" s="2">
        <f>SQRT('(5) year_D_R23p2-5.5km'!CX233^2+'(5) year_D_R23p2-5.5km'!$M233^2)</f>
        <v>0.76528949123823087</v>
      </c>
      <c r="CO235" s="2">
        <f>SQRT('(5) year_D_R23p2-5.5km'!CY233^2+'(5) year_D_R23p2-5.5km'!$M233^2)</f>
        <v>0.76528949123823087</v>
      </c>
      <c r="CP235" s="2">
        <f>SQRT('(5) year_D_R23p2-5.5km'!CZ233^2+'(5) year_D_R23p2-5.5km'!$M233^2)</f>
        <v>0.76528949123823087</v>
      </c>
      <c r="CQ235" s="2">
        <f>SQRT('(5) year_D_R23p2-5.5km'!DA233^2+'(5) year_D_R23p2-5.5km'!$M233^2)</f>
        <v>0.76528949123823087</v>
      </c>
      <c r="CR235" s="2">
        <f>SQRT('(5) year_D_R23p2-5.5km'!DB233^2+'(5) year_D_R23p2-5.5km'!$M233^2)</f>
        <v>0.76528949123823087</v>
      </c>
      <c r="CS235" s="2">
        <f>SQRT('(5) year_D_R23p2-5.5km'!DC233^2+'(5) year_D_R23p2-5.5km'!$M233^2)</f>
        <v>0.76528949123823087</v>
      </c>
      <c r="CT235" s="2">
        <f>SQRT('(5) year_D_R23p2-5.5km'!DD233^2+'(5) year_D_R23p2-5.5km'!$M233^2)</f>
        <v>0.76528949123823087</v>
      </c>
      <c r="CU235" s="2">
        <f>SQRT('(5) year_D_R23p2-5.5km'!DE233^2+'(5) year_D_R23p2-5.5km'!$M233^2)</f>
        <v>0.76528949123823087</v>
      </c>
      <c r="CV235" s="2">
        <f>SQRT('(5) year_D_R23p2-5.5km'!DF233^2+'(5) year_D_R23p2-5.5km'!$M233^2)</f>
        <v>0.76528949123823087</v>
      </c>
      <c r="CW235" s="2">
        <f>SQRT('(5) year_D_R23p2-5.5km'!DG233^2+'(5) year_D_R23p2-5.5km'!$M233^2)</f>
        <v>0.76528949123823087</v>
      </c>
      <c r="CX235" s="2">
        <f>SQRT('(5) year_D_R23p2-5.5km'!DH233^2+'(5) year_D_R23p2-5.5km'!$M233^2)</f>
        <v>0.76528949123823087</v>
      </c>
      <c r="CY235" s="90">
        <f t="shared" si="31"/>
        <v>0.1140826216583276</v>
      </c>
      <c r="CZ235" s="2">
        <f t="shared" si="28"/>
        <v>0.18038046294178539</v>
      </c>
      <c r="DA235" s="2">
        <f t="shared" si="32"/>
        <v>0.18038046294178539</v>
      </c>
    </row>
    <row r="236" spans="1:105" x14ac:dyDescent="0.2">
      <c r="A236" s="170" t="s">
        <v>105</v>
      </c>
      <c r="B236" s="3" t="s">
        <v>177</v>
      </c>
      <c r="C236" s="2">
        <f>'(6) SMB_R23p2-5km_Gl'!P235-'(5) year_D_R23p2-5.5km'!P234</f>
        <v>0.27299999999999991</v>
      </c>
      <c r="D236" s="2">
        <f>'(6) SMB_R23p2-5km_Gl'!Q235-'(5) year_D_R23p2-5.5km'!Q234</f>
        <v>3.0000000000000027E-3</v>
      </c>
      <c r="E236" s="2">
        <f>'(6) SMB_R23p2-5km_Gl'!R235-'(5) year_D_R23p2-5.5km'!R234</f>
        <v>0.24299999999999988</v>
      </c>
      <c r="F236" s="2">
        <f>'(6) SMB_R23p2-5km_Gl'!S235-'(5) year_D_R23p2-5.5km'!S234</f>
        <v>-1.7000000000000015E-2</v>
      </c>
      <c r="G236" s="2">
        <f>'(6) SMB_R23p2-5km_Gl'!T235-'(5) year_D_R23p2-5.5km'!T234</f>
        <v>-9.7000000000000086E-2</v>
      </c>
      <c r="H236" s="2">
        <f>'(6) SMB_R23p2-5km_Gl'!U235-'(5) year_D_R23p2-5.5km'!U234</f>
        <v>0.18300000000000005</v>
      </c>
      <c r="I236" s="2">
        <f>'(6) SMB_R23p2-5km_Gl'!V235-'(5) year_D_R23p2-5.5km'!V234</f>
        <v>0.2629999999999999</v>
      </c>
      <c r="J236" s="2">
        <f>'(6) SMB_R23p2-5km_Gl'!W235-'(5) year_D_R23p2-5.5km'!W234</f>
        <v>0.36299999999999999</v>
      </c>
      <c r="K236" s="2">
        <f>'(6) SMB_R23p2-5km_Gl'!X235-'(5) year_D_R23p2-5.5km'!X234</f>
        <v>0.16300000000000003</v>
      </c>
      <c r="L236" s="2">
        <f>'(6) SMB_R23p2-5km_Gl'!Y235-'(5) year_D_R23p2-5.5km'!Y234</f>
        <v>-0.63700000000000001</v>
      </c>
      <c r="M236" s="2">
        <f>'(6) SMB_R23p2-5km_Gl'!Z235-'(5) year_D_R23p2-5.5km'!Z234</f>
        <v>-0.44700000000000006</v>
      </c>
      <c r="N236" s="2">
        <f>'(6) SMB_R23p2-5km_Gl'!AA235-'(5) year_D_R23p2-5.5km'!AA234</f>
        <v>-3.7000000000000033E-2</v>
      </c>
      <c r="O236" s="2">
        <f>'(6) SMB_R23p2-5km_Gl'!AB235-'(5) year_D_R23p2-5.5km'!AB234</f>
        <v>-0.19700000000000006</v>
      </c>
      <c r="P236" s="2">
        <f>'(6) SMB_R23p2-5km_Gl'!AC235-'(5) year_D_R23p2-5.5km'!AC234</f>
        <v>0.48299999999999987</v>
      </c>
      <c r="Q236" s="2">
        <f>'(6) SMB_R23p2-5km_Gl'!AD235-'(5) year_D_R23p2-5.5km'!AD234</f>
        <v>0.53934999999999989</v>
      </c>
      <c r="R236" s="2">
        <f>'(6) SMB_R23p2-5km_Gl'!AE235-'(5) year_D_R23p2-5.5km'!AE234</f>
        <v>0.15477299999999994</v>
      </c>
      <c r="S236" s="2">
        <f>'(6) SMB_R23p2-5km_Gl'!AF235-'(5) year_D_R23p2-5.5km'!AF234</f>
        <v>6.0079999999999911E-2</v>
      </c>
      <c r="T236" s="2">
        <f>'(6) SMB_R23p2-5km_Gl'!AG235-'(5) year_D_R23p2-5.5km'!AG234</f>
        <v>-0.46461299999999994</v>
      </c>
      <c r="U236" s="2">
        <f>'(6) SMB_R23p2-5km_Gl'!AH235-'(5) year_D_R23p2-5.5km'!AH234</f>
        <v>5.3845999999999949E-2</v>
      </c>
      <c r="V236" s="2">
        <f>'(6) SMB_R23p2-5km_Gl'!AI235-'(5) year_D_R23p2-5.5km'!AI234</f>
        <v>0.2789330000000001</v>
      </c>
      <c r="W236" s="2">
        <f>'(6) SMB_R23p2-5km_Gl'!AJ235-'(5) year_D_R23p2-5.5km'!AJ234</f>
        <v>7.4019999999999975E-2</v>
      </c>
      <c r="X236" s="2">
        <f>'(6) SMB_R23p2-5km_Gl'!AK235-'(5) year_D_R23p2-5.5km'!AK234</f>
        <v>0.21003399999999994</v>
      </c>
      <c r="Y236" s="2">
        <f>'(6) SMB_R23p2-5km_Gl'!AL235-'(5) year_D_R23p2-5.5km'!AL234</f>
        <v>0.45977899999999994</v>
      </c>
      <c r="Z236" s="2">
        <f>'(6) SMB_R23p2-5km_Gl'!AM235-'(5) year_D_R23p2-5.5km'!AM234</f>
        <v>-0.19954900000000009</v>
      </c>
      <c r="AA236" s="2">
        <f>'(6) SMB_R23p2-5km_Gl'!AN235-'(5) year_D_R23p2-5.5km'!AN234</f>
        <v>-0.14980400000000005</v>
      </c>
      <c r="AB236" s="2">
        <f>'(6) SMB_R23p2-5km_Gl'!AO235-'(5) year_D_R23p2-5.5km'!AO234</f>
        <v>4.0867999999999904E-2</v>
      </c>
      <c r="AC236" s="2">
        <f>'(6) SMB_R23p2-5km_Gl'!AP235-'(5) year_D_R23p2-5.5km'!AP234</f>
        <v>-5.2898000000000001E-2</v>
      </c>
      <c r="AD236" s="2">
        <f>'(6) SMB_R23p2-5km_Gl'!AQ235-'(5) year_D_R23p2-5.5km'!AQ234</f>
        <v>3.1968999999999914E-2</v>
      </c>
      <c r="AE236" s="2">
        <f>'(6) SMB_R23p2-5km_Gl'!AR235-'(5) year_D_R23p2-5.5km'!AR234</f>
        <v>-0.46431200000000006</v>
      </c>
      <c r="AF236" s="2">
        <f>'(6) SMB_R23p2-5km_Gl'!AS235-'(5) year_D_R23p2-5.5km'!AS234</f>
        <v>-0.30171599999999998</v>
      </c>
      <c r="AG236" s="2">
        <f>'(6) SMB_R23p2-5km_Gl'!AT235-'(5) year_D_R23p2-5.5km'!AT234</f>
        <v>-0.52397600000000011</v>
      </c>
      <c r="AH236" s="2">
        <f>'(6) SMB_R23p2-5km_Gl'!AU235-'(5) year_D_R23p2-5.5km'!AU234</f>
        <v>0.77497000000000005</v>
      </c>
      <c r="AI236" s="2">
        <f>'(6) SMB_R23p2-5km_Gl'!AV235-'(5) year_D_R23p2-5.5km'!AV234</f>
        <v>-0.39975799999999995</v>
      </c>
      <c r="AJ236" s="2">
        <f>'(6) SMB_R23p2-5km_Gl'!AW235-'(5) year_D_R23p2-5.5km'!AW234</f>
        <v>-0.78591100000000003</v>
      </c>
      <c r="AK236" s="2">
        <f>'(6) SMB_R23p2-5km_Gl'!AX235-'(5) year_D_R23p2-5.5km'!AX234</f>
        <v>-0.74094000000000004</v>
      </c>
      <c r="AL236" s="2">
        <f>'(6) SMB_R23p2-5km_Gl'!AY235-'(5) year_D_R23p2-5.5km'!AY234</f>
        <v>-0.56956099999999998</v>
      </c>
      <c r="AM236" s="2">
        <f>'(6) SMB_R23p2-5km_Gl'!AZ235-'(5) year_D_R23p2-5.5km'!AZ234</f>
        <v>-0.76658300000000001</v>
      </c>
      <c r="AN236" s="2">
        <f>'(6) SMB_R23p2-5km_Gl'!BA235-'(5) year_D_R23p2-5.5km'!BA234</f>
        <v>-0.34821700000000011</v>
      </c>
      <c r="AO236" s="2">
        <f>'(6) SMB_R23p2-5km_Gl'!BB235-'(5) year_D_R23p2-5.5km'!BB234</f>
        <v>-0.32243500000000003</v>
      </c>
      <c r="AP236" s="2">
        <f>'(6) SMB_R23p2-5km_Gl'!BC235-'(5) year_D_R23p2-5.5km'!BC234</f>
        <v>-0.98783500000000002</v>
      </c>
      <c r="AQ236" s="2">
        <f>'(6) SMB_R23p2-5km_Gl'!BD235-'(5) year_D_R23p2-5.5km'!BD234</f>
        <v>-1.2103960000000002</v>
      </c>
      <c r="AR236" s="2">
        <f>'(6) SMB_R23p2-5km_Gl'!BE235-'(5) year_D_R23p2-5.5km'!BE234</f>
        <v>-0.63317699999999988</v>
      </c>
      <c r="AS236" s="2">
        <f>'(6) SMB_R23p2-5km_Gl'!BF235-'(5) year_D_R23p2-5.5km'!BF234</f>
        <v>-0.78447500000000003</v>
      </c>
      <c r="AT236" s="2">
        <f>'(6) SMB_R23p2-5km_Gl'!BG235-'(5) year_D_R23p2-5.5km'!BG234</f>
        <v>-1.2992840000000001</v>
      </c>
      <c r="AU236" s="2">
        <f>'(6) SMB_R23p2-5km_Gl'!BH235-'(5) year_D_R23p2-5.5km'!BH234</f>
        <v>-1.430258</v>
      </c>
      <c r="AV236" s="2">
        <f>'(6) SMB_R23p2-5km_Gl'!BI235-'(5) year_D_R23p2-5.5km'!BI234</f>
        <v>-2.4334800000000003</v>
      </c>
      <c r="AW236" s="2">
        <f>'(6) SMB_R23p2-5km_Gl'!BJ235-'(5) year_D_R23p2-5.5km'!BJ234</f>
        <v>-2.0689840000000004</v>
      </c>
      <c r="AX236" s="23">
        <f t="shared" si="33"/>
        <v>-0.25322947826086961</v>
      </c>
      <c r="AY236" s="23">
        <f t="shared" si="29"/>
        <v>4.6601894736842057E-2</v>
      </c>
      <c r="AZ236" s="23">
        <f t="shared" si="30"/>
        <v>-0.73485244444444453</v>
      </c>
      <c r="BD236" s="2">
        <f>SQRT('(5) year_D_R23p2-5.5km'!BN234^2+'(5) year_D_R23p2-5.5km'!$M234^2)</f>
        <v>0.98713847999141946</v>
      </c>
      <c r="BE236" s="2">
        <f>SQRT('(5) year_D_R23p2-5.5km'!BO234^2+'(5) year_D_R23p2-5.5km'!$M234^2)</f>
        <v>0.90591900171449147</v>
      </c>
      <c r="BF236" s="2">
        <f>SQRT('(5) year_D_R23p2-5.5km'!BP234^2+'(5) year_D_R23p2-5.5km'!$M234^2)</f>
        <v>0.82863918929779268</v>
      </c>
      <c r="BG236" s="2">
        <f>SQRT('(5) year_D_R23p2-5.5km'!BQ234^2+'(5) year_D_R23p2-5.5km'!$M234^2)</f>
        <v>0.75536000747360543</v>
      </c>
      <c r="BH236" s="2">
        <f>SQRT('(5) year_D_R23p2-5.5km'!BR234^2+'(5) year_D_R23p2-5.5km'!$M234^2)</f>
        <v>0.6861640753520456</v>
      </c>
      <c r="BI236" s="2">
        <f>SQRT('(5) year_D_R23p2-5.5km'!BS234^2+'(5) year_D_R23p2-5.5km'!$M234^2)</f>
        <v>0.62116542715796552</v>
      </c>
      <c r="BJ236" s="2">
        <f>SQRT('(5) year_D_R23p2-5.5km'!BT234^2+'(5) year_D_R23p2-5.5km'!$M234^2)</f>
        <v>0.55965308521748358</v>
      </c>
      <c r="BK236" s="2">
        <f>SQRT('(5) year_D_R23p2-5.5km'!BU234^2+'(5) year_D_R23p2-5.5km'!$M234^2)</f>
        <v>0.50361975715287499</v>
      </c>
      <c r="BL236" s="2">
        <f>SQRT('(5) year_D_R23p2-5.5km'!BV234^2+'(5) year_D_R23p2-5.5km'!$M234^2)</f>
        <v>0.4516973967330295</v>
      </c>
      <c r="BM236" s="2">
        <f>SQRT('(5) year_D_R23p2-5.5km'!BW234^2+'(5) year_D_R23p2-5.5km'!$M234^2)</f>
        <v>0.40529643998879411</v>
      </c>
      <c r="BN236" s="2">
        <f>SQRT('(5) year_D_R23p2-5.5km'!BX234^2+'(5) year_D_R23p2-5.5km'!$M234^2)</f>
        <v>0.36592010128927738</v>
      </c>
      <c r="BO236" s="2">
        <f>SQRT('(5) year_D_R23p2-5.5km'!BY234^2+'(5) year_D_R23p2-5.5km'!$M234^2)</f>
        <v>0.33437268868487163</v>
      </c>
      <c r="BP236" s="2">
        <f>SQRT('(5) year_D_R23p2-5.5km'!BZ234^2+'(5) year_D_R23p2-5.5km'!$M234^2)</f>
        <v>0.31471570533541993</v>
      </c>
      <c r="BQ236" s="2">
        <f>SQRT('(5) year_D_R23p2-5.5km'!CA234^2+'(5) year_D_R23p2-5.5km'!$M234^2)</f>
        <v>0.30790264219839447</v>
      </c>
      <c r="BR236" s="2">
        <f>SQRT('(5) year_D_R23p2-5.5km'!CB234^2+'(5) year_D_R23p2-5.5km'!$M234^2)</f>
        <v>0.29599692467605565</v>
      </c>
      <c r="BS236" s="2">
        <f>SQRT('(5) year_D_R23p2-5.5km'!CC234^2+'(5) year_D_R23p2-5.5km'!$M234^2)</f>
        <v>0.27774988612819906</v>
      </c>
      <c r="BT236" s="2">
        <f>SQRT('(5) year_D_R23p2-5.5km'!CD234^2+'(5) year_D_R23p2-5.5km'!$M234^2)</f>
        <v>0.29607139066620164</v>
      </c>
      <c r="BU236" s="2">
        <f>SQRT('(5) year_D_R23p2-5.5km'!CE234^2+'(5) year_D_R23p2-5.5km'!$M234^2)</f>
        <v>0.31936748026846962</v>
      </c>
      <c r="BV236" s="2">
        <f>SQRT('(5) year_D_R23p2-5.5km'!CF234^2+'(5) year_D_R23p2-5.5km'!$M234^2)</f>
        <v>0.29960446151401443</v>
      </c>
      <c r="BW236" s="2">
        <f>SQRT('(5) year_D_R23p2-5.5km'!CG234^2+'(5) year_D_R23p2-5.5km'!$M234^2)</f>
        <v>0.28011695669835862</v>
      </c>
      <c r="BX236" s="2">
        <f>SQRT('(5) year_D_R23p2-5.5km'!CH234^2+'(5) year_D_R23p2-5.5km'!$M234^2)</f>
        <v>0.25982265868068738</v>
      </c>
      <c r="BY236" s="2">
        <f>SQRT('(5) year_D_R23p2-5.5km'!CI234^2+'(5) year_D_R23p2-5.5km'!$M234^2)</f>
        <v>0.2468546777018342</v>
      </c>
      <c r="BZ236" s="2">
        <f>SQRT('(5) year_D_R23p2-5.5km'!CJ234^2+'(5) year_D_R23p2-5.5km'!$M234^2)</f>
        <v>0.26455908106775239</v>
      </c>
      <c r="CA236" s="2">
        <f>SQRT('(5) year_D_R23p2-5.5km'!CK234^2+'(5) year_D_R23p2-5.5km'!$M234^2)</f>
        <v>0.28494886144722459</v>
      </c>
      <c r="CB236" s="2">
        <f>SQRT('(5) year_D_R23p2-5.5km'!CL234^2+'(5) year_D_R23p2-5.5km'!$M234^2)</f>
        <v>0.2962427250653068</v>
      </c>
      <c r="CC236" s="2">
        <f>SQRT('(5) year_D_R23p2-5.5km'!CM234^2+'(5) year_D_R23p2-5.5km'!$M234^2)</f>
        <v>0.28492595328034315</v>
      </c>
      <c r="CD236" s="2">
        <f>SQRT('(5) year_D_R23p2-5.5km'!CN234^2+'(5) year_D_R23p2-5.5km'!$M234^2)</f>
        <v>0.30389682899666387</v>
      </c>
      <c r="CE236" s="2">
        <f>SQRT('(5) year_D_R23p2-5.5km'!CO234^2+'(5) year_D_R23p2-5.5km'!$M234^2)</f>
        <v>0.23513499219109291</v>
      </c>
      <c r="CF236" s="2">
        <f>SQRT('(5) year_D_R23p2-5.5km'!CP234^2+'(5) year_D_R23p2-5.5km'!$M234^2)</f>
        <v>0.39250072235164896</v>
      </c>
      <c r="CG236" s="2">
        <f>SQRT('(5) year_D_R23p2-5.5km'!CQ234^2+'(5) year_D_R23p2-5.5km'!$M234^2)</f>
        <v>0.29543502132857619</v>
      </c>
      <c r="CH236" s="2">
        <f>SQRT('(5) year_D_R23p2-5.5km'!CR234^2+'(5) year_D_R23p2-5.5km'!$M234^2)</f>
        <v>0.39762687865099255</v>
      </c>
      <c r="CI236" s="2">
        <f>SQRT('(5) year_D_R23p2-5.5km'!CS234^2+'(5) year_D_R23p2-5.5km'!$M234^2)</f>
        <v>0.29072094866763282</v>
      </c>
      <c r="CJ236" s="2">
        <f>SQRT('(5) year_D_R23p2-5.5km'!CT234^2+'(5) year_D_R23p2-5.5km'!$M234^2)</f>
        <v>0.35445038637123011</v>
      </c>
      <c r="CK236" s="2">
        <f>SQRT('(5) year_D_R23p2-5.5km'!CU234^2+'(5) year_D_R23p2-5.5km'!$M234^2)</f>
        <v>0.37261345350016967</v>
      </c>
      <c r="CL236" s="2">
        <f>SQRT('(5) year_D_R23p2-5.5km'!CV234^2+'(5) year_D_R23p2-5.5km'!$M234^2)</f>
        <v>0.38419976673937839</v>
      </c>
      <c r="CM236" s="2">
        <f>SQRT('(5) year_D_R23p2-5.5km'!CW234^2+'(5) year_D_R23p2-5.5km'!$M234^2)</f>
        <v>0.36004802043379763</v>
      </c>
      <c r="CN236" s="2">
        <f>SQRT('(5) year_D_R23p2-5.5km'!CX234^2+'(5) year_D_R23p2-5.5km'!$M234^2)</f>
        <v>0.35627982913941791</v>
      </c>
      <c r="CO236" s="2">
        <f>SQRT('(5) year_D_R23p2-5.5km'!CY234^2+'(5) year_D_R23p2-5.5km'!$M234^2)</f>
        <v>0.39940548506631918</v>
      </c>
      <c r="CP236" s="2">
        <f>SQRT('(5) year_D_R23p2-5.5km'!CZ234^2+'(5) year_D_R23p2-5.5km'!$M234^2)</f>
        <v>0.43713989440637091</v>
      </c>
      <c r="CQ236" s="2">
        <f>SQRT('(5) year_D_R23p2-5.5km'!DA234^2+'(5) year_D_R23p2-5.5km'!$M234^2)</f>
        <v>0.49320950399764102</v>
      </c>
      <c r="CR236" s="2">
        <f>SQRT('(5) year_D_R23p2-5.5km'!DB234^2+'(5) year_D_R23p2-5.5km'!$M234^2)</f>
        <v>0.53232730240811377</v>
      </c>
      <c r="CS236" s="2">
        <f>SQRT('(5) year_D_R23p2-5.5km'!DC234^2+'(5) year_D_R23p2-5.5km'!$M234^2)</f>
        <v>0.53315970916984246</v>
      </c>
      <c r="CT236" s="2">
        <f>SQRT('(5) year_D_R23p2-5.5km'!DD234^2+'(5) year_D_R23p2-5.5km'!$M234^2)</f>
        <v>0.58055741626643842</v>
      </c>
      <c r="CU236" s="2">
        <f>SQRT('(5) year_D_R23p2-5.5km'!DE234^2+'(5) year_D_R23p2-5.5km'!$M234^2)</f>
        <v>0.62710526657570653</v>
      </c>
      <c r="CV236" s="2">
        <f>SQRT('(5) year_D_R23p2-5.5km'!DF234^2+'(5) year_D_R23p2-5.5km'!$M234^2)</f>
        <v>0.80112298485027078</v>
      </c>
      <c r="CW236" s="2">
        <f>SQRT('(5) year_D_R23p2-5.5km'!DG234^2+'(5) year_D_R23p2-5.5km'!$M234^2)</f>
        <v>0.96963209661669136</v>
      </c>
      <c r="CX236" s="2">
        <f>SQRT('(5) year_D_R23p2-5.5km'!DH234^2+'(5) year_D_R23p2-5.5km'!$M234^2)</f>
        <v>0.96191304521824905</v>
      </c>
      <c r="CY236" s="90">
        <f t="shared" si="31"/>
        <v>6.6597206518855465E-2</v>
      </c>
      <c r="CZ236" s="2">
        <f t="shared" si="28"/>
        <v>0.1180540095642269</v>
      </c>
      <c r="DA236" s="2">
        <f t="shared" si="32"/>
        <v>0.11231912856880429</v>
      </c>
    </row>
    <row r="237" spans="1:105" x14ac:dyDescent="0.2">
      <c r="A237" s="170" t="s">
        <v>75</v>
      </c>
      <c r="B237" s="3" t="s">
        <v>177</v>
      </c>
      <c r="C237" s="2">
        <f>'(6) SMB_R23p2-5km_Gl'!P236-'(5) year_D_R23p2-5.5km'!P235</f>
        <v>4.5600000000000016E-2</v>
      </c>
      <c r="D237" s="2">
        <f>'(6) SMB_R23p2-5km_Gl'!Q236-'(5) year_D_R23p2-5.5km'!Q235</f>
        <v>-2.4399999999999991E-2</v>
      </c>
      <c r="E237" s="2">
        <f>'(6) SMB_R23p2-5km_Gl'!R236-'(5) year_D_R23p2-5.5km'!R235</f>
        <v>7.5600000000000014E-2</v>
      </c>
      <c r="F237" s="2">
        <f>'(6) SMB_R23p2-5km_Gl'!S236-'(5) year_D_R23p2-5.5km'!S235</f>
        <v>5.6000000000000077E-3</v>
      </c>
      <c r="G237" s="2">
        <f>'(6) SMB_R23p2-5km_Gl'!T236-'(5) year_D_R23p2-5.5km'!T235</f>
        <v>-3.44E-2</v>
      </c>
      <c r="H237" s="2">
        <f>'(6) SMB_R23p2-5km_Gl'!U236-'(5) year_D_R23p2-5.5km'!U235</f>
        <v>0.12559999999999999</v>
      </c>
      <c r="I237" s="2">
        <f>'(6) SMB_R23p2-5km_Gl'!V236-'(5) year_D_R23p2-5.5km'!V235</f>
        <v>8.5599999999999996E-2</v>
      </c>
      <c r="J237" s="2">
        <f>'(6) SMB_R23p2-5km_Gl'!W236-'(5) year_D_R23p2-5.5km'!W235</f>
        <v>0.17559999999999998</v>
      </c>
      <c r="K237" s="2">
        <f>'(6) SMB_R23p2-5km_Gl'!X236-'(5) year_D_R23p2-5.5km'!X235</f>
        <v>0.10560000000000001</v>
      </c>
      <c r="L237" s="2">
        <f>'(6) SMB_R23p2-5km_Gl'!Y236-'(5) year_D_R23p2-5.5km'!Y235</f>
        <v>-0.25440000000000002</v>
      </c>
      <c r="M237" s="2">
        <f>'(6) SMB_R23p2-5km_Gl'!Z236-'(5) year_D_R23p2-5.5km'!Z235</f>
        <v>-0.16439999999999999</v>
      </c>
      <c r="N237" s="2">
        <f>'(6) SMB_R23p2-5km_Gl'!AA236-'(5) year_D_R23p2-5.5km'!AA235</f>
        <v>-3.44E-2</v>
      </c>
      <c r="O237" s="2">
        <f>'(6) SMB_R23p2-5km_Gl'!AB236-'(5) year_D_R23p2-5.5km'!AB235</f>
        <v>-0.1244</v>
      </c>
      <c r="P237" s="2">
        <f>'(6) SMB_R23p2-5km_Gl'!AC236-'(5) year_D_R23p2-5.5km'!AC235</f>
        <v>8.5599999999999996E-2</v>
      </c>
      <c r="Q237" s="2">
        <f>'(6) SMB_R23p2-5km_Gl'!AD236-'(5) year_D_R23p2-5.5km'!AD235</f>
        <v>0.18559999999999999</v>
      </c>
      <c r="R237" s="2">
        <f>'(6) SMB_R23p2-5km_Gl'!AE236-'(5) year_D_R23p2-5.5km'!AE235</f>
        <v>-4.4000000000000011E-3</v>
      </c>
      <c r="S237" s="2">
        <f>'(6) SMB_R23p2-5km_Gl'!AF236-'(5) year_D_R23p2-5.5km'!AF235</f>
        <v>-6.4399999999999999E-2</v>
      </c>
      <c r="T237" s="2">
        <f>'(6) SMB_R23p2-5km_Gl'!AG236-'(5) year_D_R23p2-5.5km'!AG235</f>
        <v>-0.19440000000000002</v>
      </c>
      <c r="U237" s="2">
        <f>'(6) SMB_R23p2-5km_Gl'!AH236-'(5) year_D_R23p2-5.5km'!AH235</f>
        <v>-7.4399999999999994E-2</v>
      </c>
      <c r="V237" s="2">
        <f>'(6) SMB_R23p2-5km_Gl'!AI236-'(5) year_D_R23p2-5.5km'!AI235</f>
        <v>-1.4399999999999996E-2</v>
      </c>
      <c r="W237" s="2">
        <f>'(6) SMB_R23p2-5km_Gl'!AJ236-'(5) year_D_R23p2-5.5km'!AJ235</f>
        <v>-0.10439999999999999</v>
      </c>
      <c r="X237" s="2">
        <f>'(6) SMB_R23p2-5km_Gl'!AK236-'(5) year_D_R23p2-5.5km'!AK235</f>
        <v>-5.439999999999999E-2</v>
      </c>
      <c r="Y237" s="2">
        <f>'(6) SMB_R23p2-5km_Gl'!AL236-'(5) year_D_R23p2-5.5km'!AL235</f>
        <v>-4.4399999999999995E-2</v>
      </c>
      <c r="Z237" s="2">
        <f>'(6) SMB_R23p2-5km_Gl'!AM236-'(5) year_D_R23p2-5.5km'!AM235</f>
        <v>-0.16439999999999999</v>
      </c>
      <c r="AA237" s="2">
        <f>'(6) SMB_R23p2-5km_Gl'!AN236-'(5) year_D_R23p2-5.5km'!AN235</f>
        <v>-0.1444</v>
      </c>
      <c r="AB237" s="2">
        <f>'(6) SMB_R23p2-5km_Gl'!AO236-'(5) year_D_R23p2-5.5km'!AO235</f>
        <v>-0.1244</v>
      </c>
      <c r="AC237" s="2">
        <f>'(6) SMB_R23p2-5km_Gl'!AP236-'(5) year_D_R23p2-5.5km'!AP235</f>
        <v>-0.1244</v>
      </c>
      <c r="AD237" s="2">
        <f>'(6) SMB_R23p2-5km_Gl'!AQ236-'(5) year_D_R23p2-5.5km'!AQ235</f>
        <v>-0.1144</v>
      </c>
      <c r="AE237" s="2">
        <f>'(6) SMB_R23p2-5km_Gl'!AR236-'(5) year_D_R23p2-5.5km'!AR235</f>
        <v>-0.1144</v>
      </c>
      <c r="AF237" s="2">
        <f>'(6) SMB_R23p2-5km_Gl'!AS236-'(5) year_D_R23p2-5.5km'!AS235</f>
        <v>-0.1444</v>
      </c>
      <c r="AG237" s="2">
        <f>'(6) SMB_R23p2-5km_Gl'!AT236-'(5) year_D_R23p2-5.5km'!AT235</f>
        <v>-0.15439999999999998</v>
      </c>
      <c r="AH237" s="2">
        <f>'(6) SMB_R23p2-5km_Gl'!AU236-'(5) year_D_R23p2-5.5km'!AU235</f>
        <v>0.23559999999999998</v>
      </c>
      <c r="AI237" s="2">
        <f>'(6) SMB_R23p2-5km_Gl'!AV236-'(5) year_D_R23p2-5.5km'!AV235</f>
        <v>-0.15439999999999998</v>
      </c>
      <c r="AJ237" s="2">
        <f>'(6) SMB_R23p2-5km_Gl'!AW236-'(5) year_D_R23p2-5.5km'!AW235</f>
        <v>-0.26440000000000002</v>
      </c>
      <c r="AK237" s="2">
        <f>'(6) SMB_R23p2-5km_Gl'!AX236-'(5) year_D_R23p2-5.5km'!AX235</f>
        <v>-0.22439999999999999</v>
      </c>
      <c r="AL237" s="2">
        <f>'(6) SMB_R23p2-5km_Gl'!AY236-'(5) year_D_R23p2-5.5km'!AY235</f>
        <v>-0.1444</v>
      </c>
      <c r="AM237" s="2">
        <f>'(6) SMB_R23p2-5km_Gl'!AZ236-'(5) year_D_R23p2-5.5km'!AZ235</f>
        <v>-0.28439999999999999</v>
      </c>
      <c r="AN237" s="2">
        <f>'(6) SMB_R23p2-5km_Gl'!BA236-'(5) year_D_R23p2-5.5km'!BA235</f>
        <v>-4.4399999999999995E-2</v>
      </c>
      <c r="AO237" s="2">
        <f>'(6) SMB_R23p2-5km_Gl'!BB236-'(5) year_D_R23p2-5.5km'!BB235</f>
        <v>-0.1144</v>
      </c>
      <c r="AP237" s="2">
        <f>'(6) SMB_R23p2-5km_Gl'!BC236-'(5) year_D_R23p2-5.5km'!BC235</f>
        <v>-0.27439999999999998</v>
      </c>
      <c r="AQ237" s="2">
        <f>'(6) SMB_R23p2-5km_Gl'!BD236-'(5) year_D_R23p2-5.5km'!BD235</f>
        <v>-0.25440000000000002</v>
      </c>
      <c r="AR237" s="2">
        <f>'(6) SMB_R23p2-5km_Gl'!BE236-'(5) year_D_R23p2-5.5km'!BE235</f>
        <v>-5.439999999999999E-2</v>
      </c>
      <c r="AS237" s="2">
        <f>'(6) SMB_R23p2-5km_Gl'!BF236-'(5) year_D_R23p2-5.5km'!BF235</f>
        <v>-4.4000000000000011E-3</v>
      </c>
      <c r="AT237" s="2">
        <f>'(6) SMB_R23p2-5km_Gl'!BG236-'(5) year_D_R23p2-5.5km'!BG235</f>
        <v>-0.15439999999999998</v>
      </c>
      <c r="AU237" s="2">
        <f>'(6) SMB_R23p2-5km_Gl'!BH236-'(5) year_D_R23p2-5.5km'!BH235</f>
        <v>-5.439999999999999E-2</v>
      </c>
      <c r="AV237" s="2">
        <f>'(6) SMB_R23p2-5km_Gl'!BI236-'(5) year_D_R23p2-5.5km'!BI235</f>
        <v>-0.10439999999999999</v>
      </c>
      <c r="AW237" s="2">
        <f>'(6) SMB_R23p2-5km_Gl'!BJ236-'(5) year_D_R23p2-5.5km'!BJ235</f>
        <v>-3.44E-2</v>
      </c>
      <c r="AX237" s="23">
        <f t="shared" si="33"/>
        <v>-7.135652173913043E-2</v>
      </c>
      <c r="AY237" s="23">
        <f t="shared" si="29"/>
        <v>-4.400000000000002E-3</v>
      </c>
      <c r="AZ237" s="23">
        <f t="shared" si="30"/>
        <v>-0.12828888888888887</v>
      </c>
      <c r="BD237" s="2">
        <f>SQRT('(5) year_D_R23p2-5.5km'!BN235^2+'(5) year_D_R23p2-5.5km'!$M235^2)</f>
        <v>3.9017457097083208E-2</v>
      </c>
      <c r="BE237" s="2">
        <f>SQRT('(5) year_D_R23p2-5.5km'!BO235^2+'(5) year_D_R23p2-5.5km'!$M235^2)</f>
        <v>3.9017457097083208E-2</v>
      </c>
      <c r="BF237" s="2">
        <f>SQRT('(5) year_D_R23p2-5.5km'!BP235^2+'(5) year_D_R23p2-5.5km'!$M235^2)</f>
        <v>3.9017457097083208E-2</v>
      </c>
      <c r="BG237" s="2">
        <f>SQRT('(5) year_D_R23p2-5.5km'!BQ235^2+'(5) year_D_R23p2-5.5km'!$M235^2)</f>
        <v>3.9017457097083208E-2</v>
      </c>
      <c r="BH237" s="2">
        <f>SQRT('(5) year_D_R23p2-5.5km'!BR235^2+'(5) year_D_R23p2-5.5km'!$M235^2)</f>
        <v>3.9017457097083208E-2</v>
      </c>
      <c r="BI237" s="2">
        <f>SQRT('(5) year_D_R23p2-5.5km'!BS235^2+'(5) year_D_R23p2-5.5km'!$M235^2)</f>
        <v>3.9017457097083208E-2</v>
      </c>
      <c r="BJ237" s="2">
        <f>SQRT('(5) year_D_R23p2-5.5km'!BT235^2+'(5) year_D_R23p2-5.5km'!$M235^2)</f>
        <v>3.9017457097083208E-2</v>
      </c>
      <c r="BK237" s="2">
        <f>SQRT('(5) year_D_R23p2-5.5km'!BU235^2+'(5) year_D_R23p2-5.5km'!$M235^2)</f>
        <v>3.9017457097083208E-2</v>
      </c>
      <c r="BL237" s="2">
        <f>SQRT('(5) year_D_R23p2-5.5km'!BV235^2+'(5) year_D_R23p2-5.5km'!$M235^2)</f>
        <v>3.9017457097083208E-2</v>
      </c>
      <c r="BM237" s="2">
        <f>SQRT('(5) year_D_R23p2-5.5km'!BW235^2+'(5) year_D_R23p2-5.5km'!$M235^2)</f>
        <v>3.9017457097083208E-2</v>
      </c>
      <c r="BN237" s="2">
        <f>SQRT('(5) year_D_R23p2-5.5km'!BX235^2+'(5) year_D_R23p2-5.5km'!$M235^2)</f>
        <v>3.9017457097083208E-2</v>
      </c>
      <c r="BO237" s="2">
        <f>SQRT('(5) year_D_R23p2-5.5km'!BY235^2+'(5) year_D_R23p2-5.5km'!$M235^2)</f>
        <v>3.9017457097083208E-2</v>
      </c>
      <c r="BP237" s="2">
        <f>SQRT('(5) year_D_R23p2-5.5km'!BZ235^2+'(5) year_D_R23p2-5.5km'!$M235^2)</f>
        <v>3.9017457097083208E-2</v>
      </c>
      <c r="BQ237" s="2">
        <f>SQRT('(5) year_D_R23p2-5.5km'!CA235^2+'(5) year_D_R23p2-5.5km'!$M235^2)</f>
        <v>3.9017457097083208E-2</v>
      </c>
      <c r="BR237" s="2">
        <f>SQRT('(5) year_D_R23p2-5.5km'!CB235^2+'(5) year_D_R23p2-5.5km'!$M235^2)</f>
        <v>3.9017457097083208E-2</v>
      </c>
      <c r="BS237" s="2">
        <f>SQRT('(5) year_D_R23p2-5.5km'!CC235^2+'(5) year_D_R23p2-5.5km'!$M235^2)</f>
        <v>3.9017457097083208E-2</v>
      </c>
      <c r="BT237" s="2">
        <f>SQRT('(5) year_D_R23p2-5.5km'!CD235^2+'(5) year_D_R23p2-5.5km'!$M235^2)</f>
        <v>3.9017457097083208E-2</v>
      </c>
      <c r="BU237" s="2">
        <f>SQRT('(5) year_D_R23p2-5.5km'!CE235^2+'(5) year_D_R23p2-5.5km'!$M235^2)</f>
        <v>3.9017457097083208E-2</v>
      </c>
      <c r="BV237" s="2">
        <f>SQRT('(5) year_D_R23p2-5.5km'!CF235^2+'(5) year_D_R23p2-5.5km'!$M235^2)</f>
        <v>3.9017457097083208E-2</v>
      </c>
      <c r="BW237" s="2">
        <f>SQRT('(5) year_D_R23p2-5.5km'!CG235^2+'(5) year_D_R23p2-5.5km'!$M235^2)</f>
        <v>3.9017457097083208E-2</v>
      </c>
      <c r="BX237" s="2">
        <f>SQRT('(5) year_D_R23p2-5.5km'!CH235^2+'(5) year_D_R23p2-5.5km'!$M235^2)</f>
        <v>3.9017457097083208E-2</v>
      </c>
      <c r="BY237" s="2">
        <f>SQRT('(5) year_D_R23p2-5.5km'!CI235^2+'(5) year_D_R23p2-5.5km'!$M235^2)</f>
        <v>3.9017457097083208E-2</v>
      </c>
      <c r="BZ237" s="2">
        <f>SQRT('(5) year_D_R23p2-5.5km'!CJ235^2+'(5) year_D_R23p2-5.5km'!$M235^2)</f>
        <v>3.9017457097083208E-2</v>
      </c>
      <c r="CA237" s="2">
        <f>SQRT('(5) year_D_R23p2-5.5km'!CK235^2+'(5) year_D_R23p2-5.5km'!$M235^2)</f>
        <v>3.9017457097083208E-2</v>
      </c>
      <c r="CB237" s="2">
        <f>SQRT('(5) year_D_R23p2-5.5km'!CL235^2+'(5) year_D_R23p2-5.5km'!$M235^2)</f>
        <v>3.9017457097083208E-2</v>
      </c>
      <c r="CC237" s="2">
        <f>SQRT('(5) year_D_R23p2-5.5km'!CM235^2+'(5) year_D_R23p2-5.5km'!$M235^2)</f>
        <v>3.9017457097083208E-2</v>
      </c>
      <c r="CD237" s="2">
        <f>SQRT('(5) year_D_R23p2-5.5km'!CN235^2+'(5) year_D_R23p2-5.5km'!$M235^2)</f>
        <v>3.9017457097083208E-2</v>
      </c>
      <c r="CE237" s="2">
        <f>SQRT('(5) year_D_R23p2-5.5km'!CO235^2+'(5) year_D_R23p2-5.5km'!$M235^2)</f>
        <v>3.9017457097083208E-2</v>
      </c>
      <c r="CF237" s="2">
        <f>SQRT('(5) year_D_R23p2-5.5km'!CP235^2+'(5) year_D_R23p2-5.5km'!$M235^2)</f>
        <v>3.9017457097083208E-2</v>
      </c>
      <c r="CG237" s="2">
        <f>SQRT('(5) year_D_R23p2-5.5km'!CQ235^2+'(5) year_D_R23p2-5.5km'!$M235^2)</f>
        <v>3.9017457097083208E-2</v>
      </c>
      <c r="CH237" s="2">
        <f>SQRT('(5) year_D_R23p2-5.5km'!CR235^2+'(5) year_D_R23p2-5.5km'!$M235^2)</f>
        <v>3.9017457097083208E-2</v>
      </c>
      <c r="CI237" s="2">
        <f>SQRT('(5) year_D_R23p2-5.5km'!CS235^2+'(5) year_D_R23p2-5.5km'!$M235^2)</f>
        <v>3.9017457097083208E-2</v>
      </c>
      <c r="CJ237" s="2">
        <f>SQRT('(5) year_D_R23p2-5.5km'!CT235^2+'(5) year_D_R23p2-5.5km'!$M235^2)</f>
        <v>3.9017457097083208E-2</v>
      </c>
      <c r="CK237" s="2">
        <f>SQRT('(5) year_D_R23p2-5.5km'!CU235^2+'(5) year_D_R23p2-5.5km'!$M235^2)</f>
        <v>3.9017457097083208E-2</v>
      </c>
      <c r="CL237" s="2">
        <f>SQRT('(5) year_D_R23p2-5.5km'!CV235^2+'(5) year_D_R23p2-5.5km'!$M235^2)</f>
        <v>3.9017457097083208E-2</v>
      </c>
      <c r="CM237" s="2">
        <f>SQRT('(5) year_D_R23p2-5.5km'!CW235^2+'(5) year_D_R23p2-5.5km'!$M235^2)</f>
        <v>3.9017457097083208E-2</v>
      </c>
      <c r="CN237" s="2">
        <f>SQRT('(5) year_D_R23p2-5.5km'!CX235^2+'(5) year_D_R23p2-5.5km'!$M235^2)</f>
        <v>3.9017457097083208E-2</v>
      </c>
      <c r="CO237" s="2">
        <f>SQRT('(5) year_D_R23p2-5.5km'!CY235^2+'(5) year_D_R23p2-5.5km'!$M235^2)</f>
        <v>3.9017457097083208E-2</v>
      </c>
      <c r="CP237" s="2">
        <f>SQRT('(5) year_D_R23p2-5.5km'!CZ235^2+'(5) year_D_R23p2-5.5km'!$M235^2)</f>
        <v>3.9017457097083208E-2</v>
      </c>
      <c r="CQ237" s="2">
        <f>SQRT('(5) year_D_R23p2-5.5km'!DA235^2+'(5) year_D_R23p2-5.5km'!$M235^2)</f>
        <v>3.9017457097083208E-2</v>
      </c>
      <c r="CR237" s="2">
        <f>SQRT('(5) year_D_R23p2-5.5km'!DB235^2+'(5) year_D_R23p2-5.5km'!$M235^2)</f>
        <v>3.9017457097083208E-2</v>
      </c>
      <c r="CS237" s="2">
        <f>SQRT('(5) year_D_R23p2-5.5km'!DC235^2+'(5) year_D_R23p2-5.5km'!$M235^2)</f>
        <v>3.9017457097083208E-2</v>
      </c>
      <c r="CT237" s="2">
        <f>SQRT('(5) year_D_R23p2-5.5km'!DD235^2+'(5) year_D_R23p2-5.5km'!$M235^2)</f>
        <v>3.9017457097083208E-2</v>
      </c>
      <c r="CU237" s="2">
        <f>SQRT('(5) year_D_R23p2-5.5km'!DE235^2+'(5) year_D_R23p2-5.5km'!$M235^2)</f>
        <v>3.9017457097083208E-2</v>
      </c>
      <c r="CV237" s="2">
        <f>SQRT('(5) year_D_R23p2-5.5km'!DF235^2+'(5) year_D_R23p2-5.5km'!$M235^2)</f>
        <v>3.9017457097083208E-2</v>
      </c>
      <c r="CW237" s="2">
        <f>SQRT('(5) year_D_R23p2-5.5km'!DG235^2+'(5) year_D_R23p2-5.5km'!$M235^2)</f>
        <v>3.9017457097083208E-2</v>
      </c>
      <c r="CX237" s="2">
        <f>SQRT('(5) year_D_R23p2-5.5km'!DH235^2+'(5) year_D_R23p2-5.5km'!$M235^2)</f>
        <v>3.9017457097083208E-2</v>
      </c>
      <c r="CY237" s="90">
        <f t="shared" si="31"/>
        <v>5.8163790918839709E-3</v>
      </c>
      <c r="CZ237" s="2">
        <f t="shared" si="28"/>
        <v>9.1965028326675691E-3</v>
      </c>
      <c r="DA237" s="2">
        <f t="shared" si="32"/>
        <v>9.1965028326675691E-3</v>
      </c>
    </row>
    <row r="238" spans="1:105" x14ac:dyDescent="0.2">
      <c r="A238" s="170" t="s">
        <v>110</v>
      </c>
      <c r="B238" s="3" t="s">
        <v>177</v>
      </c>
      <c r="C238" s="2">
        <f>'(6) SMB_R23p2-5km_Gl'!P237-'(5) year_D_R23p2-5.5km'!P236</f>
        <v>0.83447244178000002</v>
      </c>
      <c r="D238" s="2">
        <f>'(6) SMB_R23p2-5km_Gl'!Q237-'(5) year_D_R23p2-5.5km'!Q236</f>
        <v>0.18447244178000011</v>
      </c>
      <c r="E238" s="2">
        <f>'(6) SMB_R23p2-5km_Gl'!R237-'(5) year_D_R23p2-5.5km'!R236</f>
        <v>0.32447244178000023</v>
      </c>
      <c r="F238" s="2">
        <f>'(6) SMB_R23p2-5km_Gl'!S237-'(5) year_D_R23p2-5.5km'!S236</f>
        <v>0.13447244178000006</v>
      </c>
      <c r="G238" s="2">
        <f>'(6) SMB_R23p2-5km_Gl'!T237-'(5) year_D_R23p2-5.5km'!T236</f>
        <v>-5.5527558219999884E-2</v>
      </c>
      <c r="H238" s="2">
        <f>'(6) SMB_R23p2-5km_Gl'!U237-'(5) year_D_R23p2-5.5km'!U236</f>
        <v>0.19447244177999989</v>
      </c>
      <c r="I238" s="2">
        <f>'(6) SMB_R23p2-5km_Gl'!V237-'(5) year_D_R23p2-5.5km'!V236</f>
        <v>0.6544724417800003</v>
      </c>
      <c r="J238" s="2">
        <f>'(6) SMB_R23p2-5km_Gl'!W237-'(5) year_D_R23p2-5.5km'!W236</f>
        <v>0.61447244178000027</v>
      </c>
      <c r="K238" s="2">
        <f>'(6) SMB_R23p2-5km_Gl'!X237-'(5) year_D_R23p2-5.5km'!X236</f>
        <v>-6.5527558219999893E-2</v>
      </c>
      <c r="L238" s="2">
        <f>'(6) SMB_R23p2-5km_Gl'!Y237-'(5) year_D_R23p2-5.5km'!Y236</f>
        <v>-1.1255275582199999</v>
      </c>
      <c r="M238" s="2">
        <f>'(6) SMB_R23p2-5km_Gl'!Z237-'(5) year_D_R23p2-5.5km'!Z236</f>
        <v>-1.0155275582199998</v>
      </c>
      <c r="N238" s="2">
        <f>'(6) SMB_R23p2-5km_Gl'!AA237-'(5) year_D_R23p2-5.5km'!AA236</f>
        <v>-0.16552755821999998</v>
      </c>
      <c r="O238" s="2">
        <f>'(6) SMB_R23p2-5km_Gl'!AB237-'(5) year_D_R23p2-5.5km'!AB236</f>
        <v>-0.39552755821999996</v>
      </c>
      <c r="P238" s="2">
        <f>'(6) SMB_R23p2-5km_Gl'!AC237-'(5) year_D_R23p2-5.5km'!AC236</f>
        <v>1.0144724417800002</v>
      </c>
      <c r="Q238" s="2">
        <f>'(6) SMB_R23p2-5km_Gl'!AD237-'(5) year_D_R23p2-5.5km'!AD236</f>
        <v>0.82447244178000023</v>
      </c>
      <c r="R238" s="2">
        <f>'(6) SMB_R23p2-5km_Gl'!AE237-'(5) year_D_R23p2-5.5km'!AE236</f>
        <v>0.13265327589000009</v>
      </c>
      <c r="S238" s="2">
        <f>'(6) SMB_R23p2-5km_Gl'!AF237-'(5) year_D_R23p2-5.5km'!AF236</f>
        <v>0.16265327589000012</v>
      </c>
      <c r="T238" s="2">
        <f>'(6) SMB_R23p2-5km_Gl'!AG237-'(5) year_D_R23p2-5.5km'!AG236</f>
        <v>-0.84734672410999989</v>
      </c>
      <c r="U238" s="2">
        <f>'(6) SMB_R23p2-5km_Gl'!AH237-'(5) year_D_R23p2-5.5km'!AH236</f>
        <v>0.15265327589000011</v>
      </c>
      <c r="V238" s="2">
        <f>'(6) SMB_R23p2-5km_Gl'!AI237-'(5) year_D_R23p2-5.5km'!AI236</f>
        <v>0.21265327588999994</v>
      </c>
      <c r="W238" s="2">
        <f>'(6) SMB_R23p2-5km_Gl'!AJ237-'(5) year_D_R23p2-5.5km'!AJ236</f>
        <v>8.2653275890000044E-2</v>
      </c>
      <c r="X238" s="2">
        <f>'(6) SMB_R23p2-5km_Gl'!AK237-'(5) year_D_R23p2-5.5km'!AK236</f>
        <v>-0.3573467241099999</v>
      </c>
      <c r="Y238" s="2">
        <f>'(6) SMB_R23p2-5km_Gl'!AL237-'(5) year_D_R23p2-5.5km'!AL236</f>
        <v>0.40265327589000033</v>
      </c>
      <c r="Z238" s="2">
        <f>'(6) SMB_R23p2-5km_Gl'!AM237-'(5) year_D_R23p2-5.5km'!AM236</f>
        <v>-0.70916588999999974</v>
      </c>
      <c r="AA238" s="2">
        <f>'(6) SMB_R23p2-5km_Gl'!AN237-'(5) year_D_R23p2-5.5km'!AN236</f>
        <v>-0.46916588999999975</v>
      </c>
      <c r="AB238" s="2">
        <f>'(6) SMB_R23p2-5km_Gl'!AO237-'(5) year_D_R23p2-5.5km'!AO236</f>
        <v>0.49002999999999997</v>
      </c>
      <c r="AC238" s="2">
        <f>'(6) SMB_R23p2-5km_Gl'!AP237-'(5) year_D_R23p2-5.5km'!AP236</f>
        <v>-5.236808000000015E-2</v>
      </c>
      <c r="AD238" s="2">
        <f>'(6) SMB_R23p2-5km_Gl'!AQ237-'(5) year_D_R23p2-5.5km'!AQ236</f>
        <v>-0.40956831999999999</v>
      </c>
      <c r="AE238" s="2">
        <f>'(6) SMB_R23p2-5km_Gl'!AR237-'(5) year_D_R23p2-5.5km'!AR236</f>
        <v>-0.26676856000000004</v>
      </c>
      <c r="AF238" s="2">
        <f>'(6) SMB_R23p2-5km_Gl'!AS237-'(5) year_D_R23p2-5.5km'!AS236</f>
        <v>-0.71236957999999995</v>
      </c>
      <c r="AG238" s="2">
        <f>'(6) SMB_R23p2-5km_Gl'!AT237-'(5) year_D_R23p2-5.5km'!AT236</f>
        <v>-0.13192130092999976</v>
      </c>
      <c r="AH238" s="2">
        <f>'(6) SMB_R23p2-5km_Gl'!AU237-'(5) year_D_R23p2-5.5km'!AU236</f>
        <v>1.4100708492200005</v>
      </c>
      <c r="AI238" s="2">
        <f>'(6) SMB_R23p2-5km_Gl'!AV237-'(5) year_D_R23p2-5.5km'!AV236</f>
        <v>-0.23438252975999974</v>
      </c>
      <c r="AJ238" s="2">
        <f>'(6) SMB_R23p2-5km_Gl'!AW237-'(5) year_D_R23p2-5.5km'!AW236</f>
        <v>-0.55824908230999981</v>
      </c>
      <c r="AK238" s="2">
        <f>'(6) SMB_R23p2-5km_Gl'!AX237-'(5) year_D_R23p2-5.5km'!AX236</f>
        <v>-0.45184280242999986</v>
      </c>
      <c r="AL238" s="2">
        <f>'(6) SMB_R23p2-5km_Gl'!AY237-'(5) year_D_R23p2-5.5km'!AY236</f>
        <v>-0.48508519161999963</v>
      </c>
      <c r="AM238" s="2">
        <f>'(6) SMB_R23p2-5km_Gl'!AZ237-'(5) year_D_R23p2-5.5km'!AZ236</f>
        <v>-0.70942082284999985</v>
      </c>
      <c r="AN238" s="2">
        <f>'(6) SMB_R23p2-5km_Gl'!BA237-'(5) year_D_R23p2-5.5km'!BA236</f>
        <v>-2.8639662489999829E-2</v>
      </c>
      <c r="AO238" s="2">
        <f>'(6) SMB_R23p2-5km_Gl'!BB237-'(5) year_D_R23p2-5.5km'!BB236</f>
        <v>0.5773847995000001</v>
      </c>
      <c r="AP238" s="2">
        <f>'(6) SMB_R23p2-5km_Gl'!BC237-'(5) year_D_R23p2-5.5km'!BC236</f>
        <v>-3.3075429359999742E-2</v>
      </c>
      <c r="AQ238" s="2">
        <f>'(6) SMB_R23p2-5km_Gl'!BD237-'(5) year_D_R23p2-5.5km'!BD236</f>
        <v>-0.35317593999999997</v>
      </c>
      <c r="AR238" s="2">
        <f>'(6) SMB_R23p2-5km_Gl'!BE237-'(5) year_D_R23p2-5.5km'!BE236</f>
        <v>0.70763214482000003</v>
      </c>
      <c r="AS238" s="2">
        <f>'(6) SMB_R23p2-5km_Gl'!BF237-'(5) year_D_R23p2-5.5km'!BF236</f>
        <v>0.67443860469999994</v>
      </c>
      <c r="AT238" s="2">
        <f>'(6) SMB_R23p2-5km_Gl'!BG237-'(5) year_D_R23p2-5.5km'!BG236</f>
        <v>-5.2637500109999902E-2</v>
      </c>
      <c r="AU238" s="2">
        <f>'(6) SMB_R23p2-5km_Gl'!BH237-'(5) year_D_R23p2-5.5km'!BH236</f>
        <v>0.41243900476000017</v>
      </c>
      <c r="AV238" s="2">
        <f>'(6) SMB_R23p2-5km_Gl'!BI237-'(5) year_D_R23p2-5.5km'!BI236</f>
        <v>-0.56844164120999985</v>
      </c>
      <c r="AW238" s="2">
        <f>'(6) SMB_R23p2-5km_Gl'!BJ237-'(5) year_D_R23p2-5.5km'!BJ236</f>
        <v>0.18915397887999985</v>
      </c>
      <c r="AX238" s="23">
        <f t="shared" si="33"/>
        <v>-1.2167388315216219E-3</v>
      </c>
      <c r="AY238" s="23">
        <f t="shared" si="29"/>
        <v>8.1984196329473805E-2</v>
      </c>
      <c r="AZ238" s="23">
        <f t="shared" si="30"/>
        <v>-4.4669146670555396E-2</v>
      </c>
      <c r="BD238" s="2">
        <f>SQRT('(5) year_D_R23p2-5.5km'!BN236^2+'(5) year_D_R23p2-5.5km'!$M236^2)</f>
        <v>1.8209788080721176</v>
      </c>
      <c r="BE238" s="2">
        <f>SQRT('(5) year_D_R23p2-5.5km'!BO236^2+'(5) year_D_R23p2-5.5km'!$M236^2)</f>
        <v>1.8209788080721176</v>
      </c>
      <c r="BF238" s="2">
        <f>SQRT('(5) year_D_R23p2-5.5km'!BP236^2+'(5) year_D_R23p2-5.5km'!$M236^2)</f>
        <v>1.8209788080721176</v>
      </c>
      <c r="BG238" s="2">
        <f>SQRT('(5) year_D_R23p2-5.5km'!BQ236^2+'(5) year_D_R23p2-5.5km'!$M236^2)</f>
        <v>1.8209788080721176</v>
      </c>
      <c r="BH238" s="2">
        <f>SQRT('(5) year_D_R23p2-5.5km'!BR236^2+'(5) year_D_R23p2-5.5km'!$M236^2)</f>
        <v>1.8209788080721176</v>
      </c>
      <c r="BI238" s="2">
        <f>SQRT('(5) year_D_R23p2-5.5km'!BS236^2+'(5) year_D_R23p2-5.5km'!$M236^2)</f>
        <v>1.8209788080721176</v>
      </c>
      <c r="BJ238" s="2">
        <f>SQRT('(5) year_D_R23p2-5.5km'!BT236^2+'(5) year_D_R23p2-5.5km'!$M236^2)</f>
        <v>1.8209788080721176</v>
      </c>
      <c r="BK238" s="2">
        <f>SQRT('(5) year_D_R23p2-5.5km'!BU236^2+'(5) year_D_R23p2-5.5km'!$M236^2)</f>
        <v>1.8209788080721176</v>
      </c>
      <c r="BL238" s="2">
        <f>SQRT('(5) year_D_R23p2-5.5km'!BV236^2+'(5) year_D_R23p2-5.5km'!$M236^2)</f>
        <v>1.8209788080721176</v>
      </c>
      <c r="BM238" s="2">
        <f>SQRT('(5) year_D_R23p2-5.5km'!BW236^2+'(5) year_D_R23p2-5.5km'!$M236^2)</f>
        <v>1.8209788080721176</v>
      </c>
      <c r="BN238" s="2">
        <f>SQRT('(5) year_D_R23p2-5.5km'!BX236^2+'(5) year_D_R23p2-5.5km'!$M236^2)</f>
        <v>1.7906482499755954</v>
      </c>
      <c r="BO238" s="2">
        <f>SQRT('(5) year_D_R23p2-5.5km'!BY236^2+'(5) year_D_R23p2-5.5km'!$M236^2)</f>
        <v>1.6405963563109578</v>
      </c>
      <c r="BP238" s="2">
        <f>SQRT('(5) year_D_R23p2-5.5km'!BZ236^2+'(5) year_D_R23p2-5.5km'!$M236^2)</f>
        <v>1.4985344950640587</v>
      </c>
      <c r="BQ238" s="2">
        <f>SQRT('(5) year_D_R23p2-5.5km'!CA236^2+'(5) year_D_R23p2-5.5km'!$M236^2)</f>
        <v>1.3612717559492995</v>
      </c>
      <c r="BR238" s="2">
        <f>SQRT('(5) year_D_R23p2-5.5km'!CB236^2+'(5) year_D_R23p2-5.5km'!$M236^2)</f>
        <v>1.2320021895174209</v>
      </c>
      <c r="BS238" s="2">
        <f>SQRT('(5) year_D_R23p2-5.5km'!CC236^2+'(5) year_D_R23p2-5.5km'!$M236^2)</f>
        <v>1.110241926819391</v>
      </c>
      <c r="BT238" s="2">
        <f>SQRT('(5) year_D_R23p2-5.5km'!CD236^2+'(5) year_D_R23p2-5.5km'!$M236^2)</f>
        <v>0.9920609376140489</v>
      </c>
      <c r="BU238" s="2">
        <f>SQRT('(5) year_D_R23p2-5.5km'!CE236^2+'(5) year_D_R23p2-5.5km'!$M236^2)</f>
        <v>0.88029468648774156</v>
      </c>
      <c r="BV238" s="2">
        <f>SQRT('(5) year_D_R23p2-5.5km'!CF236^2+'(5) year_D_R23p2-5.5km'!$M236^2)</f>
        <v>0.77495037229849495</v>
      </c>
      <c r="BW238" s="2">
        <f>SQRT('(5) year_D_R23p2-5.5km'!CG236^2+'(5) year_D_R23p2-5.5km'!$M236^2)</f>
        <v>0.67444413879749909</v>
      </c>
      <c r="BX238" s="2">
        <f>SQRT('(5) year_D_R23p2-5.5km'!CH236^2+'(5) year_D_R23p2-5.5km'!$M236^2)</f>
        <v>0.58039168807868824</v>
      </c>
      <c r="BY238" s="2">
        <f>SQRT('(5) year_D_R23p2-5.5km'!CI236^2+'(5) year_D_R23p2-5.5km'!$M236^2)</f>
        <v>0.49123778163674203</v>
      </c>
      <c r="BZ238" s="2">
        <f>SQRT('(5) year_D_R23p2-5.5km'!CJ236^2+'(5) year_D_R23p2-5.5km'!$M236^2)</f>
        <v>0.41024534938209734</v>
      </c>
      <c r="CA238" s="2">
        <f>SQRT('(5) year_D_R23p2-5.5km'!CK236^2+'(5) year_D_R23p2-5.5km'!$M236^2)</f>
        <v>0.34266859196515825</v>
      </c>
      <c r="CB238" s="2">
        <f>SQRT('(5) year_D_R23p2-5.5km'!CL236^2+'(5) year_D_R23p2-5.5km'!$M236^2)</f>
        <v>0.31136575384514459</v>
      </c>
      <c r="CC238" s="2">
        <f>SQRT('(5) year_D_R23p2-5.5km'!CM236^2+'(5) year_D_R23p2-5.5km'!$M236^2)</f>
        <v>0.25329369266077062</v>
      </c>
      <c r="CD238" s="2">
        <f>SQRT('(5) year_D_R23p2-5.5km'!CN236^2+'(5) year_D_R23p2-5.5km'!$M236^2)</f>
        <v>0.26607634075532366</v>
      </c>
      <c r="CE238" s="2">
        <f>SQRT('(5) year_D_R23p2-5.5km'!CO236^2+'(5) year_D_R23p2-5.5km'!$M236^2)</f>
        <v>0.27821604675634792</v>
      </c>
      <c r="CF238" s="2">
        <f>SQRT('(5) year_D_R23p2-5.5km'!CP236^2+'(5) year_D_R23p2-5.5km'!$M236^2)</f>
        <v>0.26590884474554299</v>
      </c>
      <c r="CG238" s="2">
        <f>SQRT('(5) year_D_R23p2-5.5km'!CQ236^2+'(5) year_D_R23p2-5.5km'!$M236^2)</f>
        <v>0.26677754098552747</v>
      </c>
      <c r="CH238" s="2">
        <f>SQRT('(5) year_D_R23p2-5.5km'!CR236^2+'(5) year_D_R23p2-5.5km'!$M236^2)</f>
        <v>0.27047705039738817</v>
      </c>
      <c r="CI238" s="2">
        <f>SQRT('(5) year_D_R23p2-5.5km'!CS236^2+'(5) year_D_R23p2-5.5km'!$M236^2)</f>
        <v>0.29494210298360307</v>
      </c>
      <c r="CJ238" s="2">
        <f>SQRT('(5) year_D_R23p2-5.5km'!CT236^2+'(5) year_D_R23p2-5.5km'!$M236^2)</f>
        <v>0.32846847022191672</v>
      </c>
      <c r="CK238" s="2">
        <f>SQRT('(5) year_D_R23p2-5.5km'!CU236^2+'(5) year_D_R23p2-5.5km'!$M236^2)</f>
        <v>0.30059509929054895</v>
      </c>
      <c r="CL238" s="2">
        <f>SQRT('(5) year_D_R23p2-5.5km'!CV236^2+'(5) year_D_R23p2-5.5km'!$M236^2)</f>
        <v>0.31243962999132091</v>
      </c>
      <c r="CM238" s="2">
        <f>SQRT('(5) year_D_R23p2-5.5km'!CW236^2+'(5) year_D_R23p2-5.5km'!$M236^2)</f>
        <v>0.35421341709668386</v>
      </c>
      <c r="CN238" s="2">
        <f>SQRT('(5) year_D_R23p2-5.5km'!CX236^2+'(5) year_D_R23p2-5.5km'!$M236^2)</f>
        <v>0.33976489064829168</v>
      </c>
      <c r="CO238" s="2">
        <f>SQRT('(5) year_D_R23p2-5.5km'!CY236^2+'(5) year_D_R23p2-5.5km'!$M236^2)</f>
        <v>0.33737851008980041</v>
      </c>
      <c r="CP238" s="2">
        <f>SQRT('(5) year_D_R23p2-5.5km'!CZ236^2+'(5) year_D_R23p2-5.5km'!$M236^2)</f>
        <v>0.27992723691907129</v>
      </c>
      <c r="CQ238" s="2">
        <f>SQRT('(5) year_D_R23p2-5.5km'!DA236^2+'(5) year_D_R23p2-5.5km'!$M236^2)</f>
        <v>0.28684190217067496</v>
      </c>
      <c r="CR238" s="2">
        <f>SQRT('(5) year_D_R23p2-5.5km'!DB236^2+'(5) year_D_R23p2-5.5km'!$M236^2)</f>
        <v>0.27957815883356441</v>
      </c>
      <c r="CS238" s="2">
        <f>SQRT('(5) year_D_R23p2-5.5km'!DC236^2+'(5) year_D_R23p2-5.5km'!$M236^2)</f>
        <v>0.27412438941645034</v>
      </c>
      <c r="CT238" s="2">
        <f>SQRT('(5) year_D_R23p2-5.5km'!DD236^2+'(5) year_D_R23p2-5.5km'!$M236^2)</f>
        <v>0.27451731731885942</v>
      </c>
      <c r="CU238" s="2">
        <f>SQRT('(5) year_D_R23p2-5.5km'!DE236^2+'(5) year_D_R23p2-5.5km'!$M236^2)</f>
        <v>0.27895997952641099</v>
      </c>
      <c r="CV238" s="2">
        <f>SQRT('(5) year_D_R23p2-5.5km'!DF236^2+'(5) year_D_R23p2-5.5km'!$M236^2)</f>
        <v>0.2963596618099254</v>
      </c>
      <c r="CW238" s="2">
        <f>SQRT('(5) year_D_R23p2-5.5km'!DG236^2+'(5) year_D_R23p2-5.5km'!$M236^2)</f>
        <v>0.30175464278494185</v>
      </c>
      <c r="CX238" s="2">
        <f>SQRT('(5) year_D_R23p2-5.5km'!DH236^2+'(5) year_D_R23p2-5.5km'!$M236^2)</f>
        <v>0.30841506104657956</v>
      </c>
      <c r="CY238" s="90">
        <f t="shared" si="31"/>
        <v>0.12457606960164908</v>
      </c>
      <c r="CZ238" s="2">
        <f t="shared" si="28"/>
        <v>0.36583954522141454</v>
      </c>
      <c r="DA238" s="2">
        <f t="shared" si="32"/>
        <v>6.9964665343293167E-2</v>
      </c>
    </row>
    <row r="239" spans="1:105" x14ac:dyDescent="0.2">
      <c r="A239" s="170" t="s">
        <v>164</v>
      </c>
      <c r="B239" s="3" t="s">
        <v>177</v>
      </c>
      <c r="C239" s="2">
        <f>'(6) SMB_R23p2-5km_Gl'!P238-'(5) year_D_R23p2-5.5km'!P237</f>
        <v>1.1382182882400003</v>
      </c>
      <c r="D239" s="2">
        <f>'(6) SMB_R23p2-5km_Gl'!Q238-'(5) year_D_R23p2-5.5km'!Q237</f>
        <v>0.21821828823999989</v>
      </c>
      <c r="E239" s="2">
        <f>'(6) SMB_R23p2-5km_Gl'!R238-'(5) year_D_R23p2-5.5km'!R237</f>
        <v>0.53442577952000025</v>
      </c>
      <c r="F239" s="2">
        <f>'(6) SMB_R23p2-5km_Gl'!S238-'(5) year_D_R23p2-5.5km'!S237</f>
        <v>0.41252952516000008</v>
      </c>
      <c r="G239" s="2">
        <f>'(6) SMB_R23p2-5km_Gl'!T238-'(5) year_D_R23p2-5.5km'!T237</f>
        <v>0.11873701644000012</v>
      </c>
      <c r="H239" s="2">
        <f>'(6) SMB_R23p2-5km_Gl'!U238-'(5) year_D_R23p2-5.5km'!U237</f>
        <v>0.69494450772000027</v>
      </c>
      <c r="I239" s="2">
        <f>'(6) SMB_R23p2-5km_Gl'!V238-'(5) year_D_R23p2-5.5km'!V237</f>
        <v>0.7711519990000002</v>
      </c>
      <c r="J239" s="2">
        <f>'(6) SMB_R23p2-5km_Gl'!W238-'(5) year_D_R23p2-5.5km'!W237</f>
        <v>0.8173594902800001</v>
      </c>
      <c r="K239" s="2">
        <f>'(6) SMB_R23p2-5km_Gl'!X238-'(5) year_D_R23p2-5.5km'!X237</f>
        <v>0.21546323591999994</v>
      </c>
      <c r="L239" s="2">
        <f>'(6) SMB_R23p2-5km_Gl'!Y238-'(5) year_D_R23p2-5.5km'!Y237</f>
        <v>-0.84832927279999981</v>
      </c>
      <c r="M239" s="2">
        <f>'(6) SMB_R23p2-5km_Gl'!Z238-'(5) year_D_R23p2-5.5km'!Z237</f>
        <v>-0.70212178152000004</v>
      </c>
      <c r="N239" s="2">
        <f>'(6) SMB_R23p2-5km_Gl'!AA238-'(5) year_D_R23p2-5.5km'!AA237</f>
        <v>-7.5914290239999849E-2</v>
      </c>
      <c r="O239" s="2">
        <f>'(6) SMB_R23p2-5km_Gl'!AB238-'(5) year_D_R23p2-5.5km'!AB237</f>
        <v>-0.37970679895999981</v>
      </c>
      <c r="P239" s="2">
        <f>'(6) SMB_R23p2-5km_Gl'!AC238-'(5) year_D_R23p2-5.5km'!AC237</f>
        <v>1.27839694668</v>
      </c>
      <c r="Q239" s="2">
        <f>'(6) SMB_R23p2-5km_Gl'!AD238-'(5) year_D_R23p2-5.5km'!AD237</f>
        <v>0.93460443796000026</v>
      </c>
      <c r="R239" s="2">
        <f>'(6) SMB_R23p2-5km_Gl'!AE238-'(5) year_D_R23p2-5.5km'!AE237</f>
        <v>0.2808119292400002</v>
      </c>
      <c r="S239" s="2">
        <f>'(6) SMB_R23p2-5km_Gl'!AF238-'(5) year_D_R23p2-5.5km'!AF237</f>
        <v>0.2970194205200003</v>
      </c>
      <c r="T239" s="2">
        <f>'(6) SMB_R23p2-5km_Gl'!AG238-'(5) year_D_R23p2-5.5km'!AG237</f>
        <v>-0.65488820000000003</v>
      </c>
      <c r="U239" s="2">
        <f>'(6) SMB_R23p2-5km_Gl'!AH238-'(5) year_D_R23p2-5.5km'!AH237</f>
        <v>0.36321743999999989</v>
      </c>
      <c r="V239" s="2">
        <f>'(6) SMB_R23p2-5km_Gl'!AI238-'(5) year_D_R23p2-5.5km'!AI237</f>
        <v>0.47942872000000003</v>
      </c>
      <c r="W239" s="2">
        <f>'(6) SMB_R23p2-5km_Gl'!AJ238-'(5) year_D_R23p2-5.5km'!AJ237</f>
        <v>0.12563999999999997</v>
      </c>
      <c r="X239" s="2">
        <f>'(6) SMB_R23p2-5km_Gl'!AK238-'(5) year_D_R23p2-5.5km'!AK237</f>
        <v>-0.21193744000000003</v>
      </c>
      <c r="Y239" s="2">
        <f>'(6) SMB_R23p2-5km_Gl'!AL238-'(5) year_D_R23p2-5.5km'!AL237</f>
        <v>0.59529443999999976</v>
      </c>
      <c r="Z239" s="2">
        <f>'(6) SMB_R23p2-5km_Gl'!AM238-'(5) year_D_R23p2-5.5km'!AM237</f>
        <v>-0.47255696000000014</v>
      </c>
      <c r="AA239" s="2">
        <f>'(6) SMB_R23p2-5km_Gl'!AN238-'(5) year_D_R23p2-5.5km'!AN237</f>
        <v>-0.27230272000000011</v>
      </c>
      <c r="AB239" s="2">
        <f>'(6) SMB_R23p2-5km_Gl'!AO238-'(5) year_D_R23p2-5.5km'!AO237</f>
        <v>0.36114044000000023</v>
      </c>
      <c r="AC239" s="2">
        <f>'(6) SMB_R23p2-5km_Gl'!AP238-'(5) year_D_R23p2-5.5km'!AP237</f>
        <v>-4.3862891199999865E-2</v>
      </c>
      <c r="AD239" s="2">
        <f>'(6) SMB_R23p2-5km_Gl'!AQ238-'(5) year_D_R23p2-5.5km'!AQ237</f>
        <v>-0.58930329523999991</v>
      </c>
      <c r="AE239" s="2">
        <f>'(6) SMB_R23p2-5km_Gl'!AR238-'(5) year_D_R23p2-5.5km'!AR237</f>
        <v>-0.46663616492000015</v>
      </c>
      <c r="AF239" s="2">
        <f>'(6) SMB_R23p2-5km_Gl'!AS238-'(5) year_D_R23p2-5.5km'!AS237</f>
        <v>-0.58951905944000016</v>
      </c>
      <c r="AG239" s="2">
        <f>'(6) SMB_R23p2-5km_Gl'!AT238-'(5) year_D_R23p2-5.5km'!AT237</f>
        <v>-3.358344096000021E-2</v>
      </c>
      <c r="AH239" s="2">
        <f>'(6) SMB_R23p2-5km_Gl'!AU238-'(5) year_D_R23p2-5.5km'!AU237</f>
        <v>1.5643083292</v>
      </c>
      <c r="AI239" s="2">
        <f>'(6) SMB_R23p2-5km_Gl'!AV238-'(5) year_D_R23p2-5.5km'!AV237</f>
        <v>-0.16685192912000013</v>
      </c>
      <c r="AJ239" s="2">
        <f>'(6) SMB_R23p2-5km_Gl'!AW238-'(5) year_D_R23p2-5.5km'!AW237</f>
        <v>-0.46762659379999971</v>
      </c>
      <c r="AK239" s="2">
        <f>'(6) SMB_R23p2-5km_Gl'!AX238-'(5) year_D_R23p2-5.5km'!AX237</f>
        <v>-0.49842248715999982</v>
      </c>
      <c r="AL239" s="2">
        <f>'(6) SMB_R23p2-5km_Gl'!AY238-'(5) year_D_R23p2-5.5km'!AY237</f>
        <v>-0.21813356512000004</v>
      </c>
      <c r="AM239" s="2">
        <f>'(6) SMB_R23p2-5km_Gl'!AZ238-'(5) year_D_R23p2-5.5km'!AZ237</f>
        <v>-0.45360500111999991</v>
      </c>
      <c r="AN239" s="2">
        <f>'(6) SMB_R23p2-5km_Gl'!BA238-'(5) year_D_R23p2-5.5km'!BA237</f>
        <v>0.11151956911999994</v>
      </c>
      <c r="AO239" s="2">
        <f>'(6) SMB_R23p2-5km_Gl'!BB238-'(5) year_D_R23p2-5.5km'!BB237</f>
        <v>0.54530071168000016</v>
      </c>
      <c r="AP239" s="2">
        <f>'(6) SMB_R23p2-5km_Gl'!BC238-'(5) year_D_R23p2-5.5km'!BC237</f>
        <v>0.13142184383999989</v>
      </c>
      <c r="AQ239" s="2">
        <f>'(6) SMB_R23p2-5km_Gl'!BD238-'(5) year_D_R23p2-5.5km'!BD237</f>
        <v>-0.31349852624000007</v>
      </c>
      <c r="AR239" s="2">
        <f>'(6) SMB_R23p2-5km_Gl'!BE238-'(5) year_D_R23p2-5.5km'!BE237</f>
        <v>0.66082407683999977</v>
      </c>
      <c r="AS239" s="2">
        <f>'(6) SMB_R23p2-5km_Gl'!BF238-'(5) year_D_R23p2-5.5km'!BF237</f>
        <v>0.52354973443999997</v>
      </c>
      <c r="AT239" s="2">
        <f>'(6) SMB_R23p2-5km_Gl'!BG238-'(5) year_D_R23p2-5.5km'!BG237</f>
        <v>-0.23753984900000003</v>
      </c>
      <c r="AU239" s="2">
        <f>'(6) SMB_R23p2-5km_Gl'!BH238-'(5) year_D_R23p2-5.5km'!BH237</f>
        <v>0.43641368031999983</v>
      </c>
      <c r="AV239" s="2">
        <f>'(6) SMB_R23p2-5km_Gl'!BI238-'(5) year_D_R23p2-5.5km'!BI237</f>
        <v>-0.29171586920000014</v>
      </c>
      <c r="AW239" s="2">
        <f>'(6) SMB_R23p2-5km_Gl'!BJ238-'(5) year_D_R23p2-5.5km'!BJ237</f>
        <v>0.31290976719999963</v>
      </c>
      <c r="AX239" s="23">
        <f t="shared" si="33"/>
        <v>0.12221486335478264</v>
      </c>
      <c r="AY239" s="23">
        <f t="shared" si="29"/>
        <v>0.2849546295473685</v>
      </c>
      <c r="AZ239" s="23">
        <f t="shared" si="30"/>
        <v>1.3122525519999952E-2</v>
      </c>
      <c r="BD239" s="2">
        <f>SQRT('(5) year_D_R23p2-5.5km'!BN237^2+'(5) year_D_R23p2-5.5km'!$M237^2)</f>
        <v>0.44649000074419037</v>
      </c>
      <c r="BE239" s="2">
        <f>SQRT('(5) year_D_R23p2-5.5km'!BO237^2+'(5) year_D_R23p2-5.5km'!$M237^2)</f>
        <v>0.42386031979339828</v>
      </c>
      <c r="BF239" s="2">
        <f>SQRT('(5) year_D_R23p2-5.5km'!BP237^2+'(5) year_D_R23p2-5.5km'!$M237^2)</f>
        <v>0.43000705178022919</v>
      </c>
      <c r="BG239" s="2">
        <f>SQRT('(5) year_D_R23p2-5.5km'!BQ237^2+'(5) year_D_R23p2-5.5km'!$M237^2)</f>
        <v>0.44722707524237548</v>
      </c>
      <c r="BH239" s="2">
        <f>SQRT('(5) year_D_R23p2-5.5km'!BR237^2+'(5) year_D_R23p2-5.5km'!$M237^2)</f>
        <v>0.47603284504495447</v>
      </c>
      <c r="BI239" s="2">
        <f>SQRT('(5) year_D_R23p2-5.5km'!BS237^2+'(5) year_D_R23p2-5.5km'!$M237^2)</f>
        <v>0.51053054539899356</v>
      </c>
      <c r="BJ239" s="2">
        <f>SQRT('(5) year_D_R23p2-5.5km'!BT237^2+'(5) year_D_R23p2-5.5km'!$M237^2)</f>
        <v>0.55072439588341959</v>
      </c>
      <c r="BK239" s="2">
        <f>SQRT('(5) year_D_R23p2-5.5km'!BU237^2+'(5) year_D_R23p2-5.5km'!$M237^2)</f>
        <v>0.59472431094671918</v>
      </c>
      <c r="BL239" s="2">
        <f>SQRT('(5) year_D_R23p2-5.5km'!BV237^2+'(5) year_D_R23p2-5.5km'!$M237^2)</f>
        <v>0.64417633714234901</v>
      </c>
      <c r="BM239" s="2">
        <f>SQRT('(5) year_D_R23p2-5.5km'!BW237^2+'(5) year_D_R23p2-5.5km'!$M237^2)</f>
        <v>0.6938908037536401</v>
      </c>
      <c r="BN239" s="2">
        <f>SQRT('(5) year_D_R23p2-5.5km'!BX237^2+'(5) year_D_R23p2-5.5km'!$M237^2)</f>
        <v>0.7492998354304059</v>
      </c>
      <c r="BO239" s="2">
        <f>SQRT('(5) year_D_R23p2-5.5km'!BY237^2+'(5) year_D_R23p2-5.5km'!$M237^2)</f>
        <v>0.74979017028367434</v>
      </c>
      <c r="BP239" s="2">
        <f>SQRT('(5) year_D_R23p2-5.5km'!BZ237^2+'(5) year_D_R23p2-5.5km'!$M237^2)</f>
        <v>0.69536207656243398</v>
      </c>
      <c r="BQ239" s="2">
        <f>SQRT('(5) year_D_R23p2-5.5km'!CA237^2+'(5) year_D_R23p2-5.5km'!$M237^2)</f>
        <v>0.64638369711190846</v>
      </c>
      <c r="BR239" s="2">
        <f>SQRT('(5) year_D_R23p2-5.5km'!CB237^2+'(5) year_D_R23p2-5.5km'!$M237^2)</f>
        <v>0.59766824412434605</v>
      </c>
      <c r="BS239" s="2">
        <f>SQRT('(5) year_D_R23p2-5.5km'!CC237^2+'(5) year_D_R23p2-5.5km'!$M237^2)</f>
        <v>0.55465085371612655</v>
      </c>
      <c r="BT239" s="2">
        <f>SQRT('(5) year_D_R23p2-5.5km'!CD237^2+'(5) year_D_R23p2-5.5km'!$M237^2)</f>
        <v>0.51544046572771829</v>
      </c>
      <c r="BU239" s="2">
        <f>SQRT('(5) year_D_R23p2-5.5km'!CE237^2+'(5) year_D_R23p2-5.5km'!$M237^2)</f>
        <v>0.48144860889336788</v>
      </c>
      <c r="BV239" s="2">
        <f>SQRT('(5) year_D_R23p2-5.5km'!CF237^2+'(5) year_D_R23p2-5.5km'!$M237^2)</f>
        <v>0.45341112500836828</v>
      </c>
      <c r="BW239" s="2">
        <f>SQRT('(5) year_D_R23p2-5.5km'!CG237^2+'(5) year_D_R23p2-5.5km'!$M237^2)</f>
        <v>0.43694764901746774</v>
      </c>
      <c r="BX239" s="2">
        <f>SQRT('(5) year_D_R23p2-5.5km'!CH237^2+'(5) year_D_R23p2-5.5km'!$M237^2)</f>
        <v>0.32335274146277415</v>
      </c>
      <c r="BY239" s="2">
        <f>SQRT('(5) year_D_R23p2-5.5km'!CI237^2+'(5) year_D_R23p2-5.5km'!$M237^2)</f>
        <v>0.3614648645684248</v>
      </c>
      <c r="BZ239" s="2">
        <f>SQRT('(5) year_D_R23p2-5.5km'!CJ237^2+'(5) year_D_R23p2-5.5km'!$M237^2)</f>
        <v>0.32794988349490461</v>
      </c>
      <c r="CA239" s="2">
        <f>SQRT('(5) year_D_R23p2-5.5km'!CK237^2+'(5) year_D_R23p2-5.5km'!$M237^2)</f>
        <v>0.3674872655361992</v>
      </c>
      <c r="CB239" s="2">
        <f>SQRT('(5) year_D_R23p2-5.5km'!CL237^2+'(5) year_D_R23p2-5.5km'!$M237^2)</f>
        <v>0.44285437397725724</v>
      </c>
      <c r="CC239" s="2">
        <f>SQRT('(5) year_D_R23p2-5.5km'!CM237^2+'(5) year_D_R23p2-5.5km'!$M237^2)</f>
        <v>0.32817865835277543</v>
      </c>
      <c r="CD239" s="2">
        <f>SQRT('(5) year_D_R23p2-5.5km'!CN237^2+'(5) year_D_R23p2-5.5km'!$M237^2)</f>
        <v>0.3391764849110479</v>
      </c>
      <c r="CE239" s="2">
        <f>SQRT('(5) year_D_R23p2-5.5km'!CO237^2+'(5) year_D_R23p2-5.5km'!$M237^2)</f>
        <v>0.36711125290356733</v>
      </c>
      <c r="CF239" s="2">
        <f>SQRT('(5) year_D_R23p2-5.5km'!CP237^2+'(5) year_D_R23p2-5.5km'!$M237^2)</f>
        <v>0.44747415079388109</v>
      </c>
      <c r="CG239" s="2">
        <f>SQRT('(5) year_D_R23p2-5.5km'!CQ237^2+'(5) year_D_R23p2-5.5km'!$M237^2)</f>
        <v>0.40885398730040068</v>
      </c>
      <c r="CH239" s="2">
        <f>SQRT('(5) year_D_R23p2-5.5km'!CR237^2+'(5) year_D_R23p2-5.5km'!$M237^2)</f>
        <v>0.35545417575646682</v>
      </c>
      <c r="CI239" s="2">
        <f>SQRT('(5) year_D_R23p2-5.5km'!CS237^2+'(5) year_D_R23p2-5.5km'!$M237^2)</f>
        <v>0.37892947121415183</v>
      </c>
      <c r="CJ239" s="2">
        <f>SQRT('(5) year_D_R23p2-5.5km'!CT237^2+'(5) year_D_R23p2-5.5km'!$M237^2)</f>
        <v>0.42409788733124343</v>
      </c>
      <c r="CK239" s="2">
        <f>SQRT('(5) year_D_R23p2-5.5km'!CU237^2+'(5) year_D_R23p2-5.5km'!$M237^2)</f>
        <v>0.4067334308744292</v>
      </c>
      <c r="CL239" s="2">
        <f>SQRT('(5) year_D_R23p2-5.5km'!CV237^2+'(5) year_D_R23p2-5.5km'!$M237^2)</f>
        <v>0.39471967355961984</v>
      </c>
      <c r="CM239" s="2">
        <f>SQRT('(5) year_D_R23p2-5.5km'!CW237^2+'(5) year_D_R23p2-5.5km'!$M237^2)</f>
        <v>0.34587179970718651</v>
      </c>
      <c r="CN239" s="2">
        <f>SQRT('(5) year_D_R23p2-5.5km'!CX237^2+'(5) year_D_R23p2-5.5km'!$M237^2)</f>
        <v>0.33542080853613748</v>
      </c>
      <c r="CO239" s="2">
        <f>SQRT('(5) year_D_R23p2-5.5km'!CY237^2+'(5) year_D_R23p2-5.5km'!$M237^2)</f>
        <v>0.32602260634953578</v>
      </c>
      <c r="CP239" s="2">
        <f>SQRT('(5) year_D_R23p2-5.5km'!CZ237^2+'(5) year_D_R23p2-5.5km'!$M237^2)</f>
        <v>0.32924317552396215</v>
      </c>
      <c r="CQ239" s="2">
        <f>SQRT('(5) year_D_R23p2-5.5km'!DA237^2+'(5) year_D_R23p2-5.5km'!$M237^2)</f>
        <v>0.30967508748853734</v>
      </c>
      <c r="CR239" s="2">
        <f>SQRT('(5) year_D_R23p2-5.5km'!DB237^2+'(5) year_D_R23p2-5.5km'!$M237^2)</f>
        <v>0.33012325871190096</v>
      </c>
      <c r="CS239" s="2">
        <f>SQRT('(5) year_D_R23p2-5.5km'!DC237^2+'(5) year_D_R23p2-5.5km'!$M237^2)</f>
        <v>0.34206194861164219</v>
      </c>
      <c r="CT239" s="2">
        <f>SQRT('(5) year_D_R23p2-5.5km'!DD237^2+'(5) year_D_R23p2-5.5km'!$M237^2)</f>
        <v>0.3432309044320857</v>
      </c>
      <c r="CU239" s="2">
        <f>SQRT('(5) year_D_R23p2-5.5km'!DE237^2+'(5) year_D_R23p2-5.5km'!$M237^2)</f>
        <v>0.33926955290075778</v>
      </c>
      <c r="CV239" s="2">
        <f>SQRT('(5) year_D_R23p2-5.5km'!DF237^2+'(5) year_D_R23p2-5.5km'!$M237^2)</f>
        <v>0.33698587620118936</v>
      </c>
      <c r="CW239" s="2">
        <f>SQRT('(5) year_D_R23p2-5.5km'!DG237^2+'(5) year_D_R23p2-5.5km'!$M237^2)</f>
        <v>0.31710827714768597</v>
      </c>
      <c r="CX239" s="2">
        <f>SQRT('(5) year_D_R23p2-5.5km'!DH237^2+'(5) year_D_R23p2-5.5km'!$M237^2)</f>
        <v>0.32744977979930845</v>
      </c>
      <c r="CY239" s="90">
        <f t="shared" si="31"/>
        <v>6.6197068463052594E-2</v>
      </c>
      <c r="CZ239" s="2">
        <f t="shared" si="28"/>
        <v>0.13225525214143063</v>
      </c>
      <c r="DA239" s="2">
        <f t="shared" si="32"/>
        <v>8.4738577662095332E-2</v>
      </c>
    </row>
    <row r="240" spans="1:105" x14ac:dyDescent="0.2">
      <c r="A240" s="170" t="s">
        <v>76</v>
      </c>
      <c r="B240" s="3" t="s">
        <v>177</v>
      </c>
      <c r="C240" s="2">
        <f>'(6) SMB_R23p2-5km_Gl'!P239-'(5) year_D_R23p2-5.5km'!P238</f>
        <v>0.18</v>
      </c>
      <c r="D240" s="2">
        <f>'(6) SMB_R23p2-5km_Gl'!Q239-'(5) year_D_R23p2-5.5km'!Q238</f>
        <v>0.09</v>
      </c>
      <c r="E240" s="2">
        <f>'(6) SMB_R23p2-5km_Gl'!R239-'(5) year_D_R23p2-5.5km'!R238</f>
        <v>-0.03</v>
      </c>
      <c r="F240" s="2">
        <f>'(6) SMB_R23p2-5km_Gl'!S239-'(5) year_D_R23p2-5.5km'!S238</f>
        <v>-0.04</v>
      </c>
      <c r="G240" s="2">
        <f>'(6) SMB_R23p2-5km_Gl'!T239-'(5) year_D_R23p2-5.5km'!T238</f>
        <v>-0.28000000000000003</v>
      </c>
      <c r="H240" s="2">
        <f>'(6) SMB_R23p2-5km_Gl'!U239-'(5) year_D_R23p2-5.5km'!U238</f>
        <v>-0.18</v>
      </c>
      <c r="I240" s="2">
        <f>'(6) SMB_R23p2-5km_Gl'!V239-'(5) year_D_R23p2-5.5km'!V238</f>
        <v>0.01</v>
      </c>
      <c r="J240" s="2">
        <f>'(6) SMB_R23p2-5km_Gl'!W239-'(5) year_D_R23p2-5.5km'!W238</f>
        <v>0.03</v>
      </c>
      <c r="K240" s="2">
        <f>'(6) SMB_R23p2-5km_Gl'!X239-'(5) year_D_R23p2-5.5km'!X238</f>
        <v>-0.23</v>
      </c>
      <c r="L240" s="2">
        <f>'(6) SMB_R23p2-5km_Gl'!Y239-'(5) year_D_R23p2-5.5km'!Y238</f>
        <v>-0.54</v>
      </c>
      <c r="M240" s="2">
        <f>'(6) SMB_R23p2-5km_Gl'!Z239-'(5) year_D_R23p2-5.5km'!Z238</f>
        <v>-0.47</v>
      </c>
      <c r="N240" s="2">
        <f>'(6) SMB_R23p2-5km_Gl'!AA239-'(5) year_D_R23p2-5.5km'!AA238</f>
        <v>-0.23</v>
      </c>
      <c r="O240" s="2">
        <f>'(6) SMB_R23p2-5km_Gl'!AB239-'(5) year_D_R23p2-5.5km'!AB238</f>
        <v>-0.43</v>
      </c>
      <c r="P240" s="2">
        <f>'(6) SMB_R23p2-5km_Gl'!AC239-'(5) year_D_R23p2-5.5km'!AC238</f>
        <v>0</v>
      </c>
      <c r="Q240" s="2">
        <f>'(6) SMB_R23p2-5km_Gl'!AD239-'(5) year_D_R23p2-5.5km'!AD238</f>
        <v>0.06</v>
      </c>
      <c r="R240" s="2">
        <f>'(6) SMB_R23p2-5km_Gl'!AE239-'(5) year_D_R23p2-5.5km'!AE238</f>
        <v>-0.21</v>
      </c>
      <c r="S240" s="2">
        <f>'(6) SMB_R23p2-5km_Gl'!AF239-'(5) year_D_R23p2-5.5km'!AF238</f>
        <v>-0.23</v>
      </c>
      <c r="T240" s="2">
        <f>'(6) SMB_R23p2-5km_Gl'!AG239-'(5) year_D_R23p2-5.5km'!AG238</f>
        <v>-0.51</v>
      </c>
      <c r="U240" s="2">
        <f>'(6) SMB_R23p2-5km_Gl'!AH239-'(5) year_D_R23p2-5.5km'!AH238</f>
        <v>-0.17</v>
      </c>
      <c r="V240" s="2">
        <f>'(6) SMB_R23p2-5km_Gl'!AI239-'(5) year_D_R23p2-5.5km'!AI238</f>
        <v>-0.09</v>
      </c>
      <c r="W240" s="2">
        <f>'(6) SMB_R23p2-5km_Gl'!AJ239-'(5) year_D_R23p2-5.5km'!AJ238</f>
        <v>-0.15</v>
      </c>
      <c r="X240" s="2">
        <f>'(6) SMB_R23p2-5km_Gl'!AK239-'(5) year_D_R23p2-5.5km'!AK238</f>
        <v>-0.28000000000000003</v>
      </c>
      <c r="Y240" s="2">
        <f>'(6) SMB_R23p2-5km_Gl'!AL239-'(5) year_D_R23p2-5.5km'!AL238</f>
        <v>-0.25</v>
      </c>
      <c r="Z240" s="2">
        <f>'(6) SMB_R23p2-5km_Gl'!AM239-'(5) year_D_R23p2-5.5km'!AM238</f>
        <v>-0.46</v>
      </c>
      <c r="AA240" s="2">
        <f>'(6) SMB_R23p2-5km_Gl'!AN239-'(5) year_D_R23p2-5.5km'!AN238</f>
        <v>-0.33</v>
      </c>
      <c r="AB240" s="2">
        <f>'(6) SMB_R23p2-5km_Gl'!AO239-'(5) year_D_R23p2-5.5km'!AO238</f>
        <v>-0.25</v>
      </c>
      <c r="AC240" s="2">
        <f>'(6) SMB_R23p2-5km_Gl'!AP239-'(5) year_D_R23p2-5.5km'!AP238</f>
        <v>-0.4</v>
      </c>
      <c r="AD240" s="2">
        <f>'(6) SMB_R23p2-5km_Gl'!AQ239-'(5) year_D_R23p2-5.5km'!AQ238</f>
        <v>-0.38</v>
      </c>
      <c r="AE240" s="2">
        <f>'(6) SMB_R23p2-5km_Gl'!AR239-'(5) year_D_R23p2-5.5km'!AR238</f>
        <v>-0.42</v>
      </c>
      <c r="AF240" s="2">
        <f>'(6) SMB_R23p2-5km_Gl'!AS239-'(5) year_D_R23p2-5.5km'!AS238</f>
        <v>-0.64</v>
      </c>
      <c r="AG240" s="2">
        <f>'(6) SMB_R23p2-5km_Gl'!AT239-'(5) year_D_R23p2-5.5km'!AT238</f>
        <v>-0.47</v>
      </c>
      <c r="AH240" s="2">
        <f>'(6) SMB_R23p2-5km_Gl'!AU239-'(5) year_D_R23p2-5.5km'!AU238</f>
        <v>-0.05</v>
      </c>
      <c r="AI240" s="2">
        <f>'(6) SMB_R23p2-5km_Gl'!AV239-'(5) year_D_R23p2-5.5km'!AV238</f>
        <v>-0.51</v>
      </c>
      <c r="AJ240" s="2">
        <f>'(6) SMB_R23p2-5km_Gl'!AW239-'(5) year_D_R23p2-5.5km'!AW238</f>
        <v>-0.57999999999999996</v>
      </c>
      <c r="AK240" s="2">
        <f>'(6) SMB_R23p2-5km_Gl'!AX239-'(5) year_D_R23p2-5.5km'!AX238</f>
        <v>-0.53</v>
      </c>
      <c r="AL240" s="2">
        <f>'(6) SMB_R23p2-5km_Gl'!AY239-'(5) year_D_R23p2-5.5km'!AY238</f>
        <v>-0.5</v>
      </c>
      <c r="AM240" s="2">
        <f>'(6) SMB_R23p2-5km_Gl'!AZ239-'(5) year_D_R23p2-5.5km'!AZ238</f>
        <v>-0.72</v>
      </c>
      <c r="AN240" s="2">
        <f>'(6) SMB_R23p2-5km_Gl'!BA239-'(5) year_D_R23p2-5.5km'!BA238</f>
        <v>-0.37</v>
      </c>
      <c r="AO240" s="2">
        <f>'(6) SMB_R23p2-5km_Gl'!BB239-'(5) year_D_R23p2-5.5km'!BB238</f>
        <v>-0.43</v>
      </c>
      <c r="AP240" s="2">
        <f>'(6) SMB_R23p2-5km_Gl'!BC239-'(5) year_D_R23p2-5.5km'!BC238</f>
        <v>-0.54</v>
      </c>
      <c r="AQ240" s="2">
        <f>'(6) SMB_R23p2-5km_Gl'!BD239-'(5) year_D_R23p2-5.5km'!BD238</f>
        <v>-0.59</v>
      </c>
      <c r="AR240" s="2">
        <f>'(6) SMB_R23p2-5km_Gl'!BE239-'(5) year_D_R23p2-5.5km'!BE238</f>
        <v>-0.26</v>
      </c>
      <c r="AS240" s="2">
        <f>'(6) SMB_R23p2-5km_Gl'!BF239-'(5) year_D_R23p2-5.5km'!BF238</f>
        <v>-0.31</v>
      </c>
      <c r="AT240" s="2">
        <f>'(6) SMB_R23p2-5km_Gl'!BG239-'(5) year_D_R23p2-5.5km'!BG238</f>
        <v>-0.42</v>
      </c>
      <c r="AU240" s="2">
        <f>'(6) SMB_R23p2-5km_Gl'!BH239-'(5) year_D_R23p2-5.5km'!BH238</f>
        <v>-0.4</v>
      </c>
      <c r="AV240" s="2">
        <f>'(6) SMB_R23p2-5km_Gl'!BI239-'(5) year_D_R23p2-5.5km'!BI238</f>
        <v>-0.64</v>
      </c>
      <c r="AW240" s="2">
        <f>'(6) SMB_R23p2-5km_Gl'!BJ239-'(5) year_D_R23p2-5.5km'!BJ238</f>
        <v>-0.37</v>
      </c>
      <c r="AX240" s="23">
        <f t="shared" si="33"/>
        <v>-0.30760869565217386</v>
      </c>
      <c r="AY240" s="23">
        <f t="shared" si="29"/>
        <v>-0.16736842105263156</v>
      </c>
      <c r="AZ240" s="23">
        <f t="shared" si="30"/>
        <v>-0.4655555555555555</v>
      </c>
      <c r="BD240" s="2">
        <f>SQRT('(5) year_D_R23p2-5.5km'!BN238^2+'(5) year_D_R23p2-5.5km'!$M238^2)</f>
        <v>1.1583570568009479E-2</v>
      </c>
      <c r="BE240" s="2">
        <f>SQRT('(5) year_D_R23p2-5.5km'!BO238^2+'(5) year_D_R23p2-5.5km'!$M238^2)</f>
        <v>1.1583570568009479E-2</v>
      </c>
      <c r="BF240" s="2">
        <f>SQRT('(5) year_D_R23p2-5.5km'!BP238^2+'(5) year_D_R23p2-5.5km'!$M238^2)</f>
        <v>1.1583570568009479E-2</v>
      </c>
      <c r="BG240" s="2">
        <f>SQRT('(5) year_D_R23p2-5.5km'!BQ238^2+'(5) year_D_R23p2-5.5km'!$M238^2)</f>
        <v>1.1583570568009479E-2</v>
      </c>
      <c r="BH240" s="2">
        <f>SQRT('(5) year_D_R23p2-5.5km'!BR238^2+'(5) year_D_R23p2-5.5km'!$M238^2)</f>
        <v>1.1583570568009479E-2</v>
      </c>
      <c r="BI240" s="2">
        <f>SQRT('(5) year_D_R23p2-5.5km'!BS238^2+'(5) year_D_R23p2-5.5km'!$M238^2)</f>
        <v>1.1583570568009479E-2</v>
      </c>
      <c r="BJ240" s="2">
        <f>SQRT('(5) year_D_R23p2-5.5km'!BT238^2+'(5) year_D_R23p2-5.5km'!$M238^2)</f>
        <v>1.1583570568009479E-2</v>
      </c>
      <c r="BK240" s="2">
        <f>SQRT('(5) year_D_R23p2-5.5km'!BU238^2+'(5) year_D_R23p2-5.5km'!$M238^2)</f>
        <v>1.1583570568009479E-2</v>
      </c>
      <c r="BL240" s="2">
        <f>SQRT('(5) year_D_R23p2-5.5km'!BV238^2+'(5) year_D_R23p2-5.5km'!$M238^2)</f>
        <v>1.1583570568009479E-2</v>
      </c>
      <c r="BM240" s="2">
        <f>SQRT('(5) year_D_R23p2-5.5km'!BW238^2+'(5) year_D_R23p2-5.5km'!$M238^2)</f>
        <v>1.1583570568009479E-2</v>
      </c>
      <c r="BN240" s="2">
        <f>SQRT('(5) year_D_R23p2-5.5km'!BX238^2+'(5) year_D_R23p2-5.5km'!$M238^2)</f>
        <v>1.1583570568009479E-2</v>
      </c>
      <c r="BO240" s="2">
        <f>SQRT('(5) year_D_R23p2-5.5km'!BY238^2+'(5) year_D_R23p2-5.5km'!$M238^2)</f>
        <v>1.1583570568009479E-2</v>
      </c>
      <c r="BP240" s="2">
        <f>SQRT('(5) year_D_R23p2-5.5km'!BZ238^2+'(5) year_D_R23p2-5.5km'!$M238^2)</f>
        <v>1.1583570568009479E-2</v>
      </c>
      <c r="BQ240" s="2">
        <f>SQRT('(5) year_D_R23p2-5.5km'!CA238^2+'(5) year_D_R23p2-5.5km'!$M238^2)</f>
        <v>1.1583570568009479E-2</v>
      </c>
      <c r="BR240" s="2">
        <f>SQRT('(5) year_D_R23p2-5.5km'!CB238^2+'(5) year_D_R23p2-5.5km'!$M238^2)</f>
        <v>1.1583570568009479E-2</v>
      </c>
      <c r="BS240" s="2">
        <f>SQRT('(5) year_D_R23p2-5.5km'!CC238^2+'(5) year_D_R23p2-5.5km'!$M238^2)</f>
        <v>1.1583570568009479E-2</v>
      </c>
      <c r="BT240" s="2">
        <f>SQRT('(5) year_D_R23p2-5.5km'!CD238^2+'(5) year_D_R23p2-5.5km'!$M238^2)</f>
        <v>1.1583570568009479E-2</v>
      </c>
      <c r="BU240" s="2">
        <f>SQRT('(5) year_D_R23p2-5.5km'!CE238^2+'(5) year_D_R23p2-5.5km'!$M238^2)</f>
        <v>1.1583570568009479E-2</v>
      </c>
      <c r="BV240" s="2">
        <f>SQRT('(5) year_D_R23p2-5.5km'!CF238^2+'(5) year_D_R23p2-5.5km'!$M238^2)</f>
        <v>1.1583570568009479E-2</v>
      </c>
      <c r="BW240" s="2">
        <f>SQRT('(5) year_D_R23p2-5.5km'!CG238^2+'(5) year_D_R23p2-5.5km'!$M238^2)</f>
        <v>1.1583570568009479E-2</v>
      </c>
      <c r="BX240" s="2">
        <f>SQRT('(5) year_D_R23p2-5.5km'!CH238^2+'(5) year_D_R23p2-5.5km'!$M238^2)</f>
        <v>1.1583570568009479E-2</v>
      </c>
      <c r="BY240" s="2">
        <f>SQRT('(5) year_D_R23p2-5.5km'!CI238^2+'(5) year_D_R23p2-5.5km'!$M238^2)</f>
        <v>1.1583570568009479E-2</v>
      </c>
      <c r="BZ240" s="2">
        <f>SQRT('(5) year_D_R23p2-5.5km'!CJ238^2+'(5) year_D_R23p2-5.5km'!$M238^2)</f>
        <v>1.1583570568009479E-2</v>
      </c>
      <c r="CA240" s="2">
        <f>SQRT('(5) year_D_R23p2-5.5km'!CK238^2+'(5) year_D_R23p2-5.5km'!$M238^2)</f>
        <v>1.1583570568009479E-2</v>
      </c>
      <c r="CB240" s="2">
        <f>SQRT('(5) year_D_R23p2-5.5km'!CL238^2+'(5) year_D_R23p2-5.5km'!$M238^2)</f>
        <v>1.1583570568009479E-2</v>
      </c>
      <c r="CC240" s="2">
        <f>SQRT('(5) year_D_R23p2-5.5km'!CM238^2+'(5) year_D_R23p2-5.5km'!$M238^2)</f>
        <v>1.1583570568009479E-2</v>
      </c>
      <c r="CD240" s="2">
        <f>SQRT('(5) year_D_R23p2-5.5km'!CN238^2+'(5) year_D_R23p2-5.5km'!$M238^2)</f>
        <v>1.1583570568009479E-2</v>
      </c>
      <c r="CE240" s="2">
        <f>SQRT('(5) year_D_R23p2-5.5km'!CO238^2+'(5) year_D_R23p2-5.5km'!$M238^2)</f>
        <v>1.1583570568009479E-2</v>
      </c>
      <c r="CF240" s="2">
        <f>SQRT('(5) year_D_R23p2-5.5km'!CP238^2+'(5) year_D_R23p2-5.5km'!$M238^2)</f>
        <v>1.1583570568009479E-2</v>
      </c>
      <c r="CG240" s="2">
        <f>SQRT('(5) year_D_R23p2-5.5km'!CQ238^2+'(5) year_D_R23p2-5.5km'!$M238^2)</f>
        <v>1.1583570568009479E-2</v>
      </c>
      <c r="CH240" s="2">
        <f>SQRT('(5) year_D_R23p2-5.5km'!CR238^2+'(5) year_D_R23p2-5.5km'!$M238^2)</f>
        <v>1.1583570568009479E-2</v>
      </c>
      <c r="CI240" s="2">
        <f>SQRT('(5) year_D_R23p2-5.5km'!CS238^2+'(5) year_D_R23p2-5.5km'!$M238^2)</f>
        <v>1.1583570568009479E-2</v>
      </c>
      <c r="CJ240" s="2">
        <f>SQRT('(5) year_D_R23p2-5.5km'!CT238^2+'(5) year_D_R23p2-5.5km'!$M238^2)</f>
        <v>1.1583570568009479E-2</v>
      </c>
      <c r="CK240" s="2">
        <f>SQRT('(5) year_D_R23p2-5.5km'!CU238^2+'(5) year_D_R23p2-5.5km'!$M238^2)</f>
        <v>1.1583570568009479E-2</v>
      </c>
      <c r="CL240" s="2">
        <f>SQRT('(5) year_D_R23p2-5.5km'!CV238^2+'(5) year_D_R23p2-5.5km'!$M238^2)</f>
        <v>1.1583570568009479E-2</v>
      </c>
      <c r="CM240" s="2">
        <f>SQRT('(5) year_D_R23p2-5.5km'!CW238^2+'(5) year_D_R23p2-5.5km'!$M238^2)</f>
        <v>1.1583570568009479E-2</v>
      </c>
      <c r="CN240" s="2">
        <f>SQRT('(5) year_D_R23p2-5.5km'!CX238^2+'(5) year_D_R23p2-5.5km'!$M238^2)</f>
        <v>1.1583570568009479E-2</v>
      </c>
      <c r="CO240" s="2">
        <f>SQRT('(5) year_D_R23p2-5.5km'!CY238^2+'(5) year_D_R23p2-5.5km'!$M238^2)</f>
        <v>1.1583570568009479E-2</v>
      </c>
      <c r="CP240" s="2">
        <f>SQRT('(5) year_D_R23p2-5.5km'!CZ238^2+'(5) year_D_R23p2-5.5km'!$M238^2)</f>
        <v>1.1583570568009479E-2</v>
      </c>
      <c r="CQ240" s="2">
        <f>SQRT('(5) year_D_R23p2-5.5km'!DA238^2+'(5) year_D_R23p2-5.5km'!$M238^2)</f>
        <v>1.1583570568009479E-2</v>
      </c>
      <c r="CR240" s="2">
        <f>SQRT('(5) year_D_R23p2-5.5km'!DB238^2+'(5) year_D_R23p2-5.5km'!$M238^2)</f>
        <v>1.1583570568009479E-2</v>
      </c>
      <c r="CS240" s="2">
        <f>SQRT('(5) year_D_R23p2-5.5km'!DC238^2+'(5) year_D_R23p2-5.5km'!$M238^2)</f>
        <v>1.1583570568009479E-2</v>
      </c>
      <c r="CT240" s="2">
        <f>SQRT('(5) year_D_R23p2-5.5km'!DD238^2+'(5) year_D_R23p2-5.5km'!$M238^2)</f>
        <v>1.1583570568009479E-2</v>
      </c>
      <c r="CU240" s="2">
        <f>SQRT('(5) year_D_R23p2-5.5km'!DE238^2+'(5) year_D_R23p2-5.5km'!$M238^2)</f>
        <v>1.1583570568009479E-2</v>
      </c>
      <c r="CV240" s="2">
        <f>SQRT('(5) year_D_R23p2-5.5km'!DF238^2+'(5) year_D_R23p2-5.5km'!$M238^2)</f>
        <v>1.1583570568009479E-2</v>
      </c>
      <c r="CW240" s="2">
        <f>SQRT('(5) year_D_R23p2-5.5km'!DG238^2+'(5) year_D_R23p2-5.5km'!$M238^2)</f>
        <v>1.1583570568009479E-2</v>
      </c>
      <c r="CX240" s="2">
        <f>SQRT('(5) year_D_R23p2-5.5km'!DH238^2+'(5) year_D_R23p2-5.5km'!$M238^2)</f>
        <v>1.1583570568009479E-2</v>
      </c>
      <c r="CY240" s="90">
        <f t="shared" si="31"/>
        <v>1.7267767474823355E-3</v>
      </c>
      <c r="CZ240" s="2">
        <f t="shared" si="28"/>
        <v>2.7302737663308049E-3</v>
      </c>
      <c r="DA240" s="2">
        <f t="shared" si="32"/>
        <v>2.7302737663308044E-3</v>
      </c>
    </row>
    <row r="241" spans="1:105" x14ac:dyDescent="0.2">
      <c r="A241" s="170" t="s">
        <v>109</v>
      </c>
      <c r="B241" s="3" t="s">
        <v>177</v>
      </c>
      <c r="C241" s="2">
        <f>'(6) SMB_R23p2-5km_Gl'!P240-'(5) year_D_R23p2-5.5km'!P239</f>
        <v>0.73160000000000003</v>
      </c>
      <c r="D241" s="2">
        <f>'(6) SMB_R23p2-5km_Gl'!Q240-'(5) year_D_R23p2-5.5km'!Q239</f>
        <v>2.1600000000000064E-2</v>
      </c>
      <c r="E241" s="2">
        <f>'(6) SMB_R23p2-5km_Gl'!R240-'(5) year_D_R23p2-5.5km'!R239</f>
        <v>0.19159999999999999</v>
      </c>
      <c r="F241" s="2">
        <f>'(6) SMB_R23p2-5km_Gl'!S240-'(5) year_D_R23p2-5.5km'!S239</f>
        <v>0.21160000000000001</v>
      </c>
      <c r="G241" s="2">
        <f>'(6) SMB_R23p2-5km_Gl'!T240-'(5) year_D_R23p2-5.5km'!T239</f>
        <v>-0.23839999999999995</v>
      </c>
      <c r="H241" s="2">
        <f>'(6) SMB_R23p2-5km_Gl'!U240-'(5) year_D_R23p2-5.5km'!U239</f>
        <v>0.28160000000000029</v>
      </c>
      <c r="I241" s="2">
        <f>'(6) SMB_R23p2-5km_Gl'!V240-'(5) year_D_R23p2-5.5km'!V239</f>
        <v>0.51160000000000028</v>
      </c>
      <c r="J241" s="2">
        <f>'(6) SMB_R23p2-5km_Gl'!W240-'(5) year_D_R23p2-5.5km'!W239</f>
        <v>0.66160000000000019</v>
      </c>
      <c r="K241" s="2">
        <f>'(6) SMB_R23p2-5km_Gl'!X240-'(5) year_D_R23p2-5.5km'!X239</f>
        <v>-0.16839999999999988</v>
      </c>
      <c r="L241" s="2">
        <f>'(6) SMB_R23p2-5km_Gl'!Y240-'(5) year_D_R23p2-5.5km'!Y239</f>
        <v>-0.98839999999999995</v>
      </c>
      <c r="M241" s="2">
        <f>'(6) SMB_R23p2-5km_Gl'!Z240-'(5) year_D_R23p2-5.5km'!Z239</f>
        <v>-0.97839999999999994</v>
      </c>
      <c r="N241" s="2">
        <f>'(6) SMB_R23p2-5km_Gl'!AA240-'(5) year_D_R23p2-5.5km'!AA239</f>
        <v>-0.27839999999999998</v>
      </c>
      <c r="O241" s="2">
        <f>'(6) SMB_R23p2-5km_Gl'!AB240-'(5) year_D_R23p2-5.5km'!AB239</f>
        <v>-0.59839999999999982</v>
      </c>
      <c r="P241" s="2">
        <f>'(6) SMB_R23p2-5km_Gl'!AC240-'(5) year_D_R23p2-5.5km'!AC239</f>
        <v>0.87160000000000015</v>
      </c>
      <c r="Q241" s="2">
        <f>'(6) SMB_R23p2-5km_Gl'!AD240-'(5) year_D_R23p2-5.5km'!AD239</f>
        <v>0.5616000000000001</v>
      </c>
      <c r="R241" s="2">
        <f>'(6) SMB_R23p2-5km_Gl'!AE240-'(5) year_D_R23p2-5.5km'!AE239</f>
        <v>-1.8399999999999972E-2</v>
      </c>
      <c r="S241" s="2">
        <f>'(6) SMB_R23p2-5km_Gl'!AF240-'(5) year_D_R23p2-5.5km'!AF239</f>
        <v>6.1600000000000099E-2</v>
      </c>
      <c r="T241" s="2">
        <f>'(6) SMB_R23p2-5km_Gl'!AG240-'(5) year_D_R23p2-5.5km'!AG239</f>
        <v>-0.89839999999999987</v>
      </c>
      <c r="U241" s="2">
        <f>'(6) SMB_R23p2-5km_Gl'!AH240-'(5) year_D_R23p2-5.5km'!AH239</f>
        <v>0.17159999999999997</v>
      </c>
      <c r="V241" s="2">
        <f>'(6) SMB_R23p2-5km_Gl'!AI240-'(5) year_D_R23p2-5.5km'!AI239</f>
        <v>0.29160000000000008</v>
      </c>
      <c r="W241" s="2">
        <f>'(6) SMB_R23p2-5km_Gl'!AJ240-'(5) year_D_R23p2-5.5km'!AJ239</f>
        <v>9.1599999999999904E-2</v>
      </c>
      <c r="X241" s="2">
        <f>'(6) SMB_R23p2-5km_Gl'!AK240-'(5) year_D_R23p2-5.5km'!AK239</f>
        <v>-0.31425199999999998</v>
      </c>
      <c r="Y241" s="2">
        <f>'(6) SMB_R23p2-5km_Gl'!AL240-'(5) year_D_R23p2-5.5km'!AL239</f>
        <v>0.46795760000000008</v>
      </c>
      <c r="Z241" s="2">
        <f>'(6) SMB_R23p2-5km_Gl'!AM240-'(5) year_D_R23p2-5.5km'!AM239</f>
        <v>-0.49446959999999995</v>
      </c>
      <c r="AA241" s="2">
        <f>'(6) SMB_R23p2-5km_Gl'!AN240-'(5) year_D_R23p2-5.5km'!AN239</f>
        <v>4.3103200000000008E-2</v>
      </c>
      <c r="AB241" s="2">
        <f>'(6) SMB_R23p2-5km_Gl'!AO240-'(5) year_D_R23p2-5.5km'!AO239</f>
        <v>0.62116479999999985</v>
      </c>
      <c r="AC241" s="2">
        <f>'(6) SMB_R23p2-5km_Gl'!AP240-'(5) year_D_R23p2-5.5km'!AP239</f>
        <v>-0.15249439999999992</v>
      </c>
      <c r="AD241" s="2">
        <f>'(6) SMB_R23p2-5km_Gl'!AQ240-'(5) year_D_R23p2-5.5km'!AQ239</f>
        <v>-0.74003039999999998</v>
      </c>
      <c r="AE241" s="2">
        <f>'(6) SMB_R23p2-5km_Gl'!AR240-'(5) year_D_R23p2-5.5km'!AR239</f>
        <v>-0.40756639999999988</v>
      </c>
      <c r="AF241" s="2">
        <f>'(6) SMB_R23p2-5km_Gl'!AS240-'(5) year_D_R23p2-5.5km'!AS239</f>
        <v>-0.63671599999999984</v>
      </c>
      <c r="AG241" s="2">
        <f>'(6) SMB_R23p2-5km_Gl'!AT240-'(5) year_D_R23p2-5.5km'!AT239</f>
        <v>8.0240800000000112E-2</v>
      </c>
      <c r="AH241" s="2">
        <f>'(6) SMB_R23p2-5km_Gl'!AU240-'(5) year_D_R23p2-5.5km'!AU239</f>
        <v>1.5144792</v>
      </c>
      <c r="AI241" s="2">
        <f>'(6) SMB_R23p2-5km_Gl'!AV240-'(5) year_D_R23p2-5.5km'!AV239</f>
        <v>-0.40937760000000001</v>
      </c>
      <c r="AJ241" s="2">
        <f>'(6) SMB_R23p2-5km_Gl'!AW240-'(5) year_D_R23p2-5.5km'!AW239</f>
        <v>-0.54990319999999993</v>
      </c>
      <c r="AK241" s="2">
        <f>'(6) SMB_R23p2-5km_Gl'!AX240-'(5) year_D_R23p2-5.5km'!AX239</f>
        <v>-0.58932399999999974</v>
      </c>
      <c r="AL241" s="2">
        <f>'(6) SMB_R23p2-5km_Gl'!AY240-'(5) year_D_R23p2-5.5km'!AY239</f>
        <v>-0.45716800000000002</v>
      </c>
      <c r="AM241" s="2">
        <f>'(6) SMB_R23p2-5km_Gl'!AZ240-'(5) year_D_R23p2-5.5km'!AZ239</f>
        <v>-0.39979599999999982</v>
      </c>
      <c r="AN241" s="2">
        <f>'(6) SMB_R23p2-5km_Gl'!BA240-'(5) year_D_R23p2-5.5km'!BA239</f>
        <v>-7.5266400000000067E-2</v>
      </c>
      <c r="AO241" s="2">
        <f>'(6) SMB_R23p2-5km_Gl'!BB240-'(5) year_D_R23p2-5.5km'!BB239</f>
        <v>0.28737839999999992</v>
      </c>
      <c r="AP241" s="2">
        <f>'(6) SMB_R23p2-5km_Gl'!BC240-'(5) year_D_R23p2-5.5km'!BC239</f>
        <v>7.672560000000006E-2</v>
      </c>
      <c r="AQ241" s="2">
        <f>'(6) SMB_R23p2-5km_Gl'!BD240-'(5) year_D_R23p2-5.5km'!BD239</f>
        <v>-0.65129919999999997</v>
      </c>
      <c r="AR241" s="2">
        <f>'(6) SMB_R23p2-5km_Gl'!BE240-'(5) year_D_R23p2-5.5km'!BE239</f>
        <v>0.93674239999999998</v>
      </c>
      <c r="AS241" s="2">
        <f>'(6) SMB_R23p2-5km_Gl'!BF240-'(5) year_D_R23p2-5.5km'!BF239</f>
        <v>0.34007680000000007</v>
      </c>
      <c r="AT241" s="2">
        <f>'(6) SMB_R23p2-5km_Gl'!BG240-'(5) year_D_R23p2-5.5km'!BG239</f>
        <v>-0.36798479999999989</v>
      </c>
      <c r="AU241" s="2">
        <f>'(6) SMB_R23p2-5km_Gl'!BH240-'(5) year_D_R23p2-5.5km'!BH239</f>
        <v>0.28284880000000001</v>
      </c>
      <c r="AV241" s="2">
        <f>'(6) SMB_R23p2-5km_Gl'!BI240-'(5) year_D_R23p2-5.5km'!BI239</f>
        <v>-0.30678960000000011</v>
      </c>
      <c r="AW241" s="2">
        <f>'(6) SMB_R23p2-5km_Gl'!BJ240-'(5) year_D_R23p2-5.5km'!BJ239</f>
        <v>1.5632000000000978E-3</v>
      </c>
      <c r="AX241" s="23">
        <f t="shared" si="33"/>
        <v>-3.0611304347826031E-2</v>
      </c>
      <c r="AY241" s="23">
        <f t="shared" si="29"/>
        <v>5.8105263157895463E-3</v>
      </c>
      <c r="AZ241" s="23">
        <f t="shared" si="30"/>
        <v>-7.4038844444444404E-2</v>
      </c>
      <c r="BD241" s="2">
        <f>SQRT('(5) year_D_R23p2-5.5km'!BN239^2+'(5) year_D_R23p2-5.5km'!$M239^2)</f>
        <v>2.2847892393465496</v>
      </c>
      <c r="BE241" s="2">
        <f>SQRT('(5) year_D_R23p2-5.5km'!BO239^2+'(5) year_D_R23p2-5.5km'!$M239^2)</f>
        <v>2.2847892393465496</v>
      </c>
      <c r="BF241" s="2">
        <f>SQRT('(5) year_D_R23p2-5.5km'!BP239^2+'(5) year_D_R23p2-5.5km'!$M239^2)</f>
        <v>2.2847892393465496</v>
      </c>
      <c r="BG241" s="2">
        <f>SQRT('(5) year_D_R23p2-5.5km'!BQ239^2+'(5) year_D_R23p2-5.5km'!$M239^2)</f>
        <v>2.2847892393465496</v>
      </c>
      <c r="BH241" s="2">
        <f>SQRT('(5) year_D_R23p2-5.5km'!BR239^2+'(5) year_D_R23p2-5.5km'!$M239^2)</f>
        <v>2.2847892393465496</v>
      </c>
      <c r="BI241" s="2">
        <f>SQRT('(5) year_D_R23p2-5.5km'!BS239^2+'(5) year_D_R23p2-5.5km'!$M239^2)</f>
        <v>2.2847892393465496</v>
      </c>
      <c r="BJ241" s="2">
        <f>SQRT('(5) year_D_R23p2-5.5km'!BT239^2+'(5) year_D_R23p2-5.5km'!$M239^2)</f>
        <v>2.2502952104253371</v>
      </c>
      <c r="BK241" s="2">
        <f>SQRT('(5) year_D_R23p2-5.5km'!BU239^2+'(5) year_D_R23p2-5.5km'!$M239^2)</f>
        <v>2.0704157635801095</v>
      </c>
      <c r="BL241" s="2">
        <f>SQRT('(5) year_D_R23p2-5.5km'!BV239^2+'(5) year_D_R23p2-5.5km'!$M239^2)</f>
        <v>1.9005969480623746</v>
      </c>
      <c r="BM241" s="2">
        <f>SQRT('(5) year_D_R23p2-5.5km'!BW239^2+'(5) year_D_R23p2-5.5km'!$M239^2)</f>
        <v>1.7390192168366936</v>
      </c>
      <c r="BN241" s="2">
        <f>SQRT('(5) year_D_R23p2-5.5km'!BX239^2+'(5) year_D_R23p2-5.5km'!$M239^2)</f>
        <v>1.5858110025130232</v>
      </c>
      <c r="BO241" s="2">
        <f>SQRT('(5) year_D_R23p2-5.5km'!BY239^2+'(5) year_D_R23p2-5.5km'!$M239^2)</f>
        <v>1.4392756163237337</v>
      </c>
      <c r="BP241" s="2">
        <f>SQRT('(5) year_D_R23p2-5.5km'!BZ239^2+'(5) year_D_R23p2-5.5km'!$M239^2)</f>
        <v>1.3034156051927561</v>
      </c>
      <c r="BQ241" s="2">
        <f>SQRT('(5) year_D_R23p2-5.5km'!CA239^2+'(5) year_D_R23p2-5.5km'!$M239^2)</f>
        <v>1.1766866319294911</v>
      </c>
      <c r="BR241" s="2">
        <f>SQRT('(5) year_D_R23p2-5.5km'!CB239^2+'(5) year_D_R23p2-5.5km'!$M239^2)</f>
        <v>1.0578000837250916</v>
      </c>
      <c r="BS241" s="2">
        <f>SQRT('(5) year_D_R23p2-5.5km'!CC239^2+'(5) year_D_R23p2-5.5km'!$M239^2)</f>
        <v>0.94766299848975188</v>
      </c>
      <c r="BT241" s="2">
        <f>SQRT('(5) year_D_R23p2-5.5km'!CD239^2+'(5) year_D_R23p2-5.5km'!$M239^2)</f>
        <v>0.85095345616559992</v>
      </c>
      <c r="BU241" s="2">
        <f>SQRT('(5) year_D_R23p2-5.5km'!CE239^2+'(5) year_D_R23p2-5.5km'!$M239^2)</f>
        <v>0.76616683641669803</v>
      </c>
      <c r="BV241" s="2">
        <f>SQRT('(5) year_D_R23p2-5.5km'!CF239^2+'(5) year_D_R23p2-5.5km'!$M239^2)</f>
        <v>0.7013359269936581</v>
      </c>
      <c r="BW241" s="2">
        <f>SQRT('(5) year_D_R23p2-5.5km'!CG239^2+'(5) year_D_R23p2-5.5km'!$M239^2)</f>
        <v>0.65862615428999027</v>
      </c>
      <c r="BX241" s="2">
        <f>SQRT('(5) year_D_R23p2-5.5km'!CH239^2+'(5) year_D_R23p2-5.5km'!$M239^2)</f>
        <v>0.64384771692126086</v>
      </c>
      <c r="BY241" s="2">
        <f>SQRT('(5) year_D_R23p2-5.5km'!CI239^2+'(5) year_D_R23p2-5.5km'!$M239^2)</f>
        <v>0.59252310701803035</v>
      </c>
      <c r="BZ241" s="2">
        <f>SQRT('(5) year_D_R23p2-5.5km'!CJ239^2+'(5) year_D_R23p2-5.5km'!$M239^2)</f>
        <v>0.53442879606846216</v>
      </c>
      <c r="CA241" s="2">
        <f>SQRT('(5) year_D_R23p2-5.5km'!CK239^2+'(5) year_D_R23p2-5.5km'!$M239^2)</f>
        <v>0.57261703674063058</v>
      </c>
      <c r="CB241" s="2">
        <f>SQRT('(5) year_D_R23p2-5.5km'!CL239^2+'(5) year_D_R23p2-5.5km'!$M239^2)</f>
        <v>0.5977013594699031</v>
      </c>
      <c r="CC241" s="2">
        <f>SQRT('(5) year_D_R23p2-5.5km'!CM239^2+'(5) year_D_R23p2-5.5km'!$M239^2)</f>
        <v>0.59594377368652451</v>
      </c>
      <c r="CD241" s="2">
        <f>SQRT('(5) year_D_R23p2-5.5km'!CN239^2+'(5) year_D_R23p2-5.5km'!$M239^2)</f>
        <v>0.62224382659142929</v>
      </c>
      <c r="CE241" s="2">
        <f>SQRT('(5) year_D_R23p2-5.5km'!CO239^2+'(5) year_D_R23p2-5.5km'!$M239^2)</f>
        <v>0.64978271189923109</v>
      </c>
      <c r="CF241" s="2">
        <f>SQRT('(5) year_D_R23p2-5.5km'!CP239^2+'(5) year_D_R23p2-5.5km'!$M239^2)</f>
        <v>0.674908788545727</v>
      </c>
      <c r="CG241" s="2">
        <f>SQRT('(5) year_D_R23p2-5.5km'!CQ239^2+'(5) year_D_R23p2-5.5km'!$M239^2)</f>
        <v>0.56049367467585898</v>
      </c>
      <c r="CH241" s="2">
        <f>SQRT('(5) year_D_R23p2-5.5km'!CR239^2+'(5) year_D_R23p2-5.5km'!$M239^2)</f>
        <v>0.59364481805280622</v>
      </c>
      <c r="CI241" s="2">
        <f>SQRT('(5) year_D_R23p2-5.5km'!CS239^2+'(5) year_D_R23p2-5.5km'!$M239^2)</f>
        <v>0.51065755949270253</v>
      </c>
      <c r="CJ241" s="2">
        <f>SQRT('(5) year_D_R23p2-5.5km'!CT239^2+'(5) year_D_R23p2-5.5km'!$M239^2)</f>
        <v>0.72480701278433513</v>
      </c>
      <c r="CK241" s="2">
        <f>SQRT('(5) year_D_R23p2-5.5km'!CU239^2+'(5) year_D_R23p2-5.5km'!$M239^2)</f>
        <v>0.69403242489384542</v>
      </c>
      <c r="CL241" s="2">
        <f>SQRT('(5) year_D_R23p2-5.5km'!CV239^2+'(5) year_D_R23p2-5.5km'!$M239^2)</f>
        <v>0.63913625561571197</v>
      </c>
      <c r="CM241" s="2">
        <f>SQRT('(5) year_D_R23p2-5.5km'!CW239^2+'(5) year_D_R23p2-5.5km'!$M239^2)</f>
        <v>0.65563713241834043</v>
      </c>
      <c r="CN241" s="2">
        <f>SQRT('(5) year_D_R23p2-5.5km'!CX239^2+'(5) year_D_R23p2-5.5km'!$M239^2)</f>
        <v>0.52312191930207341</v>
      </c>
      <c r="CO241" s="2">
        <f>SQRT('(5) year_D_R23p2-5.5km'!CY239^2+'(5) year_D_R23p2-5.5km'!$M239^2)</f>
        <v>0.59746773935136177</v>
      </c>
      <c r="CP241" s="2">
        <f>SQRT('(5) year_D_R23p2-5.5km'!CZ239^2+'(5) year_D_R23p2-5.5km'!$M239^2)</f>
        <v>0.58207515573723145</v>
      </c>
      <c r="CQ241" s="2">
        <f>SQRT('(5) year_D_R23p2-5.5km'!DA239^2+'(5) year_D_R23p2-5.5km'!$M239^2)</f>
        <v>0.50819239953224504</v>
      </c>
      <c r="CR241" s="2">
        <f>SQRT('(5) year_D_R23p2-5.5km'!DB239^2+'(5) year_D_R23p2-5.5km'!$M239^2)</f>
        <v>0.56707975229992913</v>
      </c>
      <c r="CS241" s="2">
        <f>SQRT('(5) year_D_R23p2-5.5km'!DC239^2+'(5) year_D_R23p2-5.5km'!$M239^2)</f>
        <v>0.3791772114697422</v>
      </c>
      <c r="CT241" s="2">
        <f>SQRT('(5) year_D_R23p2-5.5km'!DD239^2+'(5) year_D_R23p2-5.5km'!$M239^2)</f>
        <v>0.48878203427060085</v>
      </c>
      <c r="CU241" s="2">
        <f>SQRT('(5) year_D_R23p2-5.5km'!DE239^2+'(5) year_D_R23p2-5.5km'!$M239^2)</f>
        <v>0.4822835969945235</v>
      </c>
      <c r="CV241" s="2">
        <f>SQRT('(5) year_D_R23p2-5.5km'!DF239^2+'(5) year_D_R23p2-5.5km'!$M239^2)</f>
        <v>0.50572296107366432</v>
      </c>
      <c r="CW241" s="2">
        <f>SQRT('(5) year_D_R23p2-5.5km'!DG239^2+'(5) year_D_R23p2-5.5km'!$M239^2)</f>
        <v>0.43540669496471746</v>
      </c>
      <c r="CX241" s="2">
        <f>SQRT('(5) year_D_R23p2-5.5km'!DH239^2+'(5) year_D_R23p2-5.5km'!$M239^2)</f>
        <v>0.57983077697181673</v>
      </c>
      <c r="CY241" s="90">
        <f t="shared" si="31"/>
        <v>0.15259871676375972</v>
      </c>
      <c r="CZ241" s="2">
        <f t="shared" si="28"/>
        <v>0.3907468442120629</v>
      </c>
      <c r="DA241" s="2">
        <f t="shared" si="32"/>
        <v>0.13255144977942959</v>
      </c>
    </row>
    <row r="242" spans="1:105" x14ac:dyDescent="0.2">
      <c r="A242" s="170" t="s">
        <v>62</v>
      </c>
      <c r="B242" s="3" t="s">
        <v>177</v>
      </c>
      <c r="C242" s="2">
        <f>'(6) SMB_R23p2-5km_Gl'!P241-'(5) year_D_R23p2-5.5km'!P240</f>
        <v>1.1022798299999996</v>
      </c>
      <c r="D242" s="2">
        <f>'(6) SMB_R23p2-5km_Gl'!Q241-'(5) year_D_R23p2-5.5km'!Q240</f>
        <v>-0.49772017000000002</v>
      </c>
      <c r="E242" s="2">
        <f>'(6) SMB_R23p2-5km_Gl'!R241-'(5) year_D_R23p2-5.5km'!R240</f>
        <v>0.30227982999999981</v>
      </c>
      <c r="F242" s="2">
        <f>'(6) SMB_R23p2-5km_Gl'!S241-'(5) year_D_R23p2-5.5km'!S240</f>
        <v>7.2279830000000267E-2</v>
      </c>
      <c r="G242" s="2">
        <f>'(6) SMB_R23p2-5km_Gl'!T241-'(5) year_D_R23p2-5.5km'!T240</f>
        <v>-0.51772017000000004</v>
      </c>
      <c r="H242" s="2">
        <f>'(6) SMB_R23p2-5km_Gl'!U241-'(5) year_D_R23p2-5.5km'!U240</f>
        <v>0.82227983000000027</v>
      </c>
      <c r="I242" s="2">
        <f>'(6) SMB_R23p2-5km_Gl'!V241-'(5) year_D_R23p2-5.5km'!V240</f>
        <v>0.6122798300000003</v>
      </c>
      <c r="J242" s="2">
        <f>'(6) SMB_R23p2-5km_Gl'!W241-'(5) year_D_R23p2-5.5km'!W240</f>
        <v>1.1522798300000003</v>
      </c>
      <c r="K242" s="2">
        <f>'(6) SMB_R23p2-5km_Gl'!X241-'(5) year_D_R23p2-5.5km'!X240</f>
        <v>-0.11772017000000012</v>
      </c>
      <c r="L242" s="2">
        <f>'(6) SMB_R23p2-5km_Gl'!Y241-'(5) year_D_R23p2-5.5km'!Y240</f>
        <v>-1.8077201700000001</v>
      </c>
      <c r="M242" s="2">
        <f>'(6) SMB_R23p2-5km_Gl'!Z241-'(5) year_D_R23p2-5.5km'!Z240</f>
        <v>-1.49772017</v>
      </c>
      <c r="N242" s="2">
        <f>'(6) SMB_R23p2-5km_Gl'!AA241-'(5) year_D_R23p2-5.5km'!AA240</f>
        <v>-0.65772017000000016</v>
      </c>
      <c r="O242" s="2">
        <f>'(6) SMB_R23p2-5km_Gl'!AB241-'(5) year_D_R23p2-5.5km'!AB240</f>
        <v>-1.2694871400000003</v>
      </c>
      <c r="P242" s="2">
        <f>'(6) SMB_R23p2-5km_Gl'!AC241-'(5) year_D_R23p2-5.5km'!AC240</f>
        <v>1.7087458900000003</v>
      </c>
      <c r="Q242" s="2">
        <f>'(6) SMB_R23p2-5km_Gl'!AD241-'(5) year_D_R23p2-5.5km'!AD240</f>
        <v>1.2110122100000007</v>
      </c>
      <c r="R242" s="2">
        <f>'(6) SMB_R23p2-5km_Gl'!AE241-'(5) year_D_R23p2-5.5km'!AE240</f>
        <v>-0.15075476000000076</v>
      </c>
      <c r="S242" s="2">
        <f>'(6) SMB_R23p2-5km_Gl'!AF241-'(5) year_D_R23p2-5.5km'!AF240</f>
        <v>0.46747827000000086</v>
      </c>
      <c r="T242" s="2">
        <f>'(6) SMB_R23p2-5km_Gl'!AG241-'(5) year_D_R23p2-5.5km'!AG240</f>
        <v>-1.2602554099999996</v>
      </c>
      <c r="U242" s="2">
        <f>'(6) SMB_R23p2-5km_Gl'!AH241-'(5) year_D_R23p2-5.5km'!AH240</f>
        <v>0.80797761999999995</v>
      </c>
      <c r="V242" s="2">
        <f>'(6) SMB_R23p2-5km_Gl'!AI241-'(5) year_D_R23p2-5.5km'!AI240</f>
        <v>0.76621065000000055</v>
      </c>
      <c r="W242" s="2">
        <f>'(6) SMB_R23p2-5km_Gl'!AJ241-'(5) year_D_R23p2-5.5km'!AJ240</f>
        <v>-0.12152303000000009</v>
      </c>
      <c r="X242" s="2">
        <f>'(6) SMB_R23p2-5km_Gl'!AK241-'(5) year_D_R23p2-5.5km'!AK240</f>
        <v>-0.78119012999999971</v>
      </c>
      <c r="Y242" s="2">
        <f>'(6) SMB_R23p2-5km_Gl'!AL241-'(5) year_D_R23p2-5.5km'!AL240</f>
        <v>0.76897337182000003</v>
      </c>
      <c r="Z242" s="2">
        <f>'(6) SMB_R23p2-5km_Gl'!AM241-'(5) year_D_R23p2-5.5km'!AM240</f>
        <v>-0.40990623334999965</v>
      </c>
      <c r="AA242" s="2">
        <f>'(6) SMB_R23p2-5km_Gl'!AN241-'(5) year_D_R23p2-5.5km'!AN240</f>
        <v>0.75522875912000043</v>
      </c>
      <c r="AB242" s="2">
        <f>'(6) SMB_R23p2-5km_Gl'!AO241-'(5) year_D_R23p2-5.5km'!AO240</f>
        <v>0.13843512152000059</v>
      </c>
      <c r="AC242" s="2">
        <f>'(6) SMB_R23p2-5km_Gl'!AP241-'(5) year_D_R23p2-5.5km'!AP240</f>
        <v>-1.04785548028</v>
      </c>
      <c r="AD242" s="2">
        <f>'(6) SMB_R23p2-5km_Gl'!AQ241-'(5) year_D_R23p2-5.5km'!AQ240</f>
        <v>-1.5593121324399997</v>
      </c>
      <c r="AE242" s="2">
        <f>'(6) SMB_R23p2-5km_Gl'!AR241-'(5) year_D_R23p2-5.5km'!AR240</f>
        <v>-0.82162787536999993</v>
      </c>
      <c r="AF242" s="2">
        <f>'(6) SMB_R23p2-5km_Gl'!AS241-'(5) year_D_R23p2-5.5km'!AS240</f>
        <v>-1.1958173987400005</v>
      </c>
      <c r="AG242" s="2">
        <f>'(6) SMB_R23p2-5km_Gl'!AT241-'(5) year_D_R23p2-5.5km'!AT240</f>
        <v>-0.20872933212000078</v>
      </c>
      <c r="AH242" s="2">
        <f>'(6) SMB_R23p2-5km_Gl'!AU241-'(5) year_D_R23p2-5.5km'!AU240</f>
        <v>1.4633413217399998</v>
      </c>
      <c r="AI242" s="2">
        <f>'(6) SMB_R23p2-5km_Gl'!AV241-'(5) year_D_R23p2-5.5km'!AV240</f>
        <v>-1.4516693965299998</v>
      </c>
      <c r="AJ242" s="2">
        <f>'(6) SMB_R23p2-5km_Gl'!AW241-'(5) year_D_R23p2-5.5km'!AW240</f>
        <v>-2.3300902099200012</v>
      </c>
      <c r="AK242" s="2">
        <f>'(6) SMB_R23p2-5km_Gl'!AX241-'(5) year_D_R23p2-5.5km'!AX240</f>
        <v>-2.5343502239499998</v>
      </c>
      <c r="AL242" s="2">
        <f>'(6) SMB_R23p2-5km_Gl'!AY241-'(5) year_D_R23p2-5.5km'!AY240</f>
        <v>-0.99179477600999988</v>
      </c>
      <c r="AM242" s="2">
        <f>'(6) SMB_R23p2-5km_Gl'!AZ241-'(5) year_D_R23p2-5.5km'!AZ240</f>
        <v>-1.5877904970000003</v>
      </c>
      <c r="AN242" s="2">
        <f>'(6) SMB_R23p2-5km_Gl'!BA241-'(5) year_D_R23p2-5.5km'!BA240</f>
        <v>-0.7155316909399998</v>
      </c>
      <c r="AO242" s="2">
        <f>'(6) SMB_R23p2-5km_Gl'!BB241-'(5) year_D_R23p2-5.5km'!BB240</f>
        <v>-0.40134839124999999</v>
      </c>
      <c r="AP242" s="2">
        <f>'(6) SMB_R23p2-5km_Gl'!BC241-'(5) year_D_R23p2-5.5km'!BC240</f>
        <v>-0.75523967647999957</v>
      </c>
      <c r="AQ242" s="2">
        <f>'(6) SMB_R23p2-5km_Gl'!BD241-'(5) year_D_R23p2-5.5km'!BD240</f>
        <v>-1.8563256347700001</v>
      </c>
      <c r="AR242" s="2">
        <f>'(6) SMB_R23p2-5km_Gl'!BE241-'(5) year_D_R23p2-5.5km'!BE240</f>
        <v>0.37183913645000022</v>
      </c>
      <c r="AS242" s="2">
        <f>'(6) SMB_R23p2-5km_Gl'!BF241-'(5) year_D_R23p2-5.5km'!BF240</f>
        <v>-0.49621790287999978</v>
      </c>
      <c r="AT242" s="2">
        <f>'(6) SMB_R23p2-5km_Gl'!BG241-'(5) year_D_R23p2-5.5km'!BG240</f>
        <v>-1.87593999485</v>
      </c>
      <c r="AU242" s="2">
        <f>'(6) SMB_R23p2-5km_Gl'!BH241-'(5) year_D_R23p2-5.5km'!BH240</f>
        <v>-0.1323866663600004</v>
      </c>
      <c r="AV242" s="2">
        <f>'(6) SMB_R23p2-5km_Gl'!BI241-'(5) year_D_R23p2-5.5km'!BI240</f>
        <v>-1.7064735560699993</v>
      </c>
      <c r="AW242" s="2">
        <f>'(6) SMB_R23p2-5km_Gl'!BJ241-'(5) year_D_R23p2-5.5km'!BJ240</f>
        <v>-0.57561407631999995</v>
      </c>
      <c r="AX242" s="23">
        <f t="shared" si="33"/>
        <v>-0.39641341801434771</v>
      </c>
      <c r="AY242" s="23">
        <f t="shared" si="29"/>
        <v>2.5372349473684282E-2</v>
      </c>
      <c r="AZ242" s="23">
        <f t="shared" si="30"/>
        <v>-0.95700848694722218</v>
      </c>
      <c r="BD242" s="2">
        <f>SQRT('(5) year_D_R23p2-5.5km'!BN240^2+'(5) year_D_R23p2-5.5km'!$M240^2)</f>
        <v>4.6864066619076228</v>
      </c>
      <c r="BE242" s="2">
        <f>SQRT('(5) year_D_R23p2-5.5km'!BO240^2+'(5) year_D_R23p2-5.5km'!$M240^2)</f>
        <v>4.6864066619076228</v>
      </c>
      <c r="BF242" s="2">
        <f>SQRT('(5) year_D_R23p2-5.5km'!BP240^2+'(5) year_D_R23p2-5.5km'!$M240^2)</f>
        <v>4.6864066619076228</v>
      </c>
      <c r="BG242" s="2">
        <f>SQRT('(5) year_D_R23p2-5.5km'!BQ240^2+'(5) year_D_R23p2-5.5km'!$M240^2)</f>
        <v>4.6864066619076228</v>
      </c>
      <c r="BH242" s="2">
        <f>SQRT('(5) year_D_R23p2-5.5km'!BR240^2+'(5) year_D_R23p2-5.5km'!$M240^2)</f>
        <v>4.6864066619076228</v>
      </c>
      <c r="BI242" s="2">
        <f>SQRT('(5) year_D_R23p2-5.5km'!BS240^2+'(5) year_D_R23p2-5.5km'!$M240^2)</f>
        <v>4.6864066619076228</v>
      </c>
      <c r="BJ242" s="2">
        <f>SQRT('(5) year_D_R23p2-5.5km'!BT240^2+'(5) year_D_R23p2-5.5km'!$M240^2)</f>
        <v>4.6085135014622587</v>
      </c>
      <c r="BK242" s="2">
        <f>SQRT('(5) year_D_R23p2-5.5km'!BU240^2+'(5) year_D_R23p2-5.5km'!$M240^2)</f>
        <v>4.2017416575677116</v>
      </c>
      <c r="BL242" s="2">
        <f>SQRT('(5) year_D_R23p2-5.5km'!BV240^2+'(5) year_D_R23p2-5.5km'!$M240^2)</f>
        <v>3.8166133796645325</v>
      </c>
      <c r="BM242" s="2">
        <f>SQRT('(5) year_D_R23p2-5.5km'!BW240^2+'(5) year_D_R23p2-5.5km'!$M240^2)</f>
        <v>3.4488024911875335</v>
      </c>
      <c r="BN242" s="2">
        <f>SQRT('(5) year_D_R23p2-5.5km'!BX240^2+'(5) year_D_R23p2-5.5km'!$M240^2)</f>
        <v>3.0983105908746298</v>
      </c>
      <c r="BO242" s="2">
        <f>SQRT('(5) year_D_R23p2-5.5km'!BY240^2+'(5) year_D_R23p2-5.5km'!$M240^2)</f>
        <v>2.7651398216556649</v>
      </c>
      <c r="BP242" s="2">
        <f>SQRT('(5) year_D_R23p2-5.5km'!BZ240^2+'(5) year_D_R23p2-5.5km'!$M240^2)</f>
        <v>2.4333231012218026</v>
      </c>
      <c r="BQ242" s="2">
        <f>SQRT('(5) year_D_R23p2-5.5km'!CA240^2+'(5) year_D_R23p2-5.5km'!$M240^2)</f>
        <v>2.118462368608474</v>
      </c>
      <c r="BR242" s="2">
        <f>SQRT('(5) year_D_R23p2-5.5km'!CB240^2+'(5) year_D_R23p2-5.5km'!$M240^2)</f>
        <v>1.8228198925866899</v>
      </c>
      <c r="BS242" s="2">
        <f>SQRT('(5) year_D_R23p2-5.5km'!CC240^2+'(5) year_D_R23p2-5.5km'!$M240^2)</f>
        <v>1.5497831062526162</v>
      </c>
      <c r="BT242" s="2">
        <f>SQRT('(5) year_D_R23p2-5.5km'!CD240^2+'(5) year_D_R23p2-5.5km'!$M240^2)</f>
        <v>1.2970315189732604</v>
      </c>
      <c r="BU242" s="2">
        <f>SQRT('(5) year_D_R23p2-5.5km'!CE240^2+'(5) year_D_R23p2-5.5km'!$M240^2)</f>
        <v>1.0590829941039115</v>
      </c>
      <c r="BV242" s="2">
        <f>SQRT('(5) year_D_R23p2-5.5km'!CF240^2+'(5) year_D_R23p2-5.5km'!$M240^2)</f>
        <v>0.85446225871848314</v>
      </c>
      <c r="BW242" s="2">
        <f>SQRT('(5) year_D_R23p2-5.5km'!CG240^2+'(5) year_D_R23p2-5.5km'!$M240^2)</f>
        <v>0.6936253949466169</v>
      </c>
      <c r="BX242" s="2">
        <f>SQRT('(5) year_D_R23p2-5.5km'!CH240^2+'(5) year_D_R23p2-5.5km'!$M240^2)</f>
        <v>0.62356599151438041</v>
      </c>
      <c r="BY242" s="2">
        <f>SQRT('(5) year_D_R23p2-5.5km'!CI240^2+'(5) year_D_R23p2-5.5km'!$M240^2)</f>
        <v>0.63430425427415937</v>
      </c>
      <c r="BZ242" s="2">
        <f>SQRT('(5) year_D_R23p2-5.5km'!CJ240^2+'(5) year_D_R23p2-5.5km'!$M240^2)</f>
        <v>0.68069820403551129</v>
      </c>
      <c r="CA242" s="2">
        <f>SQRT('(5) year_D_R23p2-5.5km'!CK240^2+'(5) year_D_R23p2-5.5km'!$M240^2)</f>
        <v>0.67955017275391205</v>
      </c>
      <c r="CB242" s="2">
        <f>SQRT('(5) year_D_R23p2-5.5km'!CL240^2+'(5) year_D_R23p2-5.5km'!$M240^2)</f>
        <v>0.6319148625916029</v>
      </c>
      <c r="CC242" s="2">
        <f>SQRT('(5) year_D_R23p2-5.5km'!CM240^2+'(5) year_D_R23p2-5.5km'!$M240^2)</f>
        <v>0.5355761705452613</v>
      </c>
      <c r="CD242" s="2">
        <f>SQRT('(5) year_D_R23p2-5.5km'!CN240^2+'(5) year_D_R23p2-5.5km'!$M240^2)</f>
        <v>0.60659436057842131</v>
      </c>
      <c r="CE242" s="2">
        <f>SQRT('(5) year_D_R23p2-5.5km'!CO240^2+'(5) year_D_R23p2-5.5km'!$M240^2)</f>
        <v>0.60211989459410553</v>
      </c>
      <c r="CF242" s="2">
        <f>SQRT('(5) year_D_R23p2-5.5km'!CP240^2+'(5) year_D_R23p2-5.5km'!$M240^2)</f>
        <v>0.49597909090396758</v>
      </c>
      <c r="CG242" s="2">
        <f>SQRT('(5) year_D_R23p2-5.5km'!CQ240^2+'(5) year_D_R23p2-5.5km'!$M240^2)</f>
        <v>0.47261861600616972</v>
      </c>
      <c r="CH242" s="2">
        <f>SQRT('(5) year_D_R23p2-5.5km'!CR240^2+'(5) year_D_R23p2-5.5km'!$M240^2)</f>
        <v>0.57250873437717276</v>
      </c>
      <c r="CI242" s="2">
        <f>SQRT('(5) year_D_R23p2-5.5km'!CS240^2+'(5) year_D_R23p2-5.5km'!$M240^2)</f>
        <v>0.64647411250909248</v>
      </c>
      <c r="CJ242" s="2">
        <f>SQRT('(5) year_D_R23p2-5.5km'!CT240^2+'(5) year_D_R23p2-5.5km'!$M240^2)</f>
        <v>0.77380935201138923</v>
      </c>
      <c r="CK242" s="2">
        <f>SQRT('(5) year_D_R23p2-5.5km'!CU240^2+'(5) year_D_R23p2-5.5km'!$M240^2)</f>
        <v>0.6488439743433454</v>
      </c>
      <c r="CL242" s="2">
        <f>SQRT('(5) year_D_R23p2-5.5km'!CV240^2+'(5) year_D_R23p2-5.5km'!$M240^2)</f>
        <v>0.64097615258099927</v>
      </c>
      <c r="CM242" s="2">
        <f>SQRT('(5) year_D_R23p2-5.5km'!CW240^2+'(5) year_D_R23p2-5.5km'!$M240^2)</f>
        <v>0.6122591282025811</v>
      </c>
      <c r="CN242" s="2">
        <f>SQRT('(5) year_D_R23p2-5.5km'!CX240^2+'(5) year_D_R23p2-5.5km'!$M240^2)</f>
        <v>0.5913218506252198</v>
      </c>
      <c r="CO242" s="2">
        <f>SQRT('(5) year_D_R23p2-5.5km'!CY240^2+'(5) year_D_R23p2-5.5km'!$M240^2)</f>
        <v>0.60465406993724213</v>
      </c>
      <c r="CP242" s="2">
        <f>SQRT('(5) year_D_R23p2-5.5km'!CZ240^2+'(5) year_D_R23p2-5.5km'!$M240^2)</f>
        <v>0.55289810043605414</v>
      </c>
      <c r="CQ242" s="2">
        <f>SQRT('(5) year_D_R23p2-5.5km'!DA240^2+'(5) year_D_R23p2-5.5km'!$M240^2)</f>
        <v>0.51963537166103058</v>
      </c>
      <c r="CR242" s="2">
        <f>SQRT('(5) year_D_R23p2-5.5km'!DB240^2+'(5) year_D_R23p2-5.5km'!$M240^2)</f>
        <v>0.52983843138717779</v>
      </c>
      <c r="CS242" s="2">
        <f>SQRT('(5) year_D_R23p2-5.5km'!DC240^2+'(5) year_D_R23p2-5.5km'!$M240^2)</f>
        <v>0.51653612981910924</v>
      </c>
      <c r="CT242" s="2">
        <f>SQRT('(5) year_D_R23p2-5.5km'!DD240^2+'(5) year_D_R23p2-5.5km'!$M240^2)</f>
        <v>0.52710563557200185</v>
      </c>
      <c r="CU242" s="2">
        <f>SQRT('(5) year_D_R23p2-5.5km'!DE240^2+'(5) year_D_R23p2-5.5km'!$M240^2)</f>
        <v>0.50111967431593196</v>
      </c>
      <c r="CV242" s="2">
        <f>SQRT('(5) year_D_R23p2-5.5km'!DF240^2+'(5) year_D_R23p2-5.5km'!$M240^2)</f>
        <v>0.538164689243253</v>
      </c>
      <c r="CW242" s="2">
        <f>SQRT('(5) year_D_R23p2-5.5km'!DG240^2+'(5) year_D_R23p2-5.5km'!$M240^2)</f>
        <v>0.49534649421731913</v>
      </c>
      <c r="CX242" s="2">
        <f>SQRT('(5) year_D_R23p2-5.5km'!DH240^2+'(5) year_D_R23p2-5.5km'!$M240^2)</f>
        <v>0.50134242884346325</v>
      </c>
      <c r="CY242" s="90">
        <f t="shared" si="31"/>
        <v>0.24992293778835173</v>
      </c>
      <c r="CZ242" s="2">
        <f t="shared" si="28"/>
        <v>0.75911667640720304</v>
      </c>
      <c r="DA242" s="2">
        <f t="shared" si="32"/>
        <v>0.13408957040518693</v>
      </c>
    </row>
    <row r="243" spans="1:105" x14ac:dyDescent="0.2">
      <c r="A243" s="170" t="s">
        <v>61</v>
      </c>
      <c r="B243" s="3" t="s">
        <v>177</v>
      </c>
      <c r="C243" s="2">
        <f>'(6) SMB_R23p2-5km_Gl'!P242-'(5) year_D_R23p2-5.5km'!P241</f>
        <v>0.03</v>
      </c>
      <c r="D243" s="2">
        <f>'(6) SMB_R23p2-5km_Gl'!Q242-'(5) year_D_R23p2-5.5km'!Q241</f>
        <v>0.01</v>
      </c>
      <c r="E243" s="2">
        <f>'(6) SMB_R23p2-5km_Gl'!R242-'(5) year_D_R23p2-5.5km'!R241</f>
        <v>0.01</v>
      </c>
      <c r="F243" s="2">
        <f>'(6) SMB_R23p2-5km_Gl'!S242-'(5) year_D_R23p2-5.5km'!S241</f>
        <v>0.02</v>
      </c>
      <c r="G243" s="2">
        <f>'(6) SMB_R23p2-5km_Gl'!T242-'(5) year_D_R23p2-5.5km'!T241</f>
        <v>-0.01</v>
      </c>
      <c r="H243" s="2">
        <f>'(6) SMB_R23p2-5km_Gl'!U242-'(5) year_D_R23p2-5.5km'!U241</f>
        <v>0</v>
      </c>
      <c r="I243" s="2">
        <f>'(6) SMB_R23p2-5km_Gl'!V242-'(5) year_D_R23p2-5.5km'!V241</f>
        <v>0.02</v>
      </c>
      <c r="J243" s="2">
        <f>'(6) SMB_R23p2-5km_Gl'!W242-'(5) year_D_R23p2-5.5km'!W241</f>
        <v>0.03</v>
      </c>
      <c r="K243" s="2">
        <f>'(6) SMB_R23p2-5km_Gl'!X242-'(5) year_D_R23p2-5.5km'!X241</f>
        <v>-0.01</v>
      </c>
      <c r="L243" s="2">
        <f>'(6) SMB_R23p2-5km_Gl'!Y242-'(5) year_D_R23p2-5.5km'!Y241</f>
        <v>-0.05</v>
      </c>
      <c r="M243" s="2">
        <f>'(6) SMB_R23p2-5km_Gl'!Z242-'(5) year_D_R23p2-5.5km'!Z241</f>
        <v>-0.05</v>
      </c>
      <c r="N243" s="2">
        <f>'(6) SMB_R23p2-5km_Gl'!AA242-'(5) year_D_R23p2-5.5km'!AA241</f>
        <v>-0.03</v>
      </c>
      <c r="O243" s="2">
        <f>'(6) SMB_R23p2-5km_Gl'!AB242-'(5) year_D_R23p2-5.5km'!AB241</f>
        <v>-0.05</v>
      </c>
      <c r="P243" s="2">
        <f>'(6) SMB_R23p2-5km_Gl'!AC242-'(5) year_D_R23p2-5.5km'!AC241</f>
        <v>0.02</v>
      </c>
      <c r="Q243" s="2">
        <f>'(6) SMB_R23p2-5km_Gl'!AD242-'(5) year_D_R23p2-5.5km'!AD241</f>
        <v>0.02</v>
      </c>
      <c r="R243" s="2">
        <f>'(6) SMB_R23p2-5km_Gl'!AE242-'(5) year_D_R23p2-5.5km'!AE241</f>
        <v>-0.01</v>
      </c>
      <c r="S243" s="2">
        <f>'(6) SMB_R23p2-5km_Gl'!AF242-'(5) year_D_R23p2-5.5km'!AF241</f>
        <v>-0.02</v>
      </c>
      <c r="T243" s="2">
        <f>'(6) SMB_R23p2-5km_Gl'!AG242-'(5) year_D_R23p2-5.5km'!AG241</f>
        <v>-0.05</v>
      </c>
      <c r="U243" s="2">
        <f>'(6) SMB_R23p2-5km_Gl'!AH242-'(5) year_D_R23p2-5.5km'!AH241</f>
        <v>-0.01</v>
      </c>
      <c r="V243" s="2">
        <f>'(6) SMB_R23p2-5km_Gl'!AI242-'(5) year_D_R23p2-5.5km'!AI241</f>
        <v>0</v>
      </c>
      <c r="W243" s="2">
        <f>'(6) SMB_R23p2-5km_Gl'!AJ242-'(5) year_D_R23p2-5.5km'!AJ241</f>
        <v>0.01</v>
      </c>
      <c r="X243" s="2">
        <f>'(6) SMB_R23p2-5km_Gl'!AK242-'(5) year_D_R23p2-5.5km'!AK241</f>
        <v>-0.04</v>
      </c>
      <c r="Y243" s="2">
        <f>'(6) SMB_R23p2-5km_Gl'!AL242-'(5) year_D_R23p2-5.5km'!AL241</f>
        <v>-0.04</v>
      </c>
      <c r="Z243" s="2">
        <f>'(6) SMB_R23p2-5km_Gl'!AM242-'(5) year_D_R23p2-5.5km'!AM241</f>
        <v>-0.05</v>
      </c>
      <c r="AA243" s="2">
        <f>'(6) SMB_R23p2-5km_Gl'!AN242-'(5) year_D_R23p2-5.5km'!AN241</f>
        <v>-0.03</v>
      </c>
      <c r="AB243" s="2">
        <f>'(6) SMB_R23p2-5km_Gl'!AO242-'(5) year_D_R23p2-5.5km'!AO241</f>
        <v>0</v>
      </c>
      <c r="AC243" s="2">
        <f>'(6) SMB_R23p2-5km_Gl'!AP242-'(5) year_D_R23p2-5.5km'!AP241</f>
        <v>-0.04</v>
      </c>
      <c r="AD243" s="2">
        <f>'(6) SMB_R23p2-5km_Gl'!AQ242-'(5) year_D_R23p2-5.5km'!AQ241</f>
        <v>-0.05</v>
      </c>
      <c r="AE243" s="2">
        <f>'(6) SMB_R23p2-5km_Gl'!AR242-'(5) year_D_R23p2-5.5km'!AR241</f>
        <v>-0.05</v>
      </c>
      <c r="AF243" s="2">
        <f>'(6) SMB_R23p2-5km_Gl'!AS242-'(5) year_D_R23p2-5.5km'!AS241</f>
        <v>-0.06</v>
      </c>
      <c r="AG243" s="2">
        <f>'(6) SMB_R23p2-5km_Gl'!AT242-'(5) year_D_R23p2-5.5km'!AT241</f>
        <v>-0.04</v>
      </c>
      <c r="AH243" s="2">
        <f>'(6) SMB_R23p2-5km_Gl'!AU242-'(5) year_D_R23p2-5.5km'!AU241</f>
        <v>0.01</v>
      </c>
      <c r="AI243" s="2">
        <f>'(6) SMB_R23p2-5km_Gl'!AV242-'(5) year_D_R23p2-5.5km'!AV241</f>
        <v>-0.04</v>
      </c>
      <c r="AJ243" s="2">
        <f>'(6) SMB_R23p2-5km_Gl'!AW242-'(5) year_D_R23p2-5.5km'!AW241</f>
        <v>-0.05</v>
      </c>
      <c r="AK243" s="2">
        <f>'(6) SMB_R23p2-5km_Gl'!AX242-'(5) year_D_R23p2-5.5km'!AX241</f>
        <v>-0.05</v>
      </c>
      <c r="AL243" s="2">
        <f>'(6) SMB_R23p2-5km_Gl'!AY242-'(5) year_D_R23p2-5.5km'!AY241</f>
        <v>-0.04</v>
      </c>
      <c r="AM243" s="2">
        <f>'(6) SMB_R23p2-5km_Gl'!AZ242-'(5) year_D_R23p2-5.5km'!AZ241</f>
        <v>-7.0000000000000007E-2</v>
      </c>
      <c r="AN243" s="2">
        <f>'(6) SMB_R23p2-5km_Gl'!BA242-'(5) year_D_R23p2-5.5km'!BA241</f>
        <v>-0.04</v>
      </c>
      <c r="AO243" s="2">
        <f>'(6) SMB_R23p2-5km_Gl'!BB242-'(5) year_D_R23p2-5.5km'!BB241</f>
        <v>-0.03</v>
      </c>
      <c r="AP243" s="2">
        <f>'(6) SMB_R23p2-5km_Gl'!BC242-'(5) year_D_R23p2-5.5km'!BC241</f>
        <v>-0.05</v>
      </c>
      <c r="AQ243" s="2">
        <f>'(6) SMB_R23p2-5km_Gl'!BD242-'(5) year_D_R23p2-5.5km'!BD241</f>
        <v>-7.0000000000000007E-2</v>
      </c>
      <c r="AR243" s="2">
        <f>'(6) SMB_R23p2-5km_Gl'!BE242-'(5) year_D_R23p2-5.5km'!BE241</f>
        <v>-0.04</v>
      </c>
      <c r="AS243" s="2">
        <f>'(6) SMB_R23p2-5km_Gl'!BF242-'(5) year_D_R23p2-5.5km'!BF241</f>
        <v>-0.04</v>
      </c>
      <c r="AT243" s="2">
        <f>'(6) SMB_R23p2-5km_Gl'!BG242-'(5) year_D_R23p2-5.5km'!BG241</f>
        <v>-0.06</v>
      </c>
      <c r="AU243" s="2">
        <f>'(6) SMB_R23p2-5km_Gl'!BH242-'(5) year_D_R23p2-5.5km'!BH241</f>
        <v>-0.04</v>
      </c>
      <c r="AV243" s="2">
        <f>'(6) SMB_R23p2-5km_Gl'!BI242-'(5) year_D_R23p2-5.5km'!BI241</f>
        <v>-7.0000000000000007E-2</v>
      </c>
      <c r="AW243" s="2">
        <f>'(6) SMB_R23p2-5km_Gl'!BJ242-'(5) year_D_R23p2-5.5km'!BJ241</f>
        <v>-0.04</v>
      </c>
      <c r="AX243" s="23">
        <f t="shared" si="33"/>
        <v>-2.6086956521739143E-2</v>
      </c>
      <c r="AY243" s="23">
        <f t="shared" si="29"/>
        <v>-6.842105263157895E-3</v>
      </c>
      <c r="AZ243" s="23">
        <f t="shared" si="30"/>
        <v>-4.611111111111113E-2</v>
      </c>
      <c r="BD243" s="2">
        <f>SQRT('(5) year_D_R23p2-5.5km'!BN241^2+'(5) year_D_R23p2-5.5km'!$M241^2)</f>
        <v>1.4662715690425593E-3</v>
      </c>
      <c r="BE243" s="2">
        <f>SQRT('(5) year_D_R23p2-5.5km'!BO241^2+'(5) year_D_R23p2-5.5km'!$M241^2)</f>
        <v>1.4662715690425593E-3</v>
      </c>
      <c r="BF243" s="2">
        <f>SQRT('(5) year_D_R23p2-5.5km'!BP241^2+'(5) year_D_R23p2-5.5km'!$M241^2)</f>
        <v>1.4662715690425593E-3</v>
      </c>
      <c r="BG243" s="2">
        <f>SQRT('(5) year_D_R23p2-5.5km'!BQ241^2+'(5) year_D_R23p2-5.5km'!$M241^2)</f>
        <v>1.4662715690425593E-3</v>
      </c>
      <c r="BH243" s="2">
        <f>SQRT('(5) year_D_R23p2-5.5km'!BR241^2+'(5) year_D_R23p2-5.5km'!$M241^2)</f>
        <v>1.4662715690425593E-3</v>
      </c>
      <c r="BI243" s="2">
        <f>SQRT('(5) year_D_R23p2-5.5km'!BS241^2+'(5) year_D_R23p2-5.5km'!$M241^2)</f>
        <v>1.4662715690425593E-3</v>
      </c>
      <c r="BJ243" s="2">
        <f>SQRT('(5) year_D_R23p2-5.5km'!BT241^2+'(5) year_D_R23p2-5.5km'!$M241^2)</f>
        <v>1.4662715690425593E-3</v>
      </c>
      <c r="BK243" s="2">
        <f>SQRT('(5) year_D_R23p2-5.5km'!BU241^2+'(5) year_D_R23p2-5.5km'!$M241^2)</f>
        <v>1.4662715690425593E-3</v>
      </c>
      <c r="BL243" s="2">
        <f>SQRT('(5) year_D_R23p2-5.5km'!BV241^2+'(5) year_D_R23p2-5.5km'!$M241^2)</f>
        <v>1.4662715690425593E-3</v>
      </c>
      <c r="BM243" s="2">
        <f>SQRT('(5) year_D_R23p2-5.5km'!BW241^2+'(5) year_D_R23p2-5.5km'!$M241^2)</f>
        <v>1.4662715690425593E-3</v>
      </c>
      <c r="BN243" s="2">
        <f>SQRT('(5) year_D_R23p2-5.5km'!BX241^2+'(5) year_D_R23p2-5.5km'!$M241^2)</f>
        <v>1.4662715690425593E-3</v>
      </c>
      <c r="BO243" s="2">
        <f>SQRT('(5) year_D_R23p2-5.5km'!BY241^2+'(5) year_D_R23p2-5.5km'!$M241^2)</f>
        <v>1.4662715690425593E-3</v>
      </c>
      <c r="BP243" s="2">
        <f>SQRT('(5) year_D_R23p2-5.5km'!BZ241^2+'(5) year_D_R23p2-5.5km'!$M241^2)</f>
        <v>1.4662715690425593E-3</v>
      </c>
      <c r="BQ243" s="2">
        <f>SQRT('(5) year_D_R23p2-5.5km'!CA241^2+'(5) year_D_R23p2-5.5km'!$M241^2)</f>
        <v>1.4662715690425593E-3</v>
      </c>
      <c r="BR243" s="2">
        <f>SQRT('(5) year_D_R23p2-5.5km'!CB241^2+'(5) year_D_R23p2-5.5km'!$M241^2)</f>
        <v>1.4662715690425593E-3</v>
      </c>
      <c r="BS243" s="2">
        <f>SQRT('(5) year_D_R23p2-5.5km'!CC241^2+'(5) year_D_R23p2-5.5km'!$M241^2)</f>
        <v>1.4662715690425593E-3</v>
      </c>
      <c r="BT243" s="2">
        <f>SQRT('(5) year_D_R23p2-5.5km'!CD241^2+'(5) year_D_R23p2-5.5km'!$M241^2)</f>
        <v>1.4662715690425593E-3</v>
      </c>
      <c r="BU243" s="2">
        <f>SQRT('(5) year_D_R23p2-5.5km'!CE241^2+'(5) year_D_R23p2-5.5km'!$M241^2)</f>
        <v>1.4662715690425593E-3</v>
      </c>
      <c r="BV243" s="2">
        <f>SQRT('(5) year_D_R23p2-5.5km'!CF241^2+'(5) year_D_R23p2-5.5km'!$M241^2)</f>
        <v>1.4662715690425593E-3</v>
      </c>
      <c r="BW243" s="2">
        <f>SQRT('(5) year_D_R23p2-5.5km'!CG241^2+'(5) year_D_R23p2-5.5km'!$M241^2)</f>
        <v>1.4662715690425593E-3</v>
      </c>
      <c r="BX243" s="2">
        <f>SQRT('(5) year_D_R23p2-5.5km'!CH241^2+'(5) year_D_R23p2-5.5km'!$M241^2)</f>
        <v>1.4662715690425593E-3</v>
      </c>
      <c r="BY243" s="2">
        <f>SQRT('(5) year_D_R23p2-5.5km'!CI241^2+'(5) year_D_R23p2-5.5km'!$M241^2)</f>
        <v>1.4662715690425593E-3</v>
      </c>
      <c r="BZ243" s="2">
        <f>SQRT('(5) year_D_R23p2-5.5km'!CJ241^2+'(5) year_D_R23p2-5.5km'!$M241^2)</f>
        <v>1.4662715690425593E-3</v>
      </c>
      <c r="CA243" s="2">
        <f>SQRT('(5) year_D_R23p2-5.5km'!CK241^2+'(5) year_D_R23p2-5.5km'!$M241^2)</f>
        <v>1.4662715690425593E-3</v>
      </c>
      <c r="CB243" s="2">
        <f>SQRT('(5) year_D_R23p2-5.5km'!CL241^2+'(5) year_D_R23p2-5.5km'!$M241^2)</f>
        <v>1.4662715690425593E-3</v>
      </c>
      <c r="CC243" s="2">
        <f>SQRT('(5) year_D_R23p2-5.5km'!CM241^2+'(5) year_D_R23p2-5.5km'!$M241^2)</f>
        <v>1.4662715690425593E-3</v>
      </c>
      <c r="CD243" s="2">
        <f>SQRT('(5) year_D_R23p2-5.5km'!CN241^2+'(5) year_D_R23p2-5.5km'!$M241^2)</f>
        <v>1.4662715690425593E-3</v>
      </c>
      <c r="CE243" s="2">
        <f>SQRT('(5) year_D_R23p2-5.5km'!CO241^2+'(5) year_D_R23p2-5.5km'!$M241^2)</f>
        <v>1.4662715690425593E-3</v>
      </c>
      <c r="CF243" s="2">
        <f>SQRT('(5) year_D_R23p2-5.5km'!CP241^2+'(5) year_D_R23p2-5.5km'!$M241^2)</f>
        <v>1.4662715690425593E-3</v>
      </c>
      <c r="CG243" s="2">
        <f>SQRT('(5) year_D_R23p2-5.5km'!CQ241^2+'(5) year_D_R23p2-5.5km'!$M241^2)</f>
        <v>1.4662715690425593E-3</v>
      </c>
      <c r="CH243" s="2">
        <f>SQRT('(5) year_D_R23p2-5.5km'!CR241^2+'(5) year_D_R23p2-5.5km'!$M241^2)</f>
        <v>1.4662715690425593E-3</v>
      </c>
      <c r="CI243" s="2">
        <f>SQRT('(5) year_D_R23p2-5.5km'!CS241^2+'(5) year_D_R23p2-5.5km'!$M241^2)</f>
        <v>1.4662715690425593E-3</v>
      </c>
      <c r="CJ243" s="2">
        <f>SQRT('(5) year_D_R23p2-5.5km'!CT241^2+'(5) year_D_R23p2-5.5km'!$M241^2)</f>
        <v>1.4662715690425593E-3</v>
      </c>
      <c r="CK243" s="2">
        <f>SQRT('(5) year_D_R23p2-5.5km'!CU241^2+'(5) year_D_R23p2-5.5km'!$M241^2)</f>
        <v>1.4662715690425593E-3</v>
      </c>
      <c r="CL243" s="2">
        <f>SQRT('(5) year_D_R23p2-5.5km'!CV241^2+'(5) year_D_R23p2-5.5km'!$M241^2)</f>
        <v>1.4662715690425593E-3</v>
      </c>
      <c r="CM243" s="2">
        <f>SQRT('(5) year_D_R23p2-5.5km'!CW241^2+'(5) year_D_R23p2-5.5km'!$M241^2)</f>
        <v>1.4662715690425593E-3</v>
      </c>
      <c r="CN243" s="2">
        <f>SQRT('(5) year_D_R23p2-5.5km'!CX241^2+'(5) year_D_R23p2-5.5km'!$M241^2)</f>
        <v>1.4662715690425593E-3</v>
      </c>
      <c r="CO243" s="2">
        <f>SQRT('(5) year_D_R23p2-5.5km'!CY241^2+'(5) year_D_R23p2-5.5km'!$M241^2)</f>
        <v>1.4662715690425593E-3</v>
      </c>
      <c r="CP243" s="2">
        <f>SQRT('(5) year_D_R23p2-5.5km'!CZ241^2+'(5) year_D_R23p2-5.5km'!$M241^2)</f>
        <v>1.4662715690425593E-3</v>
      </c>
      <c r="CQ243" s="2">
        <f>SQRT('(5) year_D_R23p2-5.5km'!DA241^2+'(5) year_D_R23p2-5.5km'!$M241^2)</f>
        <v>1.4662715690425593E-3</v>
      </c>
      <c r="CR243" s="2">
        <f>SQRT('(5) year_D_R23p2-5.5km'!DB241^2+'(5) year_D_R23p2-5.5km'!$M241^2)</f>
        <v>1.4662715690425593E-3</v>
      </c>
      <c r="CS243" s="2">
        <f>SQRT('(5) year_D_R23p2-5.5km'!DC241^2+'(5) year_D_R23p2-5.5km'!$M241^2)</f>
        <v>1.4662715690425593E-3</v>
      </c>
      <c r="CT243" s="2">
        <f>SQRT('(5) year_D_R23p2-5.5km'!DD241^2+'(5) year_D_R23p2-5.5km'!$M241^2)</f>
        <v>1.4662715690425593E-3</v>
      </c>
      <c r="CU243" s="2">
        <f>SQRT('(5) year_D_R23p2-5.5km'!DE241^2+'(5) year_D_R23p2-5.5km'!$M241^2)</f>
        <v>1.4662715690425593E-3</v>
      </c>
      <c r="CV243" s="2">
        <f>SQRT('(5) year_D_R23p2-5.5km'!DF241^2+'(5) year_D_R23p2-5.5km'!$M241^2)</f>
        <v>1.4662715690425593E-3</v>
      </c>
      <c r="CW243" s="2">
        <f>SQRT('(5) year_D_R23p2-5.5km'!DG241^2+'(5) year_D_R23p2-5.5km'!$M241^2)</f>
        <v>1.4662715690425593E-3</v>
      </c>
      <c r="CX243" s="2">
        <f>SQRT('(5) year_D_R23p2-5.5km'!DH241^2+'(5) year_D_R23p2-5.5km'!$M241^2)</f>
        <v>1.4662715690425593E-3</v>
      </c>
      <c r="CY243" s="90">
        <f t="shared" si="31"/>
        <v>2.1857886012362928E-4</v>
      </c>
      <c r="CZ243" s="2">
        <f t="shared" si="28"/>
        <v>3.4560352317701077E-4</v>
      </c>
      <c r="DA243" s="2">
        <f t="shared" si="32"/>
        <v>3.4560352317701077E-4</v>
      </c>
    </row>
    <row r="244" spans="1:105" x14ac:dyDescent="0.2">
      <c r="A244" s="170" t="s">
        <v>78</v>
      </c>
      <c r="B244" s="3" t="s">
        <v>177</v>
      </c>
      <c r="C244" s="2">
        <f>'(6) SMB_R23p2-5km_Gl'!P243-'(5) year_D_R23p2-5.5km'!P242</f>
        <v>0.01</v>
      </c>
      <c r="D244" s="2">
        <f>'(6) SMB_R23p2-5km_Gl'!Q243-'(5) year_D_R23p2-5.5km'!Q242</f>
        <v>-7.0000000000000007E-2</v>
      </c>
      <c r="E244" s="2">
        <f>'(6) SMB_R23p2-5km_Gl'!R243-'(5) year_D_R23p2-5.5km'!R242</f>
        <v>-0.06</v>
      </c>
      <c r="F244" s="2">
        <f>'(6) SMB_R23p2-5km_Gl'!S243-'(5) year_D_R23p2-5.5km'!S242</f>
        <v>-0.05</v>
      </c>
      <c r="G244" s="2">
        <f>'(6) SMB_R23p2-5km_Gl'!T243-'(5) year_D_R23p2-5.5km'!T242</f>
        <v>-0.17</v>
      </c>
      <c r="H244" s="2">
        <f>'(6) SMB_R23p2-5km_Gl'!U243-'(5) year_D_R23p2-5.5km'!U242</f>
        <v>-0.08</v>
      </c>
      <c r="I244" s="2">
        <f>'(6) SMB_R23p2-5km_Gl'!V243-'(5) year_D_R23p2-5.5km'!V242</f>
        <v>-0.01</v>
      </c>
      <c r="J244" s="2">
        <f>'(6) SMB_R23p2-5km_Gl'!W243-'(5) year_D_R23p2-5.5km'!W242</f>
        <v>-0.01</v>
      </c>
      <c r="K244" s="2">
        <f>'(6) SMB_R23p2-5km_Gl'!X243-'(5) year_D_R23p2-5.5km'!X242</f>
        <v>-0.11</v>
      </c>
      <c r="L244" s="2">
        <f>'(6) SMB_R23p2-5km_Gl'!Y243-'(5) year_D_R23p2-5.5km'!Y242</f>
        <v>-0.25</v>
      </c>
      <c r="M244" s="2">
        <f>'(6) SMB_R23p2-5km_Gl'!Z243-'(5) year_D_R23p2-5.5km'!Z242</f>
        <v>-0.24</v>
      </c>
      <c r="N244" s="2">
        <f>'(6) SMB_R23p2-5km_Gl'!AA243-'(5) year_D_R23p2-5.5km'!AA242</f>
        <v>-0.19</v>
      </c>
      <c r="O244" s="2">
        <f>'(6) SMB_R23p2-5km_Gl'!AB243-'(5) year_D_R23p2-5.5km'!AB242</f>
        <v>-0.27</v>
      </c>
      <c r="P244" s="2">
        <f>'(6) SMB_R23p2-5km_Gl'!AC243-'(5) year_D_R23p2-5.5km'!AC242</f>
        <v>0.02</v>
      </c>
      <c r="Q244" s="2">
        <f>'(6) SMB_R23p2-5km_Gl'!AD243-'(5) year_D_R23p2-5.5km'!AD242</f>
        <v>0.02</v>
      </c>
      <c r="R244" s="2">
        <f>'(6) SMB_R23p2-5km_Gl'!AE243-'(5) year_D_R23p2-5.5km'!AE242</f>
        <v>-0.14000000000000001</v>
      </c>
      <c r="S244" s="2">
        <f>'(6) SMB_R23p2-5km_Gl'!AF243-'(5) year_D_R23p2-5.5km'!AF242</f>
        <v>-0.09</v>
      </c>
      <c r="T244" s="2">
        <f>'(6) SMB_R23p2-5km_Gl'!AG243-'(5) year_D_R23p2-5.5km'!AG242</f>
        <v>-0.26</v>
      </c>
      <c r="U244" s="2">
        <f>'(6) SMB_R23p2-5km_Gl'!AH243-'(5) year_D_R23p2-5.5km'!AH242</f>
        <v>-0.09</v>
      </c>
      <c r="V244" s="2">
        <f>'(6) SMB_R23p2-5km_Gl'!AI243-'(5) year_D_R23p2-5.5km'!AI242</f>
        <v>-0.08</v>
      </c>
      <c r="W244" s="2">
        <f>'(6) SMB_R23p2-5km_Gl'!AJ243-'(5) year_D_R23p2-5.5km'!AJ242</f>
        <v>-0.12</v>
      </c>
      <c r="X244" s="2">
        <f>'(6) SMB_R23p2-5km_Gl'!AK243-'(5) year_D_R23p2-5.5km'!AK242</f>
        <v>-0.21</v>
      </c>
      <c r="Y244" s="2">
        <f>'(6) SMB_R23p2-5km_Gl'!AL243-'(5) year_D_R23p2-5.5km'!AL242</f>
        <v>-0.16</v>
      </c>
      <c r="Z244" s="2">
        <f>'(6) SMB_R23p2-5km_Gl'!AM243-'(5) year_D_R23p2-5.5km'!AM242</f>
        <v>-0.23</v>
      </c>
      <c r="AA244" s="2">
        <f>'(6) SMB_R23p2-5km_Gl'!AN243-'(5) year_D_R23p2-5.5km'!AN242</f>
        <v>-0.19</v>
      </c>
      <c r="AB244" s="2">
        <f>'(6) SMB_R23p2-5km_Gl'!AO243-'(5) year_D_R23p2-5.5km'!AO242</f>
        <v>-0.14000000000000001</v>
      </c>
      <c r="AC244" s="2">
        <f>'(6) SMB_R23p2-5km_Gl'!AP243-'(5) year_D_R23p2-5.5km'!AP242</f>
        <v>-0.2</v>
      </c>
      <c r="AD244" s="2">
        <f>'(6) SMB_R23p2-5km_Gl'!AQ243-'(5) year_D_R23p2-5.5km'!AQ242</f>
        <v>-0.18</v>
      </c>
      <c r="AE244" s="2">
        <f>'(6) SMB_R23p2-5km_Gl'!AR243-'(5) year_D_R23p2-5.5km'!AR242</f>
        <v>-0.23</v>
      </c>
      <c r="AF244" s="2">
        <f>'(6) SMB_R23p2-5km_Gl'!AS243-'(5) year_D_R23p2-5.5km'!AS242</f>
        <v>-0.3</v>
      </c>
      <c r="AG244" s="2">
        <f>'(6) SMB_R23p2-5km_Gl'!AT243-'(5) year_D_R23p2-5.5km'!AT242</f>
        <v>-0.18</v>
      </c>
      <c r="AH244" s="2">
        <f>'(6) SMB_R23p2-5km_Gl'!AU243-'(5) year_D_R23p2-5.5km'!AU242</f>
        <v>0.02</v>
      </c>
      <c r="AI244" s="2">
        <f>'(6) SMB_R23p2-5km_Gl'!AV243-'(5) year_D_R23p2-5.5km'!AV242</f>
        <v>-0.23</v>
      </c>
      <c r="AJ244" s="2">
        <f>'(6) SMB_R23p2-5km_Gl'!AW243-'(5) year_D_R23p2-5.5km'!AW242</f>
        <v>-0.32</v>
      </c>
      <c r="AK244" s="2">
        <f>'(6) SMB_R23p2-5km_Gl'!AX243-'(5) year_D_R23p2-5.5km'!AX242</f>
        <v>-0.24</v>
      </c>
      <c r="AL244" s="2">
        <f>'(6) SMB_R23p2-5km_Gl'!AY243-'(5) year_D_R23p2-5.5km'!AY242</f>
        <v>-0.18</v>
      </c>
      <c r="AM244" s="2">
        <f>'(6) SMB_R23p2-5km_Gl'!AZ243-'(5) year_D_R23p2-5.5km'!AZ242</f>
        <v>-0.31</v>
      </c>
      <c r="AN244" s="2">
        <f>'(6) SMB_R23p2-5km_Gl'!BA243-'(5) year_D_R23p2-5.5km'!BA242</f>
        <v>-0.13</v>
      </c>
      <c r="AO244" s="2">
        <f>'(6) SMB_R23p2-5km_Gl'!BB243-'(5) year_D_R23p2-5.5km'!BB242</f>
        <v>-0.19</v>
      </c>
      <c r="AP244" s="2">
        <f>'(6) SMB_R23p2-5km_Gl'!BC243-'(5) year_D_R23p2-5.5km'!BC242</f>
        <v>-0.24</v>
      </c>
      <c r="AQ244" s="2">
        <f>'(6) SMB_R23p2-5km_Gl'!BD243-'(5) year_D_R23p2-5.5km'!BD242</f>
        <v>-0.26</v>
      </c>
      <c r="AR244" s="2">
        <f>'(6) SMB_R23p2-5km_Gl'!BE243-'(5) year_D_R23p2-5.5km'!BE242</f>
        <v>-0.09</v>
      </c>
      <c r="AS244" s="2">
        <f>'(6) SMB_R23p2-5km_Gl'!BF243-'(5) year_D_R23p2-5.5km'!BF242</f>
        <v>-0.14000000000000001</v>
      </c>
      <c r="AT244" s="2">
        <f>'(6) SMB_R23p2-5km_Gl'!BG243-'(5) year_D_R23p2-5.5km'!BG242</f>
        <v>-0.24</v>
      </c>
      <c r="AU244" s="2">
        <f>'(6) SMB_R23p2-5km_Gl'!BH243-'(5) year_D_R23p2-5.5km'!BH242</f>
        <v>-0.14000000000000001</v>
      </c>
      <c r="AV244" s="2">
        <f>'(6) SMB_R23p2-5km_Gl'!BI243-'(5) year_D_R23p2-5.5km'!BI242</f>
        <v>-0.3</v>
      </c>
      <c r="AW244" s="2">
        <f>'(6) SMB_R23p2-5km_Gl'!BJ243-'(5) year_D_R23p2-5.5km'!BJ242</f>
        <v>-0.15</v>
      </c>
      <c r="AX244" s="23">
        <f t="shared" si="33"/>
        <v>-0.15760869565217392</v>
      </c>
      <c r="AY244" s="23">
        <f t="shared" si="29"/>
        <v>-0.10736842105263159</v>
      </c>
      <c r="AZ244" s="23">
        <f t="shared" si="30"/>
        <v>-0.20555555555555555</v>
      </c>
      <c r="BD244" s="2">
        <f>SQRT('(5) year_D_R23p2-5.5km'!BN242^2+'(5) year_D_R23p2-5.5km'!$M242^2)</f>
        <v>5.0396504016004791E-3</v>
      </c>
      <c r="BE244" s="2">
        <f>SQRT('(5) year_D_R23p2-5.5km'!BO242^2+'(5) year_D_R23p2-5.5km'!$M242^2)</f>
        <v>5.0396504016004791E-3</v>
      </c>
      <c r="BF244" s="2">
        <f>SQRT('(5) year_D_R23p2-5.5km'!BP242^2+'(5) year_D_R23p2-5.5km'!$M242^2)</f>
        <v>5.0396504016004791E-3</v>
      </c>
      <c r="BG244" s="2">
        <f>SQRT('(5) year_D_R23p2-5.5km'!BQ242^2+'(5) year_D_R23p2-5.5km'!$M242^2)</f>
        <v>5.0396504016004791E-3</v>
      </c>
      <c r="BH244" s="2">
        <f>SQRT('(5) year_D_R23p2-5.5km'!BR242^2+'(5) year_D_R23p2-5.5km'!$M242^2)</f>
        <v>5.0396504016004791E-3</v>
      </c>
      <c r="BI244" s="2">
        <f>SQRT('(5) year_D_R23p2-5.5km'!BS242^2+'(5) year_D_R23p2-5.5km'!$M242^2)</f>
        <v>5.0396504016004791E-3</v>
      </c>
      <c r="BJ244" s="2">
        <f>SQRT('(5) year_D_R23p2-5.5km'!BT242^2+'(5) year_D_R23p2-5.5km'!$M242^2)</f>
        <v>5.0396504016004791E-3</v>
      </c>
      <c r="BK244" s="2">
        <f>SQRT('(5) year_D_R23p2-5.5km'!BU242^2+'(5) year_D_R23p2-5.5km'!$M242^2)</f>
        <v>5.0396504016004791E-3</v>
      </c>
      <c r="BL244" s="2">
        <f>SQRT('(5) year_D_R23p2-5.5km'!BV242^2+'(5) year_D_R23p2-5.5km'!$M242^2)</f>
        <v>5.0396504016004791E-3</v>
      </c>
      <c r="BM244" s="2">
        <f>SQRT('(5) year_D_R23p2-5.5km'!BW242^2+'(5) year_D_R23p2-5.5km'!$M242^2)</f>
        <v>5.0396504016004791E-3</v>
      </c>
      <c r="BN244" s="2">
        <f>SQRT('(5) year_D_R23p2-5.5km'!BX242^2+'(5) year_D_R23p2-5.5km'!$M242^2)</f>
        <v>5.0396504016004791E-3</v>
      </c>
      <c r="BO244" s="2">
        <f>SQRT('(5) year_D_R23p2-5.5km'!BY242^2+'(5) year_D_R23p2-5.5km'!$M242^2)</f>
        <v>5.0396504016004791E-3</v>
      </c>
      <c r="BP244" s="2">
        <f>SQRT('(5) year_D_R23p2-5.5km'!BZ242^2+'(5) year_D_R23p2-5.5km'!$M242^2)</f>
        <v>5.0396504016004791E-3</v>
      </c>
      <c r="BQ244" s="2">
        <f>SQRT('(5) year_D_R23p2-5.5km'!CA242^2+'(5) year_D_R23p2-5.5km'!$M242^2)</f>
        <v>5.0396504016004791E-3</v>
      </c>
      <c r="BR244" s="2">
        <f>SQRT('(5) year_D_R23p2-5.5km'!CB242^2+'(5) year_D_R23p2-5.5km'!$M242^2)</f>
        <v>5.0396504016004791E-3</v>
      </c>
      <c r="BS244" s="2">
        <f>SQRT('(5) year_D_R23p2-5.5km'!CC242^2+'(5) year_D_R23p2-5.5km'!$M242^2)</f>
        <v>5.0396504016004791E-3</v>
      </c>
      <c r="BT244" s="2">
        <f>SQRT('(5) year_D_R23p2-5.5km'!CD242^2+'(5) year_D_R23p2-5.5km'!$M242^2)</f>
        <v>5.0396504016004791E-3</v>
      </c>
      <c r="BU244" s="2">
        <f>SQRT('(5) year_D_R23p2-5.5km'!CE242^2+'(5) year_D_R23p2-5.5km'!$M242^2)</f>
        <v>5.0396504016004791E-3</v>
      </c>
      <c r="BV244" s="2">
        <f>SQRT('(5) year_D_R23p2-5.5km'!CF242^2+'(5) year_D_R23p2-5.5km'!$M242^2)</f>
        <v>5.0396504016004791E-3</v>
      </c>
      <c r="BW244" s="2">
        <f>SQRT('(5) year_D_R23p2-5.5km'!CG242^2+'(5) year_D_R23p2-5.5km'!$M242^2)</f>
        <v>5.0396504016004791E-3</v>
      </c>
      <c r="BX244" s="2">
        <f>SQRT('(5) year_D_R23p2-5.5km'!CH242^2+'(5) year_D_R23p2-5.5km'!$M242^2)</f>
        <v>5.0396504016004791E-3</v>
      </c>
      <c r="BY244" s="2">
        <f>SQRT('(5) year_D_R23p2-5.5km'!CI242^2+'(5) year_D_R23p2-5.5km'!$M242^2)</f>
        <v>5.0396504016004791E-3</v>
      </c>
      <c r="BZ244" s="2">
        <f>SQRT('(5) year_D_R23p2-5.5km'!CJ242^2+'(5) year_D_R23p2-5.5km'!$M242^2)</f>
        <v>5.0396504016004791E-3</v>
      </c>
      <c r="CA244" s="2">
        <f>SQRT('(5) year_D_R23p2-5.5km'!CK242^2+'(5) year_D_R23p2-5.5km'!$M242^2)</f>
        <v>5.0396504016004791E-3</v>
      </c>
      <c r="CB244" s="2">
        <f>SQRT('(5) year_D_R23p2-5.5km'!CL242^2+'(5) year_D_R23p2-5.5km'!$M242^2)</f>
        <v>5.0396504016004791E-3</v>
      </c>
      <c r="CC244" s="2">
        <f>SQRT('(5) year_D_R23p2-5.5km'!CM242^2+'(5) year_D_R23p2-5.5km'!$M242^2)</f>
        <v>5.0396504016004791E-3</v>
      </c>
      <c r="CD244" s="2">
        <f>SQRT('(5) year_D_R23p2-5.5km'!CN242^2+'(5) year_D_R23p2-5.5km'!$M242^2)</f>
        <v>5.0396504016004791E-3</v>
      </c>
      <c r="CE244" s="2">
        <f>SQRT('(5) year_D_R23p2-5.5km'!CO242^2+'(5) year_D_R23p2-5.5km'!$M242^2)</f>
        <v>5.0396504016004791E-3</v>
      </c>
      <c r="CF244" s="2">
        <f>SQRT('(5) year_D_R23p2-5.5km'!CP242^2+'(5) year_D_R23p2-5.5km'!$M242^2)</f>
        <v>5.0396504016004791E-3</v>
      </c>
      <c r="CG244" s="2">
        <f>SQRT('(5) year_D_R23p2-5.5km'!CQ242^2+'(5) year_D_R23p2-5.5km'!$M242^2)</f>
        <v>5.0396504016004791E-3</v>
      </c>
      <c r="CH244" s="2">
        <f>SQRT('(5) year_D_R23p2-5.5km'!CR242^2+'(5) year_D_R23p2-5.5km'!$M242^2)</f>
        <v>5.0396504016004791E-3</v>
      </c>
      <c r="CI244" s="2">
        <f>SQRT('(5) year_D_R23p2-5.5km'!CS242^2+'(5) year_D_R23p2-5.5km'!$M242^2)</f>
        <v>5.0396504016004791E-3</v>
      </c>
      <c r="CJ244" s="2">
        <f>SQRT('(5) year_D_R23p2-5.5km'!CT242^2+'(5) year_D_R23p2-5.5km'!$M242^2)</f>
        <v>5.0396504016004791E-3</v>
      </c>
      <c r="CK244" s="2">
        <f>SQRT('(5) year_D_R23p2-5.5km'!CU242^2+'(5) year_D_R23p2-5.5km'!$M242^2)</f>
        <v>5.0396504016004791E-3</v>
      </c>
      <c r="CL244" s="2">
        <f>SQRT('(5) year_D_R23p2-5.5km'!CV242^2+'(5) year_D_R23p2-5.5km'!$M242^2)</f>
        <v>5.0396504016004791E-3</v>
      </c>
      <c r="CM244" s="2">
        <f>SQRT('(5) year_D_R23p2-5.5km'!CW242^2+'(5) year_D_R23p2-5.5km'!$M242^2)</f>
        <v>5.0396504016004791E-3</v>
      </c>
      <c r="CN244" s="2">
        <f>SQRT('(5) year_D_R23p2-5.5km'!CX242^2+'(5) year_D_R23p2-5.5km'!$M242^2)</f>
        <v>5.0396504016004791E-3</v>
      </c>
      <c r="CO244" s="2">
        <f>SQRT('(5) year_D_R23p2-5.5km'!CY242^2+'(5) year_D_R23p2-5.5km'!$M242^2)</f>
        <v>5.0396504016004791E-3</v>
      </c>
      <c r="CP244" s="2">
        <f>SQRT('(5) year_D_R23p2-5.5km'!CZ242^2+'(5) year_D_R23p2-5.5km'!$M242^2)</f>
        <v>5.0396504016004791E-3</v>
      </c>
      <c r="CQ244" s="2">
        <f>SQRT('(5) year_D_R23p2-5.5km'!DA242^2+'(5) year_D_R23p2-5.5km'!$M242^2)</f>
        <v>5.0396504016004791E-3</v>
      </c>
      <c r="CR244" s="2">
        <f>SQRT('(5) year_D_R23p2-5.5km'!DB242^2+'(5) year_D_R23p2-5.5km'!$M242^2)</f>
        <v>5.0396504016004791E-3</v>
      </c>
      <c r="CS244" s="2">
        <f>SQRT('(5) year_D_R23p2-5.5km'!DC242^2+'(5) year_D_R23p2-5.5km'!$M242^2)</f>
        <v>5.0396504016004791E-3</v>
      </c>
      <c r="CT244" s="2">
        <f>SQRT('(5) year_D_R23p2-5.5km'!DD242^2+'(5) year_D_R23p2-5.5km'!$M242^2)</f>
        <v>5.0396504016004791E-3</v>
      </c>
      <c r="CU244" s="2">
        <f>SQRT('(5) year_D_R23p2-5.5km'!DE242^2+'(5) year_D_R23p2-5.5km'!$M242^2)</f>
        <v>5.0396504016004791E-3</v>
      </c>
      <c r="CV244" s="2">
        <f>SQRT('(5) year_D_R23p2-5.5km'!DF242^2+'(5) year_D_R23p2-5.5km'!$M242^2)</f>
        <v>5.0396504016004791E-3</v>
      </c>
      <c r="CW244" s="2">
        <f>SQRT('(5) year_D_R23p2-5.5km'!DG242^2+'(5) year_D_R23p2-5.5km'!$M242^2)</f>
        <v>5.0396504016004791E-3</v>
      </c>
      <c r="CX244" s="2">
        <f>SQRT('(5) year_D_R23p2-5.5km'!DH242^2+'(5) year_D_R23p2-5.5km'!$M242^2)</f>
        <v>5.0396504016004791E-3</v>
      </c>
      <c r="CY244" s="90">
        <f t="shared" si="31"/>
        <v>7.5126672538751926E-4</v>
      </c>
      <c r="CZ244" s="2">
        <f t="shared" si="28"/>
        <v>1.1878569912604025E-3</v>
      </c>
      <c r="DA244" s="2">
        <f t="shared" si="32"/>
        <v>1.1878569912604025E-3</v>
      </c>
    </row>
    <row r="245" spans="1:105" x14ac:dyDescent="0.2">
      <c r="A245" s="170" t="s">
        <v>256</v>
      </c>
      <c r="B245" s="3" t="s">
        <v>177</v>
      </c>
      <c r="C245" s="2">
        <f>'(6) SMB_R23p2-5km_Gl'!P244-'(5) year_D_R23p2-5.5km'!P243</f>
        <v>0.32989503999999981</v>
      </c>
      <c r="D245" s="2">
        <f>'(6) SMB_R23p2-5km_Gl'!Q244-'(5) year_D_R23p2-5.5km'!Q243</f>
        <v>-0.28010496000000007</v>
      </c>
      <c r="E245" s="2">
        <f>'(6) SMB_R23p2-5km_Gl'!R244-'(5) year_D_R23p2-5.5km'!R243</f>
        <v>0.12989503999999963</v>
      </c>
      <c r="F245" s="2">
        <f>'(6) SMB_R23p2-5km_Gl'!S244-'(5) year_D_R23p2-5.5km'!S243</f>
        <v>-0.11010496000000014</v>
      </c>
      <c r="G245" s="2">
        <f>'(6) SMB_R23p2-5km_Gl'!T244-'(5) year_D_R23p2-5.5km'!T243</f>
        <v>-0.39010496000000017</v>
      </c>
      <c r="H245" s="2">
        <f>'(6) SMB_R23p2-5km_Gl'!U244-'(5) year_D_R23p2-5.5km'!U243</f>
        <v>0.22989503999999972</v>
      </c>
      <c r="I245" s="2">
        <f>'(6) SMB_R23p2-5km_Gl'!V244-'(5) year_D_R23p2-5.5km'!V243</f>
        <v>0.13989503999999986</v>
      </c>
      <c r="J245" s="2">
        <f>'(6) SMB_R23p2-5km_Gl'!W244-'(5) year_D_R23p2-5.5km'!W243</f>
        <v>0.48989503999999995</v>
      </c>
      <c r="K245" s="2">
        <f>'(6) SMB_R23p2-5km_Gl'!X244-'(5) year_D_R23p2-5.5km'!X243</f>
        <v>-0.13010496000000016</v>
      </c>
      <c r="L245" s="2">
        <f>'(6) SMB_R23p2-5km_Gl'!Y244-'(5) year_D_R23p2-5.5km'!Y243</f>
        <v>-0.96010496000000023</v>
      </c>
      <c r="M245" s="2">
        <f>'(6) SMB_R23p2-5km_Gl'!Z244-'(5) year_D_R23p2-5.5km'!Z243</f>
        <v>-0.86010496000000014</v>
      </c>
      <c r="N245" s="2">
        <f>'(6) SMB_R23p2-5km_Gl'!AA244-'(5) year_D_R23p2-5.5km'!AA243</f>
        <v>-0.36010496000000014</v>
      </c>
      <c r="O245" s="2">
        <f>'(6) SMB_R23p2-5km_Gl'!AB244-'(5) year_D_R23p2-5.5km'!AB243</f>
        <v>-0.75613360000000029</v>
      </c>
      <c r="P245" s="2">
        <f>'(6) SMB_R23p2-5km_Gl'!AC244-'(5) year_D_R23p2-5.5km'!AC243</f>
        <v>0.59958418000000013</v>
      </c>
      <c r="Q245" s="2">
        <f>'(6) SMB_R23p2-5km_Gl'!AD244-'(5) year_D_R23p2-5.5km'!AD243</f>
        <v>0.62530195999999982</v>
      </c>
      <c r="R245" s="2">
        <f>'(6) SMB_R23p2-5km_Gl'!AE244-'(5) year_D_R23p2-5.5km'!AE243</f>
        <v>-0.25898025999999996</v>
      </c>
      <c r="S245" s="2">
        <f>'(6) SMB_R23p2-5km_Gl'!AF244-'(5) year_D_R23p2-5.5km'!AF243</f>
        <v>0.14673751999999984</v>
      </c>
      <c r="T245" s="2">
        <f>'(6) SMB_R23p2-5km_Gl'!AG244-'(5) year_D_R23p2-5.5km'!AG243</f>
        <v>-0.69754469999999991</v>
      </c>
      <c r="U245" s="2">
        <f>'(6) SMB_R23p2-5km_Gl'!AH244-'(5) year_D_R23p2-5.5km'!AH243</f>
        <v>0.24642666000000002</v>
      </c>
      <c r="V245" s="2">
        <f>'(6) SMB_R23p2-5km_Gl'!AI244-'(5) year_D_R23p2-5.5km'!AI243</f>
        <v>0.26214443999999992</v>
      </c>
      <c r="W245" s="2">
        <f>'(6) SMB_R23p2-5km_Gl'!AJ244-'(5) year_D_R23p2-5.5km'!AJ243</f>
        <v>-0.24213777999999997</v>
      </c>
      <c r="X245" s="2">
        <f>'(6) SMB_R23p2-5km_Gl'!AK244-'(5) year_D_R23p2-5.5km'!AK243</f>
        <v>-0.4289558</v>
      </c>
      <c r="Y245" s="2">
        <f>'(6) SMB_R23p2-5km_Gl'!AL244-'(5) year_D_R23p2-5.5km'!AL243</f>
        <v>0.30391182440000009</v>
      </c>
      <c r="Z245" s="2">
        <f>'(6) SMB_R23p2-5km_Gl'!AM244-'(5) year_D_R23p2-5.5km'!AM243</f>
        <v>-0.38353490680000002</v>
      </c>
      <c r="AA245" s="2">
        <f>'(6) SMB_R23p2-5km_Gl'!AN244-'(5) year_D_R23p2-5.5km'!AN243</f>
        <v>2.700473973999995E-2</v>
      </c>
      <c r="AB245" s="2">
        <f>'(6) SMB_R23p2-5km_Gl'!AO244-'(5) year_D_R23p2-5.5km'!AO243</f>
        <v>7.0560425100000046E-2</v>
      </c>
      <c r="AC245" s="2">
        <f>'(6) SMB_R23p2-5km_Gl'!AP244-'(5) year_D_R23p2-5.5km'!AP243</f>
        <v>-0.14483076423999997</v>
      </c>
      <c r="AD245" s="2">
        <f>'(6) SMB_R23p2-5km_Gl'!AQ244-'(5) year_D_R23p2-5.5km'!AQ243</f>
        <v>-0.45201554255999987</v>
      </c>
      <c r="AE245" s="2">
        <f>'(6) SMB_R23p2-5km_Gl'!AR244-'(5) year_D_R23p2-5.5km'!AR243</f>
        <v>-0.53740849396000012</v>
      </c>
      <c r="AF245" s="2">
        <f>'(6) SMB_R23p2-5km_Gl'!AS244-'(5) year_D_R23p2-5.5km'!AS243</f>
        <v>-1.1448447659600003</v>
      </c>
      <c r="AG245" s="2">
        <f>'(6) SMB_R23p2-5km_Gl'!AT244-'(5) year_D_R23p2-5.5km'!AT243</f>
        <v>-0.61864499520000016</v>
      </c>
      <c r="AH245" s="2">
        <f>'(6) SMB_R23p2-5km_Gl'!AU244-'(5) year_D_R23p2-5.5km'!AU243</f>
        <v>0.24755128639999935</v>
      </c>
      <c r="AI245" s="2">
        <f>'(6) SMB_R23p2-5km_Gl'!AV244-'(5) year_D_R23p2-5.5km'!AV243</f>
        <v>-1.1858315696200004</v>
      </c>
      <c r="AJ245" s="2">
        <f>'(6) SMB_R23p2-5km_Gl'!AW244-'(5) year_D_R23p2-5.5km'!AW243</f>
        <v>-1.9988057412800007</v>
      </c>
      <c r="AK245" s="2">
        <f>'(6) SMB_R23p2-5km_Gl'!AX244-'(5) year_D_R23p2-5.5km'!AX243</f>
        <v>-2.100265753</v>
      </c>
      <c r="AL245" s="2">
        <f>'(6) SMB_R23p2-5km_Gl'!AY244-'(5) year_D_R23p2-5.5km'!AY243</f>
        <v>-1.3813310397600003</v>
      </c>
      <c r="AM245" s="2">
        <f>'(6) SMB_R23p2-5km_Gl'!AZ244-'(5) year_D_R23p2-5.5km'!AZ243</f>
        <v>-1.5681752441000001</v>
      </c>
      <c r="AN245" s="2">
        <f>'(6) SMB_R23p2-5km_Gl'!BA244-'(5) year_D_R23p2-5.5km'!BA243</f>
        <v>-1.0483271881600003</v>
      </c>
      <c r="AO245" s="2">
        <f>'(6) SMB_R23p2-5km_Gl'!BB244-'(5) year_D_R23p2-5.5km'!BB243</f>
        <v>-0.83358739600000042</v>
      </c>
      <c r="AP245" s="2">
        <f>'(6) SMB_R23p2-5km_Gl'!BC244-'(5) year_D_R23p2-5.5km'!BC243</f>
        <v>-1.1477927725999999</v>
      </c>
      <c r="AQ245" s="2">
        <f>'(6) SMB_R23p2-5km_Gl'!BD244-'(5) year_D_R23p2-5.5km'!BD243</f>
        <v>-1.4995426854400002</v>
      </c>
      <c r="AR245" s="2">
        <f>'(6) SMB_R23p2-5km_Gl'!BE244-'(5) year_D_R23p2-5.5km'!BE243</f>
        <v>-0.19078961276000062</v>
      </c>
      <c r="AS245" s="2">
        <f>'(6) SMB_R23p2-5km_Gl'!BF244-'(5) year_D_R23p2-5.5km'!BF243</f>
        <v>-0.93128213080000011</v>
      </c>
      <c r="AT245" s="2">
        <f>'(6) SMB_R23p2-5km_Gl'!BG244-'(5) year_D_R23p2-5.5km'!BG243</f>
        <v>-1.7154910085200006</v>
      </c>
      <c r="AU245" s="2">
        <f>'(6) SMB_R23p2-5km_Gl'!BH244-'(5) year_D_R23p2-5.5km'!BH243</f>
        <v>-0.94804776832000037</v>
      </c>
      <c r="AV245" s="2">
        <f>'(6) SMB_R23p2-5km_Gl'!BI244-'(5) year_D_R23p2-5.5km'!BI243</f>
        <v>-2.0807582388400006</v>
      </c>
      <c r="AW245" s="2">
        <f>'(6) SMB_R23p2-5km_Gl'!BJ244-'(5) year_D_R23p2-5.5km'!BJ243</f>
        <v>-2.1803513883000005</v>
      </c>
      <c r="AX245" s="23">
        <f t="shared" si="33"/>
        <v>-0.51167600526695678</v>
      </c>
      <c r="AY245" s="23">
        <f t="shared" si="29"/>
        <v>-9.8203566315789595E-2</v>
      </c>
      <c r="AZ245" s="23">
        <f t="shared" si="30"/>
        <v>-1.1490763954400007</v>
      </c>
      <c r="BD245" s="2">
        <f>SQRT('(5) year_D_R23p2-5.5km'!BN243^2+'(5) year_D_R23p2-5.5km'!$M243^2)</f>
        <v>2.067797059479485</v>
      </c>
      <c r="BE245" s="2">
        <f>SQRT('(5) year_D_R23p2-5.5km'!BO243^2+'(5) year_D_R23p2-5.5km'!$M243^2)</f>
        <v>2.067797059479485</v>
      </c>
      <c r="BF245" s="2">
        <f>SQRT('(5) year_D_R23p2-5.5km'!BP243^2+'(5) year_D_R23p2-5.5km'!$M243^2)</f>
        <v>2.067797059479485</v>
      </c>
      <c r="BG245" s="2">
        <f>SQRT('(5) year_D_R23p2-5.5km'!BQ243^2+'(5) year_D_R23p2-5.5km'!$M243^2)</f>
        <v>2.067797059479485</v>
      </c>
      <c r="BH245" s="2">
        <f>SQRT('(5) year_D_R23p2-5.5km'!BR243^2+'(5) year_D_R23p2-5.5km'!$M243^2)</f>
        <v>2.067797059479485</v>
      </c>
      <c r="BI245" s="2">
        <f>SQRT('(5) year_D_R23p2-5.5km'!BS243^2+'(5) year_D_R23p2-5.5km'!$M243^2)</f>
        <v>2.067797059479485</v>
      </c>
      <c r="BJ245" s="2">
        <f>SQRT('(5) year_D_R23p2-5.5km'!BT243^2+'(5) year_D_R23p2-5.5km'!$M243^2)</f>
        <v>2.0316981003455656</v>
      </c>
      <c r="BK245" s="2">
        <f>SQRT('(5) year_D_R23p2-5.5km'!BU243^2+'(5) year_D_R23p2-5.5km'!$M243^2)</f>
        <v>1.8512051288997098</v>
      </c>
      <c r="BL245" s="2">
        <f>SQRT('(5) year_D_R23p2-5.5km'!BV243^2+'(5) year_D_R23p2-5.5km'!$M243^2)</f>
        <v>1.6821151250000308</v>
      </c>
      <c r="BM245" s="2">
        <f>SQRT('(5) year_D_R23p2-5.5km'!BW243^2+'(5) year_D_R23p2-5.5km'!$M243^2)</f>
        <v>1.51872901754792</v>
      </c>
      <c r="BN245" s="2">
        <f>SQRT('(5) year_D_R23p2-5.5km'!BX243^2+'(5) year_D_R23p2-5.5km'!$M243^2)</f>
        <v>1.3648473211767065</v>
      </c>
      <c r="BO245" s="2">
        <f>SQRT('(5) year_D_R23p2-5.5km'!BY243^2+'(5) year_D_R23p2-5.5km'!$M243^2)</f>
        <v>1.2166716535540798</v>
      </c>
      <c r="BP245" s="2">
        <f>SQRT('(5) year_D_R23p2-5.5km'!BZ243^2+'(5) year_D_R23p2-5.5km'!$M243^2)</f>
        <v>1.0700813099347992</v>
      </c>
      <c r="BQ245" s="2">
        <f>SQRT('(5) year_D_R23p2-5.5km'!CA243^2+'(5) year_D_R23p2-5.5km'!$M243^2)</f>
        <v>0.93028998078724345</v>
      </c>
      <c r="BR245" s="2">
        <f>SQRT('(5) year_D_R23p2-5.5km'!CB243^2+'(5) year_D_R23p2-5.5km'!$M243^2)</f>
        <v>0.79827845297267452</v>
      </c>
      <c r="BS245" s="2">
        <f>SQRT('(5) year_D_R23p2-5.5km'!CC243^2+'(5) year_D_R23p2-5.5km'!$M243^2)</f>
        <v>0.67391276066697336</v>
      </c>
      <c r="BT245" s="2">
        <f>SQRT('(5) year_D_R23p2-5.5km'!CD243^2+'(5) year_D_R23p2-5.5km'!$M243^2)</f>
        <v>0.55888579013719752</v>
      </c>
      <c r="BU245" s="2">
        <f>SQRT('(5) year_D_R23p2-5.5km'!CE243^2+'(5) year_D_R23p2-5.5km'!$M243^2)</f>
        <v>0.45122825015006712</v>
      </c>
      <c r="BV245" s="2">
        <f>SQRT('(5) year_D_R23p2-5.5km'!CF243^2+'(5) year_D_R23p2-5.5km'!$M243^2)</f>
        <v>0.35298702374246527</v>
      </c>
      <c r="BW245" s="2">
        <f>SQRT('(5) year_D_R23p2-5.5km'!CG243^2+'(5) year_D_R23p2-5.5km'!$M243^2)</f>
        <v>0.26690961239433053</v>
      </c>
      <c r="BX245" s="2">
        <f>SQRT('(5) year_D_R23p2-5.5km'!CH243^2+'(5) year_D_R23p2-5.5km'!$M243^2)</f>
        <v>0.2178041240486889</v>
      </c>
      <c r="BY245" s="2">
        <f>SQRT('(5) year_D_R23p2-5.5km'!CI243^2+'(5) year_D_R23p2-5.5km'!$M243^2)</f>
        <v>0.22799719667393503</v>
      </c>
      <c r="BZ245" s="2">
        <f>SQRT('(5) year_D_R23p2-5.5km'!CJ243^2+'(5) year_D_R23p2-5.5km'!$M243^2)</f>
        <v>0.25685177041583074</v>
      </c>
      <c r="CA245" s="2">
        <f>SQRT('(5) year_D_R23p2-5.5km'!CK243^2+'(5) year_D_R23p2-5.5km'!$M243^2)</f>
        <v>0.22092094533990539</v>
      </c>
      <c r="CB245" s="2">
        <f>SQRT('(5) year_D_R23p2-5.5km'!CL243^2+'(5) year_D_R23p2-5.5km'!$M243^2)</f>
        <v>0.17995270510617009</v>
      </c>
      <c r="CC245" s="2">
        <f>SQRT('(5) year_D_R23p2-5.5km'!CM243^2+'(5) year_D_R23p2-5.5km'!$M243^2)</f>
        <v>0.21252380983058719</v>
      </c>
      <c r="CD245" s="2">
        <f>SQRT('(5) year_D_R23p2-5.5km'!CN243^2+'(5) year_D_R23p2-5.5km'!$M243^2)</f>
        <v>0.19901749671811225</v>
      </c>
      <c r="CE245" s="2">
        <f>SQRT('(5) year_D_R23p2-5.5km'!CO243^2+'(5) year_D_R23p2-5.5km'!$M243^2)</f>
        <v>0.22446244019770165</v>
      </c>
      <c r="CF245" s="2">
        <f>SQRT('(5) year_D_R23p2-5.5km'!CP243^2+'(5) year_D_R23p2-5.5km'!$M243^2)</f>
        <v>0.21234655606441205</v>
      </c>
      <c r="CG245" s="2">
        <f>SQRT('(5) year_D_R23p2-5.5km'!CQ243^2+'(5) year_D_R23p2-5.5km'!$M243^2)</f>
        <v>0.23714402019146627</v>
      </c>
      <c r="CH245" s="2">
        <f>SQRT('(5) year_D_R23p2-5.5km'!CR243^2+'(5) year_D_R23p2-5.5km'!$M243^2)</f>
        <v>0.25476414633297367</v>
      </c>
      <c r="CI245" s="2">
        <f>SQRT('(5) year_D_R23p2-5.5km'!CS243^2+'(5) year_D_R23p2-5.5km'!$M243^2)</f>
        <v>0.28952667882164662</v>
      </c>
      <c r="CJ245" s="2">
        <f>SQRT('(5) year_D_R23p2-5.5km'!CT243^2+'(5) year_D_R23p2-5.5km'!$M243^2)</f>
        <v>0.36837584233295229</v>
      </c>
      <c r="CK245" s="2">
        <f>SQRT('(5) year_D_R23p2-5.5km'!CU243^2+'(5) year_D_R23p2-5.5km'!$M243^2)</f>
        <v>0.36771434489187554</v>
      </c>
      <c r="CL245" s="2">
        <f>SQRT('(5) year_D_R23p2-5.5km'!CV243^2+'(5) year_D_R23p2-5.5km'!$M243^2)</f>
        <v>0.3775479453659602</v>
      </c>
      <c r="CM245" s="2">
        <f>SQRT('(5) year_D_R23p2-5.5km'!CW243^2+'(5) year_D_R23p2-5.5km'!$M243^2)</f>
        <v>0.35237601646867772</v>
      </c>
      <c r="CN245" s="2">
        <f>SQRT('(5) year_D_R23p2-5.5km'!CX243^2+'(5) year_D_R23p2-5.5km'!$M243^2)</f>
        <v>0.33390419267524218</v>
      </c>
      <c r="CO245" s="2">
        <f>SQRT('(5) year_D_R23p2-5.5km'!CY243^2+'(5) year_D_R23p2-5.5km'!$M243^2)</f>
        <v>0.34294161686905572</v>
      </c>
      <c r="CP245" s="2">
        <f>SQRT('(5) year_D_R23p2-5.5km'!CZ243^2+'(5) year_D_R23p2-5.5km'!$M243^2)</f>
        <v>0.3039108139924247</v>
      </c>
      <c r="CQ245" s="2">
        <f>SQRT('(5) year_D_R23p2-5.5km'!DA243^2+'(5) year_D_R23p2-5.5km'!$M243^2)</f>
        <v>0.30243230243732189</v>
      </c>
      <c r="CR245" s="2">
        <f>SQRT('(5) year_D_R23p2-5.5km'!DB243^2+'(5) year_D_R23p2-5.5km'!$M243^2)</f>
        <v>0.30750516397213912</v>
      </c>
      <c r="CS245" s="2">
        <f>SQRT('(5) year_D_R23p2-5.5km'!DC243^2+'(5) year_D_R23p2-5.5km'!$M243^2)</f>
        <v>0.29061701161719772</v>
      </c>
      <c r="CT245" s="2">
        <f>SQRT('(5) year_D_R23p2-5.5km'!DD243^2+'(5) year_D_R23p2-5.5km'!$M243^2)</f>
        <v>0.3320829988459264</v>
      </c>
      <c r="CU245" s="2">
        <f>SQRT('(5) year_D_R23p2-5.5km'!DE243^2+'(5) year_D_R23p2-5.5km'!$M243^2)</f>
        <v>0.32648785866834862</v>
      </c>
      <c r="CV245" s="2">
        <f>SQRT('(5) year_D_R23p2-5.5km'!DF243^2+'(5) year_D_R23p2-5.5km'!$M243^2)</f>
        <v>0.33472086656274258</v>
      </c>
      <c r="CW245" s="2">
        <f>SQRT('(5) year_D_R23p2-5.5km'!DG243^2+'(5) year_D_R23p2-5.5km'!$M243^2)</f>
        <v>0.38556479871506427</v>
      </c>
      <c r="CX245" s="2">
        <f>SQRT('(5) year_D_R23p2-5.5km'!DH243^2+'(5) year_D_R23p2-5.5km'!$M243^2)</f>
        <v>0.504805323335907</v>
      </c>
      <c r="CY245" s="90">
        <f t="shared" si="31"/>
        <v>0.11223802420933533</v>
      </c>
      <c r="CZ245" s="2">
        <f t="shared" si="28"/>
        <v>0.33380045287019028</v>
      </c>
      <c r="DA245" s="2">
        <f t="shared" si="32"/>
        <v>7.4900458315859161E-2</v>
      </c>
    </row>
    <row r="246" spans="1:105" x14ac:dyDescent="0.2">
      <c r="A246" s="170" t="s">
        <v>255</v>
      </c>
      <c r="B246" s="3" t="s">
        <v>177</v>
      </c>
      <c r="C246" s="2">
        <f>'(6) SMB_R23p2-5km_Gl'!P245-'(5) year_D_R23p2-5.5km'!P244</f>
        <v>0.47475723199999992</v>
      </c>
      <c r="D246" s="2">
        <f>'(6) SMB_R23p2-5km_Gl'!Q245-'(5) year_D_R23p2-5.5km'!Q244</f>
        <v>0.21475723199999991</v>
      </c>
      <c r="E246" s="2">
        <f>'(6) SMB_R23p2-5km_Gl'!R245-'(5) year_D_R23p2-5.5km'!R244</f>
        <v>0.41475723199999998</v>
      </c>
      <c r="F246" s="2">
        <f>'(6) SMB_R23p2-5km_Gl'!S245-'(5) year_D_R23p2-5.5km'!S244</f>
        <v>0.28475723199999997</v>
      </c>
      <c r="G246" s="2">
        <f>'(6) SMB_R23p2-5km_Gl'!T245-'(5) year_D_R23p2-5.5km'!T244</f>
        <v>0.11475723199999993</v>
      </c>
      <c r="H246" s="2">
        <f>'(6) SMB_R23p2-5km_Gl'!U245-'(5) year_D_R23p2-5.5km'!U244</f>
        <v>0.444757232</v>
      </c>
      <c r="I246" s="2">
        <f>'(6) SMB_R23p2-5km_Gl'!V245-'(5) year_D_R23p2-5.5km'!V244</f>
        <v>0.35475723199999992</v>
      </c>
      <c r="J246" s="2">
        <f>'(6) SMB_R23p2-5km_Gl'!W245-'(5) year_D_R23p2-5.5km'!W244</f>
        <v>0.51475723200000001</v>
      </c>
      <c r="K246" s="2">
        <f>'(6) SMB_R23p2-5km_Gl'!X245-'(5) year_D_R23p2-5.5km'!X244</f>
        <v>0.32475723200000001</v>
      </c>
      <c r="L246" s="2">
        <f>'(6) SMB_R23p2-5km_Gl'!Y245-'(5) year_D_R23p2-5.5km'!Y244</f>
        <v>-0.11524276800000005</v>
      </c>
      <c r="M246" s="2">
        <f>'(6) SMB_R23p2-5km_Gl'!Z245-'(5) year_D_R23p2-5.5km'!Z244</f>
        <v>-0.11524276800000005</v>
      </c>
      <c r="N246" s="2">
        <f>'(6) SMB_R23p2-5km_Gl'!AA245-'(5) year_D_R23p2-5.5km'!AA244</f>
        <v>0.13475723199999995</v>
      </c>
      <c r="O246" s="2">
        <f>'(6) SMB_R23p2-5km_Gl'!AB245-'(5) year_D_R23p2-5.5km'!AB244</f>
        <v>-0.11132593199999996</v>
      </c>
      <c r="P246" s="2">
        <f>'(6) SMB_R23p2-5km_Gl'!AC245-'(5) year_D_R23p2-5.5km'!AC244</f>
        <v>0.57259090400000001</v>
      </c>
      <c r="Q246" s="2">
        <f>'(6) SMB_R23p2-5km_Gl'!AD245-'(5) year_D_R23p2-5.5km'!AD244</f>
        <v>0.64694294400000008</v>
      </c>
      <c r="R246" s="2">
        <f>'(6) SMB_R23p2-5km_Gl'!AE245-'(5) year_D_R23p2-5.5km'!AE244</f>
        <v>0.23085978000000001</v>
      </c>
      <c r="S246" s="2">
        <f>'(6) SMB_R23p2-5km_Gl'!AF245-'(5) year_D_R23p2-5.5km'!AF244</f>
        <v>0.35477661600000004</v>
      </c>
      <c r="T246" s="2">
        <f>'(6) SMB_R23p2-5km_Gl'!AG245-'(5) year_D_R23p2-5.5km'!AG244</f>
        <v>-7.1306547999999914E-2</v>
      </c>
      <c r="U246" s="2">
        <f>'(6) SMB_R23p2-5km_Gl'!AH245-'(5) year_D_R23p2-5.5km'!AH244</f>
        <v>0.37261028799999996</v>
      </c>
      <c r="V246" s="2">
        <f>'(6) SMB_R23p2-5km_Gl'!AI245-'(5) year_D_R23p2-5.5km'!AI244</f>
        <v>0.43696232800000001</v>
      </c>
      <c r="W246" s="2">
        <f>'(6) SMB_R23p2-5km_Gl'!AJ245-'(5) year_D_R23p2-5.5km'!AJ244</f>
        <v>0.13087916399999999</v>
      </c>
      <c r="X246" s="2">
        <f>'(6) SMB_R23p2-5km_Gl'!AK245-'(5) year_D_R23p2-5.5km'!AK244</f>
        <v>5.8674068000000079E-2</v>
      </c>
      <c r="Y246" s="2">
        <f>'(6) SMB_R23p2-5km_Gl'!AL245-'(5) year_D_R23p2-5.5km'!AL244</f>
        <v>0.29755045394000001</v>
      </c>
      <c r="Z246" s="2">
        <f>'(6) SMB_R23p2-5km_Gl'!AM245-'(5) year_D_R23p2-5.5km'!AM244</f>
        <v>-4.3358169343999942E-2</v>
      </c>
      <c r="AA246" s="2">
        <f>'(6) SMB_R23p2-5km_Gl'!AN245-'(5) year_D_R23p2-5.5km'!AN244</f>
        <v>5.6962658672000011E-2</v>
      </c>
      <c r="AB246" s="2">
        <f>'(6) SMB_R23p2-5km_Gl'!AO245-'(5) year_D_R23p2-5.5km'!AO244</f>
        <v>0.25583101075999992</v>
      </c>
      <c r="AC246" s="2">
        <f>'(6) SMB_R23p2-5km_Gl'!AP245-'(5) year_D_R23p2-5.5km'!AP244</f>
        <v>0.18506436851200014</v>
      </c>
      <c r="AD246" s="2">
        <f>'(6) SMB_R23p2-5km_Gl'!AQ245-'(5) year_D_R23p2-5.5km'!AQ244</f>
        <v>8.115473080000013E-2</v>
      </c>
      <c r="AE246" s="2">
        <f>'(6) SMB_R23p2-5km_Gl'!AR245-'(5) year_D_R23p2-5.5km'!AR244</f>
        <v>7.7025750271999982E-2</v>
      </c>
      <c r="AF246" s="2">
        <f>'(6) SMB_R23p2-5km_Gl'!AS245-'(5) year_D_R23p2-5.5km'!AS244</f>
        <v>-0.102192906192</v>
      </c>
      <c r="AG246" s="2">
        <f>'(6) SMB_R23p2-5km_Gl'!AT245-'(5) year_D_R23p2-5.5km'!AT244</f>
        <v>0.14269784667199997</v>
      </c>
      <c r="AH246" s="2">
        <f>'(6) SMB_R23p2-5km_Gl'!AU245-'(5) year_D_R23p2-5.5km'!AU244</f>
        <v>0.70063201595199998</v>
      </c>
      <c r="AI246" s="2">
        <f>'(6) SMB_R23p2-5km_Gl'!AV245-'(5) year_D_R23p2-5.5km'!AV244</f>
        <v>0.15603860306799999</v>
      </c>
      <c r="AJ246" s="2">
        <f>'(6) SMB_R23p2-5km_Gl'!AW245-'(5) year_D_R23p2-5.5km'!AW244</f>
        <v>-0.19944801375999999</v>
      </c>
      <c r="AK246" s="2">
        <f>'(6) SMB_R23p2-5km_Gl'!AX245-'(5) year_D_R23p2-5.5km'!AX244</f>
        <v>-0.20063948479999993</v>
      </c>
      <c r="AL246" s="2">
        <f>'(6) SMB_R23p2-5km_Gl'!AY245-'(5) year_D_R23p2-5.5km'!AY244</f>
        <v>7.4853812444000023E-2</v>
      </c>
      <c r="AM246" s="2">
        <f>'(6) SMB_R23p2-5km_Gl'!AZ245-'(5) year_D_R23p2-5.5km'!AZ244</f>
        <v>-0.13018668544000006</v>
      </c>
      <c r="AN246" s="2">
        <f>'(6) SMB_R23p2-5km_Gl'!BA245-'(5) year_D_R23p2-5.5km'!BA244</f>
        <v>0.17809837577600007</v>
      </c>
      <c r="AO246" s="2">
        <f>'(6) SMB_R23p2-5km_Gl'!BB245-'(5) year_D_R23p2-5.5km'!BB244</f>
        <v>0.25392639272000006</v>
      </c>
      <c r="AP246" s="2">
        <f>'(6) SMB_R23p2-5km_Gl'!BC245-'(5) year_D_R23p2-5.5km'!BC244</f>
        <v>-2.2913978415999958E-2</v>
      </c>
      <c r="AQ246" s="2">
        <f>'(6) SMB_R23p2-5km_Gl'!BD245-'(5) year_D_R23p2-5.5km'!BD244</f>
        <v>-0.16170335839999989</v>
      </c>
      <c r="AR246" s="2">
        <f>'(6) SMB_R23p2-5km_Gl'!BE245-'(5) year_D_R23p2-5.5km'!BE244</f>
        <v>0.42706809555200009</v>
      </c>
      <c r="AS246" s="2">
        <f>'(6) SMB_R23p2-5km_Gl'!BF245-'(5) year_D_R23p2-5.5km'!BF244</f>
        <v>0.20434847091200004</v>
      </c>
      <c r="AT246" s="2">
        <f>'(6) SMB_R23p2-5km_Gl'!BG245-'(5) year_D_R23p2-5.5km'!BG244</f>
        <v>-0.21359487249600007</v>
      </c>
      <c r="AU246" s="2">
        <f>'(6) SMB_R23p2-5km_Gl'!BH245-'(5) year_D_R23p2-5.5km'!BH244</f>
        <v>0.24731256268800006</v>
      </c>
      <c r="AV246" s="2">
        <f>'(6) SMB_R23p2-5km_Gl'!BI245-'(5) year_D_R23p2-5.5km'!BI244</f>
        <v>-0.26635291259999994</v>
      </c>
      <c r="AW246" s="2">
        <f>'(6) SMB_R23p2-5km_Gl'!BJ245-'(5) year_D_R23p2-5.5km'!BJ244</f>
        <v>-0.39808232653200004</v>
      </c>
      <c r="AX246" s="23">
        <f t="shared" si="33"/>
        <v>0.16667228615852175</v>
      </c>
      <c r="AY246" s="23">
        <f t="shared" si="29"/>
        <v>0.26538078084210531</v>
      </c>
      <c r="AZ246" s="23">
        <f t="shared" si="30"/>
        <v>6.4720539664000043E-2</v>
      </c>
      <c r="BD246" s="2">
        <f>SQRT('(5) year_D_R23p2-5.5km'!BN244^2+'(5) year_D_R23p2-5.5km'!$M244^2)</f>
        <v>0.54612674381491955</v>
      </c>
      <c r="BE246" s="2">
        <f>SQRT('(5) year_D_R23p2-5.5km'!BO244^2+'(5) year_D_R23p2-5.5km'!$M244^2)</f>
        <v>0.54612674381491955</v>
      </c>
      <c r="BF246" s="2">
        <f>SQRT('(5) year_D_R23p2-5.5km'!BP244^2+'(5) year_D_R23p2-5.5km'!$M244^2)</f>
        <v>0.54612674381491955</v>
      </c>
      <c r="BG246" s="2">
        <f>SQRT('(5) year_D_R23p2-5.5km'!BQ244^2+'(5) year_D_R23p2-5.5km'!$M244^2)</f>
        <v>0.54612674381491955</v>
      </c>
      <c r="BH246" s="2">
        <f>SQRT('(5) year_D_R23p2-5.5km'!BR244^2+'(5) year_D_R23p2-5.5km'!$M244^2)</f>
        <v>0.54612674381491955</v>
      </c>
      <c r="BI246" s="2">
        <f>SQRT('(5) year_D_R23p2-5.5km'!BS244^2+'(5) year_D_R23p2-5.5km'!$M244^2)</f>
        <v>0.54612674381491955</v>
      </c>
      <c r="BJ246" s="2">
        <f>SQRT('(5) year_D_R23p2-5.5km'!BT244^2+'(5) year_D_R23p2-5.5km'!$M244^2)</f>
        <v>0.53804932435792108</v>
      </c>
      <c r="BK246" s="2">
        <f>SQRT('(5) year_D_R23p2-5.5km'!BU244^2+'(5) year_D_R23p2-5.5km'!$M244^2)</f>
        <v>0.49338702119035216</v>
      </c>
      <c r="BL246" s="2">
        <f>SQRT('(5) year_D_R23p2-5.5km'!BV244^2+'(5) year_D_R23p2-5.5km'!$M244^2)</f>
        <v>0.45062733797528282</v>
      </c>
      <c r="BM246" s="2">
        <f>SQRT('(5) year_D_R23p2-5.5km'!BW244^2+'(5) year_D_R23p2-5.5km'!$M244^2)</f>
        <v>0.4102457154718166</v>
      </c>
      <c r="BN246" s="2">
        <f>SQRT('(5) year_D_R23p2-5.5km'!BX244^2+'(5) year_D_R23p2-5.5km'!$M244^2)</f>
        <v>0.37176750916343015</v>
      </c>
      <c r="BO246" s="2">
        <f>SQRT('(5) year_D_R23p2-5.5km'!BY244^2+'(5) year_D_R23p2-5.5km'!$M244^2)</f>
        <v>0.33519335655859467</v>
      </c>
      <c r="BP246" s="2">
        <f>SQRT('(5) year_D_R23p2-5.5km'!BZ244^2+'(5) year_D_R23p2-5.5km'!$M244^2)</f>
        <v>0.2980506920442404</v>
      </c>
      <c r="BQ246" s="2">
        <f>SQRT('(5) year_D_R23p2-5.5km'!CA244^2+'(5) year_D_R23p2-5.5km'!$M244^2)</f>
        <v>0.26335523035524749</v>
      </c>
      <c r="BR246" s="2">
        <f>SQRT('(5) year_D_R23p2-5.5km'!CB244^2+'(5) year_D_R23p2-5.5km'!$M244^2)</f>
        <v>0.23038314404242857</v>
      </c>
      <c r="BS246" s="2">
        <f>SQRT('(5) year_D_R23p2-5.5km'!CC244^2+'(5) year_D_R23p2-5.5km'!$M244^2)</f>
        <v>0.20002078097136322</v>
      </c>
      <c r="BT246" s="2">
        <f>SQRT('(5) year_D_R23p2-5.5km'!CD244^2+'(5) year_D_R23p2-5.5km'!$M244^2)</f>
        <v>0.17198201616778036</v>
      </c>
      <c r="BU246" s="2">
        <f>SQRT('(5) year_D_R23p2-5.5km'!CE244^2+'(5) year_D_R23p2-5.5km'!$M244^2)</f>
        <v>0.14623035564717946</v>
      </c>
      <c r="BV246" s="2">
        <f>SQRT('(5) year_D_R23p2-5.5km'!CF244^2+'(5) year_D_R23p2-5.5km'!$M244^2)</f>
        <v>0.12407278216753341</v>
      </c>
      <c r="BW246" s="2">
        <f>SQRT('(5) year_D_R23p2-5.5km'!CG244^2+'(5) year_D_R23p2-5.5km'!$M244^2)</f>
        <v>0.10622772281554292</v>
      </c>
      <c r="BX246" s="2">
        <f>SQRT('(5) year_D_R23p2-5.5km'!CH244^2+'(5) year_D_R23p2-5.5km'!$M244^2)</f>
        <v>9.8832379747788746E-2</v>
      </c>
      <c r="BY246" s="2">
        <f>SQRT('(5) year_D_R23p2-5.5km'!CI244^2+'(5) year_D_R23p2-5.5km'!$M244^2)</f>
        <v>0.10512417666976125</v>
      </c>
      <c r="BZ246" s="2">
        <f>SQRT('(5) year_D_R23p2-5.5km'!CJ244^2+'(5) year_D_R23p2-5.5km'!$M244^2)</f>
        <v>0.11460728656740141</v>
      </c>
      <c r="CA246" s="2">
        <f>SQRT('(5) year_D_R23p2-5.5km'!CK244^2+'(5) year_D_R23p2-5.5km'!$M244^2)</f>
        <v>0.11393996485091909</v>
      </c>
      <c r="CB246" s="2">
        <f>SQRT('(5) year_D_R23p2-5.5km'!CL244^2+'(5) year_D_R23p2-5.5km'!$M244^2)</f>
        <v>0.12720762817171108</v>
      </c>
      <c r="CC246" s="2">
        <f>SQRT('(5) year_D_R23p2-5.5km'!CM244^2+'(5) year_D_R23p2-5.5km'!$M244^2)</f>
        <v>0.1191410438428655</v>
      </c>
      <c r="CD246" s="2">
        <f>SQRT('(5) year_D_R23p2-5.5km'!CN244^2+'(5) year_D_R23p2-5.5km'!$M244^2)</f>
        <v>9.8495137324803361E-2</v>
      </c>
      <c r="CE246" s="2">
        <f>SQRT('(5) year_D_R23p2-5.5km'!CO244^2+'(5) year_D_R23p2-5.5km'!$M244^2)</f>
        <v>9.7815959718487444E-2</v>
      </c>
      <c r="CF246" s="2">
        <f>SQRT('(5) year_D_R23p2-5.5km'!CP244^2+'(5) year_D_R23p2-5.5km'!$M244^2)</f>
        <v>9.6750425477559673E-2</v>
      </c>
      <c r="CG246" s="2">
        <f>SQRT('(5) year_D_R23p2-5.5km'!CQ244^2+'(5) year_D_R23p2-5.5km'!$M244^2)</f>
        <v>7.7222006284483891E-2</v>
      </c>
      <c r="CH246" s="2">
        <f>SQRT('(5) year_D_R23p2-5.5km'!CR244^2+'(5) year_D_R23p2-5.5km'!$M244^2)</f>
        <v>9.3461661625065293E-2</v>
      </c>
      <c r="CI246" s="2">
        <f>SQRT('(5) year_D_R23p2-5.5km'!CS244^2+'(5) year_D_R23p2-5.5km'!$M244^2)</f>
        <v>0.10081386011692763</v>
      </c>
      <c r="CJ246" s="2">
        <f>SQRT('(5) year_D_R23p2-5.5km'!CT244^2+'(5) year_D_R23p2-5.5km'!$M244^2)</f>
        <v>0.12551327036474338</v>
      </c>
      <c r="CK246" s="2">
        <f>SQRT('(5) year_D_R23p2-5.5km'!CU244^2+'(5) year_D_R23p2-5.5km'!$M244^2)</f>
        <v>0.11520179202000091</v>
      </c>
      <c r="CL246" s="2">
        <f>SQRT('(5) year_D_R23p2-5.5km'!CV244^2+'(5) year_D_R23p2-5.5km'!$M244^2)</f>
        <v>0.1143193490590773</v>
      </c>
      <c r="CM246" s="2">
        <f>SQRT('(5) year_D_R23p2-5.5km'!CW244^2+'(5) year_D_R23p2-5.5km'!$M244^2)</f>
        <v>0.11067766127279466</v>
      </c>
      <c r="CN246" s="2">
        <f>SQRT('(5) year_D_R23p2-5.5km'!CX244^2+'(5) year_D_R23p2-5.5km'!$M244^2)</f>
        <v>0.1025102492955199</v>
      </c>
      <c r="CO246" s="2">
        <f>SQRT('(5) year_D_R23p2-5.5km'!CY244^2+'(5) year_D_R23p2-5.5km'!$M244^2)</f>
        <v>0.10697590348618292</v>
      </c>
      <c r="CP246" s="2">
        <f>SQRT('(5) year_D_R23p2-5.5km'!CZ244^2+'(5) year_D_R23p2-5.5km'!$M244^2)</f>
        <v>0.10290912266749493</v>
      </c>
      <c r="CQ246" s="2">
        <f>SQRT('(5) year_D_R23p2-5.5km'!DA244^2+'(5) year_D_R23p2-5.5km'!$M244^2)</f>
        <v>0.11603461461151147</v>
      </c>
      <c r="CR246" s="2">
        <f>SQRT('(5) year_D_R23p2-5.5km'!DB244^2+'(5) year_D_R23p2-5.5km'!$M244^2)</f>
        <v>0.11816066435403444</v>
      </c>
      <c r="CS246" s="2">
        <f>SQRT('(5) year_D_R23p2-5.5km'!DC244^2+'(5) year_D_R23p2-5.5km'!$M244^2)</f>
        <v>0.11059848500727291</v>
      </c>
      <c r="CT246" s="2">
        <f>SQRT('(5) year_D_R23p2-5.5km'!DD244^2+'(5) year_D_R23p2-5.5km'!$M244^2)</f>
        <v>0.11992003985950928</v>
      </c>
      <c r="CU246" s="2">
        <f>SQRT('(5) year_D_R23p2-5.5km'!DE244^2+'(5) year_D_R23p2-5.5km'!$M244^2)</f>
        <v>0.12185821058659434</v>
      </c>
      <c r="CV246" s="2">
        <f>SQRT('(5) year_D_R23p2-5.5km'!DF244^2+'(5) year_D_R23p2-5.5km'!$M244^2)</f>
        <v>0.11330759207643799</v>
      </c>
      <c r="CW246" s="2">
        <f>SQRT('(5) year_D_R23p2-5.5km'!DG244^2+'(5) year_D_R23p2-5.5km'!$M244^2)</f>
        <v>0.13647794299655702</v>
      </c>
      <c r="CX246" s="2">
        <f>SQRT('(5) year_D_R23p2-5.5km'!DH244^2+'(5) year_D_R23p2-5.5km'!$M244^2)</f>
        <v>0.20282613681650183</v>
      </c>
      <c r="CY246" s="90">
        <f t="shared" si="31"/>
        <v>3.3295473083850967E-2</v>
      </c>
      <c r="CZ246" s="2">
        <f t="shared" si="28"/>
        <v>9.0684903057965879E-2</v>
      </c>
      <c r="DA246" s="2">
        <f t="shared" si="32"/>
        <v>2.5962772263003708E-2</v>
      </c>
    </row>
    <row r="247" spans="1:105" x14ac:dyDescent="0.2">
      <c r="A247" s="170" t="s">
        <v>51</v>
      </c>
      <c r="B247" s="3" t="s">
        <v>177</v>
      </c>
      <c r="C247" s="2">
        <f>'(6) SMB_R23p2-5km_Gl'!P246-'(5) year_D_R23p2-5.5km'!P245</f>
        <v>0.3649</v>
      </c>
      <c r="D247" s="2">
        <f>'(6) SMB_R23p2-5km_Gl'!Q246-'(5) year_D_R23p2-5.5km'!Q245</f>
        <v>-0.5051000000000001</v>
      </c>
      <c r="E247" s="2">
        <f>'(6) SMB_R23p2-5km_Gl'!R246-'(5) year_D_R23p2-5.5km'!R245</f>
        <v>0.19490000000000007</v>
      </c>
      <c r="F247" s="2">
        <f>'(6) SMB_R23p2-5km_Gl'!S246-'(5) year_D_R23p2-5.5km'!S245</f>
        <v>-0.11509999999999998</v>
      </c>
      <c r="G247" s="2">
        <f>'(6) SMB_R23p2-5km_Gl'!T246-'(5) year_D_R23p2-5.5km'!T245</f>
        <v>-0.66510000000000025</v>
      </c>
      <c r="H247" s="2">
        <f>'(6) SMB_R23p2-5km_Gl'!U246-'(5) year_D_R23p2-5.5km'!U245</f>
        <v>0.38490000000000002</v>
      </c>
      <c r="I247" s="2">
        <f>'(6) SMB_R23p2-5km_Gl'!V246-'(5) year_D_R23p2-5.5km'!V245</f>
        <v>0.1149</v>
      </c>
      <c r="J247" s="2">
        <f>'(6) SMB_R23p2-5km_Gl'!W246-'(5) year_D_R23p2-5.5km'!W245</f>
        <v>0.45489999999999986</v>
      </c>
      <c r="K247" s="2">
        <f>'(6) SMB_R23p2-5km_Gl'!X246-'(5) year_D_R23p2-5.5km'!X245</f>
        <v>-4.510000000000014E-2</v>
      </c>
      <c r="L247" s="2">
        <f>'(6) SMB_R23p2-5km_Gl'!Y246-'(5) year_D_R23p2-5.5km'!Y245</f>
        <v>-1.1651</v>
      </c>
      <c r="M247" s="2">
        <f>'(6) SMB_R23p2-5km_Gl'!Z246-'(5) year_D_R23p2-5.5km'!Z245</f>
        <v>-1.2351000000000001</v>
      </c>
      <c r="N247" s="2">
        <f>'(6) SMB_R23p2-5km_Gl'!AA246-'(5) year_D_R23p2-5.5km'!AA245</f>
        <v>-0.56510000000000016</v>
      </c>
      <c r="O247" s="2">
        <f>'(6) SMB_R23p2-5km_Gl'!AB246-'(5) year_D_R23p2-5.5km'!AB245</f>
        <v>-1.1227</v>
      </c>
      <c r="P247" s="2">
        <f>'(6) SMB_R23p2-5km_Gl'!AC246-'(5) year_D_R23p2-5.5km'!AC245</f>
        <v>1.0469999999999997</v>
      </c>
      <c r="Q247" s="2">
        <f>'(6) SMB_R23p2-5km_Gl'!AD246-'(5) year_D_R23p2-5.5km'!AD245</f>
        <v>1.0867</v>
      </c>
      <c r="R247" s="2">
        <f>'(6) SMB_R23p2-5km_Gl'!AE246-'(5) year_D_R23p2-5.5km'!AE245</f>
        <v>-0.19360000000000044</v>
      </c>
      <c r="S247" s="2">
        <f>'(6) SMB_R23p2-5km_Gl'!AF246-'(5) year_D_R23p2-5.5km'!AF245</f>
        <v>0.29879999999999951</v>
      </c>
      <c r="T247" s="2">
        <f>'(6) SMB_R23p2-5km_Gl'!AG246-'(5) year_D_R23p2-5.5km'!AG245</f>
        <v>-0.8214999999999999</v>
      </c>
      <c r="U247" s="2">
        <f>'(6) SMB_R23p2-5km_Gl'!AH246-'(5) year_D_R23p2-5.5km'!AH245</f>
        <v>0.54819999999999958</v>
      </c>
      <c r="V247" s="2">
        <f>'(6) SMB_R23p2-5km_Gl'!AI246-'(5) year_D_R23p2-5.5km'!AI245</f>
        <v>0.50790000000000024</v>
      </c>
      <c r="W247" s="2">
        <f>'(6) SMB_R23p2-5km_Gl'!AJ246-'(5) year_D_R23p2-5.5km'!AJ245</f>
        <v>-0.41969999999999974</v>
      </c>
      <c r="X247" s="2">
        <f>'(6) SMB_R23p2-5km_Gl'!AK246-'(5) year_D_R23p2-5.5km'!AK245</f>
        <v>-0.36339999999999995</v>
      </c>
      <c r="Y247" s="2">
        <f>'(6) SMB_R23p2-5km_Gl'!AL246-'(5) year_D_R23p2-5.5km'!AL245</f>
        <v>0.88678450000000009</v>
      </c>
      <c r="Z247" s="2">
        <f>'(6) SMB_R23p2-5km_Gl'!AM246-'(5) year_D_R23p2-5.5km'!AM245</f>
        <v>1.8456700000000215E-2</v>
      </c>
      <c r="AA247" s="2">
        <f>'(6) SMB_R23p2-5km_Gl'!AN246-'(5) year_D_R23p2-5.5km'!AN245</f>
        <v>0.7642941999999997</v>
      </c>
      <c r="AB247" s="2">
        <f>'(6) SMB_R23p2-5km_Gl'!AO246-'(5) year_D_R23p2-5.5km'!AO245</f>
        <v>0.49490599999999985</v>
      </c>
      <c r="AC247" s="2">
        <f>'(6) SMB_R23p2-5km_Gl'!AP246-'(5) year_D_R23p2-5.5km'!AP245</f>
        <v>7.1601600000000154E-2</v>
      </c>
      <c r="AD247" s="2">
        <f>'(6) SMB_R23p2-5km_Gl'!AQ246-'(5) year_D_R23p2-5.5km'!AQ245</f>
        <v>-0.13434280000000021</v>
      </c>
      <c r="AE247" s="2">
        <f>'(6) SMB_R23p2-5km_Gl'!AR246-'(5) year_D_R23p2-5.5km'!AR245</f>
        <v>-0.20405370000000023</v>
      </c>
      <c r="AF247" s="2">
        <f>'(6) SMB_R23p2-5km_Gl'!AS246-'(5) year_D_R23p2-5.5km'!AS245</f>
        <v>-0.76614000000000027</v>
      </c>
      <c r="AG247" s="2">
        <f>'(6) SMB_R23p2-5km_Gl'!AT246-'(5) year_D_R23p2-5.5km'!AT245</f>
        <v>-0.13605970000000056</v>
      </c>
      <c r="AH247" s="2">
        <f>'(6) SMB_R23p2-5km_Gl'!AU246-'(5) year_D_R23p2-5.5km'!AU245</f>
        <v>1.2205789999999994</v>
      </c>
      <c r="AI247" s="2">
        <f>'(6) SMB_R23p2-5km_Gl'!AV246-'(5) year_D_R23p2-5.5km'!AV245</f>
        <v>-1.0003008000000002</v>
      </c>
      <c r="AJ247" s="2">
        <f>'(6) SMB_R23p2-5km_Gl'!AW246-'(5) year_D_R23p2-5.5km'!AW245</f>
        <v>-2.0228155000000001</v>
      </c>
      <c r="AK247" s="2">
        <f>'(6) SMB_R23p2-5km_Gl'!AX246-'(5) year_D_R23p2-5.5km'!AX245</f>
        <v>-2.0590586000000002</v>
      </c>
      <c r="AL247" s="2">
        <f>'(6) SMB_R23p2-5km_Gl'!AY246-'(5) year_D_R23p2-5.5km'!AY245</f>
        <v>-0.77327980000000052</v>
      </c>
      <c r="AM247" s="2">
        <f>'(6) SMB_R23p2-5km_Gl'!AZ246-'(5) year_D_R23p2-5.5km'!AZ245</f>
        <v>-1.1731717000000002</v>
      </c>
      <c r="AN247" s="2">
        <f>'(6) SMB_R23p2-5km_Gl'!BA246-'(5) year_D_R23p2-5.5km'!BA245</f>
        <v>-0.37808600000000014</v>
      </c>
      <c r="AO247" s="2">
        <f>'(6) SMB_R23p2-5km_Gl'!BB246-'(5) year_D_R23p2-5.5km'!BB245</f>
        <v>4.1502199999999601E-2</v>
      </c>
      <c r="AP247" s="2">
        <f>'(6) SMB_R23p2-5km_Gl'!BC246-'(5) year_D_R23p2-5.5km'!BC245</f>
        <v>-0.56173560000000045</v>
      </c>
      <c r="AQ247" s="2">
        <f>'(6) SMB_R23p2-5km_Gl'!BD246-'(5) year_D_R23p2-5.5km'!BD245</f>
        <v>-0.87460860000000018</v>
      </c>
      <c r="AR247" s="2">
        <f>'(6) SMB_R23p2-5km_Gl'!BE246-'(5) year_D_R23p2-5.5km'!BE245</f>
        <v>0.93847980000000009</v>
      </c>
      <c r="AS247" s="2">
        <f>'(6) SMB_R23p2-5km_Gl'!BF246-'(5) year_D_R23p2-5.5km'!BF245</f>
        <v>0.2873764999999997</v>
      </c>
      <c r="AT247" s="2">
        <f>'(6) SMB_R23p2-5km_Gl'!BG246-'(5) year_D_R23p2-5.5km'!BG245</f>
        <v>-0.98567120000000008</v>
      </c>
      <c r="AU247" s="2">
        <f>'(6) SMB_R23p2-5km_Gl'!BH246-'(5) year_D_R23p2-5.5km'!BH245</f>
        <v>0.59499799999999947</v>
      </c>
      <c r="AV247" s="2">
        <f>'(6) SMB_R23p2-5km_Gl'!BI246-'(5) year_D_R23p2-5.5km'!BI245</f>
        <v>-0.72095180000000014</v>
      </c>
      <c r="AW247" s="2">
        <f>'(6) SMB_R23p2-5km_Gl'!BJ246-'(5) year_D_R23p2-5.5km'!BJ245</f>
        <v>-0.15480340000000004</v>
      </c>
      <c r="AX247" s="23">
        <f t="shared" si="33"/>
        <v>-0.18879994130434802</v>
      </c>
      <c r="AY247" s="23">
        <f t="shared" si="29"/>
        <v>-0.10201578947368435</v>
      </c>
      <c r="AZ247" s="23">
        <f t="shared" si="30"/>
        <v>-0.47627763888888919</v>
      </c>
      <c r="BD247" s="2">
        <f>SQRT('(5) year_D_R23p2-5.5km'!BN245^2+'(5) year_D_R23p2-5.5km'!$M245^2)</f>
        <v>3.3110113528060165</v>
      </c>
      <c r="BE247" s="2">
        <f>SQRT('(5) year_D_R23p2-5.5km'!BO245^2+'(5) year_D_R23p2-5.5km'!$M245^2)</f>
        <v>3.3110113528060165</v>
      </c>
      <c r="BF247" s="2">
        <f>SQRT('(5) year_D_R23p2-5.5km'!BP245^2+'(5) year_D_R23p2-5.5km'!$M245^2)</f>
        <v>3.3110113528060165</v>
      </c>
      <c r="BG247" s="2">
        <f>SQRT('(5) year_D_R23p2-5.5km'!BQ245^2+'(5) year_D_R23p2-5.5km'!$M245^2)</f>
        <v>3.3110113528060165</v>
      </c>
      <c r="BH247" s="2">
        <f>SQRT('(5) year_D_R23p2-5.5km'!BR245^2+'(5) year_D_R23p2-5.5km'!$M245^2)</f>
        <v>3.3110113528060165</v>
      </c>
      <c r="BI247" s="2">
        <f>SQRT('(5) year_D_R23p2-5.5km'!BS245^2+'(5) year_D_R23p2-5.5km'!$M245^2)</f>
        <v>3.3110113528060165</v>
      </c>
      <c r="BJ247" s="2">
        <f>SQRT('(5) year_D_R23p2-5.5km'!BT245^2+'(5) year_D_R23p2-5.5km'!$M245^2)</f>
        <v>3.2569233167052185</v>
      </c>
      <c r="BK247" s="2">
        <f>SQRT('(5) year_D_R23p2-5.5km'!BU245^2+'(5) year_D_R23p2-5.5km'!$M245^2)</f>
        <v>2.9744659086711929</v>
      </c>
      <c r="BL247" s="2">
        <f>SQRT('(5) year_D_R23p2-5.5km'!BV245^2+'(5) year_D_R23p2-5.5km'!$M245^2)</f>
        <v>2.7070372989549272</v>
      </c>
      <c r="BM247" s="2">
        <f>SQRT('(5) year_D_R23p2-5.5km'!BW245^2+'(5) year_D_R23p2-5.5km'!$M245^2)</f>
        <v>2.4516334324244169</v>
      </c>
      <c r="BN247" s="2">
        <f>SQRT('(5) year_D_R23p2-5.5km'!BX245^2+'(5) year_D_R23p2-5.5km'!$M245^2)</f>
        <v>2.2052508005090501</v>
      </c>
      <c r="BO247" s="2">
        <f>SQRT('(5) year_D_R23p2-5.5km'!BY245^2+'(5) year_D_R23p2-5.5km'!$M245^2)</f>
        <v>1.9739002672416495</v>
      </c>
      <c r="BP247" s="2">
        <f>SQRT('(5) year_D_R23p2-5.5km'!BZ245^2+'(5) year_D_R23p2-5.5km'!$M245^2)</f>
        <v>1.7356711903527902</v>
      </c>
      <c r="BQ247" s="2">
        <f>SQRT('(5) year_D_R23p2-5.5km'!CA245^2+'(5) year_D_R23p2-5.5km'!$M245^2)</f>
        <v>1.5153366437337259</v>
      </c>
      <c r="BR247" s="2">
        <f>SQRT('(5) year_D_R23p2-5.5km'!CB245^2+'(5) year_D_R23p2-5.5km'!$M245^2)</f>
        <v>1.3078606881820376</v>
      </c>
      <c r="BS247" s="2">
        <f>SQRT('(5) year_D_R23p2-5.5km'!CC245^2+'(5) year_D_R23p2-5.5km'!$M245^2)</f>
        <v>1.1129859461685743</v>
      </c>
      <c r="BT247" s="2">
        <f>SQRT('(5) year_D_R23p2-5.5km'!CD245^2+'(5) year_D_R23p2-5.5km'!$M245^2)</f>
        <v>0.93528035327687098</v>
      </c>
      <c r="BU247" s="2">
        <f>SQRT('(5) year_D_R23p2-5.5km'!CE245^2+'(5) year_D_R23p2-5.5km'!$M245^2)</f>
        <v>0.77060165495454669</v>
      </c>
      <c r="BV247" s="2">
        <f>SQRT('(5) year_D_R23p2-5.5km'!CF245^2+'(5) year_D_R23p2-5.5km'!$M245^2)</f>
        <v>0.62884563753028988</v>
      </c>
      <c r="BW247" s="2">
        <f>SQRT('(5) year_D_R23p2-5.5km'!CG245^2+'(5) year_D_R23p2-5.5km'!$M245^2)</f>
        <v>0.51497473305285069</v>
      </c>
      <c r="BX247" s="2">
        <f>SQRT('(5) year_D_R23p2-5.5km'!CH245^2+'(5) year_D_R23p2-5.5km'!$M245^2)</f>
        <v>0.46295534757244011</v>
      </c>
      <c r="BY247" s="2">
        <f>SQRT('(5) year_D_R23p2-5.5km'!CI245^2+'(5) year_D_R23p2-5.5km'!$M245^2)</f>
        <v>0.45528647627748581</v>
      </c>
      <c r="BZ247" s="2">
        <f>SQRT('(5) year_D_R23p2-5.5km'!CJ245^2+'(5) year_D_R23p2-5.5km'!$M245^2)</f>
        <v>0.46655093602527015</v>
      </c>
      <c r="CA247" s="2">
        <f>SQRT('(5) year_D_R23p2-5.5km'!CK245^2+'(5) year_D_R23p2-5.5km'!$M245^2)</f>
        <v>0.41383821795146869</v>
      </c>
      <c r="CB247" s="2">
        <f>SQRT('(5) year_D_R23p2-5.5km'!CL245^2+'(5) year_D_R23p2-5.5km'!$M245^2)</f>
        <v>0.54434248227995319</v>
      </c>
      <c r="CC247" s="2">
        <f>SQRT('(5) year_D_R23p2-5.5km'!CM245^2+'(5) year_D_R23p2-5.5km'!$M245^2)</f>
        <v>0.45475049309210452</v>
      </c>
      <c r="CD247" s="2">
        <f>SQRT('(5) year_D_R23p2-5.5km'!CN245^2+'(5) year_D_R23p2-5.5km'!$M245^2)</f>
        <v>0.52219276037629381</v>
      </c>
      <c r="CE247" s="2">
        <f>SQRT('(5) year_D_R23p2-5.5km'!CO245^2+'(5) year_D_R23p2-5.5km'!$M245^2)</f>
        <v>0.51898305937257538</v>
      </c>
      <c r="CF247" s="2">
        <f>SQRT('(5) year_D_R23p2-5.5km'!CP245^2+'(5) year_D_R23p2-5.5km'!$M245^2)</f>
        <v>0.33286972116108299</v>
      </c>
      <c r="CG247" s="2">
        <f>SQRT('(5) year_D_R23p2-5.5km'!CQ245^2+'(5) year_D_R23p2-5.5km'!$M245^2)</f>
        <v>0.32669193947669195</v>
      </c>
      <c r="CH247" s="2">
        <f>SQRT('(5) year_D_R23p2-5.5km'!CR245^2+'(5) year_D_R23p2-5.5km'!$M245^2)</f>
        <v>0.4238002279611387</v>
      </c>
      <c r="CI247" s="2">
        <f>SQRT('(5) year_D_R23p2-5.5km'!CS245^2+'(5) year_D_R23p2-5.5km'!$M245^2)</f>
        <v>0.73502715672206753</v>
      </c>
      <c r="CJ247" s="2">
        <f>SQRT('(5) year_D_R23p2-5.5km'!CT245^2+'(5) year_D_R23p2-5.5km'!$M245^2)</f>
        <v>1.9670041301531584</v>
      </c>
      <c r="CK247" s="2">
        <f>SQRT('(5) year_D_R23p2-5.5km'!CU245^2+'(5) year_D_R23p2-5.5km'!$M245^2)</f>
        <v>1.3211305096154462</v>
      </c>
      <c r="CL247" s="2">
        <f>SQRT('(5) year_D_R23p2-5.5km'!CV245^2+'(5) year_D_R23p2-5.5km'!$M245^2)</f>
        <v>1.538167314270964</v>
      </c>
      <c r="CM247" s="2">
        <f>SQRT('(5) year_D_R23p2-5.5km'!CW245^2+'(5) year_D_R23p2-5.5km'!$M245^2)</f>
        <v>1.5723250216975402</v>
      </c>
      <c r="CN247" s="2">
        <f>SQRT('(5) year_D_R23p2-5.5km'!CX245^2+'(5) year_D_R23p2-5.5km'!$M245^2)</f>
        <v>1.4896553880943553</v>
      </c>
      <c r="CO247" s="2">
        <f>SQRT('(5) year_D_R23p2-5.5km'!CY245^2+'(5) year_D_R23p2-5.5km'!$M245^2)</f>
        <v>1.4562759264767884</v>
      </c>
      <c r="CP247" s="2">
        <f>SQRT('(5) year_D_R23p2-5.5km'!CZ245^2+'(5) year_D_R23p2-5.5km'!$M245^2)</f>
        <v>0.90376305759516906</v>
      </c>
      <c r="CQ247" s="2">
        <f>SQRT('(5) year_D_R23p2-5.5km'!DA245^2+'(5) year_D_R23p2-5.5km'!$M245^2)</f>
        <v>0.9648329198055523</v>
      </c>
      <c r="CR247" s="2">
        <f>SQRT('(5) year_D_R23p2-5.5km'!DB245^2+'(5) year_D_R23p2-5.5km'!$M245^2)</f>
        <v>0.90199329020438523</v>
      </c>
      <c r="CS247" s="2">
        <f>SQRT('(5) year_D_R23p2-5.5km'!DC245^2+'(5) year_D_R23p2-5.5km'!$M245^2)</f>
        <v>0.86274557510331251</v>
      </c>
      <c r="CT247" s="2">
        <f>SQRT('(5) year_D_R23p2-5.5km'!DD245^2+'(5) year_D_R23p2-5.5km'!$M245^2)</f>
        <v>0.81497855987384227</v>
      </c>
      <c r="CU247" s="2">
        <f>SQRT('(5) year_D_R23p2-5.5km'!DE245^2+'(5) year_D_R23p2-5.5km'!$M245^2)</f>
        <v>0.82279747595821606</v>
      </c>
      <c r="CV247" s="2">
        <f>SQRT('(5) year_D_R23p2-5.5km'!DF245^2+'(5) year_D_R23p2-5.5km'!$M245^2)</f>
        <v>0.7523384244186504</v>
      </c>
      <c r="CW247" s="2">
        <f>SQRT('(5) year_D_R23p2-5.5km'!DG245^2+'(5) year_D_R23p2-5.5km'!$M245^2)</f>
        <v>0.74310644828370875</v>
      </c>
      <c r="CX247" s="2">
        <f>SQRT('(5) year_D_R23p2-5.5km'!DH245^2+'(5) year_D_R23p2-5.5km'!$M245^2)</f>
        <v>0.76784332729223925</v>
      </c>
      <c r="CY247" s="90">
        <f t="shared" si="31"/>
        <v>0.2129943505832804</v>
      </c>
      <c r="CZ247" s="2">
        <f t="shared" si="28"/>
        <v>0.53891288914313096</v>
      </c>
      <c r="DA247" s="2">
        <f t="shared" si="32"/>
        <v>0.2347791336302292</v>
      </c>
    </row>
    <row r="248" spans="1:105" x14ac:dyDescent="0.2">
      <c r="A248" s="170" t="s">
        <v>93</v>
      </c>
      <c r="B248" s="3" t="s">
        <v>177</v>
      </c>
      <c r="C248" s="2">
        <f>'(6) SMB_R23p2-5km_Gl'!P247-'(5) year_D_R23p2-5.5km'!P246</f>
        <v>0.44389999999999974</v>
      </c>
      <c r="D248" s="2">
        <f>'(6) SMB_R23p2-5km_Gl'!Q247-'(5) year_D_R23p2-5.5km'!Q246</f>
        <v>-0.30610000000000004</v>
      </c>
      <c r="E248" s="2">
        <f>'(6) SMB_R23p2-5km_Gl'!R247-'(5) year_D_R23p2-5.5km'!R246</f>
        <v>0.3738999999999999</v>
      </c>
      <c r="F248" s="2">
        <f>'(6) SMB_R23p2-5km_Gl'!S247-'(5) year_D_R23p2-5.5km'!S246</f>
        <v>0.25389999999999979</v>
      </c>
      <c r="G248" s="2">
        <f>'(6) SMB_R23p2-5km_Gl'!T247-'(5) year_D_R23p2-5.5km'!T246</f>
        <v>-0.57610000000000006</v>
      </c>
      <c r="H248" s="2">
        <f>'(6) SMB_R23p2-5km_Gl'!U247-'(5) year_D_R23p2-5.5km'!U246</f>
        <v>0.45389999999999997</v>
      </c>
      <c r="I248" s="2">
        <f>'(6) SMB_R23p2-5km_Gl'!V247-'(5) year_D_R23p2-5.5km'!V246</f>
        <v>0.35389999999999988</v>
      </c>
      <c r="J248" s="2">
        <f>'(6) SMB_R23p2-5km_Gl'!W247-'(5) year_D_R23p2-5.5km'!W246</f>
        <v>0.57390000000000008</v>
      </c>
      <c r="K248" s="2">
        <f>'(6) SMB_R23p2-5km_Gl'!X247-'(5) year_D_R23p2-5.5km'!X246</f>
        <v>0.31389999999999985</v>
      </c>
      <c r="L248" s="2">
        <f>'(6) SMB_R23p2-5km_Gl'!Y247-'(5) year_D_R23p2-5.5km'!Y246</f>
        <v>-0.98610000000000009</v>
      </c>
      <c r="M248" s="2">
        <f>'(6) SMB_R23p2-5km_Gl'!Z247-'(5) year_D_R23p2-5.5km'!Z246</f>
        <v>-1.1461000000000001</v>
      </c>
      <c r="N248" s="2">
        <f>'(6) SMB_R23p2-5km_Gl'!AA247-'(5) year_D_R23p2-5.5km'!AA246</f>
        <v>-0.55610000000000004</v>
      </c>
      <c r="O248" s="2">
        <f>'(6) SMB_R23p2-5km_Gl'!AB247-'(5) year_D_R23p2-5.5km'!AB246</f>
        <v>-1.1861000000000002</v>
      </c>
      <c r="P248" s="2">
        <f>'(6) SMB_R23p2-5km_Gl'!AC247-'(5) year_D_R23p2-5.5km'!AC246</f>
        <v>0.89389999999999992</v>
      </c>
      <c r="Q248" s="2">
        <f>'(6) SMB_R23p2-5km_Gl'!AD247-'(5) year_D_R23p2-5.5km'!AD246</f>
        <v>0.98389999999999977</v>
      </c>
      <c r="R248" s="2">
        <f>'(6) SMB_R23p2-5km_Gl'!AE247-'(5) year_D_R23p2-5.5km'!AE246</f>
        <v>-0.20610000000000017</v>
      </c>
      <c r="S248" s="2">
        <f>'(6) SMB_R23p2-5km_Gl'!AF247-'(5) year_D_R23p2-5.5km'!AF246</f>
        <v>0.19389999999999974</v>
      </c>
      <c r="T248" s="2">
        <f>'(6) SMB_R23p2-5km_Gl'!AG247-'(5) year_D_R23p2-5.5km'!AG246</f>
        <v>-0.95610000000000006</v>
      </c>
      <c r="U248" s="2">
        <f>'(6) SMB_R23p2-5km_Gl'!AH247-'(5) year_D_R23p2-5.5km'!AH246</f>
        <v>0.11389999999999989</v>
      </c>
      <c r="V248" s="2">
        <f>'(6) SMB_R23p2-5km_Gl'!AI247-'(5) year_D_R23p2-5.5km'!AI246</f>
        <v>0.19389999999999974</v>
      </c>
      <c r="W248" s="2">
        <f>'(6) SMB_R23p2-5km_Gl'!AJ247-'(5) year_D_R23p2-5.5km'!AJ246</f>
        <v>-0.70610000000000017</v>
      </c>
      <c r="X248" s="2">
        <f>'(6) SMB_R23p2-5km_Gl'!AK247-'(5) year_D_R23p2-5.5km'!AK246</f>
        <v>-0.56424390000000013</v>
      </c>
      <c r="Y248" s="2">
        <f>'(6) SMB_R23p2-5km_Gl'!AL247-'(5) year_D_R23p2-5.5km'!AL246</f>
        <v>0.15575609999999962</v>
      </c>
      <c r="Z248" s="2">
        <f>'(6) SMB_R23p2-5km_Gl'!AM247-'(5) year_D_R23p2-5.5km'!AM246</f>
        <v>-0.64238780000000006</v>
      </c>
      <c r="AA248" s="2">
        <f>'(6) SMB_R23p2-5km_Gl'!AN247-'(5) year_D_R23p2-5.5km'!AN246</f>
        <v>-0.41238780000000008</v>
      </c>
      <c r="AB248" s="2">
        <f>'(6) SMB_R23p2-5km_Gl'!AO247-'(5) year_D_R23p2-5.5km'!AO246</f>
        <v>-0.18394149999999998</v>
      </c>
      <c r="AC248" s="2">
        <f>'(6) SMB_R23p2-5km_Gl'!AP247-'(5) year_D_R23p2-5.5km'!AP246</f>
        <v>-0.73129290000000013</v>
      </c>
      <c r="AD248" s="2">
        <f>'(6) SMB_R23p2-5km_Gl'!AQ247-'(5) year_D_R23p2-5.5km'!AQ246</f>
        <v>-0.51189770000000001</v>
      </c>
      <c r="AE248" s="2">
        <f>'(6) SMB_R23p2-5km_Gl'!AR247-'(5) year_D_R23p2-5.5km'!AR246</f>
        <v>-0.83250249999999992</v>
      </c>
      <c r="AF248" s="2">
        <f>'(6) SMB_R23p2-5km_Gl'!AS247-'(5) year_D_R23p2-5.5km'!AS246</f>
        <v>-1.3831073</v>
      </c>
      <c r="AG248" s="2">
        <f>'(6) SMB_R23p2-5km_Gl'!AT247-'(5) year_D_R23p2-5.5km'!AT246</f>
        <v>-0.42394149999999997</v>
      </c>
      <c r="AH248" s="2">
        <f>'(6) SMB_R23p2-5km_Gl'!AU247-'(5) year_D_R23p2-5.5km'!AU246</f>
        <v>1.1952243000000002</v>
      </c>
      <c r="AI248" s="2">
        <f>'(6) SMB_R23p2-5km_Gl'!AV247-'(5) year_D_R23p2-5.5km'!AV246</f>
        <v>-0.43560989999999999</v>
      </c>
      <c r="AJ248" s="2">
        <f>'(6) SMB_R23p2-5km_Gl'!AW247-'(5) year_D_R23p2-5.5km'!AW246</f>
        <v>-1.5445880000000001</v>
      </c>
      <c r="AK248" s="2">
        <f>'(6) SMB_R23p2-5km_Gl'!AX247-'(5) year_D_R23p2-5.5km'!AX246</f>
        <v>-1.4354222000000005</v>
      </c>
      <c r="AL248" s="2">
        <f>'(6) SMB_R23p2-5km_Gl'!AY247-'(5) year_D_R23p2-5.5km'!AY246</f>
        <v>-0.49920740000000019</v>
      </c>
      <c r="AM248" s="2">
        <f>'(6) SMB_R23p2-5km_Gl'!AZ247-'(5) year_D_R23p2-5.5km'!AZ246</f>
        <v>-1.1248486999999998</v>
      </c>
      <c r="AN248" s="2">
        <f>'(6) SMB_R23p2-5km_Gl'!BA247-'(5) year_D_R23p2-5.5km'!BA246</f>
        <v>3.1366099999999841E-2</v>
      </c>
      <c r="AO248" s="2">
        <f>'(6) SMB_R23p2-5km_Gl'!BB247-'(5) year_D_R23p2-5.5km'!BB246</f>
        <v>-0.20405620000000013</v>
      </c>
      <c r="AP248" s="2">
        <f>'(6) SMB_R23p2-5km_Gl'!BC247-'(5) year_D_R23p2-5.5km'!BC246</f>
        <v>-1.19171</v>
      </c>
      <c r="AQ248" s="2">
        <f>'(6) SMB_R23p2-5km_Gl'!BD247-'(5) year_D_R23p2-5.5km'!BD246</f>
        <v>-0.98860260000000011</v>
      </c>
      <c r="AR248" s="2">
        <f>'(6) SMB_R23p2-5km_Gl'!BE247-'(5) year_D_R23p2-5.5km'!BE246</f>
        <v>0.28840469999999985</v>
      </c>
      <c r="AS248" s="2">
        <f>'(6) SMB_R23p2-5km_Gl'!BF247-'(5) year_D_R23p2-5.5km'!BF246</f>
        <v>0.43450480000000002</v>
      </c>
      <c r="AT248" s="2">
        <f>'(6) SMB_R23p2-5km_Gl'!BG247-'(5) year_D_R23p2-5.5km'!BG246</f>
        <v>-1.2117830000000003</v>
      </c>
      <c r="AU248" s="2">
        <f>'(6) SMB_R23p2-5km_Gl'!BH247-'(5) year_D_R23p2-5.5km'!BH246</f>
        <v>0.42851939999999988</v>
      </c>
      <c r="AV248" s="2">
        <f>'(6) SMB_R23p2-5km_Gl'!BI247-'(5) year_D_R23p2-5.5km'!BI246</f>
        <v>-1.234588</v>
      </c>
      <c r="AW248" s="2">
        <f>'(6) SMB_R23p2-5km_Gl'!BJ247-'(5) year_D_R23p2-5.5km'!BJ246</f>
        <v>-0.42345140000000026</v>
      </c>
      <c r="AX248" s="23">
        <f t="shared" si="33"/>
        <v>-0.31522703260869583</v>
      </c>
      <c r="AY248" s="23">
        <f t="shared" si="29"/>
        <v>-5.0836842105263284E-2</v>
      </c>
      <c r="AZ248" s="23">
        <f t="shared" si="30"/>
        <v>-0.56288600000000022</v>
      </c>
      <c r="BD248" s="2">
        <f>SQRT('(5) year_D_R23p2-5.5km'!BN246^2+'(5) year_D_R23p2-5.5km'!$M246^2)</f>
        <v>2.1532616403170808</v>
      </c>
      <c r="BE248" s="2">
        <f>SQRT('(5) year_D_R23p2-5.5km'!BO246^2+'(5) year_D_R23p2-5.5km'!$M246^2)</f>
        <v>2.1532616403170808</v>
      </c>
      <c r="BF248" s="2">
        <f>SQRT('(5) year_D_R23p2-5.5km'!BP246^2+'(5) year_D_R23p2-5.5km'!$M246^2)</f>
        <v>2.1532616403170808</v>
      </c>
      <c r="BG248" s="2">
        <f>SQRT('(5) year_D_R23p2-5.5km'!BQ246^2+'(5) year_D_R23p2-5.5km'!$M246^2)</f>
        <v>2.1532616403170808</v>
      </c>
      <c r="BH248" s="2">
        <f>SQRT('(5) year_D_R23p2-5.5km'!BR246^2+'(5) year_D_R23p2-5.5km'!$M246^2)</f>
        <v>2.1532616403170808</v>
      </c>
      <c r="BI248" s="2">
        <f>SQRT('(5) year_D_R23p2-5.5km'!BS246^2+'(5) year_D_R23p2-5.5km'!$M246^2)</f>
        <v>2.1532616403170808</v>
      </c>
      <c r="BJ248" s="2">
        <f>SQRT('(5) year_D_R23p2-5.5km'!BT246^2+'(5) year_D_R23p2-5.5km'!$M246^2)</f>
        <v>2.119853341321869</v>
      </c>
      <c r="BK248" s="2">
        <f>SQRT('(5) year_D_R23p2-5.5km'!BU246^2+'(5) year_D_R23p2-5.5km'!$M246^2)</f>
        <v>1.9453886175103687</v>
      </c>
      <c r="BL248" s="2">
        <f>SQRT('(5) year_D_R23p2-5.5km'!BV246^2+'(5) year_D_R23p2-5.5km'!$M246^2)</f>
        <v>1.778349519772682</v>
      </c>
      <c r="BM248" s="2">
        <f>SQRT('(5) year_D_R23p2-5.5km'!BW246^2+'(5) year_D_R23p2-5.5km'!$M246^2)</f>
        <v>1.6205922463162561</v>
      </c>
      <c r="BN248" s="2">
        <f>SQRT('(5) year_D_R23p2-5.5km'!BX246^2+'(5) year_D_R23p2-5.5km'!$M246^2)</f>
        <v>1.470261086430203</v>
      </c>
      <c r="BO248" s="2">
        <f>SQRT('(5) year_D_R23p2-5.5km'!BY246^2+'(5) year_D_R23p2-5.5km'!$M246^2)</f>
        <v>1.3273564051946054</v>
      </c>
      <c r="BP248" s="2">
        <f>SQRT('(5) year_D_R23p2-5.5km'!BZ246^2+'(5) year_D_R23p2-5.5km'!$M246^2)</f>
        <v>1.1900228380068927</v>
      </c>
      <c r="BQ248" s="2">
        <f>SQRT('(5) year_D_R23p2-5.5km'!CA246^2+'(5) year_D_R23p2-5.5km'!$M246^2)</f>
        <v>1.0619727215010979</v>
      </c>
      <c r="BR248" s="2">
        <f>SQRT('(5) year_D_R23p2-5.5km'!CB246^2+'(5) year_D_R23p2-5.5km'!$M246^2)</f>
        <v>0.93763963526133176</v>
      </c>
      <c r="BS248" s="2">
        <f>SQRT('(5) year_D_R23p2-5.5km'!CC246^2+'(5) year_D_R23p2-5.5km'!$M246^2)</f>
        <v>0.82259203603472475</v>
      </c>
      <c r="BT248" s="2">
        <f>SQRT('(5) year_D_R23p2-5.5km'!CD246^2+'(5) year_D_R23p2-5.5km'!$M246^2)</f>
        <v>0.7131204259629601</v>
      </c>
      <c r="BU248" s="2">
        <f>SQRT('(5) year_D_R23p2-5.5km'!CE246^2+'(5) year_D_R23p2-5.5km'!$M246^2)</f>
        <v>0.61108297743843709</v>
      </c>
      <c r="BV248" s="2">
        <f>SQRT('(5) year_D_R23p2-5.5km'!CF246^2+'(5) year_D_R23p2-5.5km'!$M246^2)</f>
        <v>0.51833808147132365</v>
      </c>
      <c r="BW248" s="2">
        <f>SQRT('(5) year_D_R23p2-5.5km'!CG246^2+'(5) year_D_R23p2-5.5km'!$M246^2)</f>
        <v>0.44230608185093645</v>
      </c>
      <c r="BX248" s="2">
        <f>SQRT('(5) year_D_R23p2-5.5km'!CH246^2+'(5) year_D_R23p2-5.5km'!$M246^2)</f>
        <v>0.40893418249044955</v>
      </c>
      <c r="BY248" s="2">
        <f>SQRT('(5) year_D_R23p2-5.5km'!CI246^2+'(5) year_D_R23p2-5.5km'!$M246^2)</f>
        <v>0.41790682981441762</v>
      </c>
      <c r="BZ248" s="2">
        <f>SQRT('(5) year_D_R23p2-5.5km'!CJ246^2+'(5) year_D_R23p2-5.5km'!$M246^2)</f>
        <v>0.44386348611132553</v>
      </c>
      <c r="CA248" s="2">
        <f>SQRT('(5) year_D_R23p2-5.5km'!CK246^2+'(5) year_D_R23p2-5.5km'!$M246^2)</f>
        <v>0.41761011268145742</v>
      </c>
      <c r="CB248" s="2">
        <f>SQRT('(5) year_D_R23p2-5.5km'!CL246^2+'(5) year_D_R23p2-5.5km'!$M246^2)</f>
        <v>0.38424303724485581</v>
      </c>
      <c r="CC248" s="2">
        <f>SQRT('(5) year_D_R23p2-5.5km'!CM246^2+'(5) year_D_R23p2-5.5km'!$M246^2)</f>
        <v>0.3874326631881766</v>
      </c>
      <c r="CD248" s="2">
        <f>SQRT('(5) year_D_R23p2-5.5km'!CN246^2+'(5) year_D_R23p2-5.5km'!$M246^2)</f>
        <v>0.43905083457828142</v>
      </c>
      <c r="CE248" s="2">
        <f>SQRT('(5) year_D_R23p2-5.5km'!CO246^2+'(5) year_D_R23p2-5.5km'!$M246^2)</f>
        <v>0.43882545000664802</v>
      </c>
      <c r="CF248" s="2">
        <f>SQRT('(5) year_D_R23p2-5.5km'!CP246^2+'(5) year_D_R23p2-5.5km'!$M246^2)</f>
        <v>0.42932967797445515</v>
      </c>
      <c r="CG248" s="2">
        <f>SQRT('(5) year_D_R23p2-5.5km'!CQ246^2+'(5) year_D_R23p2-5.5km'!$M246^2)</f>
        <v>0.40129598056773452</v>
      </c>
      <c r="CH248" s="2">
        <f>SQRT('(5) year_D_R23p2-5.5km'!CR246^2+'(5) year_D_R23p2-5.5km'!$M246^2)</f>
        <v>0.41709255192462108</v>
      </c>
      <c r="CI248" s="2">
        <f>SQRT('(5) year_D_R23p2-5.5km'!CS246^2+'(5) year_D_R23p2-5.5km'!$M246^2)</f>
        <v>0.44957782793714424</v>
      </c>
      <c r="CJ248" s="2">
        <f>SQRT('(5) year_D_R23p2-5.5km'!CT246^2+'(5) year_D_R23p2-5.5km'!$M246^2)</f>
        <v>0.45610674959115971</v>
      </c>
      <c r="CK248" s="2">
        <f>SQRT('(5) year_D_R23p2-5.5km'!CU246^2+'(5) year_D_R23p2-5.5km'!$M246^2)</f>
        <v>0.43638010015328371</v>
      </c>
      <c r="CL248" s="2">
        <f>SQRT('(5) year_D_R23p2-5.5km'!CV246^2+'(5) year_D_R23p2-5.5km'!$M246^2)</f>
        <v>0.43920033855168811</v>
      </c>
      <c r="CM248" s="2">
        <f>SQRT('(5) year_D_R23p2-5.5km'!CW246^2+'(5) year_D_R23p2-5.5km'!$M246^2)</f>
        <v>0.42829223453005616</v>
      </c>
      <c r="CN248" s="2">
        <f>SQRT('(5) year_D_R23p2-5.5km'!CX246^2+'(5) year_D_R23p2-5.5km'!$M246^2)</f>
        <v>0.40841213342643556</v>
      </c>
      <c r="CO248" s="2">
        <f>SQRT('(5) year_D_R23p2-5.5km'!CY246^2+'(5) year_D_R23p2-5.5km'!$M246^2)</f>
        <v>0.39750592059297601</v>
      </c>
      <c r="CP248" s="2">
        <f>SQRT('(5) year_D_R23p2-5.5km'!CZ246^2+'(5) year_D_R23p2-5.5km'!$M246^2)</f>
        <v>0.44920743662442125</v>
      </c>
      <c r="CQ248" s="2">
        <f>SQRT('(5) year_D_R23p2-5.5km'!DA246^2+'(5) year_D_R23p2-5.5km'!$M246^2)</f>
        <v>0.4386068385652519</v>
      </c>
      <c r="CR248" s="2">
        <f>SQRT('(5) year_D_R23p2-5.5km'!DB246^2+'(5) year_D_R23p2-5.5km'!$M246^2)</f>
        <v>0.47672773888664205</v>
      </c>
      <c r="CS248" s="2">
        <f>SQRT('(5) year_D_R23p2-5.5km'!DC246^2+'(5) year_D_R23p2-5.5km'!$M246^2)</f>
        <v>0.45469877349512544</v>
      </c>
      <c r="CT248" s="2">
        <f>SQRT('(5) year_D_R23p2-5.5km'!DD246^2+'(5) year_D_R23p2-5.5km'!$M246^2)</f>
        <v>0.43511498145187866</v>
      </c>
      <c r="CU248" s="2">
        <f>SQRT('(5) year_D_R23p2-5.5km'!DE246^2+'(5) year_D_R23p2-5.5km'!$M246^2)</f>
        <v>0.42895932306600171</v>
      </c>
      <c r="CV248" s="2">
        <f>SQRT('(5) year_D_R23p2-5.5km'!DF246^2+'(5) year_D_R23p2-5.5km'!$M246^2)</f>
        <v>0.43185307676625684</v>
      </c>
      <c r="CW248" s="2">
        <f>SQRT('(5) year_D_R23p2-5.5km'!DG246^2+'(5) year_D_R23p2-5.5km'!$M246^2)</f>
        <v>0.42681308473595536</v>
      </c>
      <c r="CX248" s="2">
        <f>SQRT('(5) year_D_R23p2-5.5km'!DH246^2+'(5) year_D_R23p2-5.5km'!$M246^2)</f>
        <v>0.40308288937756481</v>
      </c>
      <c r="CY248" s="90">
        <f t="shared" si="31"/>
        <v>0.13164116923644187</v>
      </c>
      <c r="CZ248" s="2">
        <f t="shared" si="28"/>
        <v>0.36020440936428738</v>
      </c>
      <c r="DA248" s="2">
        <f t="shared" si="32"/>
        <v>0.10220540754432735</v>
      </c>
    </row>
    <row r="249" spans="1:105" x14ac:dyDescent="0.2">
      <c r="A249" s="170" t="s">
        <v>206</v>
      </c>
      <c r="B249" s="3" t="s">
        <v>177</v>
      </c>
      <c r="C249" s="2">
        <f>'(6) SMB_R23p2-5km_Gl'!P248-'(5) year_D_R23p2-5.5km'!P247</f>
        <v>-0.28071065000000006</v>
      </c>
      <c r="D249" s="2">
        <f>'(6) SMB_R23p2-5km_Gl'!Q248-'(5) year_D_R23p2-5.5km'!Q247</f>
        <v>-1.1907106500000002</v>
      </c>
      <c r="E249" s="2">
        <f>'(6) SMB_R23p2-5km_Gl'!R248-'(5) year_D_R23p2-5.5km'!R247</f>
        <v>-0.58071064999999988</v>
      </c>
      <c r="F249" s="2">
        <f>'(6) SMB_R23p2-5km_Gl'!S248-'(5) year_D_R23p2-5.5km'!S247</f>
        <v>-0.52071064999999983</v>
      </c>
      <c r="G249" s="2">
        <f>'(6) SMB_R23p2-5km_Gl'!T248-'(5) year_D_R23p2-5.5km'!T247</f>
        <v>-1.3307106499999999</v>
      </c>
      <c r="H249" s="2">
        <f>'(6) SMB_R23p2-5km_Gl'!U248-'(5) year_D_R23p2-5.5km'!U247</f>
        <v>-0.39071064999999994</v>
      </c>
      <c r="I249" s="2">
        <f>'(6) SMB_R23p2-5km_Gl'!V248-'(5) year_D_R23p2-5.5km'!V247</f>
        <v>-0.38071065000000015</v>
      </c>
      <c r="J249" s="2">
        <f>'(6) SMB_R23p2-5km_Gl'!W248-'(5) year_D_R23p2-5.5km'!W247</f>
        <v>-0.31071064999999987</v>
      </c>
      <c r="K249" s="2">
        <f>'(6) SMB_R23p2-5km_Gl'!X248-'(5) year_D_R23p2-5.5km'!X247</f>
        <v>-0.92071065000000019</v>
      </c>
      <c r="L249" s="2">
        <f>'(6) SMB_R23p2-5km_Gl'!Y248-'(5) year_D_R23p2-5.5km'!Y247</f>
        <v>-1.68071065</v>
      </c>
      <c r="M249" s="2">
        <f>'(6) SMB_R23p2-5km_Gl'!Z248-'(5) year_D_R23p2-5.5km'!Z247</f>
        <v>-1.91071065</v>
      </c>
      <c r="N249" s="2">
        <f>'(6) SMB_R23p2-5km_Gl'!AA248-'(5) year_D_R23p2-5.5km'!AA247</f>
        <v>-1.3907106499999999</v>
      </c>
      <c r="O249" s="2">
        <f>'(6) SMB_R23p2-5km_Gl'!AB248-'(5) year_D_R23p2-5.5km'!AB247</f>
        <v>-1.69071065</v>
      </c>
      <c r="P249" s="2">
        <f>'(6) SMB_R23p2-5km_Gl'!AC248-'(5) year_D_R23p2-5.5km'!AC247</f>
        <v>0.13928934999999987</v>
      </c>
      <c r="Q249" s="2">
        <f>'(6) SMB_R23p2-5km_Gl'!AD248-'(5) year_D_R23p2-5.5km'!AD247</f>
        <v>-6.0710649999999866E-2</v>
      </c>
      <c r="R249" s="2">
        <f>'(6) SMB_R23p2-5km_Gl'!AE248-'(5) year_D_R23p2-5.5km'!AE247</f>
        <v>-1.0807106499999999</v>
      </c>
      <c r="S249" s="2">
        <f>'(6) SMB_R23p2-5km_Gl'!AF248-'(5) year_D_R23p2-5.5km'!AF247</f>
        <v>-0.50918810000000025</v>
      </c>
      <c r="T249" s="2">
        <f>'(6) SMB_R23p2-5km_Gl'!AG248-'(5) year_D_R23p2-5.5km'!AG247</f>
        <v>-1.4807402000000003</v>
      </c>
      <c r="U249" s="2">
        <f>'(6) SMB_R23p2-5km_Gl'!AH248-'(5) year_D_R23p2-5.5km'!AH247</f>
        <v>-0.37921765000000018</v>
      </c>
      <c r="V249" s="2">
        <f>'(6) SMB_R23p2-5km_Gl'!AI248-'(5) year_D_R23p2-5.5km'!AI247</f>
        <v>-0.4376951</v>
      </c>
      <c r="W249" s="2">
        <f>'(6) SMB_R23p2-5km_Gl'!AJ248-'(5) year_D_R23p2-5.5km'!AJ247</f>
        <v>-1.21617255</v>
      </c>
      <c r="X249" s="2">
        <f>'(6) SMB_R23p2-5km_Gl'!AK248-'(5) year_D_R23p2-5.5km'!AK247</f>
        <v>-1.4253965000000004</v>
      </c>
      <c r="Y249" s="2">
        <f>'(6) SMB_R23p2-5km_Gl'!AL248-'(5) year_D_R23p2-5.5km'!AL247</f>
        <v>-0.57418999900000012</v>
      </c>
      <c r="Z249" s="2">
        <f>'(6) SMB_R23p2-5km_Gl'!AM248-'(5) year_D_R23p2-5.5km'!AM247</f>
        <v>-1.3925530470000003</v>
      </c>
      <c r="AA249" s="2">
        <f>'(6) SMB_R23p2-5km_Gl'!AN248-'(5) year_D_R23p2-5.5km'!AN247</f>
        <v>-0.78048564400000009</v>
      </c>
      <c r="AB249" s="2">
        <f>'(6) SMB_R23p2-5km_Gl'!AO248-'(5) year_D_R23p2-5.5km'!AO247</f>
        <v>-0.6213242584000005</v>
      </c>
      <c r="AC249" s="2">
        <f>'(6) SMB_R23p2-5km_Gl'!AP248-'(5) year_D_R23p2-5.5km'!AP247</f>
        <v>-1.6942214415999999</v>
      </c>
      <c r="AD249" s="2">
        <f>'(6) SMB_R23p2-5km_Gl'!AQ248-'(5) year_D_R23p2-5.5km'!AQ247</f>
        <v>-1.6534382542999995</v>
      </c>
      <c r="AE249" s="2">
        <f>'(6) SMB_R23p2-5km_Gl'!AR248-'(5) year_D_R23p2-5.5km'!AR247</f>
        <v>-1.3163569456000004</v>
      </c>
      <c r="AF249" s="2">
        <f>'(6) SMB_R23p2-5km_Gl'!AS248-'(5) year_D_R23p2-5.5km'!AS247</f>
        <v>-1.6568276172500001</v>
      </c>
      <c r="AG249" s="2">
        <f>'(6) SMB_R23p2-5km_Gl'!AT248-'(5) year_D_R23p2-5.5km'!AT247</f>
        <v>-0.79643680309999976</v>
      </c>
      <c r="AH249" s="2">
        <f>'(6) SMB_R23p2-5km_Gl'!AU248-'(5) year_D_R23p2-5.5km'!AU247</f>
        <v>0.18240097920000009</v>
      </c>
      <c r="AI249" s="2">
        <f>'(6) SMB_R23p2-5km_Gl'!AV248-'(5) year_D_R23p2-5.5km'!AV247</f>
        <v>-1.3679271182000003</v>
      </c>
      <c r="AJ249" s="2">
        <f>'(6) SMB_R23p2-5km_Gl'!AW248-'(5) year_D_R23p2-5.5km'!AW247</f>
        <v>-2.1439298647000005</v>
      </c>
      <c r="AK249" s="2">
        <f>'(6) SMB_R23p2-5km_Gl'!AX248-'(5) year_D_R23p2-5.5km'!AX247</f>
        <v>-2.3303165110000004</v>
      </c>
      <c r="AL249" s="2">
        <f>'(6) SMB_R23p2-5km_Gl'!AY248-'(5) year_D_R23p2-5.5km'!AY247</f>
        <v>-1.7730412074499999</v>
      </c>
      <c r="AM249" s="2">
        <f>'(6) SMB_R23p2-5km_Gl'!AZ248-'(5) year_D_R23p2-5.5km'!AZ247</f>
        <v>-1.9908270280000002</v>
      </c>
      <c r="AN249" s="2">
        <f>'(6) SMB_R23p2-5km_Gl'!BA248-'(5) year_D_R23p2-5.5km'!BA247</f>
        <v>-1.3464242960000004</v>
      </c>
      <c r="AO249" s="2">
        <f>'(6) SMB_R23p2-5km_Gl'!BB248-'(5) year_D_R23p2-5.5km'!BB247</f>
        <v>-1.11129010365</v>
      </c>
      <c r="AP249" s="2">
        <f>'(6) SMB_R23p2-5km_Gl'!BC248-'(5) year_D_R23p2-5.5km'!BC247</f>
        <v>-1.6415243336000001</v>
      </c>
      <c r="AQ249" s="2">
        <f>'(6) SMB_R23p2-5km_Gl'!BD248-'(5) year_D_R23p2-5.5km'!BD247</f>
        <v>-1.9389319721999998</v>
      </c>
      <c r="AR249" s="2">
        <f>'(6) SMB_R23p2-5km_Gl'!BE248-'(5) year_D_R23p2-5.5km'!BE247</f>
        <v>-0.51785836280000019</v>
      </c>
      <c r="AS249" s="2">
        <f>'(6) SMB_R23p2-5km_Gl'!BF248-'(5) year_D_R23p2-5.5km'!BF247</f>
        <v>-0.92113290674999959</v>
      </c>
      <c r="AT249" s="2">
        <f>'(6) SMB_R23p2-5km_Gl'!BG248-'(5) year_D_R23p2-5.5km'!BG247</f>
        <v>-2.0000364948999998</v>
      </c>
      <c r="AU249" s="2">
        <f>'(6) SMB_R23p2-5km_Gl'!BH248-'(5) year_D_R23p2-5.5km'!BH247</f>
        <v>-0.80987665480000004</v>
      </c>
      <c r="AV249" s="2">
        <f>'(6) SMB_R23p2-5km_Gl'!BI248-'(5) year_D_R23p2-5.5km'!BI247</f>
        <v>-2.0260025540999997</v>
      </c>
      <c r="AW249" s="2">
        <f>'(6) SMB_R23p2-5km_Gl'!BJ248-'(5) year_D_R23p2-5.5km'!BJ247</f>
        <v>-1.2549104550999997</v>
      </c>
      <c r="AX249" s="23">
        <f t="shared" si="33"/>
        <v>-1.114181150852174</v>
      </c>
      <c r="AY249" s="23">
        <f t="shared" si="29"/>
        <v>-0.83950086052631567</v>
      </c>
      <c r="AZ249" s="23">
        <f t="shared" si="30"/>
        <v>-1.4170188774944443</v>
      </c>
      <c r="BD249" s="2">
        <f>SQRT('(5) year_D_R23p2-5.5km'!BN247^2+'(5) year_D_R23p2-5.5km'!$M247^2)</f>
        <v>3.5623767706925489</v>
      </c>
      <c r="BE249" s="2">
        <f>SQRT('(5) year_D_R23p2-5.5km'!BO247^2+'(5) year_D_R23p2-5.5km'!$M247^2)</f>
        <v>3.5623767706925489</v>
      </c>
      <c r="BF249" s="2">
        <f>SQRT('(5) year_D_R23p2-5.5km'!BP247^2+'(5) year_D_R23p2-5.5km'!$M247^2)</f>
        <v>3.5623767706925489</v>
      </c>
      <c r="BG249" s="2">
        <f>SQRT('(5) year_D_R23p2-5.5km'!BQ247^2+'(5) year_D_R23p2-5.5km'!$M247^2)</f>
        <v>3.5623767706925489</v>
      </c>
      <c r="BH249" s="2">
        <f>SQRT('(5) year_D_R23p2-5.5km'!BR247^2+'(5) year_D_R23p2-5.5km'!$M247^2)</f>
        <v>3.5623767706925489</v>
      </c>
      <c r="BI249" s="2">
        <f>SQRT('(5) year_D_R23p2-5.5km'!BS247^2+'(5) year_D_R23p2-5.5km'!$M247^2)</f>
        <v>3.5623767706925489</v>
      </c>
      <c r="BJ249" s="2">
        <f>SQRT('(5) year_D_R23p2-5.5km'!BT247^2+'(5) year_D_R23p2-5.5km'!$M247^2)</f>
        <v>3.5015658083056374</v>
      </c>
      <c r="BK249" s="2">
        <f>SQRT('(5) year_D_R23p2-5.5km'!BU247^2+'(5) year_D_R23p2-5.5km'!$M247^2)</f>
        <v>3.1975125111196383</v>
      </c>
      <c r="BL249" s="2">
        <f>SQRT('(5) year_D_R23p2-5.5km'!BV247^2+'(5) year_D_R23p2-5.5km'!$M247^2)</f>
        <v>2.9126654091488406</v>
      </c>
      <c r="BM249" s="2">
        <f>SQRT('(5) year_D_R23p2-5.5km'!BW247^2+'(5) year_D_R23p2-5.5km'!$M247^2)</f>
        <v>2.6374233993853302</v>
      </c>
      <c r="BN249" s="2">
        <f>SQRT('(5) year_D_R23p2-5.5km'!BX247^2+'(5) year_D_R23p2-5.5km'!$M247^2)</f>
        <v>2.3781881445207254</v>
      </c>
      <c r="BO249" s="2">
        <f>SQRT('(5) year_D_R23p2-5.5km'!BY247^2+'(5) year_D_R23p2-5.5km'!$M247^2)</f>
        <v>2.1317600486539154</v>
      </c>
      <c r="BP249" s="2">
        <f>SQRT('(5) year_D_R23p2-5.5km'!BZ247^2+'(5) year_D_R23p2-5.5km'!$M247^2)</f>
        <v>1.8949401674076072</v>
      </c>
      <c r="BQ249" s="2">
        <f>SQRT('(5) year_D_R23p2-5.5km'!CA247^2+'(5) year_D_R23p2-5.5km'!$M247^2)</f>
        <v>1.6709308308499333</v>
      </c>
      <c r="BR249" s="2">
        <f>SQRT('(5) year_D_R23p2-5.5km'!CB247^2+'(5) year_D_R23p2-5.5km'!$M247^2)</f>
        <v>1.456535119225062</v>
      </c>
      <c r="BS249" s="2">
        <f>SQRT('(5) year_D_R23p2-5.5km'!CC247^2+'(5) year_D_R23p2-5.5km'!$M247^2)</f>
        <v>1.2549581429631769</v>
      </c>
      <c r="BT249" s="2">
        <f>SQRT('(5) year_D_R23p2-5.5km'!CD247^2+'(5) year_D_R23p2-5.5km'!$M247^2)</f>
        <v>1.0558686980742014</v>
      </c>
      <c r="BU249" s="2">
        <f>SQRT('(5) year_D_R23p2-5.5km'!CE247^2+'(5) year_D_R23p2-5.5km'!$M247^2)</f>
        <v>0.8697277734928387</v>
      </c>
      <c r="BV249" s="2">
        <f>SQRT('(5) year_D_R23p2-5.5km'!CF247^2+'(5) year_D_R23p2-5.5km'!$M247^2)</f>
        <v>0.69767117380303412</v>
      </c>
      <c r="BW249" s="2">
        <f>SQRT('(5) year_D_R23p2-5.5km'!CG247^2+'(5) year_D_R23p2-5.5km'!$M247^2)</f>
        <v>0.54993167152802569</v>
      </c>
      <c r="BX249" s="2">
        <f>SQRT('(5) year_D_R23p2-5.5km'!CH247^2+'(5) year_D_R23p2-5.5km'!$M247^2)</f>
        <v>0.46934790387742475</v>
      </c>
      <c r="BY249" s="2">
        <f>SQRT('(5) year_D_R23p2-5.5km'!CI247^2+'(5) year_D_R23p2-5.5km'!$M247^2)</f>
        <v>0.49394438965017445</v>
      </c>
      <c r="BZ249" s="2">
        <f>SQRT('(5) year_D_R23p2-5.5km'!CJ247^2+'(5) year_D_R23p2-5.5km'!$M247^2)</f>
        <v>0.54552005026690009</v>
      </c>
      <c r="CA249" s="2">
        <f>SQRT('(5) year_D_R23p2-5.5km'!CK247^2+'(5) year_D_R23p2-5.5km'!$M247^2)</f>
        <v>0.49396046067106808</v>
      </c>
      <c r="CB249" s="2">
        <f>SQRT('(5) year_D_R23p2-5.5km'!CL247^2+'(5) year_D_R23p2-5.5km'!$M247^2)</f>
        <v>0.47009168435371901</v>
      </c>
      <c r="CC249" s="2">
        <f>SQRT('(5) year_D_R23p2-5.5km'!CM247^2+'(5) year_D_R23p2-5.5km'!$M247^2)</f>
        <v>0.49870786939214579</v>
      </c>
      <c r="CD249" s="2">
        <f>SQRT('(5) year_D_R23p2-5.5km'!CN247^2+'(5) year_D_R23p2-5.5km'!$M247^2)</f>
        <v>0.57179471705259755</v>
      </c>
      <c r="CE249" s="2">
        <f>SQRT('(5) year_D_R23p2-5.5km'!CO247^2+'(5) year_D_R23p2-5.5km'!$M247^2)</f>
        <v>0.55637657939952634</v>
      </c>
      <c r="CF249" s="2">
        <f>SQRT('(5) year_D_R23p2-5.5km'!CP247^2+'(5) year_D_R23p2-5.5km'!$M247^2)</f>
        <v>0.45159016341903452</v>
      </c>
      <c r="CG249" s="2">
        <f>SQRT('(5) year_D_R23p2-5.5km'!CQ247^2+'(5) year_D_R23p2-5.5km'!$M247^2)</f>
        <v>0.40551000260123443</v>
      </c>
      <c r="CH249" s="2">
        <f>SQRT('(5) year_D_R23p2-5.5km'!CR247^2+'(5) year_D_R23p2-5.5km'!$M247^2)</f>
        <v>0.4815530977134902</v>
      </c>
      <c r="CI249" s="2">
        <f>SQRT('(5) year_D_R23p2-5.5km'!CS247^2+'(5) year_D_R23p2-5.5km'!$M247^2)</f>
        <v>0.47251590004389493</v>
      </c>
      <c r="CJ249" s="2">
        <f>SQRT('(5) year_D_R23p2-5.5km'!CT247^2+'(5) year_D_R23p2-5.5km'!$M247^2)</f>
        <v>0.54852955389777613</v>
      </c>
      <c r="CK249" s="2">
        <f>SQRT('(5) year_D_R23p2-5.5km'!CU247^2+'(5) year_D_R23p2-5.5km'!$M247^2)</f>
        <v>0.54791244447410536</v>
      </c>
      <c r="CL249" s="2">
        <f>SQRT('(5) year_D_R23p2-5.5km'!CV247^2+'(5) year_D_R23p2-5.5km'!$M247^2)</f>
        <v>0.56109687266887687</v>
      </c>
      <c r="CM249" s="2">
        <f>SQRT('(5) year_D_R23p2-5.5km'!CW247^2+'(5) year_D_R23p2-5.5km'!$M247^2)</f>
        <v>0.62594718239714642</v>
      </c>
      <c r="CN249" s="2">
        <f>SQRT('(5) year_D_R23p2-5.5km'!CX247^2+'(5) year_D_R23p2-5.5km'!$M247^2)</f>
        <v>0.58863694912033171</v>
      </c>
      <c r="CO249" s="2">
        <f>SQRT('(5) year_D_R23p2-5.5km'!CY247^2+'(5) year_D_R23p2-5.5km'!$M247^2)</f>
        <v>0.5560433467071082</v>
      </c>
      <c r="CP249" s="2">
        <f>SQRT('(5) year_D_R23p2-5.5km'!CZ247^2+'(5) year_D_R23p2-5.5km'!$M247^2)</f>
        <v>0.53095933447603882</v>
      </c>
      <c r="CQ249" s="2">
        <f>SQRT('(5) year_D_R23p2-5.5km'!DA247^2+'(5) year_D_R23p2-5.5km'!$M247^2)</f>
        <v>0.56190991527375644</v>
      </c>
      <c r="CR249" s="2">
        <f>SQRT('(5) year_D_R23p2-5.5km'!DB247^2+'(5) year_D_R23p2-5.5km'!$M247^2)</f>
        <v>0.53291191276857963</v>
      </c>
      <c r="CS249" s="2">
        <f>SQRT('(5) year_D_R23p2-5.5km'!DC247^2+'(5) year_D_R23p2-5.5km'!$M247^2)</f>
        <v>0.5264361600225923</v>
      </c>
      <c r="CT249" s="2">
        <f>SQRT('(5) year_D_R23p2-5.5km'!DD247^2+'(5) year_D_R23p2-5.5km'!$M247^2)</f>
        <v>0.50462285217990677</v>
      </c>
      <c r="CU249" s="2">
        <f>SQRT('(5) year_D_R23p2-5.5km'!DE247^2+'(5) year_D_R23p2-5.5km'!$M247^2)</f>
        <v>0.50772652549030584</v>
      </c>
      <c r="CV249" s="2">
        <f>SQRT('(5) year_D_R23p2-5.5km'!DF247^2+'(5) year_D_R23p2-5.5km'!$M247^2)</f>
        <v>0.51140320712470788</v>
      </c>
      <c r="CW249" s="2">
        <f>SQRT('(5) year_D_R23p2-5.5km'!DG247^2+'(5) year_D_R23p2-5.5km'!$M247^2)</f>
        <v>0.52392524024172393</v>
      </c>
      <c r="CX249" s="2">
        <f>SQRT('(5) year_D_R23p2-5.5km'!DH247^2+'(5) year_D_R23p2-5.5km'!$M247^2)</f>
        <v>0.50957412991770901</v>
      </c>
      <c r="CY249" s="90">
        <f t="shared" si="31"/>
        <v>0.19807969612238541</v>
      </c>
      <c r="CZ249" s="2">
        <f t="shared" si="28"/>
        <v>0.58347484031399699</v>
      </c>
      <c r="DA249" s="2">
        <f t="shared" si="32"/>
        <v>0.12360266683905201</v>
      </c>
    </row>
    <row r="250" spans="1:105" x14ac:dyDescent="0.2">
      <c r="A250" s="170" t="s">
        <v>227</v>
      </c>
      <c r="B250" s="3" t="s">
        <v>177</v>
      </c>
      <c r="C250" s="2">
        <f>'(6) SMB_R23p2-5km_Gl'!P249-'(5) year_D_R23p2-5.5km'!P248</f>
        <v>1.1264383999999961E-2</v>
      </c>
      <c r="D250" s="2">
        <f>'(6) SMB_R23p2-5km_Gl'!Q249-'(5) year_D_R23p2-5.5km'!Q248</f>
        <v>-0.23873561600000009</v>
      </c>
      <c r="E250" s="2">
        <f>'(6) SMB_R23p2-5km_Gl'!R249-'(5) year_D_R23p2-5.5km'!R248</f>
        <v>-9.8735616000000082E-2</v>
      </c>
      <c r="F250" s="2">
        <f>'(6) SMB_R23p2-5km_Gl'!S249-'(5) year_D_R23p2-5.5km'!S248</f>
        <v>-1.8735616000000066E-2</v>
      </c>
      <c r="G250" s="2">
        <f>'(6) SMB_R23p2-5km_Gl'!T249-'(5) year_D_R23p2-5.5km'!T248</f>
        <v>-0.35873561600000009</v>
      </c>
      <c r="H250" s="2">
        <f>'(6) SMB_R23p2-5km_Gl'!U249-'(5) year_D_R23p2-5.5km'!U248</f>
        <v>-6.873561600000011E-2</v>
      </c>
      <c r="I250" s="2">
        <f>'(6) SMB_R23p2-5km_Gl'!V249-'(5) year_D_R23p2-5.5km'!V248</f>
        <v>-3.8735616000000084E-2</v>
      </c>
      <c r="J250" s="2">
        <f>'(6) SMB_R23p2-5km_Gl'!W249-'(5) year_D_R23p2-5.5km'!W248</f>
        <v>-3.8735616000000084E-2</v>
      </c>
      <c r="K250" s="2">
        <f>'(6) SMB_R23p2-5km_Gl'!X249-'(5) year_D_R23p2-5.5km'!X248</f>
        <v>-0.19873561600000006</v>
      </c>
      <c r="L250" s="2">
        <f>'(6) SMB_R23p2-5km_Gl'!Y249-'(5) year_D_R23p2-5.5km'!Y248</f>
        <v>-0.44873561600000011</v>
      </c>
      <c r="M250" s="2">
        <f>'(6) SMB_R23p2-5km_Gl'!Z249-'(5) year_D_R23p2-5.5km'!Z248</f>
        <v>-0.51873561600000007</v>
      </c>
      <c r="N250" s="2">
        <f>'(6) SMB_R23p2-5km_Gl'!AA249-'(5) year_D_R23p2-5.5km'!AA248</f>
        <v>-0.40873561600000008</v>
      </c>
      <c r="O250" s="2">
        <f>'(6) SMB_R23p2-5km_Gl'!AB249-'(5) year_D_R23p2-5.5km'!AB248</f>
        <v>-0.51873561600000007</v>
      </c>
      <c r="P250" s="2">
        <f>'(6) SMB_R23p2-5km_Gl'!AC249-'(5) year_D_R23p2-5.5km'!AC248</f>
        <v>8.1264383999999912E-2</v>
      </c>
      <c r="Q250" s="2">
        <f>'(6) SMB_R23p2-5km_Gl'!AD249-'(5) year_D_R23p2-5.5km'!AD248</f>
        <v>4.1264383999999876E-2</v>
      </c>
      <c r="R250" s="2">
        <f>'(6) SMB_R23p2-5km_Gl'!AE249-'(5) year_D_R23p2-5.5km'!AE248</f>
        <v>-0.29873561600000009</v>
      </c>
      <c r="S250" s="2">
        <f>'(6) SMB_R23p2-5km_Gl'!AF249-'(5) year_D_R23p2-5.5km'!AF248</f>
        <v>-0.14663118000000008</v>
      </c>
      <c r="T250" s="2">
        <f>'(6) SMB_R23p2-5km_Gl'!AG249-'(5) year_D_R23p2-5.5km'!AG248</f>
        <v>-0.4645267440000001</v>
      </c>
      <c r="U250" s="2">
        <f>'(6) SMB_R23p2-5km_Gl'!AH249-'(5) year_D_R23p2-5.5km'!AH248</f>
        <v>-0.11242230800000003</v>
      </c>
      <c r="V250" s="2">
        <f>'(6) SMB_R23p2-5km_Gl'!AI249-'(5) year_D_R23p2-5.5km'!AI248</f>
        <v>-0.14031787200000001</v>
      </c>
      <c r="W250" s="2">
        <f>'(6) SMB_R23p2-5km_Gl'!AJ249-'(5) year_D_R23p2-5.5km'!AJ248</f>
        <v>-0.36821343600000001</v>
      </c>
      <c r="X250" s="2">
        <f>'(6) SMB_R23p2-5km_Gl'!AK249-'(5) year_D_R23p2-5.5km'!AK248</f>
        <v>-0.44977997600000008</v>
      </c>
      <c r="Y250" s="2">
        <f>'(6) SMB_R23p2-5km_Gl'!AL249-'(5) year_D_R23p2-5.5km'!AL248</f>
        <v>-0.28107714819199997</v>
      </c>
      <c r="Z250" s="2">
        <f>'(6) SMB_R23p2-5km_Gl'!AM249-'(5) year_D_R23p2-5.5km'!AM248</f>
        <v>-0.51158305244800018</v>
      </c>
      <c r="AA250" s="2">
        <f>'(6) SMB_R23p2-5km_Gl'!AN249-'(5) year_D_R23p2-5.5km'!AN248</f>
        <v>-0.42234359346000006</v>
      </c>
      <c r="AB250" s="2">
        <f>'(6) SMB_R23p2-5km_Gl'!AO249-'(5) year_D_R23p2-5.5km'!AO248</f>
        <v>-0.25033189797599992</v>
      </c>
      <c r="AC250" s="2">
        <f>'(6) SMB_R23p2-5km_Gl'!AP249-'(5) year_D_R23p2-5.5km'!AP248</f>
        <v>-0.49292484299999995</v>
      </c>
      <c r="AD250" s="2">
        <f>'(6) SMB_R23p2-5km_Gl'!AQ249-'(5) year_D_R23p2-5.5km'!AQ248</f>
        <v>-0.44488224835199996</v>
      </c>
      <c r="AE250" s="2">
        <f>'(6) SMB_R23p2-5km_Gl'!AR249-'(5) year_D_R23p2-5.5km'!AR248</f>
        <v>-0.51735629274200012</v>
      </c>
      <c r="AF250" s="2">
        <f>'(6) SMB_R23p2-5km_Gl'!AS249-'(5) year_D_R23p2-5.5km'!AS248</f>
        <v>-0.72697535619099996</v>
      </c>
      <c r="AG250" s="2">
        <f>'(6) SMB_R23p2-5km_Gl'!AT249-'(5) year_D_R23p2-5.5km'!AT248</f>
        <v>-0.48545043527999998</v>
      </c>
      <c r="AH250" s="2">
        <f>'(6) SMB_R23p2-5km_Gl'!AU249-'(5) year_D_R23p2-5.5km'!AU248</f>
        <v>-0.10642209133300007</v>
      </c>
      <c r="AI250" s="2">
        <f>'(6) SMB_R23p2-5km_Gl'!AV249-'(5) year_D_R23p2-5.5km'!AV248</f>
        <v>-0.89842861584000011</v>
      </c>
      <c r="AJ250" s="2">
        <f>'(6) SMB_R23p2-5km_Gl'!AW249-'(5) year_D_R23p2-5.5km'!AW248</f>
        <v>-1.0217825943500001</v>
      </c>
      <c r="AK250" s="2">
        <f>'(6) SMB_R23p2-5km_Gl'!AX249-'(5) year_D_R23p2-5.5km'!AX248</f>
        <v>-0.89794179684000008</v>
      </c>
      <c r="AL250" s="2">
        <f>'(6) SMB_R23p2-5km_Gl'!AY249-'(5) year_D_R23p2-5.5km'!AY248</f>
        <v>-0.5502867090800001</v>
      </c>
      <c r="AM250" s="2">
        <f>'(6) SMB_R23p2-5km_Gl'!AZ249-'(5) year_D_R23p2-5.5km'!AZ248</f>
        <v>-0.70865044282</v>
      </c>
      <c r="AN250" s="2">
        <f>'(6) SMB_R23p2-5km_Gl'!BA249-'(5) year_D_R23p2-5.5km'!BA248</f>
        <v>-0.43609871326500005</v>
      </c>
      <c r="AO250" s="2">
        <f>'(6) SMB_R23p2-5km_Gl'!BB249-'(5) year_D_R23p2-5.5km'!BB248</f>
        <v>-0.54399640454400022</v>
      </c>
      <c r="AP250" s="2">
        <f>'(6) SMB_R23p2-5km_Gl'!BC249-'(5) year_D_R23p2-5.5km'!BC248</f>
        <v>-0.8398240022400002</v>
      </c>
      <c r="AQ250" s="2">
        <f>'(6) SMB_R23p2-5km_Gl'!BD249-'(5) year_D_R23p2-5.5km'!BD248</f>
        <v>-0.82689140340400002</v>
      </c>
      <c r="AR250" s="2">
        <f>'(6) SMB_R23p2-5km_Gl'!BE249-'(5) year_D_R23p2-5.5km'!BE248</f>
        <v>-0.38372044355600016</v>
      </c>
      <c r="AS250" s="2">
        <f>'(6) SMB_R23p2-5km_Gl'!BF249-'(5) year_D_R23p2-5.5km'!BF248</f>
        <v>-0.39222731257900006</v>
      </c>
      <c r="AT250" s="2">
        <f>'(6) SMB_R23p2-5km_Gl'!BG249-'(5) year_D_R23p2-5.5km'!BG248</f>
        <v>-0.74052738712999999</v>
      </c>
      <c r="AU250" s="2">
        <f>'(6) SMB_R23p2-5km_Gl'!BH249-'(5) year_D_R23p2-5.5km'!BH248</f>
        <v>-0.40080811673399996</v>
      </c>
      <c r="AV250" s="2">
        <f>'(6) SMB_R23p2-5km_Gl'!BI249-'(5) year_D_R23p2-5.5km'!BI248</f>
        <v>-0.83716936792300001</v>
      </c>
      <c r="AW250" s="2">
        <f>'(6) SMB_R23p2-5km_Gl'!BJ249-'(5) year_D_R23p2-5.5km'!BJ248</f>
        <v>-0.49562804752000006</v>
      </c>
      <c r="AX250" s="23">
        <f t="shared" si="33"/>
        <v>-0.40259481828867399</v>
      </c>
      <c r="AY250" s="23">
        <f t="shared" si="29"/>
        <v>-0.20228158357894746</v>
      </c>
      <c r="AZ250" s="23">
        <f t="shared" si="30"/>
        <v>-0.62858652699172213</v>
      </c>
      <c r="BD250" s="2">
        <f>SQRT('(5) year_D_R23p2-5.5km'!BN248^2+'(5) year_D_R23p2-5.5km'!$M248^2)</f>
        <v>0.58409725510119459</v>
      </c>
      <c r="BE250" s="2">
        <f>SQRT('(5) year_D_R23p2-5.5km'!BO248^2+'(5) year_D_R23p2-5.5km'!$M248^2)</f>
        <v>0.58409725510119459</v>
      </c>
      <c r="BF250" s="2">
        <f>SQRT('(5) year_D_R23p2-5.5km'!BP248^2+'(5) year_D_R23p2-5.5km'!$M248^2)</f>
        <v>0.58409725510119459</v>
      </c>
      <c r="BG250" s="2">
        <f>SQRT('(5) year_D_R23p2-5.5km'!BQ248^2+'(5) year_D_R23p2-5.5km'!$M248^2)</f>
        <v>0.58409725510119459</v>
      </c>
      <c r="BH250" s="2">
        <f>SQRT('(5) year_D_R23p2-5.5km'!BR248^2+'(5) year_D_R23p2-5.5km'!$M248^2)</f>
        <v>0.58409725510119459</v>
      </c>
      <c r="BI250" s="2">
        <f>SQRT('(5) year_D_R23p2-5.5km'!BS248^2+'(5) year_D_R23p2-5.5km'!$M248^2)</f>
        <v>0.58409725510119459</v>
      </c>
      <c r="BJ250" s="2">
        <f>SQRT('(5) year_D_R23p2-5.5km'!BT248^2+'(5) year_D_R23p2-5.5km'!$M248^2)</f>
        <v>0.57440099841385706</v>
      </c>
      <c r="BK250" s="2">
        <f>SQRT('(5) year_D_R23p2-5.5km'!BU248^2+'(5) year_D_R23p2-5.5km'!$M248^2)</f>
        <v>0.52376561712669945</v>
      </c>
      <c r="BL250" s="2">
        <f>SQRT('(5) year_D_R23p2-5.5km'!BV248^2+'(5) year_D_R23p2-5.5km'!$M248^2)</f>
        <v>0.47582481013259553</v>
      </c>
      <c r="BM250" s="2">
        <f>SQRT('(5) year_D_R23p2-5.5km'!BW248^2+'(5) year_D_R23p2-5.5km'!$M248^2)</f>
        <v>0.42950149969894907</v>
      </c>
      <c r="BN250" s="2">
        <f>SQRT('(5) year_D_R23p2-5.5km'!BX248^2+'(5) year_D_R23p2-5.5km'!$M248^2)</f>
        <v>0.38587329340974724</v>
      </c>
      <c r="BO250" s="2">
        <f>SQRT('(5) year_D_R23p2-5.5km'!BY248^2+'(5) year_D_R23p2-5.5km'!$M248^2)</f>
        <v>0.34440197594897171</v>
      </c>
      <c r="BP250" s="2">
        <f>SQRT('(5) year_D_R23p2-5.5km'!BZ248^2+'(5) year_D_R23p2-5.5km'!$M248^2)</f>
        <v>0.30508816608121508</v>
      </c>
      <c r="BQ250" s="2">
        <f>SQRT('(5) year_D_R23p2-5.5km'!CA248^2+'(5) year_D_R23p2-5.5km'!$M248^2)</f>
        <v>0.26793276869386101</v>
      </c>
      <c r="BR250" s="2">
        <f>SQRT('(5) year_D_R23p2-5.5km'!CB248^2+'(5) year_D_R23p2-5.5km'!$M248^2)</f>
        <v>0.2323988287916865</v>
      </c>
      <c r="BS250" s="2">
        <f>SQRT('(5) year_D_R23p2-5.5km'!CC248^2+'(5) year_D_R23p2-5.5km'!$M248^2)</f>
        <v>0.19848908990480871</v>
      </c>
      <c r="BT250" s="2">
        <f>SQRT('(5) year_D_R23p2-5.5km'!CD248^2+'(5) year_D_R23p2-5.5km'!$M248^2)</f>
        <v>0.16663261804938523</v>
      </c>
      <c r="BU250" s="2">
        <f>SQRT('(5) year_D_R23p2-5.5km'!CE248^2+'(5) year_D_R23p2-5.5km'!$M248^2)</f>
        <v>0.13664571191612906</v>
      </c>
      <c r="BV250" s="2">
        <f>SQRT('(5) year_D_R23p2-5.5km'!CF248^2+'(5) year_D_R23p2-5.5km'!$M248^2)</f>
        <v>0.11012124183068318</v>
      </c>
      <c r="BW250" s="2">
        <f>SQRT('(5) year_D_R23p2-5.5km'!CG248^2+'(5) year_D_R23p2-5.5km'!$M248^2)</f>
        <v>8.9160260848961476E-2</v>
      </c>
      <c r="BX250" s="2">
        <f>SQRT('(5) year_D_R23p2-5.5km'!CH248^2+'(5) year_D_R23p2-5.5km'!$M248^2)</f>
        <v>8.0468325999862159E-2</v>
      </c>
      <c r="BY250" s="2">
        <f>SQRT('(5) year_D_R23p2-5.5km'!CI248^2+'(5) year_D_R23p2-5.5km'!$M248^2)</f>
        <v>8.511248793495417E-2</v>
      </c>
      <c r="BZ250" s="2">
        <f>SQRT('(5) year_D_R23p2-5.5km'!CJ248^2+'(5) year_D_R23p2-5.5km'!$M248^2)</f>
        <v>9.4367907634861428E-2</v>
      </c>
      <c r="CA250" s="2">
        <f>SQRT('(5) year_D_R23p2-5.5km'!CK248^2+'(5) year_D_R23p2-5.5km'!$M248^2)</f>
        <v>9.0138468720799864E-2</v>
      </c>
      <c r="CB250" s="2">
        <f>SQRT('(5) year_D_R23p2-5.5km'!CL248^2+'(5) year_D_R23p2-5.5km'!$M248^2)</f>
        <v>8.6565031249378213E-2</v>
      </c>
      <c r="CC250" s="2">
        <f>SQRT('(5) year_D_R23p2-5.5km'!CM248^2+'(5) year_D_R23p2-5.5km'!$M248^2)</f>
        <v>7.4699297034876433E-2</v>
      </c>
      <c r="CD250" s="2">
        <f>SQRT('(5) year_D_R23p2-5.5km'!CN248^2+'(5) year_D_R23p2-5.5km'!$M248^2)</f>
        <v>7.9191467128295279E-2</v>
      </c>
      <c r="CE250" s="2">
        <f>SQRT('(5) year_D_R23p2-5.5km'!CO248^2+'(5) year_D_R23p2-5.5km'!$M248^2)</f>
        <v>8.0121447783489688E-2</v>
      </c>
      <c r="CF250" s="2">
        <f>SQRT('(5) year_D_R23p2-5.5km'!CP248^2+'(5) year_D_R23p2-5.5km'!$M248^2)</f>
        <v>7.329581104428784E-2</v>
      </c>
      <c r="CG250" s="2">
        <f>SQRT('(5) year_D_R23p2-5.5km'!CQ248^2+'(5) year_D_R23p2-5.5km'!$M248^2)</f>
        <v>7.2887431738123287E-2</v>
      </c>
      <c r="CH250" s="2">
        <f>SQRT('(5) year_D_R23p2-5.5km'!CR248^2+'(5) year_D_R23p2-5.5km'!$M248^2)</f>
        <v>9.1980423934665628E-2</v>
      </c>
      <c r="CI250" s="2">
        <f>SQRT('(5) year_D_R23p2-5.5km'!CS248^2+'(5) year_D_R23p2-5.5km'!$M248^2)</f>
        <v>9.0889374054529071E-2</v>
      </c>
      <c r="CJ250" s="2">
        <f>SQRT('(5) year_D_R23p2-5.5km'!CT248^2+'(5) year_D_R23p2-5.5km'!$M248^2)</f>
        <v>0.14483027301919457</v>
      </c>
      <c r="CK250" s="2">
        <f>SQRT('(5) year_D_R23p2-5.5km'!CU248^2+'(5) year_D_R23p2-5.5km'!$M248^2)</f>
        <v>0.12805304986743127</v>
      </c>
      <c r="CL250" s="2">
        <f>SQRT('(5) year_D_R23p2-5.5km'!CV248^2+'(5) year_D_R23p2-5.5km'!$M248^2)</f>
        <v>0.11808085819486043</v>
      </c>
      <c r="CM250" s="2">
        <f>SQRT('(5) year_D_R23p2-5.5km'!CW248^2+'(5) year_D_R23p2-5.5km'!$M248^2)</f>
        <v>0.11788815534529468</v>
      </c>
      <c r="CN250" s="2">
        <f>SQRT('(5) year_D_R23p2-5.5km'!CX248^2+'(5) year_D_R23p2-5.5km'!$M248^2)</f>
        <v>0.11326821807670373</v>
      </c>
      <c r="CO250" s="2">
        <f>SQRT('(5) year_D_R23p2-5.5km'!CY248^2+'(5) year_D_R23p2-5.5km'!$M248^2)</f>
        <v>9.8043921425855718E-2</v>
      </c>
      <c r="CP250" s="2">
        <f>SQRT('(5) year_D_R23p2-5.5km'!CZ248^2+'(5) year_D_R23p2-5.5km'!$M248^2)</f>
        <v>0.10232461805762912</v>
      </c>
      <c r="CQ250" s="2">
        <f>SQRT('(5) year_D_R23p2-5.5km'!DA248^2+'(5) year_D_R23p2-5.5km'!$M248^2)</f>
        <v>0.12107668915188326</v>
      </c>
      <c r="CR250" s="2">
        <f>SQRT('(5) year_D_R23p2-5.5km'!DB248^2+'(5) year_D_R23p2-5.5km'!$M248^2)</f>
        <v>0.11489610525917542</v>
      </c>
      <c r="CS250" s="2">
        <f>SQRT('(5) year_D_R23p2-5.5km'!DC248^2+'(5) year_D_R23p2-5.5km'!$M248^2)</f>
        <v>0.10430204961809067</v>
      </c>
      <c r="CT250" s="2">
        <f>SQRT('(5) year_D_R23p2-5.5km'!DD248^2+'(5) year_D_R23p2-5.5km'!$M248^2)</f>
        <v>0.10241730986769206</v>
      </c>
      <c r="CU250" s="2">
        <f>SQRT('(5) year_D_R23p2-5.5km'!DE248^2+'(5) year_D_R23p2-5.5km'!$M248^2)</f>
        <v>9.724198568279184E-2</v>
      </c>
      <c r="CV250" s="2">
        <f>SQRT('(5) year_D_R23p2-5.5km'!DF248^2+'(5) year_D_R23p2-5.5km'!$M248^2)</f>
        <v>0.10142865321209579</v>
      </c>
      <c r="CW250" s="2">
        <f>SQRT('(5) year_D_R23p2-5.5km'!DG248^2+'(5) year_D_R23p2-5.5km'!$M248^2)</f>
        <v>0.10847112866869751</v>
      </c>
      <c r="CX250" s="2">
        <f>SQRT('(5) year_D_R23p2-5.5km'!DH248^2+'(5) year_D_R23p2-5.5km'!$M248^2)</f>
        <v>9.999611915157329E-2</v>
      </c>
      <c r="CY250" s="90">
        <f t="shared" si="31"/>
        <v>3.3433626506382645E-2</v>
      </c>
      <c r="CZ250" s="2">
        <f t="shared" si="28"/>
        <v>9.4971389595665895E-2</v>
      </c>
      <c r="DA250" s="2">
        <f t="shared" si="32"/>
        <v>2.4897701906262792E-2</v>
      </c>
    </row>
    <row r="251" spans="1:105" x14ac:dyDescent="0.2">
      <c r="A251" s="170" t="s">
        <v>228</v>
      </c>
      <c r="B251" s="3" t="s">
        <v>177</v>
      </c>
      <c r="C251" s="2">
        <f>'(6) SMB_R23p2-5km_Gl'!P250-'(5) year_D_R23p2-5.5km'!P249</f>
        <v>0.30391170000000001</v>
      </c>
      <c r="D251" s="2">
        <f>'(6) SMB_R23p2-5km_Gl'!Q250-'(5) year_D_R23p2-5.5km'!Q249</f>
        <v>-0.18608829999999987</v>
      </c>
      <c r="E251" s="2">
        <f>'(6) SMB_R23p2-5km_Gl'!R250-'(5) year_D_R23p2-5.5km'!R249</f>
        <v>2.3911700000000091E-2</v>
      </c>
      <c r="F251" s="2">
        <f>'(6) SMB_R23p2-5km_Gl'!S250-'(5) year_D_R23p2-5.5km'!S249</f>
        <v>0.21391170000000015</v>
      </c>
      <c r="G251" s="2">
        <f>'(6) SMB_R23p2-5km_Gl'!T250-'(5) year_D_R23p2-5.5km'!T249</f>
        <v>-0.29608829999999986</v>
      </c>
      <c r="H251" s="2">
        <f>'(6) SMB_R23p2-5km_Gl'!U250-'(5) year_D_R23p2-5.5km'!U249</f>
        <v>0.21391170000000015</v>
      </c>
      <c r="I251" s="2">
        <f>'(6) SMB_R23p2-5km_Gl'!V250-'(5) year_D_R23p2-5.5km'!V249</f>
        <v>0.24391170000000018</v>
      </c>
      <c r="J251" s="2">
        <f>'(6) SMB_R23p2-5km_Gl'!W250-'(5) year_D_R23p2-5.5km'!W249</f>
        <v>0.19391170000000013</v>
      </c>
      <c r="K251" s="2">
        <f>'(6) SMB_R23p2-5km_Gl'!X250-'(5) year_D_R23p2-5.5km'!X249</f>
        <v>-9.6088299999999904E-2</v>
      </c>
      <c r="L251" s="2">
        <f>'(6) SMB_R23p2-5km_Gl'!Y250-'(5) year_D_R23p2-5.5km'!Y249</f>
        <v>-0.42608829999999992</v>
      </c>
      <c r="M251" s="2">
        <f>'(6) SMB_R23p2-5km_Gl'!Z250-'(5) year_D_R23p2-5.5km'!Z249</f>
        <v>-0.61608829999999992</v>
      </c>
      <c r="N251" s="2">
        <f>'(6) SMB_R23p2-5km_Gl'!AA250-'(5) year_D_R23p2-5.5km'!AA249</f>
        <v>-0.37608829999999993</v>
      </c>
      <c r="O251" s="2">
        <f>'(6) SMB_R23p2-5km_Gl'!AB250-'(5) year_D_R23p2-5.5km'!AB249</f>
        <v>-0.5960882999999999</v>
      </c>
      <c r="P251" s="2">
        <f>'(6) SMB_R23p2-5km_Gl'!AC250-'(5) year_D_R23p2-5.5km'!AC249</f>
        <v>0.45391170000000014</v>
      </c>
      <c r="Q251" s="2">
        <f>'(6) SMB_R23p2-5km_Gl'!AD250-'(5) year_D_R23p2-5.5km'!AD249</f>
        <v>0.39391170000000009</v>
      </c>
      <c r="R251" s="2">
        <f>'(6) SMB_R23p2-5km_Gl'!AE250-'(5) year_D_R23p2-5.5km'!AE249</f>
        <v>-0.16608829999999986</v>
      </c>
      <c r="S251" s="2">
        <f>'(6) SMB_R23p2-5km_Gl'!AF250-'(5) year_D_R23p2-5.5km'!AF249</f>
        <v>2.8807100000000085E-2</v>
      </c>
      <c r="T251" s="2">
        <f>'(6) SMB_R23p2-5km_Gl'!AG250-'(5) year_D_R23p2-5.5km'!AG249</f>
        <v>-0.41629749999999993</v>
      </c>
      <c r="U251" s="2">
        <f>'(6) SMB_R23p2-5km_Gl'!AH250-'(5) year_D_R23p2-5.5km'!AH249</f>
        <v>8.8597900000000118E-2</v>
      </c>
      <c r="V251" s="2">
        <f>'(6) SMB_R23p2-5km_Gl'!AI250-'(5) year_D_R23p2-5.5km'!AI249</f>
        <v>0.1143092</v>
      </c>
      <c r="W251" s="2">
        <f>'(6) SMB_R23p2-5km_Gl'!AJ250-'(5) year_D_R23p2-5.5km'!AJ249</f>
        <v>-0.33079539999999996</v>
      </c>
      <c r="X251" s="2">
        <f>'(6) SMB_R23p2-5km_Gl'!AK250-'(5) year_D_R23p2-5.5km'!AK249</f>
        <v>-0.49790840000000003</v>
      </c>
      <c r="Y251" s="2">
        <f>'(6) SMB_R23p2-5km_Gl'!AL250-'(5) year_D_R23p2-5.5km'!AL249</f>
        <v>-0.19427729919999992</v>
      </c>
      <c r="Z251" s="2">
        <f>'(6) SMB_R23p2-5km_Gl'!AM250-'(5) year_D_R23p2-5.5km'!AM249</f>
        <v>-0.55070820679999999</v>
      </c>
      <c r="AA251" s="2">
        <f>'(6) SMB_R23p2-5km_Gl'!AN250-'(5) year_D_R23p2-5.5km'!AN249</f>
        <v>-0.34451925949999995</v>
      </c>
      <c r="AB251" s="2">
        <f>'(6) SMB_R23p2-5km_Gl'!AO250-'(5) year_D_R23p2-5.5km'!AO249</f>
        <v>-6.4602999999999855E-2</v>
      </c>
      <c r="AC251" s="2">
        <f>'(6) SMB_R23p2-5km_Gl'!AP250-'(5) year_D_R23p2-5.5km'!AP249</f>
        <v>-1.4771361699999819E-2</v>
      </c>
      <c r="AD251" s="2">
        <f>'(6) SMB_R23p2-5km_Gl'!AQ250-'(5) year_D_R23p2-5.5km'!AQ249</f>
        <v>-0.2033549268999999</v>
      </c>
      <c r="AE251" s="2">
        <f>'(6) SMB_R23p2-5km_Gl'!AR250-'(5) year_D_R23p2-5.5km'!AR249</f>
        <v>-0.32144650439999994</v>
      </c>
      <c r="AF251" s="2">
        <f>'(6) SMB_R23p2-5km_Gl'!AS250-'(5) year_D_R23p2-5.5km'!AS249</f>
        <v>-0.72747956619999998</v>
      </c>
      <c r="AG251" s="2">
        <f>'(6) SMB_R23p2-5km_Gl'!AT250-'(5) year_D_R23p2-5.5km'!AT249</f>
        <v>-0.15267292639999996</v>
      </c>
      <c r="AH251" s="2">
        <f>'(6) SMB_R23p2-5km_Gl'!AU250-'(5) year_D_R23p2-5.5km'!AU249</f>
        <v>0.39162296000000019</v>
      </c>
      <c r="AI251" s="2">
        <f>'(6) SMB_R23p2-5km_Gl'!AV250-'(5) year_D_R23p2-5.5km'!AV249</f>
        <v>-0.35444014959999992</v>
      </c>
      <c r="AJ251" s="2">
        <f>'(6) SMB_R23p2-5km_Gl'!AW250-'(5) year_D_R23p2-5.5km'!AW249</f>
        <v>-0.64933652219999982</v>
      </c>
      <c r="AK251" s="2">
        <f>'(6) SMB_R23p2-5km_Gl'!AX250-'(5) year_D_R23p2-5.5km'!AX249</f>
        <v>-0.6427512204000001</v>
      </c>
      <c r="AL251" s="2">
        <f>'(6) SMB_R23p2-5km_Gl'!AY250-'(5) year_D_R23p2-5.5km'!AY249</f>
        <v>-0.31755621220000019</v>
      </c>
      <c r="AM251" s="2">
        <f>'(6) SMB_R23p2-5km_Gl'!AZ250-'(5) year_D_R23p2-5.5km'!AZ249</f>
        <v>-0.65006199780000007</v>
      </c>
      <c r="AN251" s="2">
        <f>'(6) SMB_R23p2-5km_Gl'!BA250-'(5) year_D_R23p2-5.5km'!BA249</f>
        <v>-0.45328088</v>
      </c>
      <c r="AO251" s="2">
        <f>'(6) SMB_R23p2-5km_Gl'!BB250-'(5) year_D_R23p2-5.5km'!BB249</f>
        <v>0.1348984365</v>
      </c>
      <c r="AP251" s="2">
        <f>'(6) SMB_R23p2-5km_Gl'!BC250-'(5) year_D_R23p2-5.5km'!BC249</f>
        <v>-0.94352729270000013</v>
      </c>
      <c r="AQ251" s="2">
        <f>'(6) SMB_R23p2-5km_Gl'!BD250-'(5) year_D_R23p2-5.5km'!BD249</f>
        <v>-0.98695299199999986</v>
      </c>
      <c r="AR251" s="2">
        <f>'(6) SMB_R23p2-5km_Gl'!BE250-'(5) year_D_R23p2-5.5km'!BE249</f>
        <v>-0.46199785839999985</v>
      </c>
      <c r="AS251" s="2">
        <f>'(6) SMB_R23p2-5km_Gl'!BF250-'(5) year_D_R23p2-5.5km'!BF249</f>
        <v>-0.18221661680000001</v>
      </c>
      <c r="AT251" s="2">
        <f>'(6) SMB_R23p2-5km_Gl'!BG250-'(5) year_D_R23p2-5.5km'!BG249</f>
        <v>-0.92472825419999993</v>
      </c>
      <c r="AU251" s="2">
        <f>'(6) SMB_R23p2-5km_Gl'!BH250-'(5) year_D_R23p2-5.5km'!BH249</f>
        <v>-0.28591408649999994</v>
      </c>
      <c r="AV251" s="2">
        <f>'(6) SMB_R23p2-5km_Gl'!BI250-'(5) year_D_R23p2-5.5km'!BI249</f>
        <v>-0.90986253999999978</v>
      </c>
      <c r="AW251" s="2">
        <f>'(6) SMB_R23p2-5km_Gl'!BJ250-'(5) year_D_R23p2-5.5km'!BJ249</f>
        <v>-0.48010308999999995</v>
      </c>
      <c r="AX251" s="23">
        <f t="shared" si="33"/>
        <v>-0.25088343863913037</v>
      </c>
      <c r="AY251" s="23">
        <f t="shared" si="29"/>
        <v>-5.3489752631578839E-2</v>
      </c>
      <c r="AZ251" s="23">
        <f t="shared" si="30"/>
        <v>-0.46876134573888883</v>
      </c>
      <c r="BD251" s="2">
        <f>SQRT('(5) year_D_R23p2-5.5km'!BN249^2+'(5) year_D_R23p2-5.5km'!$M249^2)</f>
        <v>1.0032440622263321</v>
      </c>
      <c r="BE251" s="2">
        <f>SQRT('(5) year_D_R23p2-5.5km'!BO249^2+'(5) year_D_R23p2-5.5km'!$M249^2)</f>
        <v>1.0032440622263321</v>
      </c>
      <c r="BF251" s="2">
        <f>SQRT('(5) year_D_R23p2-5.5km'!BP249^2+'(5) year_D_R23p2-5.5km'!$M249^2)</f>
        <v>1.0032440622263321</v>
      </c>
      <c r="BG251" s="2">
        <f>SQRT('(5) year_D_R23p2-5.5km'!BQ249^2+'(5) year_D_R23p2-5.5km'!$M249^2)</f>
        <v>1.0032440622263321</v>
      </c>
      <c r="BH251" s="2">
        <f>SQRT('(5) year_D_R23p2-5.5km'!BR249^2+'(5) year_D_R23p2-5.5km'!$M249^2)</f>
        <v>1.0032440622263321</v>
      </c>
      <c r="BI251" s="2">
        <f>SQRT('(5) year_D_R23p2-5.5km'!BS249^2+'(5) year_D_R23p2-5.5km'!$M249^2)</f>
        <v>1.0032440622263321</v>
      </c>
      <c r="BJ251" s="2">
        <f>SQRT('(5) year_D_R23p2-5.5km'!BT249^2+'(5) year_D_R23p2-5.5km'!$M249^2)</f>
        <v>0.99901400643747296</v>
      </c>
      <c r="BK251" s="2">
        <f>SQRT('(5) year_D_R23p2-5.5km'!BU249^2+'(5) year_D_R23p2-5.5km'!$M249^2)</f>
        <v>0.9203356531881649</v>
      </c>
      <c r="BL251" s="2">
        <f>SQRT('(5) year_D_R23p2-5.5km'!BV249^2+'(5) year_D_R23p2-5.5km'!$M249^2)</f>
        <v>0.84588875411826114</v>
      </c>
      <c r="BM251" s="2">
        <f>SQRT('(5) year_D_R23p2-5.5km'!BW249^2+'(5) year_D_R23p2-5.5km'!$M249^2)</f>
        <v>0.77482751549713214</v>
      </c>
      <c r="BN251" s="2">
        <f>SQRT('(5) year_D_R23p2-5.5km'!BX249^2+'(5) year_D_R23p2-5.5km'!$M249^2)</f>
        <v>0.70884406597022875</v>
      </c>
      <c r="BO251" s="2">
        <f>SQRT('(5) year_D_R23p2-5.5km'!BY249^2+'(5) year_D_R23p2-5.5km'!$M249^2)</f>
        <v>0.64540087067173613</v>
      </c>
      <c r="BP251" s="2">
        <f>SQRT('(5) year_D_R23p2-5.5km'!BZ249^2+'(5) year_D_R23p2-5.5km'!$M249^2)</f>
        <v>0.58619015767258742</v>
      </c>
      <c r="BQ251" s="2">
        <f>SQRT('(5) year_D_R23p2-5.5km'!CA249^2+'(5) year_D_R23p2-5.5km'!$M249^2)</f>
        <v>0.53036653060324168</v>
      </c>
      <c r="BR251" s="2">
        <f>SQRT('(5) year_D_R23p2-5.5km'!CB249^2+'(5) year_D_R23p2-5.5km'!$M249^2)</f>
        <v>0.47877639834075053</v>
      </c>
      <c r="BS251" s="2">
        <f>SQRT('(5) year_D_R23p2-5.5km'!CC249^2+'(5) year_D_R23p2-5.5km'!$M249^2)</f>
        <v>0.43142040702301576</v>
      </c>
      <c r="BT251" s="2">
        <f>SQRT('(5) year_D_R23p2-5.5km'!CD249^2+'(5) year_D_R23p2-5.5km'!$M249^2)</f>
        <v>0.38773664656613355</v>
      </c>
      <c r="BU251" s="2">
        <f>SQRT('(5) year_D_R23p2-5.5km'!CE249^2+'(5) year_D_R23p2-5.5km'!$M249^2)</f>
        <v>0.34955466648091127</v>
      </c>
      <c r="BV251" s="2">
        <f>SQRT('(5) year_D_R23p2-5.5km'!CF249^2+'(5) year_D_R23p2-5.5km'!$M249^2)</f>
        <v>0.32010759428206514</v>
      </c>
      <c r="BW251" s="2">
        <f>SQRT('(5) year_D_R23p2-5.5km'!CG249^2+'(5) year_D_R23p2-5.5km'!$M249^2)</f>
        <v>0.29977425827333998</v>
      </c>
      <c r="BX251" s="2">
        <f>SQRT('(5) year_D_R23p2-5.5km'!CH249^2+'(5) year_D_R23p2-5.5km'!$M249^2)</f>
        <v>0.29226503513483804</v>
      </c>
      <c r="BY251" s="2">
        <f>SQRT('(5) year_D_R23p2-5.5km'!CI249^2+'(5) year_D_R23p2-5.5km'!$M249^2)</f>
        <v>0.30367887637489815</v>
      </c>
      <c r="BZ251" s="2">
        <f>SQRT('(5) year_D_R23p2-5.5km'!CJ249^2+'(5) year_D_R23p2-5.5km'!$M249^2)</f>
        <v>0.31817501101006135</v>
      </c>
      <c r="CA251" s="2">
        <f>SQRT('(5) year_D_R23p2-5.5km'!CK249^2+'(5) year_D_R23p2-5.5km'!$M249^2)</f>
        <v>0.32297141400185492</v>
      </c>
      <c r="CB251" s="2">
        <f>SQRT('(5) year_D_R23p2-5.5km'!CL249^2+'(5) year_D_R23p2-5.5km'!$M249^2)</f>
        <v>0.4303087924375722</v>
      </c>
      <c r="CC251" s="2">
        <f>SQRT('(5) year_D_R23p2-5.5km'!CM249^2+'(5) year_D_R23p2-5.5km'!$M249^2)</f>
        <v>0.49165493548455241</v>
      </c>
      <c r="CD251" s="2">
        <f>SQRT('(5) year_D_R23p2-5.5km'!CN249^2+'(5) year_D_R23p2-5.5km'!$M249^2)</f>
        <v>0.21067535503737131</v>
      </c>
      <c r="CE251" s="2">
        <f>SQRT('(5) year_D_R23p2-5.5km'!CO249^2+'(5) year_D_R23p2-5.5km'!$M249^2)</f>
        <v>0.22991645971986147</v>
      </c>
      <c r="CF251" s="2">
        <f>SQRT('(5) year_D_R23p2-5.5km'!CP249^2+'(5) year_D_R23p2-5.5km'!$M249^2)</f>
        <v>0.2474990644404034</v>
      </c>
      <c r="CG251" s="2">
        <f>SQRT('(5) year_D_R23p2-5.5km'!CQ249^2+'(5) year_D_R23p2-5.5km'!$M249^2)</f>
        <v>0.31812920555303664</v>
      </c>
      <c r="CH251" s="2">
        <f>SQRT('(5) year_D_R23p2-5.5km'!CR249^2+'(5) year_D_R23p2-5.5km'!$M249^2)</f>
        <v>0.32243137744085881</v>
      </c>
      <c r="CI251" s="2">
        <f>SQRT('(5) year_D_R23p2-5.5km'!CS249^2+'(5) year_D_R23p2-5.5km'!$M249^2)</f>
        <v>0.33003970678582517</v>
      </c>
      <c r="CJ251" s="2">
        <f>SQRT('(5) year_D_R23p2-5.5km'!CT249^2+'(5) year_D_R23p2-5.5km'!$M249^2)</f>
        <v>0.33994385971293095</v>
      </c>
      <c r="CK251" s="2">
        <f>SQRT('(5) year_D_R23p2-5.5km'!CU249^2+'(5) year_D_R23p2-5.5km'!$M249^2)</f>
        <v>0.35181636258151366</v>
      </c>
      <c r="CL251" s="2">
        <f>SQRT('(5) year_D_R23p2-5.5km'!CV249^2+'(5) year_D_R23p2-5.5km'!$M249^2)</f>
        <v>0.34664422764094688</v>
      </c>
      <c r="CM251" s="2">
        <f>SQRT('(5) year_D_R23p2-5.5km'!CW249^2+'(5) year_D_R23p2-5.5km'!$M249^2)</f>
        <v>0.34425626397593029</v>
      </c>
      <c r="CN251" s="2">
        <f>SQRT('(5) year_D_R23p2-5.5km'!CX249^2+'(5) year_D_R23p2-5.5km'!$M249^2)</f>
        <v>0.34357200873359334</v>
      </c>
      <c r="CO251" s="2">
        <f>SQRT('(5) year_D_R23p2-5.5km'!CY249^2+'(5) year_D_R23p2-5.5km'!$M249^2)</f>
        <v>0.41728120069589963</v>
      </c>
      <c r="CP251" s="2">
        <f>SQRT('(5) year_D_R23p2-5.5km'!CZ249^2+'(5) year_D_R23p2-5.5km'!$M249^2)</f>
        <v>0.49501324463863383</v>
      </c>
      <c r="CQ251" s="2">
        <f>SQRT('(5) year_D_R23p2-5.5km'!DA249^2+'(5) year_D_R23p2-5.5km'!$M249^2)</f>
        <v>0.89425387181338567</v>
      </c>
      <c r="CR251" s="2">
        <f>SQRT('(5) year_D_R23p2-5.5km'!DB249^2+'(5) year_D_R23p2-5.5km'!$M249^2)</f>
        <v>0.65812889469919411</v>
      </c>
      <c r="CS251" s="2">
        <f>SQRT('(5) year_D_R23p2-5.5km'!DC249^2+'(5) year_D_R23p2-5.5km'!$M249^2)</f>
        <v>0.87314001751967441</v>
      </c>
      <c r="CT251" s="2">
        <f>SQRT('(5) year_D_R23p2-5.5km'!DD249^2+'(5) year_D_R23p2-5.5km'!$M249^2)</f>
        <v>0.49181293067127013</v>
      </c>
      <c r="CU251" s="2">
        <f>SQRT('(5) year_D_R23p2-5.5km'!DE249^2+'(5) year_D_R23p2-5.5km'!$M249^2)</f>
        <v>0.45823181020590431</v>
      </c>
      <c r="CV251" s="2">
        <f>SQRT('(5) year_D_R23p2-5.5km'!DF249^2+'(5) year_D_R23p2-5.5km'!$M249^2)</f>
        <v>0.46188156265806762</v>
      </c>
      <c r="CW251" s="2">
        <f>SQRT('(5) year_D_R23p2-5.5km'!DG249^2+'(5) year_D_R23p2-5.5km'!$M249^2)</f>
        <v>0.40667124991801407</v>
      </c>
      <c r="CX251" s="2">
        <f>SQRT('(5) year_D_R23p2-5.5km'!DH249^2+'(5) year_D_R23p2-5.5km'!$M249^2)</f>
        <v>0.36793656232629612</v>
      </c>
      <c r="CY251" s="90">
        <f t="shared" si="31"/>
        <v>8.101078103931926E-2</v>
      </c>
      <c r="CZ251" s="2">
        <f t="shared" si="28"/>
        <v>0.17364964135001548</v>
      </c>
      <c r="DA251" s="2">
        <f t="shared" si="32"/>
        <v>0.10607579698442504</v>
      </c>
    </row>
    <row r="252" spans="1:105" x14ac:dyDescent="0.2">
      <c r="A252" s="170" t="s">
        <v>77</v>
      </c>
      <c r="B252" s="3" t="s">
        <v>177</v>
      </c>
      <c r="C252" s="2">
        <f>'(6) SMB_R23p2-5km_Gl'!P251-'(5) year_D_R23p2-5.5km'!P250</f>
        <v>0.15589999999999998</v>
      </c>
      <c r="D252" s="2">
        <f>'(6) SMB_R23p2-5km_Gl'!Q251-'(5) year_D_R23p2-5.5km'!Q250</f>
        <v>-8.4100000000000008E-2</v>
      </c>
      <c r="E252" s="2">
        <f>'(6) SMB_R23p2-5km_Gl'!R251-'(5) year_D_R23p2-5.5km'!R250</f>
        <v>0.10590000000000005</v>
      </c>
      <c r="F252" s="2">
        <f>'(6) SMB_R23p2-5km_Gl'!S251-'(5) year_D_R23p2-5.5km'!S250</f>
        <v>0.19590000000000002</v>
      </c>
      <c r="G252" s="2">
        <f>'(6) SMB_R23p2-5km_Gl'!T251-'(5) year_D_R23p2-5.5km'!T250</f>
        <v>-0.14410000000000001</v>
      </c>
      <c r="H252" s="2">
        <f>'(6) SMB_R23p2-5km_Gl'!U251-'(5) year_D_R23p2-5.5km'!U250</f>
        <v>0.16589999999999999</v>
      </c>
      <c r="I252" s="2">
        <f>'(6) SMB_R23p2-5km_Gl'!V251-'(5) year_D_R23p2-5.5km'!V250</f>
        <v>0.14589999999999997</v>
      </c>
      <c r="J252" s="2">
        <f>'(6) SMB_R23p2-5km_Gl'!W251-'(5) year_D_R23p2-5.5km'!W250</f>
        <v>0.15589999999999998</v>
      </c>
      <c r="K252" s="2">
        <f>'(6) SMB_R23p2-5km_Gl'!X251-'(5) year_D_R23p2-5.5km'!X250</f>
        <v>-5.4099999999999981E-2</v>
      </c>
      <c r="L252" s="2">
        <f>'(6) SMB_R23p2-5km_Gl'!Y251-'(5) year_D_R23p2-5.5km'!Y250</f>
        <v>-0.33410000000000001</v>
      </c>
      <c r="M252" s="2">
        <f>'(6) SMB_R23p2-5km_Gl'!Z251-'(5) year_D_R23p2-5.5km'!Z250</f>
        <v>-0.33410000000000001</v>
      </c>
      <c r="N252" s="2">
        <f>'(6) SMB_R23p2-5km_Gl'!AA251-'(5) year_D_R23p2-5.5km'!AA250</f>
        <v>-0.21409999999999998</v>
      </c>
      <c r="O252" s="2">
        <f>'(6) SMB_R23p2-5km_Gl'!AB251-'(5) year_D_R23p2-5.5km'!AB250</f>
        <v>-0.3841</v>
      </c>
      <c r="P252" s="2">
        <f>'(6) SMB_R23p2-5km_Gl'!AC251-'(5) year_D_R23p2-5.5km'!AC250</f>
        <v>0.24589999999999995</v>
      </c>
      <c r="Q252" s="2">
        <f>'(6) SMB_R23p2-5km_Gl'!AD251-'(5) year_D_R23p2-5.5km'!AD250</f>
        <v>0.10590000000000005</v>
      </c>
      <c r="R252" s="2">
        <f>'(6) SMB_R23p2-5km_Gl'!AE251-'(5) year_D_R23p2-5.5km'!AE250</f>
        <v>-6.409999999999999E-2</v>
      </c>
      <c r="S252" s="2">
        <f>'(6) SMB_R23p2-5km_Gl'!AF251-'(5) year_D_R23p2-5.5km'!AF250</f>
        <v>-1.4100000000000001E-2</v>
      </c>
      <c r="T252" s="2">
        <f>'(6) SMB_R23p2-5km_Gl'!AG251-'(5) year_D_R23p2-5.5km'!AG250</f>
        <v>-0.36409999999999998</v>
      </c>
      <c r="U252" s="2">
        <f>'(6) SMB_R23p2-5km_Gl'!AH251-'(5) year_D_R23p2-5.5km'!AH250</f>
        <v>1.5900000000000025E-2</v>
      </c>
      <c r="V252" s="2">
        <f>'(6) SMB_R23p2-5km_Gl'!AI251-'(5) year_D_R23p2-5.5km'!AI250</f>
        <v>5.9000000000000163E-3</v>
      </c>
      <c r="W252" s="2">
        <f>'(6) SMB_R23p2-5km_Gl'!AJ251-'(5) year_D_R23p2-5.5km'!AJ250</f>
        <v>-0.2641</v>
      </c>
      <c r="X252" s="2">
        <f>'(6) SMB_R23p2-5km_Gl'!AK251-'(5) year_D_R23p2-5.5km'!AK250</f>
        <v>-0.22409999999999999</v>
      </c>
      <c r="Y252" s="2">
        <f>'(6) SMB_R23p2-5km_Gl'!AL251-'(5) year_D_R23p2-5.5km'!AL250</f>
        <v>-0.19409999999999999</v>
      </c>
      <c r="Z252" s="2">
        <f>'(6) SMB_R23p2-5km_Gl'!AM251-'(5) year_D_R23p2-5.5km'!AM250</f>
        <v>-0.2641</v>
      </c>
      <c r="AA252" s="2">
        <f>'(6) SMB_R23p2-5km_Gl'!AN251-'(5) year_D_R23p2-5.5km'!AN250</f>
        <v>-0.15410000000000001</v>
      </c>
      <c r="AB252" s="2">
        <f>'(6) SMB_R23p2-5km_Gl'!AO251-'(5) year_D_R23p2-5.5km'!AO250</f>
        <v>-0.12409999999999999</v>
      </c>
      <c r="AC252" s="2">
        <f>'(6) SMB_R23p2-5km_Gl'!AP251-'(5) year_D_R23p2-5.5km'!AP250</f>
        <v>-0.36409999999999998</v>
      </c>
      <c r="AD252" s="2">
        <f>'(6) SMB_R23p2-5km_Gl'!AQ251-'(5) year_D_R23p2-5.5km'!AQ250</f>
        <v>-0.2341</v>
      </c>
      <c r="AE252" s="2">
        <f>'(6) SMB_R23p2-5km_Gl'!AR251-'(5) year_D_R23p2-5.5km'!AR250</f>
        <v>-0.29410000000000003</v>
      </c>
      <c r="AF252" s="2">
        <f>'(6) SMB_R23p2-5km_Gl'!AS251-'(5) year_D_R23p2-5.5km'!AS250</f>
        <v>-0.50409999999999999</v>
      </c>
      <c r="AG252" s="2">
        <f>'(6) SMB_R23p2-5km_Gl'!AT251-'(5) year_D_R23p2-5.5km'!AT250</f>
        <v>-0.19409999999999999</v>
      </c>
      <c r="AH252" s="2">
        <f>'(6) SMB_R23p2-5km_Gl'!AU251-'(5) year_D_R23p2-5.5km'!AU250</f>
        <v>0.22590000000000005</v>
      </c>
      <c r="AI252" s="2">
        <f>'(6) SMB_R23p2-5km_Gl'!AV251-'(5) year_D_R23p2-5.5km'!AV250</f>
        <v>-0.33410000000000001</v>
      </c>
      <c r="AJ252" s="2">
        <f>'(6) SMB_R23p2-5km_Gl'!AW251-'(5) year_D_R23p2-5.5km'!AW250</f>
        <v>-0.42409999999999998</v>
      </c>
      <c r="AK252" s="2">
        <f>'(6) SMB_R23p2-5km_Gl'!AX251-'(5) year_D_R23p2-5.5km'!AX250</f>
        <v>-0.40410000000000001</v>
      </c>
      <c r="AL252" s="2">
        <f>'(6) SMB_R23p2-5km_Gl'!AY251-'(5) year_D_R23p2-5.5km'!AY250</f>
        <v>-0.2041</v>
      </c>
      <c r="AM252" s="2">
        <f>'(6) SMB_R23p2-5km_Gl'!AZ251-'(5) year_D_R23p2-5.5km'!AZ250</f>
        <v>-0.3841</v>
      </c>
      <c r="AN252" s="2">
        <f>'(6) SMB_R23p2-5km_Gl'!BA251-'(5) year_D_R23p2-5.5km'!BA250</f>
        <v>-0.16409999999999997</v>
      </c>
      <c r="AO252" s="2">
        <f>'(6) SMB_R23p2-5km_Gl'!BB251-'(5) year_D_R23p2-5.5km'!BB250</f>
        <v>-0.17409999999999998</v>
      </c>
      <c r="AP252" s="2">
        <f>'(6) SMB_R23p2-5km_Gl'!BC251-'(5) year_D_R23p2-5.5km'!BC250</f>
        <v>-0.39410000000000001</v>
      </c>
      <c r="AQ252" s="2">
        <f>'(6) SMB_R23p2-5km_Gl'!BD251-'(5) year_D_R23p2-5.5km'!BD250</f>
        <v>-0.35409999999999997</v>
      </c>
      <c r="AR252" s="2">
        <f>'(6) SMB_R23p2-5km_Gl'!BE251-'(5) year_D_R23p2-5.5km'!BE250</f>
        <v>-3.4100000000000019E-2</v>
      </c>
      <c r="AS252" s="2">
        <f>'(6) SMB_R23p2-5km_Gl'!BF251-'(5) year_D_R23p2-5.5km'!BF250</f>
        <v>3.5899999999999987E-2</v>
      </c>
      <c r="AT252" s="2">
        <f>'(6) SMB_R23p2-5km_Gl'!BG251-'(5) year_D_R23p2-5.5km'!BG250</f>
        <v>-0.42409999999999998</v>
      </c>
      <c r="AU252" s="2">
        <f>'(6) SMB_R23p2-5km_Gl'!BH251-'(5) year_D_R23p2-5.5km'!BH250</f>
        <v>-4.4099999999999973E-2</v>
      </c>
      <c r="AV252" s="2">
        <f>'(6) SMB_R23p2-5km_Gl'!BI251-'(5) year_D_R23p2-5.5km'!BI250</f>
        <v>-0.41410000000000002</v>
      </c>
      <c r="AW252" s="2">
        <f>'(6) SMB_R23p2-5km_Gl'!BJ251-'(5) year_D_R23p2-5.5km'!BJ250</f>
        <v>-0.17409999999999998</v>
      </c>
      <c r="AX252" s="23">
        <f t="shared" si="33"/>
        <v>-0.1521434782608696</v>
      </c>
      <c r="AY252" s="23">
        <f t="shared" si="29"/>
        <v>-3.6731578947368421E-2</v>
      </c>
      <c r="AZ252" s="23">
        <f t="shared" si="30"/>
        <v>-0.24910000000000002</v>
      </c>
      <c r="BD252" s="2">
        <f>SQRT('(5) year_D_R23p2-5.5km'!BN250^2+'(5) year_D_R23p2-5.5km'!$M250^2)</f>
        <v>0.13883383602784821</v>
      </c>
      <c r="BE252" s="2">
        <f>SQRT('(5) year_D_R23p2-5.5km'!BO250^2+'(5) year_D_R23p2-5.5km'!$M250^2)</f>
        <v>0.13883383602784821</v>
      </c>
      <c r="BF252" s="2">
        <f>SQRT('(5) year_D_R23p2-5.5km'!BP250^2+'(5) year_D_R23p2-5.5km'!$M250^2)</f>
        <v>0.13883383602784821</v>
      </c>
      <c r="BG252" s="2">
        <f>SQRT('(5) year_D_R23p2-5.5km'!BQ250^2+'(5) year_D_R23p2-5.5km'!$M250^2)</f>
        <v>0.13883383602784821</v>
      </c>
      <c r="BH252" s="2">
        <f>SQRT('(5) year_D_R23p2-5.5km'!BR250^2+'(5) year_D_R23p2-5.5km'!$M250^2)</f>
        <v>0.13883383602784821</v>
      </c>
      <c r="BI252" s="2">
        <f>SQRT('(5) year_D_R23p2-5.5km'!BS250^2+'(5) year_D_R23p2-5.5km'!$M250^2)</f>
        <v>0.13883383602784821</v>
      </c>
      <c r="BJ252" s="2">
        <f>SQRT('(5) year_D_R23p2-5.5km'!BT250^2+'(5) year_D_R23p2-5.5km'!$M250^2)</f>
        <v>0.13883383602784821</v>
      </c>
      <c r="BK252" s="2">
        <f>SQRT('(5) year_D_R23p2-5.5km'!BU250^2+'(5) year_D_R23p2-5.5km'!$M250^2)</f>
        <v>0.13883383602784821</v>
      </c>
      <c r="BL252" s="2">
        <f>SQRT('(5) year_D_R23p2-5.5km'!BV250^2+'(5) year_D_R23p2-5.5km'!$M250^2)</f>
        <v>0.13883383602784821</v>
      </c>
      <c r="BM252" s="2">
        <f>SQRT('(5) year_D_R23p2-5.5km'!BW250^2+'(5) year_D_R23p2-5.5km'!$M250^2)</f>
        <v>0.13883383602784821</v>
      </c>
      <c r="BN252" s="2">
        <f>SQRT('(5) year_D_R23p2-5.5km'!BX250^2+'(5) year_D_R23p2-5.5km'!$M250^2)</f>
        <v>0.13883383602784821</v>
      </c>
      <c r="BO252" s="2">
        <f>SQRT('(5) year_D_R23p2-5.5km'!BY250^2+'(5) year_D_R23p2-5.5km'!$M250^2)</f>
        <v>0.13883383602784821</v>
      </c>
      <c r="BP252" s="2">
        <f>SQRT('(5) year_D_R23p2-5.5km'!BZ250^2+'(5) year_D_R23p2-5.5km'!$M250^2)</f>
        <v>0.13883383602784821</v>
      </c>
      <c r="BQ252" s="2">
        <f>SQRT('(5) year_D_R23p2-5.5km'!CA250^2+'(5) year_D_R23p2-5.5km'!$M250^2)</f>
        <v>0.13883383602784821</v>
      </c>
      <c r="BR252" s="2">
        <f>SQRT('(5) year_D_R23p2-5.5km'!CB250^2+'(5) year_D_R23p2-5.5km'!$M250^2)</f>
        <v>0.13883383602784821</v>
      </c>
      <c r="BS252" s="2">
        <f>SQRT('(5) year_D_R23p2-5.5km'!CC250^2+'(5) year_D_R23p2-5.5km'!$M250^2)</f>
        <v>0.13883383602784821</v>
      </c>
      <c r="BT252" s="2">
        <f>SQRT('(5) year_D_R23p2-5.5km'!CD250^2+'(5) year_D_R23p2-5.5km'!$M250^2)</f>
        <v>0.13883383602784821</v>
      </c>
      <c r="BU252" s="2">
        <f>SQRT('(5) year_D_R23p2-5.5km'!CE250^2+'(5) year_D_R23p2-5.5km'!$M250^2)</f>
        <v>0.13883383602784821</v>
      </c>
      <c r="BV252" s="2">
        <f>SQRT('(5) year_D_R23p2-5.5km'!CF250^2+'(5) year_D_R23p2-5.5km'!$M250^2)</f>
        <v>0.13883383602784821</v>
      </c>
      <c r="BW252" s="2">
        <f>SQRT('(5) year_D_R23p2-5.5km'!CG250^2+'(5) year_D_R23p2-5.5km'!$M250^2)</f>
        <v>0.13883383602784821</v>
      </c>
      <c r="BX252" s="2">
        <f>SQRT('(5) year_D_R23p2-5.5km'!CH250^2+'(5) year_D_R23p2-5.5km'!$M250^2)</f>
        <v>0.13883383602784821</v>
      </c>
      <c r="BY252" s="2">
        <f>SQRT('(5) year_D_R23p2-5.5km'!CI250^2+'(5) year_D_R23p2-5.5km'!$M250^2)</f>
        <v>0.13883383602784821</v>
      </c>
      <c r="BZ252" s="2">
        <f>SQRT('(5) year_D_R23p2-5.5km'!CJ250^2+'(5) year_D_R23p2-5.5km'!$M250^2)</f>
        <v>0.13883383602784821</v>
      </c>
      <c r="CA252" s="2">
        <f>SQRT('(5) year_D_R23p2-5.5km'!CK250^2+'(5) year_D_R23p2-5.5km'!$M250^2)</f>
        <v>0.13883383602784821</v>
      </c>
      <c r="CB252" s="2">
        <f>SQRT('(5) year_D_R23p2-5.5km'!CL250^2+'(5) year_D_R23p2-5.5km'!$M250^2)</f>
        <v>0.13883383602784821</v>
      </c>
      <c r="CC252" s="2">
        <f>SQRT('(5) year_D_R23p2-5.5km'!CM250^2+'(5) year_D_R23p2-5.5km'!$M250^2)</f>
        <v>0.13883383602784821</v>
      </c>
      <c r="CD252" s="2">
        <f>SQRT('(5) year_D_R23p2-5.5km'!CN250^2+'(5) year_D_R23p2-5.5km'!$M250^2)</f>
        <v>0.13883383602784821</v>
      </c>
      <c r="CE252" s="2">
        <f>SQRT('(5) year_D_R23p2-5.5km'!CO250^2+'(5) year_D_R23p2-5.5km'!$M250^2)</f>
        <v>0.13883383602784821</v>
      </c>
      <c r="CF252" s="2">
        <f>SQRT('(5) year_D_R23p2-5.5km'!CP250^2+'(5) year_D_R23p2-5.5km'!$M250^2)</f>
        <v>0.13883383602784821</v>
      </c>
      <c r="CG252" s="2">
        <f>SQRT('(5) year_D_R23p2-5.5km'!CQ250^2+'(5) year_D_R23p2-5.5km'!$M250^2)</f>
        <v>0.13883383602784821</v>
      </c>
      <c r="CH252" s="2">
        <f>SQRT('(5) year_D_R23p2-5.5km'!CR250^2+'(5) year_D_R23p2-5.5km'!$M250^2)</f>
        <v>0.13883383602784821</v>
      </c>
      <c r="CI252" s="2">
        <f>SQRT('(5) year_D_R23p2-5.5km'!CS250^2+'(5) year_D_R23p2-5.5km'!$M250^2)</f>
        <v>0.13883383602784821</v>
      </c>
      <c r="CJ252" s="2">
        <f>SQRT('(5) year_D_R23p2-5.5km'!CT250^2+'(5) year_D_R23p2-5.5km'!$M250^2)</f>
        <v>0.13883383602784821</v>
      </c>
      <c r="CK252" s="2">
        <f>SQRT('(5) year_D_R23p2-5.5km'!CU250^2+'(5) year_D_R23p2-5.5km'!$M250^2)</f>
        <v>0.13883383602784821</v>
      </c>
      <c r="CL252" s="2">
        <f>SQRT('(5) year_D_R23p2-5.5km'!CV250^2+'(5) year_D_R23p2-5.5km'!$M250^2)</f>
        <v>0.13883383602784821</v>
      </c>
      <c r="CM252" s="2">
        <f>SQRT('(5) year_D_R23p2-5.5km'!CW250^2+'(5) year_D_R23p2-5.5km'!$M250^2)</f>
        <v>0.13883383602784821</v>
      </c>
      <c r="CN252" s="2">
        <f>SQRT('(5) year_D_R23p2-5.5km'!CX250^2+'(5) year_D_R23p2-5.5km'!$M250^2)</f>
        <v>0.13883383602784821</v>
      </c>
      <c r="CO252" s="2">
        <f>SQRT('(5) year_D_R23p2-5.5km'!CY250^2+'(5) year_D_R23p2-5.5km'!$M250^2)</f>
        <v>0.13883383602784821</v>
      </c>
      <c r="CP252" s="2">
        <f>SQRT('(5) year_D_R23p2-5.5km'!CZ250^2+'(5) year_D_R23p2-5.5km'!$M250^2)</f>
        <v>0.13883383602784821</v>
      </c>
      <c r="CQ252" s="2">
        <f>SQRT('(5) year_D_R23p2-5.5km'!DA250^2+'(5) year_D_R23p2-5.5km'!$M250^2)</f>
        <v>0.13883383602784821</v>
      </c>
      <c r="CR252" s="2">
        <f>SQRT('(5) year_D_R23p2-5.5km'!DB250^2+'(5) year_D_R23p2-5.5km'!$M250^2)</f>
        <v>0.13883383602784821</v>
      </c>
      <c r="CS252" s="2">
        <f>SQRT('(5) year_D_R23p2-5.5km'!DC250^2+'(5) year_D_R23p2-5.5km'!$M250^2)</f>
        <v>0.13883383602784821</v>
      </c>
      <c r="CT252" s="2">
        <f>SQRT('(5) year_D_R23p2-5.5km'!DD250^2+'(5) year_D_R23p2-5.5km'!$M250^2)</f>
        <v>0.13883383602784821</v>
      </c>
      <c r="CU252" s="2">
        <f>SQRT('(5) year_D_R23p2-5.5km'!DE250^2+'(5) year_D_R23p2-5.5km'!$M250^2)</f>
        <v>0.13883383602784821</v>
      </c>
      <c r="CV252" s="2">
        <f>SQRT('(5) year_D_R23p2-5.5km'!DF250^2+'(5) year_D_R23p2-5.5km'!$M250^2)</f>
        <v>0.13883383602784821</v>
      </c>
      <c r="CW252" s="2">
        <f>SQRT('(5) year_D_R23p2-5.5km'!DG250^2+'(5) year_D_R23p2-5.5km'!$M250^2)</f>
        <v>0.13883383602784821</v>
      </c>
      <c r="CX252" s="2">
        <f>SQRT('(5) year_D_R23p2-5.5km'!DH250^2+'(5) year_D_R23p2-5.5km'!$M250^2)</f>
        <v>0.13883383602784821</v>
      </c>
      <c r="CY252" s="90">
        <f t="shared" si="31"/>
        <v>2.0696126329021847E-2</v>
      </c>
      <c r="CZ252" s="2">
        <f t="shared" si="28"/>
        <v>3.2723448971144237E-2</v>
      </c>
      <c r="DA252" s="2">
        <f t="shared" si="32"/>
        <v>3.2723448971144237E-2</v>
      </c>
    </row>
    <row r="253" spans="1:105" x14ac:dyDescent="0.2">
      <c r="A253" s="170" t="s">
        <v>101</v>
      </c>
      <c r="B253" s="3" t="s">
        <v>177</v>
      </c>
      <c r="C253" s="2">
        <f>'(6) SMB_R23p2-5km_Gl'!P252-'(5) year_D_R23p2-5.5km'!P251</f>
        <v>-0.91562999999999928</v>
      </c>
      <c r="D253" s="2">
        <f>'(6) SMB_R23p2-5km_Gl'!Q252-'(5) year_D_R23p2-5.5km'!Q251</f>
        <v>-2.2356299999999996</v>
      </c>
      <c r="E253" s="2">
        <f>'(6) SMB_R23p2-5km_Gl'!R252-'(5) year_D_R23p2-5.5km'!R251</f>
        <v>-1.2656299999999998</v>
      </c>
      <c r="F253" s="2">
        <f>'(6) SMB_R23p2-5km_Gl'!S252-'(5) year_D_R23p2-5.5km'!S251</f>
        <v>-1.1856299999999997</v>
      </c>
      <c r="G253" s="2">
        <f>'(6) SMB_R23p2-5km_Gl'!T252-'(5) year_D_R23p2-5.5km'!T251</f>
        <v>-2.3756299999999997</v>
      </c>
      <c r="H253" s="2">
        <f>'(6) SMB_R23p2-5km_Gl'!U252-'(5) year_D_R23p2-5.5km'!U251</f>
        <v>-0.99562999999999935</v>
      </c>
      <c r="I253" s="2">
        <f>'(6) SMB_R23p2-5km_Gl'!V252-'(5) year_D_R23p2-5.5km'!V251</f>
        <v>-1.1056299999999997</v>
      </c>
      <c r="J253" s="2">
        <f>'(6) SMB_R23p2-5km_Gl'!W252-'(5) year_D_R23p2-5.5km'!W251</f>
        <v>-0.86562999999999946</v>
      </c>
      <c r="K253" s="2">
        <f>'(6) SMB_R23p2-5km_Gl'!X252-'(5) year_D_R23p2-5.5km'!X251</f>
        <v>-1.8756299999999997</v>
      </c>
      <c r="L253" s="2">
        <f>'(6) SMB_R23p2-5km_Gl'!Y252-'(5) year_D_R23p2-5.5km'!Y251</f>
        <v>-2.5956299999999999</v>
      </c>
      <c r="M253" s="2">
        <f>'(6) SMB_R23p2-5km_Gl'!Z252-'(5) year_D_R23p2-5.5km'!Z251</f>
        <v>-3.1856299999999997</v>
      </c>
      <c r="N253" s="2">
        <f>'(6) SMB_R23p2-5km_Gl'!AA252-'(5) year_D_R23p2-5.5km'!AA251</f>
        <v>-2.3856299999999995</v>
      </c>
      <c r="O253" s="2">
        <f>'(6) SMB_R23p2-5km_Gl'!AB252-'(5) year_D_R23p2-5.5km'!AB251</f>
        <v>-3.0356299999999998</v>
      </c>
      <c r="P253" s="2">
        <f>'(6) SMB_R23p2-5km_Gl'!AC252-'(5) year_D_R23p2-5.5km'!AC251</f>
        <v>-0.32562999999999942</v>
      </c>
      <c r="Q253" s="2">
        <f>'(6) SMB_R23p2-5km_Gl'!AD252-'(5) year_D_R23p2-5.5km'!AD251</f>
        <v>-0.42562999999999995</v>
      </c>
      <c r="R253" s="2">
        <f>'(6) SMB_R23p2-5km_Gl'!AE252-'(5) year_D_R23p2-5.5km'!AE251</f>
        <v>-1.9856299999999996</v>
      </c>
      <c r="S253" s="2">
        <f>'(6) SMB_R23p2-5km_Gl'!AF252-'(5) year_D_R23p2-5.5km'!AF251</f>
        <v>-1.3656299999999995</v>
      </c>
      <c r="T253" s="2">
        <f>'(6) SMB_R23p2-5km_Gl'!AG252-'(5) year_D_R23p2-5.5km'!AG251</f>
        <v>-2.6656299999999997</v>
      </c>
      <c r="U253" s="2">
        <f>'(6) SMB_R23p2-5km_Gl'!AH252-'(5) year_D_R23p2-5.5km'!AH251</f>
        <v>-0.95562999999999931</v>
      </c>
      <c r="V253" s="2">
        <f>'(6) SMB_R23p2-5km_Gl'!AI252-'(5) year_D_R23p2-5.5km'!AI251</f>
        <v>-1.1256299999999997</v>
      </c>
      <c r="W253" s="2">
        <f>'(6) SMB_R23p2-5km_Gl'!AJ252-'(5) year_D_R23p2-5.5km'!AJ251</f>
        <v>-2.2656299999999998</v>
      </c>
      <c r="X253" s="2">
        <f>'(6) SMB_R23p2-5km_Gl'!AK252-'(5) year_D_R23p2-5.5km'!AK251</f>
        <v>-2.4539399199999994</v>
      </c>
      <c r="Y253" s="2">
        <f>'(6) SMB_R23p2-5km_Gl'!AL252-'(5) year_D_R23p2-5.5km'!AL251</f>
        <v>-1.3635173999999997</v>
      </c>
      <c r="Z253" s="2">
        <f>'(6) SMB_R23p2-5km_Gl'!AM252-'(5) year_D_R23p2-5.5km'!AM251</f>
        <v>-2.3982005099999997</v>
      </c>
      <c r="AA253" s="2">
        <f>'(6) SMB_R23p2-5km_Gl'!AN252-'(5) year_D_R23p2-5.5km'!AN251</f>
        <v>-1.247777989999999</v>
      </c>
      <c r="AB253" s="2">
        <f>'(6) SMB_R23p2-5km_Gl'!AO252-'(5) year_D_R23p2-5.5km'!AO251</f>
        <v>-0.59591203999999998</v>
      </c>
      <c r="AC253" s="2">
        <f>'(6) SMB_R23p2-5km_Gl'!AP252-'(5) year_D_R23p2-5.5km'!AP251</f>
        <v>-2.2702777199999997</v>
      </c>
      <c r="AD253" s="2">
        <f>'(6) SMB_R23p2-5km_Gl'!AQ252-'(5) year_D_R23p2-5.5km'!AQ251</f>
        <v>-2.92876351</v>
      </c>
      <c r="AE253" s="2">
        <f>'(6) SMB_R23p2-5km_Gl'!AR252-'(5) year_D_R23p2-5.5km'!AR251</f>
        <v>-2.7221436699999999</v>
      </c>
      <c r="AF253" s="2">
        <f>'(6) SMB_R23p2-5km_Gl'!AS252-'(5) year_D_R23p2-5.5km'!AS251</f>
        <v>-3.7361930000000001</v>
      </c>
      <c r="AG253" s="2">
        <f>'(6) SMB_R23p2-5km_Gl'!AT252-'(5) year_D_R23p2-5.5km'!AT251</f>
        <v>-3.2193962099999993</v>
      </c>
      <c r="AH253" s="2">
        <f>'(6) SMB_R23p2-5km_Gl'!AU252-'(5) year_D_R23p2-5.5km'!AU251</f>
        <v>-1.4562980900000007</v>
      </c>
      <c r="AI253" s="2">
        <f>'(6) SMB_R23p2-5km_Gl'!AV252-'(5) year_D_R23p2-5.5km'!AV251</f>
        <v>-3.28112168</v>
      </c>
      <c r="AJ253" s="2">
        <f>'(6) SMB_R23p2-5km_Gl'!AW252-'(5) year_D_R23p2-5.5km'!AW251</f>
        <v>-4.2857340099999996</v>
      </c>
      <c r="AK253" s="2">
        <f>'(6) SMB_R23p2-5km_Gl'!AX252-'(5) year_D_R23p2-5.5km'!AX251</f>
        <v>-4.3302766400000001</v>
      </c>
      <c r="AL253" s="2">
        <f>'(6) SMB_R23p2-5km_Gl'!AY252-'(5) year_D_R23p2-5.5km'!AY251</f>
        <v>-2.7550659199999989</v>
      </c>
      <c r="AM253" s="2">
        <f>'(6) SMB_R23p2-5km_Gl'!AZ252-'(5) year_D_R23p2-5.5km'!AZ251</f>
        <v>-3.4099602899999999</v>
      </c>
      <c r="AN253" s="2">
        <f>'(6) SMB_R23p2-5km_Gl'!BA252-'(5) year_D_R23p2-5.5km'!BA251</f>
        <v>-2.9599602899999997</v>
      </c>
      <c r="AO253" s="2">
        <f>'(6) SMB_R23p2-5km_Gl'!BB252-'(5) year_D_R23p2-5.5km'!BB251</f>
        <v>-1.8836224899999992</v>
      </c>
      <c r="AP253" s="2">
        <f>'(6) SMB_R23p2-5km_Gl'!BC252-'(5) year_D_R23p2-5.5km'!BC251</f>
        <v>-2.5129533199999989</v>
      </c>
      <c r="AQ253" s="2">
        <f>'(6) SMB_R23p2-5km_Gl'!BD252-'(5) year_D_R23p2-5.5km'!BD251</f>
        <v>-3.6674251699999996</v>
      </c>
      <c r="AR253" s="2">
        <f>'(6) SMB_R23p2-5km_Gl'!BE252-'(5) year_D_R23p2-5.5km'!BE251</f>
        <v>-0.85545412999999915</v>
      </c>
      <c r="AS253" s="2">
        <f>'(6) SMB_R23p2-5km_Gl'!BF252-'(5) year_D_R23p2-5.5km'!BF251</f>
        <v>-2.3104181999999991</v>
      </c>
      <c r="AT253" s="2">
        <f>'(6) SMB_R23p2-5km_Gl'!BG252-'(5) year_D_R23p2-5.5km'!BG251</f>
        <v>-4.6394316</v>
      </c>
      <c r="AU253" s="2">
        <f>'(6) SMB_R23p2-5km_Gl'!BH252-'(5) year_D_R23p2-5.5km'!BH251</f>
        <v>-2.7811924599999993</v>
      </c>
      <c r="AV253" s="2">
        <f>'(6) SMB_R23p2-5km_Gl'!BI252-'(5) year_D_R23p2-5.5km'!BI251</f>
        <v>-5.3373887</v>
      </c>
      <c r="AW253" s="2">
        <f>'(6) SMB_R23p2-5km_Gl'!BJ252-'(5) year_D_R23p2-5.5km'!BJ251</f>
        <v>-5.2321768999999989</v>
      </c>
      <c r="AX253" s="23">
        <f t="shared" si="33"/>
        <v>-2.2726229339130426</v>
      </c>
      <c r="AY253" s="23">
        <f t="shared" si="29"/>
        <v>-1.6708931578947366</v>
      </c>
      <c r="AZ253" s="23">
        <f t="shared" si="30"/>
        <v>-3.1191131038888891</v>
      </c>
      <c r="BD253" s="2">
        <f>SQRT('(5) year_D_R23p2-5.5km'!BN251^2+'(5) year_D_R23p2-5.5km'!$M251^2)</f>
        <v>5.4758228433368918</v>
      </c>
      <c r="BE253" s="2">
        <f>SQRT('(5) year_D_R23p2-5.5km'!BO251^2+'(5) year_D_R23p2-5.5km'!$M251^2)</f>
        <v>5.4758228433368918</v>
      </c>
      <c r="BF253" s="2">
        <f>SQRT('(5) year_D_R23p2-5.5km'!BP251^2+'(5) year_D_R23p2-5.5km'!$M251^2)</f>
        <v>5.4758228433368918</v>
      </c>
      <c r="BG253" s="2">
        <f>SQRT('(5) year_D_R23p2-5.5km'!BQ251^2+'(5) year_D_R23p2-5.5km'!$M251^2)</f>
        <v>5.4758228433368918</v>
      </c>
      <c r="BH253" s="2">
        <f>SQRT('(5) year_D_R23p2-5.5km'!BR251^2+'(5) year_D_R23p2-5.5km'!$M251^2)</f>
        <v>5.4758228433368918</v>
      </c>
      <c r="BI253" s="2">
        <f>SQRT('(5) year_D_R23p2-5.5km'!BS251^2+'(5) year_D_R23p2-5.5km'!$M251^2)</f>
        <v>5.4758228433368918</v>
      </c>
      <c r="BJ253" s="2">
        <f>SQRT('(5) year_D_R23p2-5.5km'!BT251^2+'(5) year_D_R23p2-5.5km'!$M251^2)</f>
        <v>5.3839254682950051</v>
      </c>
      <c r="BK253" s="2">
        <f>SQRT('(5) year_D_R23p2-5.5km'!BU251^2+'(5) year_D_R23p2-5.5km'!$M251^2)</f>
        <v>4.9040194033458402</v>
      </c>
      <c r="BL253" s="2">
        <f>SQRT('(5) year_D_R23p2-5.5km'!BV251^2+'(5) year_D_R23p2-5.5km'!$M251^2)</f>
        <v>4.4496449343633735</v>
      </c>
      <c r="BM253" s="2">
        <f>SQRT('(5) year_D_R23p2-5.5km'!BW251^2+'(5) year_D_R23p2-5.5km'!$M251^2)</f>
        <v>4.0156975128352688</v>
      </c>
      <c r="BN253" s="2">
        <f>SQRT('(5) year_D_R23p2-5.5km'!BX251^2+'(5) year_D_R23p2-5.5km'!$M251^2)</f>
        <v>3.6021782717169719</v>
      </c>
      <c r="BO253" s="2">
        <f>SQRT('(5) year_D_R23p2-5.5km'!BY251^2+'(5) year_D_R23p2-5.5km'!$M251^2)</f>
        <v>3.2039837518396661</v>
      </c>
      <c r="BP253" s="2">
        <f>SQRT('(5) year_D_R23p2-5.5km'!BZ251^2+'(5) year_D_R23p2-5.5km'!$M251^2)</f>
        <v>2.831326217075568</v>
      </c>
      <c r="BQ253" s="2">
        <f>SQRT('(5) year_D_R23p2-5.5km'!CA251^2+'(5) year_D_R23p2-5.5km'!$M251^2)</f>
        <v>2.4791035541124966</v>
      </c>
      <c r="BR253" s="2">
        <f>SQRT('(5) year_D_R23p2-5.5km'!CB251^2+'(5) year_D_R23p2-5.5km'!$M251^2)</f>
        <v>2.142216022371187</v>
      </c>
      <c r="BS253" s="2">
        <f>SQRT('(5) year_D_R23p2-5.5km'!CC251^2+'(5) year_D_R23p2-5.5km'!$M251^2)</f>
        <v>1.8206721297278547</v>
      </c>
      <c r="BT253" s="2">
        <f>SQRT('(5) year_D_R23p2-5.5km'!CD251^2+'(5) year_D_R23p2-5.5km'!$M251^2)</f>
        <v>1.5246918390011788</v>
      </c>
      <c r="BU253" s="2">
        <f>SQRT('(5) year_D_R23p2-5.5km'!CE251^2+'(5) year_D_R23p2-5.5km'!$M251^2)</f>
        <v>1.2440916064604157</v>
      </c>
      <c r="BV253" s="2">
        <f>SQRT('(5) year_D_R23p2-5.5km'!CF251^2+'(5) year_D_R23p2-5.5km'!$M251^2)</f>
        <v>0.99931498335599345</v>
      </c>
      <c r="BW253" s="2">
        <f>SQRT('(5) year_D_R23p2-5.5km'!CG251^2+'(5) year_D_R23p2-5.5km'!$M251^2)</f>
        <v>0.80060013607069325</v>
      </c>
      <c r="BX253" s="2">
        <f>SQRT('(5) year_D_R23p2-5.5km'!CH251^2+'(5) year_D_R23p2-5.5km'!$M251^2)</f>
        <v>0.71916542085649293</v>
      </c>
      <c r="BY253" s="2">
        <f>SQRT('(5) year_D_R23p2-5.5km'!CI251^2+'(5) year_D_R23p2-5.5km'!$M251^2)</f>
        <v>0.71832765746066962</v>
      </c>
      <c r="BZ253" s="2">
        <f>SQRT('(5) year_D_R23p2-5.5km'!CJ251^2+'(5) year_D_R23p2-5.5km'!$M251^2)</f>
        <v>0.74228854323734672</v>
      </c>
      <c r="CA253" s="2">
        <f>SQRT('(5) year_D_R23p2-5.5km'!CK251^2+'(5) year_D_R23p2-5.5km'!$M251^2)</f>
        <v>0.74117774509765288</v>
      </c>
      <c r="CB253" s="2">
        <f>SQRT('(5) year_D_R23p2-5.5km'!CL251^2+'(5) year_D_R23p2-5.5km'!$M251^2)</f>
        <v>0.6075234420221739</v>
      </c>
      <c r="CC253" s="2">
        <f>SQRT('(5) year_D_R23p2-5.5km'!CM251^2+'(5) year_D_R23p2-5.5km'!$M251^2)</f>
        <v>0.53273747946549932</v>
      </c>
      <c r="CD253" s="2">
        <f>SQRT('(5) year_D_R23p2-5.5km'!CN251^2+'(5) year_D_R23p2-5.5km'!$M251^2)</f>
        <v>0.54776951279268038</v>
      </c>
      <c r="CE253" s="2">
        <f>SQRT('(5) year_D_R23p2-5.5km'!CO251^2+'(5) year_D_R23p2-5.5km'!$M251^2)</f>
        <v>0.60551298647274676</v>
      </c>
      <c r="CF253" s="2">
        <f>SQRT('(5) year_D_R23p2-5.5km'!CP251^2+'(5) year_D_R23p2-5.5km'!$M251^2)</f>
        <v>0.56183177143885754</v>
      </c>
      <c r="CG253" s="2">
        <f>SQRT('(5) year_D_R23p2-5.5km'!CQ251^2+'(5) year_D_R23p2-5.5km'!$M251^2)</f>
        <v>0.58875458927591118</v>
      </c>
      <c r="CH253" s="2">
        <f>SQRT('(5) year_D_R23p2-5.5km'!CR251^2+'(5) year_D_R23p2-5.5km'!$M251^2)</f>
        <v>0.77395687546550818</v>
      </c>
      <c r="CI253" s="2">
        <f>SQRT('(5) year_D_R23p2-5.5km'!CS251^2+'(5) year_D_R23p2-5.5km'!$M251^2)</f>
        <v>0.75331095426500716</v>
      </c>
      <c r="CJ253" s="2">
        <f>SQRT('(5) year_D_R23p2-5.5km'!CT251^2+'(5) year_D_R23p2-5.5km'!$M251^2)</f>
        <v>0.73204033205292085</v>
      </c>
      <c r="CK253" s="2">
        <f>SQRT('(5) year_D_R23p2-5.5km'!CU251^2+'(5) year_D_R23p2-5.5km'!$M251^2)</f>
        <v>0.81145045796444126</v>
      </c>
      <c r="CL253" s="2">
        <f>SQRT('(5) year_D_R23p2-5.5km'!CV251^2+'(5) year_D_R23p2-5.5km'!$M251^2)</f>
        <v>0.7645494763877162</v>
      </c>
      <c r="CM253" s="2">
        <f>SQRT('(5) year_D_R23p2-5.5km'!CW251^2+'(5) year_D_R23p2-5.5km'!$M251^2)</f>
        <v>0.69082111269607815</v>
      </c>
      <c r="CN253" s="2">
        <f>SQRT('(5) year_D_R23p2-5.5km'!CX251^2+'(5) year_D_R23p2-5.5km'!$M251^2)</f>
        <v>0.72090124910647924</v>
      </c>
      <c r="CO253" s="2">
        <f>SQRT('(5) year_D_R23p2-5.5km'!CY251^2+'(5) year_D_R23p2-5.5km'!$M251^2)</f>
        <v>0.67523822023619307</v>
      </c>
      <c r="CP253" s="2">
        <f>SQRT('(5) year_D_R23p2-5.5km'!CZ251^2+'(5) year_D_R23p2-5.5km'!$M251^2)</f>
        <v>0.61245933420385656</v>
      </c>
      <c r="CQ253" s="2">
        <f>SQRT('(5) year_D_R23p2-5.5km'!DA251^2+'(5) year_D_R23p2-5.5km'!$M251^2)</f>
        <v>0.65805221897280486</v>
      </c>
      <c r="CR253" s="2">
        <f>SQRT('(5) year_D_R23p2-5.5km'!DB251^2+'(5) year_D_R23p2-5.5km'!$M251^2)</f>
        <v>0.64606585200439981</v>
      </c>
      <c r="CS253" s="2">
        <f>SQRT('(5) year_D_R23p2-5.5km'!DC251^2+'(5) year_D_R23p2-5.5km'!$M251^2)</f>
        <v>0.54866856329939162</v>
      </c>
      <c r="CT253" s="2">
        <f>SQRT('(5) year_D_R23p2-5.5km'!DD251^2+'(5) year_D_R23p2-5.5km'!$M251^2)</f>
        <v>0.6390149719365722</v>
      </c>
      <c r="CU253" s="2">
        <f>SQRT('(5) year_D_R23p2-5.5km'!DE251^2+'(5) year_D_R23p2-5.5km'!$M251^2)</f>
        <v>0.7818790382838996</v>
      </c>
      <c r="CV253" s="2">
        <f>SQRT('(5) year_D_R23p2-5.5km'!DF251^2+'(5) year_D_R23p2-5.5km'!$M251^2)</f>
        <v>0.6870041759375124</v>
      </c>
      <c r="CW253" s="2">
        <f>SQRT('(5) year_D_R23p2-5.5km'!DG251^2+'(5) year_D_R23p2-5.5km'!$M251^2)</f>
        <v>0.92873474728836358</v>
      </c>
      <c r="CX253" s="2">
        <f>SQRT('(5) year_D_R23p2-5.5km'!DH251^2+'(5) year_D_R23p2-5.5km'!$M251^2)</f>
        <v>0.94265853057636606</v>
      </c>
      <c r="CY253" s="90">
        <f t="shared" si="31"/>
        <v>0.29180894386248762</v>
      </c>
      <c r="CZ253" s="2">
        <f t="shared" si="28"/>
        <v>0.88643653829563163</v>
      </c>
      <c r="DA253" s="2">
        <f t="shared" si="32"/>
        <v>0.16466073409569576</v>
      </c>
    </row>
    <row r="254" spans="1:105" x14ac:dyDescent="0.2">
      <c r="A254" s="170" t="s">
        <v>199</v>
      </c>
      <c r="B254" s="3" t="s">
        <v>177</v>
      </c>
      <c r="C254" s="2">
        <f>'(6) SMB_R23p2-5km_Gl'!P253-'(5) year_D_R23p2-5.5km'!P252</f>
        <v>0.18430000000000002</v>
      </c>
      <c r="D254" s="2">
        <f>'(6) SMB_R23p2-5km_Gl'!Q253-'(5) year_D_R23p2-5.5km'!Q252</f>
        <v>-0.18570000000000003</v>
      </c>
      <c r="E254" s="2">
        <f>'(6) SMB_R23p2-5km_Gl'!R253-'(5) year_D_R23p2-5.5km'!R252</f>
        <v>0.11429999999999996</v>
      </c>
      <c r="F254" s="2">
        <f>'(6) SMB_R23p2-5km_Gl'!S253-'(5) year_D_R23p2-5.5km'!S252</f>
        <v>0.21429999999999993</v>
      </c>
      <c r="G254" s="2">
        <f>'(6) SMB_R23p2-5km_Gl'!T253-'(5) year_D_R23p2-5.5km'!T252</f>
        <v>-0.2157</v>
      </c>
      <c r="H254" s="2">
        <f>'(6) SMB_R23p2-5km_Gl'!U253-'(5) year_D_R23p2-5.5km'!U252</f>
        <v>0.23429999999999995</v>
      </c>
      <c r="I254" s="2">
        <f>'(6) SMB_R23p2-5km_Gl'!V253-'(5) year_D_R23p2-5.5km'!V252</f>
        <v>0.17430000000000001</v>
      </c>
      <c r="J254" s="2">
        <f>'(6) SMB_R23p2-5km_Gl'!W253-'(5) year_D_R23p2-5.5km'!W252</f>
        <v>0.17430000000000001</v>
      </c>
      <c r="K254" s="2">
        <f>'(6) SMB_R23p2-5km_Gl'!X253-'(5) year_D_R23p2-5.5km'!X252</f>
        <v>-5.5700000000000027E-2</v>
      </c>
      <c r="L254" s="2">
        <f>'(6) SMB_R23p2-5km_Gl'!Y253-'(5) year_D_R23p2-5.5km'!Y252</f>
        <v>-0.3357</v>
      </c>
      <c r="M254" s="2">
        <f>'(6) SMB_R23p2-5km_Gl'!Z253-'(5) year_D_R23p2-5.5km'!Z252</f>
        <v>-0.44570000000000004</v>
      </c>
      <c r="N254" s="2">
        <f>'(6) SMB_R23p2-5km_Gl'!AA253-'(5) year_D_R23p2-5.5km'!AA252</f>
        <v>-0.3357</v>
      </c>
      <c r="O254" s="2">
        <f>'(6) SMB_R23p2-5km_Gl'!AB253-'(5) year_D_R23p2-5.5km'!AB252</f>
        <v>-0.55570000000000008</v>
      </c>
      <c r="P254" s="2">
        <f>'(6) SMB_R23p2-5km_Gl'!AC253-'(5) year_D_R23p2-5.5km'!AC252</f>
        <v>0.36429999999999996</v>
      </c>
      <c r="Q254" s="2">
        <f>'(6) SMB_R23p2-5km_Gl'!AD253-'(5) year_D_R23p2-5.5km'!AD252</f>
        <v>0.27429999999999999</v>
      </c>
      <c r="R254" s="2">
        <f>'(6) SMB_R23p2-5km_Gl'!AE253-'(5) year_D_R23p2-5.5km'!AE252</f>
        <v>-0.13570000000000004</v>
      </c>
      <c r="S254" s="2">
        <f>'(6) SMB_R23p2-5km_Gl'!AF253-'(5) year_D_R23p2-5.5km'!AF252</f>
        <v>-1.5700000000000047E-2</v>
      </c>
      <c r="T254" s="2">
        <f>'(6) SMB_R23p2-5km_Gl'!AG253-'(5) year_D_R23p2-5.5km'!AG252</f>
        <v>-0.45569999999999999</v>
      </c>
      <c r="U254" s="2">
        <f>'(6) SMB_R23p2-5km_Gl'!AH253-'(5) year_D_R23p2-5.5km'!AH252</f>
        <v>1.4299999999999979E-2</v>
      </c>
      <c r="V254" s="2">
        <f>'(6) SMB_R23p2-5km_Gl'!AI253-'(5) year_D_R23p2-5.5km'!AI252</f>
        <v>3.4299999999999997E-2</v>
      </c>
      <c r="W254" s="2">
        <f>'(6) SMB_R23p2-5km_Gl'!AJ253-'(5) year_D_R23p2-5.5km'!AJ252</f>
        <v>-0.3357</v>
      </c>
      <c r="X254" s="2">
        <f>'(6) SMB_R23p2-5km_Gl'!AK253-'(5) year_D_R23p2-5.5km'!AK252</f>
        <v>-0.31569999999999998</v>
      </c>
      <c r="Y254" s="2">
        <f>'(6) SMB_R23p2-5km_Gl'!AL253-'(5) year_D_R23p2-5.5km'!AL252</f>
        <v>-0.18570000000000003</v>
      </c>
      <c r="Z254" s="2">
        <f>'(6) SMB_R23p2-5km_Gl'!AM253-'(5) year_D_R23p2-5.5km'!AM252</f>
        <v>-0.3357</v>
      </c>
      <c r="AA254" s="2">
        <f>'(6) SMB_R23p2-5km_Gl'!AN253-'(5) year_D_R23p2-5.5km'!AN252</f>
        <v>-0.16570000000000001</v>
      </c>
      <c r="AB254" s="2">
        <f>'(6) SMB_R23p2-5km_Gl'!AO253-'(5) year_D_R23p2-5.5km'!AO252</f>
        <v>-0.16570000000000001</v>
      </c>
      <c r="AC254" s="2">
        <f>'(6) SMB_R23p2-5km_Gl'!AP253-'(5) year_D_R23p2-5.5km'!AP252</f>
        <v>-0.42570000000000002</v>
      </c>
      <c r="AD254" s="2">
        <f>'(6) SMB_R23p2-5km_Gl'!AQ253-'(5) year_D_R23p2-5.5km'!AQ252</f>
        <v>-0.30570000000000003</v>
      </c>
      <c r="AE254" s="2">
        <f>'(6) SMB_R23p2-5km_Gl'!AR253-'(5) year_D_R23p2-5.5km'!AR252</f>
        <v>-0.38570000000000004</v>
      </c>
      <c r="AF254" s="2">
        <f>'(6) SMB_R23p2-5km_Gl'!AS253-'(5) year_D_R23p2-5.5km'!AS252</f>
        <v>-0.61570000000000003</v>
      </c>
      <c r="AG254" s="2">
        <f>'(6) SMB_R23p2-5km_Gl'!AT253-'(5) year_D_R23p2-5.5km'!AT252</f>
        <v>-0.22570000000000001</v>
      </c>
      <c r="AH254" s="2">
        <f>'(6) SMB_R23p2-5km_Gl'!AU253-'(5) year_D_R23p2-5.5km'!AU252</f>
        <v>0.27429999999999999</v>
      </c>
      <c r="AI254" s="2">
        <f>'(6) SMB_R23p2-5km_Gl'!AV253-'(5) year_D_R23p2-5.5km'!AV252</f>
        <v>-0.38570000000000004</v>
      </c>
      <c r="AJ254" s="2">
        <f>'(6) SMB_R23p2-5km_Gl'!AW253-'(5) year_D_R23p2-5.5km'!AW252</f>
        <v>-0.50570000000000004</v>
      </c>
      <c r="AK254" s="2">
        <f>'(6) SMB_R23p2-5km_Gl'!AX253-'(5) year_D_R23p2-5.5km'!AX252</f>
        <v>-0.50570000000000004</v>
      </c>
      <c r="AL254" s="2">
        <f>'(6) SMB_R23p2-5km_Gl'!AY253-'(5) year_D_R23p2-5.5km'!AY252</f>
        <v>-0.17570000000000002</v>
      </c>
      <c r="AM254" s="2">
        <f>'(6) SMB_R23p2-5km_Gl'!AZ253-'(5) year_D_R23p2-5.5km'!AZ252</f>
        <v>-0.43570000000000003</v>
      </c>
      <c r="AN254" s="2">
        <f>'(6) SMB_R23p2-5km_Gl'!BA253-'(5) year_D_R23p2-5.5km'!BA252</f>
        <v>-0.22570000000000001</v>
      </c>
      <c r="AO254" s="2">
        <f>'(6) SMB_R23p2-5km_Gl'!BB253-'(5) year_D_R23p2-5.5km'!BB252</f>
        <v>-0.1457</v>
      </c>
      <c r="AP254" s="2">
        <f>'(6) SMB_R23p2-5km_Gl'!BC253-'(5) year_D_R23p2-5.5km'!BC252</f>
        <v>-0.41570000000000001</v>
      </c>
      <c r="AQ254" s="2">
        <f>'(6) SMB_R23p2-5km_Gl'!BD253-'(5) year_D_R23p2-5.5km'!BD252</f>
        <v>-0.45569999999999999</v>
      </c>
      <c r="AR254" s="2">
        <f>'(6) SMB_R23p2-5km_Gl'!BE253-'(5) year_D_R23p2-5.5km'!BE252</f>
        <v>6.4300000000000024E-2</v>
      </c>
      <c r="AS254" s="2">
        <f>'(6) SMB_R23p2-5km_Gl'!BF253-'(5) year_D_R23p2-5.5km'!BF252</f>
        <v>7.4300000000000033E-2</v>
      </c>
      <c r="AT254" s="2">
        <f>'(6) SMB_R23p2-5km_Gl'!BG253-'(5) year_D_R23p2-5.5km'!BG252</f>
        <v>-0.53570000000000007</v>
      </c>
      <c r="AU254" s="2">
        <f>'(6) SMB_R23p2-5km_Gl'!BH253-'(5) year_D_R23p2-5.5km'!BH252</f>
        <v>-3.570000000000001E-2</v>
      </c>
      <c r="AV254" s="2">
        <f>'(6) SMB_R23p2-5km_Gl'!BI253-'(5) year_D_R23p2-5.5km'!BI252</f>
        <v>-0.45569999999999999</v>
      </c>
      <c r="AW254" s="2">
        <f>'(6) SMB_R23p2-5km_Gl'!BJ253-'(5) year_D_R23p2-5.5km'!BJ252</f>
        <v>-0.19570000000000004</v>
      </c>
      <c r="AX254" s="23">
        <f t="shared" si="33"/>
        <v>-0.18004782608695652</v>
      </c>
      <c r="AY254" s="23">
        <f t="shared" si="29"/>
        <v>-5.2015789473684231E-2</v>
      </c>
      <c r="AZ254" s="23">
        <f t="shared" si="30"/>
        <v>-0.2829222222222223</v>
      </c>
      <c r="BD254" s="2">
        <f>SQRT('(5) year_D_R23p2-5.5km'!BN252^2+'(5) year_D_R23p2-5.5km'!$M252^2)</f>
        <v>0.15362585082594055</v>
      </c>
      <c r="BE254" s="2">
        <f>SQRT('(5) year_D_R23p2-5.5km'!BO252^2+'(5) year_D_R23p2-5.5km'!$M252^2)</f>
        <v>0.15362585082594055</v>
      </c>
      <c r="BF254" s="2">
        <f>SQRT('(5) year_D_R23p2-5.5km'!BP252^2+'(5) year_D_R23p2-5.5km'!$M252^2)</f>
        <v>0.15362585082594055</v>
      </c>
      <c r="BG254" s="2">
        <f>SQRT('(5) year_D_R23p2-5.5km'!BQ252^2+'(5) year_D_R23p2-5.5km'!$M252^2)</f>
        <v>0.15362585082594055</v>
      </c>
      <c r="BH254" s="2">
        <f>SQRT('(5) year_D_R23p2-5.5km'!BR252^2+'(5) year_D_R23p2-5.5km'!$M252^2)</f>
        <v>0.15362585082594055</v>
      </c>
      <c r="BI254" s="2">
        <f>SQRT('(5) year_D_R23p2-5.5km'!BS252^2+'(5) year_D_R23p2-5.5km'!$M252^2)</f>
        <v>0.15362585082594055</v>
      </c>
      <c r="BJ254" s="2">
        <f>SQRT('(5) year_D_R23p2-5.5km'!BT252^2+'(5) year_D_R23p2-5.5km'!$M252^2)</f>
        <v>0.15362585082594055</v>
      </c>
      <c r="BK254" s="2">
        <f>SQRT('(5) year_D_R23p2-5.5km'!BU252^2+'(5) year_D_R23p2-5.5km'!$M252^2)</f>
        <v>0.15362585082594055</v>
      </c>
      <c r="BL254" s="2">
        <f>SQRT('(5) year_D_R23p2-5.5km'!BV252^2+'(5) year_D_R23p2-5.5km'!$M252^2)</f>
        <v>0.15362585082594055</v>
      </c>
      <c r="BM254" s="2">
        <f>SQRT('(5) year_D_R23p2-5.5km'!BW252^2+'(5) year_D_R23p2-5.5km'!$M252^2)</f>
        <v>0.15362585082594055</v>
      </c>
      <c r="BN254" s="2">
        <f>SQRT('(5) year_D_R23p2-5.5km'!BX252^2+'(5) year_D_R23p2-5.5km'!$M252^2)</f>
        <v>0.15362585082594055</v>
      </c>
      <c r="BO254" s="2">
        <f>SQRT('(5) year_D_R23p2-5.5km'!BY252^2+'(5) year_D_R23p2-5.5km'!$M252^2)</f>
        <v>0.15362585082594055</v>
      </c>
      <c r="BP254" s="2">
        <f>SQRT('(5) year_D_R23p2-5.5km'!BZ252^2+'(5) year_D_R23p2-5.5km'!$M252^2)</f>
        <v>0.15362585082594055</v>
      </c>
      <c r="BQ254" s="2">
        <f>SQRT('(5) year_D_R23p2-5.5km'!CA252^2+'(5) year_D_R23p2-5.5km'!$M252^2)</f>
        <v>0.15362585082594055</v>
      </c>
      <c r="BR254" s="2">
        <f>SQRT('(5) year_D_R23p2-5.5km'!CB252^2+'(5) year_D_R23p2-5.5km'!$M252^2)</f>
        <v>0.15362585082594055</v>
      </c>
      <c r="BS254" s="2">
        <f>SQRT('(5) year_D_R23p2-5.5km'!CC252^2+'(5) year_D_R23p2-5.5km'!$M252^2)</f>
        <v>0.15362585082594055</v>
      </c>
      <c r="BT254" s="2">
        <f>SQRT('(5) year_D_R23p2-5.5km'!CD252^2+'(5) year_D_R23p2-5.5km'!$M252^2)</f>
        <v>0.15362585082594055</v>
      </c>
      <c r="BU254" s="2">
        <f>SQRT('(5) year_D_R23p2-5.5km'!CE252^2+'(5) year_D_R23p2-5.5km'!$M252^2)</f>
        <v>0.15362585082594055</v>
      </c>
      <c r="BV254" s="2">
        <f>SQRT('(5) year_D_R23p2-5.5km'!CF252^2+'(5) year_D_R23p2-5.5km'!$M252^2)</f>
        <v>0.15362585082594055</v>
      </c>
      <c r="BW254" s="2">
        <f>SQRT('(5) year_D_R23p2-5.5km'!CG252^2+'(5) year_D_R23p2-5.5km'!$M252^2)</f>
        <v>0.15362585082594055</v>
      </c>
      <c r="BX254" s="2">
        <f>SQRT('(5) year_D_R23p2-5.5km'!CH252^2+'(5) year_D_R23p2-5.5km'!$M252^2)</f>
        <v>0.15362585082594055</v>
      </c>
      <c r="BY254" s="2">
        <f>SQRT('(5) year_D_R23p2-5.5km'!CI252^2+'(5) year_D_R23p2-5.5km'!$M252^2)</f>
        <v>0.15362585082594055</v>
      </c>
      <c r="BZ254" s="2">
        <f>SQRT('(5) year_D_R23p2-5.5km'!CJ252^2+'(5) year_D_R23p2-5.5km'!$M252^2)</f>
        <v>0.15362585082594055</v>
      </c>
      <c r="CA254" s="2">
        <f>SQRT('(5) year_D_R23p2-5.5km'!CK252^2+'(5) year_D_R23p2-5.5km'!$M252^2)</f>
        <v>0.15362585082594055</v>
      </c>
      <c r="CB254" s="2">
        <f>SQRT('(5) year_D_R23p2-5.5km'!CL252^2+'(5) year_D_R23p2-5.5km'!$M252^2)</f>
        <v>0.15362585082594055</v>
      </c>
      <c r="CC254" s="2">
        <f>SQRT('(5) year_D_R23p2-5.5km'!CM252^2+'(5) year_D_R23p2-5.5km'!$M252^2)</f>
        <v>0.15362585082594055</v>
      </c>
      <c r="CD254" s="2">
        <f>SQRT('(5) year_D_R23p2-5.5km'!CN252^2+'(5) year_D_R23p2-5.5km'!$M252^2)</f>
        <v>0.15362585082594055</v>
      </c>
      <c r="CE254" s="2">
        <f>SQRT('(5) year_D_R23p2-5.5km'!CO252^2+'(5) year_D_R23p2-5.5km'!$M252^2)</f>
        <v>0.15362585082594055</v>
      </c>
      <c r="CF254" s="2">
        <f>SQRT('(5) year_D_R23p2-5.5km'!CP252^2+'(5) year_D_R23p2-5.5km'!$M252^2)</f>
        <v>0.15362585082594055</v>
      </c>
      <c r="CG254" s="2">
        <f>SQRT('(5) year_D_R23p2-5.5km'!CQ252^2+'(5) year_D_R23p2-5.5km'!$M252^2)</f>
        <v>0.15362585082594055</v>
      </c>
      <c r="CH254" s="2">
        <f>SQRT('(5) year_D_R23p2-5.5km'!CR252^2+'(5) year_D_R23p2-5.5km'!$M252^2)</f>
        <v>0.15362585082594055</v>
      </c>
      <c r="CI254" s="2">
        <f>SQRT('(5) year_D_R23p2-5.5km'!CS252^2+'(5) year_D_R23p2-5.5km'!$M252^2)</f>
        <v>0.15362585082594055</v>
      </c>
      <c r="CJ254" s="2">
        <f>SQRT('(5) year_D_R23p2-5.5km'!CT252^2+'(5) year_D_R23p2-5.5km'!$M252^2)</f>
        <v>0.15362585082594055</v>
      </c>
      <c r="CK254" s="2">
        <f>SQRT('(5) year_D_R23p2-5.5km'!CU252^2+'(5) year_D_R23p2-5.5km'!$M252^2)</f>
        <v>0.15362585082594055</v>
      </c>
      <c r="CL254" s="2">
        <f>SQRT('(5) year_D_R23p2-5.5km'!CV252^2+'(5) year_D_R23p2-5.5km'!$M252^2)</f>
        <v>0.15362585082594055</v>
      </c>
      <c r="CM254" s="2">
        <f>SQRT('(5) year_D_R23p2-5.5km'!CW252^2+'(5) year_D_R23p2-5.5km'!$M252^2)</f>
        <v>0.15362585082594055</v>
      </c>
      <c r="CN254" s="2">
        <f>SQRT('(5) year_D_R23p2-5.5km'!CX252^2+'(5) year_D_R23p2-5.5km'!$M252^2)</f>
        <v>0.15362585082594055</v>
      </c>
      <c r="CO254" s="2">
        <f>SQRT('(5) year_D_R23p2-5.5km'!CY252^2+'(5) year_D_R23p2-5.5km'!$M252^2)</f>
        <v>0.15362585082594055</v>
      </c>
      <c r="CP254" s="2">
        <f>SQRT('(5) year_D_R23p2-5.5km'!CZ252^2+'(5) year_D_R23p2-5.5km'!$M252^2)</f>
        <v>0.15362585082594055</v>
      </c>
      <c r="CQ254" s="2">
        <f>SQRT('(5) year_D_R23p2-5.5km'!DA252^2+'(5) year_D_R23p2-5.5km'!$M252^2)</f>
        <v>0.15362585082594055</v>
      </c>
      <c r="CR254" s="2">
        <f>SQRT('(5) year_D_R23p2-5.5km'!DB252^2+'(5) year_D_R23p2-5.5km'!$M252^2)</f>
        <v>0.15362585082594055</v>
      </c>
      <c r="CS254" s="2">
        <f>SQRT('(5) year_D_R23p2-5.5km'!DC252^2+'(5) year_D_R23p2-5.5km'!$M252^2)</f>
        <v>0.15362585082594055</v>
      </c>
      <c r="CT254" s="2">
        <f>SQRT('(5) year_D_R23p2-5.5km'!DD252^2+'(5) year_D_R23p2-5.5km'!$M252^2)</f>
        <v>0.15362585082594055</v>
      </c>
      <c r="CU254" s="2">
        <f>SQRT('(5) year_D_R23p2-5.5km'!DE252^2+'(5) year_D_R23p2-5.5km'!$M252^2)</f>
        <v>0.15362585082594055</v>
      </c>
      <c r="CV254" s="2">
        <f>SQRT('(5) year_D_R23p2-5.5km'!DF252^2+'(5) year_D_R23p2-5.5km'!$M252^2)</f>
        <v>0.15362585082594055</v>
      </c>
      <c r="CW254" s="2">
        <f>SQRT('(5) year_D_R23p2-5.5km'!DG252^2+'(5) year_D_R23p2-5.5km'!$M252^2)</f>
        <v>0.15362585082594055</v>
      </c>
      <c r="CX254" s="2">
        <f>SQRT('(5) year_D_R23p2-5.5km'!DH252^2+'(5) year_D_R23p2-5.5km'!$M252^2)</f>
        <v>0.15362585082594055</v>
      </c>
      <c r="CY254" s="90">
        <f t="shared" si="31"/>
        <v>2.2901189703203005E-2</v>
      </c>
      <c r="CZ254" s="2">
        <f t="shared" si="28"/>
        <v>3.6209960294858519E-2</v>
      </c>
      <c r="DA254" s="2">
        <f t="shared" si="32"/>
        <v>3.6209960294858519E-2</v>
      </c>
    </row>
    <row r="255" spans="1:105" x14ac:dyDescent="0.2">
      <c r="A255" s="170" t="s">
        <v>102</v>
      </c>
      <c r="B255" s="3" t="s">
        <v>177</v>
      </c>
      <c r="C255" s="2">
        <f>'(6) SMB_R23p2-5km_Gl'!P254-'(5) year_D_R23p2-5.5km'!P253</f>
        <v>0.19700000000000006</v>
      </c>
      <c r="D255" s="2">
        <f>'(6) SMB_R23p2-5km_Gl'!Q254-'(5) year_D_R23p2-5.5km'!Q253</f>
        <v>-0.193</v>
      </c>
      <c r="E255" s="2">
        <f>'(6) SMB_R23p2-5km_Gl'!R254-'(5) year_D_R23p2-5.5km'!R253</f>
        <v>0.10699999999999998</v>
      </c>
      <c r="F255" s="2">
        <f>'(6) SMB_R23p2-5km_Gl'!S254-'(5) year_D_R23p2-5.5km'!S253</f>
        <v>0.17700000000000005</v>
      </c>
      <c r="G255" s="2">
        <f>'(6) SMB_R23p2-5km_Gl'!T254-'(5) year_D_R23p2-5.5km'!T253</f>
        <v>-0.23299999999999998</v>
      </c>
      <c r="H255" s="2">
        <f>'(6) SMB_R23p2-5km_Gl'!U254-'(5) year_D_R23p2-5.5km'!U253</f>
        <v>0.17700000000000005</v>
      </c>
      <c r="I255" s="2">
        <f>'(6) SMB_R23p2-5km_Gl'!V254-'(5) year_D_R23p2-5.5km'!V253</f>
        <v>7.7000000000000068E-2</v>
      </c>
      <c r="J255" s="2">
        <f>'(6) SMB_R23p2-5km_Gl'!W254-'(5) year_D_R23p2-5.5km'!W253</f>
        <v>7.7000000000000068E-2</v>
      </c>
      <c r="K255" s="2">
        <f>'(6) SMB_R23p2-5km_Gl'!X254-'(5) year_D_R23p2-5.5km'!X253</f>
        <v>-5.2999999999999936E-2</v>
      </c>
      <c r="L255" s="2">
        <f>'(6) SMB_R23p2-5km_Gl'!Y254-'(5) year_D_R23p2-5.5km'!Y253</f>
        <v>-0.35299999999999998</v>
      </c>
      <c r="M255" s="2">
        <f>'(6) SMB_R23p2-5km_Gl'!Z254-'(5) year_D_R23p2-5.5km'!Z253</f>
        <v>-0.40299999999999997</v>
      </c>
      <c r="N255" s="2">
        <f>'(6) SMB_R23p2-5km_Gl'!AA254-'(5) year_D_R23p2-5.5km'!AA253</f>
        <v>-0.313</v>
      </c>
      <c r="O255" s="2">
        <f>'(6) SMB_R23p2-5km_Gl'!AB254-'(5) year_D_R23p2-5.5km'!AB253</f>
        <v>-0.54299999999999993</v>
      </c>
      <c r="P255" s="2">
        <f>'(6) SMB_R23p2-5km_Gl'!AC254-'(5) year_D_R23p2-5.5km'!AC253</f>
        <v>0.38700000000000001</v>
      </c>
      <c r="Q255" s="2">
        <f>'(6) SMB_R23p2-5km_Gl'!AD254-'(5) year_D_R23p2-5.5km'!AD253</f>
        <v>0.40700000000000003</v>
      </c>
      <c r="R255" s="2">
        <f>'(6) SMB_R23p2-5km_Gl'!AE254-'(5) year_D_R23p2-5.5km'!AE253</f>
        <v>-0.123</v>
      </c>
      <c r="S255" s="2">
        <f>'(6) SMB_R23p2-5km_Gl'!AF254-'(5) year_D_R23p2-5.5km'!AF253</f>
        <v>1.7000000000000015E-2</v>
      </c>
      <c r="T255" s="2">
        <f>'(6) SMB_R23p2-5km_Gl'!AG254-'(5) year_D_R23p2-5.5km'!AG253</f>
        <v>-0.373</v>
      </c>
      <c r="U255" s="2">
        <f>'(6) SMB_R23p2-5km_Gl'!AH254-'(5) year_D_R23p2-5.5km'!AH253</f>
        <v>0.11699999999999999</v>
      </c>
      <c r="V255" s="2">
        <f>'(6) SMB_R23p2-5km_Gl'!AI254-'(5) year_D_R23p2-5.5km'!AI253</f>
        <v>8.6999999999999966E-2</v>
      </c>
      <c r="W255" s="2">
        <f>'(6) SMB_R23p2-5km_Gl'!AJ254-'(5) year_D_R23p2-5.5km'!AJ253</f>
        <v>-0.27299999999999996</v>
      </c>
      <c r="X255" s="2">
        <f>'(6) SMB_R23p2-5km_Gl'!AK254-'(5) year_D_R23p2-5.5km'!AK253</f>
        <v>-0.27476</v>
      </c>
      <c r="Y255" s="2">
        <f>'(6) SMB_R23p2-5km_Gl'!AL254-'(5) year_D_R23p2-5.5km'!AL253</f>
        <v>3.3480000000000065E-2</v>
      </c>
      <c r="Z255" s="2">
        <f>'(6) SMB_R23p2-5km_Gl'!AM254-'(5) year_D_R23p2-5.5km'!AM253</f>
        <v>-0.13827999999999996</v>
      </c>
      <c r="AA255" s="2">
        <f>'(6) SMB_R23p2-5km_Gl'!AN254-'(5) year_D_R23p2-5.5km'!AN253</f>
        <v>2.0562999999999998E-2</v>
      </c>
      <c r="AB255" s="2">
        <f>'(6) SMB_R23p2-5km_Gl'!AO254-'(5) year_D_R23p2-5.5km'!AO253</f>
        <v>9.3026999999999971E-2</v>
      </c>
      <c r="AC255" s="2">
        <f>'(6) SMB_R23p2-5km_Gl'!AP254-'(5) year_D_R23p2-5.5km'!AP253</f>
        <v>-0.18456100000000003</v>
      </c>
      <c r="AD255" s="2">
        <f>'(6) SMB_R23p2-5km_Gl'!AQ254-'(5) year_D_R23p2-5.5km'!AQ253</f>
        <v>-0.14154600000000001</v>
      </c>
      <c r="AE255" s="2">
        <f>'(6) SMB_R23p2-5km_Gl'!AR254-'(5) year_D_R23p2-5.5km'!AR253</f>
        <v>-0.13913399999999998</v>
      </c>
      <c r="AF255" s="2">
        <f>'(6) SMB_R23p2-5km_Gl'!AS254-'(5) year_D_R23p2-5.5km'!AS253</f>
        <v>-0.48611900000000002</v>
      </c>
      <c r="AG255" s="2">
        <f>'(6) SMB_R23p2-5km_Gl'!AT254-'(5) year_D_R23p2-5.5km'!AT253</f>
        <v>4.5849999999999502E-3</v>
      </c>
      <c r="AH255" s="2">
        <f>'(6) SMB_R23p2-5km_Gl'!AU254-'(5) year_D_R23p2-5.5km'!AU253</f>
        <v>0.41528900000000013</v>
      </c>
      <c r="AI255" s="2">
        <f>'(6) SMB_R23p2-5km_Gl'!AV254-'(5) year_D_R23p2-5.5km'!AV253</f>
        <v>-0.14340399999999998</v>
      </c>
      <c r="AJ255" s="2">
        <f>'(6) SMB_R23p2-5km_Gl'!AW254-'(5) year_D_R23p2-5.5km'!AW253</f>
        <v>-0.37269999999999992</v>
      </c>
      <c r="AK255" s="2">
        <f>'(6) SMB_R23p2-5km_Gl'!AX254-'(5) year_D_R23p2-5.5km'!AX253</f>
        <v>-0.34139300000000006</v>
      </c>
      <c r="AL255" s="2">
        <f>'(6) SMB_R23p2-5km_Gl'!AY254-'(5) year_D_R23p2-5.5km'!AY253</f>
        <v>-0.10068900000000003</v>
      </c>
      <c r="AM255" s="2">
        <f>'(6) SMB_R23p2-5km_Gl'!AZ254-'(5) year_D_R23p2-5.5km'!AZ253</f>
        <v>-0.40938199999999997</v>
      </c>
      <c r="AN255" s="2">
        <f>'(6) SMB_R23p2-5km_Gl'!BA254-'(5) year_D_R23p2-5.5km'!BA253</f>
        <v>-0.21867799999999993</v>
      </c>
      <c r="AO255" s="2">
        <f>'(6) SMB_R23p2-5km_Gl'!BB254-'(5) year_D_R23p2-5.5km'!BB253</f>
        <v>1.8206000000000055E-2</v>
      </c>
      <c r="AP255" s="2">
        <f>'(6) SMB_R23p2-5km_Gl'!BC254-'(5) year_D_R23p2-5.5km'!BC253</f>
        <v>-0.34209400000000006</v>
      </c>
      <c r="AQ255" s="2">
        <f>'(6) SMB_R23p2-5km_Gl'!BD254-'(5) year_D_R23p2-5.5km'!BD253</f>
        <v>-0.47314999999999996</v>
      </c>
      <c r="AR255" s="2">
        <f>'(6) SMB_R23p2-5km_Gl'!BE254-'(5) year_D_R23p2-5.5km'!BE253</f>
        <v>5.0970000000000071E-2</v>
      </c>
      <c r="AS255" s="2">
        <f>'(6) SMB_R23p2-5km_Gl'!BF254-'(5) year_D_R23p2-5.5km'!BF253</f>
        <v>4.8356000000000066E-2</v>
      </c>
      <c r="AT255" s="2">
        <f>'(6) SMB_R23p2-5km_Gl'!BG254-'(5) year_D_R23p2-5.5km'!BG253</f>
        <v>-0.46184600000000003</v>
      </c>
      <c r="AU255" s="2">
        <f>'(6) SMB_R23p2-5km_Gl'!BH254-'(5) year_D_R23p2-5.5km'!BH253</f>
        <v>0.10780200000000006</v>
      </c>
      <c r="AV255" s="2">
        <f>'(6) SMB_R23p2-5km_Gl'!BI254-'(5) year_D_R23p2-5.5km'!BI253</f>
        <v>-0.40586499999999992</v>
      </c>
      <c r="AW255" s="2">
        <f>'(6) SMB_R23p2-5km_Gl'!BJ254-'(5) year_D_R23p2-5.5km'!BJ253</f>
        <v>-5.1595000000000057E-2</v>
      </c>
      <c r="AX255" s="23">
        <f t="shared" si="33"/>
        <v>-0.10596354347826084</v>
      </c>
      <c r="AY255" s="23">
        <f t="shared" si="29"/>
        <v>-4.4578947368421024E-2</v>
      </c>
      <c r="AZ255" s="23">
        <f t="shared" si="30"/>
        <v>-0.18051366666666663</v>
      </c>
      <c r="BD255" s="2">
        <f>SQRT('(5) year_D_R23p2-5.5km'!BN253^2+'(5) year_D_R23p2-5.5km'!$M253^2)</f>
        <v>0.70832951017082224</v>
      </c>
      <c r="BE255" s="2">
        <f>SQRT('(5) year_D_R23p2-5.5km'!BO253^2+'(5) year_D_R23p2-5.5km'!$M253^2)</f>
        <v>0.70832951017082224</v>
      </c>
      <c r="BF255" s="2">
        <f>SQRT('(5) year_D_R23p2-5.5km'!BP253^2+'(5) year_D_R23p2-5.5km'!$M253^2)</f>
        <v>0.70832951017082224</v>
      </c>
      <c r="BG255" s="2">
        <f>SQRT('(5) year_D_R23p2-5.5km'!BQ253^2+'(5) year_D_R23p2-5.5km'!$M253^2)</f>
        <v>0.70832951017082224</v>
      </c>
      <c r="BH255" s="2">
        <f>SQRT('(5) year_D_R23p2-5.5km'!BR253^2+'(5) year_D_R23p2-5.5km'!$M253^2)</f>
        <v>0.70832951017082224</v>
      </c>
      <c r="BI255" s="2">
        <f>SQRT('(5) year_D_R23p2-5.5km'!BS253^2+'(5) year_D_R23p2-5.5km'!$M253^2)</f>
        <v>0.70832951017082224</v>
      </c>
      <c r="BJ255" s="2">
        <f>SQRT('(5) year_D_R23p2-5.5km'!BT253^2+'(5) year_D_R23p2-5.5km'!$M253^2)</f>
        <v>0.69938692857311557</v>
      </c>
      <c r="BK255" s="2">
        <f>SQRT('(5) year_D_R23p2-5.5km'!BU253^2+'(5) year_D_R23p2-5.5km'!$M253^2)</f>
        <v>0.64342363903200994</v>
      </c>
      <c r="BL255" s="2">
        <f>SQRT('(5) year_D_R23p2-5.5km'!BV253^2+'(5) year_D_R23p2-5.5km'!$M253^2)</f>
        <v>0.59058857601639825</v>
      </c>
      <c r="BM255" s="2">
        <f>SQRT('(5) year_D_R23p2-5.5km'!BW253^2+'(5) year_D_R23p2-5.5km'!$M253^2)</f>
        <v>0.54031513548774401</v>
      </c>
      <c r="BN255" s="2">
        <f>SQRT('(5) year_D_R23p2-5.5km'!BX253^2+'(5) year_D_R23p2-5.5km'!$M253^2)</f>
        <v>0.49264251860998348</v>
      </c>
      <c r="BO255" s="2">
        <f>SQRT('(5) year_D_R23p2-5.5km'!BY253^2+'(5) year_D_R23p2-5.5km'!$M253^2)</f>
        <v>0.44820607432058091</v>
      </c>
      <c r="BP255" s="2">
        <f>SQRT('(5) year_D_R23p2-5.5km'!BZ253^2+'(5) year_D_R23p2-5.5km'!$M253^2)</f>
        <v>0.40590809858894339</v>
      </c>
      <c r="BQ255" s="2">
        <f>SQRT('(5) year_D_R23p2-5.5km'!CA253^2+'(5) year_D_R23p2-5.5km'!$M253^2)</f>
        <v>0.36643724376120701</v>
      </c>
      <c r="BR255" s="2">
        <f>SQRT('(5) year_D_R23p2-5.5km'!CB253^2+'(5) year_D_R23p2-5.5km'!$M253^2)</f>
        <v>0.3304939508827488</v>
      </c>
      <c r="BS255" s="2">
        <f>SQRT('(5) year_D_R23p2-5.5km'!CC253^2+'(5) year_D_R23p2-5.5km'!$M253^2)</f>
        <v>0.29716139633019234</v>
      </c>
      <c r="BT255" s="2">
        <f>SQRT('(5) year_D_R23p2-5.5km'!CD253^2+'(5) year_D_R23p2-5.5km'!$M253^2)</f>
        <v>0.2673133371886357</v>
      </c>
      <c r="BU255" s="2">
        <f>SQRT('(5) year_D_R23p2-5.5km'!CE253^2+'(5) year_D_R23p2-5.5km'!$M253^2)</f>
        <v>0.24232788809032982</v>
      </c>
      <c r="BV255" s="2">
        <f>SQRT('(5) year_D_R23p2-5.5km'!CF253^2+'(5) year_D_R23p2-5.5km'!$M253^2)</f>
        <v>0.22286576833356303</v>
      </c>
      <c r="BW255" s="2">
        <f>SQRT('(5) year_D_R23p2-5.5km'!CG253^2+'(5) year_D_R23p2-5.5km'!$M253^2)</f>
        <v>0.2105496094135022</v>
      </c>
      <c r="BX255" s="2">
        <f>SQRT('(5) year_D_R23p2-5.5km'!CH253^2+'(5) year_D_R23p2-5.5km'!$M253^2)</f>
        <v>0.206133644525159</v>
      </c>
      <c r="BY255" s="2">
        <f>SQRT('(5) year_D_R23p2-5.5km'!CI253^2+'(5) year_D_R23p2-5.5km'!$M253^2)</f>
        <v>0.19364391063345807</v>
      </c>
      <c r="BZ255" s="2">
        <f>SQRT('(5) year_D_R23p2-5.5km'!CJ253^2+'(5) year_D_R23p2-5.5km'!$M253^2)</f>
        <v>0.18347337708200989</v>
      </c>
      <c r="CA255" s="2">
        <f>SQRT('(5) year_D_R23p2-5.5km'!CK253^2+'(5) year_D_R23p2-5.5km'!$M253^2)</f>
        <v>0.16659717076960875</v>
      </c>
      <c r="CB255" s="2">
        <f>SQRT('(5) year_D_R23p2-5.5km'!CL253^2+'(5) year_D_R23p2-5.5km'!$M253^2)</f>
        <v>0.14140851597438531</v>
      </c>
      <c r="CC255" s="2">
        <f>SQRT('(5) year_D_R23p2-5.5km'!CM253^2+'(5) year_D_R23p2-5.5km'!$M253^2)</f>
        <v>0.15475018494046702</v>
      </c>
      <c r="CD255" s="2">
        <f>SQRT('(5) year_D_R23p2-5.5km'!CN253^2+'(5) year_D_R23p2-5.5km'!$M253^2)</f>
        <v>0.15561978478838354</v>
      </c>
      <c r="CE255" s="2">
        <f>SQRT('(5) year_D_R23p2-5.5km'!CO253^2+'(5) year_D_R23p2-5.5km'!$M253^2)</f>
        <v>0.15909412647027038</v>
      </c>
      <c r="CF255" s="2">
        <f>SQRT('(5) year_D_R23p2-5.5km'!CP253^2+'(5) year_D_R23p2-5.5km'!$M253^2)</f>
        <v>0.1539920583538005</v>
      </c>
      <c r="CG255" s="2">
        <f>SQRT('(5) year_D_R23p2-5.5km'!CQ253^2+'(5) year_D_R23p2-5.5km'!$M253^2)</f>
        <v>0.15146342666287413</v>
      </c>
      <c r="CH255" s="2">
        <f>SQRT('(5) year_D_R23p2-5.5km'!CR253^2+'(5) year_D_R23p2-5.5km'!$M253^2)</f>
        <v>0.15864342246187646</v>
      </c>
      <c r="CI255" s="2">
        <f>SQRT('(5) year_D_R23p2-5.5km'!CS253^2+'(5) year_D_R23p2-5.5km'!$M253^2)</f>
        <v>0.16883546898580948</v>
      </c>
      <c r="CJ255" s="2">
        <f>SQRT('(5) year_D_R23p2-5.5km'!CT253^2+'(5) year_D_R23p2-5.5km'!$M253^2)</f>
        <v>0.18087341241366736</v>
      </c>
      <c r="CK255" s="2">
        <f>SQRT('(5) year_D_R23p2-5.5km'!CU253^2+'(5) year_D_R23p2-5.5km'!$M253^2)</f>
        <v>0.19506555498695338</v>
      </c>
      <c r="CL255" s="2">
        <f>SQRT('(5) year_D_R23p2-5.5km'!CV253^2+'(5) year_D_R23p2-5.5km'!$M253^2)</f>
        <v>0.19182120832901248</v>
      </c>
      <c r="CM255" s="2">
        <f>SQRT('(5) year_D_R23p2-5.5km'!CW253^2+'(5) year_D_R23p2-5.5km'!$M253^2)</f>
        <v>0.19139006306414574</v>
      </c>
      <c r="CN255" s="2">
        <f>SQRT('(5) year_D_R23p2-5.5km'!CX253^2+'(5) year_D_R23p2-5.5km'!$M253^2)</f>
        <v>0.19319108962978071</v>
      </c>
      <c r="CO255" s="2">
        <f>SQRT('(5) year_D_R23p2-5.5km'!CY253^2+'(5) year_D_R23p2-5.5km'!$M253^2)</f>
        <v>0.20301242076927828</v>
      </c>
      <c r="CP255" s="2">
        <f>SQRT('(5) year_D_R23p2-5.5km'!CZ253^2+'(5) year_D_R23p2-5.5km'!$M253^2)</f>
        <v>0.20147803358642033</v>
      </c>
      <c r="CQ255" s="2">
        <f>SQRT('(5) year_D_R23p2-5.5km'!DA253^2+'(5) year_D_R23p2-5.5km'!$M253^2)</f>
        <v>0.22583692115716936</v>
      </c>
      <c r="CR255" s="2">
        <f>SQRT('(5) year_D_R23p2-5.5km'!DB253^2+'(5) year_D_R23p2-5.5km'!$M253^2)</f>
        <v>0.21583726486494106</v>
      </c>
      <c r="CS255" s="2">
        <f>SQRT('(5) year_D_R23p2-5.5km'!DC253^2+'(5) year_D_R23p2-5.5km'!$M253^2)</f>
        <v>0.20723984189713338</v>
      </c>
      <c r="CT255" s="2">
        <f>SQRT('(5) year_D_R23p2-5.5km'!DD253^2+'(5) year_D_R23p2-5.5km'!$M253^2)</f>
        <v>0.19709078071015804</v>
      </c>
      <c r="CU255" s="2">
        <f>SQRT('(5) year_D_R23p2-5.5km'!DE253^2+'(5) year_D_R23p2-5.5km'!$M253^2)</f>
        <v>0.18296246233869842</v>
      </c>
      <c r="CV255" s="2">
        <f>SQRT('(5) year_D_R23p2-5.5km'!DF253^2+'(5) year_D_R23p2-5.5km'!$M253^2)</f>
        <v>0.17885909138763867</v>
      </c>
      <c r="CW255" s="2">
        <f>SQRT('(5) year_D_R23p2-5.5km'!DG253^2+'(5) year_D_R23p2-5.5km'!$M253^2)</f>
        <v>0.19689362694564716</v>
      </c>
      <c r="CX255" s="2">
        <f>SQRT('(5) year_D_R23p2-5.5km'!DH253^2+'(5) year_D_R23p2-5.5km'!$M253^2)</f>
        <v>0.17868489106808469</v>
      </c>
      <c r="CY255" s="90">
        <f t="shared" si="31"/>
        <v>4.7841497800538327E-2</v>
      </c>
      <c r="CZ255" s="2">
        <f t="shared" si="28"/>
        <v>0.12153611938686101</v>
      </c>
      <c r="DA255" s="2">
        <f t="shared" si="32"/>
        <v>4.4449336560740363E-2</v>
      </c>
    </row>
    <row r="256" spans="1:105" x14ac:dyDescent="0.2">
      <c r="A256" s="170" t="s">
        <v>100</v>
      </c>
      <c r="B256" s="3" t="s">
        <v>177</v>
      </c>
      <c r="C256" s="2">
        <f>'(6) SMB_R23p2-5km_Gl'!P255-'(5) year_D_R23p2-5.5km'!P254</f>
        <v>0.15200000000000002</v>
      </c>
      <c r="D256" s="2">
        <f>'(6) SMB_R23p2-5km_Gl'!Q255-'(5) year_D_R23p2-5.5km'!Q254</f>
        <v>-0.19800000000000001</v>
      </c>
      <c r="E256" s="2">
        <f>'(6) SMB_R23p2-5km_Gl'!R255-'(5) year_D_R23p2-5.5km'!R254</f>
        <v>8.1999999999999962E-2</v>
      </c>
      <c r="F256" s="2">
        <f>'(6) SMB_R23p2-5km_Gl'!S255-'(5) year_D_R23p2-5.5km'!S254</f>
        <v>0.20199999999999996</v>
      </c>
      <c r="G256" s="2">
        <f>'(6) SMB_R23p2-5km_Gl'!T255-'(5) year_D_R23p2-5.5km'!T254</f>
        <v>-0.188</v>
      </c>
      <c r="H256" s="2">
        <f>'(6) SMB_R23p2-5km_Gl'!U255-'(5) year_D_R23p2-5.5km'!U254</f>
        <v>0.20199999999999996</v>
      </c>
      <c r="I256" s="2">
        <f>'(6) SMB_R23p2-5km_Gl'!V255-'(5) year_D_R23p2-5.5km'!V254</f>
        <v>0.18199999999999994</v>
      </c>
      <c r="J256" s="2">
        <f>'(6) SMB_R23p2-5km_Gl'!W255-'(5) year_D_R23p2-5.5km'!W254</f>
        <v>6.1999999999999944E-2</v>
      </c>
      <c r="K256" s="2">
        <f>'(6) SMB_R23p2-5km_Gl'!X255-'(5) year_D_R23p2-5.5km'!X254</f>
        <v>-7.8000000000000014E-2</v>
      </c>
      <c r="L256" s="2">
        <f>'(6) SMB_R23p2-5km_Gl'!Y255-'(5) year_D_R23p2-5.5km'!Y254</f>
        <v>-0.308</v>
      </c>
      <c r="M256" s="2">
        <f>'(6) SMB_R23p2-5km_Gl'!Z255-'(5) year_D_R23p2-5.5km'!Z254</f>
        <v>-0.36799999999999999</v>
      </c>
      <c r="N256" s="2">
        <f>'(6) SMB_R23p2-5km_Gl'!AA255-'(5) year_D_R23p2-5.5km'!AA254</f>
        <v>-0.29800000000000004</v>
      </c>
      <c r="O256" s="2">
        <f>'(6) SMB_R23p2-5km_Gl'!AB255-'(5) year_D_R23p2-5.5km'!AB254</f>
        <v>-0.47799999999999998</v>
      </c>
      <c r="P256" s="2">
        <f>'(6) SMB_R23p2-5km_Gl'!AC255-'(5) year_D_R23p2-5.5km'!AC254</f>
        <v>0.28200000000000003</v>
      </c>
      <c r="Q256" s="2">
        <f>'(6) SMB_R23p2-5km_Gl'!AD255-'(5) year_D_R23p2-5.5km'!AD254</f>
        <v>0.20199999999999996</v>
      </c>
      <c r="R256" s="2">
        <f>'(6) SMB_R23p2-5km_Gl'!AE255-'(5) year_D_R23p2-5.5km'!AE254</f>
        <v>-0.13800000000000001</v>
      </c>
      <c r="S256" s="2">
        <f>'(6) SMB_R23p2-5km_Gl'!AF255-'(5) year_D_R23p2-5.5km'!AF254</f>
        <v>-3.8000000000000034E-2</v>
      </c>
      <c r="T256" s="2">
        <f>'(6) SMB_R23p2-5km_Gl'!AG255-'(5) year_D_R23p2-5.5km'!AG254</f>
        <v>-0.42799999999999999</v>
      </c>
      <c r="U256" s="2">
        <f>'(6) SMB_R23p2-5km_Gl'!AH255-'(5) year_D_R23p2-5.5km'!AH254</f>
        <v>4.2000000000000037E-2</v>
      </c>
      <c r="V256" s="2">
        <f>'(6) SMB_R23p2-5km_Gl'!AI255-'(5) year_D_R23p2-5.5km'!AI254</f>
        <v>2.200000000000002E-2</v>
      </c>
      <c r="W256" s="2">
        <f>'(6) SMB_R23p2-5km_Gl'!AJ255-'(5) year_D_R23p2-5.5km'!AJ254</f>
        <v>-0.33799999999999997</v>
      </c>
      <c r="X256" s="2">
        <f>'(6) SMB_R23p2-5km_Gl'!AK255-'(5) year_D_R23p2-5.5km'!AK254</f>
        <v>-0.33799999999999997</v>
      </c>
      <c r="Y256" s="2">
        <f>'(6) SMB_R23p2-5km_Gl'!AL255-'(5) year_D_R23p2-5.5km'!AL254</f>
        <v>-0.248</v>
      </c>
      <c r="Z256" s="2">
        <f>'(6) SMB_R23p2-5km_Gl'!AM255-'(5) year_D_R23p2-5.5km'!AM254</f>
        <v>-0.318</v>
      </c>
      <c r="AA256" s="2">
        <f>'(6) SMB_R23p2-5km_Gl'!AN255-'(5) year_D_R23p2-5.5km'!AN254</f>
        <v>-0.188</v>
      </c>
      <c r="AB256" s="2">
        <f>'(6) SMB_R23p2-5km_Gl'!AO255-'(5) year_D_R23p2-5.5km'!AO254</f>
        <v>-0.15800000000000003</v>
      </c>
      <c r="AC256" s="2">
        <f>'(6) SMB_R23p2-5km_Gl'!AP255-'(5) year_D_R23p2-5.5km'!AP254</f>
        <v>-0.48799999999999999</v>
      </c>
      <c r="AD256" s="2">
        <f>'(6) SMB_R23p2-5km_Gl'!AQ255-'(5) year_D_R23p2-5.5km'!AQ254</f>
        <v>-0.34799999999999998</v>
      </c>
      <c r="AE256" s="2">
        <f>'(6) SMB_R23p2-5km_Gl'!AR255-'(5) year_D_R23p2-5.5km'!AR254</f>
        <v>-0.33799999999999997</v>
      </c>
      <c r="AF256" s="2">
        <f>'(6) SMB_R23p2-5km_Gl'!AS255-'(5) year_D_R23p2-5.5km'!AS254</f>
        <v>-0.55800000000000005</v>
      </c>
      <c r="AG256" s="2">
        <f>'(6) SMB_R23p2-5km_Gl'!AT255-'(5) year_D_R23p2-5.5km'!AT254</f>
        <v>-0.29800000000000004</v>
      </c>
      <c r="AH256" s="2">
        <f>'(6) SMB_R23p2-5km_Gl'!AU255-'(5) year_D_R23p2-5.5km'!AU254</f>
        <v>0.15200000000000002</v>
      </c>
      <c r="AI256" s="2">
        <f>'(6) SMB_R23p2-5km_Gl'!AV255-'(5) year_D_R23p2-5.5km'!AV254</f>
        <v>-0.38800000000000001</v>
      </c>
      <c r="AJ256" s="2">
        <f>'(6) SMB_R23p2-5km_Gl'!AW255-'(5) year_D_R23p2-5.5km'!AW254</f>
        <v>-0.45800000000000002</v>
      </c>
      <c r="AK256" s="2">
        <f>'(6) SMB_R23p2-5km_Gl'!AX255-'(5) year_D_R23p2-5.5km'!AX254</f>
        <v>-0.47799999999999998</v>
      </c>
      <c r="AL256" s="2">
        <f>'(6) SMB_R23p2-5km_Gl'!AY255-'(5) year_D_R23p2-5.5km'!AY254</f>
        <v>-0.17799999999999999</v>
      </c>
      <c r="AM256" s="2">
        <f>'(6) SMB_R23p2-5km_Gl'!AZ255-'(5) year_D_R23p2-5.5km'!AZ254</f>
        <v>-0.44800000000000001</v>
      </c>
      <c r="AN256" s="2">
        <f>'(6) SMB_R23p2-5km_Gl'!BA255-'(5) year_D_R23p2-5.5km'!BA254</f>
        <v>-0.308</v>
      </c>
      <c r="AO256" s="2">
        <f>'(6) SMB_R23p2-5km_Gl'!BB255-'(5) year_D_R23p2-5.5km'!BB254</f>
        <v>-0.16799999999999998</v>
      </c>
      <c r="AP256" s="2">
        <f>'(6) SMB_R23p2-5km_Gl'!BC255-'(5) year_D_R23p2-5.5km'!BC254</f>
        <v>-0.42799999999999999</v>
      </c>
      <c r="AQ256" s="2">
        <f>'(6) SMB_R23p2-5km_Gl'!BD255-'(5) year_D_R23p2-5.5km'!BD254</f>
        <v>-0.46800000000000003</v>
      </c>
      <c r="AR256" s="2">
        <f>'(6) SMB_R23p2-5km_Gl'!BE255-'(5) year_D_R23p2-5.5km'!BE254</f>
        <v>-6.8000000000000005E-2</v>
      </c>
      <c r="AS256" s="2">
        <f>'(6) SMB_R23p2-5km_Gl'!BF255-'(5) year_D_R23p2-5.5km'!BF254</f>
        <v>-4.7999999999999987E-2</v>
      </c>
      <c r="AT256" s="2">
        <f>'(6) SMB_R23p2-5km_Gl'!BG255-'(5) year_D_R23p2-5.5km'!BG254</f>
        <v>-0.52800000000000002</v>
      </c>
      <c r="AU256" s="2">
        <f>'(6) SMB_R23p2-5km_Gl'!BH255-'(5) year_D_R23p2-5.5km'!BH254</f>
        <v>-0.11799999999999999</v>
      </c>
      <c r="AV256" s="2">
        <f>'(6) SMB_R23p2-5km_Gl'!BI255-'(5) year_D_R23p2-5.5km'!BI254</f>
        <v>-0.46800000000000003</v>
      </c>
      <c r="AW256" s="2">
        <f>'(6) SMB_R23p2-5km_Gl'!BJ255-'(5) year_D_R23p2-5.5km'!BJ254</f>
        <v>-0.22799999999999998</v>
      </c>
      <c r="AX256" s="23">
        <f t="shared" si="33"/>
        <v>-0.19800000000000001</v>
      </c>
      <c r="AY256" s="23">
        <f t="shared" si="29"/>
        <v>-5.8526315789473704E-2</v>
      </c>
      <c r="AZ256" s="23">
        <f t="shared" si="30"/>
        <v>-0.31077777777777776</v>
      </c>
      <c r="BD256" s="2">
        <f>SQRT('(5) year_D_R23p2-5.5km'!BN254^2+'(5) year_D_R23p2-5.5km'!$M254^2)</f>
        <v>0.15876929619029842</v>
      </c>
      <c r="BE256" s="2">
        <f>SQRT('(5) year_D_R23p2-5.5km'!BO254^2+'(5) year_D_R23p2-5.5km'!$M254^2)</f>
        <v>0.15876929619029842</v>
      </c>
      <c r="BF256" s="2">
        <f>SQRT('(5) year_D_R23p2-5.5km'!BP254^2+'(5) year_D_R23p2-5.5km'!$M254^2)</f>
        <v>0.15876929619029842</v>
      </c>
      <c r="BG256" s="2">
        <f>SQRT('(5) year_D_R23p2-5.5km'!BQ254^2+'(5) year_D_R23p2-5.5km'!$M254^2)</f>
        <v>0.15876929619029842</v>
      </c>
      <c r="BH256" s="2">
        <f>SQRT('(5) year_D_R23p2-5.5km'!BR254^2+'(5) year_D_R23p2-5.5km'!$M254^2)</f>
        <v>0.15876929619029842</v>
      </c>
      <c r="BI256" s="2">
        <f>SQRT('(5) year_D_R23p2-5.5km'!BS254^2+'(5) year_D_R23p2-5.5km'!$M254^2)</f>
        <v>0.15876929619029842</v>
      </c>
      <c r="BJ256" s="2">
        <f>SQRT('(5) year_D_R23p2-5.5km'!BT254^2+'(5) year_D_R23p2-5.5km'!$M254^2)</f>
        <v>0.15876929619029842</v>
      </c>
      <c r="BK256" s="2">
        <f>SQRT('(5) year_D_R23p2-5.5km'!BU254^2+'(5) year_D_R23p2-5.5km'!$M254^2)</f>
        <v>0.15876929619029842</v>
      </c>
      <c r="BL256" s="2">
        <f>SQRT('(5) year_D_R23p2-5.5km'!BV254^2+'(5) year_D_R23p2-5.5km'!$M254^2)</f>
        <v>0.15876929619029842</v>
      </c>
      <c r="BM256" s="2">
        <f>SQRT('(5) year_D_R23p2-5.5km'!BW254^2+'(5) year_D_R23p2-5.5km'!$M254^2)</f>
        <v>0.15876929619029842</v>
      </c>
      <c r="BN256" s="2">
        <f>SQRT('(5) year_D_R23p2-5.5km'!BX254^2+'(5) year_D_R23p2-5.5km'!$M254^2)</f>
        <v>0.15876929619029842</v>
      </c>
      <c r="BO256" s="2">
        <f>SQRT('(5) year_D_R23p2-5.5km'!BY254^2+'(5) year_D_R23p2-5.5km'!$M254^2)</f>
        <v>0.15876929619029842</v>
      </c>
      <c r="BP256" s="2">
        <f>SQRT('(5) year_D_R23p2-5.5km'!BZ254^2+'(5) year_D_R23p2-5.5km'!$M254^2)</f>
        <v>0.15876929619029842</v>
      </c>
      <c r="BQ256" s="2">
        <f>SQRT('(5) year_D_R23p2-5.5km'!CA254^2+'(5) year_D_R23p2-5.5km'!$M254^2)</f>
        <v>0.15876929619029842</v>
      </c>
      <c r="BR256" s="2">
        <f>SQRT('(5) year_D_R23p2-5.5km'!CB254^2+'(5) year_D_R23p2-5.5km'!$M254^2)</f>
        <v>0.15876929619029842</v>
      </c>
      <c r="BS256" s="2">
        <f>SQRT('(5) year_D_R23p2-5.5km'!CC254^2+'(5) year_D_R23p2-5.5km'!$M254^2)</f>
        <v>0.15876929619029842</v>
      </c>
      <c r="BT256" s="2">
        <f>SQRT('(5) year_D_R23p2-5.5km'!CD254^2+'(5) year_D_R23p2-5.5km'!$M254^2)</f>
        <v>0.15876929619029842</v>
      </c>
      <c r="BU256" s="2">
        <f>SQRT('(5) year_D_R23p2-5.5km'!CE254^2+'(5) year_D_R23p2-5.5km'!$M254^2)</f>
        <v>0.15876929619029842</v>
      </c>
      <c r="BV256" s="2">
        <f>SQRT('(5) year_D_R23p2-5.5km'!CF254^2+'(5) year_D_R23p2-5.5km'!$M254^2)</f>
        <v>0.15876929619029842</v>
      </c>
      <c r="BW256" s="2">
        <f>SQRT('(5) year_D_R23p2-5.5km'!CG254^2+'(5) year_D_R23p2-5.5km'!$M254^2)</f>
        <v>0.15876929619029842</v>
      </c>
      <c r="BX256" s="2">
        <f>SQRT('(5) year_D_R23p2-5.5km'!CH254^2+'(5) year_D_R23p2-5.5km'!$M254^2)</f>
        <v>0.15876929619029842</v>
      </c>
      <c r="BY256" s="2">
        <f>SQRT('(5) year_D_R23p2-5.5km'!CI254^2+'(5) year_D_R23p2-5.5km'!$M254^2)</f>
        <v>0.15876929619029842</v>
      </c>
      <c r="BZ256" s="2">
        <f>SQRT('(5) year_D_R23p2-5.5km'!CJ254^2+'(5) year_D_R23p2-5.5km'!$M254^2)</f>
        <v>0.15876929619029842</v>
      </c>
      <c r="CA256" s="2">
        <f>SQRT('(5) year_D_R23p2-5.5km'!CK254^2+'(5) year_D_R23p2-5.5km'!$M254^2)</f>
        <v>0.15876929619029842</v>
      </c>
      <c r="CB256" s="2">
        <f>SQRT('(5) year_D_R23p2-5.5km'!CL254^2+'(5) year_D_R23p2-5.5km'!$M254^2)</f>
        <v>0.15876929619029842</v>
      </c>
      <c r="CC256" s="2">
        <f>SQRT('(5) year_D_R23p2-5.5km'!CM254^2+'(5) year_D_R23p2-5.5km'!$M254^2)</f>
        <v>0.15876929619029842</v>
      </c>
      <c r="CD256" s="2">
        <f>SQRT('(5) year_D_R23p2-5.5km'!CN254^2+'(5) year_D_R23p2-5.5km'!$M254^2)</f>
        <v>0.15876929619029842</v>
      </c>
      <c r="CE256" s="2">
        <f>SQRT('(5) year_D_R23p2-5.5km'!CO254^2+'(5) year_D_R23p2-5.5km'!$M254^2)</f>
        <v>0.15876929619029842</v>
      </c>
      <c r="CF256" s="2">
        <f>SQRT('(5) year_D_R23p2-5.5km'!CP254^2+'(5) year_D_R23p2-5.5km'!$M254^2)</f>
        <v>0.15876929619029842</v>
      </c>
      <c r="CG256" s="2">
        <f>SQRT('(5) year_D_R23p2-5.5km'!CQ254^2+'(5) year_D_R23p2-5.5km'!$M254^2)</f>
        <v>0.15876929619029842</v>
      </c>
      <c r="CH256" s="2">
        <f>SQRT('(5) year_D_R23p2-5.5km'!CR254^2+'(5) year_D_R23p2-5.5km'!$M254^2)</f>
        <v>0.15876929619029842</v>
      </c>
      <c r="CI256" s="2">
        <f>SQRT('(5) year_D_R23p2-5.5km'!CS254^2+'(5) year_D_R23p2-5.5km'!$M254^2)</f>
        <v>0.15876929619029842</v>
      </c>
      <c r="CJ256" s="2">
        <f>SQRT('(5) year_D_R23p2-5.5km'!CT254^2+'(5) year_D_R23p2-5.5km'!$M254^2)</f>
        <v>0.15876929619029842</v>
      </c>
      <c r="CK256" s="2">
        <f>SQRT('(5) year_D_R23p2-5.5km'!CU254^2+'(5) year_D_R23p2-5.5km'!$M254^2)</f>
        <v>0.15876929619029842</v>
      </c>
      <c r="CL256" s="2">
        <f>SQRT('(5) year_D_R23p2-5.5km'!CV254^2+'(5) year_D_R23p2-5.5km'!$M254^2)</f>
        <v>0.15876929619029842</v>
      </c>
      <c r="CM256" s="2">
        <f>SQRT('(5) year_D_R23p2-5.5km'!CW254^2+'(5) year_D_R23p2-5.5km'!$M254^2)</f>
        <v>0.15876929619029842</v>
      </c>
      <c r="CN256" s="2">
        <f>SQRT('(5) year_D_R23p2-5.5km'!CX254^2+'(5) year_D_R23p2-5.5km'!$M254^2)</f>
        <v>0.15876929619029842</v>
      </c>
      <c r="CO256" s="2">
        <f>SQRT('(5) year_D_R23p2-5.5km'!CY254^2+'(5) year_D_R23p2-5.5km'!$M254^2)</f>
        <v>0.15876929619029842</v>
      </c>
      <c r="CP256" s="2">
        <f>SQRT('(5) year_D_R23p2-5.5km'!CZ254^2+'(5) year_D_R23p2-5.5km'!$M254^2)</f>
        <v>0.15876929619029842</v>
      </c>
      <c r="CQ256" s="2">
        <f>SQRT('(5) year_D_R23p2-5.5km'!DA254^2+'(5) year_D_R23p2-5.5km'!$M254^2)</f>
        <v>0.15876929619029842</v>
      </c>
      <c r="CR256" s="2">
        <f>SQRT('(5) year_D_R23p2-5.5km'!DB254^2+'(5) year_D_R23p2-5.5km'!$M254^2)</f>
        <v>0.15876929619029842</v>
      </c>
      <c r="CS256" s="2">
        <f>SQRT('(5) year_D_R23p2-5.5km'!DC254^2+'(5) year_D_R23p2-5.5km'!$M254^2)</f>
        <v>0.15876929619029842</v>
      </c>
      <c r="CT256" s="2">
        <f>SQRT('(5) year_D_R23p2-5.5km'!DD254^2+'(5) year_D_R23p2-5.5km'!$M254^2)</f>
        <v>0.15876929619029842</v>
      </c>
      <c r="CU256" s="2">
        <f>SQRT('(5) year_D_R23p2-5.5km'!DE254^2+'(5) year_D_R23p2-5.5km'!$M254^2)</f>
        <v>0.15876929619029842</v>
      </c>
      <c r="CV256" s="2">
        <f>SQRT('(5) year_D_R23p2-5.5km'!DF254^2+'(5) year_D_R23p2-5.5km'!$M254^2)</f>
        <v>0.15876929619029842</v>
      </c>
      <c r="CW256" s="2">
        <f>SQRT('(5) year_D_R23p2-5.5km'!DG254^2+'(5) year_D_R23p2-5.5km'!$M254^2)</f>
        <v>0.15876929619029842</v>
      </c>
      <c r="CX256" s="2">
        <f>SQRT('(5) year_D_R23p2-5.5km'!DH254^2+'(5) year_D_R23p2-5.5km'!$M254^2)</f>
        <v>0.15876929619029842</v>
      </c>
      <c r="CY256" s="90">
        <f t="shared" si="31"/>
        <v>2.3667929268087043E-2</v>
      </c>
      <c r="CZ256" s="2">
        <f t="shared" si="28"/>
        <v>3.7422281993458505E-2</v>
      </c>
      <c r="DA256" s="2">
        <f t="shared" si="32"/>
        <v>3.7422281993458505E-2</v>
      </c>
    </row>
    <row r="257" spans="1:105" x14ac:dyDescent="0.2">
      <c r="A257" s="170" t="s">
        <v>99</v>
      </c>
      <c r="B257" s="3" t="s">
        <v>177</v>
      </c>
      <c r="C257" s="2">
        <f>'(6) SMB_R23p2-5km_Gl'!P256-'(5) year_D_R23p2-5.5km'!P255</f>
        <v>9.8699659999999856E-2</v>
      </c>
      <c r="D257" s="2">
        <f>'(6) SMB_R23p2-5km_Gl'!Q256-'(5) year_D_R23p2-5.5km'!Q255</f>
        <v>-0.49130034000000022</v>
      </c>
      <c r="E257" s="2">
        <f>'(6) SMB_R23p2-5km_Gl'!R256-'(5) year_D_R23p2-5.5km'!R255</f>
        <v>-8.1300340000000304E-2</v>
      </c>
      <c r="F257" s="2">
        <f>'(6) SMB_R23p2-5km_Gl'!S256-'(5) year_D_R23p2-5.5km'!S255</f>
        <v>2.8699659999999794E-2</v>
      </c>
      <c r="G257" s="2">
        <f>'(6) SMB_R23p2-5km_Gl'!T256-'(5) year_D_R23p2-5.5km'!T255</f>
        <v>-0.5913003400000002</v>
      </c>
      <c r="H257" s="2">
        <f>'(6) SMB_R23p2-5km_Gl'!U256-'(5) year_D_R23p2-5.5km'!U255</f>
        <v>-2.1300340000000251E-2</v>
      </c>
      <c r="I257" s="2">
        <f>'(6) SMB_R23p2-5km_Gl'!V256-'(5) year_D_R23p2-5.5km'!V255</f>
        <v>-0.12130034000000012</v>
      </c>
      <c r="J257" s="2">
        <f>'(6) SMB_R23p2-5km_Gl'!W256-'(5) year_D_R23p2-5.5km'!W255</f>
        <v>-7.1300340000000295E-2</v>
      </c>
      <c r="K257" s="2">
        <f>'(6) SMB_R23p2-5km_Gl'!X256-'(5) year_D_R23p2-5.5km'!X255</f>
        <v>-0.29130034000000027</v>
      </c>
      <c r="L257" s="2">
        <f>'(6) SMB_R23p2-5km_Gl'!Y256-'(5) year_D_R23p2-5.5km'!Y255</f>
        <v>-0.63130034000000024</v>
      </c>
      <c r="M257" s="2">
        <f>'(6) SMB_R23p2-5km_Gl'!Z256-'(5) year_D_R23p2-5.5km'!Z255</f>
        <v>-0.77130034000000025</v>
      </c>
      <c r="N257" s="2">
        <f>'(6) SMB_R23p2-5km_Gl'!AA256-'(5) year_D_R23p2-5.5km'!AA255</f>
        <v>-0.60130034000000021</v>
      </c>
      <c r="O257" s="2">
        <f>'(6) SMB_R23p2-5km_Gl'!AB256-'(5) year_D_R23p2-5.5km'!AB255</f>
        <v>-0.90130034000000014</v>
      </c>
      <c r="P257" s="2">
        <f>'(6) SMB_R23p2-5km_Gl'!AC256-'(5) year_D_R23p2-5.5km'!AC255</f>
        <v>0.32869965999999984</v>
      </c>
      <c r="Q257" s="2">
        <f>'(6) SMB_R23p2-5km_Gl'!AD256-'(5) year_D_R23p2-5.5km'!AD255</f>
        <v>0.39869965999999968</v>
      </c>
      <c r="R257" s="2">
        <f>'(6) SMB_R23p2-5km_Gl'!AE256-'(5) year_D_R23p2-5.5km'!AE255</f>
        <v>-0.42130034000000027</v>
      </c>
      <c r="S257" s="2">
        <f>'(6) SMB_R23p2-5km_Gl'!AF256-'(5) year_D_R23p2-5.5km'!AF255</f>
        <v>-0.22703252000000007</v>
      </c>
      <c r="T257" s="2">
        <f>'(6) SMB_R23p2-5km_Gl'!AG256-'(5) year_D_R23p2-5.5km'!AG255</f>
        <v>-0.68174557000000013</v>
      </c>
      <c r="U257" s="2">
        <f>'(6) SMB_R23p2-5km_Gl'!AH256-'(5) year_D_R23p2-5.5km'!AH255</f>
        <v>5.3541379999999972E-2</v>
      </c>
      <c r="V257" s="2">
        <f>'(6) SMB_R23p2-5km_Gl'!AI256-'(5) year_D_R23p2-5.5km'!AI255</f>
        <v>-3.2190800000000186E-2</v>
      </c>
      <c r="W257" s="2">
        <f>'(6) SMB_R23p2-5km_Gl'!AJ256-'(5) year_D_R23p2-5.5km'!AJ255</f>
        <v>-0.44690384999999999</v>
      </c>
      <c r="X257" s="2">
        <f>'(6) SMB_R23p2-5km_Gl'!AK256-'(5) year_D_R23p2-5.5km'!AK255</f>
        <v>-0.55263603000000006</v>
      </c>
      <c r="Y257" s="2">
        <f>'(6) SMB_R23p2-5km_Gl'!AL256-'(5) year_D_R23p2-5.5km'!AL255</f>
        <v>-8.7349080000000079E-2</v>
      </c>
      <c r="Z257" s="2">
        <f>'(6) SMB_R23p2-5km_Gl'!AM256-'(5) year_D_R23p2-5.5km'!AM255</f>
        <v>-0.47308126000000017</v>
      </c>
      <c r="AA257" s="2">
        <f>'(6) SMB_R23p2-5km_Gl'!AN256-'(5) year_D_R23p2-5.5km'!AN255</f>
        <v>-0.25779431000000008</v>
      </c>
      <c r="AB257" s="2">
        <f>'(6) SMB_R23p2-5km_Gl'!AO256-'(5) year_D_R23p2-5.5km'!AO255</f>
        <v>-4.9824817999999382E-3</v>
      </c>
      <c r="AC257" s="2">
        <f>'(6) SMB_R23p2-5km_Gl'!AP256-'(5) year_D_R23p2-5.5km'!AP255</f>
        <v>-0.31212706839999993</v>
      </c>
      <c r="AD257" s="2">
        <f>'(6) SMB_R23p2-5km_Gl'!AQ256-'(5) year_D_R23p2-5.5km'!AQ255</f>
        <v>-0.36071687840000011</v>
      </c>
      <c r="AE257" s="2">
        <f>'(6) SMB_R23p2-5km_Gl'!AR256-'(5) year_D_R23p2-5.5km'!AR255</f>
        <v>-0.37758581459999996</v>
      </c>
      <c r="AF257" s="2">
        <f>'(6) SMB_R23p2-5km_Gl'!AS256-'(5) year_D_R23p2-5.5km'!AS255</f>
        <v>-0.7351589999999999</v>
      </c>
      <c r="AG257" s="2">
        <f>'(6) SMB_R23p2-5km_Gl'!AT256-'(5) year_D_R23p2-5.5km'!AT255</f>
        <v>-0.28383799999999992</v>
      </c>
      <c r="AH257" s="2">
        <f>'(6) SMB_R23p2-5km_Gl'!AU256-'(5) year_D_R23p2-5.5km'!AU255</f>
        <v>0.23295980700000007</v>
      </c>
      <c r="AI257" s="2">
        <f>'(6) SMB_R23p2-5km_Gl'!AV256-'(5) year_D_R23p2-5.5km'!AV255</f>
        <v>-0.36932516900000001</v>
      </c>
      <c r="AJ257" s="2">
        <f>'(6) SMB_R23p2-5km_Gl'!AW256-'(5) year_D_R23p2-5.5km'!AW255</f>
        <v>-0.58471329760000013</v>
      </c>
      <c r="AK257" s="2">
        <f>'(6) SMB_R23p2-5km_Gl'!AX256-'(5) year_D_R23p2-5.5km'!AX255</f>
        <v>-0.49185830399999986</v>
      </c>
      <c r="AL257" s="2">
        <f>'(6) SMB_R23p2-5km_Gl'!AY256-'(5) year_D_R23p2-5.5km'!AY255</f>
        <v>-0.15358472599999984</v>
      </c>
      <c r="AM257" s="2">
        <f>'(6) SMB_R23p2-5km_Gl'!AZ256-'(5) year_D_R23p2-5.5km'!AZ255</f>
        <v>-0.50032854660000015</v>
      </c>
      <c r="AN257" s="2">
        <f>'(6) SMB_R23p2-5km_Gl'!BA256-'(5) year_D_R23p2-5.5km'!BA255</f>
        <v>-0.20563020000000021</v>
      </c>
      <c r="AO257" s="2">
        <f>'(6) SMB_R23p2-5km_Gl'!BB256-'(5) year_D_R23p2-5.5km'!BB255</f>
        <v>7.5667033200000011E-2</v>
      </c>
      <c r="AP257" s="2">
        <f>'(6) SMB_R23p2-5km_Gl'!BC256-'(5) year_D_R23p2-5.5km'!BC255</f>
        <v>-0.27887971620000018</v>
      </c>
      <c r="AQ257" s="2">
        <f>'(6) SMB_R23p2-5km_Gl'!BD256-'(5) year_D_R23p2-5.5km'!BD255</f>
        <v>-0.54117842500000002</v>
      </c>
      <c r="AR257" s="2">
        <f>'(6) SMB_R23p2-5km_Gl'!BE256-'(5) year_D_R23p2-5.5km'!BE255</f>
        <v>0.11425439039999996</v>
      </c>
      <c r="AS257" s="2">
        <f>'(6) SMB_R23p2-5km_Gl'!BF256-'(5) year_D_R23p2-5.5km'!BF255</f>
        <v>-4.7461997600000139E-2</v>
      </c>
      <c r="AT257" s="2">
        <f>'(6) SMB_R23p2-5km_Gl'!BG256-'(5) year_D_R23p2-5.5km'!BG255</f>
        <v>-0.72412340899999983</v>
      </c>
      <c r="AU257" s="2">
        <f>'(6) SMB_R23p2-5km_Gl'!BH256-'(5) year_D_R23p2-5.5km'!BH255</f>
        <v>-2.4300149999999965E-2</v>
      </c>
      <c r="AV257" s="2">
        <f>'(6) SMB_R23p2-5km_Gl'!BI256-'(5) year_D_R23p2-5.5km'!BI255</f>
        <v>-0.63111015499999978</v>
      </c>
      <c r="AW257" s="2">
        <f>'(6) SMB_R23p2-5km_Gl'!BJ256-'(5) year_D_R23p2-5.5km'!BJ255</f>
        <v>-0.26738744499999989</v>
      </c>
      <c r="AX257" s="23">
        <f t="shared" si="33"/>
        <v>-0.28369607801304358</v>
      </c>
      <c r="AY257" s="23">
        <f t="shared" si="29"/>
        <v>-0.26294958684210551</v>
      </c>
      <c r="AZ257" s="23">
        <f t="shared" si="30"/>
        <v>-0.30701087111111108</v>
      </c>
      <c r="BD257" s="2">
        <f>SQRT('(5) year_D_R23p2-5.5km'!BN255^2+'(5) year_D_R23p2-5.5km'!$M255^2)</f>
        <v>1.4200019685787026</v>
      </c>
      <c r="BE257" s="2">
        <f>SQRT('(5) year_D_R23p2-5.5km'!BO255^2+'(5) year_D_R23p2-5.5km'!$M255^2)</f>
        <v>1.4200019685787026</v>
      </c>
      <c r="BF257" s="2">
        <f>SQRT('(5) year_D_R23p2-5.5km'!BP255^2+'(5) year_D_R23p2-5.5km'!$M255^2)</f>
        <v>1.4200019685787026</v>
      </c>
      <c r="BG257" s="2">
        <f>SQRT('(5) year_D_R23p2-5.5km'!BQ255^2+'(5) year_D_R23p2-5.5km'!$M255^2)</f>
        <v>1.4200019685787026</v>
      </c>
      <c r="BH257" s="2">
        <f>SQRT('(5) year_D_R23p2-5.5km'!BR255^2+'(5) year_D_R23p2-5.5km'!$M255^2)</f>
        <v>1.4200019685787026</v>
      </c>
      <c r="BI257" s="2">
        <f>SQRT('(5) year_D_R23p2-5.5km'!BS255^2+'(5) year_D_R23p2-5.5km'!$M255^2)</f>
        <v>1.4200019685787026</v>
      </c>
      <c r="BJ257" s="2">
        <f>SQRT('(5) year_D_R23p2-5.5km'!BT255^2+'(5) year_D_R23p2-5.5km'!$M255^2)</f>
        <v>1.4200019685787026</v>
      </c>
      <c r="BK257" s="2">
        <f>SQRT('(5) year_D_R23p2-5.5km'!BU255^2+'(5) year_D_R23p2-5.5km'!$M255^2)</f>
        <v>1.4200019685787026</v>
      </c>
      <c r="BL257" s="2">
        <f>SQRT('(5) year_D_R23p2-5.5km'!BV255^2+'(5) year_D_R23p2-5.5km'!$M255^2)</f>
        <v>1.4200019685787026</v>
      </c>
      <c r="BM257" s="2">
        <f>SQRT('(5) year_D_R23p2-5.5km'!BW255^2+'(5) year_D_R23p2-5.5km'!$M255^2)</f>
        <v>1.4200019685787026</v>
      </c>
      <c r="BN257" s="2">
        <f>SQRT('(5) year_D_R23p2-5.5km'!BX255^2+'(5) year_D_R23p2-5.5km'!$M255^2)</f>
        <v>1.3963606635639407</v>
      </c>
      <c r="BO257" s="2">
        <f>SQRT('(5) year_D_R23p2-5.5km'!BY255^2+'(5) year_D_R23p2-5.5km'!$M255^2)</f>
        <v>1.2852479159946719</v>
      </c>
      <c r="BP257" s="2">
        <f>SQRT('(5) year_D_R23p2-5.5km'!BZ255^2+'(5) year_D_R23p2-5.5km'!$M255^2)</f>
        <v>1.1788660145621743</v>
      </c>
      <c r="BQ257" s="2">
        <f>SQRT('(5) year_D_R23p2-5.5km'!CA255^2+'(5) year_D_R23p2-5.5km'!$M255^2)</f>
        <v>1.0783974109119463</v>
      </c>
      <c r="BR257" s="2">
        <f>SQRT('(5) year_D_R23p2-5.5km'!CB255^2+'(5) year_D_R23p2-5.5km'!$M255^2)</f>
        <v>0.98147878205112071</v>
      </c>
      <c r="BS257" s="2">
        <f>SQRT('(5) year_D_R23p2-5.5km'!CC255^2+'(5) year_D_R23p2-5.5km'!$M255^2)</f>
        <v>0.89047485252521508</v>
      </c>
      <c r="BT257" s="2">
        <f>SQRT('(5) year_D_R23p2-5.5km'!CD255^2+'(5) year_D_R23p2-5.5km'!$M255^2)</f>
        <v>0.79379896927698279</v>
      </c>
      <c r="BU257" s="2">
        <f>SQRT('(5) year_D_R23p2-5.5km'!CE255^2+'(5) year_D_R23p2-5.5km'!$M255^2)</f>
        <v>0.70317145193106523</v>
      </c>
      <c r="BV257" s="2">
        <f>SQRT('(5) year_D_R23p2-5.5km'!CF255^2+'(5) year_D_R23p2-5.5km'!$M255^2)</f>
        <v>0.61801291089524524</v>
      </c>
      <c r="BW257" s="2">
        <f>SQRT('(5) year_D_R23p2-5.5km'!CG255^2+'(5) year_D_R23p2-5.5km'!$M255^2)</f>
        <v>0.53866232039447093</v>
      </c>
      <c r="BX257" s="2">
        <f>SQRT('(5) year_D_R23p2-5.5km'!CH255^2+'(5) year_D_R23p2-5.5km'!$M255^2)</f>
        <v>0.46512358297236833</v>
      </c>
      <c r="BY257" s="2">
        <f>SQRT('(5) year_D_R23p2-5.5km'!CI255^2+'(5) year_D_R23p2-5.5km'!$M255^2)</f>
        <v>0.39593232402812084</v>
      </c>
      <c r="BZ257" s="2">
        <f>SQRT('(5) year_D_R23p2-5.5km'!CJ255^2+'(5) year_D_R23p2-5.5km'!$M255^2)</f>
        <v>0.33248031678447926</v>
      </c>
      <c r="CA257" s="2">
        <f>SQRT('(5) year_D_R23p2-5.5km'!CK255^2+'(5) year_D_R23p2-5.5km'!$M255^2)</f>
        <v>0.2755226900194388</v>
      </c>
      <c r="CB257" s="2">
        <f>SQRT('(5) year_D_R23p2-5.5km'!CL255^2+'(5) year_D_R23p2-5.5km'!$M255^2)</f>
        <v>0.23978103224660818</v>
      </c>
      <c r="CC257" s="2">
        <f>SQRT('(5) year_D_R23p2-5.5km'!CM255^2+'(5) year_D_R23p2-5.5km'!$M255^2)</f>
        <v>0.23902608111465387</v>
      </c>
      <c r="CD257" s="2">
        <f>SQRT('(5) year_D_R23p2-5.5km'!CN255^2+'(5) year_D_R23p2-5.5km'!$M255^2)</f>
        <v>0.25052478153159463</v>
      </c>
      <c r="CE257" s="2">
        <f>SQRT('(5) year_D_R23p2-5.5km'!CO255^2+'(5) year_D_R23p2-5.5km'!$M255^2)</f>
        <v>0.25182951252509372</v>
      </c>
      <c r="CF257" s="2">
        <f>SQRT('(5) year_D_R23p2-5.5km'!CP255^2+'(5) year_D_R23p2-5.5km'!$M255^2)</f>
        <v>0.23951341348437474</v>
      </c>
      <c r="CG257" s="2">
        <f>SQRT('(5) year_D_R23p2-5.5km'!CQ255^2+'(5) year_D_R23p2-5.5km'!$M255^2)</f>
        <v>0.20960202856178692</v>
      </c>
      <c r="CH257" s="2">
        <f>SQRT('(5) year_D_R23p2-5.5km'!CR255^2+'(5) year_D_R23p2-5.5km'!$M255^2)</f>
        <v>0.25725882324336119</v>
      </c>
      <c r="CI257" s="2">
        <f>SQRT('(5) year_D_R23p2-5.5km'!CS255^2+'(5) year_D_R23p2-5.5km'!$M255^2)</f>
        <v>0.27008530506432277</v>
      </c>
      <c r="CJ257" s="2">
        <f>SQRT('(5) year_D_R23p2-5.5km'!CT255^2+'(5) year_D_R23p2-5.5km'!$M255^2)</f>
        <v>0.26992752671705217</v>
      </c>
      <c r="CK257" s="2">
        <f>SQRT('(5) year_D_R23p2-5.5km'!CU255^2+'(5) year_D_R23p2-5.5km'!$M255^2)</f>
        <v>0.2602231899404398</v>
      </c>
      <c r="CL257" s="2">
        <f>SQRT('(5) year_D_R23p2-5.5km'!CV255^2+'(5) year_D_R23p2-5.5km'!$M255^2)</f>
        <v>0.24993141644359379</v>
      </c>
      <c r="CM257" s="2">
        <f>SQRT('(5) year_D_R23p2-5.5km'!CW255^2+'(5) year_D_R23p2-5.5km'!$M255^2)</f>
        <v>0.24106772430976567</v>
      </c>
      <c r="CN257" s="2">
        <f>SQRT('(5) year_D_R23p2-5.5km'!CX255^2+'(5) year_D_R23p2-5.5km'!$M255^2)</f>
        <v>0.24528252098571113</v>
      </c>
      <c r="CO257" s="2">
        <f>SQRT('(5) year_D_R23p2-5.5km'!CY255^2+'(5) year_D_R23p2-5.5km'!$M255^2)</f>
        <v>0.23067543045490096</v>
      </c>
      <c r="CP257" s="2">
        <f>SQRT('(5) year_D_R23p2-5.5km'!CZ255^2+'(5) year_D_R23p2-5.5km'!$M255^2)</f>
        <v>0.24378412693595949</v>
      </c>
      <c r="CQ257" s="2">
        <f>SQRT('(5) year_D_R23p2-5.5km'!DA255^2+'(5) year_D_R23p2-5.5km'!$M255^2)</f>
        <v>0.25717943747180932</v>
      </c>
      <c r="CR257" s="2">
        <f>SQRT('(5) year_D_R23p2-5.5km'!DB255^2+'(5) year_D_R23p2-5.5km'!$M255^2)</f>
        <v>0.2353148466014979</v>
      </c>
      <c r="CS257" s="2">
        <f>SQRT('(5) year_D_R23p2-5.5km'!DC255^2+'(5) year_D_R23p2-5.5km'!$M255^2)</f>
        <v>0.22304843791811585</v>
      </c>
      <c r="CT257" s="2">
        <f>SQRT('(5) year_D_R23p2-5.5km'!DD255^2+'(5) year_D_R23p2-5.5km'!$M255^2)</f>
        <v>0.23665392182063877</v>
      </c>
      <c r="CU257" s="2">
        <f>SQRT('(5) year_D_R23p2-5.5km'!DE255^2+'(5) year_D_R23p2-5.5km'!$M255^2)</f>
        <v>0.24037983154114706</v>
      </c>
      <c r="CV257" s="2">
        <f>SQRT('(5) year_D_R23p2-5.5km'!DF255^2+'(5) year_D_R23p2-5.5km'!$M255^2)</f>
        <v>0.24174728638621182</v>
      </c>
      <c r="CW257" s="2">
        <f>SQRT('(5) year_D_R23p2-5.5km'!DG255^2+'(5) year_D_R23p2-5.5km'!$M255^2)</f>
        <v>0.25115447940066427</v>
      </c>
      <c r="CX257" s="2">
        <f>SQRT('(5) year_D_R23p2-5.5km'!DH255^2+'(5) year_D_R23p2-5.5km'!$M255^2)</f>
        <v>0.23932516299489526</v>
      </c>
      <c r="CY257" s="90">
        <f t="shared" si="31"/>
        <v>9.8897530849108753E-2</v>
      </c>
      <c r="CZ257" s="2">
        <f t="shared" si="28"/>
        <v>0.28688474147852655</v>
      </c>
      <c r="DA257" s="2">
        <f t="shared" si="32"/>
        <v>5.7653162420601832E-2</v>
      </c>
    </row>
    <row r="258" spans="1:105" ht="17" thickBot="1" x14ac:dyDescent="0.25">
      <c r="A258" s="170" t="s">
        <v>103</v>
      </c>
      <c r="B258" s="54" t="s">
        <v>177</v>
      </c>
      <c r="C258" s="2">
        <f>'(6) SMB_R23p2-5km_Gl'!P257-'(5) year_D_R23p2-5.5km'!P256</f>
        <v>6.0200000000000031E-2</v>
      </c>
      <c r="D258" s="2">
        <f>'(6) SMB_R23p2-5km_Gl'!Q257-'(5) year_D_R23p2-5.5km'!Q256</f>
        <v>-9.98E-2</v>
      </c>
      <c r="E258" s="2">
        <f>'(6) SMB_R23p2-5km_Gl'!R257-'(5) year_D_R23p2-5.5km'!R256</f>
        <v>1.0200000000000015E-2</v>
      </c>
      <c r="F258" s="2">
        <f>'(6) SMB_R23p2-5km_Gl'!S257-'(5) year_D_R23p2-5.5km'!S256</f>
        <v>3.0200000000000005E-2</v>
      </c>
      <c r="G258" s="2">
        <f>'(6) SMB_R23p2-5km_Gl'!T257-'(5) year_D_R23p2-5.5km'!T256</f>
        <v>-6.9800000000000001E-2</v>
      </c>
      <c r="H258" s="2">
        <f>'(6) SMB_R23p2-5km_Gl'!U257-'(5) year_D_R23p2-5.5km'!U256</f>
        <v>9.0200000000000002E-2</v>
      </c>
      <c r="I258" s="2">
        <f>'(6) SMB_R23p2-5km_Gl'!V257-'(5) year_D_R23p2-5.5km'!V256</f>
        <v>9.0200000000000002E-2</v>
      </c>
      <c r="J258" s="2">
        <f>'(6) SMB_R23p2-5km_Gl'!W257-'(5) year_D_R23p2-5.5km'!W256</f>
        <v>4.0200000000000014E-2</v>
      </c>
      <c r="K258" s="2">
        <f>'(6) SMB_R23p2-5km_Gl'!X257-'(5) year_D_R23p2-5.5km'!X256</f>
        <v>-2.9799999999999993E-2</v>
      </c>
      <c r="L258" s="2">
        <f>'(6) SMB_R23p2-5km_Gl'!Y257-'(5) year_D_R23p2-5.5km'!Y256</f>
        <v>-0.10979999999999999</v>
      </c>
      <c r="M258" s="2">
        <f>'(6) SMB_R23p2-5km_Gl'!Z257-'(5) year_D_R23p2-5.5km'!Z256</f>
        <v>-0.10979999999999999</v>
      </c>
      <c r="N258" s="2">
        <f>'(6) SMB_R23p2-5km_Gl'!AA257-'(5) year_D_R23p2-5.5km'!AA256</f>
        <v>-9.98E-2</v>
      </c>
      <c r="O258" s="2">
        <f>'(6) SMB_R23p2-5km_Gl'!AB257-'(5) year_D_R23p2-5.5km'!AB256</f>
        <v>-0.1898</v>
      </c>
      <c r="P258" s="2">
        <f>'(6) SMB_R23p2-5km_Gl'!AC257-'(5) year_D_R23p2-5.5km'!AC256</f>
        <v>0.13019999999999998</v>
      </c>
      <c r="Q258" s="2">
        <f>'(6) SMB_R23p2-5km_Gl'!AD257-'(5) year_D_R23p2-5.5km'!AD256</f>
        <v>8.0199999999999994E-2</v>
      </c>
      <c r="R258" s="2">
        <f>'(6) SMB_R23p2-5km_Gl'!AE257-'(5) year_D_R23p2-5.5km'!AE256</f>
        <v>-7.9799999999999982E-2</v>
      </c>
      <c r="S258" s="2">
        <f>'(6) SMB_R23p2-5km_Gl'!AF257-'(5) year_D_R23p2-5.5km'!AF256</f>
        <v>-9.8000000000000032E-3</v>
      </c>
      <c r="T258" s="2">
        <f>'(6) SMB_R23p2-5km_Gl'!AG257-'(5) year_D_R23p2-5.5km'!AG256</f>
        <v>-0.13979999999999998</v>
      </c>
      <c r="U258" s="2">
        <f>'(6) SMB_R23p2-5km_Gl'!AH257-'(5) year_D_R23p2-5.5km'!AH256</f>
        <v>2.0199999999999996E-2</v>
      </c>
      <c r="V258" s="2">
        <f>'(6) SMB_R23p2-5km_Gl'!AI257-'(5) year_D_R23p2-5.5km'!AI256</f>
        <v>1.0200000000000015E-2</v>
      </c>
      <c r="W258" s="2">
        <f>'(6) SMB_R23p2-5km_Gl'!AJ257-'(5) year_D_R23p2-5.5km'!AJ256</f>
        <v>-0.11979999999999999</v>
      </c>
      <c r="X258" s="2">
        <f>'(6) SMB_R23p2-5km_Gl'!AK257-'(5) year_D_R23p2-5.5km'!AK256</f>
        <v>-0.1298</v>
      </c>
      <c r="Y258" s="2">
        <f>'(6) SMB_R23p2-5km_Gl'!AL257-'(5) year_D_R23p2-5.5km'!AL256</f>
        <v>-8.9799999999999991E-2</v>
      </c>
      <c r="Z258" s="2">
        <f>'(6) SMB_R23p2-5km_Gl'!AM257-'(5) year_D_R23p2-5.5km'!AM256</f>
        <v>-9.98E-2</v>
      </c>
      <c r="AA258" s="2">
        <f>'(6) SMB_R23p2-5km_Gl'!AN257-'(5) year_D_R23p2-5.5km'!AN256</f>
        <v>-8.9799999999999991E-2</v>
      </c>
      <c r="AB258" s="2">
        <f>'(6) SMB_R23p2-5km_Gl'!AO257-'(5) year_D_R23p2-5.5km'!AO256</f>
        <v>-6.9800000000000001E-2</v>
      </c>
      <c r="AC258" s="2">
        <f>'(6) SMB_R23p2-5km_Gl'!AP257-'(5) year_D_R23p2-5.5km'!AP256</f>
        <v>-0.14979999999999999</v>
      </c>
      <c r="AD258" s="2">
        <f>'(6) SMB_R23p2-5km_Gl'!AQ257-'(5) year_D_R23p2-5.5km'!AQ256</f>
        <v>-9.98E-2</v>
      </c>
      <c r="AE258" s="2">
        <f>'(6) SMB_R23p2-5km_Gl'!AR257-'(5) year_D_R23p2-5.5km'!AR256</f>
        <v>-0.10979999999999999</v>
      </c>
      <c r="AF258" s="2">
        <f>'(6) SMB_R23p2-5km_Gl'!AS257-'(5) year_D_R23p2-5.5km'!AS256</f>
        <v>-0.16980000000000001</v>
      </c>
      <c r="AG258" s="2">
        <f>'(6) SMB_R23p2-5km_Gl'!AT257-'(5) year_D_R23p2-5.5km'!AT256</f>
        <v>-8.9799999999999991E-2</v>
      </c>
      <c r="AH258" s="2">
        <f>'(6) SMB_R23p2-5km_Gl'!AU257-'(5) year_D_R23p2-5.5km'!AU256</f>
        <v>0.12020000000000003</v>
      </c>
      <c r="AI258" s="2">
        <f>'(6) SMB_R23p2-5km_Gl'!AV257-'(5) year_D_R23p2-5.5km'!AV256</f>
        <v>-7.9799999999999982E-2</v>
      </c>
      <c r="AJ258" s="2">
        <f>'(6) SMB_R23p2-5km_Gl'!AW257-'(5) year_D_R23p2-5.5km'!AW256</f>
        <v>-0.14979999999999999</v>
      </c>
      <c r="AK258" s="2">
        <f>'(6) SMB_R23p2-5km_Gl'!AX257-'(5) year_D_R23p2-5.5km'!AX256</f>
        <v>-0.13979999999999998</v>
      </c>
      <c r="AL258" s="2">
        <f>'(6) SMB_R23p2-5km_Gl'!AY257-'(5) year_D_R23p2-5.5km'!AY256</f>
        <v>-4.9799999999999983E-2</v>
      </c>
      <c r="AM258" s="2">
        <f>'(6) SMB_R23p2-5km_Gl'!AZ257-'(5) year_D_R23p2-5.5km'!AZ256</f>
        <v>-0.1298</v>
      </c>
      <c r="AN258" s="2">
        <f>'(6) SMB_R23p2-5km_Gl'!BA257-'(5) year_D_R23p2-5.5km'!BA256</f>
        <v>-6.9800000000000001E-2</v>
      </c>
      <c r="AO258" s="2">
        <f>'(6) SMB_R23p2-5km_Gl'!BB257-'(5) year_D_R23p2-5.5km'!BB256</f>
        <v>-2.9799999999999993E-2</v>
      </c>
      <c r="AP258" s="2">
        <f>'(6) SMB_R23p2-5km_Gl'!BC257-'(5) year_D_R23p2-5.5km'!BC256</f>
        <v>-0.11979999999999999</v>
      </c>
      <c r="AQ258" s="2">
        <f>'(6) SMB_R23p2-5km_Gl'!BD257-'(5) year_D_R23p2-5.5km'!BD256</f>
        <v>-0.13979999999999998</v>
      </c>
      <c r="AR258" s="2">
        <f>'(6) SMB_R23p2-5km_Gl'!BE257-'(5) year_D_R23p2-5.5km'!BE256</f>
        <v>-9.8000000000000032E-3</v>
      </c>
      <c r="AS258" s="2">
        <f>'(6) SMB_R23p2-5km_Gl'!BF257-'(5) year_D_R23p2-5.5km'!BF256</f>
        <v>1.0200000000000015E-2</v>
      </c>
      <c r="AT258" s="2">
        <f>'(6) SMB_R23p2-5km_Gl'!BG257-'(5) year_D_R23p2-5.5km'!BG256</f>
        <v>-0.17979999999999999</v>
      </c>
      <c r="AU258" s="2">
        <f>'(6) SMB_R23p2-5km_Gl'!BH257-'(5) year_D_R23p2-5.5km'!BH256</f>
        <v>-2.9799999999999993E-2</v>
      </c>
      <c r="AV258" s="2">
        <f>'(6) SMB_R23p2-5km_Gl'!BI257-'(5) year_D_R23p2-5.5km'!BI256</f>
        <v>-0.1298</v>
      </c>
      <c r="AW258" s="2">
        <f>'(6) SMB_R23p2-5km_Gl'!BJ257-'(5) year_D_R23p2-5.5km'!BJ256</f>
        <v>-7.9799999999999982E-2</v>
      </c>
      <c r="AX258" s="23">
        <f t="shared" si="33"/>
        <v>-5.9147826086956498E-2</v>
      </c>
      <c r="AY258" s="23">
        <f t="shared" si="29"/>
        <v>-2.0326315789473682E-2</v>
      </c>
      <c r="AZ258" s="23">
        <f t="shared" si="30"/>
        <v>-8.3133333333333323E-2</v>
      </c>
      <c r="BA258" s="77"/>
      <c r="BB258" s="39"/>
      <c r="BC258" s="39"/>
      <c r="BD258" s="2">
        <f>SQRT('(5) year_D_R23p2-5.5km'!BN256^2+'(5) year_D_R23p2-5.5km'!$M256^2)</f>
        <v>6.713913894125384E-2</v>
      </c>
      <c r="BE258" s="2">
        <f>SQRT('(5) year_D_R23p2-5.5km'!BO256^2+'(5) year_D_R23p2-5.5km'!$M256^2)</f>
        <v>6.713913894125384E-2</v>
      </c>
      <c r="BF258" s="2">
        <f>SQRT('(5) year_D_R23p2-5.5km'!BP256^2+'(5) year_D_R23p2-5.5km'!$M256^2)</f>
        <v>6.713913894125384E-2</v>
      </c>
      <c r="BG258" s="2">
        <f>SQRT('(5) year_D_R23p2-5.5km'!BQ256^2+'(5) year_D_R23p2-5.5km'!$M256^2)</f>
        <v>6.713913894125384E-2</v>
      </c>
      <c r="BH258" s="2">
        <f>SQRT('(5) year_D_R23p2-5.5km'!BR256^2+'(5) year_D_R23p2-5.5km'!$M256^2)</f>
        <v>6.713913894125384E-2</v>
      </c>
      <c r="BI258" s="2">
        <f>SQRT('(5) year_D_R23p2-5.5km'!BS256^2+'(5) year_D_R23p2-5.5km'!$M256^2)</f>
        <v>6.713913894125384E-2</v>
      </c>
      <c r="BJ258" s="2">
        <f>SQRT('(5) year_D_R23p2-5.5km'!BT256^2+'(5) year_D_R23p2-5.5km'!$M256^2)</f>
        <v>6.713913894125384E-2</v>
      </c>
      <c r="BK258" s="2">
        <f>SQRT('(5) year_D_R23p2-5.5km'!BU256^2+'(5) year_D_R23p2-5.5km'!$M256^2)</f>
        <v>6.713913894125384E-2</v>
      </c>
      <c r="BL258" s="2">
        <f>SQRT('(5) year_D_R23p2-5.5km'!BV256^2+'(5) year_D_R23p2-5.5km'!$M256^2)</f>
        <v>6.713913894125384E-2</v>
      </c>
      <c r="BM258" s="2">
        <f>SQRT('(5) year_D_R23p2-5.5km'!BW256^2+'(5) year_D_R23p2-5.5km'!$M256^2)</f>
        <v>6.713913894125384E-2</v>
      </c>
      <c r="BN258" s="2">
        <f>SQRT('(5) year_D_R23p2-5.5km'!BX256^2+'(5) year_D_R23p2-5.5km'!$M256^2)</f>
        <v>6.713913894125384E-2</v>
      </c>
      <c r="BO258" s="2">
        <f>SQRT('(5) year_D_R23p2-5.5km'!BY256^2+'(5) year_D_R23p2-5.5km'!$M256^2)</f>
        <v>6.713913894125384E-2</v>
      </c>
      <c r="BP258" s="2">
        <f>SQRT('(5) year_D_R23p2-5.5km'!BZ256^2+'(5) year_D_R23p2-5.5km'!$M256^2)</f>
        <v>6.713913894125384E-2</v>
      </c>
      <c r="BQ258" s="2">
        <f>SQRT('(5) year_D_R23p2-5.5km'!CA256^2+'(5) year_D_R23p2-5.5km'!$M256^2)</f>
        <v>6.713913894125384E-2</v>
      </c>
      <c r="BR258" s="2">
        <f>SQRT('(5) year_D_R23p2-5.5km'!CB256^2+'(5) year_D_R23p2-5.5km'!$M256^2)</f>
        <v>6.713913894125384E-2</v>
      </c>
      <c r="BS258" s="2">
        <f>SQRT('(5) year_D_R23p2-5.5km'!CC256^2+'(5) year_D_R23p2-5.5km'!$M256^2)</f>
        <v>6.713913894125384E-2</v>
      </c>
      <c r="BT258" s="2">
        <f>SQRT('(5) year_D_R23p2-5.5km'!CD256^2+'(5) year_D_R23p2-5.5km'!$M256^2)</f>
        <v>6.713913894125384E-2</v>
      </c>
      <c r="BU258" s="2">
        <f>SQRT('(5) year_D_R23p2-5.5km'!CE256^2+'(5) year_D_R23p2-5.5km'!$M256^2)</f>
        <v>6.713913894125384E-2</v>
      </c>
      <c r="BV258" s="2">
        <f>SQRT('(5) year_D_R23p2-5.5km'!CF256^2+'(5) year_D_R23p2-5.5km'!$M256^2)</f>
        <v>6.713913894125384E-2</v>
      </c>
      <c r="BW258" s="2">
        <f>SQRT('(5) year_D_R23p2-5.5km'!CG256^2+'(5) year_D_R23p2-5.5km'!$M256^2)</f>
        <v>6.713913894125384E-2</v>
      </c>
      <c r="BX258" s="2">
        <f>SQRT('(5) year_D_R23p2-5.5km'!CH256^2+'(5) year_D_R23p2-5.5km'!$M256^2)</f>
        <v>6.713913894125384E-2</v>
      </c>
      <c r="BY258" s="2">
        <f>SQRT('(5) year_D_R23p2-5.5km'!CI256^2+'(5) year_D_R23p2-5.5km'!$M256^2)</f>
        <v>6.713913894125384E-2</v>
      </c>
      <c r="BZ258" s="2">
        <f>SQRT('(5) year_D_R23p2-5.5km'!CJ256^2+'(5) year_D_R23p2-5.5km'!$M256^2)</f>
        <v>6.713913894125384E-2</v>
      </c>
      <c r="CA258" s="2">
        <f>SQRT('(5) year_D_R23p2-5.5km'!CK256^2+'(5) year_D_R23p2-5.5km'!$M256^2)</f>
        <v>6.713913894125384E-2</v>
      </c>
      <c r="CB258" s="2">
        <f>SQRT('(5) year_D_R23p2-5.5km'!CL256^2+'(5) year_D_R23p2-5.5km'!$M256^2)</f>
        <v>6.713913894125384E-2</v>
      </c>
      <c r="CC258" s="2">
        <f>SQRT('(5) year_D_R23p2-5.5km'!CM256^2+'(5) year_D_R23p2-5.5km'!$M256^2)</f>
        <v>6.713913894125384E-2</v>
      </c>
      <c r="CD258" s="2">
        <f>SQRT('(5) year_D_R23p2-5.5km'!CN256^2+'(5) year_D_R23p2-5.5km'!$M256^2)</f>
        <v>6.713913894125384E-2</v>
      </c>
      <c r="CE258" s="2">
        <f>SQRT('(5) year_D_R23p2-5.5km'!CO256^2+'(5) year_D_R23p2-5.5km'!$M256^2)</f>
        <v>6.713913894125384E-2</v>
      </c>
      <c r="CF258" s="2">
        <f>SQRT('(5) year_D_R23p2-5.5km'!CP256^2+'(5) year_D_R23p2-5.5km'!$M256^2)</f>
        <v>6.713913894125384E-2</v>
      </c>
      <c r="CG258" s="2">
        <f>SQRT('(5) year_D_R23p2-5.5km'!CQ256^2+'(5) year_D_R23p2-5.5km'!$M256^2)</f>
        <v>6.713913894125384E-2</v>
      </c>
      <c r="CH258" s="2">
        <f>SQRT('(5) year_D_R23p2-5.5km'!CR256^2+'(5) year_D_R23p2-5.5km'!$M256^2)</f>
        <v>6.713913894125384E-2</v>
      </c>
      <c r="CI258" s="2">
        <f>SQRT('(5) year_D_R23p2-5.5km'!CS256^2+'(5) year_D_R23p2-5.5km'!$M256^2)</f>
        <v>6.713913894125384E-2</v>
      </c>
      <c r="CJ258" s="2">
        <f>SQRT('(5) year_D_R23p2-5.5km'!CT256^2+'(5) year_D_R23p2-5.5km'!$M256^2)</f>
        <v>6.713913894125384E-2</v>
      </c>
      <c r="CK258" s="2">
        <f>SQRT('(5) year_D_R23p2-5.5km'!CU256^2+'(5) year_D_R23p2-5.5km'!$M256^2)</f>
        <v>6.713913894125384E-2</v>
      </c>
      <c r="CL258" s="2">
        <f>SQRT('(5) year_D_R23p2-5.5km'!CV256^2+'(5) year_D_R23p2-5.5km'!$M256^2)</f>
        <v>6.713913894125384E-2</v>
      </c>
      <c r="CM258" s="2">
        <f>SQRT('(5) year_D_R23p2-5.5km'!CW256^2+'(5) year_D_R23p2-5.5km'!$M256^2)</f>
        <v>6.713913894125384E-2</v>
      </c>
      <c r="CN258" s="2">
        <f>SQRT('(5) year_D_R23p2-5.5km'!CX256^2+'(5) year_D_R23p2-5.5km'!$M256^2)</f>
        <v>6.713913894125384E-2</v>
      </c>
      <c r="CO258" s="2">
        <f>SQRT('(5) year_D_R23p2-5.5km'!CY256^2+'(5) year_D_R23p2-5.5km'!$M256^2)</f>
        <v>6.713913894125384E-2</v>
      </c>
      <c r="CP258" s="2">
        <f>SQRT('(5) year_D_R23p2-5.5km'!CZ256^2+'(5) year_D_R23p2-5.5km'!$M256^2)</f>
        <v>6.713913894125384E-2</v>
      </c>
      <c r="CQ258" s="2">
        <f>SQRT('(5) year_D_R23p2-5.5km'!DA256^2+'(5) year_D_R23p2-5.5km'!$M256^2)</f>
        <v>6.713913894125384E-2</v>
      </c>
      <c r="CR258" s="2">
        <f>SQRT('(5) year_D_R23p2-5.5km'!DB256^2+'(5) year_D_R23p2-5.5km'!$M256^2)</f>
        <v>6.713913894125384E-2</v>
      </c>
      <c r="CS258" s="2">
        <f>SQRT('(5) year_D_R23p2-5.5km'!DC256^2+'(5) year_D_R23p2-5.5km'!$M256^2)</f>
        <v>6.713913894125384E-2</v>
      </c>
      <c r="CT258" s="2">
        <f>SQRT('(5) year_D_R23p2-5.5km'!DD256^2+'(5) year_D_R23p2-5.5km'!$M256^2)</f>
        <v>6.713913894125384E-2</v>
      </c>
      <c r="CU258" s="2">
        <f>SQRT('(5) year_D_R23p2-5.5km'!DE256^2+'(5) year_D_R23p2-5.5km'!$M256^2)</f>
        <v>6.713913894125384E-2</v>
      </c>
      <c r="CV258" s="2">
        <f>SQRT('(5) year_D_R23p2-5.5km'!DF256^2+'(5) year_D_R23p2-5.5km'!$M256^2)</f>
        <v>6.713913894125384E-2</v>
      </c>
      <c r="CW258" s="2">
        <f>SQRT('(5) year_D_R23p2-5.5km'!DG256^2+'(5) year_D_R23p2-5.5km'!$M256^2)</f>
        <v>6.713913894125384E-2</v>
      </c>
      <c r="CX258" s="2">
        <f>SQRT('(5) year_D_R23p2-5.5km'!DH256^2+'(5) year_D_R23p2-5.5km'!$M256^2)</f>
        <v>6.713913894125384E-2</v>
      </c>
      <c r="CY258" s="90">
        <f t="shared" si="31"/>
        <v>1.0008511908229784E-2</v>
      </c>
      <c r="CZ258" s="2">
        <f t="shared" si="28"/>
        <v>1.582484680946214E-2</v>
      </c>
      <c r="DA258" s="2">
        <f t="shared" si="32"/>
        <v>1.582484680946214E-2</v>
      </c>
    </row>
    <row r="259" spans="1:105" x14ac:dyDescent="0.2">
      <c r="A259" s="170" t="s">
        <v>98</v>
      </c>
      <c r="B259" s="54" t="s">
        <v>177</v>
      </c>
      <c r="C259" s="2">
        <f>'(6) SMB_R23p2-5km_Gl'!P258-'(5) year_D_R23p2-5.5km'!P257</f>
        <v>3.751028479999996E-2</v>
      </c>
      <c r="D259" s="2">
        <f>'(6) SMB_R23p2-5km_Gl'!Q258-'(5) year_D_R23p2-5.5km'!Q257</f>
        <v>-0.36248971520000006</v>
      </c>
      <c r="E259" s="2">
        <f>'(6) SMB_R23p2-5km_Gl'!R258-'(5) year_D_R23p2-5.5km'!R257</f>
        <v>-0.10248971520000005</v>
      </c>
      <c r="F259" s="2">
        <f>'(6) SMB_R23p2-5km_Gl'!S258-'(5) year_D_R23p2-5.5km'!S257</f>
        <v>-1.2489715199999973E-2</v>
      </c>
      <c r="G259" s="2">
        <f>'(6) SMB_R23p2-5km_Gl'!T258-'(5) year_D_R23p2-5.5km'!T257</f>
        <v>-0.4824897152</v>
      </c>
      <c r="H259" s="2">
        <f>'(6) SMB_R23p2-5km_Gl'!U258-'(5) year_D_R23p2-5.5km'!U257</f>
        <v>-7.2489715200000027E-2</v>
      </c>
      <c r="I259" s="2">
        <f>'(6) SMB_R23p2-5km_Gl'!V258-'(5) year_D_R23p2-5.5km'!V257</f>
        <v>-0.11248971520000006</v>
      </c>
      <c r="J259" s="2">
        <f>'(6) SMB_R23p2-5km_Gl'!W258-'(5) year_D_R23p2-5.5km'!W257</f>
        <v>-0.13248971519999997</v>
      </c>
      <c r="K259" s="2">
        <f>'(6) SMB_R23p2-5km_Gl'!X258-'(5) year_D_R23p2-5.5km'!X257</f>
        <v>-0.28248971519999999</v>
      </c>
      <c r="L259" s="2">
        <f>'(6) SMB_R23p2-5km_Gl'!Y258-'(5) year_D_R23p2-5.5km'!Y257</f>
        <v>-0.49248971520000001</v>
      </c>
      <c r="M259" s="2">
        <f>'(6) SMB_R23p2-5km_Gl'!Z258-'(5) year_D_R23p2-5.5km'!Z257</f>
        <v>-0.64248971519999998</v>
      </c>
      <c r="N259" s="2">
        <f>'(6) SMB_R23p2-5km_Gl'!AA258-'(5) year_D_R23p2-5.5km'!AA257</f>
        <v>-0.50248971520000008</v>
      </c>
      <c r="O259" s="2">
        <f>'(6) SMB_R23p2-5km_Gl'!AB258-'(5) year_D_R23p2-5.5km'!AB257</f>
        <v>-0.72248971520000005</v>
      </c>
      <c r="P259" s="2">
        <f>'(6) SMB_R23p2-5km_Gl'!AC258-'(5) year_D_R23p2-5.5km'!AC257</f>
        <v>0.12751028480000004</v>
      </c>
      <c r="Q259" s="2">
        <f>'(6) SMB_R23p2-5km_Gl'!AD258-'(5) year_D_R23p2-5.5km'!AD257</f>
        <v>0.23751028479999992</v>
      </c>
      <c r="R259" s="2">
        <f>'(6) SMB_R23p2-5km_Gl'!AE258-'(5) year_D_R23p2-5.5km'!AE257</f>
        <v>-0.32248971520000003</v>
      </c>
      <c r="S259" s="2">
        <f>'(6) SMB_R23p2-5km_Gl'!AF258-'(5) year_D_R23p2-5.5km'!AF257</f>
        <v>-0.24713466000000006</v>
      </c>
      <c r="T259" s="2">
        <f>'(6) SMB_R23p2-5km_Gl'!AG258-'(5) year_D_R23p2-5.5km'!AG257</f>
        <v>-0.58267211399999996</v>
      </c>
      <c r="U259" s="2">
        <f>'(6) SMB_R23p2-5km_Gl'!AH258-'(5) year_D_R23p2-5.5km'!AH257</f>
        <v>-4.7317058799999923E-2</v>
      </c>
      <c r="V259" s="2">
        <f>'(6) SMB_R23p2-5km_Gl'!AI258-'(5) year_D_R23p2-5.5km'!AI257</f>
        <v>-4.1962003599999909E-2</v>
      </c>
      <c r="W259" s="2">
        <f>'(6) SMB_R23p2-5km_Gl'!AJ258-'(5) year_D_R23p2-5.5km'!AJ257</f>
        <v>-0.40749945759999995</v>
      </c>
      <c r="X259" s="2">
        <f>'(6) SMB_R23p2-5km_Gl'!AK258-'(5) year_D_R23p2-5.5km'!AK257</f>
        <v>-0.51214440240000003</v>
      </c>
      <c r="Y259" s="2">
        <f>'(6) SMB_R23p2-5km_Gl'!AL258-'(5) year_D_R23p2-5.5km'!AL257</f>
        <v>-0.36703913759999984</v>
      </c>
      <c r="Z259" s="2">
        <f>'(6) SMB_R23p2-5km_Gl'!AM258-'(5) year_D_R23p2-5.5km'!AM257</f>
        <v>-0.60998700039999987</v>
      </c>
      <c r="AA259" s="2">
        <f>'(6) SMB_R23p2-5km_Gl'!AN258-'(5) year_D_R23p2-5.5km'!AN257</f>
        <v>-0.56303659999999989</v>
      </c>
      <c r="AB259" s="2">
        <f>'(6) SMB_R23p2-5km_Gl'!AO258-'(5) year_D_R23p2-5.5km'!AO257</f>
        <v>-0.38569509999999996</v>
      </c>
      <c r="AC259" s="2">
        <f>'(6) SMB_R23p2-5km_Gl'!AP258-'(5) year_D_R23p2-5.5km'!AP257</f>
        <v>-0.683417583</v>
      </c>
      <c r="AD259" s="2">
        <f>'(6) SMB_R23p2-5km_Gl'!AQ258-'(5) year_D_R23p2-5.5km'!AQ257</f>
        <v>-0.68338290000000002</v>
      </c>
      <c r="AE259" s="2">
        <f>'(6) SMB_R23p2-5km_Gl'!AR258-'(5) year_D_R23p2-5.5km'!AR257</f>
        <v>-0.59212853149999956</v>
      </c>
      <c r="AF259" s="2">
        <f>'(6) SMB_R23p2-5km_Gl'!AS258-'(5) year_D_R23p2-5.5km'!AS257</f>
        <v>-0.95900715759999977</v>
      </c>
      <c r="AG259" s="2">
        <f>'(6) SMB_R23p2-5km_Gl'!AT258-'(5) year_D_R23p2-5.5km'!AT257</f>
        <v>-0.69824160389999979</v>
      </c>
      <c r="AH259" s="2">
        <f>'(6) SMB_R23p2-5km_Gl'!AU258-'(5) year_D_R23p2-5.5km'!AU257</f>
        <v>-0.48221536129999976</v>
      </c>
      <c r="AI259" s="2">
        <f>'(6) SMB_R23p2-5km_Gl'!AV258-'(5) year_D_R23p2-5.5km'!AV257</f>
        <v>-1.0598756565999998</v>
      </c>
      <c r="AJ259" s="2">
        <f>'(6) SMB_R23p2-5km_Gl'!AW258-'(5) year_D_R23p2-5.5km'!AW257</f>
        <v>-1.3028398736999998</v>
      </c>
      <c r="AK259" s="2">
        <f>'(6) SMB_R23p2-5km_Gl'!AX258-'(5) year_D_R23p2-5.5km'!AX257</f>
        <v>-1.279813565</v>
      </c>
      <c r="AL259" s="2">
        <f>'(6) SMB_R23p2-5km_Gl'!AY258-'(5) year_D_R23p2-5.5km'!AY257</f>
        <v>-0.92900636549999993</v>
      </c>
      <c r="AM259" s="2">
        <f>'(6) SMB_R23p2-5km_Gl'!AZ258-'(5) year_D_R23p2-5.5km'!AZ257</f>
        <v>-1.1578885129000001</v>
      </c>
      <c r="AN259" s="2">
        <f>'(6) SMB_R23p2-5km_Gl'!BA258-'(5) year_D_R23p2-5.5km'!BA257</f>
        <v>-0.96168808359999991</v>
      </c>
      <c r="AO259" s="2">
        <f>'(6) SMB_R23p2-5km_Gl'!BB258-'(5) year_D_R23p2-5.5km'!BB257</f>
        <v>-0.74450087489999972</v>
      </c>
      <c r="AP259" s="2">
        <f>'(6) SMB_R23p2-5km_Gl'!BC258-'(5) year_D_R23p2-5.5km'!BC257</f>
        <v>-1.0347834933</v>
      </c>
      <c r="AQ259" s="2">
        <f>'(6) SMB_R23p2-5km_Gl'!BD258-'(5) year_D_R23p2-5.5km'!BD257</f>
        <v>-1.1620445234999999</v>
      </c>
      <c r="AR259" s="2">
        <f>'(6) SMB_R23p2-5km_Gl'!BE258-'(5) year_D_R23p2-5.5km'!BE257</f>
        <v>-0.67155720259999996</v>
      </c>
      <c r="AS259" s="2">
        <f>'(6) SMB_R23p2-5km_Gl'!BF258-'(5) year_D_R23p2-5.5km'!BF257</f>
        <v>-0.78302089799999963</v>
      </c>
      <c r="AT259" s="2">
        <f>'(6) SMB_R23p2-5km_Gl'!BG258-'(5) year_D_R23p2-5.5km'!BG257</f>
        <v>-1.2127692292999999</v>
      </c>
      <c r="AU259" s="2">
        <f>'(6) SMB_R23p2-5km_Gl'!BH258-'(5) year_D_R23p2-5.5km'!BH257</f>
        <v>-0.72977030589999992</v>
      </c>
      <c r="AV259" s="2">
        <f>'(6) SMB_R23p2-5km_Gl'!BI258-'(5) year_D_R23p2-5.5km'!BI257</f>
        <v>-1.1796560209</v>
      </c>
      <c r="AW259" s="2">
        <f>'(6) SMB_R23p2-5km_Gl'!BJ258-'(5) year_D_R23p2-5.5km'!BJ257</f>
        <v>-0.8768000199999999</v>
      </c>
      <c r="AX259" s="23">
        <f t="shared" ref="AX259:AX265" si="34">AVERAGE(C259:AV259)</f>
        <v>-0.56330284175217393</v>
      </c>
      <c r="AY259" s="23">
        <f t="shared" ref="AY259:AY265" si="35">AVERAGE(C259:U259)</f>
        <v>-0.24826101452631583</v>
      </c>
      <c r="AZ259" s="23">
        <f t="shared" ref="AZ259:AZ265" si="36">AVERAGE(AE259:AV259)</f>
        <v>-0.94115595888888903</v>
      </c>
      <c r="BD259" s="2">
        <f>SQRT('(5) year_D_R23p2-5.5km'!BN257^2+'(5) year_D_R23p2-5.5km'!$M257^2)</f>
        <v>1.3343401575720606</v>
      </c>
      <c r="BE259" s="2">
        <f>SQRT('(5) year_D_R23p2-5.5km'!BO257^2+'(5) year_D_R23p2-5.5km'!$M257^2)</f>
        <v>1.3343401575720606</v>
      </c>
      <c r="BF259" s="2">
        <f>SQRT('(5) year_D_R23p2-5.5km'!BP257^2+'(5) year_D_R23p2-5.5km'!$M257^2)</f>
        <v>1.3343401575720606</v>
      </c>
      <c r="BG259" s="2">
        <f>SQRT('(5) year_D_R23p2-5.5km'!BQ257^2+'(5) year_D_R23p2-5.5km'!$M257^2)</f>
        <v>1.3343401575720606</v>
      </c>
      <c r="BH259" s="2">
        <f>SQRT('(5) year_D_R23p2-5.5km'!BR257^2+'(5) year_D_R23p2-5.5km'!$M257^2)</f>
        <v>1.3343401575720606</v>
      </c>
      <c r="BI259" s="2">
        <f>SQRT('(5) year_D_R23p2-5.5km'!BS257^2+'(5) year_D_R23p2-5.5km'!$M257^2)</f>
        <v>1.3343401575720606</v>
      </c>
      <c r="BJ259" s="2">
        <f>SQRT('(5) year_D_R23p2-5.5km'!BT257^2+'(5) year_D_R23p2-5.5km'!$M257^2)</f>
        <v>1.3343401575720606</v>
      </c>
      <c r="BK259" s="2">
        <f>SQRT('(5) year_D_R23p2-5.5km'!BU257^2+'(5) year_D_R23p2-5.5km'!$M257^2)</f>
        <v>1.3135865682109669</v>
      </c>
      <c r="BL259" s="2">
        <f>SQRT('(5) year_D_R23p2-5.5km'!BV257^2+'(5) year_D_R23p2-5.5km'!$M257^2)</f>
        <v>1.1988318908567841</v>
      </c>
      <c r="BM259" s="2">
        <f>SQRT('(5) year_D_R23p2-5.5km'!BW257^2+'(5) year_D_R23p2-5.5km'!$M257^2)</f>
        <v>1.088961299934708</v>
      </c>
      <c r="BN259" s="2">
        <f>SQRT('(5) year_D_R23p2-5.5km'!BX257^2+'(5) year_D_R23p2-5.5km'!$M257^2)</f>
        <v>0.98519573140444927</v>
      </c>
      <c r="BO259" s="2">
        <f>SQRT('(5) year_D_R23p2-5.5km'!BY257^2+'(5) year_D_R23p2-5.5km'!$M257^2)</f>
        <v>0.88631461261038325</v>
      </c>
      <c r="BP259" s="2">
        <f>SQRT('(5) year_D_R23p2-5.5km'!BZ257^2+'(5) year_D_R23p2-5.5km'!$M257^2)</f>
        <v>0.79353895533257257</v>
      </c>
      <c r="BQ259" s="2">
        <f>SQRT('(5) year_D_R23p2-5.5km'!CA257^2+'(5) year_D_R23p2-5.5km'!$M257^2)</f>
        <v>0.70320700931632707</v>
      </c>
      <c r="BR259" s="2">
        <f>SQRT('(5) year_D_R23p2-5.5km'!CB257^2+'(5) year_D_R23p2-5.5km'!$M257^2)</f>
        <v>0.61898150804387253</v>
      </c>
      <c r="BS259" s="2">
        <f>SQRT('(5) year_D_R23p2-5.5km'!CC257^2+'(5) year_D_R23p2-5.5km'!$M257^2)</f>
        <v>0.53842202679090401</v>
      </c>
      <c r="BT259" s="2">
        <f>SQRT('(5) year_D_R23p2-5.5km'!CD257^2+'(5) year_D_R23p2-5.5km'!$M257^2)</f>
        <v>0.46012294668709702</v>
      </c>
      <c r="BU259" s="2">
        <f>SQRT('(5) year_D_R23p2-5.5km'!CE257^2+'(5) year_D_R23p2-5.5km'!$M257^2)</f>
        <v>0.38789020415699682</v>
      </c>
      <c r="BV259" s="2">
        <f>SQRT('(5) year_D_R23p2-5.5km'!CF257^2+'(5) year_D_R23p2-5.5km'!$M257^2)</f>
        <v>0.32204115764922059</v>
      </c>
      <c r="BW259" s="2">
        <f>SQRT('(5) year_D_R23p2-5.5km'!CG257^2+'(5) year_D_R23p2-5.5km'!$M257^2)</f>
        <v>0.262917277545068</v>
      </c>
      <c r="BX259" s="2">
        <f>SQRT('(5) year_D_R23p2-5.5km'!CH257^2+'(5) year_D_R23p2-5.5km'!$M257^2)</f>
        <v>0.21893577645990803</v>
      </c>
      <c r="BY259" s="2">
        <f>SQRT('(5) year_D_R23p2-5.5km'!CI257^2+'(5) year_D_R23p2-5.5km'!$M257^2)</f>
        <v>0.19998555699191092</v>
      </c>
      <c r="BZ259" s="2">
        <f>SQRT('(5) year_D_R23p2-5.5km'!CJ257^2+'(5) year_D_R23p2-5.5km'!$M257^2)</f>
        <v>0.21448241139348165</v>
      </c>
      <c r="CA259" s="2">
        <f>SQRT('(5) year_D_R23p2-5.5km'!CK257^2+'(5) year_D_R23p2-5.5km'!$M257^2)</f>
        <v>0.22394514278793451</v>
      </c>
      <c r="CB259" s="2">
        <f>SQRT('(5) year_D_R23p2-5.5km'!CL257^2+'(5) year_D_R23p2-5.5km'!$M257^2)</f>
        <v>0.17363772105177888</v>
      </c>
      <c r="CC259" s="2">
        <f>SQRT('(5) year_D_R23p2-5.5km'!CM257^2+'(5) year_D_R23p2-5.5km'!$M257^2)</f>
        <v>0.1724760020142799</v>
      </c>
      <c r="CD259" s="2">
        <f>SQRT('(5) year_D_R23p2-5.5km'!CN257^2+'(5) year_D_R23p2-5.5km'!$M257^2)</f>
        <v>0.1821536476963912</v>
      </c>
      <c r="CE259" s="2">
        <f>SQRT('(5) year_D_R23p2-5.5km'!CO257^2+'(5) year_D_R23p2-5.5km'!$M257^2)</f>
        <v>0.18193937996231702</v>
      </c>
      <c r="CF259" s="2">
        <f>SQRT('(5) year_D_R23p2-5.5km'!CP257^2+'(5) year_D_R23p2-5.5km'!$M257^2)</f>
        <v>0.17706903437835106</v>
      </c>
      <c r="CG259" s="2">
        <f>SQRT('(5) year_D_R23p2-5.5km'!CQ257^2+'(5) year_D_R23p2-5.5km'!$M257^2)</f>
        <v>0.16281513948001525</v>
      </c>
      <c r="CH259" s="2">
        <f>SQRT('(5) year_D_R23p2-5.5km'!CR257^2+'(5) year_D_R23p2-5.5km'!$M257^2)</f>
        <v>0.1756698964559657</v>
      </c>
      <c r="CI259" s="2">
        <f>SQRT('(5) year_D_R23p2-5.5km'!CS257^2+'(5) year_D_R23p2-5.5km'!$M257^2)</f>
        <v>0.20883056785847118</v>
      </c>
      <c r="CJ259" s="2">
        <f>SQRT('(5) year_D_R23p2-5.5km'!CT257^2+'(5) year_D_R23p2-5.5km'!$M257^2)</f>
        <v>0.22543088293331409</v>
      </c>
      <c r="CK259" s="2">
        <f>SQRT('(5) year_D_R23p2-5.5km'!CU257^2+'(5) year_D_R23p2-5.5km'!$M257^2)</f>
        <v>0.26696191669859093</v>
      </c>
      <c r="CL259" s="2">
        <f>SQRT('(5) year_D_R23p2-5.5km'!CV257^2+'(5) year_D_R23p2-5.5km'!$M257^2)</f>
        <v>0.25821569871305927</v>
      </c>
      <c r="CM259" s="2">
        <f>SQRT('(5) year_D_R23p2-5.5km'!CW257^2+'(5) year_D_R23p2-5.5km'!$M257^2)</f>
        <v>0.22594315951789387</v>
      </c>
      <c r="CN259" s="2">
        <f>SQRT('(5) year_D_R23p2-5.5km'!CX257^2+'(5) year_D_R23p2-5.5km'!$M257^2)</f>
        <v>0.22789978606713349</v>
      </c>
      <c r="CO259" s="2">
        <f>SQRT('(5) year_D_R23p2-5.5km'!CY257^2+'(5) year_D_R23p2-5.5km'!$M257^2)</f>
        <v>0.23909169973123939</v>
      </c>
      <c r="CP259" s="2">
        <f>SQRT('(5) year_D_R23p2-5.5km'!CZ257^2+'(5) year_D_R23p2-5.5km'!$M257^2)</f>
        <v>0.23791421735960366</v>
      </c>
      <c r="CQ259" s="2">
        <f>SQRT('(5) year_D_R23p2-5.5km'!DA257^2+'(5) year_D_R23p2-5.5km'!$M257^2)</f>
        <v>0.24093235576590871</v>
      </c>
      <c r="CR259" s="2">
        <f>SQRT('(5) year_D_R23p2-5.5km'!DB257^2+'(5) year_D_R23p2-5.5km'!$M257^2)</f>
        <v>0.21787620608170458</v>
      </c>
      <c r="CS259" s="2">
        <f>SQRT('(5) year_D_R23p2-5.5km'!DC257^2+'(5) year_D_R23p2-5.5km'!$M257^2)</f>
        <v>0.20108845491925662</v>
      </c>
      <c r="CT259" s="2">
        <f>SQRT('(5) year_D_R23p2-5.5km'!DD257^2+'(5) year_D_R23p2-5.5km'!$M257^2)</f>
        <v>0.22279929192720735</v>
      </c>
      <c r="CU259" s="2">
        <f>SQRT('(5) year_D_R23p2-5.5km'!DE257^2+'(5) year_D_R23p2-5.5km'!$M257^2)</f>
        <v>0.21478733578406461</v>
      </c>
      <c r="CV259" s="2">
        <f>SQRT('(5) year_D_R23p2-5.5km'!DF257^2+'(5) year_D_R23p2-5.5km'!$M257^2)</f>
        <v>0.21212381065353828</v>
      </c>
      <c r="CW259" s="2">
        <f>SQRT('(5) year_D_R23p2-5.5km'!DG257^2+'(5) year_D_R23p2-5.5km'!$M257^2)</f>
        <v>0.22317392055577162</v>
      </c>
      <c r="CX259" s="2">
        <f>SQRT('(5) year_D_R23p2-5.5km'!DH257^2+'(5) year_D_R23p2-5.5km'!$M257^2)</f>
        <v>0.213444728948224</v>
      </c>
      <c r="CY259" s="90">
        <f t="shared" si="31"/>
        <v>7.9093844253898857E-2</v>
      </c>
      <c r="CZ259" s="2">
        <f t="shared" si="28"/>
        <v>0.23120499941391809</v>
      </c>
      <c r="DA259" s="2">
        <f t="shared" si="32"/>
        <v>5.1574579572560439E-2</v>
      </c>
    </row>
    <row r="260" spans="1:105" x14ac:dyDescent="0.2">
      <c r="A260" s="170" t="s">
        <v>97</v>
      </c>
      <c r="B260" s="54" t="s">
        <v>177</v>
      </c>
      <c r="C260" s="2">
        <f>'(6) SMB_R23p2-5km_Gl'!P259-'(5) year_D_R23p2-5.5km'!P258</f>
        <v>0.1502</v>
      </c>
      <c r="D260" s="2">
        <f>'(6) SMB_R23p2-5km_Gl'!Q259-'(5) year_D_R23p2-5.5km'!Q258</f>
        <v>-0.26980000000000004</v>
      </c>
      <c r="E260" s="2">
        <f>'(6) SMB_R23p2-5km_Gl'!R259-'(5) year_D_R23p2-5.5km'!R258</f>
        <v>0.11019999999999996</v>
      </c>
      <c r="F260" s="2">
        <f>'(6) SMB_R23p2-5km_Gl'!S259-'(5) year_D_R23p2-5.5km'!S258</f>
        <v>0.14019999999999999</v>
      </c>
      <c r="G260" s="2">
        <f>'(6) SMB_R23p2-5km_Gl'!T259-'(5) year_D_R23p2-5.5km'!T258</f>
        <v>-0.29980000000000007</v>
      </c>
      <c r="H260" s="2">
        <f>'(6) SMB_R23p2-5km_Gl'!U259-'(5) year_D_R23p2-5.5km'!U258</f>
        <v>0.17020000000000002</v>
      </c>
      <c r="I260" s="2">
        <f>'(6) SMB_R23p2-5km_Gl'!V259-'(5) year_D_R23p2-5.5km'!V258</f>
        <v>1.0199999999999987E-2</v>
      </c>
      <c r="J260" s="2">
        <f>'(6) SMB_R23p2-5km_Gl'!W259-'(5) year_D_R23p2-5.5km'!W258</f>
        <v>0.11019999999999996</v>
      </c>
      <c r="K260" s="2">
        <f>'(6) SMB_R23p2-5km_Gl'!X259-'(5) year_D_R23p2-5.5km'!X258</f>
        <v>-9.8000000000000309E-3</v>
      </c>
      <c r="L260" s="2">
        <f>'(6) SMB_R23p2-5km_Gl'!Y259-'(5) year_D_R23p2-5.5km'!Y258</f>
        <v>-0.30980000000000008</v>
      </c>
      <c r="M260" s="2">
        <f>'(6) SMB_R23p2-5km_Gl'!Z259-'(5) year_D_R23p2-5.5km'!Z258</f>
        <v>-0.38980000000000004</v>
      </c>
      <c r="N260" s="2">
        <f>'(6) SMB_R23p2-5km_Gl'!AA259-'(5) year_D_R23p2-5.5km'!AA258</f>
        <v>-0.3498</v>
      </c>
      <c r="O260" s="2">
        <f>'(6) SMB_R23p2-5km_Gl'!AB259-'(5) year_D_R23p2-5.5km'!AB258</f>
        <v>-0.56980000000000008</v>
      </c>
      <c r="P260" s="2">
        <f>'(6) SMB_R23p2-5km_Gl'!AC259-'(5) year_D_R23p2-5.5km'!AC258</f>
        <v>0.44020000000000004</v>
      </c>
      <c r="Q260" s="2">
        <f>'(6) SMB_R23p2-5km_Gl'!AD259-'(5) year_D_R23p2-5.5km'!AD258</f>
        <v>0.59019999999999995</v>
      </c>
      <c r="R260" s="2">
        <f>'(6) SMB_R23p2-5km_Gl'!AE259-'(5) year_D_R23p2-5.5km'!AE258</f>
        <v>-0.12980000000000003</v>
      </c>
      <c r="S260" s="2">
        <f>'(6) SMB_R23p2-5km_Gl'!AF259-'(5) year_D_R23p2-5.5km'!AF258</f>
        <v>-2.9800000000000049E-2</v>
      </c>
      <c r="T260" s="2">
        <f>'(6) SMB_R23p2-5km_Gl'!AG259-'(5) year_D_R23p2-5.5km'!AG258</f>
        <v>-0.38980000000000004</v>
      </c>
      <c r="U260" s="2">
        <f>'(6) SMB_R23p2-5km_Gl'!AH259-'(5) year_D_R23p2-5.5km'!AH258</f>
        <v>0.12019999999999997</v>
      </c>
      <c r="V260" s="2">
        <f>'(6) SMB_R23p2-5km_Gl'!AI259-'(5) year_D_R23p2-5.5km'!AI258</f>
        <v>0.13019999999999998</v>
      </c>
      <c r="W260" s="2">
        <f>'(6) SMB_R23p2-5km_Gl'!AJ259-'(5) year_D_R23p2-5.5km'!AJ258</f>
        <v>-0.25980000000000003</v>
      </c>
      <c r="X260" s="2">
        <f>'(6) SMB_R23p2-5km_Gl'!AK259-'(5) year_D_R23p2-5.5km'!AK258</f>
        <v>-0.35980000000000001</v>
      </c>
      <c r="Y260" s="2">
        <f>'(6) SMB_R23p2-5km_Gl'!AL259-'(5) year_D_R23p2-5.5km'!AL258</f>
        <v>-2.1002000000000076E-2</v>
      </c>
      <c r="Z260" s="2">
        <f>'(6) SMB_R23p2-5km_Gl'!AM259-'(5) year_D_R23p2-5.5km'!AM258</f>
        <v>-0.25220399999999998</v>
      </c>
      <c r="AA260" s="2">
        <f>'(6) SMB_R23p2-5km_Gl'!AN259-'(5) year_D_R23p2-5.5km'!AN258</f>
        <v>-0.14340600000000003</v>
      </c>
      <c r="AB260" s="2">
        <f>'(6) SMB_R23p2-5km_Gl'!AO259-'(5) year_D_R23p2-5.5km'!AO258</f>
        <v>-2.8275799999999962E-2</v>
      </c>
      <c r="AC260" s="2">
        <f>'(6) SMB_R23p2-5km_Gl'!AP259-'(5) year_D_R23p2-5.5km'!AP258</f>
        <v>-0.21516559999999996</v>
      </c>
      <c r="AD260" s="2">
        <f>'(6) SMB_R23p2-5km_Gl'!AQ259-'(5) year_D_R23p2-5.5km'!AQ258</f>
        <v>-0.13117560000000006</v>
      </c>
      <c r="AE260" s="2">
        <f>'(6) SMB_R23p2-5km_Gl'!AR259-'(5) year_D_R23p2-5.5km'!AR258</f>
        <v>-8.7185599999999974E-2</v>
      </c>
      <c r="AF260" s="2">
        <f>'(6) SMB_R23p2-5km_Gl'!AS259-'(5) year_D_R23p2-5.5km'!AS258</f>
        <v>-0.52319559999999998</v>
      </c>
      <c r="AG260" s="2">
        <f>'(6) SMB_R23p2-5km_Gl'!AT259-'(5) year_D_R23p2-5.5km'!AT258</f>
        <v>-3.3108800000000049E-2</v>
      </c>
      <c r="AH260" s="2">
        <f>'(6) SMB_R23p2-5km_Gl'!AU259-'(5) year_D_R23p2-5.5km'!AU258</f>
        <v>0.4778578</v>
      </c>
      <c r="AI260" s="2">
        <f>'(6) SMB_R23p2-5km_Gl'!AV259-'(5) year_D_R23p2-5.5km'!AV258</f>
        <v>2.8824399999999861E-2</v>
      </c>
      <c r="AJ260" s="2">
        <f>'(6) SMB_R23p2-5km_Gl'!AW259-'(5) year_D_R23p2-5.5km'!AW258</f>
        <v>-0.3710888</v>
      </c>
      <c r="AK260" s="2">
        <f>'(6) SMB_R23p2-5km_Gl'!AX259-'(5) year_D_R23p2-5.5km'!AX258</f>
        <v>-0.35012220000000005</v>
      </c>
      <c r="AL260" s="2">
        <f>'(6) SMB_R23p2-5km_Gl'!AY259-'(5) year_D_R23p2-5.5km'!AY258</f>
        <v>-9.0035399999999877E-2</v>
      </c>
      <c r="AM260" s="2">
        <f>'(6) SMB_R23p2-5km_Gl'!AZ259-'(5) year_D_R23p2-5.5km'!AZ258</f>
        <v>-0.3675446</v>
      </c>
      <c r="AN260" s="2">
        <f>'(6) SMB_R23p2-5km_Gl'!BA259-'(5) year_D_R23p2-5.5km'!BA258</f>
        <v>-0.28505380000000002</v>
      </c>
      <c r="AO260" s="2">
        <f>'(6) SMB_R23p2-5km_Gl'!BB259-'(5) year_D_R23p2-5.5km'!BB258</f>
        <v>-2.563000000000093E-3</v>
      </c>
      <c r="AP260" s="2">
        <f>'(6) SMB_R23p2-5km_Gl'!BC259-'(5) year_D_R23p2-5.5km'!BC258</f>
        <v>-0.37206720000000004</v>
      </c>
      <c r="AQ260" s="2">
        <f>'(6) SMB_R23p2-5km_Gl'!BD259-'(5) year_D_R23p2-5.5km'!BD258</f>
        <v>-0.6923026000000001</v>
      </c>
      <c r="AR260" s="2">
        <f>'(6) SMB_R23p2-5km_Gl'!BE259-'(5) year_D_R23p2-5.5km'!BE258</f>
        <v>-0.28198040000000002</v>
      </c>
      <c r="AS260" s="2">
        <f>'(6) SMB_R23p2-5km_Gl'!BF259-'(5) year_D_R23p2-5.5km'!BF258</f>
        <v>0.10216999999999998</v>
      </c>
      <c r="AT260" s="2">
        <f>'(6) SMB_R23p2-5km_Gl'!BG259-'(5) year_D_R23p2-5.5km'!BG258</f>
        <v>-0.48918060000000002</v>
      </c>
      <c r="AU260" s="2">
        <f>'(6) SMB_R23p2-5km_Gl'!BH259-'(5) year_D_R23p2-5.5km'!BH258</f>
        <v>0.12785780000000002</v>
      </c>
      <c r="AV260" s="2">
        <f>'(6) SMB_R23p2-5km_Gl'!BI259-'(5) year_D_R23p2-5.5km'!BI258</f>
        <v>-0.31205540000000009</v>
      </c>
      <c r="AW260" s="2">
        <f>'(6) SMB_R23p2-5km_Gl'!BJ259-'(5) year_D_R23p2-5.5km'!BJ258</f>
        <v>-7.9267399999999988E-2</v>
      </c>
      <c r="AX260" s="23">
        <f t="shared" si="34"/>
        <v>-0.12407832608695656</v>
      </c>
      <c r="AY260" s="23">
        <f t="shared" si="35"/>
        <v>-4.7694736842105297E-2</v>
      </c>
      <c r="AZ260" s="23">
        <f t="shared" si="36"/>
        <v>-0.19559855555555558</v>
      </c>
      <c r="BD260" s="2">
        <f>SQRT('(5) year_D_R23p2-5.5km'!BN258^2+'(5) year_D_R23p2-5.5km'!$M258^2)</f>
        <v>1.0341508694392676</v>
      </c>
      <c r="BE260" s="2">
        <f>SQRT('(5) year_D_R23p2-5.5km'!BO258^2+'(5) year_D_R23p2-5.5km'!$M258^2)</f>
        <v>1.0341508694392676</v>
      </c>
      <c r="BF260" s="2">
        <f>SQRT('(5) year_D_R23p2-5.5km'!BP258^2+'(5) year_D_R23p2-5.5km'!$M258^2)</f>
        <v>1.0341508694392676</v>
      </c>
      <c r="BG260" s="2">
        <f>SQRT('(5) year_D_R23p2-5.5km'!BQ258^2+'(5) year_D_R23p2-5.5km'!$M258^2)</f>
        <v>1.0341508694392676</v>
      </c>
      <c r="BH260" s="2">
        <f>SQRT('(5) year_D_R23p2-5.5km'!BR258^2+'(5) year_D_R23p2-5.5km'!$M258^2)</f>
        <v>1.0341508694392676</v>
      </c>
      <c r="BI260" s="2">
        <f>SQRT('(5) year_D_R23p2-5.5km'!BS258^2+'(5) year_D_R23p2-5.5km'!$M258^2)</f>
        <v>1.0341508694392676</v>
      </c>
      <c r="BJ260" s="2">
        <f>SQRT('(5) year_D_R23p2-5.5km'!BT258^2+'(5) year_D_R23p2-5.5km'!$M258^2)</f>
        <v>1.0341508694392676</v>
      </c>
      <c r="BK260" s="2">
        <f>SQRT('(5) year_D_R23p2-5.5km'!BU258^2+'(5) year_D_R23p2-5.5km'!$M258^2)</f>
        <v>1.0341508694392676</v>
      </c>
      <c r="BL260" s="2">
        <f>SQRT('(5) year_D_R23p2-5.5km'!BV258^2+'(5) year_D_R23p2-5.5km'!$M258^2)</f>
        <v>1.0341508694392676</v>
      </c>
      <c r="BM260" s="2">
        <f>SQRT('(5) year_D_R23p2-5.5km'!BW258^2+'(5) year_D_R23p2-5.5km'!$M258^2)</f>
        <v>1.0341508694392676</v>
      </c>
      <c r="BN260" s="2">
        <f>SQRT('(5) year_D_R23p2-5.5km'!BX258^2+'(5) year_D_R23p2-5.5km'!$M258^2)</f>
        <v>1.0341508694392676</v>
      </c>
      <c r="BO260" s="2">
        <f>SQRT('(5) year_D_R23p2-5.5km'!BY258^2+'(5) year_D_R23p2-5.5km'!$M258^2)</f>
        <v>1.0341508694392676</v>
      </c>
      <c r="BP260" s="2">
        <f>SQRT('(5) year_D_R23p2-5.5km'!BZ258^2+'(5) year_D_R23p2-5.5km'!$M258^2)</f>
        <v>1.0341508694392676</v>
      </c>
      <c r="BQ260" s="2">
        <f>SQRT('(5) year_D_R23p2-5.5km'!CA258^2+'(5) year_D_R23p2-5.5km'!$M258^2)</f>
        <v>1.0054521948489301</v>
      </c>
      <c r="BR260" s="2">
        <f>SQRT('(5) year_D_R23p2-5.5km'!CB258^2+'(5) year_D_R23p2-5.5km'!$M258^2)</f>
        <v>0.97764529967404878</v>
      </c>
      <c r="BS260" s="2">
        <f>SQRT('(5) year_D_R23p2-5.5km'!CC258^2+'(5) year_D_R23p2-5.5km'!$M258^2)</f>
        <v>0.95333391802227641</v>
      </c>
      <c r="BT260" s="2">
        <f>SQRT('(5) year_D_R23p2-5.5km'!CD258^2+'(5) year_D_R23p2-5.5km'!$M258^2)</f>
        <v>0.93424614408139794</v>
      </c>
      <c r="BU260" s="2">
        <f>SQRT('(5) year_D_R23p2-5.5km'!CE258^2+'(5) year_D_R23p2-5.5km'!$M258^2)</f>
        <v>0.91950558783215619</v>
      </c>
      <c r="BV260" s="2">
        <f>SQRT('(5) year_D_R23p2-5.5km'!CF258^2+'(5) year_D_R23p2-5.5km'!$M258^2)</f>
        <v>0.90910553466140576</v>
      </c>
      <c r="BW260" s="2">
        <f>SQRT('(5) year_D_R23p2-5.5km'!CG258^2+'(5) year_D_R23p2-5.5km'!$M258^2)</f>
        <v>0.90130835405160348</v>
      </c>
      <c r="BX260" s="2">
        <f>SQRT('(5) year_D_R23p2-5.5km'!CH258^2+'(5) year_D_R23p2-5.5km'!$M258^2)</f>
        <v>0.8978437497179772</v>
      </c>
      <c r="BY260" s="2">
        <f>SQRT('(5) year_D_R23p2-5.5km'!CI258^2+'(5) year_D_R23p2-5.5km'!$M258^2)</f>
        <v>0.89611163753081435</v>
      </c>
      <c r="BZ260" s="2">
        <f>SQRT('(5) year_D_R23p2-5.5km'!CJ258^2+'(5) year_D_R23p2-5.5km'!$M258^2)</f>
        <v>0.89530342698418619</v>
      </c>
      <c r="CA260" s="2">
        <f>SQRT('(5) year_D_R23p2-5.5km'!CK258^2+'(5) year_D_R23p2-5.5km'!$M258^2)</f>
        <v>0.89363142219428415</v>
      </c>
      <c r="CB260" s="2">
        <f>SQRT('(5) year_D_R23p2-5.5km'!CL258^2+'(5) year_D_R23p2-5.5km'!$M258^2)</f>
        <v>0.49253025011629215</v>
      </c>
      <c r="CC260" s="2">
        <f>SQRT('(5) year_D_R23p2-5.5km'!CM258^2+'(5) year_D_R23p2-5.5km'!$M258^2)</f>
        <v>0.70518719159929166</v>
      </c>
      <c r="CD260" s="2">
        <f>SQRT('(5) year_D_R23p2-5.5km'!CN258^2+'(5) year_D_R23p2-5.5km'!$M258^2)</f>
        <v>0.69658553084794317</v>
      </c>
      <c r="CE260" s="2">
        <f>SQRT('(5) year_D_R23p2-5.5km'!CO258^2+'(5) year_D_R23p2-5.5km'!$M258^2)</f>
        <v>0.68959825166407185</v>
      </c>
      <c r="CF260" s="2">
        <f>SQRT('(5) year_D_R23p2-5.5km'!CP258^2+'(5) year_D_R23p2-5.5km'!$M258^2)</f>
        <v>0.67925272494987921</v>
      </c>
      <c r="CG260" s="2">
        <f>SQRT('(5) year_D_R23p2-5.5km'!CQ258^2+'(5) year_D_R23p2-5.5km'!$M258^2)</f>
        <v>0.51330564140867863</v>
      </c>
      <c r="CH260" s="2">
        <f>SQRT('(5) year_D_R23p2-5.5km'!CR258^2+'(5) year_D_R23p2-5.5km'!$M258^2)</f>
        <v>0.52031395336274056</v>
      </c>
      <c r="CI260" s="2">
        <f>SQRT('(5) year_D_R23p2-5.5km'!CS258^2+'(5) year_D_R23p2-5.5km'!$M258^2)</f>
        <v>0.52802109933528696</v>
      </c>
      <c r="CJ260" s="2">
        <f>SQRT('(5) year_D_R23p2-5.5km'!CT258^2+'(5) year_D_R23p2-5.5km'!$M258^2)</f>
        <v>0.53743861113372227</v>
      </c>
      <c r="CK260" s="2">
        <f>SQRT('(5) year_D_R23p2-5.5km'!CU258^2+'(5) year_D_R23p2-5.5km'!$M258^2)</f>
        <v>0.54037820654867963</v>
      </c>
      <c r="CL260" s="2">
        <f>SQRT('(5) year_D_R23p2-5.5km'!CV258^2+'(5) year_D_R23p2-5.5km'!$M258^2)</f>
        <v>0.54486518349152913</v>
      </c>
      <c r="CM260" s="2">
        <f>SQRT('(5) year_D_R23p2-5.5km'!CW258^2+'(5) year_D_R23p2-5.5km'!$M258^2)</f>
        <v>0.33019301195513112</v>
      </c>
      <c r="CN260" s="2">
        <f>SQRT('(5) year_D_R23p2-5.5km'!CX258^2+'(5) year_D_R23p2-5.5km'!$M258^2)</f>
        <v>0.3444738676792537</v>
      </c>
      <c r="CO260" s="2">
        <f>SQRT('(5) year_D_R23p2-5.5km'!CY258^2+'(5) year_D_R23p2-5.5km'!$M258^2)</f>
        <v>0.35768707343743422</v>
      </c>
      <c r="CP260" s="2">
        <f>SQRT('(5) year_D_R23p2-5.5km'!CZ258^2+'(5) year_D_R23p2-5.5km'!$M258^2)</f>
        <v>0.39646157173218471</v>
      </c>
      <c r="CQ260" s="2">
        <f>SQRT('(5) year_D_R23p2-5.5km'!DA258^2+'(5) year_D_R23p2-5.5km'!$M258^2)</f>
        <v>0.87520682131739203</v>
      </c>
      <c r="CR260" s="2">
        <f>SQRT('(5) year_D_R23p2-5.5km'!DB258^2+'(5) year_D_R23p2-5.5km'!$M258^2)</f>
        <v>0.84605646749516283</v>
      </c>
      <c r="CS260" s="2">
        <f>SQRT('(5) year_D_R23p2-5.5km'!DC258^2+'(5) year_D_R23p2-5.5km'!$M258^2)</f>
        <v>0.71336004377267492</v>
      </c>
      <c r="CT260" s="2">
        <f>SQRT('(5) year_D_R23p2-5.5km'!DD258^2+'(5) year_D_R23p2-5.5km'!$M258^2)</f>
        <v>0.5166932106751202</v>
      </c>
      <c r="CU260" s="2">
        <f>SQRT('(5) year_D_R23p2-5.5km'!DE258^2+'(5) year_D_R23p2-5.5km'!$M258^2)</f>
        <v>0.50603705641115015</v>
      </c>
      <c r="CV260" s="2">
        <f>SQRT('(5) year_D_R23p2-5.5km'!DF258^2+'(5) year_D_R23p2-5.5km'!$M258^2)</f>
        <v>0.51878383177369747</v>
      </c>
      <c r="CW260" s="2">
        <f>SQRT('(5) year_D_R23p2-5.5km'!DG258^2+'(5) year_D_R23p2-5.5km'!$M258^2)</f>
        <v>0.49970456927920381</v>
      </c>
      <c r="CX260" s="2">
        <f>SQRT('(5) year_D_R23p2-5.5km'!DH258^2+'(5) year_D_R23p2-5.5km'!$M258^2)</f>
        <v>0.39467997718494152</v>
      </c>
      <c r="CY260" s="90">
        <f t="shared" si="31"/>
        <v>0.1165982504548585</v>
      </c>
      <c r="CZ260" s="2">
        <f t="shared" si="28"/>
        <v>0.23747933115967965</v>
      </c>
      <c r="DA260" s="2">
        <f t="shared" si="32"/>
        <v>0.12791081029918483</v>
      </c>
    </row>
    <row r="261" spans="1:105" x14ac:dyDescent="0.2">
      <c r="A261" s="170" t="s">
        <v>96</v>
      </c>
      <c r="B261" s="54" t="s">
        <v>177</v>
      </c>
      <c r="C261" s="2">
        <f>'(6) SMB_R23p2-5km_Gl'!P260-'(5) year_D_R23p2-5.5km'!P259</f>
        <v>0.17859999999999998</v>
      </c>
      <c r="D261" s="2">
        <f>'(6) SMB_R23p2-5km_Gl'!Q260-'(5) year_D_R23p2-5.5km'!Q259</f>
        <v>-0.22140000000000004</v>
      </c>
      <c r="E261" s="2">
        <f>'(6) SMB_R23p2-5km_Gl'!R260-'(5) year_D_R23p2-5.5km'!R259</f>
        <v>0.13859999999999995</v>
      </c>
      <c r="F261" s="2">
        <f>'(6) SMB_R23p2-5km_Gl'!S260-'(5) year_D_R23p2-5.5km'!S259</f>
        <v>0.28860000000000008</v>
      </c>
      <c r="G261" s="2">
        <f>'(6) SMB_R23p2-5km_Gl'!T260-'(5) year_D_R23p2-5.5km'!T259</f>
        <v>-0.26139999999999997</v>
      </c>
      <c r="H261" s="2">
        <f>'(6) SMB_R23p2-5km_Gl'!U260-'(5) year_D_R23p2-5.5km'!U259</f>
        <v>0.24860000000000004</v>
      </c>
      <c r="I261" s="2">
        <f>'(6) SMB_R23p2-5km_Gl'!V260-'(5) year_D_R23p2-5.5km'!V259</f>
        <v>0.18859999999999999</v>
      </c>
      <c r="J261" s="2">
        <f>'(6) SMB_R23p2-5km_Gl'!W260-'(5) year_D_R23p2-5.5km'!W259</f>
        <v>0.11860000000000004</v>
      </c>
      <c r="K261" s="2">
        <f>'(6) SMB_R23p2-5km_Gl'!X260-'(5) year_D_R23p2-5.5km'!X259</f>
        <v>-8.1400000000000028E-2</v>
      </c>
      <c r="L261" s="2">
        <f>'(6) SMB_R23p2-5km_Gl'!Y260-'(5) year_D_R23p2-5.5km'!Y259</f>
        <v>-0.33140000000000003</v>
      </c>
      <c r="M261" s="2">
        <f>'(6) SMB_R23p2-5km_Gl'!Z260-'(5) year_D_R23p2-5.5km'!Z259</f>
        <v>-0.45140000000000002</v>
      </c>
      <c r="N261" s="2">
        <f>'(6) SMB_R23p2-5km_Gl'!AA260-'(5) year_D_R23p2-5.5km'!AA259</f>
        <v>-0.37140000000000001</v>
      </c>
      <c r="O261" s="2">
        <f>'(6) SMB_R23p2-5km_Gl'!AB260-'(5) year_D_R23p2-5.5km'!AB259</f>
        <v>-0.68140000000000001</v>
      </c>
      <c r="P261" s="2">
        <f>'(6) SMB_R23p2-5km_Gl'!AC260-'(5) year_D_R23p2-5.5km'!AC259</f>
        <v>0.36859999999999993</v>
      </c>
      <c r="Q261" s="2">
        <f>'(6) SMB_R23p2-5km_Gl'!AD260-'(5) year_D_R23p2-5.5km'!AD259</f>
        <v>0.45860000000000001</v>
      </c>
      <c r="R261" s="2">
        <f>'(6) SMB_R23p2-5km_Gl'!AE260-'(5) year_D_R23p2-5.5km'!AE259</f>
        <v>-0.18140000000000001</v>
      </c>
      <c r="S261" s="2">
        <f>'(6) SMB_R23p2-5km_Gl'!AF260-'(5) year_D_R23p2-5.5km'!AF259</f>
        <v>-4.1399999999999992E-2</v>
      </c>
      <c r="T261" s="2">
        <f>'(6) SMB_R23p2-5km_Gl'!AG260-'(5) year_D_R23p2-5.5km'!AG259</f>
        <v>-0.60140000000000005</v>
      </c>
      <c r="U261" s="2">
        <f>'(6) SMB_R23p2-5km_Gl'!AH260-'(5) year_D_R23p2-5.5km'!AH259</f>
        <v>4.8599999999999977E-2</v>
      </c>
      <c r="V261" s="2">
        <f>'(6) SMB_R23p2-5km_Gl'!AI260-'(5) year_D_R23p2-5.5km'!AI259</f>
        <v>0.10860000000000003</v>
      </c>
      <c r="W261" s="2">
        <f>'(6) SMB_R23p2-5km_Gl'!AJ260-'(5) year_D_R23p2-5.5km'!AJ259</f>
        <v>-0.45140000000000002</v>
      </c>
      <c r="X261" s="2">
        <f>'(6) SMB_R23p2-5km_Gl'!AK260-'(5) year_D_R23p2-5.5km'!AK259</f>
        <v>-0.48139999999999999</v>
      </c>
      <c r="Y261" s="2">
        <f>'(6) SMB_R23p2-5km_Gl'!AL260-'(5) year_D_R23p2-5.5km'!AL259</f>
        <v>-0.25139999999999996</v>
      </c>
      <c r="Z261" s="2">
        <f>'(6) SMB_R23p2-5km_Gl'!AM260-'(5) year_D_R23p2-5.5km'!AM259</f>
        <v>-0.29139999999999999</v>
      </c>
      <c r="AA261" s="2">
        <f>'(6) SMB_R23p2-5km_Gl'!AN260-'(5) year_D_R23p2-5.5km'!AN259</f>
        <v>-0.22140000000000004</v>
      </c>
      <c r="AB261" s="2">
        <f>'(6) SMB_R23p2-5km_Gl'!AO260-'(5) year_D_R23p2-5.5km'!AO259</f>
        <v>-0.19140000000000001</v>
      </c>
      <c r="AC261" s="2">
        <f>'(6) SMB_R23p2-5km_Gl'!AP260-'(5) year_D_R23p2-5.5km'!AP259</f>
        <v>-0.56140000000000001</v>
      </c>
      <c r="AD261" s="2">
        <f>'(6) SMB_R23p2-5km_Gl'!AQ260-'(5) year_D_R23p2-5.5km'!AQ259</f>
        <v>-0.44140000000000001</v>
      </c>
      <c r="AE261" s="2">
        <f>'(6) SMB_R23p2-5km_Gl'!AR260-'(5) year_D_R23p2-5.5km'!AR259</f>
        <v>-0.37140000000000001</v>
      </c>
      <c r="AF261" s="2">
        <f>'(6) SMB_R23p2-5km_Gl'!AS260-'(5) year_D_R23p2-5.5km'!AS259</f>
        <v>-0.8014</v>
      </c>
      <c r="AG261" s="2">
        <f>'(6) SMB_R23p2-5km_Gl'!AT260-'(5) year_D_R23p2-5.5km'!AT259</f>
        <v>-0.31140000000000001</v>
      </c>
      <c r="AH261" s="2">
        <f>'(6) SMB_R23p2-5km_Gl'!AU260-'(5) year_D_R23p2-5.5km'!AU259</f>
        <v>0.29860000000000009</v>
      </c>
      <c r="AI261" s="2">
        <f>'(6) SMB_R23p2-5km_Gl'!AV260-'(5) year_D_R23p2-5.5km'!AV259</f>
        <v>-0.35139999999999999</v>
      </c>
      <c r="AJ261" s="2">
        <f>'(6) SMB_R23p2-5km_Gl'!AW260-'(5) year_D_R23p2-5.5km'!AW259</f>
        <v>-0.56140000000000001</v>
      </c>
      <c r="AK261" s="2">
        <f>'(6) SMB_R23p2-5km_Gl'!AX260-'(5) year_D_R23p2-5.5km'!AX259</f>
        <v>-0.65139999999999998</v>
      </c>
      <c r="AL261" s="2">
        <f>'(6) SMB_R23p2-5km_Gl'!AY260-'(5) year_D_R23p2-5.5km'!AY259</f>
        <v>-0.20140000000000002</v>
      </c>
      <c r="AM261" s="2">
        <f>'(6) SMB_R23p2-5km_Gl'!AZ260-'(5) year_D_R23p2-5.5km'!AZ259</f>
        <v>-0.47139999999999999</v>
      </c>
      <c r="AN261" s="2">
        <f>'(6) SMB_R23p2-5km_Gl'!BA260-'(5) year_D_R23p2-5.5km'!BA259</f>
        <v>-0.40140000000000003</v>
      </c>
      <c r="AO261" s="2">
        <f>'(6) SMB_R23p2-5km_Gl'!BB260-'(5) year_D_R23p2-5.5km'!BB259</f>
        <v>-0.1714</v>
      </c>
      <c r="AP261" s="2">
        <f>'(6) SMB_R23p2-5km_Gl'!BC260-'(5) year_D_R23p2-5.5km'!BC259</f>
        <v>-0.53139999999999998</v>
      </c>
      <c r="AQ261" s="2">
        <f>'(6) SMB_R23p2-5km_Gl'!BD260-'(5) year_D_R23p2-5.5km'!BD259</f>
        <v>-0.64139999999999997</v>
      </c>
      <c r="AR261" s="2">
        <f>'(6) SMB_R23p2-5km_Gl'!BE260-'(5) year_D_R23p2-5.5km'!BE259</f>
        <v>-0.1714</v>
      </c>
      <c r="AS261" s="2">
        <f>'(6) SMB_R23p2-5km_Gl'!BF260-'(5) year_D_R23p2-5.5km'!BF259</f>
        <v>-4.1399999999999992E-2</v>
      </c>
      <c r="AT261" s="2">
        <f>'(6) SMB_R23p2-5km_Gl'!BG260-'(5) year_D_R23p2-5.5km'!BG259</f>
        <v>-0.74140000000000006</v>
      </c>
      <c r="AU261" s="2">
        <f>'(6) SMB_R23p2-5km_Gl'!BH260-'(5) year_D_R23p2-5.5km'!BH259</f>
        <v>-0.16139999999999999</v>
      </c>
      <c r="AV261" s="2">
        <f>'(6) SMB_R23p2-5km_Gl'!BI260-'(5) year_D_R23p2-5.5km'!BI259</f>
        <v>-0.62139999999999995</v>
      </c>
      <c r="AW261" s="2">
        <f>'(6) SMB_R23p2-5km_Gl'!BJ260-'(5) year_D_R23p2-5.5km'!BJ259</f>
        <v>-0.3014</v>
      </c>
      <c r="AX261" s="23">
        <f t="shared" si="34"/>
        <v>-0.2364</v>
      </c>
      <c r="AY261" s="23">
        <f t="shared" si="35"/>
        <v>-6.2452631578947371E-2</v>
      </c>
      <c r="AZ261" s="23">
        <f t="shared" si="36"/>
        <v>-0.38362222222222225</v>
      </c>
      <c r="BD261" s="2">
        <f>SQRT('(5) year_D_R23p2-5.5km'!BN259^2+'(5) year_D_R23p2-5.5km'!$M259^2)</f>
        <v>0.25237942635757399</v>
      </c>
      <c r="BE261" s="2">
        <f>SQRT('(5) year_D_R23p2-5.5km'!BO259^2+'(5) year_D_R23p2-5.5km'!$M259^2)</f>
        <v>0.25237942635757399</v>
      </c>
      <c r="BF261" s="2">
        <f>SQRT('(5) year_D_R23p2-5.5km'!BP259^2+'(5) year_D_R23p2-5.5km'!$M259^2)</f>
        <v>0.25237942635757399</v>
      </c>
      <c r="BG261" s="2">
        <f>SQRT('(5) year_D_R23p2-5.5km'!BQ259^2+'(5) year_D_R23p2-5.5km'!$M259^2)</f>
        <v>0.25237942635757399</v>
      </c>
      <c r="BH261" s="2">
        <f>SQRT('(5) year_D_R23p2-5.5km'!BR259^2+'(5) year_D_R23p2-5.5km'!$M259^2)</f>
        <v>0.25237942635757399</v>
      </c>
      <c r="BI261" s="2">
        <f>SQRT('(5) year_D_R23p2-5.5km'!BS259^2+'(5) year_D_R23p2-5.5km'!$M259^2)</f>
        <v>0.25237942635757399</v>
      </c>
      <c r="BJ261" s="2">
        <f>SQRT('(5) year_D_R23p2-5.5km'!BT259^2+'(5) year_D_R23p2-5.5km'!$M259^2)</f>
        <v>0.25237942635757399</v>
      </c>
      <c r="BK261" s="2">
        <f>SQRT('(5) year_D_R23p2-5.5km'!BU259^2+'(5) year_D_R23p2-5.5km'!$M259^2)</f>
        <v>0.25237942635757399</v>
      </c>
      <c r="BL261" s="2">
        <f>SQRT('(5) year_D_R23p2-5.5km'!BV259^2+'(5) year_D_R23p2-5.5km'!$M259^2)</f>
        <v>0.25237942635757399</v>
      </c>
      <c r="BM261" s="2">
        <f>SQRT('(5) year_D_R23p2-5.5km'!BW259^2+'(5) year_D_R23p2-5.5km'!$M259^2)</f>
        <v>0.25237942635757399</v>
      </c>
      <c r="BN261" s="2">
        <f>SQRT('(5) year_D_R23p2-5.5km'!BX259^2+'(5) year_D_R23p2-5.5km'!$M259^2)</f>
        <v>0.25237942635757399</v>
      </c>
      <c r="BO261" s="2">
        <f>SQRT('(5) year_D_R23p2-5.5km'!BY259^2+'(5) year_D_R23p2-5.5km'!$M259^2)</f>
        <v>0.25237942635757399</v>
      </c>
      <c r="BP261" s="2">
        <f>SQRT('(5) year_D_R23p2-5.5km'!BZ259^2+'(5) year_D_R23p2-5.5km'!$M259^2)</f>
        <v>0.25237942635757399</v>
      </c>
      <c r="BQ261" s="2">
        <f>SQRT('(5) year_D_R23p2-5.5km'!CA259^2+'(5) year_D_R23p2-5.5km'!$M259^2)</f>
        <v>0.25237942635757399</v>
      </c>
      <c r="BR261" s="2">
        <f>SQRT('(5) year_D_R23p2-5.5km'!CB259^2+'(5) year_D_R23p2-5.5km'!$M259^2)</f>
        <v>0.25237942635757399</v>
      </c>
      <c r="BS261" s="2">
        <f>SQRT('(5) year_D_R23p2-5.5km'!CC259^2+'(5) year_D_R23p2-5.5km'!$M259^2)</f>
        <v>0.25237942635757399</v>
      </c>
      <c r="BT261" s="2">
        <f>SQRT('(5) year_D_R23p2-5.5km'!CD259^2+'(5) year_D_R23p2-5.5km'!$M259^2)</f>
        <v>0.25237942635757399</v>
      </c>
      <c r="BU261" s="2">
        <f>SQRT('(5) year_D_R23p2-5.5km'!CE259^2+'(5) year_D_R23p2-5.5km'!$M259^2)</f>
        <v>0.25237942635757399</v>
      </c>
      <c r="BV261" s="2">
        <f>SQRT('(5) year_D_R23p2-5.5km'!CF259^2+'(5) year_D_R23p2-5.5km'!$M259^2)</f>
        <v>0.25237942635757399</v>
      </c>
      <c r="BW261" s="2">
        <f>SQRT('(5) year_D_R23p2-5.5km'!CG259^2+'(5) year_D_R23p2-5.5km'!$M259^2)</f>
        <v>0.25237942635757399</v>
      </c>
      <c r="BX261" s="2">
        <f>SQRT('(5) year_D_R23p2-5.5km'!CH259^2+'(5) year_D_R23p2-5.5km'!$M259^2)</f>
        <v>0.25237942635757399</v>
      </c>
      <c r="BY261" s="2">
        <f>SQRT('(5) year_D_R23p2-5.5km'!CI259^2+'(5) year_D_R23p2-5.5km'!$M259^2)</f>
        <v>0.25237942635757399</v>
      </c>
      <c r="BZ261" s="2">
        <f>SQRT('(5) year_D_R23p2-5.5km'!CJ259^2+'(5) year_D_R23p2-5.5km'!$M259^2)</f>
        <v>0.25237942635757399</v>
      </c>
      <c r="CA261" s="2">
        <f>SQRT('(5) year_D_R23p2-5.5km'!CK259^2+'(5) year_D_R23p2-5.5km'!$M259^2)</f>
        <v>0.25237942635757399</v>
      </c>
      <c r="CB261" s="2">
        <f>SQRT('(5) year_D_R23p2-5.5km'!CL259^2+'(5) year_D_R23p2-5.5km'!$M259^2)</f>
        <v>0.25237942635757399</v>
      </c>
      <c r="CC261" s="2">
        <f>SQRT('(5) year_D_R23p2-5.5km'!CM259^2+'(5) year_D_R23p2-5.5km'!$M259^2)</f>
        <v>0.25237942635757399</v>
      </c>
      <c r="CD261" s="2">
        <f>SQRT('(5) year_D_R23p2-5.5km'!CN259^2+'(5) year_D_R23p2-5.5km'!$M259^2)</f>
        <v>0.25237942635757399</v>
      </c>
      <c r="CE261" s="2">
        <f>SQRT('(5) year_D_R23p2-5.5km'!CO259^2+'(5) year_D_R23p2-5.5km'!$M259^2)</f>
        <v>0.25237942635757399</v>
      </c>
      <c r="CF261" s="2">
        <f>SQRT('(5) year_D_R23p2-5.5km'!CP259^2+'(5) year_D_R23p2-5.5km'!$M259^2)</f>
        <v>0.25237942635757399</v>
      </c>
      <c r="CG261" s="2">
        <f>SQRT('(5) year_D_R23p2-5.5km'!CQ259^2+'(5) year_D_R23p2-5.5km'!$M259^2)</f>
        <v>0.25237942635757399</v>
      </c>
      <c r="CH261" s="2">
        <f>SQRT('(5) year_D_R23p2-5.5km'!CR259^2+'(5) year_D_R23p2-5.5km'!$M259^2)</f>
        <v>0.25237942635757399</v>
      </c>
      <c r="CI261" s="2">
        <f>SQRT('(5) year_D_R23p2-5.5km'!CS259^2+'(5) year_D_R23p2-5.5km'!$M259^2)</f>
        <v>0.25237942635757399</v>
      </c>
      <c r="CJ261" s="2">
        <f>SQRT('(5) year_D_R23p2-5.5km'!CT259^2+'(5) year_D_R23p2-5.5km'!$M259^2)</f>
        <v>0.25237942635757399</v>
      </c>
      <c r="CK261" s="2">
        <f>SQRT('(5) year_D_R23p2-5.5km'!CU259^2+'(5) year_D_R23p2-5.5km'!$M259^2)</f>
        <v>0.25237942635757399</v>
      </c>
      <c r="CL261" s="2">
        <f>SQRT('(5) year_D_R23p2-5.5km'!CV259^2+'(5) year_D_R23p2-5.5km'!$M259^2)</f>
        <v>0.25237942635757399</v>
      </c>
      <c r="CM261" s="2">
        <f>SQRT('(5) year_D_R23p2-5.5km'!CW259^2+'(5) year_D_R23p2-5.5km'!$M259^2)</f>
        <v>0.25237942635757399</v>
      </c>
      <c r="CN261" s="2">
        <f>SQRT('(5) year_D_R23p2-5.5km'!CX259^2+'(5) year_D_R23p2-5.5km'!$M259^2)</f>
        <v>0.25237942635757399</v>
      </c>
      <c r="CO261" s="2">
        <f>SQRT('(5) year_D_R23p2-5.5km'!CY259^2+'(5) year_D_R23p2-5.5km'!$M259^2)</f>
        <v>0.25237942635757399</v>
      </c>
      <c r="CP261" s="2">
        <f>SQRT('(5) year_D_R23p2-5.5km'!CZ259^2+'(5) year_D_R23p2-5.5km'!$M259^2)</f>
        <v>0.25237942635757399</v>
      </c>
      <c r="CQ261" s="2">
        <f>SQRT('(5) year_D_R23p2-5.5km'!DA259^2+'(5) year_D_R23p2-5.5km'!$M259^2)</f>
        <v>0.25237942635757399</v>
      </c>
      <c r="CR261" s="2">
        <f>SQRT('(5) year_D_R23p2-5.5km'!DB259^2+'(5) year_D_R23p2-5.5km'!$M259^2)</f>
        <v>0.25237942635757399</v>
      </c>
      <c r="CS261" s="2">
        <f>SQRT('(5) year_D_R23p2-5.5km'!DC259^2+'(5) year_D_R23p2-5.5km'!$M259^2)</f>
        <v>0.25237942635757399</v>
      </c>
      <c r="CT261" s="2">
        <f>SQRT('(5) year_D_R23p2-5.5km'!DD259^2+'(5) year_D_R23p2-5.5km'!$M259^2)</f>
        <v>0.25237942635757399</v>
      </c>
      <c r="CU261" s="2">
        <f>SQRT('(5) year_D_R23p2-5.5km'!DE259^2+'(5) year_D_R23p2-5.5km'!$M259^2)</f>
        <v>0.25237942635757399</v>
      </c>
      <c r="CV261" s="2">
        <f>SQRT('(5) year_D_R23p2-5.5km'!DF259^2+'(5) year_D_R23p2-5.5km'!$M259^2)</f>
        <v>0.25237942635757399</v>
      </c>
      <c r="CW261" s="2">
        <f>SQRT('(5) year_D_R23p2-5.5km'!DG259^2+'(5) year_D_R23p2-5.5km'!$M259^2)</f>
        <v>0.25237942635757399</v>
      </c>
      <c r="CX261" s="2">
        <f>SQRT('(5) year_D_R23p2-5.5km'!DH259^2+'(5) year_D_R23p2-5.5km'!$M259^2)</f>
        <v>0.25237942635757399</v>
      </c>
      <c r="CY261" s="90">
        <f t="shared" si="31"/>
        <v>3.7622503563862514E-2</v>
      </c>
      <c r="CZ261" s="2">
        <f t="shared" ref="CZ261:CZ265" si="37">AVERAGE(BD261:BV261)/SQRT(18)</f>
        <v>5.9486401269803812E-2</v>
      </c>
      <c r="DA261" s="2">
        <f t="shared" si="32"/>
        <v>5.9486401269803812E-2</v>
      </c>
    </row>
    <row r="262" spans="1:105" x14ac:dyDescent="0.2">
      <c r="A262" s="170" t="s">
        <v>104</v>
      </c>
      <c r="B262" s="54" t="s">
        <v>177</v>
      </c>
      <c r="C262" s="2">
        <f>'(6) SMB_R23p2-5km_Gl'!P261-'(5) year_D_R23p2-5.5km'!P260</f>
        <v>0.38707999999999998</v>
      </c>
      <c r="D262" s="2">
        <f>'(6) SMB_R23p2-5km_Gl'!Q261-'(5) year_D_R23p2-5.5km'!Q260</f>
        <v>-5.2919999999999967E-2</v>
      </c>
      <c r="E262" s="2">
        <f>'(6) SMB_R23p2-5km_Gl'!R261-'(5) year_D_R23p2-5.5km'!R260</f>
        <v>0.30708000000000002</v>
      </c>
      <c r="F262" s="2">
        <f>'(6) SMB_R23p2-5km_Gl'!S261-'(5) year_D_R23p2-5.5km'!S260</f>
        <v>0.41708000000000001</v>
      </c>
      <c r="G262" s="2">
        <f>'(6) SMB_R23p2-5km_Gl'!T261-'(5) year_D_R23p2-5.5km'!T260</f>
        <v>-8.2919999999999994E-2</v>
      </c>
      <c r="H262" s="2">
        <f>'(6) SMB_R23p2-5km_Gl'!U261-'(5) year_D_R23p2-5.5km'!U260</f>
        <v>0.30708000000000002</v>
      </c>
      <c r="I262" s="2">
        <f>'(6) SMB_R23p2-5km_Gl'!V261-'(5) year_D_R23p2-5.5km'!V260</f>
        <v>0.24707999999999997</v>
      </c>
      <c r="J262" s="2">
        <f>'(6) SMB_R23p2-5km_Gl'!W261-'(5) year_D_R23p2-5.5km'!W260</f>
        <v>0.31708000000000003</v>
      </c>
      <c r="K262" s="2">
        <f>'(6) SMB_R23p2-5km_Gl'!X261-'(5) year_D_R23p2-5.5km'!X260</f>
        <v>0.17708000000000002</v>
      </c>
      <c r="L262" s="2">
        <f>'(6) SMB_R23p2-5km_Gl'!Y261-'(5) year_D_R23p2-5.5km'!Y260</f>
        <v>-0.10291999999999998</v>
      </c>
      <c r="M262" s="2">
        <f>'(6) SMB_R23p2-5km_Gl'!Z261-'(5) year_D_R23p2-5.5km'!Z260</f>
        <v>-0.14291999999999999</v>
      </c>
      <c r="N262" s="2">
        <f>'(6) SMB_R23p2-5km_Gl'!AA261-'(5) year_D_R23p2-5.5km'!AA260</f>
        <v>-0.16291999999999998</v>
      </c>
      <c r="O262" s="2">
        <f>'(6) SMB_R23p2-5km_Gl'!AB261-'(5) year_D_R23p2-5.5km'!AB260</f>
        <v>-0.41291999999999995</v>
      </c>
      <c r="P262" s="2">
        <f>'(6) SMB_R23p2-5km_Gl'!AC261-'(5) year_D_R23p2-5.5km'!AC260</f>
        <v>0.59708000000000006</v>
      </c>
      <c r="Q262" s="2">
        <f>'(6) SMB_R23p2-5km_Gl'!AD261-'(5) year_D_R23p2-5.5km'!AD260</f>
        <v>0.80707999999999991</v>
      </c>
      <c r="R262" s="2">
        <f>'(6) SMB_R23p2-5km_Gl'!AE261-'(5) year_D_R23p2-5.5km'!AE260</f>
        <v>9.708E-2</v>
      </c>
      <c r="S262" s="2">
        <f>'(6) SMB_R23p2-5km_Gl'!AF261-'(5) year_D_R23p2-5.5km'!AF260</f>
        <v>0.15708</v>
      </c>
      <c r="T262" s="2">
        <f>'(6) SMB_R23p2-5km_Gl'!AG261-'(5) year_D_R23p2-5.5km'!AG260</f>
        <v>-0.20291999999999999</v>
      </c>
      <c r="U262" s="2">
        <f>'(6) SMB_R23p2-5km_Gl'!AH261-'(5) year_D_R23p2-5.5km'!AH260</f>
        <v>0.33708000000000005</v>
      </c>
      <c r="V262" s="2">
        <f>'(6) SMB_R23p2-5km_Gl'!AI261-'(5) year_D_R23p2-5.5km'!AI260</f>
        <v>0.27707999999999999</v>
      </c>
      <c r="W262" s="2">
        <f>'(6) SMB_R23p2-5km_Gl'!AJ261-'(5) year_D_R23p2-5.5km'!AJ260</f>
        <v>-2.9199999999999782E-3</v>
      </c>
      <c r="X262" s="2">
        <f>'(6) SMB_R23p2-5km_Gl'!AK261-'(5) year_D_R23p2-5.5km'!AK260</f>
        <v>-0.16291999999999998</v>
      </c>
      <c r="Y262" s="2">
        <f>'(6) SMB_R23p2-5km_Gl'!AL261-'(5) year_D_R23p2-5.5km'!AL260</f>
        <v>2.8539999999999954E-2</v>
      </c>
      <c r="Z262" s="2">
        <f>'(6) SMB_R23p2-5km_Gl'!AM261-'(5) year_D_R23p2-5.5km'!AM260</f>
        <v>-0.21000000000000002</v>
      </c>
      <c r="AA262" s="2">
        <f>'(6) SMB_R23p2-5km_Gl'!AN261-'(5) year_D_R23p2-5.5km'!AN260</f>
        <v>-0.21854000000000001</v>
      </c>
      <c r="AB262" s="2">
        <f>'(6) SMB_R23p2-5km_Gl'!AO261-'(5) year_D_R23p2-5.5km'!AO260</f>
        <v>-3.0000000000000027E-2</v>
      </c>
      <c r="AC262" s="2">
        <f>'(6) SMB_R23p2-5km_Gl'!AP261-'(5) year_D_R23p2-5.5km'!AP260</f>
        <v>-0.23091999999999999</v>
      </c>
      <c r="AD262" s="2">
        <f>'(6) SMB_R23p2-5km_Gl'!AQ261-'(5) year_D_R23p2-5.5km'!AQ260</f>
        <v>-0.15184000000000003</v>
      </c>
      <c r="AE262" s="2">
        <f>'(6) SMB_R23p2-5km_Gl'!AR261-'(5) year_D_R23p2-5.5km'!AR260</f>
        <v>-0.19321999999999995</v>
      </c>
      <c r="AF262" s="2">
        <f>'(6) SMB_R23p2-5km_Gl'!AS261-'(5) year_D_R23p2-5.5km'!AS260</f>
        <v>-0.52707999999999999</v>
      </c>
      <c r="AG262" s="2">
        <f>'(6) SMB_R23p2-5km_Gl'!AT261-'(5) year_D_R23p2-5.5km'!AT260</f>
        <v>-0.12484000000000006</v>
      </c>
      <c r="AH262" s="2">
        <f>'(6) SMB_R23p2-5km_Gl'!AU261-'(5) year_D_R23p2-5.5km'!AU260</f>
        <v>0.33779999999999993</v>
      </c>
      <c r="AI262" s="2">
        <f>'(6) SMB_R23p2-5km_Gl'!AV261-'(5) year_D_R23p2-5.5km'!AV260</f>
        <v>-0.11002000000000001</v>
      </c>
      <c r="AJ262" s="2">
        <f>'(6) SMB_R23p2-5km_Gl'!AW261-'(5) year_D_R23p2-5.5km'!AW260</f>
        <v>-0.57454000000000005</v>
      </c>
      <c r="AK262" s="2">
        <f>'(6) SMB_R23p2-5km_Gl'!AX261-'(5) year_D_R23p2-5.5km'!AX260</f>
        <v>-0.29447999999999996</v>
      </c>
      <c r="AL262" s="2">
        <f>'(6) SMB_R23p2-5km_Gl'!AY261-'(5) year_D_R23p2-5.5km'!AY260</f>
        <v>6.6339999999999955E-2</v>
      </c>
      <c r="AM262" s="2">
        <f>'(6) SMB_R23p2-5km_Gl'!AZ261-'(5) year_D_R23p2-5.5km'!AZ260</f>
        <v>-0.23331999999999997</v>
      </c>
      <c r="AN262" s="2">
        <f>'(6) SMB_R23p2-5km_Gl'!BA261-'(5) year_D_R23p2-5.5km'!BA260</f>
        <v>-7.9500000000000015E-2</v>
      </c>
      <c r="AO262" s="2">
        <f>'(6) SMB_R23p2-5km_Gl'!BB261-'(5) year_D_R23p2-5.5km'!BB260</f>
        <v>0.13263999999999992</v>
      </c>
      <c r="AP262" s="2">
        <f>'(6) SMB_R23p2-5km_Gl'!BC261-'(5) year_D_R23p2-5.5km'!BC260</f>
        <v>-6.3780000000000003E-2</v>
      </c>
      <c r="AQ262" s="2">
        <f>'(6) SMB_R23p2-5km_Gl'!BD261-'(5) year_D_R23p2-5.5km'!BD260</f>
        <v>-0.26926000000000005</v>
      </c>
      <c r="AR262" s="2">
        <f>'(6) SMB_R23p2-5km_Gl'!BE261-'(5) year_D_R23p2-5.5km'!BE260</f>
        <v>0.16109999999999997</v>
      </c>
      <c r="AS262" s="2">
        <f>'(6) SMB_R23p2-5km_Gl'!BF261-'(5) year_D_R23p2-5.5km'!BF260</f>
        <v>0.10727999999999999</v>
      </c>
      <c r="AT262" s="2">
        <f>'(6) SMB_R23p2-5km_Gl'!BG261-'(5) year_D_R23p2-5.5km'!BG260</f>
        <v>-0.35202</v>
      </c>
      <c r="AU262" s="2">
        <f>'(6) SMB_R23p2-5km_Gl'!BH261-'(5) year_D_R23p2-5.5km'!BH260</f>
        <v>0.21509999999999996</v>
      </c>
      <c r="AV262" s="2">
        <f>'(6) SMB_R23p2-5km_Gl'!BI261-'(5) year_D_R23p2-5.5km'!BI260</f>
        <v>-0.24122000000000005</v>
      </c>
      <c r="AW262" s="2">
        <f>'(6) SMB_R23p2-5km_Gl'!BJ261-'(5) year_D_R23p2-5.5km'!BJ260</f>
        <v>3.2719999999999971E-2</v>
      </c>
      <c r="AX262" s="23">
        <f t="shared" si="34"/>
        <v>5.4343478260869696E-3</v>
      </c>
      <c r="AY262" s="23">
        <f t="shared" si="35"/>
        <v>0.15760631578947371</v>
      </c>
      <c r="AZ262" s="23">
        <f t="shared" si="36"/>
        <v>-0.11350111111111112</v>
      </c>
      <c r="BD262" s="2">
        <f>SQRT('(5) year_D_R23p2-5.5km'!BN260^2+'(5) year_D_R23p2-5.5km'!$M260^2)</f>
        <v>0.52138751773213321</v>
      </c>
      <c r="BE262" s="2">
        <f>SQRT('(5) year_D_R23p2-5.5km'!BO260^2+'(5) year_D_R23p2-5.5km'!$M260^2)</f>
        <v>0.52138751773213321</v>
      </c>
      <c r="BF262" s="2">
        <f>SQRT('(5) year_D_R23p2-5.5km'!BP260^2+'(5) year_D_R23p2-5.5km'!$M260^2)</f>
        <v>0.52138751773213321</v>
      </c>
      <c r="BG262" s="2">
        <f>SQRT('(5) year_D_R23p2-5.5km'!BQ260^2+'(5) year_D_R23p2-5.5km'!$M260^2)</f>
        <v>0.52138751773213321</v>
      </c>
      <c r="BH262" s="2">
        <f>SQRT('(5) year_D_R23p2-5.5km'!BR260^2+'(5) year_D_R23p2-5.5km'!$M260^2)</f>
        <v>0.52138751773213321</v>
      </c>
      <c r="BI262" s="2">
        <f>SQRT('(5) year_D_R23p2-5.5km'!BS260^2+'(5) year_D_R23p2-5.5km'!$M260^2)</f>
        <v>0.52138751773213321</v>
      </c>
      <c r="BJ262" s="2">
        <f>SQRT('(5) year_D_R23p2-5.5km'!BT260^2+'(5) year_D_R23p2-5.5km'!$M260^2)</f>
        <v>0.52138751773213321</v>
      </c>
      <c r="BK262" s="2">
        <f>SQRT('(5) year_D_R23p2-5.5km'!BU260^2+'(5) year_D_R23p2-5.5km'!$M260^2)</f>
        <v>0.51452941799953877</v>
      </c>
      <c r="BL262" s="2">
        <f>SQRT('(5) year_D_R23p2-5.5km'!BV260^2+'(5) year_D_R23p2-5.5km'!$M260^2)</f>
        <v>0.47158345969097654</v>
      </c>
      <c r="BM262" s="2">
        <f>SQRT('(5) year_D_R23p2-5.5km'!BW260^2+'(5) year_D_R23p2-5.5km'!$M260^2)</f>
        <v>0.43098391310829848</v>
      </c>
      <c r="BN262" s="2">
        <f>SQRT('(5) year_D_R23p2-5.5km'!BX260^2+'(5) year_D_R23p2-5.5km'!$M260^2)</f>
        <v>0.39228585230372537</v>
      </c>
      <c r="BO262" s="2">
        <f>SQRT('(5) year_D_R23p2-5.5km'!BY260^2+'(5) year_D_R23p2-5.5km'!$M260^2)</f>
        <v>0.35550569605863575</v>
      </c>
      <c r="BP262" s="2">
        <f>SQRT('(5) year_D_R23p2-5.5km'!BZ260^2+'(5) year_D_R23p2-5.5km'!$M260^2)</f>
        <v>0.32066592840048191</v>
      </c>
      <c r="BQ262" s="2">
        <f>SQRT('(5) year_D_R23p2-5.5km'!CA260^2+'(5) year_D_R23p2-5.5km'!$M260^2)</f>
        <v>0.2882469306211185</v>
      </c>
      <c r="BR262" s="2">
        <f>SQRT('(5) year_D_R23p2-5.5km'!CB260^2+'(5) year_D_R23p2-5.5km'!$M260^2)</f>
        <v>0.25739256667650884</v>
      </c>
      <c r="BS262" s="2">
        <f>SQRT('(5) year_D_R23p2-5.5km'!CC260^2+'(5) year_D_R23p2-5.5km'!$M260^2)</f>
        <v>0.22862088376382345</v>
      </c>
      <c r="BT262" s="2">
        <f>SQRT('(5) year_D_R23p2-5.5km'!CD260^2+'(5) year_D_R23p2-5.5km'!$M260^2)</f>
        <v>0.20203377582079135</v>
      </c>
      <c r="BU262" s="2">
        <f>SQRT('(5) year_D_R23p2-5.5km'!CE260^2+'(5) year_D_R23p2-5.5km'!$M260^2)</f>
        <v>0.17821103650329356</v>
      </c>
      <c r="BV262" s="2">
        <f>SQRT('(5) year_D_R23p2-5.5km'!CF260^2+'(5) year_D_R23p2-5.5km'!$M260^2)</f>
        <v>0.15695646628973769</v>
      </c>
      <c r="BW262" s="2">
        <f>SQRT('(5) year_D_R23p2-5.5km'!CG260^2+'(5) year_D_R23p2-5.5km'!$M260^2)</f>
        <v>0.14012156504347659</v>
      </c>
      <c r="BX262" s="2">
        <f>SQRT('(5) year_D_R23p2-5.5km'!CH260^2+'(5) year_D_R23p2-5.5km'!$M260^2)</f>
        <v>0.12868052436227007</v>
      </c>
      <c r="BY262" s="2">
        <f>SQRT('(5) year_D_R23p2-5.5km'!CI260^2+'(5) year_D_R23p2-5.5km'!$M260^2)</f>
        <v>0.12489277399206061</v>
      </c>
      <c r="BZ262" s="2">
        <f>SQRT('(5) year_D_R23p2-5.5km'!CJ260^2+'(5) year_D_R23p2-5.5km'!$M260^2)</f>
        <v>0.14596416887131478</v>
      </c>
      <c r="CA262" s="2">
        <f>SQRT('(5) year_D_R23p2-5.5km'!CK260^2+'(5) year_D_R23p2-5.5km'!$M260^2)</f>
        <v>0.16667928796737577</v>
      </c>
      <c r="CB262" s="2">
        <f>SQRT('(5) year_D_R23p2-5.5km'!CL260^2+'(5) year_D_R23p2-5.5km'!$M260^2)</f>
        <v>0.18583929941754357</v>
      </c>
      <c r="CC262" s="2">
        <f>SQRT('(5) year_D_R23p2-5.5km'!CM260^2+'(5) year_D_R23p2-5.5km'!$M260^2)</f>
        <v>0.16024071370287796</v>
      </c>
      <c r="CD262" s="2">
        <f>SQRT('(5) year_D_R23p2-5.5km'!CN260^2+'(5) year_D_R23p2-5.5km'!$M260^2)</f>
        <v>0.1613133630388211</v>
      </c>
      <c r="CE262" s="2">
        <f>SQRT('(5) year_D_R23p2-5.5km'!CO260^2+'(5) year_D_R23p2-5.5km'!$M260^2)</f>
        <v>0.16160296050938833</v>
      </c>
      <c r="CF262" s="2">
        <f>SQRT('(5) year_D_R23p2-5.5km'!CP260^2+'(5) year_D_R23p2-5.5km'!$M260^2)</f>
        <v>0.16033686085579452</v>
      </c>
      <c r="CG262" s="2">
        <f>SQRT('(5) year_D_R23p2-5.5km'!CQ260^2+'(5) year_D_R23p2-5.5km'!$M260^2)</f>
        <v>0.12984933025709747</v>
      </c>
      <c r="CH262" s="2">
        <f>SQRT('(5) year_D_R23p2-5.5km'!CR260^2+'(5) year_D_R23p2-5.5km'!$M260^2)</f>
        <v>0.16829323560086334</v>
      </c>
      <c r="CI262" s="2">
        <f>SQRT('(5) year_D_R23p2-5.5km'!CS260^2+'(5) year_D_R23p2-5.5km'!$M260^2)</f>
        <v>0.17137815011568922</v>
      </c>
      <c r="CJ262" s="2">
        <f>SQRT('(5) year_D_R23p2-5.5km'!CT260^2+'(5) year_D_R23p2-5.5km'!$M260^2)</f>
        <v>0.17714265213565736</v>
      </c>
      <c r="CK262" s="2">
        <f>SQRT('(5) year_D_R23p2-5.5km'!CU260^2+'(5) year_D_R23p2-5.5km'!$M260^2)</f>
        <v>0.20152951459517324</v>
      </c>
      <c r="CL262" s="2">
        <f>SQRT('(5) year_D_R23p2-5.5km'!CV260^2+'(5) year_D_R23p2-5.5km'!$M260^2)</f>
        <v>0.16351200877717781</v>
      </c>
      <c r="CM262" s="2">
        <f>SQRT('(5) year_D_R23p2-5.5km'!CW260^2+'(5) year_D_R23p2-5.5km'!$M260^2)</f>
        <v>0.15118211675199003</v>
      </c>
      <c r="CN262" s="2">
        <f>SQRT('(5) year_D_R23p2-5.5km'!CX260^2+'(5) year_D_R23p2-5.5km'!$M260^2)</f>
        <v>0.15463010593727833</v>
      </c>
      <c r="CO262" s="2">
        <f>SQRT('(5) year_D_R23p2-5.5km'!CY260^2+'(5) year_D_R23p2-5.5km'!$M260^2)</f>
        <v>0.14443084886659471</v>
      </c>
      <c r="CP262" s="2">
        <f>SQRT('(5) year_D_R23p2-5.5km'!CZ260^2+'(5) year_D_R23p2-5.5km'!$M260^2)</f>
        <v>0.16993515929322667</v>
      </c>
      <c r="CQ262" s="2">
        <f>SQRT('(5) year_D_R23p2-5.5km'!DA260^2+'(5) year_D_R23p2-5.5km'!$M260^2)</f>
        <v>0.15843920680663079</v>
      </c>
      <c r="CR262" s="2">
        <f>SQRT('(5) year_D_R23p2-5.5km'!DB260^2+'(5) year_D_R23p2-5.5km'!$M260^2)</f>
        <v>0.12994668073213664</v>
      </c>
      <c r="CS262" s="2">
        <f>SQRT('(5) year_D_R23p2-5.5km'!DC260^2+'(5) year_D_R23p2-5.5km'!$M260^2)</f>
        <v>0.12045864801824085</v>
      </c>
      <c r="CT262" s="2">
        <f>SQRT('(5) year_D_R23p2-5.5km'!DD260^2+'(5) year_D_R23p2-5.5km'!$M260^2)</f>
        <v>0.13494199554421316</v>
      </c>
      <c r="CU262" s="2">
        <f>SQRT('(5) year_D_R23p2-5.5km'!DE260^2+'(5) year_D_R23p2-5.5km'!$M260^2)</f>
        <v>0.12915358920283954</v>
      </c>
      <c r="CV262" s="2">
        <f>SQRT('(5) year_D_R23p2-5.5km'!DF260^2+'(5) year_D_R23p2-5.5km'!$M260^2)</f>
        <v>0.13147433651738524</v>
      </c>
      <c r="CW262" s="2">
        <f>SQRT('(5) year_D_R23p2-5.5km'!DG260^2+'(5) year_D_R23p2-5.5km'!$M260^2)</f>
        <v>0.13265422848345798</v>
      </c>
      <c r="CX262" s="2">
        <f>SQRT('(5) year_D_R23p2-5.5km'!DH260^2+'(5) year_D_R23p2-5.5km'!$M260^2)</f>
        <v>0.11213243044636488</v>
      </c>
      <c r="CY262" s="90">
        <f t="shared" si="31"/>
        <v>3.7434214533987889E-2</v>
      </c>
      <c r="CZ262" s="2">
        <f t="shared" si="37"/>
        <v>9.2379513268832453E-2</v>
      </c>
      <c r="DA262" s="2">
        <f t="shared" si="32"/>
        <v>3.573886157973899E-2</v>
      </c>
    </row>
    <row r="263" spans="1:105" x14ac:dyDescent="0.2">
      <c r="A263" s="170" t="s">
        <v>94</v>
      </c>
      <c r="B263" s="54" t="s">
        <v>177</v>
      </c>
      <c r="C263" s="2">
        <f>'(6) SMB_R23p2-5km_Gl'!P262-'(5) year_D_R23p2-5.5km'!P261</f>
        <v>5.0099999999999978E-2</v>
      </c>
      <c r="D263" s="2">
        <f>'(6) SMB_R23p2-5km_Gl'!Q262-'(5) year_D_R23p2-5.5km'!Q261</f>
        <v>-6.989999999999999E-2</v>
      </c>
      <c r="E263" s="2">
        <f>'(6) SMB_R23p2-5km_Gl'!R262-'(5) year_D_R23p2-5.5km'!R261</f>
        <v>4.0100000000000025E-2</v>
      </c>
      <c r="F263" s="2">
        <f>'(6) SMB_R23p2-5km_Gl'!S262-'(5) year_D_R23p2-5.5km'!S261</f>
        <v>8.0100000000000005E-2</v>
      </c>
      <c r="G263" s="2">
        <f>'(6) SMB_R23p2-5km_Gl'!T262-'(5) year_D_R23p2-5.5km'!T261</f>
        <v>-8.9900000000000008E-2</v>
      </c>
      <c r="H263" s="2">
        <f>'(6) SMB_R23p2-5km_Gl'!U262-'(5) year_D_R23p2-5.5km'!U261</f>
        <v>5.0099999999999978E-2</v>
      </c>
      <c r="I263" s="2">
        <f>'(6) SMB_R23p2-5km_Gl'!V262-'(5) year_D_R23p2-5.5km'!V261</f>
        <v>1.0099999999999998E-2</v>
      </c>
      <c r="J263" s="2">
        <f>'(6) SMB_R23p2-5km_Gl'!W262-'(5) year_D_R23p2-5.5km'!W261</f>
        <v>5.0099999999999978E-2</v>
      </c>
      <c r="K263" s="2">
        <f>'(6) SMB_R23p2-5km_Gl'!X262-'(5) year_D_R23p2-5.5km'!X261</f>
        <v>-1.9900000000000001E-2</v>
      </c>
      <c r="L263" s="2">
        <f>'(6) SMB_R23p2-5km_Gl'!Y262-'(5) year_D_R23p2-5.5km'!Y261</f>
        <v>-8.9900000000000008E-2</v>
      </c>
      <c r="M263" s="2">
        <f>'(6) SMB_R23p2-5km_Gl'!Z262-'(5) year_D_R23p2-5.5km'!Z261</f>
        <v>-0.1099</v>
      </c>
      <c r="N263" s="2">
        <f>'(6) SMB_R23p2-5km_Gl'!AA262-'(5) year_D_R23p2-5.5km'!AA261</f>
        <v>-0.11990000000000001</v>
      </c>
      <c r="O263" s="2">
        <f>'(6) SMB_R23p2-5km_Gl'!AB262-'(5) year_D_R23p2-5.5km'!AB261</f>
        <v>-0.18990000000000001</v>
      </c>
      <c r="P263" s="2">
        <f>'(6) SMB_R23p2-5km_Gl'!AC262-'(5) year_D_R23p2-5.5km'!AC261</f>
        <v>0.1401</v>
      </c>
      <c r="Q263" s="2">
        <f>'(6) SMB_R23p2-5km_Gl'!AD262-'(5) year_D_R23p2-5.5km'!AD261</f>
        <v>0.2001</v>
      </c>
      <c r="R263" s="2">
        <f>'(6) SMB_R23p2-5km_Gl'!AE262-'(5) year_D_R23p2-5.5km'!AE261</f>
        <v>-9.8999999999999921E-3</v>
      </c>
      <c r="S263" s="2">
        <f>'(6) SMB_R23p2-5km_Gl'!AF262-'(5) year_D_R23p2-5.5km'!AF261</f>
        <v>-1.9900000000000001E-2</v>
      </c>
      <c r="T263" s="2">
        <f>'(6) SMB_R23p2-5km_Gl'!AG262-'(5) year_D_R23p2-5.5km'!AG261</f>
        <v>-0.11990000000000001</v>
      </c>
      <c r="U263" s="2">
        <f>'(6) SMB_R23p2-5km_Gl'!AH262-'(5) year_D_R23p2-5.5km'!AH261</f>
        <v>5.0099999999999978E-2</v>
      </c>
      <c r="V263" s="2">
        <f>'(6) SMB_R23p2-5km_Gl'!AI262-'(5) year_D_R23p2-5.5km'!AI261</f>
        <v>3.0100000000000016E-2</v>
      </c>
      <c r="W263" s="2">
        <f>'(6) SMB_R23p2-5km_Gl'!AJ262-'(5) year_D_R23p2-5.5km'!AJ261</f>
        <v>-6.989999999999999E-2</v>
      </c>
      <c r="X263" s="2">
        <f>'(6) SMB_R23p2-5km_Gl'!AK262-'(5) year_D_R23p2-5.5km'!AK261</f>
        <v>-0.12990000000000002</v>
      </c>
      <c r="Y263" s="2">
        <f>'(6) SMB_R23p2-5km_Gl'!AL262-'(5) year_D_R23p2-5.5km'!AL261</f>
        <v>-3.2463099999999995E-2</v>
      </c>
      <c r="Z263" s="2">
        <f>'(6) SMB_R23p2-5km_Gl'!AM262-'(5) year_D_R23p2-5.5km'!AM261</f>
        <v>-5.478630000000001E-2</v>
      </c>
      <c r="AA263" s="2">
        <f>'(6) SMB_R23p2-5km_Gl'!AN262-'(5) year_D_R23p2-5.5km'!AN261</f>
        <v>-2.7349399999999996E-2</v>
      </c>
      <c r="AB263" s="2">
        <f>'(6) SMB_R23p2-5km_Gl'!AO262-'(5) year_D_R23p2-5.5km'!AO261</f>
        <v>8.7499999999990363E-5</v>
      </c>
      <c r="AC263" s="2">
        <f>'(6) SMB_R23p2-5km_Gl'!AP262-'(5) year_D_R23p2-5.5km'!AP261</f>
        <v>-4.2475600000000002E-2</v>
      </c>
      <c r="AD263" s="2">
        <f>'(6) SMB_R23p2-5km_Gl'!AQ262-'(5) year_D_R23p2-5.5km'!AQ261</f>
        <v>-4.4798800000000027E-2</v>
      </c>
      <c r="AE263" s="2">
        <f>'(6) SMB_R23p2-5km_Gl'!AR262-'(5) year_D_R23p2-5.5km'!AR261</f>
        <v>-1.7361899999999986E-2</v>
      </c>
      <c r="AF263" s="2">
        <f>'(6) SMB_R23p2-5km_Gl'!AS262-'(5) year_D_R23p2-5.5km'!AS261</f>
        <v>-0.13992499999999999</v>
      </c>
      <c r="AG263" s="2">
        <f>'(6) SMB_R23p2-5km_Gl'!AT262-'(5) year_D_R23p2-5.5km'!AT261</f>
        <v>7.7518000000000031E-3</v>
      </c>
      <c r="AH263" s="2">
        <f>'(6) SMB_R23p2-5km_Gl'!AU262-'(5) year_D_R23p2-5.5km'!AU261</f>
        <v>0.15518869999999998</v>
      </c>
      <c r="AI263" s="2">
        <f>'(6) SMB_R23p2-5km_Gl'!AV262-'(5) year_D_R23p2-5.5km'!AV261</f>
        <v>4.2625600000000013E-2</v>
      </c>
      <c r="AJ263" s="2">
        <f>'(6) SMB_R23p2-5km_Gl'!AW262-'(5) year_D_R23p2-5.5km'!AW261</f>
        <v>-5.9937500000000005E-2</v>
      </c>
      <c r="AK263" s="2">
        <f>'(6) SMB_R23p2-5km_Gl'!AX262-'(5) year_D_R23p2-5.5km'!AX261</f>
        <v>-3.2260699999999989E-2</v>
      </c>
      <c r="AL263" s="2">
        <f>'(6) SMB_R23p2-5km_Gl'!AY262-'(5) year_D_R23p2-5.5km'!AY261</f>
        <v>8.517619999999998E-2</v>
      </c>
      <c r="AM263" s="2">
        <f>'(6) SMB_R23p2-5km_Gl'!AZ262-'(5) year_D_R23p2-5.5km'!AZ261</f>
        <v>2.2613099999999997E-2</v>
      </c>
      <c r="AN263" s="2">
        <f>'(6) SMB_R23p2-5km_Gl'!BA262-'(5) year_D_R23p2-5.5km'!BA261</f>
        <v>2.0289900000000013E-2</v>
      </c>
      <c r="AO263" s="2">
        <f>'(6) SMB_R23p2-5km_Gl'!BB262-'(5) year_D_R23p2-5.5km'!BB261</f>
        <v>0.14676720000000001</v>
      </c>
      <c r="AP263" s="2">
        <f>'(6) SMB_R23p2-5km_Gl'!BC262-'(5) year_D_R23p2-5.5km'!BC261</f>
        <v>-5.8466999999999825E-3</v>
      </c>
      <c r="AQ263" s="2">
        <f>'(6) SMB_R23p2-5km_Gl'!BD262-'(5) year_D_R23p2-5.5km'!BD261</f>
        <v>-8.1212800000000016E-2</v>
      </c>
      <c r="AR263" s="2">
        <f>'(6) SMB_R23p2-5km_Gl'!BE262-'(5) year_D_R23p2-5.5km'!BE261</f>
        <v>5.6855499999999976E-2</v>
      </c>
      <c r="AS263" s="2">
        <f>'(6) SMB_R23p2-5km_Gl'!BF262-'(5) year_D_R23p2-5.5km'!BF261</f>
        <v>0.11204499999999999</v>
      </c>
      <c r="AT263" s="2">
        <f>'(6) SMB_R23p2-5km_Gl'!BG262-'(5) year_D_R23p2-5.5km'!BG261</f>
        <v>-4.1477700000000006E-2</v>
      </c>
      <c r="AU263" s="2">
        <f>'(6) SMB_R23p2-5km_Gl'!BH262-'(5) year_D_R23p2-5.5km'!BH261</f>
        <v>0.1485223</v>
      </c>
      <c r="AV263" s="2">
        <f>'(6) SMB_R23p2-5km_Gl'!BI262-'(5) year_D_R23p2-5.5km'!BI261</f>
        <v>-2.9170999999999919E-3</v>
      </c>
      <c r="AW263" s="2">
        <f>'(6) SMB_R23p2-5km_Gl'!BJ262-'(5) year_D_R23p2-5.5km'!BJ261</f>
        <v>4.6211600000000005E-2</v>
      </c>
      <c r="AX263" s="23">
        <f t="shared" si="34"/>
        <v>-2.6671695652173951E-3</v>
      </c>
      <c r="AY263" s="23">
        <f t="shared" si="35"/>
        <v>-8.8473684210526368E-3</v>
      </c>
      <c r="AZ263" s="23">
        <f t="shared" si="36"/>
        <v>2.3160883333333333E-2</v>
      </c>
      <c r="BD263" s="2">
        <f>SQRT('(5) year_D_R23p2-5.5km'!BN261^2+'(5) year_D_R23p2-5.5km'!$M261^2)</f>
        <v>0.28134431255961823</v>
      </c>
      <c r="BE263" s="2">
        <f>SQRT('(5) year_D_R23p2-5.5km'!BO261^2+'(5) year_D_R23p2-5.5km'!$M261^2)</f>
        <v>0.28134431255961823</v>
      </c>
      <c r="BF263" s="2">
        <f>SQRT('(5) year_D_R23p2-5.5km'!BP261^2+'(5) year_D_R23p2-5.5km'!$M261^2)</f>
        <v>0.28134431255961823</v>
      </c>
      <c r="BG263" s="2">
        <f>SQRT('(5) year_D_R23p2-5.5km'!BQ261^2+'(5) year_D_R23p2-5.5km'!$M261^2)</f>
        <v>0.28134431255961823</v>
      </c>
      <c r="BH263" s="2">
        <f>SQRT('(5) year_D_R23p2-5.5km'!BR261^2+'(5) year_D_R23p2-5.5km'!$M261^2)</f>
        <v>0.28134431255961823</v>
      </c>
      <c r="BI263" s="2">
        <f>SQRT('(5) year_D_R23p2-5.5km'!BS261^2+'(5) year_D_R23p2-5.5km'!$M261^2)</f>
        <v>0.28134431255961823</v>
      </c>
      <c r="BJ263" s="2">
        <f>SQRT('(5) year_D_R23p2-5.5km'!BT261^2+'(5) year_D_R23p2-5.5km'!$M261^2)</f>
        <v>0.28134431255961823</v>
      </c>
      <c r="BK263" s="2">
        <f>SQRT('(5) year_D_R23p2-5.5km'!BU261^2+'(5) year_D_R23p2-5.5km'!$M261^2)</f>
        <v>0.28134431255961823</v>
      </c>
      <c r="BL263" s="2">
        <f>SQRT('(5) year_D_R23p2-5.5km'!BV261^2+'(5) year_D_R23p2-5.5km'!$M261^2)</f>
        <v>0.26735821552311584</v>
      </c>
      <c r="BM263" s="2">
        <f>SQRT('(5) year_D_R23p2-5.5km'!BW261^2+'(5) year_D_R23p2-5.5km'!$M261^2)</f>
        <v>0.24748482057356525</v>
      </c>
      <c r="BN263" s="2">
        <f>SQRT('(5) year_D_R23p2-5.5km'!BX261^2+'(5) year_D_R23p2-5.5km'!$M261^2)</f>
        <v>0.22884772638859963</v>
      </c>
      <c r="BO263" s="2">
        <f>SQRT('(5) year_D_R23p2-5.5km'!BY261^2+'(5) year_D_R23p2-5.5km'!$M261^2)</f>
        <v>0.2116868697766138</v>
      </c>
      <c r="BP263" s="2">
        <f>SQRT('(5) year_D_R23p2-5.5km'!BZ261^2+'(5) year_D_R23p2-5.5km'!$M261^2)</f>
        <v>0.19577118717912201</v>
      </c>
      <c r="BQ263" s="2">
        <f>SQRT('(5) year_D_R23p2-5.5km'!CA261^2+'(5) year_D_R23p2-5.5km'!$M261^2)</f>
        <v>0.18110594921739664</v>
      </c>
      <c r="BR263" s="2">
        <f>SQRT('(5) year_D_R23p2-5.5km'!CB261^2+'(5) year_D_R23p2-5.5km'!$M261^2)</f>
        <v>0.16792633027689599</v>
      </c>
      <c r="BS263" s="2">
        <f>SQRT('(5) year_D_R23p2-5.5km'!CC261^2+'(5) year_D_R23p2-5.5km'!$M261^2)</f>
        <v>0.1562297260484902</v>
      </c>
      <c r="BT263" s="2">
        <f>SQRT('(5) year_D_R23p2-5.5km'!CD261^2+'(5) year_D_R23p2-5.5km'!$M261^2)</f>
        <v>0.14623468472935972</v>
      </c>
      <c r="BU263" s="2">
        <f>SQRT('(5) year_D_R23p2-5.5km'!CE261^2+'(5) year_D_R23p2-5.5km'!$M261^2)</f>
        <v>0.13769614752003939</v>
      </c>
      <c r="BV263" s="2">
        <f>SQRT('(5) year_D_R23p2-5.5km'!CF261^2+'(5) year_D_R23p2-5.5km'!$M261^2)</f>
        <v>0.13125394969119861</v>
      </c>
      <c r="BW263" s="2">
        <f>SQRT('(5) year_D_R23p2-5.5km'!CG261^2+'(5) year_D_R23p2-5.5km'!$M261^2)</f>
        <v>0.12663783358236363</v>
      </c>
      <c r="BX263" s="2">
        <f>SQRT('(5) year_D_R23p2-5.5km'!CH261^2+'(5) year_D_R23p2-5.5km'!$M261^2)</f>
        <v>0.12402145553419867</v>
      </c>
      <c r="BY263" s="2">
        <f>SQRT('(5) year_D_R23p2-5.5km'!CI261^2+'(5) year_D_R23p2-5.5km'!$M261^2)</f>
        <v>0.12315311952756197</v>
      </c>
      <c r="BZ263" s="2">
        <f>SQRT('(5) year_D_R23p2-5.5km'!CJ261^2+'(5) year_D_R23p2-5.5km'!$M261^2)</f>
        <v>0.1217019180769754</v>
      </c>
      <c r="CA263" s="2">
        <f>SQRT('(5) year_D_R23p2-5.5km'!CK261^2+'(5) year_D_R23p2-5.5km'!$M261^2)</f>
        <v>0.12065155954893643</v>
      </c>
      <c r="CB263" s="2">
        <f>SQRT('(5) year_D_R23p2-5.5km'!CL261^2+'(5) year_D_R23p2-5.5km'!$M261^2)</f>
        <v>0.12033917523708813</v>
      </c>
      <c r="CC263" s="2">
        <f>SQRT('(5) year_D_R23p2-5.5km'!CM261^2+'(5) year_D_R23p2-5.5km'!$M261^2)</f>
        <v>0.120279317139681</v>
      </c>
      <c r="CD263" s="2">
        <f>SQRT('(5) year_D_R23p2-5.5km'!CN261^2+'(5) year_D_R23p2-5.5km'!$M261^2)</f>
        <v>0.12070085470080803</v>
      </c>
      <c r="CE263" s="2">
        <f>SQRT('(5) year_D_R23p2-5.5km'!CO261^2+'(5) year_D_R23p2-5.5km'!$M261^2)</f>
        <v>0.12178869075589872</v>
      </c>
      <c r="CF263" s="2">
        <f>SQRT('(5) year_D_R23p2-5.5km'!CP261^2+'(5) year_D_R23p2-5.5km'!$M261^2)</f>
        <v>0.12342842969478439</v>
      </c>
      <c r="CG263" s="2">
        <f>SQRT('(5) year_D_R23p2-5.5km'!CQ261^2+'(5) year_D_R23p2-5.5km'!$M261^2)</f>
        <v>0.12557481551181832</v>
      </c>
      <c r="CH263" s="2">
        <f>SQRT('(5) year_D_R23p2-5.5km'!CR261^2+'(5) year_D_R23p2-5.5km'!$M261^2)</f>
        <v>0.12033157737041364</v>
      </c>
      <c r="CI263" s="2">
        <f>SQRT('(5) year_D_R23p2-5.5km'!CS261^2+'(5) year_D_R23p2-5.5km'!$M261^2)</f>
        <v>0.11559784457892502</v>
      </c>
      <c r="CJ263" s="2">
        <f>SQRT('(5) year_D_R23p2-5.5km'!CT261^2+'(5) year_D_R23p2-5.5km'!$M261^2)</f>
        <v>0.11132544331183972</v>
      </c>
      <c r="CK263" s="2">
        <f>SQRT('(5) year_D_R23p2-5.5km'!CU261^2+'(5) year_D_R23p2-5.5km'!$M261^2)</f>
        <v>0.10774648753082684</v>
      </c>
      <c r="CL263" s="2">
        <f>SQRT('(5) year_D_R23p2-5.5km'!CV261^2+'(5) year_D_R23p2-5.5km'!$M261^2)</f>
        <v>0.10458504046386734</v>
      </c>
      <c r="CM263" s="2">
        <f>SQRT('(5) year_D_R23p2-5.5km'!CW261^2+'(5) year_D_R23p2-5.5km'!$M261^2)</f>
        <v>0.10170895105776884</v>
      </c>
      <c r="CN263" s="2">
        <f>SQRT('(5) year_D_R23p2-5.5km'!CX261^2+'(5) year_D_R23p2-5.5km'!$M261^2)</f>
        <v>9.9536798120598013E-2</v>
      </c>
      <c r="CO263" s="2">
        <f>SQRT('(5) year_D_R23p2-5.5km'!CY261^2+'(5) year_D_R23p2-5.5km'!$M261^2)</f>
        <v>5.38383064449229E-2</v>
      </c>
      <c r="CP263" s="2">
        <f>SQRT('(5) year_D_R23p2-5.5km'!CZ261^2+'(5) year_D_R23p2-5.5km'!$M261^2)</f>
        <v>4.7676966137007448E-2</v>
      </c>
      <c r="CQ263" s="2">
        <f>SQRT('(5) year_D_R23p2-5.5km'!DA261^2+'(5) year_D_R23p2-5.5km'!$M261^2)</f>
        <v>8.4728557297563414E-2</v>
      </c>
      <c r="CR263" s="2">
        <f>SQRT('(5) year_D_R23p2-5.5km'!DB261^2+'(5) year_D_R23p2-5.5km'!$M261^2)</f>
        <v>8.8579597926705125E-2</v>
      </c>
      <c r="CS263" s="2">
        <f>SQRT('(5) year_D_R23p2-5.5km'!DC261^2+'(5) year_D_R23p2-5.5km'!$M261^2)</f>
        <v>7.4257018836853067E-2</v>
      </c>
      <c r="CT263" s="2">
        <f>SQRT('(5) year_D_R23p2-5.5km'!DD261^2+'(5) year_D_R23p2-5.5km'!$M261^2)</f>
        <v>5.2112701994757239E-2</v>
      </c>
      <c r="CU263" s="2">
        <f>SQRT('(5) year_D_R23p2-5.5km'!DE261^2+'(5) year_D_R23p2-5.5km'!$M261^2)</f>
        <v>4.601947078783912E-2</v>
      </c>
      <c r="CV263" s="2">
        <f>SQRT('(5) year_D_R23p2-5.5km'!DF261^2+'(5) year_D_R23p2-5.5km'!$M261^2)</f>
        <v>4.3805660926556092E-2</v>
      </c>
      <c r="CW263" s="2">
        <f>SQRT('(5) year_D_R23p2-5.5km'!DG261^2+'(5) year_D_R23p2-5.5km'!$M261^2)</f>
        <v>4.3121993893543778E-2</v>
      </c>
      <c r="CX263" s="2">
        <f>SQRT('(5) year_D_R23p2-5.5km'!DH261^2+'(5) year_D_R23p2-5.5km'!$M261^2)</f>
        <v>5.1847420393732094E-2</v>
      </c>
      <c r="CY263" s="90">
        <f t="shared" si="31"/>
        <v>2.2573267273152127E-2</v>
      </c>
      <c r="CZ263" s="2">
        <f t="shared" si="37"/>
        <v>5.3620404765015658E-2</v>
      </c>
      <c r="DA263" s="2">
        <f t="shared" si="32"/>
        <v>2.0217697416796222E-2</v>
      </c>
    </row>
    <row r="264" spans="1:105" x14ac:dyDescent="0.2">
      <c r="A264" s="170" t="s">
        <v>95</v>
      </c>
      <c r="B264" s="54" t="s">
        <v>177</v>
      </c>
      <c r="C264" s="2">
        <f>'(6) SMB_R23p2-5km_Gl'!P263-'(5) year_D_R23p2-5.5km'!P262</f>
        <v>0.8761000000000001</v>
      </c>
      <c r="D264" s="2">
        <f>'(6) SMB_R23p2-5km_Gl'!Q263-'(5) year_D_R23p2-5.5km'!Q262</f>
        <v>-0.71389999999999976</v>
      </c>
      <c r="E264" s="2">
        <f>'(6) SMB_R23p2-5km_Gl'!R263-'(5) year_D_R23p2-5.5km'!R262</f>
        <v>0.34609999999999985</v>
      </c>
      <c r="F264" s="2">
        <f>'(6) SMB_R23p2-5km_Gl'!S263-'(5) year_D_R23p2-5.5km'!S262</f>
        <v>1.3660999999999999</v>
      </c>
      <c r="G264" s="2">
        <f>'(6) SMB_R23p2-5km_Gl'!T263-'(5) year_D_R23p2-5.5km'!T262</f>
        <v>-0.96389999999999998</v>
      </c>
      <c r="H264" s="2">
        <f>'(6) SMB_R23p2-5km_Gl'!U263-'(5) year_D_R23p2-5.5km'!U262</f>
        <v>0.55610000000000026</v>
      </c>
      <c r="I264" s="2">
        <f>'(6) SMB_R23p2-5km_Gl'!V263-'(5) year_D_R23p2-5.5km'!V262</f>
        <v>0.94609999999999994</v>
      </c>
      <c r="J264" s="2">
        <f>'(6) SMB_R23p2-5km_Gl'!W263-'(5) year_D_R23p2-5.5km'!W262</f>
        <v>0.18610000000000015</v>
      </c>
      <c r="K264" s="2">
        <f>'(6) SMB_R23p2-5km_Gl'!X263-'(5) year_D_R23p2-5.5km'!X262</f>
        <v>-0.81389999999999985</v>
      </c>
      <c r="L264" s="2">
        <f>'(6) SMB_R23p2-5km_Gl'!Y263-'(5) year_D_R23p2-5.5km'!Y262</f>
        <v>-0.95389999999999997</v>
      </c>
      <c r="M264" s="2">
        <f>'(6) SMB_R23p2-5km_Gl'!Z263-'(5) year_D_R23p2-5.5km'!Z262</f>
        <v>-1.6238999999999999</v>
      </c>
      <c r="N264" s="2">
        <f>'(6) SMB_R23p2-5km_Gl'!AA263-'(5) year_D_R23p2-5.5km'!AA262</f>
        <v>-1.1538999999999999</v>
      </c>
      <c r="O264" s="2">
        <f>'(6) SMB_R23p2-5km_Gl'!AB263-'(5) year_D_R23p2-5.5km'!AB262</f>
        <v>-2.2138999999999998</v>
      </c>
      <c r="P264" s="2">
        <f>'(6) SMB_R23p2-5km_Gl'!AC263-'(5) year_D_R23p2-5.5km'!AC262</f>
        <v>1.0561000000000003</v>
      </c>
      <c r="Q264" s="2">
        <f>'(6) SMB_R23p2-5km_Gl'!AD263-'(5) year_D_R23p2-5.5km'!AD262</f>
        <v>1.5161000000000002</v>
      </c>
      <c r="R264" s="2">
        <f>'(6) SMB_R23p2-5km_Gl'!AE263-'(5) year_D_R23p2-5.5km'!AE262</f>
        <v>-0.96389999999999998</v>
      </c>
      <c r="S264" s="2">
        <f>'(6) SMB_R23p2-5km_Gl'!AF263-'(5) year_D_R23p2-5.5km'!AF262</f>
        <v>-0.44389999999999974</v>
      </c>
      <c r="T264" s="2">
        <f>'(6) SMB_R23p2-5km_Gl'!AG263-'(5) year_D_R23p2-5.5km'!AG262</f>
        <v>-2.1638999999999999</v>
      </c>
      <c r="U264" s="2">
        <f>'(6) SMB_R23p2-5km_Gl'!AH263-'(5) year_D_R23p2-5.5km'!AH262</f>
        <v>0.22610000000000019</v>
      </c>
      <c r="V264" s="2">
        <f>'(6) SMB_R23p2-5km_Gl'!AI263-'(5) year_D_R23p2-5.5km'!AI262</f>
        <v>0.69609999999999994</v>
      </c>
      <c r="W264" s="2">
        <f>'(6) SMB_R23p2-5km_Gl'!AJ263-'(5) year_D_R23p2-5.5km'!AJ262</f>
        <v>-1.1538999999999999</v>
      </c>
      <c r="X264" s="2">
        <f>'(6) SMB_R23p2-5km_Gl'!AK263-'(5) year_D_R23p2-5.5km'!AK262</f>
        <v>-1.5039</v>
      </c>
      <c r="Y264" s="2">
        <f>'(6) SMB_R23p2-5km_Gl'!AL263-'(5) year_D_R23p2-5.5km'!AL262</f>
        <v>-1.2039</v>
      </c>
      <c r="Z264" s="2">
        <f>'(6) SMB_R23p2-5km_Gl'!AM263-'(5) year_D_R23p2-5.5km'!AM262</f>
        <v>-1.5239</v>
      </c>
      <c r="AA264" s="2">
        <f>'(6) SMB_R23p2-5km_Gl'!AN263-'(5) year_D_R23p2-5.5km'!AN262</f>
        <v>-0.39389999999999992</v>
      </c>
      <c r="AB264" s="2">
        <f>'(6) SMB_R23p2-5km_Gl'!AO263-'(5) year_D_R23p2-5.5km'!AO262</f>
        <v>-0.77389999999999981</v>
      </c>
      <c r="AC264" s="2">
        <f>'(6) SMB_R23p2-5km_Gl'!AP263-'(5) year_D_R23p2-5.5km'!AP262</f>
        <v>-2.2239</v>
      </c>
      <c r="AD264" s="2">
        <f>'(6) SMB_R23p2-5km_Gl'!AQ263-'(5) year_D_R23p2-5.5km'!AQ262</f>
        <v>-1.5039</v>
      </c>
      <c r="AE264" s="2">
        <f>'(6) SMB_R23p2-5km_Gl'!AR263-'(5) year_D_R23p2-5.5km'!AR262</f>
        <v>-0.73389999999999977</v>
      </c>
      <c r="AF264" s="2">
        <f>'(6) SMB_R23p2-5km_Gl'!AS263-'(5) year_D_R23p2-5.5km'!AS262</f>
        <v>-3.3138999999999998</v>
      </c>
      <c r="AG264" s="2">
        <f>'(6) SMB_R23p2-5km_Gl'!AT263-'(5) year_D_R23p2-5.5km'!AT262</f>
        <v>-1.1738999999999999</v>
      </c>
      <c r="AH264" s="2">
        <f>'(6) SMB_R23p2-5km_Gl'!AU263-'(5) year_D_R23p2-5.5km'!AU262</f>
        <v>0.13609999999999989</v>
      </c>
      <c r="AI264" s="2">
        <f>'(6) SMB_R23p2-5km_Gl'!AV263-'(5) year_D_R23p2-5.5km'!AV262</f>
        <v>-1.6038999999999999</v>
      </c>
      <c r="AJ264" s="2">
        <f>'(6) SMB_R23p2-5km_Gl'!AW263-'(5) year_D_R23p2-5.5km'!AW262</f>
        <v>-1.9739</v>
      </c>
      <c r="AK264" s="2">
        <f>'(6) SMB_R23p2-5km_Gl'!AX263-'(5) year_D_R23p2-5.5km'!AX262</f>
        <v>-2.0339</v>
      </c>
      <c r="AL264" s="2">
        <f>'(6) SMB_R23p2-5km_Gl'!AY263-'(5) year_D_R23p2-5.5km'!AY262</f>
        <v>-1.1238999999999999</v>
      </c>
      <c r="AM264" s="2">
        <f>'(6) SMB_R23p2-5km_Gl'!AZ263-'(5) year_D_R23p2-5.5km'!AZ262</f>
        <v>-1.8638999999999999</v>
      </c>
      <c r="AN264" s="2">
        <f>'(6) SMB_R23p2-5km_Gl'!BA263-'(5) year_D_R23p2-5.5km'!BA262</f>
        <v>-1.7739</v>
      </c>
      <c r="AO264" s="2">
        <f>'(6) SMB_R23p2-5km_Gl'!BB263-'(5) year_D_R23p2-5.5km'!BB262</f>
        <v>-0.57390000000000008</v>
      </c>
      <c r="AP264" s="2">
        <f>'(6) SMB_R23p2-5km_Gl'!BC263-'(5) year_D_R23p2-5.5km'!BC262</f>
        <v>-2.1238999999999999</v>
      </c>
      <c r="AQ264" s="2">
        <f>'(6) SMB_R23p2-5km_Gl'!BD263-'(5) year_D_R23p2-5.5km'!BD262</f>
        <v>-2.5539000000000001</v>
      </c>
      <c r="AR264" s="2">
        <f>'(6) SMB_R23p2-5km_Gl'!BE263-'(5) year_D_R23p2-5.5km'!BE262</f>
        <v>-1.2139</v>
      </c>
      <c r="AS264" s="2">
        <f>'(6) SMB_R23p2-5km_Gl'!BF263-'(5) year_D_R23p2-5.5km'!BF262</f>
        <v>-0.65390000000000015</v>
      </c>
      <c r="AT264" s="2">
        <f>'(6) SMB_R23p2-5km_Gl'!BG263-'(5) year_D_R23p2-5.5km'!BG262</f>
        <v>-2.5539000000000001</v>
      </c>
      <c r="AU264" s="2">
        <f>'(6) SMB_R23p2-5km_Gl'!BH263-'(5) year_D_R23p2-5.5km'!BH262</f>
        <v>-1.2139</v>
      </c>
      <c r="AV264" s="2">
        <f>'(6) SMB_R23p2-5km_Gl'!BI263-'(5) year_D_R23p2-5.5km'!BI262</f>
        <v>-2.4439000000000002</v>
      </c>
      <c r="AW264" s="2">
        <f>'(6) SMB_R23p2-5km_Gl'!BJ263-'(5) year_D_R23p2-5.5km'!BJ262</f>
        <v>-1.2939000000000001</v>
      </c>
      <c r="AX264" s="23">
        <f t="shared" si="34"/>
        <v>-0.94150869565217388</v>
      </c>
      <c r="AY264" s="23">
        <f t="shared" si="35"/>
        <v>-0.25968947368421036</v>
      </c>
      <c r="AZ264" s="23">
        <f t="shared" si="36"/>
        <v>-1.5994555555555552</v>
      </c>
      <c r="BD264" s="2">
        <f>SQRT('(5) year_D_R23p2-5.5km'!BN262^2+'(5) year_D_R23p2-5.5km'!$M262^2)</f>
        <v>0.93182217712016169</v>
      </c>
      <c r="BE264" s="2">
        <f>SQRT('(5) year_D_R23p2-5.5km'!BO262^2+'(5) year_D_R23p2-5.5km'!$M262^2)</f>
        <v>0.93182217712016169</v>
      </c>
      <c r="BF264" s="2">
        <f>SQRT('(5) year_D_R23p2-5.5km'!BP262^2+'(5) year_D_R23p2-5.5km'!$M262^2)</f>
        <v>0.93182217712016169</v>
      </c>
      <c r="BG264" s="2">
        <f>SQRT('(5) year_D_R23p2-5.5km'!BQ262^2+'(5) year_D_R23p2-5.5km'!$M262^2)</f>
        <v>0.93182217712016169</v>
      </c>
      <c r="BH264" s="2">
        <f>SQRT('(5) year_D_R23p2-5.5km'!BR262^2+'(5) year_D_R23p2-5.5km'!$M262^2)</f>
        <v>0.93182217712016169</v>
      </c>
      <c r="BI264" s="2">
        <f>SQRT('(5) year_D_R23p2-5.5km'!BS262^2+'(5) year_D_R23p2-5.5km'!$M262^2)</f>
        <v>0.93182217712016169</v>
      </c>
      <c r="BJ264" s="2">
        <f>SQRT('(5) year_D_R23p2-5.5km'!BT262^2+'(5) year_D_R23p2-5.5km'!$M262^2)</f>
        <v>0.93182217712016169</v>
      </c>
      <c r="BK264" s="2">
        <f>SQRT('(5) year_D_R23p2-5.5km'!BU262^2+'(5) year_D_R23p2-5.5km'!$M262^2)</f>
        <v>0.93182217712016169</v>
      </c>
      <c r="BL264" s="2">
        <f>SQRT('(5) year_D_R23p2-5.5km'!BV262^2+'(5) year_D_R23p2-5.5km'!$M262^2)</f>
        <v>0.93182217712016169</v>
      </c>
      <c r="BM264" s="2">
        <f>SQRT('(5) year_D_R23p2-5.5km'!BW262^2+'(5) year_D_R23p2-5.5km'!$M262^2)</f>
        <v>0.93182217712016169</v>
      </c>
      <c r="BN264" s="2">
        <f>SQRT('(5) year_D_R23p2-5.5km'!BX262^2+'(5) year_D_R23p2-5.5km'!$M262^2)</f>
        <v>0.93182217712016169</v>
      </c>
      <c r="BO264" s="2">
        <f>SQRT('(5) year_D_R23p2-5.5km'!BY262^2+'(5) year_D_R23p2-5.5km'!$M262^2)</f>
        <v>0.93182217712016169</v>
      </c>
      <c r="BP264" s="2">
        <f>SQRT('(5) year_D_R23p2-5.5km'!BZ262^2+'(5) year_D_R23p2-5.5km'!$M262^2)</f>
        <v>0.93182217712016169</v>
      </c>
      <c r="BQ264" s="2">
        <f>SQRT('(5) year_D_R23p2-5.5km'!CA262^2+'(5) year_D_R23p2-5.5km'!$M262^2)</f>
        <v>0.93182217712016169</v>
      </c>
      <c r="BR264" s="2">
        <f>SQRT('(5) year_D_R23p2-5.5km'!CB262^2+'(5) year_D_R23p2-5.5km'!$M262^2)</f>
        <v>0.93182217712016169</v>
      </c>
      <c r="BS264" s="2">
        <f>SQRT('(5) year_D_R23p2-5.5km'!CC262^2+'(5) year_D_R23p2-5.5km'!$M262^2)</f>
        <v>0.93182217712016169</v>
      </c>
      <c r="BT264" s="2">
        <f>SQRT('(5) year_D_R23p2-5.5km'!CD262^2+'(5) year_D_R23p2-5.5km'!$M262^2)</f>
        <v>0.93182217712016169</v>
      </c>
      <c r="BU264" s="2">
        <f>SQRT('(5) year_D_R23p2-5.5km'!CE262^2+'(5) year_D_R23p2-5.5km'!$M262^2)</f>
        <v>0.93182217712016169</v>
      </c>
      <c r="BV264" s="2">
        <f>SQRT('(5) year_D_R23p2-5.5km'!CF262^2+'(5) year_D_R23p2-5.5km'!$M262^2)</f>
        <v>0.93182217712016169</v>
      </c>
      <c r="BW264" s="2">
        <f>SQRT('(5) year_D_R23p2-5.5km'!CG262^2+'(5) year_D_R23p2-5.5km'!$M262^2)</f>
        <v>0.93182217712016169</v>
      </c>
      <c r="BX264" s="2">
        <f>SQRT('(5) year_D_R23p2-5.5km'!CH262^2+'(5) year_D_R23p2-5.5km'!$M262^2)</f>
        <v>0.93182217712016169</v>
      </c>
      <c r="BY264" s="2">
        <f>SQRT('(5) year_D_R23p2-5.5km'!CI262^2+'(5) year_D_R23p2-5.5km'!$M262^2)</f>
        <v>0.93182217712016169</v>
      </c>
      <c r="BZ264" s="2">
        <f>SQRT('(5) year_D_R23p2-5.5km'!CJ262^2+'(5) year_D_R23p2-5.5km'!$M262^2)</f>
        <v>0.93182217712016169</v>
      </c>
      <c r="CA264" s="2">
        <f>SQRT('(5) year_D_R23p2-5.5km'!CK262^2+'(5) year_D_R23p2-5.5km'!$M262^2)</f>
        <v>0.93182217712016169</v>
      </c>
      <c r="CB264" s="2">
        <f>SQRT('(5) year_D_R23p2-5.5km'!CL262^2+'(5) year_D_R23p2-5.5km'!$M262^2)</f>
        <v>0.93182217712016169</v>
      </c>
      <c r="CC264" s="2">
        <f>SQRT('(5) year_D_R23p2-5.5km'!CM262^2+'(5) year_D_R23p2-5.5km'!$M262^2)</f>
        <v>0.93182217712016169</v>
      </c>
      <c r="CD264" s="2">
        <f>SQRT('(5) year_D_R23p2-5.5km'!CN262^2+'(5) year_D_R23p2-5.5km'!$M262^2)</f>
        <v>0.93182217712016169</v>
      </c>
      <c r="CE264" s="2">
        <f>SQRT('(5) year_D_R23p2-5.5km'!CO262^2+'(5) year_D_R23p2-5.5km'!$M262^2)</f>
        <v>0.93182217712016169</v>
      </c>
      <c r="CF264" s="2">
        <f>SQRT('(5) year_D_R23p2-5.5km'!CP262^2+'(5) year_D_R23p2-5.5km'!$M262^2)</f>
        <v>0.93182217712016169</v>
      </c>
      <c r="CG264" s="2">
        <f>SQRT('(5) year_D_R23p2-5.5km'!CQ262^2+'(5) year_D_R23p2-5.5km'!$M262^2)</f>
        <v>0.93182217712016169</v>
      </c>
      <c r="CH264" s="2">
        <f>SQRT('(5) year_D_R23p2-5.5km'!CR262^2+'(5) year_D_R23p2-5.5km'!$M262^2)</f>
        <v>0.93182217712016169</v>
      </c>
      <c r="CI264" s="2">
        <f>SQRT('(5) year_D_R23p2-5.5km'!CS262^2+'(5) year_D_R23p2-5.5km'!$M262^2)</f>
        <v>0.93182217712016169</v>
      </c>
      <c r="CJ264" s="2">
        <f>SQRT('(5) year_D_R23p2-5.5km'!CT262^2+'(5) year_D_R23p2-5.5km'!$M262^2)</f>
        <v>0.93182217712016169</v>
      </c>
      <c r="CK264" s="2">
        <f>SQRT('(5) year_D_R23p2-5.5km'!CU262^2+'(5) year_D_R23p2-5.5km'!$M262^2)</f>
        <v>0.93182217712016169</v>
      </c>
      <c r="CL264" s="2">
        <f>SQRT('(5) year_D_R23p2-5.5km'!CV262^2+'(5) year_D_R23p2-5.5km'!$M262^2)</f>
        <v>0.93182217712016169</v>
      </c>
      <c r="CM264" s="2">
        <f>SQRT('(5) year_D_R23p2-5.5km'!CW262^2+'(5) year_D_R23p2-5.5km'!$M262^2)</f>
        <v>0.93182217712016169</v>
      </c>
      <c r="CN264" s="2">
        <f>SQRT('(5) year_D_R23p2-5.5km'!CX262^2+'(5) year_D_R23p2-5.5km'!$M262^2)</f>
        <v>0.93182217712016169</v>
      </c>
      <c r="CO264" s="2">
        <f>SQRT('(5) year_D_R23p2-5.5km'!CY262^2+'(5) year_D_R23p2-5.5km'!$M262^2)</f>
        <v>0.93182217712016169</v>
      </c>
      <c r="CP264" s="2">
        <f>SQRT('(5) year_D_R23p2-5.5km'!CZ262^2+'(5) year_D_R23p2-5.5km'!$M262^2)</f>
        <v>0.93182217712016169</v>
      </c>
      <c r="CQ264" s="2">
        <f>SQRT('(5) year_D_R23p2-5.5km'!DA262^2+'(5) year_D_R23p2-5.5km'!$M262^2)</f>
        <v>0.93182217712016169</v>
      </c>
      <c r="CR264" s="2">
        <f>SQRT('(5) year_D_R23p2-5.5km'!DB262^2+'(5) year_D_R23p2-5.5km'!$M262^2)</f>
        <v>0.93182217712016169</v>
      </c>
      <c r="CS264" s="2">
        <f>SQRT('(5) year_D_R23p2-5.5km'!DC262^2+'(5) year_D_R23p2-5.5km'!$M262^2)</f>
        <v>0.93182217712016169</v>
      </c>
      <c r="CT264" s="2">
        <f>SQRT('(5) year_D_R23p2-5.5km'!DD262^2+'(5) year_D_R23p2-5.5km'!$M262^2)</f>
        <v>0.93182217712016169</v>
      </c>
      <c r="CU264" s="2">
        <f>SQRT('(5) year_D_R23p2-5.5km'!DE262^2+'(5) year_D_R23p2-5.5km'!$M262^2)</f>
        <v>0.93182217712016169</v>
      </c>
      <c r="CV264" s="2">
        <f>SQRT('(5) year_D_R23p2-5.5km'!DF262^2+'(5) year_D_R23p2-5.5km'!$M262^2)</f>
        <v>0.93182217712016169</v>
      </c>
      <c r="CW264" s="2">
        <f>SQRT('(5) year_D_R23p2-5.5km'!DG262^2+'(5) year_D_R23p2-5.5km'!$M262^2)</f>
        <v>0.93182217712016169</v>
      </c>
      <c r="CX264" s="2">
        <f>SQRT('(5) year_D_R23p2-5.5km'!DH262^2+'(5) year_D_R23p2-5.5km'!$M262^2)</f>
        <v>0.93182217712016169</v>
      </c>
      <c r="CY264" s="90">
        <f t="shared" si="31"/>
        <v>0.13890784873216866</v>
      </c>
      <c r="CZ264" s="2">
        <f t="shared" si="37"/>
        <v>0.21963259343389294</v>
      </c>
      <c r="DA264" s="2">
        <f t="shared" si="32"/>
        <v>0.21963259343389294</v>
      </c>
    </row>
    <row r="265" spans="1:105" ht="17" thickBot="1" x14ac:dyDescent="0.25">
      <c r="A265" s="173" t="s">
        <v>250</v>
      </c>
      <c r="B265" s="73" t="s">
        <v>177</v>
      </c>
      <c r="C265" s="76">
        <f>'(6) SMB_R23p2-5km_Gl'!P264-'(5) year_D_R23p2-5.5km'!P263</f>
        <v>0.92900000000000005</v>
      </c>
      <c r="D265" s="76">
        <f>'(6) SMB_R23p2-5km_Gl'!Q264-'(5) year_D_R23p2-5.5km'!Q263</f>
        <v>0.33900000000000002</v>
      </c>
      <c r="E265" s="76">
        <f>'(6) SMB_R23p2-5km_Gl'!R264-'(5) year_D_R23p2-5.5km'!R263</f>
        <v>0.39900000000000008</v>
      </c>
      <c r="F265" s="76">
        <f>'(6) SMB_R23p2-5km_Gl'!S264-'(5) year_D_R23p2-5.5km'!S263</f>
        <v>0.50900000000000012</v>
      </c>
      <c r="G265" s="76">
        <f>'(6) SMB_R23p2-5km_Gl'!T264-'(5) year_D_R23p2-5.5km'!T263</f>
        <v>-9.099999999999997E-2</v>
      </c>
      <c r="H265" s="76">
        <f>'(6) SMB_R23p2-5km_Gl'!U264-'(5) year_D_R23p2-5.5km'!U263</f>
        <v>0.34900000000000003</v>
      </c>
      <c r="I265" s="76">
        <f>'(6) SMB_R23p2-5km_Gl'!V264-'(5) year_D_R23p2-5.5km'!V263</f>
        <v>0.629</v>
      </c>
      <c r="J265" s="76">
        <f>'(6) SMB_R23p2-5km_Gl'!W264-'(5) year_D_R23p2-5.5km'!W263</f>
        <v>0.36900000000000005</v>
      </c>
      <c r="K265" s="76">
        <f>'(6) SMB_R23p2-5km_Gl'!X264-'(5) year_D_R23p2-5.5km'!X263</f>
        <v>3.9000000000000035E-2</v>
      </c>
      <c r="L265" s="76">
        <f>'(6) SMB_R23p2-5km_Gl'!Y264-'(5) year_D_R23p2-5.5km'!Y263</f>
        <v>-1.2210000000000001</v>
      </c>
      <c r="M265" s="76">
        <f>'(6) SMB_R23p2-5km_Gl'!Z264-'(5) year_D_R23p2-5.5km'!Z263</f>
        <v>-1.091</v>
      </c>
      <c r="N265" s="76">
        <f>'(6) SMB_R23p2-5km_Gl'!AA264-'(5) year_D_R23p2-5.5km'!AA263</f>
        <v>-0.42099999999999999</v>
      </c>
      <c r="O265" s="76">
        <f>'(6) SMB_R23p2-5km_Gl'!AB264-'(5) year_D_R23p2-5.5km'!AB263</f>
        <v>-7.0999999999999952E-2</v>
      </c>
      <c r="P265" s="76">
        <f>'(6) SMB_R23p2-5km_Gl'!AC264-'(5) year_D_R23p2-5.5km'!AC263</f>
        <v>0.33900000000000002</v>
      </c>
      <c r="Q265" s="76">
        <f>'(6) SMB_R23p2-5km_Gl'!AD264-'(5) year_D_R23p2-5.5km'!AD263</f>
        <v>0.24900000000000005</v>
      </c>
      <c r="R265" s="76">
        <f>'(6) SMB_R23p2-5km_Gl'!AE264-'(5) year_D_R23p2-5.5km'!AE263</f>
        <v>4.9000000000000044E-2</v>
      </c>
      <c r="S265" s="76">
        <f>'(6) SMB_R23p2-5km_Gl'!AF264-'(5) year_D_R23p2-5.5km'!AF263</f>
        <v>-0.52100000000000002</v>
      </c>
      <c r="T265" s="76">
        <f>'(6) SMB_R23p2-5km_Gl'!AG264-'(5) year_D_R23p2-5.5km'!AG263</f>
        <v>-1.2809999999999999</v>
      </c>
      <c r="U265" s="76">
        <f>'(6) SMB_R23p2-5km_Gl'!AH264-'(5) year_D_R23p2-5.5km'!AH263</f>
        <v>-0.7609999999999999</v>
      </c>
      <c r="V265" s="76">
        <f>'(6) SMB_R23p2-5km_Gl'!AI264-'(5) year_D_R23p2-5.5km'!AI263</f>
        <v>9.000000000000008E-3</v>
      </c>
      <c r="W265" s="76">
        <f>'(6) SMB_R23p2-5km_Gl'!AJ264-'(5) year_D_R23p2-5.5km'!AJ263</f>
        <v>-2.0999999999999963E-2</v>
      </c>
      <c r="X265" s="76">
        <f>'(6) SMB_R23p2-5km_Gl'!AK264-'(5) year_D_R23p2-5.5km'!AK263</f>
        <v>-0.15099999999999997</v>
      </c>
      <c r="Y265" s="76">
        <f>'(6) SMB_R23p2-5km_Gl'!AL264-'(5) year_D_R23p2-5.5km'!AL263</f>
        <v>-0.68100000000000005</v>
      </c>
      <c r="Z265" s="76">
        <f>'(6) SMB_R23p2-5km_Gl'!AM264-'(5) year_D_R23p2-5.5km'!AM263</f>
        <v>-1.7210000000000001</v>
      </c>
      <c r="AA265" s="76">
        <f>'(6) SMB_R23p2-5km_Gl'!AN264-'(5) year_D_R23p2-5.5km'!AN263</f>
        <v>-0.77099999999999991</v>
      </c>
      <c r="AB265" s="76">
        <f>'(6) SMB_R23p2-5km_Gl'!AO264-'(5) year_D_R23p2-5.5km'!AO263</f>
        <v>-0.66100000000000003</v>
      </c>
      <c r="AC265" s="76">
        <f>'(6) SMB_R23p2-5km_Gl'!AP264-'(5) year_D_R23p2-5.5km'!AP263</f>
        <v>-0.82099999999999995</v>
      </c>
      <c r="AD265" s="76">
        <f>'(6) SMB_R23p2-5km_Gl'!AQ264-'(5) year_D_R23p2-5.5km'!AQ263</f>
        <v>-0.95100000000000007</v>
      </c>
      <c r="AE265" s="76">
        <f>'(6) SMB_R23p2-5km_Gl'!AR264-'(5) year_D_R23p2-5.5km'!AR263</f>
        <v>-0.94100000000000006</v>
      </c>
      <c r="AF265" s="76">
        <f>'(6) SMB_R23p2-5km_Gl'!AS264-'(5) year_D_R23p2-5.5km'!AS263</f>
        <v>-1.331</v>
      </c>
      <c r="AG265" s="76">
        <f>'(6) SMB_R23p2-5km_Gl'!AT264-'(5) year_D_R23p2-5.5km'!AT263</f>
        <v>-0.98099999999999987</v>
      </c>
      <c r="AH265" s="76">
        <f>'(6) SMB_R23p2-5km_Gl'!AU264-'(5) year_D_R23p2-5.5km'!AU263</f>
        <v>0.73899999999999988</v>
      </c>
      <c r="AI265" s="76">
        <f>'(6) SMB_R23p2-5km_Gl'!AV264-'(5) year_D_R23p2-5.5km'!AV263</f>
        <v>-1.411</v>
      </c>
      <c r="AJ265" s="76">
        <f>'(6) SMB_R23p2-5km_Gl'!AW264-'(5) year_D_R23p2-5.5km'!AW263</f>
        <v>-1.4510000000000001</v>
      </c>
      <c r="AK265" s="76">
        <f>'(6) SMB_R23p2-5km_Gl'!AX264-'(5) year_D_R23p2-5.5km'!AX263</f>
        <v>-1.391</v>
      </c>
      <c r="AL265" s="76">
        <f>'(6) SMB_R23p2-5km_Gl'!AY264-'(5) year_D_R23p2-5.5km'!AY263</f>
        <v>-1.2010000000000001</v>
      </c>
      <c r="AM265" s="76">
        <f>'(6) SMB_R23p2-5km_Gl'!AZ264-'(5) year_D_R23p2-5.5km'!AZ263</f>
        <v>-1.161</v>
      </c>
      <c r="AN265" s="76">
        <f>'(6) SMB_R23p2-5km_Gl'!BA264-'(5) year_D_R23p2-5.5km'!BA263</f>
        <v>-0.69100000000000006</v>
      </c>
      <c r="AO265" s="76">
        <f>'(6) SMB_R23p2-5km_Gl'!BB264-'(5) year_D_R23p2-5.5km'!BB263</f>
        <v>-1.3009999999999999</v>
      </c>
      <c r="AP265" s="76">
        <f>'(6) SMB_R23p2-5km_Gl'!BC264-'(5) year_D_R23p2-5.5km'!BC263</f>
        <v>-1.641</v>
      </c>
      <c r="AQ265" s="76">
        <f>'(6) SMB_R23p2-5km_Gl'!BD264-'(5) year_D_R23p2-5.5km'!BD263</f>
        <v>-1.341</v>
      </c>
      <c r="AR265" s="76">
        <f>'(6) SMB_R23p2-5km_Gl'!BE264-'(5) year_D_R23p2-5.5km'!BE263</f>
        <v>-0.77099999999999991</v>
      </c>
      <c r="AS265" s="76">
        <f>'(6) SMB_R23p2-5km_Gl'!BF264-'(5) year_D_R23p2-5.5km'!BF263</f>
        <v>-0.49099999999999999</v>
      </c>
      <c r="AT265" s="76">
        <f>'(6) SMB_R23p2-5km_Gl'!BG264-'(5) year_D_R23p2-5.5km'!BG263</f>
        <v>-0.86099999999999999</v>
      </c>
      <c r="AU265" s="76">
        <f>'(6) SMB_R23p2-5km_Gl'!BH264-'(5) year_D_R23p2-5.5km'!BH263</f>
        <v>-0.83099999999999996</v>
      </c>
      <c r="AV265" s="76">
        <f>'(6) SMB_R23p2-5km_Gl'!BI264-'(5) year_D_R23p2-5.5km'!BI263</f>
        <v>-1.2609999999999999</v>
      </c>
      <c r="AW265" s="76">
        <f>'(6) SMB_R23p2-5km_Gl'!BJ264-'(5) year_D_R23p2-5.5km'!BJ263</f>
        <v>-0.41099999999999998</v>
      </c>
      <c r="AX265" s="109">
        <f t="shared" si="34"/>
        <v>-0.55100000000000005</v>
      </c>
      <c r="AY265" s="109">
        <f t="shared" si="35"/>
        <v>-6.6263157894736788E-2</v>
      </c>
      <c r="AZ265" s="109">
        <f t="shared" si="36"/>
        <v>-1.0176666666666665</v>
      </c>
      <c r="BA265" s="77"/>
      <c r="BB265" s="41"/>
      <c r="BC265" s="41"/>
      <c r="BD265" s="76">
        <f>SQRT('(5) year_D_R23p2-5.5km'!BN263^2+'(5) year_D_R23p2-5.5km'!$M263^2)</f>
        <v>0.19153004375144142</v>
      </c>
      <c r="BE265" s="76">
        <f>SQRT('(5) year_D_R23p2-5.5km'!BO263^2+'(5) year_D_R23p2-5.5km'!$M263^2)</f>
        <v>0.19153004375144142</v>
      </c>
      <c r="BF265" s="76">
        <f>SQRT('(5) year_D_R23p2-5.5km'!BP263^2+'(5) year_D_R23p2-5.5km'!$M263^2)</f>
        <v>0.19153004375144142</v>
      </c>
      <c r="BG265" s="76">
        <f>SQRT('(5) year_D_R23p2-5.5km'!BQ263^2+'(5) year_D_R23p2-5.5km'!$M263^2)</f>
        <v>0.19153004375144142</v>
      </c>
      <c r="BH265" s="76">
        <f>SQRT('(5) year_D_R23p2-5.5km'!BR263^2+'(5) year_D_R23p2-5.5km'!$M263^2)</f>
        <v>0.19153004375144142</v>
      </c>
      <c r="BI265" s="76">
        <f>SQRT('(5) year_D_R23p2-5.5km'!BS263^2+'(5) year_D_R23p2-5.5km'!$M263^2)</f>
        <v>0.19153004375144142</v>
      </c>
      <c r="BJ265" s="76">
        <f>SQRT('(5) year_D_R23p2-5.5km'!BT263^2+'(5) year_D_R23p2-5.5km'!$M263^2)</f>
        <v>0.19153004375144142</v>
      </c>
      <c r="BK265" s="76">
        <f>SQRT('(5) year_D_R23p2-5.5km'!BU263^2+'(5) year_D_R23p2-5.5km'!$M263^2)</f>
        <v>0.19153004375144142</v>
      </c>
      <c r="BL265" s="76">
        <f>SQRT('(5) year_D_R23p2-5.5km'!BV263^2+'(5) year_D_R23p2-5.5km'!$M263^2)</f>
        <v>0.19153004375144142</v>
      </c>
      <c r="BM265" s="76">
        <f>SQRT('(5) year_D_R23p2-5.5km'!BW263^2+'(5) year_D_R23p2-5.5km'!$M263^2)</f>
        <v>0.19153004375144142</v>
      </c>
      <c r="BN265" s="76">
        <f>SQRT('(5) year_D_R23p2-5.5km'!BX263^2+'(5) year_D_R23p2-5.5km'!$M263^2)</f>
        <v>0.19153004375144142</v>
      </c>
      <c r="BO265" s="76">
        <f>SQRT('(5) year_D_R23p2-5.5km'!BY263^2+'(5) year_D_R23p2-5.5km'!$M263^2)</f>
        <v>0.19153004375144142</v>
      </c>
      <c r="BP265" s="76">
        <f>SQRT('(5) year_D_R23p2-5.5km'!BZ263^2+'(5) year_D_R23p2-5.5km'!$M263^2)</f>
        <v>0.19153004375144142</v>
      </c>
      <c r="BQ265" s="76">
        <f>SQRT('(5) year_D_R23p2-5.5km'!CA263^2+'(5) year_D_R23p2-5.5km'!$M263^2)</f>
        <v>0.19153004375144142</v>
      </c>
      <c r="BR265" s="76">
        <f>SQRT('(5) year_D_R23p2-5.5km'!CB263^2+'(5) year_D_R23p2-5.5km'!$M263^2)</f>
        <v>0.19153004375144142</v>
      </c>
      <c r="BS265" s="76">
        <f>SQRT('(5) year_D_R23p2-5.5km'!CC263^2+'(5) year_D_R23p2-5.5km'!$M263^2)</f>
        <v>0.19153004375144142</v>
      </c>
      <c r="BT265" s="76">
        <f>SQRT('(5) year_D_R23p2-5.5km'!CD263^2+'(5) year_D_R23p2-5.5km'!$M263^2)</f>
        <v>0.19153004375144142</v>
      </c>
      <c r="BU265" s="76">
        <f>SQRT('(5) year_D_R23p2-5.5km'!CE263^2+'(5) year_D_R23p2-5.5km'!$M263^2)</f>
        <v>0.19153004375144142</v>
      </c>
      <c r="BV265" s="76">
        <f>SQRT('(5) year_D_R23p2-5.5km'!CF263^2+'(5) year_D_R23p2-5.5km'!$M263^2)</f>
        <v>0.19153004375144142</v>
      </c>
      <c r="BW265" s="76">
        <f>SQRT('(5) year_D_R23p2-5.5km'!CG263^2+'(5) year_D_R23p2-5.5km'!$M263^2)</f>
        <v>0.19153004375144142</v>
      </c>
      <c r="BX265" s="76">
        <f>SQRT('(5) year_D_R23p2-5.5km'!CH263^2+'(5) year_D_R23p2-5.5km'!$M263^2)</f>
        <v>0.19153004375144142</v>
      </c>
      <c r="BY265" s="76">
        <f>SQRT('(5) year_D_R23p2-5.5km'!CI263^2+'(5) year_D_R23p2-5.5km'!$M263^2)</f>
        <v>0.19153004375144142</v>
      </c>
      <c r="BZ265" s="76">
        <f>SQRT('(5) year_D_R23p2-5.5km'!CJ263^2+'(5) year_D_R23p2-5.5km'!$M263^2)</f>
        <v>0.19153004375144142</v>
      </c>
      <c r="CA265" s="76">
        <f>SQRT('(5) year_D_R23p2-5.5km'!CK263^2+'(5) year_D_R23p2-5.5km'!$M263^2)</f>
        <v>0.19153004375144142</v>
      </c>
      <c r="CB265" s="76">
        <f>SQRT('(5) year_D_R23p2-5.5km'!CL263^2+'(5) year_D_R23p2-5.5km'!$M263^2)</f>
        <v>0.19153004375144142</v>
      </c>
      <c r="CC265" s="76">
        <f>SQRT('(5) year_D_R23p2-5.5km'!CM263^2+'(5) year_D_R23p2-5.5km'!$M263^2)</f>
        <v>0.19153004375144142</v>
      </c>
      <c r="CD265" s="76">
        <f>SQRT('(5) year_D_R23p2-5.5km'!CN263^2+'(5) year_D_R23p2-5.5km'!$M263^2)</f>
        <v>0.19153004375144142</v>
      </c>
      <c r="CE265" s="76">
        <f>SQRT('(5) year_D_R23p2-5.5km'!CO263^2+'(5) year_D_R23p2-5.5km'!$M263^2)</f>
        <v>0.19153004375144142</v>
      </c>
      <c r="CF265" s="76">
        <f>SQRT('(5) year_D_R23p2-5.5km'!CP263^2+'(5) year_D_R23p2-5.5km'!$M263^2)</f>
        <v>0.19153004375144142</v>
      </c>
      <c r="CG265" s="76">
        <f>SQRT('(5) year_D_R23p2-5.5km'!CQ263^2+'(5) year_D_R23p2-5.5km'!$M263^2)</f>
        <v>0.19153004375144142</v>
      </c>
      <c r="CH265" s="76">
        <f>SQRT('(5) year_D_R23p2-5.5km'!CR263^2+'(5) year_D_R23p2-5.5km'!$M263^2)</f>
        <v>0.19153004375144142</v>
      </c>
      <c r="CI265" s="76">
        <f>SQRT('(5) year_D_R23p2-5.5km'!CS263^2+'(5) year_D_R23p2-5.5km'!$M263^2)</f>
        <v>0.19153004375144142</v>
      </c>
      <c r="CJ265" s="76">
        <f>SQRT('(5) year_D_R23p2-5.5km'!CT263^2+'(5) year_D_R23p2-5.5km'!$M263^2)</f>
        <v>0.19153004375144142</v>
      </c>
      <c r="CK265" s="76">
        <f>SQRT('(5) year_D_R23p2-5.5km'!CU263^2+'(5) year_D_R23p2-5.5km'!$M263^2)</f>
        <v>0.19153004375144142</v>
      </c>
      <c r="CL265" s="76">
        <f>SQRT('(5) year_D_R23p2-5.5km'!CV263^2+'(5) year_D_R23p2-5.5km'!$M263^2)</f>
        <v>0.19153004375144142</v>
      </c>
      <c r="CM265" s="76">
        <f>SQRT('(5) year_D_R23p2-5.5km'!CW263^2+'(5) year_D_R23p2-5.5km'!$M263^2)</f>
        <v>0.19153004375144142</v>
      </c>
      <c r="CN265" s="76">
        <f>SQRT('(5) year_D_R23p2-5.5km'!CX263^2+'(5) year_D_R23p2-5.5km'!$M263^2)</f>
        <v>0.19153004375144142</v>
      </c>
      <c r="CO265" s="76">
        <f>SQRT('(5) year_D_R23p2-5.5km'!CY263^2+'(5) year_D_R23p2-5.5km'!$M263^2)</f>
        <v>0.19153004375144142</v>
      </c>
      <c r="CP265" s="76">
        <f>SQRT('(5) year_D_R23p2-5.5km'!CZ263^2+'(5) year_D_R23p2-5.5km'!$M263^2)</f>
        <v>0.19153004375144142</v>
      </c>
      <c r="CQ265" s="76">
        <f>SQRT('(5) year_D_R23p2-5.5km'!DA263^2+'(5) year_D_R23p2-5.5km'!$M263^2)</f>
        <v>0.19153004375144142</v>
      </c>
      <c r="CR265" s="76">
        <f>SQRT('(5) year_D_R23p2-5.5km'!DB263^2+'(5) year_D_R23p2-5.5km'!$M263^2)</f>
        <v>0.19153004375144142</v>
      </c>
      <c r="CS265" s="76">
        <f>SQRT('(5) year_D_R23p2-5.5km'!DC263^2+'(5) year_D_R23p2-5.5km'!$M263^2)</f>
        <v>0.19153004375144142</v>
      </c>
      <c r="CT265" s="76">
        <f>SQRT('(5) year_D_R23p2-5.5km'!DD263^2+'(5) year_D_R23p2-5.5km'!$M263^2)</f>
        <v>0.19153004375144142</v>
      </c>
      <c r="CU265" s="76">
        <f>SQRT('(5) year_D_R23p2-5.5km'!DE263^2+'(5) year_D_R23p2-5.5km'!$M263^2)</f>
        <v>0.19153004375144142</v>
      </c>
      <c r="CV265" s="76">
        <f>SQRT('(5) year_D_R23p2-5.5km'!DF263^2+'(5) year_D_R23p2-5.5km'!$M263^2)</f>
        <v>0.19153004375144142</v>
      </c>
      <c r="CW265" s="76">
        <f>SQRT('(5) year_D_R23p2-5.5km'!DG263^2+'(5) year_D_R23p2-5.5km'!$M263^2)</f>
        <v>0.19153004375144142</v>
      </c>
      <c r="CX265" s="76">
        <f>SQRT('(5) year_D_R23p2-5.5km'!DH263^2+'(5) year_D_R23p2-5.5km'!$M263^2)</f>
        <v>0.19153004375144142</v>
      </c>
      <c r="CY265" s="76">
        <f t="shared" si="31"/>
        <v>2.8551613170782145E-2</v>
      </c>
      <c r="CZ265" s="76">
        <f t="shared" si="37"/>
        <v>4.5144064245866776E-2</v>
      </c>
      <c r="DA265" s="76">
        <f t="shared" si="32"/>
        <v>4.5144064245866776E-2</v>
      </c>
    </row>
  </sheetData>
  <mergeCells count="4">
    <mergeCell ref="A1:A4"/>
    <mergeCell ref="BB1:BB5"/>
    <mergeCell ref="AX4:AZ4"/>
    <mergeCell ref="CY4:DA4"/>
  </mergeCells>
  <conditionalFormatting sqref="B5">
    <cfRule type="containsText" dxfId="107" priority="16" operator="containsText" text="SE">
      <formula>NOT(ISERROR(SEARCH("SE",B5)))</formula>
    </cfRule>
    <cfRule type="containsText" dxfId="106" priority="17" operator="containsText" text="NE">
      <formula>NOT(ISERROR(SEARCH("NE",B5)))</formula>
    </cfRule>
    <cfRule type="containsText" dxfId="105" priority="18" operator="containsText" text="NO">
      <formula>NOT(ISERROR(SEARCH("NO",B5)))</formula>
    </cfRule>
    <cfRule type="containsText" dxfId="104" priority="19" operator="containsText" text="NW">
      <formula>NOT(ISERROR(SEARCH("NW",B5)))</formula>
    </cfRule>
    <cfRule type="containsText" dxfId="103" priority="20" operator="containsText" text="CW">
      <formula>NOT(ISERROR(SEARCH("CW",B5)))</formula>
    </cfRule>
    <cfRule type="containsText" dxfId="102" priority="21" operator="containsText" text="SW">
      <formula>NOT(ISERROR(SEARCH("SW",B5)))</formula>
    </cfRule>
  </conditionalFormatting>
  <conditionalFormatting sqref="AX6:AX2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X6:AZ265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:B265">
    <cfRule type="containsText" dxfId="101" priority="6" operator="containsText" text="SE">
      <formula>NOT(ISERROR(SEARCH("SE",B6)))</formula>
    </cfRule>
    <cfRule type="containsText" dxfId="100" priority="7" operator="containsText" text="NE">
      <formula>NOT(ISERROR(SEARCH("NE",B6)))</formula>
    </cfRule>
    <cfRule type="containsText" dxfId="99" priority="8" operator="containsText" text="NO">
      <formula>NOT(ISERROR(SEARCH("NO",B6)))</formula>
    </cfRule>
    <cfRule type="containsText" dxfId="98" priority="9" operator="containsText" text="NW">
      <formula>NOT(ISERROR(SEARCH("NW",B6)))</formula>
    </cfRule>
    <cfRule type="containsText" dxfId="97" priority="10" operator="containsText" text="CW">
      <formula>NOT(ISERROR(SEARCH("CW",B6)))</formula>
    </cfRule>
    <cfRule type="containsText" dxfId="96" priority="11" operator="containsText" text="SW">
      <formula>NOT(ISERROR(SEARCH("SW",B6)))</formula>
    </cfRule>
  </conditionalFormatting>
  <conditionalFormatting sqref="A6:A265">
    <cfRule type="expression" dxfId="95" priority="3">
      <formula>MOD(ROW(),2)=0</formula>
    </cfRule>
  </conditionalFormatting>
  <conditionalFormatting sqref="C6:AW265">
    <cfRule type="expression" dxfId="94" priority="2">
      <formula>MOD(ROW(),2)=0</formula>
    </cfRule>
  </conditionalFormatting>
  <conditionalFormatting sqref="BD6:CX265">
    <cfRule type="expression" dxfId="93" priority="1">
      <formula>MOD(ROW(),2)=0</formula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CV265"/>
  <sheetViews>
    <sheetView zoomScale="97" zoomScaleNormal="97" zoomScalePageLayoutView="97" workbookViewId="0">
      <pane xSplit="2" ySplit="5" topLeftCell="AK60" activePane="bottomRight" state="frozenSplit"/>
      <selection pane="topRight" activeCell="C1" sqref="C1"/>
      <selection pane="bottomLeft" activeCell="A6" sqref="A6"/>
      <selection pane="bottomRight" activeCell="AN50" sqref="AN50"/>
    </sheetView>
  </sheetViews>
  <sheetFormatPr baseColWidth="10" defaultRowHeight="16" x14ac:dyDescent="0.2"/>
  <cols>
    <col min="1" max="1" width="30.5" customWidth="1"/>
    <col min="3" max="21" width="11" bestFit="1" customWidth="1"/>
    <col min="22" max="42" width="12" bestFit="1" customWidth="1"/>
    <col min="43" max="47" width="11" bestFit="1" customWidth="1"/>
    <col min="51" max="51" width="3.1640625" style="10" customWidth="1"/>
  </cols>
  <sheetData>
    <row r="1" spans="1:100" x14ac:dyDescent="0.2">
      <c r="A1" s="262" t="s">
        <v>325</v>
      </c>
      <c r="B1" s="4" t="s">
        <v>307</v>
      </c>
      <c r="AZ1" s="269" t="s">
        <v>311</v>
      </c>
    </row>
    <row r="2" spans="1:100" s="72" customFormat="1" x14ac:dyDescent="0.2">
      <c r="A2" s="262"/>
      <c r="B2" s="78" t="s">
        <v>297</v>
      </c>
      <c r="C2" s="80">
        <f>(C4+C3)/2</f>
        <v>1972</v>
      </c>
      <c r="D2" s="80">
        <f t="shared" ref="D2:AV2" si="0">(D4+D3)/2</f>
        <v>1973</v>
      </c>
      <c r="E2" s="80">
        <f t="shared" si="0"/>
        <v>1974</v>
      </c>
      <c r="F2" s="80">
        <f t="shared" si="0"/>
        <v>1975</v>
      </c>
      <c r="G2" s="80">
        <f t="shared" si="0"/>
        <v>1976</v>
      </c>
      <c r="H2" s="80">
        <f t="shared" si="0"/>
        <v>1977</v>
      </c>
      <c r="I2" s="80">
        <f t="shared" si="0"/>
        <v>1978</v>
      </c>
      <c r="J2" s="80">
        <f t="shared" si="0"/>
        <v>1979</v>
      </c>
      <c r="K2" s="80">
        <f t="shared" si="0"/>
        <v>1980</v>
      </c>
      <c r="L2" s="80">
        <f t="shared" si="0"/>
        <v>1981</v>
      </c>
      <c r="M2" s="80">
        <f t="shared" si="0"/>
        <v>1982</v>
      </c>
      <c r="N2" s="80">
        <f t="shared" si="0"/>
        <v>1983</v>
      </c>
      <c r="O2" s="80">
        <f t="shared" si="0"/>
        <v>1984</v>
      </c>
      <c r="P2" s="80">
        <f t="shared" si="0"/>
        <v>1985</v>
      </c>
      <c r="Q2" s="80">
        <f t="shared" si="0"/>
        <v>1986</v>
      </c>
      <c r="R2" s="80">
        <f t="shared" si="0"/>
        <v>1987</v>
      </c>
      <c r="S2" s="80">
        <f t="shared" si="0"/>
        <v>1988</v>
      </c>
      <c r="T2" s="80">
        <f t="shared" si="0"/>
        <v>1989</v>
      </c>
      <c r="U2" s="80">
        <f t="shared" si="0"/>
        <v>1990</v>
      </c>
      <c r="V2" s="80">
        <f t="shared" si="0"/>
        <v>1991</v>
      </c>
      <c r="W2" s="80">
        <f t="shared" si="0"/>
        <v>1992</v>
      </c>
      <c r="X2" s="80">
        <f t="shared" si="0"/>
        <v>1993</v>
      </c>
      <c r="Y2" s="80">
        <f t="shared" si="0"/>
        <v>1994</v>
      </c>
      <c r="Z2" s="80">
        <f t="shared" si="0"/>
        <v>1995</v>
      </c>
      <c r="AA2" s="80">
        <f t="shared" si="0"/>
        <v>1996</v>
      </c>
      <c r="AB2" s="80">
        <f t="shared" si="0"/>
        <v>1997</v>
      </c>
      <c r="AC2" s="80">
        <f t="shared" si="0"/>
        <v>1998</v>
      </c>
      <c r="AD2" s="80">
        <f t="shared" si="0"/>
        <v>1999</v>
      </c>
      <c r="AE2" s="80">
        <f t="shared" si="0"/>
        <v>2000</v>
      </c>
      <c r="AF2" s="80">
        <f t="shared" si="0"/>
        <v>2001</v>
      </c>
      <c r="AG2" s="80">
        <f t="shared" si="0"/>
        <v>2002</v>
      </c>
      <c r="AH2" s="80">
        <f t="shared" si="0"/>
        <v>2003</v>
      </c>
      <c r="AI2" s="80">
        <f t="shared" si="0"/>
        <v>2004</v>
      </c>
      <c r="AJ2" s="80">
        <f t="shared" si="0"/>
        <v>2005</v>
      </c>
      <c r="AK2" s="80">
        <f t="shared" si="0"/>
        <v>2006</v>
      </c>
      <c r="AL2" s="80">
        <f t="shared" si="0"/>
        <v>2007</v>
      </c>
      <c r="AM2" s="80">
        <f t="shared" si="0"/>
        <v>2008</v>
      </c>
      <c r="AN2" s="80">
        <f t="shared" si="0"/>
        <v>2009</v>
      </c>
      <c r="AO2" s="80">
        <f t="shared" si="0"/>
        <v>2010</v>
      </c>
      <c r="AP2" s="80">
        <f t="shared" si="0"/>
        <v>2011</v>
      </c>
      <c r="AQ2" s="80">
        <f t="shared" si="0"/>
        <v>2012</v>
      </c>
      <c r="AR2" s="80">
        <f t="shared" si="0"/>
        <v>2013</v>
      </c>
      <c r="AS2" s="80">
        <f t="shared" si="0"/>
        <v>2014</v>
      </c>
      <c r="AT2" s="80">
        <f t="shared" si="0"/>
        <v>2015</v>
      </c>
      <c r="AU2" s="80">
        <f t="shared" si="0"/>
        <v>2016</v>
      </c>
      <c r="AV2" s="80">
        <f t="shared" si="0"/>
        <v>2017</v>
      </c>
      <c r="AW2" s="80">
        <f t="shared" ref="AW2" si="1">(AW4+AW3)/2</f>
        <v>2018</v>
      </c>
      <c r="AX2" s="84"/>
      <c r="AY2" s="88"/>
      <c r="AZ2" s="269"/>
      <c r="BA2" s="78" t="s">
        <v>297</v>
      </c>
      <c r="BB2" s="84">
        <f>(BB4+BB3)/2</f>
        <v>1972</v>
      </c>
      <c r="BC2" s="84">
        <f t="shared" ref="BC2:CU2" si="2">(BC4+BC3)/2</f>
        <v>1973</v>
      </c>
      <c r="BD2" s="84">
        <f t="shared" si="2"/>
        <v>1974</v>
      </c>
      <c r="BE2" s="84">
        <f t="shared" si="2"/>
        <v>1975</v>
      </c>
      <c r="BF2" s="84">
        <f t="shared" si="2"/>
        <v>1976</v>
      </c>
      <c r="BG2" s="84">
        <f t="shared" si="2"/>
        <v>1977</v>
      </c>
      <c r="BH2" s="84">
        <f t="shared" si="2"/>
        <v>1978</v>
      </c>
      <c r="BI2" s="84">
        <f t="shared" si="2"/>
        <v>1979</v>
      </c>
      <c r="BJ2" s="84">
        <f t="shared" si="2"/>
        <v>1980</v>
      </c>
      <c r="BK2" s="84">
        <f t="shared" si="2"/>
        <v>1981</v>
      </c>
      <c r="BL2" s="84">
        <f t="shared" si="2"/>
        <v>1982</v>
      </c>
      <c r="BM2" s="84">
        <f t="shared" si="2"/>
        <v>1983</v>
      </c>
      <c r="BN2" s="84">
        <f t="shared" si="2"/>
        <v>1984</v>
      </c>
      <c r="BO2" s="84">
        <f t="shared" si="2"/>
        <v>1985</v>
      </c>
      <c r="BP2" s="84">
        <f t="shared" si="2"/>
        <v>1986</v>
      </c>
      <c r="BQ2" s="84">
        <f t="shared" si="2"/>
        <v>1987</v>
      </c>
      <c r="BR2" s="84">
        <f t="shared" si="2"/>
        <v>1988</v>
      </c>
      <c r="BS2" s="84">
        <f t="shared" si="2"/>
        <v>1989</v>
      </c>
      <c r="BT2" s="84">
        <f t="shared" si="2"/>
        <v>1990</v>
      </c>
      <c r="BU2" s="84">
        <f t="shared" si="2"/>
        <v>1991</v>
      </c>
      <c r="BV2" s="84">
        <f t="shared" si="2"/>
        <v>1992</v>
      </c>
      <c r="BW2" s="84">
        <f t="shared" si="2"/>
        <v>1993</v>
      </c>
      <c r="BX2" s="84">
        <f t="shared" si="2"/>
        <v>1994</v>
      </c>
      <c r="BY2" s="84">
        <f t="shared" si="2"/>
        <v>1995</v>
      </c>
      <c r="BZ2" s="84">
        <f t="shared" si="2"/>
        <v>1996</v>
      </c>
      <c r="CA2" s="84">
        <f t="shared" si="2"/>
        <v>1997</v>
      </c>
      <c r="CB2" s="84">
        <f t="shared" si="2"/>
        <v>1998</v>
      </c>
      <c r="CC2" s="84">
        <f t="shared" si="2"/>
        <v>1999</v>
      </c>
      <c r="CD2" s="84">
        <f t="shared" si="2"/>
        <v>2000</v>
      </c>
      <c r="CE2" s="84">
        <f t="shared" si="2"/>
        <v>2001</v>
      </c>
      <c r="CF2" s="84">
        <f t="shared" si="2"/>
        <v>2002</v>
      </c>
      <c r="CG2" s="84">
        <f t="shared" si="2"/>
        <v>2003</v>
      </c>
      <c r="CH2" s="84">
        <f t="shared" si="2"/>
        <v>2004</v>
      </c>
      <c r="CI2" s="84">
        <f t="shared" si="2"/>
        <v>2005</v>
      </c>
      <c r="CJ2" s="84">
        <f t="shared" si="2"/>
        <v>2006</v>
      </c>
      <c r="CK2" s="84">
        <f t="shared" si="2"/>
        <v>2007</v>
      </c>
      <c r="CL2" s="84">
        <f t="shared" si="2"/>
        <v>2008</v>
      </c>
      <c r="CM2" s="84">
        <f t="shared" si="2"/>
        <v>2009</v>
      </c>
      <c r="CN2" s="84">
        <f t="shared" si="2"/>
        <v>2010</v>
      </c>
      <c r="CO2" s="84">
        <f t="shared" si="2"/>
        <v>2011</v>
      </c>
      <c r="CP2" s="84">
        <f t="shared" si="2"/>
        <v>2012</v>
      </c>
      <c r="CQ2" s="84">
        <f t="shared" si="2"/>
        <v>2013</v>
      </c>
      <c r="CR2" s="84">
        <f t="shared" si="2"/>
        <v>2014</v>
      </c>
      <c r="CS2" s="84">
        <f t="shared" si="2"/>
        <v>2015</v>
      </c>
      <c r="CT2" s="84">
        <f t="shared" si="2"/>
        <v>2016</v>
      </c>
      <c r="CU2" s="84">
        <f t="shared" si="2"/>
        <v>2017</v>
      </c>
      <c r="CV2" s="118">
        <f t="shared" ref="CV2" si="3">(CV4+CV3)/2</f>
        <v>2018</v>
      </c>
    </row>
    <row r="3" spans="1:100" x14ac:dyDescent="0.2">
      <c r="A3" s="262"/>
      <c r="B3" s="19" t="s">
        <v>276</v>
      </c>
      <c r="C3" s="171">
        <v>1971.5</v>
      </c>
      <c r="D3" s="171">
        <v>1972.5</v>
      </c>
      <c r="E3" s="171">
        <v>1973.5</v>
      </c>
      <c r="F3" s="171">
        <v>1974.5</v>
      </c>
      <c r="G3" s="171">
        <v>1975.5</v>
      </c>
      <c r="H3" s="171">
        <v>1976.5</v>
      </c>
      <c r="I3" s="171">
        <v>1977.5</v>
      </c>
      <c r="J3" s="171">
        <v>1978.5</v>
      </c>
      <c r="K3" s="171">
        <v>1979.5</v>
      </c>
      <c r="L3" s="171">
        <v>1980.5</v>
      </c>
      <c r="M3" s="171">
        <v>1981.5</v>
      </c>
      <c r="N3" s="171">
        <v>1982.5</v>
      </c>
      <c r="O3" s="171">
        <v>1983.5</v>
      </c>
      <c r="P3" s="171">
        <v>1984.5</v>
      </c>
      <c r="Q3" s="171">
        <v>1985.5</v>
      </c>
      <c r="R3" s="171">
        <v>1986.5</v>
      </c>
      <c r="S3" s="171">
        <v>1987.5</v>
      </c>
      <c r="T3" s="171">
        <v>1988.5</v>
      </c>
      <c r="U3" s="171">
        <v>1989.5</v>
      </c>
      <c r="V3" s="171">
        <v>1990.5</v>
      </c>
      <c r="W3" s="171">
        <v>1991.5</v>
      </c>
      <c r="X3" s="171">
        <v>1992.5</v>
      </c>
      <c r="Y3" s="171">
        <v>1993.5</v>
      </c>
      <c r="Z3" s="171">
        <v>1994.5</v>
      </c>
      <c r="AA3" s="171">
        <v>1995.5</v>
      </c>
      <c r="AB3" s="171">
        <v>1996.5</v>
      </c>
      <c r="AC3" s="171">
        <v>1997.5</v>
      </c>
      <c r="AD3" s="171">
        <v>1998.5</v>
      </c>
      <c r="AE3" s="171">
        <v>1999.5</v>
      </c>
      <c r="AF3" s="171">
        <v>2000.5</v>
      </c>
      <c r="AG3" s="171">
        <v>2001.5</v>
      </c>
      <c r="AH3" s="171">
        <v>2002.5</v>
      </c>
      <c r="AI3" s="171">
        <v>2003.5</v>
      </c>
      <c r="AJ3" s="171">
        <v>2004.5</v>
      </c>
      <c r="AK3" s="171">
        <v>2005.5</v>
      </c>
      <c r="AL3" s="171">
        <v>2006.5</v>
      </c>
      <c r="AM3" s="171">
        <v>2007.5</v>
      </c>
      <c r="AN3" s="171">
        <v>2008.5</v>
      </c>
      <c r="AO3" s="171">
        <v>2009.5</v>
      </c>
      <c r="AP3" s="171">
        <v>2010.5</v>
      </c>
      <c r="AQ3" s="171">
        <v>2011.5</v>
      </c>
      <c r="AR3" s="171">
        <v>2012.5</v>
      </c>
      <c r="AS3" s="171">
        <v>2013.5</v>
      </c>
      <c r="AT3" s="171">
        <v>2014.5</v>
      </c>
      <c r="AU3" s="171">
        <v>2015.5</v>
      </c>
      <c r="AV3" s="171">
        <v>2016.5</v>
      </c>
      <c r="AW3" s="171">
        <v>2017.5</v>
      </c>
      <c r="AZ3" s="269"/>
      <c r="BA3" s="19" t="s">
        <v>276</v>
      </c>
      <c r="BB3" s="20">
        <v>1971.5</v>
      </c>
      <c r="BC3" s="20">
        <v>1972.5</v>
      </c>
      <c r="BD3" s="20">
        <v>1973.5</v>
      </c>
      <c r="BE3" s="20">
        <v>1974.5</v>
      </c>
      <c r="BF3" s="20">
        <v>1975.5</v>
      </c>
      <c r="BG3" s="20">
        <v>1976.5</v>
      </c>
      <c r="BH3" s="20">
        <v>1977.5</v>
      </c>
      <c r="BI3" s="20">
        <v>1978.5</v>
      </c>
      <c r="BJ3" s="20">
        <v>1979.5</v>
      </c>
      <c r="BK3" s="20">
        <v>1980.5</v>
      </c>
      <c r="BL3" s="20">
        <v>1981.5</v>
      </c>
      <c r="BM3" s="20">
        <v>1982.5</v>
      </c>
      <c r="BN3" s="20">
        <v>1983.5</v>
      </c>
      <c r="BO3" s="20">
        <v>1984.5</v>
      </c>
      <c r="BP3" s="20">
        <v>1985.5</v>
      </c>
      <c r="BQ3" s="20">
        <v>1986.5</v>
      </c>
      <c r="BR3" s="20">
        <v>1987.5</v>
      </c>
      <c r="BS3" s="20">
        <v>1988.5</v>
      </c>
      <c r="BT3" s="20">
        <v>1989.5</v>
      </c>
      <c r="BU3" s="20">
        <v>1990.5</v>
      </c>
      <c r="BV3" s="20">
        <v>1991.5</v>
      </c>
      <c r="BW3" s="20">
        <v>1992.5</v>
      </c>
      <c r="BX3" s="20">
        <v>1993.5</v>
      </c>
      <c r="BY3" s="20">
        <v>1994.5</v>
      </c>
      <c r="BZ3" s="20">
        <v>1995.5</v>
      </c>
      <c r="CA3" s="20">
        <v>1996.5</v>
      </c>
      <c r="CB3" s="20">
        <v>1997.5</v>
      </c>
      <c r="CC3" s="20">
        <v>1998.5</v>
      </c>
      <c r="CD3" s="20">
        <v>1999.5</v>
      </c>
      <c r="CE3" s="20">
        <v>2000.5</v>
      </c>
      <c r="CF3" s="20">
        <v>2001.5</v>
      </c>
      <c r="CG3" s="20">
        <v>2002.5</v>
      </c>
      <c r="CH3" s="20">
        <v>2003.5</v>
      </c>
      <c r="CI3" s="20">
        <v>2004.5</v>
      </c>
      <c r="CJ3" s="20">
        <v>2005.5</v>
      </c>
      <c r="CK3" s="20">
        <v>2006.5</v>
      </c>
      <c r="CL3" s="20">
        <v>2007.5</v>
      </c>
      <c r="CM3" s="20">
        <v>2008.5</v>
      </c>
      <c r="CN3" s="20">
        <v>2009.5</v>
      </c>
      <c r="CO3" s="20">
        <v>2010.5</v>
      </c>
      <c r="CP3" s="20">
        <v>2011.5</v>
      </c>
      <c r="CQ3" s="20">
        <v>2012.5</v>
      </c>
      <c r="CR3" s="20">
        <v>2013.5</v>
      </c>
      <c r="CS3" s="20">
        <v>2014.5</v>
      </c>
      <c r="CT3" s="20">
        <v>2015.5</v>
      </c>
      <c r="CU3" s="20">
        <v>2016.5</v>
      </c>
      <c r="CV3" s="236">
        <v>2017.5</v>
      </c>
    </row>
    <row r="4" spans="1:100" x14ac:dyDescent="0.2">
      <c r="A4" s="262"/>
      <c r="B4" s="19" t="s">
        <v>277</v>
      </c>
      <c r="C4" s="171">
        <v>1972.5</v>
      </c>
      <c r="D4" s="171">
        <v>1973.5</v>
      </c>
      <c r="E4" s="171">
        <v>1974.5</v>
      </c>
      <c r="F4" s="171">
        <v>1975.5</v>
      </c>
      <c r="G4" s="171">
        <v>1976.5</v>
      </c>
      <c r="H4" s="171">
        <v>1977.5</v>
      </c>
      <c r="I4" s="171">
        <v>1978.5</v>
      </c>
      <c r="J4" s="171">
        <v>1979.5</v>
      </c>
      <c r="K4" s="171">
        <v>1980.5</v>
      </c>
      <c r="L4" s="171">
        <v>1981.5</v>
      </c>
      <c r="M4" s="171">
        <v>1982.5</v>
      </c>
      <c r="N4" s="171">
        <v>1983.5</v>
      </c>
      <c r="O4" s="171">
        <v>1984.5</v>
      </c>
      <c r="P4" s="171">
        <v>1985.5</v>
      </c>
      <c r="Q4" s="171">
        <v>1986.5</v>
      </c>
      <c r="R4" s="171">
        <v>1987.5</v>
      </c>
      <c r="S4" s="171">
        <v>1988.5</v>
      </c>
      <c r="T4" s="171">
        <v>1989.5</v>
      </c>
      <c r="U4" s="171">
        <v>1990.5</v>
      </c>
      <c r="V4" s="171">
        <v>1991.5</v>
      </c>
      <c r="W4" s="171">
        <v>1992.5</v>
      </c>
      <c r="X4" s="171">
        <v>1993.5</v>
      </c>
      <c r="Y4" s="171">
        <v>1994.5</v>
      </c>
      <c r="Z4" s="171">
        <v>1995.5</v>
      </c>
      <c r="AA4" s="171">
        <v>1996.5</v>
      </c>
      <c r="AB4" s="171">
        <v>1997.5</v>
      </c>
      <c r="AC4" s="171">
        <v>1998.5</v>
      </c>
      <c r="AD4" s="171">
        <v>1999.5</v>
      </c>
      <c r="AE4" s="171">
        <v>2000.5</v>
      </c>
      <c r="AF4" s="171">
        <v>2001.5</v>
      </c>
      <c r="AG4" s="171">
        <v>2002.5</v>
      </c>
      <c r="AH4" s="171">
        <v>2003.5</v>
      </c>
      <c r="AI4" s="171">
        <v>2004.5</v>
      </c>
      <c r="AJ4" s="171">
        <v>2005.5</v>
      </c>
      <c r="AK4" s="171">
        <v>2006.5</v>
      </c>
      <c r="AL4" s="171">
        <v>2007.5</v>
      </c>
      <c r="AM4" s="171">
        <v>2008.5</v>
      </c>
      <c r="AN4" s="171">
        <v>2009.5</v>
      </c>
      <c r="AO4" s="171">
        <v>2010.5</v>
      </c>
      <c r="AP4" s="171">
        <v>2011.5</v>
      </c>
      <c r="AQ4" s="171">
        <v>2012.5</v>
      </c>
      <c r="AR4" s="171">
        <v>2013.5</v>
      </c>
      <c r="AS4" s="171">
        <v>2014.5</v>
      </c>
      <c r="AT4" s="171">
        <v>2015.5</v>
      </c>
      <c r="AU4" s="171">
        <v>2016.5</v>
      </c>
      <c r="AV4" s="171">
        <v>2017.5</v>
      </c>
      <c r="AW4" s="171">
        <v>2018.5</v>
      </c>
      <c r="AZ4" s="269"/>
      <c r="BA4" s="19" t="s">
        <v>277</v>
      </c>
      <c r="BB4" s="20">
        <v>1972.5</v>
      </c>
      <c r="BC4" s="20">
        <v>1973.5</v>
      </c>
      <c r="BD4" s="20">
        <v>1974.5</v>
      </c>
      <c r="BE4" s="20">
        <v>1975.5</v>
      </c>
      <c r="BF4" s="20">
        <v>1976.5</v>
      </c>
      <c r="BG4" s="20">
        <v>1977.5</v>
      </c>
      <c r="BH4" s="20">
        <v>1978.5</v>
      </c>
      <c r="BI4" s="20">
        <v>1979.5</v>
      </c>
      <c r="BJ4" s="20">
        <v>1980.5</v>
      </c>
      <c r="BK4" s="20">
        <v>1981.5</v>
      </c>
      <c r="BL4" s="20">
        <v>1982.5</v>
      </c>
      <c r="BM4" s="20">
        <v>1983.5</v>
      </c>
      <c r="BN4" s="20">
        <v>1984.5</v>
      </c>
      <c r="BO4" s="20">
        <v>1985.5</v>
      </c>
      <c r="BP4" s="20">
        <v>1986.5</v>
      </c>
      <c r="BQ4" s="20">
        <v>1987.5</v>
      </c>
      <c r="BR4" s="20">
        <v>1988.5</v>
      </c>
      <c r="BS4" s="20">
        <v>1989.5</v>
      </c>
      <c r="BT4" s="20">
        <v>1990.5</v>
      </c>
      <c r="BU4" s="20">
        <v>1991.5</v>
      </c>
      <c r="BV4" s="20">
        <v>1992.5</v>
      </c>
      <c r="BW4" s="20">
        <v>1993.5</v>
      </c>
      <c r="BX4" s="20">
        <v>1994.5</v>
      </c>
      <c r="BY4" s="20">
        <v>1995.5</v>
      </c>
      <c r="BZ4" s="20">
        <v>1996.5</v>
      </c>
      <c r="CA4" s="20">
        <v>1997.5</v>
      </c>
      <c r="CB4" s="20">
        <v>1998.5</v>
      </c>
      <c r="CC4" s="20">
        <v>1999.5</v>
      </c>
      <c r="CD4" s="20">
        <v>2000.5</v>
      </c>
      <c r="CE4" s="20">
        <v>2001.5</v>
      </c>
      <c r="CF4" s="20">
        <v>2002.5</v>
      </c>
      <c r="CG4" s="20">
        <v>2003.5</v>
      </c>
      <c r="CH4" s="20">
        <v>2004.5</v>
      </c>
      <c r="CI4" s="20">
        <v>2005.5</v>
      </c>
      <c r="CJ4" s="20">
        <v>2006.5</v>
      </c>
      <c r="CK4" s="20">
        <v>2007.5</v>
      </c>
      <c r="CL4" s="20">
        <v>2008.5</v>
      </c>
      <c r="CM4" s="20">
        <v>2009.5</v>
      </c>
      <c r="CN4" s="20">
        <v>2010.5</v>
      </c>
      <c r="CO4" s="20">
        <v>2011.5</v>
      </c>
      <c r="CP4" s="20">
        <v>2012.5</v>
      </c>
      <c r="CQ4" s="20">
        <v>2013.5</v>
      </c>
      <c r="CR4" s="20">
        <v>2014.5</v>
      </c>
      <c r="CS4" s="20">
        <v>2015.5</v>
      </c>
      <c r="CT4" s="20">
        <v>2016.5</v>
      </c>
      <c r="CU4" s="20">
        <v>2017.5</v>
      </c>
      <c r="CV4" s="236">
        <v>2018.5</v>
      </c>
    </row>
    <row r="5" spans="1:100" x14ac:dyDescent="0.2">
      <c r="A5" s="27" t="s">
        <v>0</v>
      </c>
      <c r="B5" s="6" t="s">
        <v>236</v>
      </c>
      <c r="C5" s="80">
        <v>1972</v>
      </c>
      <c r="D5" s="80">
        <v>1973</v>
      </c>
      <c r="E5" s="80">
        <v>1974</v>
      </c>
      <c r="F5" s="80">
        <v>1975</v>
      </c>
      <c r="G5" s="80">
        <v>1976</v>
      </c>
      <c r="H5" s="80">
        <v>1977</v>
      </c>
      <c r="I5" s="80">
        <v>1978</v>
      </c>
      <c r="J5" s="80">
        <v>1979</v>
      </c>
      <c r="K5" s="80">
        <v>1980</v>
      </c>
      <c r="L5" s="80">
        <v>1981</v>
      </c>
      <c r="M5" s="80">
        <v>1982</v>
      </c>
      <c r="N5" s="80">
        <v>1983</v>
      </c>
      <c r="O5" s="80">
        <v>1984</v>
      </c>
      <c r="P5" s="80">
        <v>1985</v>
      </c>
      <c r="Q5" s="80">
        <v>1986</v>
      </c>
      <c r="R5" s="80">
        <v>1987</v>
      </c>
      <c r="S5" s="80">
        <v>1988</v>
      </c>
      <c r="T5" s="80">
        <v>1989</v>
      </c>
      <c r="U5" s="80">
        <v>1990</v>
      </c>
      <c r="V5" s="80">
        <v>1991</v>
      </c>
      <c r="W5" s="80">
        <v>1992</v>
      </c>
      <c r="X5" s="80">
        <v>1993</v>
      </c>
      <c r="Y5" s="80">
        <v>1994</v>
      </c>
      <c r="Z5" s="80">
        <v>1995</v>
      </c>
      <c r="AA5" s="80">
        <v>1996</v>
      </c>
      <c r="AB5" s="80">
        <v>1997</v>
      </c>
      <c r="AC5" s="80">
        <v>1998</v>
      </c>
      <c r="AD5" s="80">
        <v>1999</v>
      </c>
      <c r="AE5" s="80">
        <v>2000</v>
      </c>
      <c r="AF5" s="80">
        <v>2001</v>
      </c>
      <c r="AG5" s="80">
        <v>2002</v>
      </c>
      <c r="AH5" s="80">
        <v>2003</v>
      </c>
      <c r="AI5" s="80">
        <v>2004</v>
      </c>
      <c r="AJ5" s="80">
        <v>2005</v>
      </c>
      <c r="AK5" s="80">
        <v>2006</v>
      </c>
      <c r="AL5" s="80">
        <v>2007</v>
      </c>
      <c r="AM5" s="80">
        <v>2008</v>
      </c>
      <c r="AN5" s="80">
        <v>2009</v>
      </c>
      <c r="AO5" s="80">
        <v>2010</v>
      </c>
      <c r="AP5" s="80">
        <v>2011</v>
      </c>
      <c r="AQ5" s="80">
        <v>2012</v>
      </c>
      <c r="AR5" s="80">
        <v>2013</v>
      </c>
      <c r="AS5" s="80">
        <v>2014</v>
      </c>
      <c r="AT5" s="80">
        <v>2015</v>
      </c>
      <c r="AU5" s="80">
        <v>2016</v>
      </c>
      <c r="AV5" s="80">
        <v>2017</v>
      </c>
      <c r="AW5" s="80">
        <v>2018</v>
      </c>
      <c r="AZ5" s="269"/>
    </row>
    <row r="6" spans="1:100" x14ac:dyDescent="0.2">
      <c r="A6" s="169" t="s">
        <v>185</v>
      </c>
      <c r="B6" s="3" t="s">
        <v>182</v>
      </c>
      <c r="C6" s="170">
        <f>'(3) MB_Glaciers_R23p2-5.5km'!C6</f>
        <v>1.01</v>
      </c>
      <c r="D6" s="170">
        <f>C6+'(3) MB_Glaciers_R23p2-5.5km'!D6</f>
        <v>1.74</v>
      </c>
      <c r="E6" s="170">
        <f>D6+'(3) MB_Glaciers_R23p2-5.5km'!E6</f>
        <v>2.2400000000000002</v>
      </c>
      <c r="F6" s="170">
        <f>E6+'(3) MB_Glaciers_R23p2-5.5km'!F6</f>
        <v>2.8800000000000003</v>
      </c>
      <c r="G6" s="170">
        <f>F6+'(3) MB_Glaciers_R23p2-5.5km'!G6</f>
        <v>3.8900000000000006</v>
      </c>
      <c r="H6" s="170">
        <f>G6+'(3) MB_Glaciers_R23p2-5.5km'!H6</f>
        <v>4.3900000000000006</v>
      </c>
      <c r="I6" s="170">
        <f>H6+'(3) MB_Glaciers_R23p2-5.5km'!I6</f>
        <v>5.3000000000000007</v>
      </c>
      <c r="J6" s="170">
        <f>I6+'(3) MB_Glaciers_R23p2-5.5km'!J6</f>
        <v>6.2200000000000006</v>
      </c>
      <c r="K6" s="170">
        <f>J6+'(3) MB_Glaciers_R23p2-5.5km'!K6</f>
        <v>6.65</v>
      </c>
      <c r="L6" s="170">
        <f>K6+'(3) MB_Glaciers_R23p2-5.5km'!L6</f>
        <v>7.0500000000000007</v>
      </c>
      <c r="M6" s="170">
        <f>L6+'(3) MB_Glaciers_R23p2-5.5km'!M6</f>
        <v>6.7600000000000007</v>
      </c>
      <c r="N6" s="170">
        <f>M6+'(3) MB_Glaciers_R23p2-5.5km'!N6</f>
        <v>7.8900000000000006</v>
      </c>
      <c r="O6" s="170">
        <f>N6+'(3) MB_Glaciers_R23p2-5.5km'!O6</f>
        <v>8.9600000000000009</v>
      </c>
      <c r="P6" s="170">
        <f>O6+'(3) MB_Glaciers_R23p2-5.5km'!P6</f>
        <v>8.8000000000000007</v>
      </c>
      <c r="Q6" s="170">
        <f>P6+'(3) MB_Glaciers_R23p2-5.5km'!Q6</f>
        <v>9.0300000000000011</v>
      </c>
      <c r="R6" s="170">
        <f>Q6+'(3) MB_Glaciers_R23p2-5.5km'!R6</f>
        <v>8.870000000000001</v>
      </c>
      <c r="S6" s="170">
        <f>R6+'(3) MB_Glaciers_R23p2-5.5km'!S6</f>
        <v>9.1700000000000017</v>
      </c>
      <c r="T6" s="170">
        <f>S6+'(3) MB_Glaciers_R23p2-5.5km'!T6</f>
        <v>9.0300000000000011</v>
      </c>
      <c r="U6" s="170">
        <f>T6+'(3) MB_Glaciers_R23p2-5.5km'!U6</f>
        <v>9.7100000000000009</v>
      </c>
      <c r="V6" s="170">
        <f>U6+'(3) MB_Glaciers_R23p2-5.5km'!V6</f>
        <v>10.770000000000001</v>
      </c>
      <c r="W6" s="170">
        <f>V6+'(3) MB_Glaciers_R23p2-5.5km'!W6</f>
        <v>11.64</v>
      </c>
      <c r="X6" s="170">
        <f>W6+'(3) MB_Glaciers_R23p2-5.5km'!X6</f>
        <v>12.58</v>
      </c>
      <c r="Y6" s="170">
        <f>X6+'(3) MB_Glaciers_R23p2-5.5km'!Y6</f>
        <v>12.69</v>
      </c>
      <c r="Z6" s="170">
        <f>Y6+'(3) MB_Glaciers_R23p2-5.5km'!Z6</f>
        <v>12.51</v>
      </c>
      <c r="AA6" s="170">
        <f>Z6+'(3) MB_Glaciers_R23p2-5.5km'!AA6</f>
        <v>12.86</v>
      </c>
      <c r="AB6" s="170">
        <f>AA6+'(3) MB_Glaciers_R23p2-5.5km'!AB6</f>
        <v>13.37</v>
      </c>
      <c r="AC6" s="170">
        <f>AB6+'(3) MB_Glaciers_R23p2-5.5km'!AC6</f>
        <v>13.17</v>
      </c>
      <c r="AD6" s="170">
        <f>AC6+'(3) MB_Glaciers_R23p2-5.5km'!AD6</f>
        <v>12.93</v>
      </c>
      <c r="AE6" s="170">
        <f>AD6+'(3) MB_Glaciers_R23p2-5.5km'!AE6</f>
        <v>13.39</v>
      </c>
      <c r="AF6" s="170">
        <f>AE6+'(3) MB_Glaciers_R23p2-5.5km'!AF6</f>
        <v>12.8</v>
      </c>
      <c r="AG6" s="170">
        <f>AF6+'(3) MB_Glaciers_R23p2-5.5km'!AG6</f>
        <v>13.280000000000001</v>
      </c>
      <c r="AH6" s="170">
        <f>AG6+'(3) MB_Glaciers_R23p2-5.5km'!AH6</f>
        <v>13.250000000000002</v>
      </c>
      <c r="AI6" s="170">
        <f>AH6+'(3) MB_Glaciers_R23p2-5.5km'!AI6</f>
        <v>12.960000000000003</v>
      </c>
      <c r="AJ6" s="170">
        <f>AI6+'(3) MB_Glaciers_R23p2-5.5km'!AJ6</f>
        <v>13.110000000000003</v>
      </c>
      <c r="AK6" s="170">
        <f>AJ6+'(3) MB_Glaciers_R23p2-5.5km'!AK6</f>
        <v>13.080000000000004</v>
      </c>
      <c r="AL6" s="170">
        <f>AK6+'(3) MB_Glaciers_R23p2-5.5km'!AL6</f>
        <v>12.600000000000003</v>
      </c>
      <c r="AM6" s="170">
        <f>AL6+'(3) MB_Glaciers_R23p2-5.5km'!AM6</f>
        <v>11.720000000000002</v>
      </c>
      <c r="AN6" s="170">
        <f>AM6+'(3) MB_Glaciers_R23p2-5.5km'!AN6</f>
        <v>11.820000000000002</v>
      </c>
      <c r="AO6" s="170">
        <f>AN6+'(3) MB_Glaciers_R23p2-5.5km'!AO6</f>
        <v>11.010000000000002</v>
      </c>
      <c r="AP6" s="170">
        <f>AO6+'(3) MB_Glaciers_R23p2-5.5km'!AP6</f>
        <v>10.090000000000002</v>
      </c>
      <c r="AQ6" s="170">
        <f>AP6+'(3) MB_Glaciers_R23p2-5.5km'!AQ6</f>
        <v>9.4000000000000021</v>
      </c>
      <c r="AR6" s="170">
        <f>AQ6+'(3) MB_Glaciers_R23p2-5.5km'!AR6</f>
        <v>8.7600000000000016</v>
      </c>
      <c r="AS6" s="170">
        <f>AR6+'(3) MB_Glaciers_R23p2-5.5km'!AS6</f>
        <v>9.3400000000000016</v>
      </c>
      <c r="AT6" s="170">
        <f>AS6+'(3) MB_Glaciers_R23p2-5.5km'!AT6</f>
        <v>9.3000000000000025</v>
      </c>
      <c r="AU6" s="170">
        <f>AT6+'(3) MB_Glaciers_R23p2-5.5km'!AU6</f>
        <v>8.9500000000000028</v>
      </c>
      <c r="AV6" s="170">
        <f>AU6+'(3) MB_Glaciers_R23p2-5.5km'!AV6</f>
        <v>8.240000000000002</v>
      </c>
      <c r="AW6" s="2">
        <f>AV6+'(3) MB_Glaciers_R23p2-5.5km'!AW6</f>
        <v>8.2500000000000018</v>
      </c>
      <c r="BB6" s="2">
        <f>SQRT('(5) year_D_R23p2-5.5km'!BN4^2+'(5) year_D_R23p2-5.5km'!$M4^2)</f>
        <v>0</v>
      </c>
      <c r="BC6" s="2">
        <f>SQRT(SUMSQ('(3) MB_Glaciers_R23p2-5.5km'!$BD6:BE6))</f>
        <v>0</v>
      </c>
      <c r="BD6" s="2">
        <f>SQRT(SUMSQ('(3) MB_Glaciers_R23p2-5.5km'!$BD6:BF6))</f>
        <v>0</v>
      </c>
      <c r="BE6" s="2">
        <f>SQRT(SUMSQ('(3) MB_Glaciers_R23p2-5.5km'!$BD6:BG6))</f>
        <v>0</v>
      </c>
      <c r="BF6" s="2">
        <f>SQRT(SUMSQ('(3) MB_Glaciers_R23p2-5.5km'!$BD6:BH6))</f>
        <v>0</v>
      </c>
      <c r="BG6" s="2">
        <f>SQRT(SUMSQ('(3) MB_Glaciers_R23p2-5.5km'!$BD6:BI6))</f>
        <v>0</v>
      </c>
      <c r="BH6" s="2">
        <f>SQRT(SUMSQ('(3) MB_Glaciers_R23p2-5.5km'!$BD6:BJ6))</f>
        <v>0</v>
      </c>
      <c r="BI6" s="2">
        <f>SQRT(SUMSQ('(3) MB_Glaciers_R23p2-5.5km'!$BD6:BK6))</f>
        <v>0</v>
      </c>
      <c r="BJ6" s="2">
        <f>SQRT(SUMSQ('(3) MB_Glaciers_R23p2-5.5km'!$BD6:BL6))</f>
        <v>0</v>
      </c>
      <c r="BK6" s="2">
        <f>SQRT(SUMSQ('(3) MB_Glaciers_R23p2-5.5km'!$BD6:BM6))</f>
        <v>0</v>
      </c>
      <c r="BL6" s="2">
        <f>SQRT(SUMSQ('(3) MB_Glaciers_R23p2-5.5km'!$BD6:BN6))</f>
        <v>0</v>
      </c>
      <c r="BM6" s="2">
        <f>SQRT(SUMSQ('(3) MB_Glaciers_R23p2-5.5km'!$BD6:BO6))</f>
        <v>0</v>
      </c>
      <c r="BN6" s="2">
        <f>SQRT(SUMSQ('(3) MB_Glaciers_R23p2-5.5km'!$BD6:BP6))</f>
        <v>0</v>
      </c>
      <c r="BO6" s="2">
        <f>SQRT(SUMSQ('(3) MB_Glaciers_R23p2-5.5km'!$BD6:BQ6))</f>
        <v>0</v>
      </c>
      <c r="BP6" s="2">
        <f>SQRT(SUMSQ('(3) MB_Glaciers_R23p2-5.5km'!$BD6:BR6))</f>
        <v>0</v>
      </c>
      <c r="BQ6" s="2">
        <f>SQRT(SUMSQ('(3) MB_Glaciers_R23p2-5.5km'!$BD6:BS6))</f>
        <v>0</v>
      </c>
      <c r="BR6" s="2">
        <f>SQRT(SUMSQ('(3) MB_Glaciers_R23p2-5.5km'!$BD6:BT6))</f>
        <v>0</v>
      </c>
      <c r="BS6" s="2">
        <f>SQRT(SUMSQ('(3) MB_Glaciers_R23p2-5.5km'!$BD6:BU6))</f>
        <v>0</v>
      </c>
      <c r="BT6" s="2">
        <f>SQRT(SUMSQ('(3) MB_Glaciers_R23p2-5.5km'!$BD6:BV6))</f>
        <v>0</v>
      </c>
      <c r="BU6" s="2">
        <f>SQRT(SUMSQ('(3) MB_Glaciers_R23p2-5.5km'!$BD6:BW6))</f>
        <v>0</v>
      </c>
      <c r="BV6" s="2">
        <f>SQRT(SUMSQ('(3) MB_Glaciers_R23p2-5.5km'!$BD6:BX6))</f>
        <v>0</v>
      </c>
      <c r="BW6" s="2">
        <f>SQRT(SUMSQ('(3) MB_Glaciers_R23p2-5.5km'!$BD6:BY6))</f>
        <v>0</v>
      </c>
      <c r="BX6" s="2">
        <f>SQRT(SUMSQ('(3) MB_Glaciers_R23p2-5.5km'!$BD6:BZ6))</f>
        <v>0</v>
      </c>
      <c r="BY6" s="2">
        <f>SQRT(SUMSQ('(3) MB_Glaciers_R23p2-5.5km'!$BD6:CA6))</f>
        <v>0</v>
      </c>
      <c r="BZ6" s="2">
        <f>SQRT(SUMSQ('(3) MB_Glaciers_R23p2-5.5km'!$BD6:CB6))</f>
        <v>0</v>
      </c>
      <c r="CA6" s="2">
        <f>SQRT(SUMSQ('(3) MB_Glaciers_R23p2-5.5km'!$BD6:CC6))</f>
        <v>0</v>
      </c>
      <c r="CB6" s="2">
        <f>SQRT(SUMSQ('(3) MB_Glaciers_R23p2-5.5km'!$BD6:CD6))</f>
        <v>0</v>
      </c>
      <c r="CC6" s="2">
        <f>SQRT(SUMSQ('(3) MB_Glaciers_R23p2-5.5km'!$BD6:CE6))</f>
        <v>0</v>
      </c>
      <c r="CD6" s="2">
        <f>SQRT(SUMSQ('(3) MB_Glaciers_R23p2-5.5km'!$BD6:CF6))</f>
        <v>0</v>
      </c>
      <c r="CE6" s="2">
        <f>SQRT(SUMSQ('(3) MB_Glaciers_R23p2-5.5km'!$BD6:CG6))</f>
        <v>0</v>
      </c>
      <c r="CF6" s="2">
        <f>SQRT(SUMSQ('(3) MB_Glaciers_R23p2-5.5km'!$BD6:CH6))</f>
        <v>0</v>
      </c>
      <c r="CG6" s="2">
        <f>SQRT(SUMSQ('(3) MB_Glaciers_R23p2-5.5km'!$BD6:CI6))</f>
        <v>0</v>
      </c>
      <c r="CH6" s="2">
        <f>SQRT(SUMSQ('(3) MB_Glaciers_R23p2-5.5km'!$BD6:CJ6))</f>
        <v>0</v>
      </c>
      <c r="CI6" s="2">
        <f>SQRT(SUMSQ('(3) MB_Glaciers_R23p2-5.5km'!$BD6:CK6))</f>
        <v>0</v>
      </c>
      <c r="CJ6" s="2">
        <f>SQRT(SUMSQ('(3) MB_Glaciers_R23p2-5.5km'!$BD6:CL6))</f>
        <v>0</v>
      </c>
      <c r="CK6" s="2">
        <f>SQRT(SUMSQ('(3) MB_Glaciers_R23p2-5.5km'!$BD6:CM6))</f>
        <v>0</v>
      </c>
      <c r="CL6" s="2">
        <f>SQRT(SUMSQ('(3) MB_Glaciers_R23p2-5.5km'!$BD6:CN6))</f>
        <v>0</v>
      </c>
      <c r="CM6" s="2">
        <f>SQRT(SUMSQ('(3) MB_Glaciers_R23p2-5.5km'!$BD6:CO6))</f>
        <v>0</v>
      </c>
      <c r="CN6" s="2">
        <f>SQRT(SUMSQ('(3) MB_Glaciers_R23p2-5.5km'!$BD6:CP6))</f>
        <v>0</v>
      </c>
      <c r="CO6" s="2">
        <f>SQRT(SUMSQ('(3) MB_Glaciers_R23p2-5.5km'!$BD6:CQ6))</f>
        <v>0</v>
      </c>
      <c r="CP6" s="2">
        <f>SQRT(SUMSQ('(3) MB_Glaciers_R23p2-5.5km'!$BD6:CR6))</f>
        <v>0</v>
      </c>
      <c r="CQ6" s="2">
        <f>SQRT(SUMSQ('(3) MB_Glaciers_R23p2-5.5km'!$BD6:CS6))</f>
        <v>0</v>
      </c>
      <c r="CR6" s="2">
        <f>SQRT(SUMSQ('(3) MB_Glaciers_R23p2-5.5km'!$BD6:CT6))</f>
        <v>0</v>
      </c>
      <c r="CS6" s="2">
        <f>SQRT(SUMSQ('(3) MB_Glaciers_R23p2-5.5km'!$BD6:CU6))</f>
        <v>0</v>
      </c>
      <c r="CT6" s="2">
        <f>SQRT(SUMSQ('(3) MB_Glaciers_R23p2-5.5km'!$BD6:CV6))</f>
        <v>0</v>
      </c>
      <c r="CU6" s="2">
        <f>SQRT(SUMSQ('(3) MB_Glaciers_R23p2-5.5km'!$BD6:CW6))</f>
        <v>0</v>
      </c>
      <c r="CV6" s="2">
        <f>SQRT(SUMSQ('(3) MB_Glaciers_R23p2-5.5km'!$BD6:CX6))</f>
        <v>0</v>
      </c>
    </row>
    <row r="7" spans="1:100" x14ac:dyDescent="0.2">
      <c r="A7" s="169" t="s">
        <v>208</v>
      </c>
      <c r="B7" s="3" t="s">
        <v>182</v>
      </c>
      <c r="C7" s="170">
        <f>'(3) MB_Glaciers_R23p2-5.5km'!C7</f>
        <v>-0.31</v>
      </c>
      <c r="D7" s="170">
        <f>C7+'(3) MB_Glaciers_R23p2-5.5km'!D7</f>
        <v>-1.02</v>
      </c>
      <c r="E7" s="170">
        <f>D7+'(3) MB_Glaciers_R23p2-5.5km'!E7</f>
        <v>-1.76</v>
      </c>
      <c r="F7" s="170">
        <f>E7+'(3) MB_Glaciers_R23p2-5.5km'!F7</f>
        <v>-2.54</v>
      </c>
      <c r="G7" s="170">
        <f>F7+'(3) MB_Glaciers_R23p2-5.5km'!G7</f>
        <v>-3.3</v>
      </c>
      <c r="H7" s="170">
        <f>G7+'(3) MB_Glaciers_R23p2-5.5km'!H7</f>
        <v>-4.34</v>
      </c>
      <c r="I7" s="170">
        <f>H7+'(3) MB_Glaciers_R23p2-5.5km'!I7</f>
        <v>-4.92</v>
      </c>
      <c r="J7" s="170">
        <f>I7+'(3) MB_Glaciers_R23p2-5.5km'!J7</f>
        <v>-5.7</v>
      </c>
      <c r="K7" s="170">
        <f>J7+'(3) MB_Glaciers_R23p2-5.5km'!K7</f>
        <v>-6.61</v>
      </c>
      <c r="L7" s="170">
        <f>K7+'(3) MB_Glaciers_R23p2-5.5km'!L7</f>
        <v>-7.3000000000000007</v>
      </c>
      <c r="M7" s="170">
        <f>L7+'(3) MB_Glaciers_R23p2-5.5km'!M7</f>
        <v>-8.4600000000000009</v>
      </c>
      <c r="N7" s="170">
        <f>M7+'(3) MB_Glaciers_R23p2-5.5km'!N7</f>
        <v>-9.08</v>
      </c>
      <c r="O7" s="170">
        <f>N7+'(3) MB_Glaciers_R23p2-5.5km'!O7</f>
        <v>-9.73</v>
      </c>
      <c r="P7" s="170">
        <f>O7+'(3) MB_Glaciers_R23p2-5.5km'!P7</f>
        <v>-11.01</v>
      </c>
      <c r="Q7" s="170">
        <f>P7+'(3) MB_Glaciers_R23p2-5.5km'!Q7</f>
        <v>-11.65</v>
      </c>
      <c r="R7" s="170">
        <f>Q7+'(3) MB_Glaciers_R23p2-5.5km'!R7</f>
        <v>-12.74</v>
      </c>
      <c r="S7" s="170">
        <f>R7+'(3) MB_Glaciers_R23p2-5.5km'!S7</f>
        <v>-13.71</v>
      </c>
      <c r="T7" s="170">
        <f>S7+'(3) MB_Glaciers_R23p2-5.5km'!T7</f>
        <v>-14.97</v>
      </c>
      <c r="U7" s="170">
        <f>T7+'(3) MB_Glaciers_R23p2-5.5km'!U7</f>
        <v>-15.760000000000002</v>
      </c>
      <c r="V7" s="170">
        <f>U7+'(3) MB_Glaciers_R23p2-5.5km'!V7</f>
        <v>-16.560000000000002</v>
      </c>
      <c r="W7" s="170">
        <f>V7+'(3) MB_Glaciers_R23p2-5.5km'!W7</f>
        <v>-17.110000000000003</v>
      </c>
      <c r="X7" s="170">
        <f>W7+'(3) MB_Glaciers_R23p2-5.5km'!X7</f>
        <v>-17.850000000000001</v>
      </c>
      <c r="Y7" s="170">
        <f>X7+'(3) MB_Glaciers_R23p2-5.5km'!Y7</f>
        <v>-18.87</v>
      </c>
      <c r="Z7" s="170">
        <f>Y7+'(3) MB_Glaciers_R23p2-5.5km'!Z7</f>
        <v>-20.260000000000002</v>
      </c>
      <c r="AA7" s="170">
        <f>Z7+'(3) MB_Glaciers_R23p2-5.5km'!AA7</f>
        <v>-20.770000000000003</v>
      </c>
      <c r="AB7" s="170">
        <f>AA7+'(3) MB_Glaciers_R23p2-5.5km'!AB7</f>
        <v>-21.700000000000003</v>
      </c>
      <c r="AC7" s="170">
        <f>AB7+'(3) MB_Glaciers_R23p2-5.5km'!AC7</f>
        <v>-23.060000000000002</v>
      </c>
      <c r="AD7" s="170">
        <f>AC7+'(3) MB_Glaciers_R23p2-5.5km'!AD7</f>
        <v>-24.180000000000003</v>
      </c>
      <c r="AE7" s="170">
        <f>AD7+'(3) MB_Glaciers_R23p2-5.5km'!AE7</f>
        <v>-24.950000000000003</v>
      </c>
      <c r="AF7" s="170">
        <f>AE7+'(3) MB_Glaciers_R23p2-5.5km'!AF7</f>
        <v>-26.270000000000003</v>
      </c>
      <c r="AG7" s="170">
        <f>AF7+'(3) MB_Glaciers_R23p2-5.5km'!AG7</f>
        <v>-27.1</v>
      </c>
      <c r="AH7" s="170">
        <f>AG7+'(3) MB_Glaciers_R23p2-5.5km'!AH7</f>
        <v>-28.18</v>
      </c>
      <c r="AI7" s="170">
        <f>AH7+'(3) MB_Glaciers_R23p2-5.5km'!AI7</f>
        <v>-29.259999999999998</v>
      </c>
      <c r="AJ7" s="170">
        <f>AI7+'(3) MB_Glaciers_R23p2-5.5km'!AJ7</f>
        <v>-29.799999999999997</v>
      </c>
      <c r="AK7" s="170">
        <f>AJ7+'(3) MB_Glaciers_R23p2-5.5km'!AK7</f>
        <v>-30.699999999999996</v>
      </c>
      <c r="AL7" s="170">
        <f>AK7+'(3) MB_Glaciers_R23p2-5.5km'!AL7</f>
        <v>-31.599999999999994</v>
      </c>
      <c r="AM7" s="170">
        <f>AL7+'(3) MB_Glaciers_R23p2-5.5km'!AM7</f>
        <v>-33.079999999999991</v>
      </c>
      <c r="AN7" s="170">
        <f>AM7+'(3) MB_Glaciers_R23p2-5.5km'!AN7</f>
        <v>-34.019999999999989</v>
      </c>
      <c r="AO7" s="170">
        <f>AN7+'(3) MB_Glaciers_R23p2-5.5km'!AO7</f>
        <v>-35.79999999999999</v>
      </c>
      <c r="AP7" s="170">
        <f>AO7+'(3) MB_Glaciers_R23p2-5.5km'!AP7</f>
        <v>-36.819999999999993</v>
      </c>
      <c r="AQ7" s="170">
        <f>AP7+'(3) MB_Glaciers_R23p2-5.5km'!AQ7</f>
        <v>-38.129999999999995</v>
      </c>
      <c r="AR7" s="170">
        <f>AQ7+'(3) MB_Glaciers_R23p2-5.5km'!AR7</f>
        <v>-39.249999999999993</v>
      </c>
      <c r="AS7" s="170">
        <f>AR7+'(3) MB_Glaciers_R23p2-5.5km'!AS7</f>
        <v>-40.399999999999991</v>
      </c>
      <c r="AT7" s="170">
        <f>AS7+'(3) MB_Glaciers_R23p2-5.5km'!AT7</f>
        <v>-40.949999999999989</v>
      </c>
      <c r="AU7" s="170">
        <f>AT7+'(3) MB_Glaciers_R23p2-5.5km'!AU7</f>
        <v>-42.349999999999987</v>
      </c>
      <c r="AV7" s="170">
        <f>AU7+'(3) MB_Glaciers_R23p2-5.5km'!AV7</f>
        <v>-43.47999999999999</v>
      </c>
      <c r="AW7" s="2">
        <f>AV7+'(3) MB_Glaciers_R23p2-5.5km'!AW7</f>
        <v>-44.429999999999993</v>
      </c>
      <c r="BB7" s="2">
        <f>SQRT('(5) year_D_R23p2-5.5km'!BN5^2+'(5) year_D_R23p2-5.5km'!$M5^2)</f>
        <v>0</v>
      </c>
      <c r="BC7" s="2">
        <f>SQRT(SUMSQ('(3) MB_Glaciers_R23p2-5.5km'!$BD7:BE7))</f>
        <v>0</v>
      </c>
      <c r="BD7" s="2">
        <f>SQRT(SUMSQ('(3) MB_Glaciers_R23p2-5.5km'!$BD7:BF7))</f>
        <v>0</v>
      </c>
      <c r="BE7" s="2">
        <f>SQRT(SUMSQ('(3) MB_Glaciers_R23p2-5.5km'!$BD7:BG7))</f>
        <v>0</v>
      </c>
      <c r="BF7" s="2">
        <f>SQRT(SUMSQ('(3) MB_Glaciers_R23p2-5.5km'!$BD7:BH7))</f>
        <v>0</v>
      </c>
      <c r="BG7" s="2">
        <f>SQRT(SUMSQ('(3) MB_Glaciers_R23p2-5.5km'!$BD7:BI7))</f>
        <v>0</v>
      </c>
      <c r="BH7" s="2">
        <f>SQRT(SUMSQ('(3) MB_Glaciers_R23p2-5.5km'!$BD7:BJ7))</f>
        <v>0</v>
      </c>
      <c r="BI7" s="2">
        <f>SQRT(SUMSQ('(3) MB_Glaciers_R23p2-5.5km'!$BD7:BK7))</f>
        <v>0</v>
      </c>
      <c r="BJ7" s="2">
        <f>SQRT(SUMSQ('(3) MB_Glaciers_R23p2-5.5km'!$BD7:BL7))</f>
        <v>0</v>
      </c>
      <c r="BK7" s="2">
        <f>SQRT(SUMSQ('(3) MB_Glaciers_R23p2-5.5km'!$BD7:BM7))</f>
        <v>0</v>
      </c>
      <c r="BL7" s="2">
        <f>SQRT(SUMSQ('(3) MB_Glaciers_R23p2-5.5km'!$BD7:BN7))</f>
        <v>0</v>
      </c>
      <c r="BM7" s="2">
        <f>SQRT(SUMSQ('(3) MB_Glaciers_R23p2-5.5km'!$BD7:BO7))</f>
        <v>0</v>
      </c>
      <c r="BN7" s="2">
        <f>SQRT(SUMSQ('(3) MB_Glaciers_R23p2-5.5km'!$BD7:BP7))</f>
        <v>0</v>
      </c>
      <c r="BO7" s="2">
        <f>SQRT(SUMSQ('(3) MB_Glaciers_R23p2-5.5km'!$BD7:BQ7))</f>
        <v>0</v>
      </c>
      <c r="BP7" s="2">
        <f>SQRT(SUMSQ('(3) MB_Glaciers_R23p2-5.5km'!$BD7:BR7))</f>
        <v>0</v>
      </c>
      <c r="BQ7" s="2">
        <f>SQRT(SUMSQ('(3) MB_Glaciers_R23p2-5.5km'!$BD7:BS7))</f>
        <v>0</v>
      </c>
      <c r="BR7" s="2">
        <f>SQRT(SUMSQ('(3) MB_Glaciers_R23p2-5.5km'!$BD7:BT7))</f>
        <v>0</v>
      </c>
      <c r="BS7" s="2">
        <f>SQRT(SUMSQ('(3) MB_Glaciers_R23p2-5.5km'!$BD7:BU7))</f>
        <v>0</v>
      </c>
      <c r="BT7" s="2">
        <f>SQRT(SUMSQ('(3) MB_Glaciers_R23p2-5.5km'!$BD7:BV7))</f>
        <v>0</v>
      </c>
      <c r="BU7" s="2">
        <f>SQRT(SUMSQ('(3) MB_Glaciers_R23p2-5.5km'!$BD7:BW7))</f>
        <v>0</v>
      </c>
      <c r="BV7" s="2">
        <f>SQRT(SUMSQ('(3) MB_Glaciers_R23p2-5.5km'!$BD7:BX7))</f>
        <v>0</v>
      </c>
      <c r="BW7" s="2">
        <f>SQRT(SUMSQ('(3) MB_Glaciers_R23p2-5.5km'!$BD7:BY7))</f>
        <v>0</v>
      </c>
      <c r="BX7" s="2">
        <f>SQRT(SUMSQ('(3) MB_Glaciers_R23p2-5.5km'!$BD7:BZ7))</f>
        <v>0</v>
      </c>
      <c r="BY7" s="2">
        <f>SQRT(SUMSQ('(3) MB_Glaciers_R23p2-5.5km'!$BD7:CA7))</f>
        <v>0</v>
      </c>
      <c r="BZ7" s="2">
        <f>SQRT(SUMSQ('(3) MB_Glaciers_R23p2-5.5km'!$BD7:CB7))</f>
        <v>0</v>
      </c>
      <c r="CA7" s="2">
        <f>SQRT(SUMSQ('(3) MB_Glaciers_R23p2-5.5km'!$BD7:CC7))</f>
        <v>0</v>
      </c>
      <c r="CB7" s="2">
        <f>SQRT(SUMSQ('(3) MB_Glaciers_R23p2-5.5km'!$BD7:CD7))</f>
        <v>0</v>
      </c>
      <c r="CC7" s="2">
        <f>SQRT(SUMSQ('(3) MB_Glaciers_R23p2-5.5km'!$BD7:CE7))</f>
        <v>0</v>
      </c>
      <c r="CD7" s="2">
        <f>SQRT(SUMSQ('(3) MB_Glaciers_R23p2-5.5km'!$BD7:CF7))</f>
        <v>0</v>
      </c>
      <c r="CE7" s="2">
        <f>SQRT(SUMSQ('(3) MB_Glaciers_R23p2-5.5km'!$BD7:CG7))</f>
        <v>0</v>
      </c>
      <c r="CF7" s="2">
        <f>SQRT(SUMSQ('(3) MB_Glaciers_R23p2-5.5km'!$BD7:CH7))</f>
        <v>0</v>
      </c>
      <c r="CG7" s="2">
        <f>SQRT(SUMSQ('(3) MB_Glaciers_R23p2-5.5km'!$BD7:CI7))</f>
        <v>0</v>
      </c>
      <c r="CH7" s="2">
        <f>SQRT(SUMSQ('(3) MB_Glaciers_R23p2-5.5km'!$BD7:CJ7))</f>
        <v>0</v>
      </c>
      <c r="CI7" s="2">
        <f>SQRT(SUMSQ('(3) MB_Glaciers_R23p2-5.5km'!$BD7:CK7))</f>
        <v>0</v>
      </c>
      <c r="CJ7" s="2">
        <f>SQRT(SUMSQ('(3) MB_Glaciers_R23p2-5.5km'!$BD7:CL7))</f>
        <v>0</v>
      </c>
      <c r="CK7" s="2">
        <f>SQRT(SUMSQ('(3) MB_Glaciers_R23p2-5.5km'!$BD7:CM7))</f>
        <v>0</v>
      </c>
      <c r="CL7" s="2">
        <f>SQRT(SUMSQ('(3) MB_Glaciers_R23p2-5.5km'!$BD7:CN7))</f>
        <v>0</v>
      </c>
      <c r="CM7" s="2">
        <f>SQRT(SUMSQ('(3) MB_Glaciers_R23p2-5.5km'!$BD7:CO7))</f>
        <v>0</v>
      </c>
      <c r="CN7" s="2">
        <f>SQRT(SUMSQ('(3) MB_Glaciers_R23p2-5.5km'!$BD7:CP7))</f>
        <v>0</v>
      </c>
      <c r="CO7" s="2">
        <f>SQRT(SUMSQ('(3) MB_Glaciers_R23p2-5.5km'!$BD7:CQ7))</f>
        <v>0</v>
      </c>
      <c r="CP7" s="2">
        <f>SQRT(SUMSQ('(3) MB_Glaciers_R23p2-5.5km'!$BD7:CR7))</f>
        <v>0</v>
      </c>
      <c r="CQ7" s="2">
        <f>SQRT(SUMSQ('(3) MB_Glaciers_R23p2-5.5km'!$BD7:CS7))</f>
        <v>0</v>
      </c>
      <c r="CR7" s="2">
        <f>SQRT(SUMSQ('(3) MB_Glaciers_R23p2-5.5km'!$BD7:CT7))</f>
        <v>0</v>
      </c>
      <c r="CS7" s="2">
        <f>SQRT(SUMSQ('(3) MB_Glaciers_R23p2-5.5km'!$BD7:CU7))</f>
        <v>0</v>
      </c>
      <c r="CT7" s="2">
        <f>SQRT(SUMSQ('(3) MB_Glaciers_R23p2-5.5km'!$BD7:CV7))</f>
        <v>0</v>
      </c>
      <c r="CU7" s="2">
        <f>SQRT(SUMSQ('(3) MB_Glaciers_R23p2-5.5km'!$BD7:CW7))</f>
        <v>0</v>
      </c>
      <c r="CV7" s="2">
        <f>SQRT(SUMSQ('(3) MB_Glaciers_R23p2-5.5km'!$BD7:CX7))</f>
        <v>0</v>
      </c>
    </row>
    <row r="8" spans="1:100" x14ac:dyDescent="0.2">
      <c r="A8" s="169" t="s">
        <v>117</v>
      </c>
      <c r="B8" s="3" t="s">
        <v>182</v>
      </c>
      <c r="C8" s="170">
        <f>'(3) MB_Glaciers_R23p2-5.5km'!C8</f>
        <v>0.22999999999999998</v>
      </c>
      <c r="D8" s="170">
        <f>C8+'(3) MB_Glaciers_R23p2-5.5km'!D8</f>
        <v>0.32999999999999996</v>
      </c>
      <c r="E8" s="170">
        <f>D8+'(3) MB_Glaciers_R23p2-5.5km'!E8</f>
        <v>0.24999999999999994</v>
      </c>
      <c r="F8" s="170">
        <f>E8+'(3) MB_Glaciers_R23p2-5.5km'!F8</f>
        <v>0.28999999999999992</v>
      </c>
      <c r="G8" s="170">
        <f>F8+'(3) MB_Glaciers_R23p2-5.5km'!G8</f>
        <v>0.1399999999999999</v>
      </c>
      <c r="H8" s="170">
        <f>G8+'(3) MB_Glaciers_R23p2-5.5km'!H8</f>
        <v>-0.16000000000000009</v>
      </c>
      <c r="I8" s="170">
        <f>H8+'(3) MB_Glaciers_R23p2-5.5km'!I8</f>
        <v>-0.12000000000000008</v>
      </c>
      <c r="J8" s="170">
        <f>I8+'(3) MB_Glaciers_R23p2-5.5km'!J8</f>
        <v>-0.10000000000000009</v>
      </c>
      <c r="K8" s="170">
        <f>J8+'(3) MB_Glaciers_R23p2-5.5km'!K8</f>
        <v>-0.38000000000000012</v>
      </c>
      <c r="L8" s="170">
        <f>K8+'(3) MB_Glaciers_R23p2-5.5km'!L8</f>
        <v>-0.19000000000000011</v>
      </c>
      <c r="M8" s="170">
        <f>L8+'(3) MB_Glaciers_R23p2-5.5km'!M8</f>
        <v>-0.9800000000000002</v>
      </c>
      <c r="N8" s="170">
        <f>M8+'(3) MB_Glaciers_R23p2-5.5km'!N8</f>
        <v>-0.70000000000000018</v>
      </c>
      <c r="O8" s="170">
        <f>N8+'(3) MB_Glaciers_R23p2-5.5km'!O8</f>
        <v>-0.66000000000000014</v>
      </c>
      <c r="P8" s="170">
        <f>O8+'(3) MB_Glaciers_R23p2-5.5km'!P8</f>
        <v>-1.4200000000000002</v>
      </c>
      <c r="Q8" s="170">
        <f>P8+'(3) MB_Glaciers_R23p2-5.5km'!Q8</f>
        <v>-1.4300000000000002</v>
      </c>
      <c r="R8" s="170">
        <f>Q8+'(3) MB_Glaciers_R23p2-5.5km'!R8</f>
        <v>-1.8200000000000003</v>
      </c>
      <c r="S8" s="170">
        <f>R8+'(3) MB_Glaciers_R23p2-5.5km'!S8</f>
        <v>-1.9700000000000002</v>
      </c>
      <c r="T8" s="170">
        <f>S8+'(3) MB_Glaciers_R23p2-5.5km'!T8</f>
        <v>-2.6</v>
      </c>
      <c r="U8" s="170">
        <f>T8+'(3) MB_Glaciers_R23p2-5.5km'!U8</f>
        <v>-2.5700000000000003</v>
      </c>
      <c r="V8" s="170">
        <f>U8+'(3) MB_Glaciers_R23p2-5.5km'!V8</f>
        <v>-2.6500000000000004</v>
      </c>
      <c r="W8" s="170">
        <f>V8+'(3) MB_Glaciers_R23p2-5.5km'!W8</f>
        <v>-2.6300000000000003</v>
      </c>
      <c r="X8" s="170">
        <f>W8+'(3) MB_Glaciers_R23p2-5.5km'!X8</f>
        <v>-2.72</v>
      </c>
      <c r="Y8" s="170">
        <f>X8+'(3) MB_Glaciers_R23p2-5.5km'!Y8</f>
        <v>-3.0281000000000002</v>
      </c>
      <c r="Z8" s="170">
        <f>Y8+'(3) MB_Glaciers_R23p2-5.5km'!Z8</f>
        <v>-3.7854300000000003</v>
      </c>
      <c r="AA8" s="170">
        <f>Z8+'(3) MB_Glaciers_R23p2-5.5km'!AA8</f>
        <v>-3.3154400000000002</v>
      </c>
      <c r="AB8" s="170">
        <f>AA8+'(3) MB_Glaciers_R23p2-5.5km'!AB8</f>
        <v>-3.3500700000000001</v>
      </c>
      <c r="AC8" s="170">
        <f>AB8+'(3) MB_Glaciers_R23p2-5.5km'!AC8</f>
        <v>-3.9163200000000002</v>
      </c>
      <c r="AD8" s="170">
        <f>AC8+'(3) MB_Glaciers_R23p2-5.5km'!AD8</f>
        <v>-4.5114400000000003</v>
      </c>
      <c r="AE8" s="170">
        <f>AD8+'(3) MB_Glaciers_R23p2-5.5km'!AE8</f>
        <v>-4.4883600000000001</v>
      </c>
      <c r="AF8" s="170">
        <f>AE8+'(3) MB_Glaciers_R23p2-5.5km'!AF8</f>
        <v>-5.2570700000000006</v>
      </c>
      <c r="AG8" s="170">
        <f>AF8+'(3) MB_Glaciers_R23p2-5.5km'!AG8</f>
        <v>-5.2375700000000007</v>
      </c>
      <c r="AH8" s="170">
        <f>AG8+'(3) MB_Glaciers_R23p2-5.5km'!AH8</f>
        <v>-5.6498700000000008</v>
      </c>
      <c r="AI8" s="170">
        <f>AH8+'(3) MB_Glaciers_R23p2-5.5km'!AI8</f>
        <v>-6.0339600000000004</v>
      </c>
      <c r="AJ8" s="170">
        <f>AI8+'(3) MB_Glaciers_R23p2-5.5km'!AJ8</f>
        <v>-5.6098400000000002</v>
      </c>
      <c r="AK8" s="170">
        <f>AJ8+'(3) MB_Glaciers_R23p2-5.5km'!AK8</f>
        <v>-5.9075199999999999</v>
      </c>
      <c r="AL8" s="170">
        <f>AK8+'(3) MB_Glaciers_R23p2-5.5km'!AL8</f>
        <v>-6.3169899999999997</v>
      </c>
      <c r="AM8" s="170">
        <f>AL8+'(3) MB_Glaciers_R23p2-5.5km'!AM8</f>
        <v>-7.1782499999999994</v>
      </c>
      <c r="AN8" s="170">
        <f>AM8+'(3) MB_Glaciers_R23p2-5.5km'!AN8</f>
        <v>-7.4712999999999994</v>
      </c>
      <c r="AO8" s="170">
        <f>AN8+'(3) MB_Glaciers_R23p2-5.5km'!AO8</f>
        <v>-8.5961499999999997</v>
      </c>
      <c r="AP8" s="170">
        <f>AO8+'(3) MB_Glaciers_R23p2-5.5km'!AP8</f>
        <v>-9.2681699999999996</v>
      </c>
      <c r="AQ8" s="170">
        <f>AP8+'(3) MB_Glaciers_R23p2-5.5km'!AQ8</f>
        <v>-9.8715899999999994</v>
      </c>
      <c r="AR8" s="170">
        <f>AQ8+'(3) MB_Glaciers_R23p2-5.5km'!AR8</f>
        <v>-10.55641</v>
      </c>
      <c r="AS8" s="170">
        <f>AR8+'(3) MB_Glaciers_R23p2-5.5km'!AS8</f>
        <v>-10.99202</v>
      </c>
      <c r="AT8" s="170">
        <f>AS8+'(3) MB_Glaciers_R23p2-5.5km'!AT8</f>
        <v>-11.085800000000001</v>
      </c>
      <c r="AU8" s="170">
        <f>AT8+'(3) MB_Glaciers_R23p2-5.5km'!AU8</f>
        <v>-11.96143</v>
      </c>
      <c r="AV8" s="170">
        <f>AU8+'(3) MB_Glaciers_R23p2-5.5km'!AV8</f>
        <v>-12.58168</v>
      </c>
      <c r="AW8" s="2">
        <f>AV8+'(3) MB_Glaciers_R23p2-5.5km'!AW8</f>
        <v>-12.95415</v>
      </c>
      <c r="BB8" s="2">
        <f>SQRT('(5) year_D_R23p2-5.5km'!BN6^2+'(5) year_D_R23p2-5.5km'!$M6^2)</f>
        <v>3.234511065739859E-2</v>
      </c>
      <c r="BC8" s="2">
        <f>SQRT(SUMSQ('(3) MB_Glaciers_R23p2-5.5km'!$BD8:BE8))</f>
        <v>4.5742894168151624E-2</v>
      </c>
      <c r="BD8" s="2">
        <f>SQRT(SUMSQ('(3) MB_Glaciers_R23p2-5.5km'!$BD8:BF8))</f>
        <v>5.6023375035051927E-2</v>
      </c>
      <c r="BE8" s="2">
        <f>SQRT(SUMSQ('(3) MB_Glaciers_R23p2-5.5km'!$BD8:BG8))</f>
        <v>6.4690221314797181E-2</v>
      </c>
      <c r="BF8" s="2">
        <f>SQRT(SUMSQ('(3) MB_Glaciers_R23p2-5.5km'!$BD8:BH8))</f>
        <v>7.2325866169696162E-2</v>
      </c>
      <c r="BG8" s="2">
        <f>SQRT(SUMSQ('(3) MB_Glaciers_R23p2-5.5km'!$BD8:BI8))</f>
        <v>7.9229016784484713E-2</v>
      </c>
      <c r="BH8" s="2">
        <f>SQRT(SUMSQ('(3) MB_Glaciers_R23p2-5.5km'!$BD8:BJ8))</f>
        <v>8.5577118928341592E-2</v>
      </c>
      <c r="BI8" s="2">
        <f>SQRT(SUMSQ('(3) MB_Glaciers_R23p2-5.5km'!$BD8:BK8))</f>
        <v>9.1449446090583739E-2</v>
      </c>
      <c r="BJ8" s="2">
        <f>SQRT(SUMSQ('(3) MB_Glaciers_R23p2-5.5km'!$BD8:BL8))</f>
        <v>9.6757183197737864E-2</v>
      </c>
      <c r="BK8" s="2">
        <f>SQRT(SUMSQ('(3) MB_Glaciers_R23p2-5.5km'!$BD8:BM8))</f>
        <v>0.10160781265440882</v>
      </c>
      <c r="BL8" s="2">
        <f>SQRT(SUMSQ('(3) MB_Glaciers_R23p2-5.5km'!$BD8:BN8))</f>
        <v>0.10608100429185427</v>
      </c>
      <c r="BM8" s="2">
        <f>SQRT(SUMSQ('(3) MB_Glaciers_R23p2-5.5km'!$BD8:BO8))</f>
        <v>0.11023458664083738</v>
      </c>
      <c r="BN8" s="2">
        <f>SQRT(SUMSQ('(3) MB_Glaciers_R23p2-5.5km'!$BD8:BP8))</f>
        <v>0.11411748130705376</v>
      </c>
      <c r="BO8" s="2">
        <f>SQRT(SUMSQ('(3) MB_Glaciers_R23p2-5.5km'!$BD8:BQ8))</f>
        <v>0.11776633354403036</v>
      </c>
      <c r="BP8" s="2">
        <f>SQRT(SUMSQ('(3) MB_Glaciers_R23p2-5.5km'!$BD8:BR8))</f>
        <v>0.12121414302977744</v>
      </c>
      <c r="BQ8" s="2">
        <f>SQRT(SUMSQ('(3) MB_Glaciers_R23p2-5.5km'!$BD8:BS8))</f>
        <v>0.12448611803284038</v>
      </c>
      <c r="BR8" s="2">
        <f>SQRT(SUMSQ('(3) MB_Glaciers_R23p2-5.5km'!$BD8:BT8))</f>
        <v>0.12760511173673386</v>
      </c>
      <c r="BS8" s="2">
        <f>SQRT(SUMSQ('(3) MB_Glaciers_R23p2-5.5km'!$BD8:BU8))</f>
        <v>0.13059209760823098</v>
      </c>
      <c r="BT8" s="2">
        <f>SQRT(SUMSQ('(3) MB_Glaciers_R23p2-5.5km'!$BD8:BV8))</f>
        <v>0.13346559234204805</v>
      </c>
      <c r="BU8" s="2">
        <f>SQRT(SUMSQ('(3) MB_Glaciers_R23p2-5.5km'!$BD8:BW8))</f>
        <v>0.1362444142621356</v>
      </c>
      <c r="BV8" s="2">
        <f>SQRT(SUMSQ('(3) MB_Glaciers_R23p2-5.5km'!$BD8:BX8))</f>
        <v>0.13894688592776577</v>
      </c>
      <c r="BW8" s="2">
        <f>SQRT(SUMSQ('(3) MB_Glaciers_R23p2-5.5km'!$BD8:BY8))</f>
        <v>0.14159079373344749</v>
      </c>
      <c r="BX8" s="2">
        <f>SQRT(SUMSQ('(3) MB_Glaciers_R23p2-5.5km'!$BD8:BZ8))</f>
        <v>0.1439697971796047</v>
      </c>
      <c r="BY8" s="2">
        <f>SQRT(SUMSQ('(3) MB_Glaciers_R23p2-5.5km'!$BD8:CA8))</f>
        <v>0.14619739343725222</v>
      </c>
      <c r="BZ8" s="2">
        <f>SQRT(SUMSQ('(3) MB_Glaciers_R23p2-5.5km'!$BD8:CB8))</f>
        <v>0.14869729602079146</v>
      </c>
      <c r="CA8" s="2">
        <f>SQRT(SUMSQ('(3) MB_Glaciers_R23p2-5.5km'!$BD8:CC8))</f>
        <v>0.15188515861720761</v>
      </c>
      <c r="CB8" s="2">
        <f>SQRT(SUMSQ('(3) MB_Glaciers_R23p2-5.5km'!$BD8:CD8))</f>
        <v>0.15531974389260003</v>
      </c>
      <c r="CC8" s="2">
        <f>SQRT(SUMSQ('(3) MB_Glaciers_R23p2-5.5km'!$BD8:CE8))</f>
        <v>0.1584608370036113</v>
      </c>
      <c r="CD8" s="2">
        <f>SQRT(SUMSQ('(3) MB_Glaciers_R23p2-5.5km'!$BD8:CF8))</f>
        <v>0.1618858859067458</v>
      </c>
      <c r="CE8" s="2">
        <f>SQRT(SUMSQ('(3) MB_Glaciers_R23p2-5.5km'!$BD8:CG8))</f>
        <v>0.16561653834188902</v>
      </c>
      <c r="CF8" s="2">
        <f>SQRT(SUMSQ('(3) MB_Glaciers_R23p2-5.5km'!$BD8:CH8))</f>
        <v>0.16967245965169808</v>
      </c>
      <c r="CG8" s="2">
        <f>SQRT(SUMSQ('(3) MB_Glaciers_R23p2-5.5km'!$BD8:CI8))</f>
        <v>0.17407214574117072</v>
      </c>
      <c r="CH8" s="2">
        <f>SQRT(SUMSQ('(3) MB_Glaciers_R23p2-5.5km'!$BD8:CJ8))</f>
        <v>0.1788272961057368</v>
      </c>
      <c r="CI8" s="2">
        <f>SQRT(SUMSQ('(3) MB_Glaciers_R23p2-5.5km'!$BD8:CK8))</f>
        <v>0.18392819568122851</v>
      </c>
      <c r="CJ8" s="2">
        <f>SQRT(SUMSQ('(3) MB_Glaciers_R23p2-5.5km'!$BD8:CL8))</f>
        <v>0.18936671082457315</v>
      </c>
      <c r="CK8" s="2">
        <f>SQRT(SUMSQ('(3) MB_Glaciers_R23p2-5.5km'!$BD8:CM8))</f>
        <v>0.19514787362791594</v>
      </c>
      <c r="CL8" s="2">
        <f>SQRT(SUMSQ('(3) MB_Glaciers_R23p2-5.5km'!$BD8:CN8))</f>
        <v>0.20127564214340035</v>
      </c>
      <c r="CM8" s="2">
        <f>SQRT(SUMSQ('(3) MB_Glaciers_R23p2-5.5km'!$BD8:CO8))</f>
        <v>0.20775189802347427</v>
      </c>
      <c r="CN8" s="2">
        <f>SQRT(SUMSQ('(3) MB_Glaciers_R23p2-5.5km'!$BD8:CP8))</f>
        <v>0.21460920169308084</v>
      </c>
      <c r="CO8" s="2">
        <f>SQRT(SUMSQ('(3) MB_Glaciers_R23p2-5.5km'!$BD8:CQ8))</f>
        <v>0.22364384151871397</v>
      </c>
      <c r="CP8" s="2">
        <f>SQRT(SUMSQ('(3) MB_Glaciers_R23p2-5.5km'!$BD8:CR8))</f>
        <v>0.22962454656294637</v>
      </c>
      <c r="CQ8" s="2">
        <f>SQRT(SUMSQ('(3) MB_Glaciers_R23p2-5.5km'!$BD8:CS8))</f>
        <v>0.23337845318785319</v>
      </c>
      <c r="CR8" s="2">
        <f>SQRT(SUMSQ('(3) MB_Glaciers_R23p2-5.5km'!$BD8:CT8))</f>
        <v>0.23723097728401757</v>
      </c>
      <c r="CS8" s="2">
        <f>SQRT(SUMSQ('(3) MB_Glaciers_R23p2-5.5km'!$BD8:CU8))</f>
        <v>0.24066181822375557</v>
      </c>
      <c r="CT8" s="2">
        <f>SQRT(SUMSQ('(3) MB_Glaciers_R23p2-5.5km'!$BD8:CV8))</f>
        <v>0.24441235661232244</v>
      </c>
      <c r="CU8" s="2">
        <f>SQRT(SUMSQ('(3) MB_Glaciers_R23p2-5.5km'!$BD8:CW8))</f>
        <v>0.24714255449781186</v>
      </c>
      <c r="CV8" s="2">
        <f>SQRT(SUMSQ('(3) MB_Glaciers_R23p2-5.5km'!$BD8:CX8))</f>
        <v>0.24714255449781186</v>
      </c>
    </row>
    <row r="9" spans="1:100" x14ac:dyDescent="0.2">
      <c r="A9" s="169" t="s">
        <v>239</v>
      </c>
      <c r="B9" s="3" t="s">
        <v>182</v>
      </c>
      <c r="C9" s="170">
        <f>'(3) MB_Glaciers_R23p2-5.5km'!C9</f>
        <v>0.19</v>
      </c>
      <c r="D9" s="170">
        <f>C9+'(3) MB_Glaciers_R23p2-5.5km'!D9</f>
        <v>0.46</v>
      </c>
      <c r="E9" s="170">
        <f>D9+'(3) MB_Glaciers_R23p2-5.5km'!E9</f>
        <v>0.54</v>
      </c>
      <c r="F9" s="170">
        <f>E9+'(3) MB_Glaciers_R23p2-5.5km'!F9</f>
        <v>0.67</v>
      </c>
      <c r="G9" s="170">
        <f>F9+'(3) MB_Glaciers_R23p2-5.5km'!G9</f>
        <v>0.79</v>
      </c>
      <c r="H9" s="170">
        <f>G9+'(3) MB_Glaciers_R23p2-5.5km'!H9</f>
        <v>0.89</v>
      </c>
      <c r="I9" s="170">
        <f>H9+'(3) MB_Glaciers_R23p2-5.5km'!I9</f>
        <v>0.97</v>
      </c>
      <c r="J9" s="170">
        <f>I9+'(3) MB_Glaciers_R23p2-5.5km'!J9</f>
        <v>1.1199999999999999</v>
      </c>
      <c r="K9" s="170">
        <f>J9+'(3) MB_Glaciers_R23p2-5.5km'!K9</f>
        <v>1.18</v>
      </c>
      <c r="L9" s="170">
        <f>K9+'(3) MB_Glaciers_R23p2-5.5km'!L9</f>
        <v>1.2999999999999998</v>
      </c>
      <c r="M9" s="170">
        <f>L9+'(3) MB_Glaciers_R23p2-5.5km'!M9</f>
        <v>1.2099999999999997</v>
      </c>
      <c r="N9" s="170">
        <f>M9+'(3) MB_Glaciers_R23p2-5.5km'!N9</f>
        <v>1.3799999999999997</v>
      </c>
      <c r="O9" s="170">
        <f>N9+'(3) MB_Glaciers_R23p2-5.5km'!O9</f>
        <v>1.4999999999999996</v>
      </c>
      <c r="P9" s="170">
        <f>O9+'(3) MB_Glaciers_R23p2-5.5km'!P9</f>
        <v>1.4299999999999995</v>
      </c>
      <c r="Q9" s="170">
        <f>P9+'(3) MB_Glaciers_R23p2-5.5km'!Q9</f>
        <v>1.4999999999999996</v>
      </c>
      <c r="R9" s="170">
        <f>Q9+'(3) MB_Glaciers_R23p2-5.5km'!R9</f>
        <v>1.5499999999999996</v>
      </c>
      <c r="S9" s="170">
        <f>R9+'(3) MB_Glaciers_R23p2-5.5km'!S9</f>
        <v>1.5999999999999996</v>
      </c>
      <c r="T9" s="170">
        <f>S9+'(3) MB_Glaciers_R23p2-5.5km'!T9</f>
        <v>1.5599999999999996</v>
      </c>
      <c r="U9" s="170">
        <f>T9+'(3) MB_Glaciers_R23p2-5.5km'!U9</f>
        <v>1.6999999999999997</v>
      </c>
      <c r="V9" s="170">
        <f>U9+'(3) MB_Glaciers_R23p2-5.5km'!V9</f>
        <v>1.8299999999999996</v>
      </c>
      <c r="W9" s="170">
        <f>V9+'(3) MB_Glaciers_R23p2-5.5km'!W9</f>
        <v>1.9499999999999997</v>
      </c>
      <c r="X9" s="170">
        <f>W9+'(3) MB_Glaciers_R23p2-5.5km'!X9</f>
        <v>2.1199999999999997</v>
      </c>
      <c r="Y9" s="170">
        <f>X9+'(3) MB_Glaciers_R23p2-5.5km'!Y9</f>
        <v>2.1199999999999997</v>
      </c>
      <c r="Z9" s="170">
        <f>Y9+'(3) MB_Glaciers_R23p2-5.5km'!Z9</f>
        <v>2.0699999999999998</v>
      </c>
      <c r="AA9" s="170">
        <f>Z9+'(3) MB_Glaciers_R23p2-5.5km'!AA9</f>
        <v>2.36</v>
      </c>
      <c r="AB9" s="170">
        <f>AA9+'(3) MB_Glaciers_R23p2-5.5km'!AB9</f>
        <v>2.5099999999999998</v>
      </c>
      <c r="AC9" s="170">
        <f>AB9+'(3) MB_Glaciers_R23p2-5.5km'!AC9</f>
        <v>2.48</v>
      </c>
      <c r="AD9" s="170">
        <f>AC9+'(3) MB_Glaciers_R23p2-5.5km'!AD9</f>
        <v>2.42</v>
      </c>
      <c r="AE9" s="170">
        <f>AD9+'(3) MB_Glaciers_R23p2-5.5km'!AE9</f>
        <v>2.57</v>
      </c>
      <c r="AF9" s="170">
        <f>AE9+'(3) MB_Glaciers_R23p2-5.5km'!AF9</f>
        <v>2.46</v>
      </c>
      <c r="AG9" s="170">
        <f>AF9+'(3) MB_Glaciers_R23p2-5.5km'!AG9</f>
        <v>2.59</v>
      </c>
      <c r="AH9" s="170">
        <f>AG9+'(3) MB_Glaciers_R23p2-5.5km'!AH9</f>
        <v>2.58</v>
      </c>
      <c r="AI9" s="170">
        <f>AH9+'(3) MB_Glaciers_R23p2-5.5km'!AI9</f>
        <v>2.61</v>
      </c>
      <c r="AJ9" s="170">
        <f>AI9+'(3) MB_Glaciers_R23p2-5.5km'!AJ9</f>
        <v>2.86</v>
      </c>
      <c r="AK9" s="170">
        <f>AJ9+'(3) MB_Glaciers_R23p2-5.5km'!AK9</f>
        <v>2.9099999999999997</v>
      </c>
      <c r="AL9" s="170">
        <f>AK9+'(3) MB_Glaciers_R23p2-5.5km'!AL9</f>
        <v>2.9299999999999997</v>
      </c>
      <c r="AM9" s="170">
        <f>AL9+'(3) MB_Glaciers_R23p2-5.5km'!AM9</f>
        <v>2.8499999999999996</v>
      </c>
      <c r="AN9" s="170">
        <f>AM9+'(3) MB_Glaciers_R23p2-5.5km'!AN9</f>
        <v>2.9099999999999997</v>
      </c>
      <c r="AO9" s="170">
        <f>AN9+'(3) MB_Glaciers_R23p2-5.5km'!AO9</f>
        <v>2.6999999999999997</v>
      </c>
      <c r="AP9" s="170">
        <f>AO9+'(3) MB_Glaciers_R23p2-5.5km'!AP9</f>
        <v>2.65</v>
      </c>
      <c r="AQ9" s="170">
        <f>AP9+'(3) MB_Glaciers_R23p2-5.5km'!AQ9</f>
        <v>2.57</v>
      </c>
      <c r="AR9" s="170">
        <f>AQ9+'(3) MB_Glaciers_R23p2-5.5km'!AR9</f>
        <v>2.5099999999999998</v>
      </c>
      <c r="AS9" s="170">
        <f>AR9+'(3) MB_Glaciers_R23p2-5.5km'!AS9</f>
        <v>2.5099999999999998</v>
      </c>
      <c r="AT9" s="170">
        <f>AS9+'(3) MB_Glaciers_R23p2-5.5km'!AT9</f>
        <v>2.5599999999999996</v>
      </c>
      <c r="AU9" s="170">
        <f>AT9+'(3) MB_Glaciers_R23p2-5.5km'!AU9</f>
        <v>2.4699999999999998</v>
      </c>
      <c r="AV9" s="170">
        <f>AU9+'(3) MB_Glaciers_R23p2-5.5km'!AV9</f>
        <v>2.4099999999999997</v>
      </c>
      <c r="AW9" s="2">
        <f>AV9+'(3) MB_Glaciers_R23p2-5.5km'!AW9</f>
        <v>2.3699999999999997</v>
      </c>
      <c r="BB9" s="2">
        <f>SQRT('(5) year_D_R23p2-5.5km'!BN7^2+'(5) year_D_R23p2-5.5km'!$M7^2)</f>
        <v>3.443084097496604E-3</v>
      </c>
      <c r="BC9" s="2">
        <f>SQRT(SUMSQ('(3) MB_Glaciers_R23p2-5.5km'!$BD9:BE9))</f>
        <v>4.8692562270708254E-3</v>
      </c>
      <c r="BD9" s="2">
        <f>SQRT(SUMSQ('(3) MB_Glaciers_R23p2-5.5km'!$BD9:BF9))</f>
        <v>5.963596591596552E-3</v>
      </c>
      <c r="BE9" s="2">
        <f>SQRT(SUMSQ('(3) MB_Glaciers_R23p2-5.5km'!$BD9:BG9))</f>
        <v>6.886168194993208E-3</v>
      </c>
      <c r="BF9" s="2">
        <f>SQRT(SUMSQ('(3) MB_Glaciers_R23p2-5.5km'!$BD9:BH9))</f>
        <v>7.6989700942509199E-3</v>
      </c>
      <c r="BG9" s="2">
        <f>SQRT(SUMSQ('(3) MB_Glaciers_R23p2-5.5km'!$BD9:BI9))</f>
        <v>8.4337991803578073E-3</v>
      </c>
      <c r="BH9" s="2">
        <f>SQRT(SUMSQ('(3) MB_Glaciers_R23p2-5.5km'!$BD9:BJ9))</f>
        <v>9.1095442650572823E-3</v>
      </c>
      <c r="BI9" s="2">
        <f>SQRT(SUMSQ('(3) MB_Glaciers_R23p2-5.5km'!$BD9:BK9))</f>
        <v>9.7385124541416509E-3</v>
      </c>
      <c r="BJ9" s="2">
        <f>SQRT(SUMSQ('(3) MB_Glaciers_R23p2-5.5km'!$BD9:BL9))</f>
        <v>1.0329252292489812E-2</v>
      </c>
      <c r="BK9" s="2">
        <f>SQRT(SUMSQ('(3) MB_Glaciers_R23p2-5.5km'!$BD9:BM9))</f>
        <v>1.0887987923594519E-2</v>
      </c>
      <c r="BL9" s="2">
        <f>SQRT(SUMSQ('(3) MB_Glaciers_R23p2-5.5km'!$BD9:BN9))</f>
        <v>1.1419418073035686E-2</v>
      </c>
      <c r="BM9" s="2">
        <f>SQRT(SUMSQ('(3) MB_Glaciers_R23p2-5.5km'!$BD9:BO9))</f>
        <v>1.1927193183193106E-2</v>
      </c>
      <c r="BN9" s="2">
        <f>SQRT(SUMSQ('(3) MB_Glaciers_R23p2-5.5km'!$BD9:BP9))</f>
        <v>1.241421625925866E-2</v>
      </c>
      <c r="BO9" s="2">
        <f>SQRT(SUMSQ('(3) MB_Glaciers_R23p2-5.5km'!$BD9:BQ9))</f>
        <v>1.288284104668206E-2</v>
      </c>
      <c r="BP9" s="2">
        <f>SQRT(SUMSQ('(3) MB_Glaciers_R23p2-5.5km'!$BD9:BR9))</f>
        <v>1.3335007369195942E-2</v>
      </c>
      <c r="BQ9" s="2">
        <f>SQRT(SUMSQ('(3) MB_Glaciers_R23p2-5.5km'!$BD9:BS9))</f>
        <v>1.3772336389986418E-2</v>
      </c>
      <c r="BR9" s="2">
        <f>SQRT(SUMSQ('(3) MB_Glaciers_R23p2-5.5km'!$BD9:BT9))</f>
        <v>1.4196199411862955E-2</v>
      </c>
      <c r="BS9" s="2">
        <f>SQRT(SUMSQ('(3) MB_Glaciers_R23p2-5.5km'!$BD9:BU9))</f>
        <v>1.4607768681212477E-2</v>
      </c>
      <c r="BT9" s="2">
        <f>SQRT(SUMSQ('(3) MB_Glaciers_R23p2-5.5km'!$BD9:BV9))</f>
        <v>1.5008055635099642E-2</v>
      </c>
      <c r="BU9" s="2">
        <f>SQRT(SUMSQ('(3) MB_Glaciers_R23p2-5.5km'!$BD9:BW9))</f>
        <v>1.5397940188501841E-2</v>
      </c>
      <c r="BV9" s="2">
        <f>SQRT(SUMSQ('(3) MB_Glaciers_R23p2-5.5km'!$BD9:BX9))</f>
        <v>1.5778193500876902E-2</v>
      </c>
      <c r="BW9" s="2">
        <f>SQRT(SUMSQ('(3) MB_Glaciers_R23p2-5.5km'!$BD9:BY9))</f>
        <v>1.6149495913295502E-2</v>
      </c>
      <c r="BX9" s="2">
        <f>SQRT(SUMSQ('(3) MB_Glaciers_R23p2-5.5km'!$BD9:BZ9))</f>
        <v>1.6512451252190939E-2</v>
      </c>
      <c r="BY9" s="2">
        <f>SQRT(SUMSQ('(3) MB_Glaciers_R23p2-5.5km'!$BD9:CA9))</f>
        <v>1.6867598360715618E-2</v>
      </c>
      <c r="BZ9" s="2">
        <f>SQRT(SUMSQ('(3) MB_Glaciers_R23p2-5.5km'!$BD9:CB9))</f>
        <v>1.7215420487483021E-2</v>
      </c>
      <c r="CA9" s="2">
        <f>SQRT(SUMSQ('(3) MB_Glaciers_R23p2-5.5km'!$BD9:CC9))</f>
        <v>1.7556353000076189E-2</v>
      </c>
      <c r="CB9" s="2">
        <f>SQRT(SUMSQ('(3) MB_Glaciers_R23p2-5.5km'!$BD9:CD9))</f>
        <v>1.7890789774789657E-2</v>
      </c>
      <c r="CC9" s="2">
        <f>SQRT(SUMSQ('(3) MB_Glaciers_R23p2-5.5km'!$BD9:CE9))</f>
        <v>1.8219088530114568E-2</v>
      </c>
      <c r="CD9" s="2">
        <f>SQRT(SUMSQ('(3) MB_Glaciers_R23p2-5.5km'!$BD9:CF9))</f>
        <v>1.854157530984318E-2</v>
      </c>
      <c r="CE9" s="2">
        <f>SQRT(SUMSQ('(3) MB_Glaciers_R23p2-5.5km'!$BD9:CG9))</f>
        <v>1.8858548275862069E-2</v>
      </c>
      <c r="CF9" s="2">
        <f>SQRT(SUMSQ('(3) MB_Glaciers_R23p2-5.5km'!$BD9:CH9))</f>
        <v>1.9170280936268363E-2</v>
      </c>
      <c r="CG9" s="2">
        <f>SQRT(SUMSQ('(3) MB_Glaciers_R23p2-5.5km'!$BD9:CI9))</f>
        <v>1.9477024908283302E-2</v>
      </c>
      <c r="CH9" s="2">
        <f>SQRT(SUMSQ('(3) MB_Glaciers_R23p2-5.5km'!$BD9:CJ9))</f>
        <v>1.9779012295368093E-2</v>
      </c>
      <c r="CI9" s="2">
        <f>SQRT(SUMSQ('(3) MB_Glaciers_R23p2-5.5km'!$BD9:CK9))</f>
        <v>2.0076457742409546E-2</v>
      </c>
      <c r="CJ9" s="2">
        <f>SQRT(SUMSQ('(3) MB_Glaciers_R23p2-5.5km'!$BD9:CL9))</f>
        <v>2.0369560220711447E-2</v>
      </c>
      <c r="CK9" s="2">
        <f>SQRT(SUMSQ('(3) MB_Glaciers_R23p2-5.5km'!$BD9:CM9))</f>
        <v>2.0658504584979628E-2</v>
      </c>
      <c r="CL9" s="2">
        <f>SQRT(SUMSQ('(3) MB_Glaciers_R23p2-5.5km'!$BD9:CN9))</f>
        <v>2.0943462936918008E-2</v>
      </c>
      <c r="CM9" s="2">
        <f>SQRT(SUMSQ('(3) MB_Glaciers_R23p2-5.5km'!$BD9:CO9))</f>
        <v>2.1224595824007868E-2</v>
      </c>
      <c r="CN9" s="2">
        <f>SQRT(SUMSQ('(3) MB_Glaciers_R23p2-5.5km'!$BD9:CP9))</f>
        <v>2.1502053297183649E-2</v>
      </c>
      <c r="CO9" s="2">
        <f>SQRT(SUMSQ('(3) MB_Glaciers_R23p2-5.5km'!$BD9:CQ9))</f>
        <v>2.1775975847189037E-2</v>
      </c>
      <c r="CP9" s="2">
        <f>SQRT(SUMSQ('(3) MB_Glaciers_R23p2-5.5km'!$BD9:CR9))</f>
        <v>2.2046495236200114E-2</v>
      </c>
      <c r="CQ9" s="2">
        <f>SQRT(SUMSQ('(3) MB_Glaciers_R23p2-5.5km'!$BD9:CS9))</f>
        <v>2.2313735238687141E-2</v>
      </c>
      <c r="CR9" s="2">
        <f>SQRT(SUMSQ('(3) MB_Glaciers_R23p2-5.5km'!$BD9:CT9))</f>
        <v>2.2577812303335817E-2</v>
      </c>
      <c r="CS9" s="2">
        <f>SQRT(SUMSQ('(3) MB_Glaciers_R23p2-5.5km'!$BD9:CU9))</f>
        <v>2.2838836146071372E-2</v>
      </c>
      <c r="CT9" s="2">
        <f>SQRT(SUMSQ('(3) MB_Glaciers_R23p2-5.5km'!$BD9:CV9))</f>
        <v>2.3096910282752764E-2</v>
      </c>
      <c r="CU9" s="2">
        <f>SQRT(SUMSQ('(3) MB_Glaciers_R23p2-5.5km'!$BD9:CW9))</f>
        <v>2.3352132508873025E-2</v>
      </c>
      <c r="CV9" s="2">
        <f>SQRT(SUMSQ('(3) MB_Glaciers_R23p2-5.5km'!$BD9:CX9))</f>
        <v>2.3352132508873025E-2</v>
      </c>
    </row>
    <row r="10" spans="1:100" x14ac:dyDescent="0.2">
      <c r="A10" s="169" t="s">
        <v>240</v>
      </c>
      <c r="B10" s="3" t="s">
        <v>182</v>
      </c>
      <c r="C10" s="170">
        <f>'(3) MB_Glaciers_R23p2-5.5km'!C10</f>
        <v>0.34</v>
      </c>
      <c r="D10" s="170">
        <f>C10+'(3) MB_Glaciers_R23p2-5.5km'!D10</f>
        <v>0.6100000000000001</v>
      </c>
      <c r="E10" s="170">
        <f>D10+'(3) MB_Glaciers_R23p2-5.5km'!E10</f>
        <v>-0.58999999999999986</v>
      </c>
      <c r="F10" s="170">
        <f>E10+'(3) MB_Glaciers_R23p2-5.5km'!F10</f>
        <v>-1.0899999999999999</v>
      </c>
      <c r="G10" s="170">
        <f>F10+'(3) MB_Glaciers_R23p2-5.5km'!G10</f>
        <v>-1.7899999999999998</v>
      </c>
      <c r="H10" s="170">
        <f>G10+'(3) MB_Glaciers_R23p2-5.5km'!H10</f>
        <v>-3.37</v>
      </c>
      <c r="I10" s="170">
        <f>H10+'(3) MB_Glaciers_R23p2-5.5km'!I10</f>
        <v>-3.5700000000000003</v>
      </c>
      <c r="J10" s="170">
        <f>I10+'(3) MB_Glaciers_R23p2-5.5km'!J10</f>
        <v>-4.07</v>
      </c>
      <c r="K10" s="170">
        <f>J10+'(3) MB_Glaciers_R23p2-5.5km'!K10</f>
        <v>-5.3900000000000006</v>
      </c>
      <c r="L10" s="170">
        <f>K10+'(3) MB_Glaciers_R23p2-5.5km'!L10</f>
        <v>-5.6800000000000006</v>
      </c>
      <c r="M10" s="170">
        <f>L10+'(3) MB_Glaciers_R23p2-5.5km'!M10</f>
        <v>-8.57</v>
      </c>
      <c r="N10" s="170">
        <f>M10+'(3) MB_Glaciers_R23p2-5.5km'!N10</f>
        <v>-8.25</v>
      </c>
      <c r="O10" s="170">
        <f>N10+'(3) MB_Glaciers_R23p2-5.5km'!O10</f>
        <v>-8.09</v>
      </c>
      <c r="P10" s="170">
        <f>O10+'(3) MB_Glaciers_R23p2-5.5km'!P10</f>
        <v>-11.04</v>
      </c>
      <c r="Q10" s="170">
        <f>P10+'(3) MB_Glaciers_R23p2-5.5km'!Q10</f>
        <v>-11.84</v>
      </c>
      <c r="R10" s="170">
        <f>Q10+'(3) MB_Glaciers_R23p2-5.5km'!R10</f>
        <v>-13.82</v>
      </c>
      <c r="S10" s="170">
        <f>R10+'(3) MB_Glaciers_R23p2-5.5km'!S10</f>
        <v>-14.99</v>
      </c>
      <c r="T10" s="170">
        <f>S10+'(3) MB_Glaciers_R23p2-5.5km'!T10</f>
        <v>-17.579999999999998</v>
      </c>
      <c r="U10" s="170">
        <f>T10+'(3) MB_Glaciers_R23p2-5.5km'!U10</f>
        <v>-18.079999999999998</v>
      </c>
      <c r="V10" s="170">
        <f>U10+'(3) MB_Glaciers_R23p2-5.5km'!V10</f>
        <v>-19.049999999999997</v>
      </c>
      <c r="W10" s="170">
        <f>V10+'(3) MB_Glaciers_R23p2-5.5km'!W10</f>
        <v>-19.349999999999998</v>
      </c>
      <c r="X10" s="170">
        <f>W10+'(3) MB_Glaciers_R23p2-5.5km'!X10</f>
        <v>-19.619999999999997</v>
      </c>
      <c r="Y10" s="170">
        <f>X10+'(3) MB_Glaciers_R23p2-5.5km'!Y10</f>
        <v>-21.13</v>
      </c>
      <c r="Z10" s="170">
        <f>Y10+'(3) MB_Glaciers_R23p2-5.5km'!Z10</f>
        <v>-24</v>
      </c>
      <c r="AA10" s="170">
        <f>Z10+'(3) MB_Glaciers_R23p2-5.5km'!AA10</f>
        <v>-23.4</v>
      </c>
      <c r="AB10" s="170">
        <f>AA10+'(3) MB_Glaciers_R23p2-5.5km'!AB10</f>
        <v>-23.86</v>
      </c>
      <c r="AC10" s="170">
        <f>AB10+'(3) MB_Glaciers_R23p2-5.5km'!AC10</f>
        <v>-25.9</v>
      </c>
      <c r="AD10" s="170">
        <f>AC10+'(3) MB_Glaciers_R23p2-5.5km'!AD10</f>
        <v>-28.15</v>
      </c>
      <c r="AE10" s="170">
        <f>AD10+'(3) MB_Glaciers_R23p2-5.5km'!AE10</f>
        <v>-28.9</v>
      </c>
      <c r="AF10" s="170">
        <f>AE10+'(3) MB_Glaciers_R23p2-5.5km'!AF10</f>
        <v>-31.86</v>
      </c>
      <c r="AG10" s="170">
        <f>AF10+'(3) MB_Glaciers_R23p2-5.5km'!AG10</f>
        <v>-32.65</v>
      </c>
      <c r="AH10" s="170">
        <f>AG10+'(3) MB_Glaciers_R23p2-5.5km'!AH10</f>
        <v>-34.449999999999996</v>
      </c>
      <c r="AI10" s="170">
        <f>AH10+'(3) MB_Glaciers_R23p2-5.5km'!AI10</f>
        <v>-36.819999999999993</v>
      </c>
      <c r="AJ10" s="170">
        <f>AI10+'(3) MB_Glaciers_R23p2-5.5km'!AJ10</f>
        <v>-36.419999999999995</v>
      </c>
      <c r="AK10" s="170">
        <f>AJ10+'(3) MB_Glaciers_R23p2-5.5km'!AK10</f>
        <v>-38.139999999999993</v>
      </c>
      <c r="AL10" s="170">
        <f>AK10+'(3) MB_Glaciers_R23p2-5.5km'!AL10</f>
        <v>-40.789999999999992</v>
      </c>
      <c r="AM10" s="170">
        <f>AL10+'(3) MB_Glaciers_R23p2-5.5km'!AM10</f>
        <v>-44.679999999999993</v>
      </c>
      <c r="AN10" s="170">
        <f>AM10+'(3) MB_Glaciers_R23p2-5.5km'!AN10</f>
        <v>-45.859999999999992</v>
      </c>
      <c r="AO10" s="170">
        <f>AN10+'(3) MB_Glaciers_R23p2-5.5km'!AO10</f>
        <v>-50.009999999999991</v>
      </c>
      <c r="AP10" s="170">
        <f>AO10+'(3) MB_Glaciers_R23p2-5.5km'!AP10</f>
        <v>-53.61999999999999</v>
      </c>
      <c r="AQ10" s="170">
        <f>AP10+'(3) MB_Glaciers_R23p2-5.5km'!AQ10</f>
        <v>-56.449999999999989</v>
      </c>
      <c r="AR10" s="170">
        <f>AQ10+'(3) MB_Glaciers_R23p2-5.5km'!AR10</f>
        <v>-59.759999999999991</v>
      </c>
      <c r="AS10" s="170">
        <f>AR10+'(3) MB_Glaciers_R23p2-5.5km'!AS10</f>
        <v>-61.069999999999993</v>
      </c>
      <c r="AT10" s="170">
        <f>AS10+'(3) MB_Glaciers_R23p2-5.5km'!AT10</f>
        <v>-61.97999999999999</v>
      </c>
      <c r="AU10" s="170">
        <f>AT10+'(3) MB_Glaciers_R23p2-5.5km'!AU10</f>
        <v>-65.239999999999995</v>
      </c>
      <c r="AV10" s="170">
        <f>AU10+'(3) MB_Glaciers_R23p2-5.5km'!AV10</f>
        <v>-68.099999999999994</v>
      </c>
      <c r="AW10" s="2">
        <f>AV10+'(3) MB_Glaciers_R23p2-5.5km'!AW10</f>
        <v>-69.69</v>
      </c>
      <c r="BB10" s="2">
        <f>SQRT('(5) year_D_R23p2-5.5km'!BN8^2+'(5) year_D_R23p2-5.5km'!$M8^2)</f>
        <v>8.1841456244414634E-2</v>
      </c>
      <c r="BC10" s="2">
        <f>SQRT(SUMSQ('(3) MB_Glaciers_R23p2-5.5km'!$BD10:BE10))</f>
        <v>0.11574129738521541</v>
      </c>
      <c r="BD10" s="2">
        <f>SQRT(SUMSQ('(3) MB_Glaciers_R23p2-5.5km'!$BD10:BF10))</f>
        <v>0.14175356038075129</v>
      </c>
      <c r="BE10" s="2">
        <f>SQRT(SUMSQ('(3) MB_Glaciers_R23p2-5.5km'!$BD10:BG10))</f>
        <v>0.16368291248882927</v>
      </c>
      <c r="BF10" s="2">
        <f>SQRT(SUMSQ('(3) MB_Glaciers_R23p2-5.5km'!$BD10:BH10))</f>
        <v>0.18300305954008578</v>
      </c>
      <c r="BG10" s="2">
        <f>SQRT(SUMSQ('(3) MB_Glaciers_R23p2-5.5km'!$BD10:BI10))</f>
        <v>0.20046980760513192</v>
      </c>
      <c r="BH10" s="2">
        <f>SQRT(SUMSQ('(3) MB_Glaciers_R23p2-5.5km'!$BD10:BJ10))</f>
        <v>0.21653214015809533</v>
      </c>
      <c r="BI10" s="2">
        <f>SQRT(SUMSQ('(3) MB_Glaciers_R23p2-5.5km'!$BD10:BK10))</f>
        <v>0.23148259477043079</v>
      </c>
      <c r="BJ10" s="2">
        <f>SQRT(SUMSQ('(3) MB_Glaciers_R23p2-5.5km'!$BD10:BL10))</f>
        <v>0.24552436873324388</v>
      </c>
      <c r="BK10" s="2">
        <f>SQRT(SUMSQ('(3) MB_Glaciers_R23p2-5.5km'!$BD10:BM10))</f>
        <v>0.2588054087573603</v>
      </c>
      <c r="BL10" s="2">
        <f>SQRT(SUMSQ('(3) MB_Glaciers_R23p2-5.5km'!$BD10:BN10))</f>
        <v>0.27143740265901228</v>
      </c>
      <c r="BM10" s="2">
        <f>SQRT(SUMSQ('(3) MB_Glaciers_R23p2-5.5km'!$BD10:BO10))</f>
        <v>0.28350712076150258</v>
      </c>
      <c r="BN10" s="2">
        <f>SQRT(SUMSQ('(3) MB_Glaciers_R23p2-5.5km'!$BD10:BP10))</f>
        <v>0.29508356694787946</v>
      </c>
      <c r="BO10" s="2">
        <f>SQRT(SUMSQ('(3) MB_Glaciers_R23p2-5.5km'!$BD10:BQ10))</f>
        <v>0.30622268930125035</v>
      </c>
      <c r="BP10" s="2">
        <f>SQRT(SUMSQ('(3) MB_Glaciers_R23p2-5.5km'!$BD10:BR10))</f>
        <v>0.3169705970639809</v>
      </c>
      <c r="BQ10" s="2">
        <f>SQRT(SUMSQ('(3) MB_Glaciers_R23p2-5.5km'!$BD10:BS10))</f>
        <v>0.32736582497765854</v>
      </c>
      <c r="BR10" s="2">
        <f>SQRT(SUMSQ('(3) MB_Glaciers_R23p2-5.5km'!$BD10:BT10))</f>
        <v>0.3374409686500876</v>
      </c>
      <c r="BS10" s="2">
        <f>SQRT(SUMSQ('(3) MB_Glaciers_R23p2-5.5km'!$BD10:BU10))</f>
        <v>0.34722389215564625</v>
      </c>
      <c r="BT10" s="2">
        <f>SQRT(SUMSQ('(3) MB_Glaciers_R23p2-5.5km'!$BD10:BV10))</f>
        <v>0.35673863716160925</v>
      </c>
      <c r="BU10" s="2">
        <f>SQRT(SUMSQ('(3) MB_Glaciers_R23p2-5.5km'!$BD10:BW10))</f>
        <v>0.36600611908017155</v>
      </c>
      <c r="BV10" s="2">
        <f>SQRT(SUMSQ('(3) MB_Glaciers_R23p2-5.5km'!$BD10:BX10))</f>
        <v>0.37504466822544641</v>
      </c>
      <c r="BW10" s="2">
        <f>SQRT(SUMSQ('(3) MB_Glaciers_R23p2-5.5km'!$BD10:BY10))</f>
        <v>0.38387045617570209</v>
      </c>
      <c r="BX10" s="2">
        <f>SQRT(SUMSQ('(3) MB_Glaciers_R23p2-5.5km'!$BD10:BZ10))</f>
        <v>0.3924978357707824</v>
      </c>
      <c r="BY10" s="2">
        <f>SQRT(SUMSQ('(3) MB_Glaciers_R23p2-5.5km'!$BD10:CA10))</f>
        <v>0.40093961521026394</v>
      </c>
      <c r="BZ10" s="2">
        <f>SQRT(SUMSQ('(3) MB_Glaciers_R23p2-5.5km'!$BD10:CB10))</f>
        <v>0.40920728122207323</v>
      </c>
      <c r="CA10" s="2">
        <f>SQRT(SUMSQ('(3) MB_Glaciers_R23p2-5.5km'!$BD10:CC10))</f>
        <v>0.41731118241112036</v>
      </c>
      <c r="CB10" s="2">
        <f>SQRT(SUMSQ('(3) MB_Glaciers_R23p2-5.5km'!$BD10:CD10))</f>
        <v>0.42526068114225396</v>
      </c>
      <c r="CC10" s="2">
        <f>SQRT(SUMSQ('(3) MB_Glaciers_R23p2-5.5km'!$BD10:CE10))</f>
        <v>0.43306428031619076</v>
      </c>
      <c r="CD10" s="2">
        <f>SQRT(SUMSQ('(3) MB_Glaciers_R23p2-5.5km'!$BD10:CF10))</f>
        <v>0.44072972993206017</v>
      </c>
      <c r="CE10" s="2">
        <f>SQRT(SUMSQ('(3) MB_Glaciers_R23p2-5.5km'!$BD10:CG10))</f>
        <v>0.44826411724137938</v>
      </c>
      <c r="CF10" s="2">
        <f>SQRT(SUMSQ('(3) MB_Glaciers_R23p2-5.5km'!$BD10:CH10))</f>
        <v>0.45567394347976448</v>
      </c>
      <c r="CG10" s="2">
        <f>SQRT(SUMSQ('(3) MB_Glaciers_R23p2-5.5km'!$BD10:CI10))</f>
        <v>0.46296518954086169</v>
      </c>
      <c r="CH10" s="2">
        <f>SQRT(SUMSQ('(3) MB_Glaciers_R23p2-5.5km'!$BD10:CJ10))</f>
        <v>0.47014337247994092</v>
      </c>
      <c r="CI10" s="2">
        <f>SQRT(SUMSQ('(3) MB_Glaciers_R23p2-5.5km'!$BD10:CK10))</f>
        <v>0.47721359436526833</v>
      </c>
      <c r="CJ10" s="2">
        <f>SQRT(SUMSQ('(3) MB_Glaciers_R23p2-5.5km'!$BD10:CL10))</f>
        <v>0.48418058470701336</v>
      </c>
      <c r="CK10" s="2">
        <f>SQRT(SUMSQ('(3) MB_Glaciers_R23p2-5.5km'!$BD10:CM10))</f>
        <v>0.49104873746648792</v>
      </c>
      <c r="CL10" s="2">
        <f>SQRT(SUMSQ('(3) MB_Glaciers_R23p2-5.5km'!$BD10:CN10))</f>
        <v>0.49782214346856668</v>
      </c>
      <c r="CM10" s="2">
        <f>SQRT(SUMSQ('(3) MB_Glaciers_R23p2-5.5km'!$BD10:CO10))</f>
        <v>0.50450461889644249</v>
      </c>
      <c r="CN10" s="2">
        <f>SQRT(SUMSQ('(3) MB_Glaciers_R23p2-5.5km'!$BD10:CP10))</f>
        <v>0.51109973043237955</v>
      </c>
      <c r="CO10" s="2">
        <f>SQRT(SUMSQ('(3) MB_Glaciers_R23p2-5.5km'!$BD10:CQ10))</f>
        <v>0.51761081751472071</v>
      </c>
      <c r="CP10" s="2">
        <f>SQRT(SUMSQ('(3) MB_Glaciers_R23p2-5.5km'!$BD10:CR10))</f>
        <v>0.52404101210541132</v>
      </c>
      <c r="CQ10" s="2">
        <f>SQRT(SUMSQ('(3) MB_Glaciers_R23p2-5.5km'!$BD10:CS10))</f>
        <v>0.530393256300144</v>
      </c>
      <c r="CR10" s="2">
        <f>SQRT(SUMSQ('(3) MB_Glaciers_R23p2-5.5km'!$BD10:CT10))</f>
        <v>0.53667031806210108</v>
      </c>
      <c r="CS10" s="2">
        <f>SQRT(SUMSQ('(3) MB_Glaciers_R23p2-5.5km'!$BD10:CU10))</f>
        <v>0.54287480531802457</v>
      </c>
      <c r="CT10" s="2">
        <f>SQRT(SUMSQ('(3) MB_Glaciers_R23p2-5.5km'!$BD10:CV10))</f>
        <v>0.54900917862025722</v>
      </c>
      <c r="CU10" s="2">
        <f>SQRT(SUMSQ('(3) MB_Glaciers_R23p2-5.5km'!$BD10:CW10))</f>
        <v>0.55507576254912805</v>
      </c>
      <c r="CV10" s="2">
        <f>SQRT(SUMSQ('(3) MB_Glaciers_R23p2-5.5km'!$BD10:CX10))</f>
        <v>0.56107675600554185</v>
      </c>
    </row>
    <row r="11" spans="1:100" x14ac:dyDescent="0.2">
      <c r="A11" s="169" t="s">
        <v>119</v>
      </c>
      <c r="B11" s="3" t="s">
        <v>182</v>
      </c>
      <c r="C11" s="170">
        <f>'(3) MB_Glaciers_R23p2-5.5km'!C11</f>
        <v>0.21209999999999998</v>
      </c>
      <c r="D11" s="170">
        <f>C11+'(3) MB_Glaciers_R23p2-5.5km'!D11</f>
        <v>0.36419999999999997</v>
      </c>
      <c r="E11" s="170">
        <f>D11+'(3) MB_Glaciers_R23p2-5.5km'!E11</f>
        <v>0.36629999999999996</v>
      </c>
      <c r="F11" s="170">
        <f>E11+'(3) MB_Glaciers_R23p2-5.5km'!F11</f>
        <v>0.45839999999999997</v>
      </c>
      <c r="G11" s="170">
        <f>F11+'(3) MB_Glaciers_R23p2-5.5km'!G11</f>
        <v>0.43049999999999999</v>
      </c>
      <c r="H11" s="170">
        <f>G11+'(3) MB_Glaciers_R23p2-5.5km'!H11</f>
        <v>0.3226</v>
      </c>
      <c r="I11" s="170">
        <f>H11+'(3) MB_Glaciers_R23p2-5.5km'!I11</f>
        <v>0.41470000000000001</v>
      </c>
      <c r="J11" s="170">
        <f>I11+'(3) MB_Glaciers_R23p2-5.5km'!J11</f>
        <v>0.51680000000000004</v>
      </c>
      <c r="K11" s="170">
        <f>J11+'(3) MB_Glaciers_R23p2-5.5km'!K11</f>
        <v>0.39890000000000003</v>
      </c>
      <c r="L11" s="170">
        <f>K11+'(3) MB_Glaciers_R23p2-5.5km'!L11</f>
        <v>0.56100000000000005</v>
      </c>
      <c r="M11" s="170">
        <f>L11+'(3) MB_Glaciers_R23p2-5.5km'!M11</f>
        <v>0.11310000000000009</v>
      </c>
      <c r="N11" s="170">
        <f>M11+'(3) MB_Glaciers_R23p2-5.5km'!N11</f>
        <v>0.33520000000000005</v>
      </c>
      <c r="O11" s="170">
        <f>N11+'(3) MB_Glaciers_R23p2-5.5km'!O11</f>
        <v>0.41730000000000006</v>
      </c>
      <c r="P11" s="170">
        <f>O11+'(3) MB_Glaciers_R23p2-5.5km'!P11</f>
        <v>-5.9999999999998943E-4</v>
      </c>
      <c r="Q11" s="170">
        <f>P11+'(3) MB_Glaciers_R23p2-5.5km'!Q11</f>
        <v>5.1500000000000018E-2</v>
      </c>
      <c r="R11" s="170">
        <f>Q11+'(3) MB_Glaciers_R23p2-5.5km'!R11</f>
        <v>-9.6399999999999986E-2</v>
      </c>
      <c r="S11" s="170">
        <f>R11+'(3) MB_Glaciers_R23p2-5.5km'!S11</f>
        <v>-0.11429999999999998</v>
      </c>
      <c r="T11" s="170">
        <f>S11+'(3) MB_Glaciers_R23p2-5.5km'!T11</f>
        <v>-0.43219999999999992</v>
      </c>
      <c r="U11" s="170">
        <f>T11+'(3) MB_Glaciers_R23p2-5.5km'!U11</f>
        <v>-0.33009999999999995</v>
      </c>
      <c r="V11" s="170">
        <f>U11+'(3) MB_Glaciers_R23p2-5.5km'!V11</f>
        <v>-0.29799999999999993</v>
      </c>
      <c r="W11" s="170">
        <f>V11+'(3) MB_Glaciers_R23p2-5.5km'!W11</f>
        <v>-0.24589999999999992</v>
      </c>
      <c r="X11" s="170">
        <f>W11+'(3) MB_Glaciers_R23p2-5.5km'!X11</f>
        <v>-0.21379999999999993</v>
      </c>
      <c r="Y11" s="170">
        <f>X11+'(3) MB_Glaciers_R23p2-5.5km'!Y11</f>
        <v>-0.31336469999999994</v>
      </c>
      <c r="Z11" s="170">
        <f>Y11+'(3) MB_Glaciers_R23p2-5.5km'!Z11</f>
        <v>-0.67459409999999997</v>
      </c>
      <c r="AA11" s="170">
        <f>Z11+'(3) MB_Glaciers_R23p2-5.5km'!AA11</f>
        <v>-0.24741029999999997</v>
      </c>
      <c r="AB11" s="170">
        <f>AA11+'(3) MB_Glaciers_R23p2-5.5km'!AB11</f>
        <v>-0.14261259999999995</v>
      </c>
      <c r="AC11" s="170">
        <f>AB11+'(3) MB_Glaciers_R23p2-5.5km'!AC11</f>
        <v>-0.39332549999999999</v>
      </c>
      <c r="AD11" s="170">
        <f>AC11+'(3) MB_Glaciers_R23p2-5.5km'!AD11</f>
        <v>-0.64434999999999998</v>
      </c>
      <c r="AE11" s="170">
        <f>AD11+'(3) MB_Glaciers_R23p2-5.5km'!AE11</f>
        <v>-0.50428390000000001</v>
      </c>
      <c r="AF11" s="170">
        <f>AE11+'(3) MB_Glaciers_R23p2-5.5km'!AF11</f>
        <v>-0.87312719999999999</v>
      </c>
      <c r="AG11" s="170">
        <f>AF11+'(3) MB_Glaciers_R23p2-5.5km'!AG11</f>
        <v>-0.74087989999999992</v>
      </c>
      <c r="AH11" s="170">
        <f>AG11+'(3) MB_Glaciers_R23p2-5.5km'!AH11</f>
        <v>-0.90754199999999985</v>
      </c>
      <c r="AI11" s="170">
        <f>AH11+'(3) MB_Glaciers_R23p2-5.5km'!AI11</f>
        <v>-1.0031134999999998</v>
      </c>
      <c r="AJ11" s="170">
        <f>AI11+'(3) MB_Glaciers_R23p2-5.5km'!AJ11</f>
        <v>-0.60759439999999976</v>
      </c>
      <c r="AK11" s="170">
        <f>AJ11+'(3) MB_Glaciers_R23p2-5.5km'!AK11</f>
        <v>-0.68098469999999978</v>
      </c>
      <c r="AL11" s="170">
        <f>AK11+'(3) MB_Glaciers_R23p2-5.5km'!AL11</f>
        <v>-0.82328439999999981</v>
      </c>
      <c r="AM11" s="170">
        <f>AL11+'(3) MB_Glaciers_R23p2-5.5km'!AM11</f>
        <v>-1.2144934999999997</v>
      </c>
      <c r="AN11" s="170">
        <f>AM11+'(3) MB_Glaciers_R23p2-5.5km'!AN11</f>
        <v>-1.2946119999999997</v>
      </c>
      <c r="AO11" s="170">
        <f>AN11+'(3) MB_Glaciers_R23p2-5.5km'!AO11</f>
        <v>-1.8736398999999997</v>
      </c>
      <c r="AP11" s="170">
        <f>AO11+'(3) MB_Glaciers_R23p2-5.5km'!AP11</f>
        <v>-2.1673417999999995</v>
      </c>
      <c r="AQ11" s="170">
        <f>AP11+'(3) MB_Glaciers_R23p2-5.5km'!AQ11</f>
        <v>-2.4405762999999996</v>
      </c>
      <c r="AR11" s="170">
        <f>AQ11+'(3) MB_Glaciers_R23p2-5.5km'!AR11</f>
        <v>-2.7934212999999994</v>
      </c>
      <c r="AS11" s="170">
        <f>AR11+'(3) MB_Glaciers_R23p2-5.5km'!AS11</f>
        <v>-2.9471519999999995</v>
      </c>
      <c r="AT11" s="170">
        <f>AS11+'(3) MB_Glaciers_R23p2-5.5km'!AT11</f>
        <v>-2.9115837999999994</v>
      </c>
      <c r="AU11" s="170">
        <f>AT11+'(3) MB_Glaciers_R23p2-5.5km'!AU11</f>
        <v>-3.3471840999999993</v>
      </c>
      <c r="AV11" s="170">
        <f>AU11+'(3) MB_Glaciers_R23p2-5.5km'!AV11</f>
        <v>-3.6484998999999991</v>
      </c>
      <c r="AW11" s="2">
        <f>AV11+'(3) MB_Glaciers_R23p2-5.5km'!AW11</f>
        <v>-3.7936327999999992</v>
      </c>
      <c r="BB11" s="2">
        <f>SQRT('(5) year_D_R23p2-5.5km'!BN9^2+'(5) year_D_R23p2-5.5km'!$M9^2)</f>
        <v>0.10155927131031875</v>
      </c>
      <c r="BC11" s="2">
        <f>SQRT(SUMSQ('(3) MB_Glaciers_R23p2-5.5km'!$BD11:BE11))</f>
        <v>0.14362649887178155</v>
      </c>
      <c r="BD11" s="2">
        <f>SQRT(SUMSQ('(3) MB_Glaciers_R23p2-5.5km'!$BD11:BF11))</f>
        <v>0.17590581788914431</v>
      </c>
      <c r="BE11" s="2">
        <f>SQRT(SUMSQ('(3) MB_Glaciers_R23p2-5.5km'!$BD11:BG11))</f>
        <v>0.2031185426206375</v>
      </c>
      <c r="BF11" s="2">
        <f>SQRT(SUMSQ('(3) MB_Glaciers_R23p2-5.5km'!$BD11:BH11))</f>
        <v>0.22709343439521687</v>
      </c>
      <c r="BG11" s="2">
        <f>SQRT(SUMSQ('(3) MB_Glaciers_R23p2-5.5km'!$BD11:BI11))</f>
        <v>0.24876839335915968</v>
      </c>
      <c r="BH11" s="2">
        <f>SQRT(SUMSQ('(3) MB_Glaciers_R23p2-5.5km'!$BD11:BJ11))</f>
        <v>0.26870057522004032</v>
      </c>
      <c r="BI11" s="2">
        <f>SQRT(SUMSQ('(3) MB_Glaciers_R23p2-5.5km'!$BD11:BK11))</f>
        <v>0.28725299774356311</v>
      </c>
      <c r="BJ11" s="2">
        <f>SQRT(SUMSQ('(3) MB_Glaciers_R23p2-5.5km'!$BD11:BL11))</f>
        <v>0.3032555154128132</v>
      </c>
      <c r="BK11" s="2">
        <f>SQRT(SUMSQ('(3) MB_Glaciers_R23p2-5.5km'!$BD11:BM11))</f>
        <v>0.31656232586074667</v>
      </c>
      <c r="BL11" s="2">
        <f>SQRT(SUMSQ('(3) MB_Glaciers_R23p2-5.5km'!$BD11:BN11))</f>
        <v>0.32775133772481646</v>
      </c>
      <c r="BM11" s="2">
        <f>SQRT(SUMSQ('(3) MB_Glaciers_R23p2-5.5km'!$BD11:BO11))</f>
        <v>0.33723273714979685</v>
      </c>
      <c r="BN11" s="2">
        <f>SQRT(SUMSQ('(3) MB_Glaciers_R23p2-5.5km'!$BD11:BP11))</f>
        <v>0.3453226594065773</v>
      </c>
      <c r="BO11" s="2">
        <f>SQRT(SUMSQ('(3) MB_Glaciers_R23p2-5.5km'!$BD11:BQ11))</f>
        <v>0.35227146788739588</v>
      </c>
      <c r="BP11" s="2">
        <f>SQRT(SUMSQ('(3) MB_Glaciers_R23p2-5.5km'!$BD11:BR11))</f>
        <v>0.3582949033063505</v>
      </c>
      <c r="BQ11" s="2">
        <f>SQRT(SUMSQ('(3) MB_Glaciers_R23p2-5.5km'!$BD11:BS11))</f>
        <v>0.36358125741364</v>
      </c>
      <c r="BR11" s="2">
        <f>SQRT(SUMSQ('(3) MB_Glaciers_R23p2-5.5km'!$BD11:BT11))</f>
        <v>0.36827375673900431</v>
      </c>
      <c r="BS11" s="2">
        <f>SQRT(SUMSQ('(3) MB_Glaciers_R23p2-5.5km'!$BD11:BU11))</f>
        <v>0.37250248979256551</v>
      </c>
      <c r="BT11" s="2">
        <f>SQRT(SUMSQ('(3) MB_Glaciers_R23p2-5.5km'!$BD11:BV11))</f>
        <v>0.37638652033633752</v>
      </c>
      <c r="BU11" s="2">
        <f>SQRT(SUMSQ('(3) MB_Glaciers_R23p2-5.5km'!$BD11:BW11))</f>
        <v>0.38003647333540302</v>
      </c>
      <c r="BV11" s="2">
        <f>SQRT(SUMSQ('(3) MB_Glaciers_R23p2-5.5km'!$BD11:BX11))</f>
        <v>0.38353951902568928</v>
      </c>
      <c r="BW11" s="2">
        <f>SQRT(SUMSQ('(3) MB_Glaciers_R23p2-5.5km'!$BD11:BY11))</f>
        <v>0.38697435978744832</v>
      </c>
      <c r="BX11" s="2">
        <f>SQRT(SUMSQ('(3) MB_Glaciers_R23p2-5.5km'!$BD11:BZ11))</f>
        <v>0.39003469374326538</v>
      </c>
      <c r="BY11" s="2">
        <f>SQRT(SUMSQ('(3) MB_Glaciers_R23p2-5.5km'!$BD11:CA11))</f>
        <v>0.39274645331594599</v>
      </c>
      <c r="BZ11" s="2">
        <f>SQRT(SUMSQ('(3) MB_Glaciers_R23p2-5.5km'!$BD11:CB11))</f>
        <v>0.39423773751501601</v>
      </c>
      <c r="CA11" s="2">
        <f>SQRT(SUMSQ('(3) MB_Glaciers_R23p2-5.5km'!$BD11:CC11))</f>
        <v>0.39590890261194811</v>
      </c>
      <c r="CB11" s="2">
        <f>SQRT(SUMSQ('(3) MB_Glaciers_R23p2-5.5km'!$BD11:CD11))</f>
        <v>0.39700733192291088</v>
      </c>
      <c r="CC11" s="2">
        <f>SQRT(SUMSQ('(3) MB_Glaciers_R23p2-5.5km'!$BD11:CE11))</f>
        <v>0.39821848368511797</v>
      </c>
      <c r="CD11" s="2">
        <f>SQRT(SUMSQ('(3) MB_Glaciers_R23p2-5.5km'!$BD11:CF11))</f>
        <v>0.39940725295369717</v>
      </c>
      <c r="CE11" s="2">
        <f>SQRT(SUMSQ('(3) MB_Glaciers_R23p2-5.5km'!$BD11:CG11))</f>
        <v>0.40059265057285914</v>
      </c>
      <c r="CF11" s="2">
        <f>SQRT(SUMSQ('(3) MB_Glaciers_R23p2-5.5km'!$BD11:CH11))</f>
        <v>0.40179913739330236</v>
      </c>
      <c r="CG11" s="2">
        <f>SQRT(SUMSQ('(3) MB_Glaciers_R23p2-5.5km'!$BD11:CI11))</f>
        <v>0.40304320068889621</v>
      </c>
      <c r="CH11" s="2">
        <f>SQRT(SUMSQ('(3) MB_Glaciers_R23p2-5.5km'!$BD11:CJ11))</f>
        <v>0.40434277013405828</v>
      </c>
      <c r="CI11" s="2">
        <f>SQRT(SUMSQ('(3) MB_Glaciers_R23p2-5.5km'!$BD11:CK11))</f>
        <v>0.40561108816312502</v>
      </c>
      <c r="CJ11" s="2">
        <f>SQRT(SUMSQ('(3) MB_Glaciers_R23p2-5.5km'!$BD11:CL11))</f>
        <v>0.40676471342083748</v>
      </c>
      <c r="CK11" s="2">
        <f>SQRT(SUMSQ('(3) MB_Glaciers_R23p2-5.5km'!$BD11:CM11))</f>
        <v>0.40782491847547492</v>
      </c>
      <c r="CL11" s="2">
        <f>SQRT(SUMSQ('(3) MB_Glaciers_R23p2-5.5km'!$BD11:CN11))</f>
        <v>0.40881017218712573</v>
      </c>
      <c r="CM11" s="2">
        <f>SQRT(SUMSQ('(3) MB_Glaciers_R23p2-5.5km'!$BD11:CO11))</f>
        <v>0.40974483489458713</v>
      </c>
      <c r="CN11" s="2">
        <f>SQRT(SUMSQ('(3) MB_Glaciers_R23p2-5.5km'!$BD11:CP11))</f>
        <v>0.41065083811466874</v>
      </c>
      <c r="CO11" s="2">
        <f>SQRT(SUMSQ('(3) MB_Glaciers_R23p2-5.5km'!$BD11:CQ11))</f>
        <v>0.41176002865400957</v>
      </c>
      <c r="CP11" s="2">
        <f>SQRT(SUMSQ('(3) MB_Glaciers_R23p2-5.5km'!$BD11:CR11))</f>
        <v>0.41286479282223487</v>
      </c>
      <c r="CQ11" s="2">
        <f>SQRT(SUMSQ('(3) MB_Glaciers_R23p2-5.5km'!$BD11:CS11))</f>
        <v>0.4137953103208421</v>
      </c>
      <c r="CR11" s="2">
        <f>SQRT(SUMSQ('(3) MB_Glaciers_R23p2-5.5km'!$BD11:CT11))</f>
        <v>0.41458324657769169</v>
      </c>
      <c r="CS11" s="2">
        <f>SQRT(SUMSQ('(3) MB_Glaciers_R23p2-5.5km'!$BD11:CU11))</f>
        <v>0.41539391283567739</v>
      </c>
      <c r="CT11" s="2">
        <f>SQRT(SUMSQ('(3) MB_Glaciers_R23p2-5.5km'!$BD11:CV11))</f>
        <v>0.41622479923970684</v>
      </c>
      <c r="CU11" s="2">
        <f>SQRT(SUMSQ('(3) MB_Glaciers_R23p2-5.5km'!$BD11:CW11))</f>
        <v>0.41695837220261656</v>
      </c>
      <c r="CV11" s="2">
        <f>SQRT(SUMSQ('(3) MB_Glaciers_R23p2-5.5km'!$BD11:CX11))</f>
        <v>0.41772520317187956</v>
      </c>
    </row>
    <row r="12" spans="1:100" x14ac:dyDescent="0.2">
      <c r="A12" s="169" t="s">
        <v>120</v>
      </c>
      <c r="B12" s="3" t="s">
        <v>182</v>
      </c>
      <c r="C12" s="170">
        <f>'(3) MB_Glaciers_R23p2-5.5km'!C12</f>
        <v>0.18</v>
      </c>
      <c r="D12" s="170">
        <f>C12+'(3) MB_Glaciers_R23p2-5.5km'!D12</f>
        <v>0.22999999999999998</v>
      </c>
      <c r="E12" s="170">
        <f>D12+'(3) MB_Glaciers_R23p2-5.5km'!E12</f>
        <v>0.14999999999999997</v>
      </c>
      <c r="F12" s="170">
        <f>E12+'(3) MB_Glaciers_R23p2-5.5km'!F12</f>
        <v>0.12999999999999998</v>
      </c>
      <c r="G12" s="170">
        <f>F12+'(3) MB_Glaciers_R23p2-5.5km'!G12</f>
        <v>4.9999999999999975E-2</v>
      </c>
      <c r="H12" s="170">
        <f>G12+'(3) MB_Glaciers_R23p2-5.5km'!H12</f>
        <v>-0.16000000000000003</v>
      </c>
      <c r="I12" s="170">
        <f>H12+'(3) MB_Glaciers_R23p2-5.5km'!I12</f>
        <v>-0.11000000000000004</v>
      </c>
      <c r="J12" s="170">
        <f>I12+'(3) MB_Glaciers_R23p2-5.5km'!J12</f>
        <v>-9.0000000000000052E-2</v>
      </c>
      <c r="K12" s="170">
        <f>J12+'(3) MB_Glaciers_R23p2-5.5km'!K12</f>
        <v>-0.30000000000000004</v>
      </c>
      <c r="L12" s="170">
        <f>K12+'(3) MB_Glaciers_R23p2-5.5km'!L12</f>
        <v>-0.23000000000000004</v>
      </c>
      <c r="M12" s="170">
        <f>L12+'(3) MB_Glaciers_R23p2-5.5km'!M12</f>
        <v>-0.75</v>
      </c>
      <c r="N12" s="170">
        <f>M12+'(3) MB_Glaciers_R23p2-5.5km'!N12</f>
        <v>-0.58000000000000007</v>
      </c>
      <c r="O12" s="170">
        <f>N12+'(3) MB_Glaciers_R23p2-5.5km'!O12</f>
        <v>-0.56000000000000005</v>
      </c>
      <c r="P12" s="170">
        <f>O12+'(3) MB_Glaciers_R23p2-5.5km'!P12</f>
        <v>-1.07</v>
      </c>
      <c r="Q12" s="170">
        <f>P12+'(3) MB_Glaciers_R23p2-5.5km'!Q12</f>
        <v>-1.06</v>
      </c>
      <c r="R12" s="170">
        <f>Q12+'(3) MB_Glaciers_R23p2-5.5km'!R12</f>
        <v>-1.32</v>
      </c>
      <c r="S12" s="170">
        <f>R12+'(3) MB_Glaciers_R23p2-5.5km'!S12</f>
        <v>-1.4100000000000001</v>
      </c>
      <c r="T12" s="170">
        <f>S12+'(3) MB_Glaciers_R23p2-5.5km'!T12</f>
        <v>-1.84</v>
      </c>
      <c r="U12" s="170">
        <f>T12+'(3) MB_Glaciers_R23p2-5.5km'!U12</f>
        <v>-1.81</v>
      </c>
      <c r="V12" s="170">
        <f>U12+'(3) MB_Glaciers_R23p2-5.5km'!V12</f>
        <v>-1.86</v>
      </c>
      <c r="W12" s="170">
        <f>V12+'(3) MB_Glaciers_R23p2-5.5km'!W12</f>
        <v>-1.82</v>
      </c>
      <c r="X12" s="170">
        <f>W12+'(3) MB_Glaciers_R23p2-5.5km'!X12</f>
        <v>-1.86</v>
      </c>
      <c r="Y12" s="170">
        <f>X12+'(3) MB_Glaciers_R23p2-5.5km'!Y12</f>
        <v>-2.0689600000000001</v>
      </c>
      <c r="Z12" s="170">
        <f>Y12+'(3) MB_Glaciers_R23p2-5.5km'!Z12</f>
        <v>-2.5677600000000003</v>
      </c>
      <c r="AA12" s="170">
        <f>Z12+'(3) MB_Glaciers_R23p2-5.5km'!AA12</f>
        <v>-2.2364100000000002</v>
      </c>
      <c r="AB12" s="170">
        <f>AA12+'(3) MB_Glaciers_R23p2-5.5km'!AB12</f>
        <v>-2.2646600000000001</v>
      </c>
      <c r="AC12" s="170">
        <f>AB12+'(3) MB_Glaciers_R23p2-5.5km'!AC12</f>
        <v>-2.69238</v>
      </c>
      <c r="AD12" s="170">
        <f>AC12+'(3) MB_Glaciers_R23p2-5.5km'!AD12</f>
        <v>-3.0392800000000002</v>
      </c>
      <c r="AE12" s="170">
        <f>AD12+'(3) MB_Glaciers_R23p2-5.5km'!AE12</f>
        <v>-2.9865600000000003</v>
      </c>
      <c r="AF12" s="170">
        <f>AE12+'(3) MB_Glaciers_R23p2-5.5km'!AF12</f>
        <v>-3.5042200000000001</v>
      </c>
      <c r="AG12" s="170">
        <f>AF12+'(3) MB_Glaciers_R23p2-5.5km'!AG12</f>
        <v>-3.4922599999999999</v>
      </c>
      <c r="AH12" s="170">
        <f>AG12+'(3) MB_Glaciers_R23p2-5.5km'!AH12</f>
        <v>-3.79068</v>
      </c>
      <c r="AI12" s="170">
        <f>AH12+'(3) MB_Glaciers_R23p2-5.5km'!AI12</f>
        <v>-4.0094700000000003</v>
      </c>
      <c r="AJ12" s="170">
        <f>AI12+'(3) MB_Glaciers_R23p2-5.5km'!AJ12</f>
        <v>-3.7286400000000004</v>
      </c>
      <c r="AK12" s="170">
        <f>AJ12+'(3) MB_Glaciers_R23p2-5.5km'!AK12</f>
        <v>-3.9281900000000003</v>
      </c>
      <c r="AL12" s="170">
        <f>AK12+'(3) MB_Glaciers_R23p2-5.5km'!AL12</f>
        <v>-4.16812</v>
      </c>
      <c r="AM12" s="170">
        <f>AL12+'(3) MB_Glaciers_R23p2-5.5km'!AM12</f>
        <v>-4.7084299999999999</v>
      </c>
      <c r="AN12" s="170">
        <f>AM12+'(3) MB_Glaciers_R23p2-5.5km'!AN12</f>
        <v>-4.8891099999999996</v>
      </c>
      <c r="AO12" s="170">
        <f>AN12+'(3) MB_Glaciers_R23p2-5.5km'!AO12</f>
        <v>-5.6801699999999995</v>
      </c>
      <c r="AP12" s="170">
        <f>AO12+'(3) MB_Glaciers_R23p2-5.5km'!AP12</f>
        <v>-6.0412999999999997</v>
      </c>
      <c r="AQ12" s="170">
        <f>AP12+'(3) MB_Glaciers_R23p2-5.5km'!AQ12</f>
        <v>-6.4502199999999998</v>
      </c>
      <c r="AR12" s="170">
        <f>AQ12+'(3) MB_Glaciers_R23p2-5.5km'!AR12</f>
        <v>-6.8769299999999998</v>
      </c>
      <c r="AS12" s="170">
        <f>AR12+'(3) MB_Glaciers_R23p2-5.5km'!AS12</f>
        <v>-7.1844000000000001</v>
      </c>
      <c r="AT12" s="170">
        <f>AS12+'(3) MB_Glaciers_R23p2-5.5km'!AT12</f>
        <v>-7.22173</v>
      </c>
      <c r="AU12" s="170">
        <f>AT12+'(3) MB_Glaciers_R23p2-5.5km'!AU12</f>
        <v>-7.8394500000000003</v>
      </c>
      <c r="AV12" s="170">
        <f>AU12+'(3) MB_Glaciers_R23p2-5.5km'!AV12</f>
        <v>-8.2766599999999997</v>
      </c>
      <c r="AW12" s="2">
        <f>AV12+'(3) MB_Glaciers_R23p2-5.5km'!AW12</f>
        <v>-8.5538499999999988</v>
      </c>
      <c r="BB12" s="2">
        <f>SQRT('(5) year_D_R23p2-5.5km'!BN10^2+'(5) year_D_R23p2-5.5km'!$M10^2)</f>
        <v>2.5759719090747264E-2</v>
      </c>
      <c r="BC12" s="2">
        <f>SQRT(SUMSQ('(3) MB_Glaciers_R23p2-5.5km'!$BD12:BE12))</f>
        <v>3.6429744101055914E-2</v>
      </c>
      <c r="BD12" s="2">
        <f>SQRT(SUMSQ('(3) MB_Glaciers_R23p2-5.5km'!$BD12:BF12))</f>
        <v>4.4617142253876224E-2</v>
      </c>
      <c r="BE12" s="2">
        <f>SQRT(SUMSQ('(3) MB_Glaciers_R23p2-5.5km'!$BD12:BG12))</f>
        <v>5.1519438181494528E-2</v>
      </c>
      <c r="BF12" s="2">
        <f>SQRT(SUMSQ('(3) MB_Glaciers_R23p2-5.5km'!$BD12:BH12))</f>
        <v>5.7600482968209958E-2</v>
      </c>
      <c r="BG12" s="2">
        <f>SQRT(SUMSQ('(3) MB_Glaciers_R23p2-5.5km'!$BD12:BI12))</f>
        <v>6.3098167689761439E-2</v>
      </c>
      <c r="BH12" s="2">
        <f>SQRT(SUMSQ('(3) MB_Glaciers_R23p2-5.5km'!$BD12:BJ12))</f>
        <v>6.8153810557000136E-2</v>
      </c>
      <c r="BI12" s="2">
        <f>SQRT(SUMSQ('(3) MB_Glaciers_R23p2-5.5km'!$BD12:BK12))</f>
        <v>7.2820220881531214E-2</v>
      </c>
      <c r="BJ12" s="2">
        <f>SQRT(SUMSQ('(3) MB_Glaciers_R23p2-5.5km'!$BD12:BL12))</f>
        <v>7.6979393993585832E-2</v>
      </c>
      <c r="BK12" s="2">
        <f>SQRT(SUMSQ('(3) MB_Glaciers_R23p2-5.5km'!$BD12:BM12))</f>
        <v>8.0731625775099569E-2</v>
      </c>
      <c r="BL12" s="2">
        <f>SQRT(SUMSQ('(3) MB_Glaciers_R23p2-5.5km'!$BD12:BN12))</f>
        <v>8.4148862464757931E-2</v>
      </c>
      <c r="BM12" s="2">
        <f>SQRT(SUMSQ('(3) MB_Glaciers_R23p2-5.5km'!$BD12:BO12))</f>
        <v>8.7287977018919799E-2</v>
      </c>
      <c r="BN12" s="2">
        <f>SQRT(SUMSQ('(3) MB_Glaciers_R23p2-5.5km'!$BD12:BP12))</f>
        <v>9.0190478048838202E-2</v>
      </c>
      <c r="BO12" s="2">
        <f>SQRT(SUMSQ('(3) MB_Glaciers_R23p2-5.5km'!$BD12:BQ12))</f>
        <v>9.2891519938287259E-2</v>
      </c>
      <c r="BP12" s="2">
        <f>SQRT(SUMSQ('(3) MB_Glaciers_R23p2-5.5km'!$BD12:BR12))</f>
        <v>9.5421435579902347E-2</v>
      </c>
      <c r="BQ12" s="2">
        <f>SQRT(SUMSQ('(3) MB_Glaciers_R23p2-5.5km'!$BD12:BS12))</f>
        <v>9.7803065212384174E-2</v>
      </c>
      <c r="BR12" s="2">
        <f>SQRT(SUMSQ('(3) MB_Glaciers_R23p2-5.5km'!$BD12:BT12))</f>
        <v>0.10005725391038453</v>
      </c>
      <c r="BS12" s="2">
        <f>SQRT(SUMSQ('(3) MB_Glaciers_R23p2-5.5km'!$BD12:BU12))</f>
        <v>0.10220321374214722</v>
      </c>
      <c r="BT12" s="2">
        <f>SQRT(SUMSQ('(3) MB_Glaciers_R23p2-5.5km'!$BD12:BV12))</f>
        <v>0.10425786039964777</v>
      </c>
      <c r="BU12" s="2">
        <f>SQRT(SUMSQ('(3) MB_Glaciers_R23p2-5.5km'!$BD12:BW12))</f>
        <v>0.10623780714239466</v>
      </c>
      <c r="BV12" s="2">
        <f>SQRT(SUMSQ('(3) MB_Glaciers_R23p2-5.5km'!$BD12:BX12))</f>
        <v>0.10816023508565528</v>
      </c>
      <c r="BW12" s="2">
        <f>SQRT(SUMSQ('(3) MB_Glaciers_R23p2-5.5km'!$BD12:BY12))</f>
        <v>0.11004220826818757</v>
      </c>
      <c r="BX12" s="2">
        <f>SQRT(SUMSQ('(3) MB_Glaciers_R23p2-5.5km'!$BD12:BZ12))</f>
        <v>0.11177037969076942</v>
      </c>
      <c r="BY12" s="2">
        <f>SQRT(SUMSQ('(3) MB_Glaciers_R23p2-5.5km'!$BD12:CA12))</f>
        <v>0.11345967816032307</v>
      </c>
      <c r="BZ12" s="2">
        <f>SQRT(SUMSQ('(3) MB_Glaciers_R23p2-5.5km'!$BD12:CB12))</f>
        <v>0.11510466397010329</v>
      </c>
      <c r="CA12" s="2">
        <f>SQRT(SUMSQ('(3) MB_Glaciers_R23p2-5.5km'!$BD12:CC12))</f>
        <v>0.11669263423499696</v>
      </c>
      <c r="CB12" s="2">
        <f>SQRT(SUMSQ('(3) MB_Glaciers_R23p2-5.5km'!$BD12:CD12))</f>
        <v>0.11821957228791574</v>
      </c>
      <c r="CC12" s="2">
        <f>SQRT(SUMSQ('(3) MB_Glaciers_R23p2-5.5km'!$BD12:CE12))</f>
        <v>0.11967517710697895</v>
      </c>
      <c r="CD12" s="2">
        <f>SQRT(SUMSQ('(3) MB_Glaciers_R23p2-5.5km'!$BD12:CF12))</f>
        <v>0.12114070031437764</v>
      </c>
      <c r="CE12" s="2">
        <f>SQRT(SUMSQ('(3) MB_Glaciers_R23p2-5.5km'!$BD12:CG12))</f>
        <v>0.12262029015819978</v>
      </c>
      <c r="CF12" s="2">
        <f>SQRT(SUMSQ('(3) MB_Glaciers_R23p2-5.5km'!$BD12:CH12))</f>
        <v>0.12411819641439562</v>
      </c>
      <c r="CG12" s="2">
        <f>SQRT(SUMSQ('(3) MB_Glaciers_R23p2-5.5km'!$BD12:CI12))</f>
        <v>0.12563800844477091</v>
      </c>
      <c r="CH12" s="2">
        <f>SQRT(SUMSQ('(3) MB_Glaciers_R23p2-5.5km'!$BD12:CJ12))</f>
        <v>0.12718283181602213</v>
      </c>
      <c r="CI12" s="2">
        <f>SQRT(SUMSQ('(3) MB_Glaciers_R23p2-5.5km'!$BD12:CK12))</f>
        <v>0.12874028391356893</v>
      </c>
      <c r="CJ12" s="2">
        <f>SQRT(SUMSQ('(3) MB_Glaciers_R23p2-5.5km'!$BD12:CL12))</f>
        <v>0.13029711757339782</v>
      </c>
      <c r="CK12" s="2">
        <f>SQRT(SUMSQ('(3) MB_Glaciers_R23p2-5.5km'!$BD12:CM12))</f>
        <v>0.13185739447265382</v>
      </c>
      <c r="CL12" s="2">
        <f>SQRT(SUMSQ('(3) MB_Glaciers_R23p2-5.5km'!$BD12:CN12))</f>
        <v>0.13342484033276769</v>
      </c>
      <c r="CM12" s="2">
        <f>SQRT(SUMSQ('(3) MB_Glaciers_R23p2-5.5km'!$BD12:CO12))</f>
        <v>0.13500274267506115</v>
      </c>
      <c r="CN12" s="2">
        <f>SQRT(SUMSQ('(3) MB_Glaciers_R23p2-5.5km'!$BD12:CP12))</f>
        <v>0.13662947469857148</v>
      </c>
      <c r="CO12" s="2">
        <f>SQRT(SUMSQ('(3) MB_Glaciers_R23p2-5.5km'!$BD12:CQ12))</f>
        <v>0.1382430380562916</v>
      </c>
      <c r="CP12" s="2">
        <f>SQRT(SUMSQ('(3) MB_Glaciers_R23p2-5.5km'!$BD12:CR12))</f>
        <v>0.13965395520472165</v>
      </c>
      <c r="CQ12" s="2">
        <f>SQRT(SUMSQ('(3) MB_Glaciers_R23p2-5.5km'!$BD12:CS12))</f>
        <v>0.14088683798434576</v>
      </c>
      <c r="CR12" s="2">
        <f>SQRT(SUMSQ('(3) MB_Glaciers_R23p2-5.5km'!$BD12:CT12))</f>
        <v>0.14215700862886585</v>
      </c>
      <c r="CS12" s="2">
        <f>SQRT(SUMSQ('(3) MB_Glaciers_R23p2-5.5km'!$BD12:CU12))</f>
        <v>0.14340521598950479</v>
      </c>
      <c r="CT12" s="2">
        <f>SQRT(SUMSQ('(3) MB_Glaciers_R23p2-5.5km'!$BD12:CV12))</f>
        <v>0.14466371643308243</v>
      </c>
      <c r="CU12" s="2">
        <f>SQRT(SUMSQ('(3) MB_Glaciers_R23p2-5.5km'!$BD12:CW12))</f>
        <v>0.14587841922392597</v>
      </c>
      <c r="CV12" s="2">
        <f>SQRT(SUMSQ('(3) MB_Glaciers_R23p2-5.5km'!$BD12:CX12))</f>
        <v>0.14707686162619787</v>
      </c>
    </row>
    <row r="13" spans="1:100" x14ac:dyDescent="0.2">
      <c r="A13" s="169" t="s">
        <v>16</v>
      </c>
      <c r="B13" s="3" t="s">
        <v>182</v>
      </c>
      <c r="C13" s="170">
        <f>'(3) MB_Glaciers_R23p2-5.5km'!C13</f>
        <v>0.30259999999999998</v>
      </c>
      <c r="D13" s="170">
        <f>C13+'(3) MB_Glaciers_R23p2-5.5km'!D13</f>
        <v>0.53520000000000012</v>
      </c>
      <c r="E13" s="170">
        <f>D13+'(3) MB_Glaciers_R23p2-5.5km'!E13</f>
        <v>0.57780000000000009</v>
      </c>
      <c r="F13" s="170">
        <f>E13+'(3) MB_Glaciers_R23p2-5.5km'!F13</f>
        <v>0.58040000000000003</v>
      </c>
      <c r="G13" s="170">
        <f>F13+'(3) MB_Glaciers_R23p2-5.5km'!G13</f>
        <v>0.67300000000000004</v>
      </c>
      <c r="H13" s="170">
        <f>G13+'(3) MB_Glaciers_R23p2-5.5km'!H13</f>
        <v>0.60560000000000014</v>
      </c>
      <c r="I13" s="170">
        <f>H13+'(3) MB_Glaciers_R23p2-5.5km'!I13</f>
        <v>1.1282000000000001</v>
      </c>
      <c r="J13" s="170">
        <f>I13+'(3) MB_Glaciers_R23p2-5.5km'!J13</f>
        <v>1.6908000000000001</v>
      </c>
      <c r="K13" s="170">
        <f>J13+'(3) MB_Glaciers_R23p2-5.5km'!K13</f>
        <v>1.4234</v>
      </c>
      <c r="L13" s="170">
        <f>K13+'(3) MB_Glaciers_R23p2-5.5km'!L13</f>
        <v>1.466</v>
      </c>
      <c r="M13" s="170">
        <f>L13+'(3) MB_Glaciers_R23p2-5.5km'!M13</f>
        <v>0.44860000000000011</v>
      </c>
      <c r="N13" s="170">
        <f>M13+'(3) MB_Glaciers_R23p2-5.5km'!N13</f>
        <v>0.95120000000000005</v>
      </c>
      <c r="O13" s="170">
        <f>N13+'(3) MB_Glaciers_R23p2-5.5km'!O13</f>
        <v>1.3138000000000001</v>
      </c>
      <c r="P13" s="170">
        <f>O13+'(3) MB_Glaciers_R23p2-5.5km'!P13</f>
        <v>0.84640000000000015</v>
      </c>
      <c r="Q13" s="170">
        <f>P13+'(3) MB_Glaciers_R23p2-5.5km'!Q13</f>
        <v>0.63900000000000023</v>
      </c>
      <c r="R13" s="170">
        <f>Q13+'(3) MB_Glaciers_R23p2-5.5km'!R13</f>
        <v>0.36160000000000025</v>
      </c>
      <c r="S13" s="170">
        <f>R13+'(3) MB_Glaciers_R23p2-5.5km'!S13</f>
        <v>0.38420000000000021</v>
      </c>
      <c r="T13" s="170">
        <f>S13+'(3) MB_Glaciers_R23p2-5.5km'!T13</f>
        <v>3.6800000000000277E-2</v>
      </c>
      <c r="U13" s="170">
        <f>T13+'(3) MB_Glaciers_R23p2-5.5km'!U13</f>
        <v>0.29940000000000022</v>
      </c>
      <c r="V13" s="170">
        <f>U13+'(3) MB_Glaciers_R23p2-5.5km'!V13</f>
        <v>0.77200000000000035</v>
      </c>
      <c r="W13" s="170">
        <f>V13+'(3) MB_Glaciers_R23p2-5.5km'!W13</f>
        <v>0.95460000000000045</v>
      </c>
      <c r="X13" s="170">
        <f>W13+'(3) MB_Glaciers_R23p2-5.5km'!X13</f>
        <v>1.2872000000000003</v>
      </c>
      <c r="Y13" s="170">
        <f>X13+'(3) MB_Glaciers_R23p2-5.5km'!Y13</f>
        <v>1.1928890000000005</v>
      </c>
      <c r="Z13" s="170">
        <f>Y13+'(3) MB_Glaciers_R23p2-5.5km'!Z13</f>
        <v>0.55323420000000056</v>
      </c>
      <c r="AA13" s="170">
        <f>Z13+'(3) MB_Glaciers_R23p2-5.5km'!AA13</f>
        <v>1.0771082000000005</v>
      </c>
      <c r="AB13" s="170">
        <f>AA13+'(3) MB_Glaciers_R23p2-5.5km'!AB13</f>
        <v>1.5960782000000007</v>
      </c>
      <c r="AC13" s="170">
        <f>AB13+'(3) MB_Glaciers_R23p2-5.5km'!AC13</f>
        <v>1.2546642000000006</v>
      </c>
      <c r="AD13" s="170">
        <f>AC13+'(3) MB_Glaciers_R23p2-5.5km'!AD13</f>
        <v>0.45177380000000067</v>
      </c>
      <c r="AE13" s="170">
        <f>AD13+'(3) MB_Glaciers_R23p2-5.5km'!AE13</f>
        <v>0.50079960000000079</v>
      </c>
      <c r="AF13" s="170">
        <f>AE13+'(3) MB_Glaciers_R23p2-5.5km'!AF13</f>
        <v>-0.36713099999999921</v>
      </c>
      <c r="AG13" s="170">
        <f>AF13+'(3) MB_Glaciers_R23p2-5.5km'!AG13</f>
        <v>-0.13491499999999901</v>
      </c>
      <c r="AH13" s="170">
        <f>AG13+'(3) MB_Glaciers_R23p2-5.5km'!AH13</f>
        <v>-0.79823479999999902</v>
      </c>
      <c r="AI13" s="170">
        <f>AH13+'(3) MB_Glaciers_R23p2-5.5km'!AI13</f>
        <v>-1.276109599999999</v>
      </c>
      <c r="AJ13" s="170">
        <f>AI13+'(3) MB_Glaciers_R23p2-5.5km'!AJ13</f>
        <v>-1.1827103999999988</v>
      </c>
      <c r="AK13" s="170">
        <f>AJ13+'(3) MB_Glaciers_R23p2-5.5km'!AK13</f>
        <v>-2.0743059999999987</v>
      </c>
      <c r="AL13" s="170">
        <f>AK13+'(3) MB_Glaciers_R23p2-5.5km'!AL13</f>
        <v>-3.1274233999999987</v>
      </c>
      <c r="AM13" s="170">
        <f>AL13+'(3) MB_Glaciers_R23p2-5.5km'!AM13</f>
        <v>-4.1620625999999987</v>
      </c>
      <c r="AN13" s="170">
        <f>AM13+'(3) MB_Glaciers_R23p2-5.5km'!AN13</f>
        <v>-4.7693509999999986</v>
      </c>
      <c r="AO13" s="170">
        <f>AN13+'(3) MB_Glaciers_R23p2-5.5km'!AO13</f>
        <v>-6.2025241999999983</v>
      </c>
      <c r="AP13" s="170">
        <f>AO13+'(3) MB_Glaciers_R23p2-5.5km'!AP13</f>
        <v>-7.1696659999999977</v>
      </c>
      <c r="AQ13" s="170">
        <f>AP13+'(3) MB_Glaciers_R23p2-5.5km'!AQ13</f>
        <v>-8.4128845999999982</v>
      </c>
      <c r="AR13" s="170">
        <f>AQ13+'(3) MB_Glaciers_R23p2-5.5km'!AR13</f>
        <v>-9.0898343999999973</v>
      </c>
      <c r="AS13" s="170">
        <f>AR13+'(3) MB_Glaciers_R23p2-5.5km'!AS13</f>
        <v>-9.5875171999999971</v>
      </c>
      <c r="AT13" s="170">
        <f>AS13+'(3) MB_Glaciers_R23p2-5.5km'!AT13</f>
        <v>-9.9777025999999971</v>
      </c>
      <c r="AU13" s="170">
        <f>AT13+'(3) MB_Glaciers_R23p2-5.5km'!AU13</f>
        <v>-10.808868799999997</v>
      </c>
      <c r="AV13" s="170">
        <f>AU13+'(3) MB_Glaciers_R23p2-5.5km'!AV13</f>
        <v>-11.872244399999998</v>
      </c>
      <c r="AW13" s="2">
        <f>AV13+'(3) MB_Glaciers_R23p2-5.5km'!AW13</f>
        <v>-12.386206399999997</v>
      </c>
      <c r="BB13" s="2">
        <f>SQRT('(5) year_D_R23p2-5.5km'!BN11^2+'(5) year_D_R23p2-5.5km'!$M11^2)</f>
        <v>1.3480269399644069</v>
      </c>
      <c r="BC13" s="2">
        <f>SQRT(SUMSQ('(3) MB_Glaciers_R23p2-5.5km'!$BD13:BE13))</f>
        <v>1.9063979809419662</v>
      </c>
      <c r="BD13" s="2">
        <f>SQRT(SUMSQ('(3) MB_Glaciers_R23p2-5.5km'!$BD13:BF13))</f>
        <v>2.3348511499899534</v>
      </c>
      <c r="BE13" s="2">
        <f>SQRT(SUMSQ('(3) MB_Glaciers_R23p2-5.5km'!$BD13:BG13))</f>
        <v>2.6960538799288138</v>
      </c>
      <c r="BF13" s="2">
        <f>SQRT(SUMSQ('(3) MB_Glaciers_R23p2-5.5km'!$BD13:BH13))</f>
        <v>3.014279873261442</v>
      </c>
      <c r="BG13" s="2">
        <f>SQRT(SUMSQ('(3) MB_Glaciers_R23p2-5.5km'!$BD13:BI13))</f>
        <v>3.3019781624382096</v>
      </c>
      <c r="BH13" s="2">
        <f>SQRT(SUMSQ('(3) MB_Glaciers_R23p2-5.5km'!$BD13:BJ13))</f>
        <v>3.5665440437612177</v>
      </c>
      <c r="BI13" s="2">
        <f>SQRT(SUMSQ('(3) MB_Glaciers_R23p2-5.5km'!$BD13:BK13))</f>
        <v>3.8057514747495622</v>
      </c>
      <c r="BJ13" s="2">
        <f>SQRT(SUMSQ('(3) MB_Glaciers_R23p2-5.5km'!$BD13:BL13))</f>
        <v>3.9975523284947303</v>
      </c>
      <c r="BK13" s="2">
        <f>SQRT(SUMSQ('(3) MB_Glaciers_R23p2-5.5km'!$BD13:BM13))</f>
        <v>4.1524450645198874</v>
      </c>
      <c r="BL13" s="2">
        <f>SQRT(SUMSQ('(3) MB_Glaciers_R23p2-5.5km'!$BD13:BN13))</f>
        <v>4.2781936530315452</v>
      </c>
      <c r="BM13" s="2">
        <f>SQRT(SUMSQ('(3) MB_Glaciers_R23p2-5.5km'!$BD13:BO13))</f>
        <v>4.3803697041124607</v>
      </c>
      <c r="BN13" s="2">
        <f>SQRT(SUMSQ('(3) MB_Glaciers_R23p2-5.5km'!$BD13:BP13))</f>
        <v>4.4633234325263107</v>
      </c>
      <c r="BO13" s="2">
        <f>SQRT(SUMSQ('(3) MB_Glaciers_R23p2-5.5km'!$BD13:BQ13))</f>
        <v>4.5305479692408177</v>
      </c>
      <c r="BP13" s="2">
        <f>SQRT(SUMSQ('(3) MB_Glaciers_R23p2-5.5km'!$BD13:BR13))</f>
        <v>4.5847469347492922</v>
      </c>
      <c r="BQ13" s="2">
        <f>SQRT(SUMSQ('(3) MB_Glaciers_R23p2-5.5km'!$BD13:BS13))</f>
        <v>4.6283548671305095</v>
      </c>
      <c r="BR13" s="2">
        <f>SQRT(SUMSQ('(3) MB_Glaciers_R23p2-5.5km'!$BD13:BT13))</f>
        <v>4.6633134318650296</v>
      </c>
      <c r="BS13" s="2">
        <f>SQRT(SUMSQ('(3) MB_Glaciers_R23p2-5.5km'!$BD13:BU13))</f>
        <v>4.6915390284590313</v>
      </c>
      <c r="BT13" s="2">
        <f>SQRT(SUMSQ('(3) MB_Glaciers_R23p2-5.5km'!$BD13:BV13))</f>
        <v>4.7145024739823151</v>
      </c>
      <c r="BU13" s="2">
        <f>SQRT(SUMSQ('(3) MB_Glaciers_R23p2-5.5km'!$BD13:BW13))</f>
        <v>4.7336990481231265</v>
      </c>
      <c r="BV13" s="2">
        <f>SQRT(SUMSQ('(3) MB_Glaciers_R23p2-5.5km'!$BD13:BX13))</f>
        <v>4.7507056821041083</v>
      </c>
      <c r="BW13" s="2">
        <f>SQRT(SUMSQ('(3) MB_Glaciers_R23p2-5.5km'!$BD13:BY13))</f>
        <v>4.7669245054015663</v>
      </c>
      <c r="BX13" s="2">
        <f>SQRT(SUMSQ('(3) MB_Glaciers_R23p2-5.5km'!$BD13:BZ13))</f>
        <v>4.7830610751404867</v>
      </c>
      <c r="BY13" s="2">
        <f>SQRT(SUMSQ('(3) MB_Glaciers_R23p2-5.5km'!$BD13:CA13))</f>
        <v>4.798931020263236</v>
      </c>
      <c r="BZ13" s="2">
        <f>SQRT(SUMSQ('(3) MB_Glaciers_R23p2-5.5km'!$BD13:CB13))</f>
        <v>4.8141680602865549</v>
      </c>
      <c r="CA13" s="2">
        <f>SQRT(SUMSQ('(3) MB_Glaciers_R23p2-5.5km'!$BD13:CC13))</f>
        <v>4.8281409396327319</v>
      </c>
      <c r="CB13" s="2">
        <f>SQRT(SUMSQ('(3) MB_Glaciers_R23p2-5.5km'!$BD13:CD13))</f>
        <v>4.8473626538188368</v>
      </c>
      <c r="CC13" s="2">
        <f>SQRT(SUMSQ('(3) MB_Glaciers_R23p2-5.5km'!$BD13:CE13))</f>
        <v>4.8656156206192414</v>
      </c>
      <c r="CD13" s="2">
        <f>SQRT(SUMSQ('(3) MB_Glaciers_R23p2-5.5km'!$BD13:CF13))</f>
        <v>4.8865763233803339</v>
      </c>
      <c r="CE13" s="2">
        <f>SQRT(SUMSQ('(3) MB_Glaciers_R23p2-5.5km'!$BD13:CG13))</f>
        <v>4.9072094363325292</v>
      </c>
      <c r="CF13" s="2">
        <f>SQRT(SUMSQ('(3) MB_Glaciers_R23p2-5.5km'!$BD13:CH13))</f>
        <v>4.9281891304315684</v>
      </c>
      <c r="CG13" s="2">
        <f>SQRT(SUMSQ('(3) MB_Glaciers_R23p2-5.5km'!$BD13:CI13))</f>
        <v>4.9518336308865631</v>
      </c>
      <c r="CH13" s="2">
        <f>SQRT(SUMSQ('(3) MB_Glaciers_R23p2-5.5km'!$BD13:CJ13))</f>
        <v>4.977855537985528</v>
      </c>
      <c r="CI13" s="2">
        <f>SQRT(SUMSQ('(3) MB_Glaciers_R23p2-5.5km'!$BD13:CK13))</f>
        <v>5.0034162519147909</v>
      </c>
      <c r="CJ13" s="2">
        <f>SQRT(SUMSQ('(3) MB_Glaciers_R23p2-5.5km'!$BD13:CL13))</f>
        <v>5.0326284543031781</v>
      </c>
      <c r="CK13" s="2">
        <f>SQRT(SUMSQ('(3) MB_Glaciers_R23p2-5.5km'!$BD13:CM13))</f>
        <v>5.0602722186811819</v>
      </c>
      <c r="CL13" s="2">
        <f>SQRT(SUMSQ('(3) MB_Glaciers_R23p2-5.5km'!$BD13:CN13))</f>
        <v>5.0863487462508337</v>
      </c>
      <c r="CM13" s="2">
        <f>SQRT(SUMSQ('(3) MB_Glaciers_R23p2-5.5km'!$BD13:CO13))</f>
        <v>5.1104020034422479</v>
      </c>
      <c r="CN13" s="2">
        <f>SQRT(SUMSQ('(3) MB_Glaciers_R23p2-5.5km'!$BD13:CP13))</f>
        <v>5.1322415216456037</v>
      </c>
      <c r="CO13" s="2">
        <f>SQRT(SUMSQ('(3) MB_Glaciers_R23p2-5.5km'!$BD13:CQ13))</f>
        <v>5.1556879527928361</v>
      </c>
      <c r="CP13" s="2">
        <f>SQRT(SUMSQ('(3) MB_Glaciers_R23p2-5.5km'!$BD13:CR13))</f>
        <v>5.1801843467197664</v>
      </c>
      <c r="CQ13" s="2">
        <f>SQRT(SUMSQ('(3) MB_Glaciers_R23p2-5.5km'!$BD13:CS13))</f>
        <v>5.2007186250651429</v>
      </c>
      <c r="CR13" s="2">
        <f>SQRT(SUMSQ('(3) MB_Glaciers_R23p2-5.5km'!$BD13:CT13))</f>
        <v>5.2227177667732194</v>
      </c>
      <c r="CS13" s="2">
        <f>SQRT(SUMSQ('(3) MB_Glaciers_R23p2-5.5km'!$BD13:CU13))</f>
        <v>5.2429720662830022</v>
      </c>
      <c r="CT13" s="2">
        <f>SQRT(SUMSQ('(3) MB_Glaciers_R23p2-5.5km'!$BD13:CV13))</f>
        <v>5.2628964696661864</v>
      </c>
      <c r="CU13" s="2">
        <f>SQRT(SUMSQ('(3) MB_Glaciers_R23p2-5.5km'!$BD13:CW13))</f>
        <v>5.2805962954221721</v>
      </c>
      <c r="CV13" s="2">
        <f>SQRT(SUMSQ('(3) MB_Glaciers_R23p2-5.5km'!$BD13:CX13))</f>
        <v>5.29932680179245</v>
      </c>
    </row>
    <row r="14" spans="1:100" x14ac:dyDescent="0.2">
      <c r="A14" s="169" t="s">
        <v>118</v>
      </c>
      <c r="B14" s="3" t="s">
        <v>182</v>
      </c>
      <c r="C14" s="170">
        <f>'(3) MB_Glaciers_R23p2-5.5km'!C14</f>
        <v>1.8007599999999995</v>
      </c>
      <c r="D14" s="170">
        <f>C14+'(3) MB_Glaciers_R23p2-5.5km'!D14</f>
        <v>3.4115199999999994</v>
      </c>
      <c r="E14" s="170">
        <f>D14+'(3) MB_Glaciers_R23p2-5.5km'!E14</f>
        <v>3.7722799999999994</v>
      </c>
      <c r="F14" s="170">
        <f>E14+'(3) MB_Glaciers_R23p2-5.5km'!F14</f>
        <v>4.653039999999999</v>
      </c>
      <c r="G14" s="170">
        <f>F14+'(3) MB_Glaciers_R23p2-5.5km'!G14</f>
        <v>5.7837999999999994</v>
      </c>
      <c r="H14" s="170">
        <f>G14+'(3) MB_Glaciers_R23p2-5.5km'!H14</f>
        <v>6.6645599999999998</v>
      </c>
      <c r="I14" s="170">
        <f>H14+'(3) MB_Glaciers_R23p2-5.5km'!I14</f>
        <v>7.3853200000000001</v>
      </c>
      <c r="J14" s="170">
        <f>I14+'(3) MB_Glaciers_R23p2-5.5km'!J14</f>
        <v>9.1060800000000004</v>
      </c>
      <c r="K14" s="170">
        <f>J14+'(3) MB_Glaciers_R23p2-5.5km'!K14</f>
        <v>8.85684</v>
      </c>
      <c r="L14" s="170">
        <f>K14+'(3) MB_Glaciers_R23p2-5.5km'!L14</f>
        <v>9.8475999999999999</v>
      </c>
      <c r="M14" s="170">
        <f>L14+'(3) MB_Glaciers_R23p2-5.5km'!M14</f>
        <v>8.0283599999999993</v>
      </c>
      <c r="N14" s="170">
        <f>M14+'(3) MB_Glaciers_R23p2-5.5km'!N14</f>
        <v>9.8991199999999999</v>
      </c>
      <c r="O14" s="170">
        <f>N14+'(3) MB_Glaciers_R23p2-5.5km'!O14</f>
        <v>11.089880000000001</v>
      </c>
      <c r="P14" s="170">
        <f>O14+'(3) MB_Glaciers_R23p2-5.5km'!P14</f>
        <v>9.8906400000000012</v>
      </c>
      <c r="Q14" s="170">
        <f>P14+'(3) MB_Glaciers_R23p2-5.5km'!Q14</f>
        <v>10.131400000000001</v>
      </c>
      <c r="R14" s="170">
        <f>Q14+'(3) MB_Glaciers_R23p2-5.5km'!R14</f>
        <v>10.532160000000001</v>
      </c>
      <c r="S14" s="170">
        <f>R14+'(3) MB_Glaciers_R23p2-5.5km'!S14</f>
        <v>11.362920000000001</v>
      </c>
      <c r="T14" s="170">
        <f>S14+'(3) MB_Glaciers_R23p2-5.5km'!T14</f>
        <v>10.683680000000001</v>
      </c>
      <c r="U14" s="170">
        <f>T14+'(3) MB_Glaciers_R23p2-5.5km'!U14</f>
        <v>12.03444</v>
      </c>
      <c r="V14" s="170">
        <f>U14+'(3) MB_Glaciers_R23p2-5.5km'!V14</f>
        <v>13.1752</v>
      </c>
      <c r="W14" s="170">
        <f>V14+'(3) MB_Glaciers_R23p2-5.5km'!W14</f>
        <v>14.445959999999999</v>
      </c>
      <c r="X14" s="170">
        <f>W14+'(3) MB_Glaciers_R23p2-5.5km'!X14</f>
        <v>15.72672</v>
      </c>
      <c r="Y14" s="170">
        <f>X14+'(3) MB_Glaciers_R23p2-5.5km'!Y14</f>
        <v>15.854764680000001</v>
      </c>
      <c r="Z14" s="170">
        <f>Y14+'(3) MB_Glaciers_R23p2-5.5km'!Z14</f>
        <v>14.959478840000001</v>
      </c>
      <c r="AA14" s="170">
        <f>Z14+'(3) MB_Glaciers_R23p2-5.5km'!AA14</f>
        <v>18.220862480000001</v>
      </c>
      <c r="AB14" s="170">
        <f>AA14+'(3) MB_Glaciers_R23p2-5.5km'!AB14</f>
        <v>19.95223768</v>
      </c>
      <c r="AC14" s="170">
        <f>AB14+'(3) MB_Glaciers_R23p2-5.5km'!AC14</f>
        <v>19.995967520000001</v>
      </c>
      <c r="AD14" s="170">
        <f>AC14+'(3) MB_Glaciers_R23p2-5.5km'!AD14</f>
        <v>18.92895068</v>
      </c>
      <c r="AE14" s="170">
        <f>AD14+'(3) MB_Glaciers_R23p2-5.5km'!AE14</f>
        <v>20.372795119999999</v>
      </c>
      <c r="AF14" s="170">
        <f>AE14+'(3) MB_Glaciers_R23p2-5.5km'!AF14</f>
        <v>18.94750084</v>
      </c>
      <c r="AG14" s="170">
        <f>AF14+'(3) MB_Glaciers_R23p2-5.5km'!AG14</f>
        <v>20.155537079999998</v>
      </c>
      <c r="AH14" s="170">
        <f>AG14+'(3) MB_Glaciers_R23p2-5.5km'!AH14</f>
        <v>19.684434599999999</v>
      </c>
      <c r="AI14" s="170">
        <f>AH14+'(3) MB_Glaciers_R23p2-5.5km'!AI14</f>
        <v>20.0841934</v>
      </c>
      <c r="AJ14" s="170">
        <f>AI14+'(3) MB_Glaciers_R23p2-5.5km'!AJ14</f>
        <v>22.617282719999999</v>
      </c>
      <c r="AK14" s="170">
        <f>AJ14+'(3) MB_Glaciers_R23p2-5.5km'!AK14</f>
        <v>22.22123332</v>
      </c>
      <c r="AL14" s="170">
        <f>AK14+'(3) MB_Glaciers_R23p2-5.5km'!AL14</f>
        <v>21.266045200000001</v>
      </c>
      <c r="AM14" s="170">
        <f>AL14+'(3) MB_Glaciers_R23p2-5.5km'!AM14</f>
        <v>19.614187600000001</v>
      </c>
      <c r="AN14" s="170">
        <f>AM14+'(3) MB_Glaciers_R23p2-5.5km'!AN14</f>
        <v>19.513191280000001</v>
      </c>
      <c r="AO14" s="170">
        <f>AN14+'(3) MB_Glaciers_R23p2-5.5km'!AO14</f>
        <v>16.64305624</v>
      </c>
      <c r="AP14" s="170">
        <f>AO14+'(3) MB_Glaciers_R23p2-5.5km'!AP14</f>
        <v>14.878852439999999</v>
      </c>
      <c r="AQ14" s="170">
        <f>AP14+'(3) MB_Glaciers_R23p2-5.5km'!AQ14</f>
        <v>13.550579879999999</v>
      </c>
      <c r="AR14" s="170">
        <f>AQ14+'(3) MB_Glaciers_R23p2-5.5km'!AR14</f>
        <v>12.13576932</v>
      </c>
      <c r="AS14" s="170">
        <f>AR14+'(3) MB_Glaciers_R23p2-5.5km'!AS14</f>
        <v>11.74689</v>
      </c>
      <c r="AT14" s="170">
        <f>AS14+'(3) MB_Glaciers_R23p2-5.5km'!AT14</f>
        <v>11.467264</v>
      </c>
      <c r="AU14" s="170">
        <f>AT14+'(3) MB_Glaciers_R23p2-5.5km'!AU14</f>
        <v>9.6903533199999998</v>
      </c>
      <c r="AV14" s="170">
        <f>AU14+'(3) MB_Glaciers_R23p2-5.5km'!AV14</f>
        <v>7.8450421599999993</v>
      </c>
      <c r="AW14" s="2">
        <f>AV14+'(3) MB_Glaciers_R23p2-5.5km'!AW14</f>
        <v>7.1361543999999988</v>
      </c>
      <c r="BB14" s="2">
        <f>SQRT('(5) year_D_R23p2-5.5km'!BN12^2+'(5) year_D_R23p2-5.5km'!$M12^2)</f>
        <v>2.7956995271119673</v>
      </c>
      <c r="BC14" s="2">
        <f>SQRT(SUMSQ('(3) MB_Glaciers_R23p2-5.5km'!$BD14:BE14))</f>
        <v>3.9537161875617928</v>
      </c>
      <c r="BD14" s="2">
        <f>SQRT(SUMSQ('(3) MB_Glaciers_R23p2-5.5km'!$BD14:BF14))</f>
        <v>4.8422936236542116</v>
      </c>
      <c r="BE14" s="2">
        <f>SQRT(SUMSQ('(3) MB_Glaciers_R23p2-5.5km'!$BD14:BG14))</f>
        <v>5.5913990542239347</v>
      </c>
      <c r="BF14" s="2">
        <f>SQRT(SUMSQ('(3) MB_Glaciers_R23p2-5.5km'!$BD14:BH14))</f>
        <v>6.2513741872863751</v>
      </c>
      <c r="BG14" s="2">
        <f>SQRT(SUMSQ('(3) MB_Glaciers_R23p2-5.5km'!$BD14:BI14))</f>
        <v>6.8480373155645449</v>
      </c>
      <c r="BH14" s="2">
        <f>SQRT(SUMSQ('(3) MB_Glaciers_R23p2-5.5km'!$BD14:BJ14))</f>
        <v>7.3967256891991431</v>
      </c>
      <c r="BI14" s="2">
        <f>SQRT(SUMSQ('(3) MB_Glaciers_R23p2-5.5km'!$BD14:BK14))</f>
        <v>7.8996040896306541</v>
      </c>
      <c r="BJ14" s="2">
        <f>SQRT(SUMSQ('(3) MB_Glaciers_R23p2-5.5km'!$BD14:BL14))</f>
        <v>8.2991028960577324</v>
      </c>
      <c r="BK14" s="2">
        <f>SQRT(SUMSQ('(3) MB_Glaciers_R23p2-5.5km'!$BD14:BM14))</f>
        <v>8.6184055149791039</v>
      </c>
      <c r="BL14" s="2">
        <f>SQRT(SUMSQ('(3) MB_Glaciers_R23p2-5.5km'!$BD14:BN14))</f>
        <v>8.8745619795994752</v>
      </c>
      <c r="BM14" s="2">
        <f>SQRT(SUMSQ('(3) MB_Glaciers_R23p2-5.5km'!$BD14:BO14))</f>
        <v>9.0802668204968136</v>
      </c>
      <c r="BN14" s="2">
        <f>SQRT(SUMSQ('(3) MB_Glaciers_R23p2-5.5km'!$BD14:BP14))</f>
        <v>9.2443945311256996</v>
      </c>
      <c r="BO14" s="2">
        <f>SQRT(SUMSQ('(3) MB_Glaciers_R23p2-5.5km'!$BD14:BQ14))</f>
        <v>9.374932506551799</v>
      </c>
      <c r="BP14" s="2">
        <f>SQRT(SUMSQ('(3) MB_Glaciers_R23p2-5.5km'!$BD14:BR14))</f>
        <v>9.4783227103489338</v>
      </c>
      <c r="BQ14" s="2">
        <f>SQRT(SUMSQ('(3) MB_Glaciers_R23p2-5.5km'!$BD14:BS14))</f>
        <v>9.5591832365241665</v>
      </c>
      <c r="BR14" s="2">
        <f>SQRT(SUMSQ('(3) MB_Glaciers_R23p2-5.5km'!$BD14:BT14))</f>
        <v>9.6222786506583802</v>
      </c>
      <c r="BS14" s="2">
        <f>SQRT(SUMSQ('(3) MB_Glaciers_R23p2-5.5km'!$BD14:BU14))</f>
        <v>9.6709891314813667</v>
      </c>
      <c r="BT14" s="2">
        <f>SQRT(SUMSQ('(3) MB_Glaciers_R23p2-5.5km'!$BD14:BV14))</f>
        <v>9.7090191303017299</v>
      </c>
      <c r="BU14" s="2">
        <f>SQRT(SUMSQ('(3) MB_Glaciers_R23p2-5.5km'!$BD14:BW14))</f>
        <v>9.7394888631266845</v>
      </c>
      <c r="BV14" s="2">
        <f>SQRT(SUMSQ('(3) MB_Glaciers_R23p2-5.5km'!$BD14:BX14))</f>
        <v>9.765384109969661</v>
      </c>
      <c r="BW14" s="2">
        <f>SQRT(SUMSQ('(3) MB_Glaciers_R23p2-5.5km'!$BD14:BY14))</f>
        <v>9.7896274655701365</v>
      </c>
      <c r="BX14" s="2">
        <f>SQRT(SUMSQ('(3) MB_Glaciers_R23p2-5.5km'!$BD14:BZ14))</f>
        <v>9.8141708240802004</v>
      </c>
      <c r="BY14" s="2">
        <f>SQRT(SUMSQ('(3) MB_Glaciers_R23p2-5.5km'!$BD14:CA14))</f>
        <v>9.8385551447511883</v>
      </c>
      <c r="BZ14" s="2">
        <f>SQRT(SUMSQ('(3) MB_Glaciers_R23p2-5.5km'!$BD14:CB14))</f>
        <v>9.8585062029112223</v>
      </c>
      <c r="CA14" s="2">
        <f>SQRT(SUMSQ('(3) MB_Glaciers_R23p2-5.5km'!$BD14:CC14))</f>
        <v>9.8936334567584012</v>
      </c>
      <c r="CB14" s="2">
        <f>SQRT(SUMSQ('(3) MB_Glaciers_R23p2-5.5km'!$BD14:CD14))</f>
        <v>9.9144723184720611</v>
      </c>
      <c r="CC14" s="2">
        <f>SQRT(SUMSQ('(3) MB_Glaciers_R23p2-5.5km'!$BD14:CE14))</f>
        <v>9.942033753416661</v>
      </c>
      <c r="CD14" s="2">
        <f>SQRT(SUMSQ('(3) MB_Glaciers_R23p2-5.5km'!$BD14:CF14))</f>
        <v>9.9705698188328196</v>
      </c>
      <c r="CE14" s="2">
        <f>SQRT(SUMSQ('(3) MB_Glaciers_R23p2-5.5km'!$BD14:CG14))</f>
        <v>10.000853348533825</v>
      </c>
      <c r="CF14" s="2">
        <f>SQRT(SUMSQ('(3) MB_Glaciers_R23p2-5.5km'!$BD14:CH14))</f>
        <v>10.033492675093234</v>
      </c>
      <c r="CG14" s="2">
        <f>SQRT(SUMSQ('(3) MB_Glaciers_R23p2-5.5km'!$BD14:CI14))</f>
        <v>10.069414696576398</v>
      </c>
      <c r="CH14" s="2">
        <f>SQRT(SUMSQ('(3) MB_Glaciers_R23p2-5.5km'!$BD14:CJ14))</f>
        <v>10.109406951405767</v>
      </c>
      <c r="CI14" s="2">
        <f>SQRT(SUMSQ('(3) MB_Glaciers_R23p2-5.5km'!$BD14:CK14))</f>
        <v>10.150022988722672</v>
      </c>
      <c r="CJ14" s="2">
        <f>SQRT(SUMSQ('(3) MB_Glaciers_R23p2-5.5km'!$BD14:CL14))</f>
        <v>10.187822364372737</v>
      </c>
      <c r="CK14" s="2">
        <f>SQRT(SUMSQ('(3) MB_Glaciers_R23p2-5.5km'!$BD14:CM14))</f>
        <v>10.223541419199838</v>
      </c>
      <c r="CL14" s="2">
        <f>SQRT(SUMSQ('(3) MB_Glaciers_R23p2-5.5km'!$BD14:CN14))</f>
        <v>10.258029876754819</v>
      </c>
      <c r="CM14" s="2">
        <f>SQRT(SUMSQ('(3) MB_Glaciers_R23p2-5.5km'!$BD14:CO14))</f>
        <v>10.291940725281576</v>
      </c>
      <c r="CN14" s="2">
        <f>SQRT(SUMSQ('(3) MB_Glaciers_R23p2-5.5km'!$BD14:CP14))</f>
        <v>10.315787806231388</v>
      </c>
      <c r="CO14" s="2">
        <f>SQRT(SUMSQ('(3) MB_Glaciers_R23p2-5.5km'!$BD14:CQ14))</f>
        <v>10.338960969418865</v>
      </c>
      <c r="CP14" s="2">
        <f>SQRT(SUMSQ('(3) MB_Glaciers_R23p2-5.5km'!$BD14:CR14))</f>
        <v>10.362291168800626</v>
      </c>
      <c r="CQ14" s="2">
        <f>SQRT(SUMSQ('(3) MB_Glaciers_R23p2-5.5km'!$BD14:CS14))</f>
        <v>10.383226008916742</v>
      </c>
      <c r="CR14" s="2">
        <f>SQRT(SUMSQ('(3) MB_Glaciers_R23p2-5.5km'!$BD14:CT14))</f>
        <v>10.40159204245248</v>
      </c>
      <c r="CS14" s="2">
        <f>SQRT(SUMSQ('(3) MB_Glaciers_R23p2-5.5km'!$BD14:CU14))</f>
        <v>10.419856370044592</v>
      </c>
      <c r="CT14" s="2">
        <f>SQRT(SUMSQ('(3) MB_Glaciers_R23p2-5.5km'!$BD14:CV14))</f>
        <v>10.439559685897271</v>
      </c>
      <c r="CU14" s="2">
        <f>SQRT(SUMSQ('(3) MB_Glaciers_R23p2-5.5km'!$BD14:CW14))</f>
        <v>10.493600623355045</v>
      </c>
      <c r="CV14" s="2">
        <f>SQRT(SUMSQ('(3) MB_Glaciers_R23p2-5.5km'!$BD14:CX14))</f>
        <v>10.527458197480973</v>
      </c>
    </row>
    <row r="15" spans="1:100" x14ac:dyDescent="0.2">
      <c r="A15" s="169" t="s">
        <v>15</v>
      </c>
      <c r="B15" s="3" t="s">
        <v>182</v>
      </c>
      <c r="C15" s="170">
        <f>'(3) MB_Glaciers_R23p2-5.5km'!C15</f>
        <v>0.25905328360000013</v>
      </c>
      <c r="D15" s="170">
        <f>C15+'(3) MB_Glaciers_R23p2-5.5km'!D15</f>
        <v>0.26810656720000026</v>
      </c>
      <c r="E15" s="170">
        <f>D15+'(3) MB_Glaciers_R23p2-5.5km'!E15</f>
        <v>-0.52284014919999944</v>
      </c>
      <c r="F15" s="170">
        <f>E15+'(3) MB_Glaciers_R23p2-5.5km'!F15</f>
        <v>-1.0637868655999991</v>
      </c>
      <c r="G15" s="170">
        <f>F15+'(3) MB_Glaciers_R23p2-5.5km'!G15</f>
        <v>-0.804733581999999</v>
      </c>
      <c r="H15" s="170">
        <f>G15+'(3) MB_Glaciers_R23p2-5.5km'!H15</f>
        <v>-1.0456802983999989</v>
      </c>
      <c r="I15" s="170">
        <f>H15+'(3) MB_Glaciers_R23p2-5.5km'!I15</f>
        <v>-1.2066270147999987</v>
      </c>
      <c r="J15" s="170">
        <f>I15+'(3) MB_Glaciers_R23p2-5.5km'!J15</f>
        <v>-0.73757373119999858</v>
      </c>
      <c r="K15" s="170">
        <f>J15+'(3) MB_Glaciers_R23p2-5.5km'!K15</f>
        <v>-2.268520447599998</v>
      </c>
      <c r="L15" s="170">
        <f>K15+'(3) MB_Glaciers_R23p2-5.5km'!L15</f>
        <v>-3.1394671639999974</v>
      </c>
      <c r="M15" s="170">
        <f>L15+'(3) MB_Glaciers_R23p2-5.5km'!M15</f>
        <v>-6.0004138803999965</v>
      </c>
      <c r="N15" s="170">
        <f>M15+'(3) MB_Glaciers_R23p2-5.5km'!N15</f>
        <v>-5.6613605967999963</v>
      </c>
      <c r="O15" s="170">
        <f>N15+'(3) MB_Glaciers_R23p2-5.5km'!O15</f>
        <v>-5.742307313199996</v>
      </c>
      <c r="P15" s="170">
        <f>O15+'(3) MB_Glaciers_R23p2-5.5km'!P15</f>
        <v>-7.8332540295999955</v>
      </c>
      <c r="Q15" s="170">
        <f>P15+'(3) MB_Glaciers_R23p2-5.5km'!Q15</f>
        <v>-9.1142007459999945</v>
      </c>
      <c r="R15" s="170">
        <f>Q15+'(3) MB_Glaciers_R23p2-5.5km'!R15</f>
        <v>-9.4751474623999936</v>
      </c>
      <c r="S15" s="170">
        <f>R15+'(3) MB_Glaciers_R23p2-5.5km'!S15</f>
        <v>-9.7702421996799931</v>
      </c>
      <c r="T15" s="170">
        <f>S15+'(3) MB_Glaciers_R23p2-5.5km'!T15</f>
        <v>-11.454768950879993</v>
      </c>
      <c r="U15" s="170">
        <f>T15+'(3) MB_Glaciers_R23p2-5.5km'!U15</f>
        <v>-11.268727715999994</v>
      </c>
      <c r="V15" s="170">
        <f>U15+'(3) MB_Glaciers_R23p2-5.5km'!V15</f>
        <v>-11.166834501999993</v>
      </c>
      <c r="W15" s="170">
        <f>V15+'(3) MB_Glaciers_R23p2-5.5km'!W15</f>
        <v>-11.094373301919992</v>
      </c>
      <c r="X15" s="170">
        <f>W15+'(3) MB_Glaciers_R23p2-5.5km'!X15</f>
        <v>-10.991344115759993</v>
      </c>
      <c r="Y15" s="170">
        <f>X15+'(3) MB_Glaciers_R23p2-5.5km'!Y15</f>
        <v>-11.665873201839993</v>
      </c>
      <c r="Z15" s="170">
        <f>Y15+'(3) MB_Glaciers_R23p2-5.5km'!Z15</f>
        <v>-13.550490924239993</v>
      </c>
      <c r="AA15" s="170">
        <f>Z15+'(3) MB_Glaciers_R23p2-5.5km'!AA15</f>
        <v>-11.814917937599994</v>
      </c>
      <c r="AB15" s="170">
        <f>AA15+'(3) MB_Glaciers_R23p2-5.5km'!AB15</f>
        <v>-11.509099615119993</v>
      </c>
      <c r="AC15" s="170">
        <f>AB15+'(3) MB_Glaciers_R23p2-5.5km'!AC15</f>
        <v>-13.123564812059993</v>
      </c>
      <c r="AD15" s="170">
        <f>AC15+'(3) MB_Glaciers_R23p2-5.5km'!AD15</f>
        <v>-14.591731731659992</v>
      </c>
      <c r="AE15" s="170">
        <f>AD15+'(3) MB_Glaciers_R23p2-5.5km'!AE15</f>
        <v>-13.733088038659993</v>
      </c>
      <c r="AF15" s="170">
        <f>AE15+'(3) MB_Glaciers_R23p2-5.5km'!AF15</f>
        <v>-15.522891998659993</v>
      </c>
      <c r="AG15" s="170">
        <f>AF15+'(3) MB_Glaciers_R23p2-5.5km'!AG15</f>
        <v>-15.309930038659992</v>
      </c>
      <c r="AH15" s="170">
        <f>AG15+'(3) MB_Glaciers_R23p2-5.5km'!AH15</f>
        <v>-16.955878230819991</v>
      </c>
      <c r="AI15" s="170">
        <f>AH15+'(3) MB_Glaciers_R23p2-5.5km'!AI15</f>
        <v>-16.71700953281999</v>
      </c>
      <c r="AJ15" s="170">
        <f>AI15+'(3) MB_Glaciers_R23p2-5.5km'!AJ15</f>
        <v>-14.135354385859989</v>
      </c>
      <c r="AK15" s="170">
        <f>AJ15+'(3) MB_Glaciers_R23p2-5.5km'!AK15</f>
        <v>-14.679787566819989</v>
      </c>
      <c r="AL15" s="170">
        <f>AK15+'(3) MB_Glaciers_R23p2-5.5km'!AL15</f>
        <v>-15.68885337179999</v>
      </c>
      <c r="AM15" s="170">
        <f>AL15+'(3) MB_Glaciers_R23p2-5.5km'!AM15</f>
        <v>-16.87825798379999</v>
      </c>
      <c r="AN15" s="170">
        <f>AM15+'(3) MB_Glaciers_R23p2-5.5km'!AN15</f>
        <v>-16.936023044279992</v>
      </c>
      <c r="AO15" s="170">
        <f>AN15+'(3) MB_Glaciers_R23p2-5.5km'!AO15</f>
        <v>-19.21467240837999</v>
      </c>
      <c r="AP15" s="170">
        <f>AO15+'(3) MB_Glaciers_R23p2-5.5km'!AP15</f>
        <v>-22.079222860459989</v>
      </c>
      <c r="AQ15" s="170">
        <f>AP15+'(3) MB_Glaciers_R23p2-5.5km'!AQ15</f>
        <v>-24.622108209819988</v>
      </c>
      <c r="AR15" s="170">
        <f>AQ15+'(3) MB_Glaciers_R23p2-5.5km'!AR15</f>
        <v>-26.671797244319986</v>
      </c>
      <c r="AS15" s="170">
        <f>AR15+'(3) MB_Glaciers_R23p2-5.5km'!AS15</f>
        <v>-27.594804799119988</v>
      </c>
      <c r="AT15" s="170">
        <f>AS15+'(3) MB_Glaciers_R23p2-5.5km'!AT15</f>
        <v>-28.836607305279987</v>
      </c>
      <c r="AU15" s="170">
        <f>AT15+'(3) MB_Glaciers_R23p2-5.5km'!AU15</f>
        <v>-31.034165389739986</v>
      </c>
      <c r="AV15" s="170">
        <f>AU15+'(3) MB_Glaciers_R23p2-5.5km'!AV15</f>
        <v>-32.399312914639985</v>
      </c>
      <c r="AW15" s="2">
        <f>AV15+'(3) MB_Glaciers_R23p2-5.5km'!AW15</f>
        <v>-32.986759884439984</v>
      </c>
      <c r="BB15" s="2">
        <f>SQRT('(5) year_D_R23p2-5.5km'!BN13^2+'(5) year_D_R23p2-5.5km'!$M13^2)</f>
        <v>4.3411897075798569</v>
      </c>
      <c r="BC15" s="2">
        <f>SQRT(SUMSQ('(3) MB_Glaciers_R23p2-5.5km'!$BD15:BE15))</f>
        <v>6.139369361293924</v>
      </c>
      <c r="BD15" s="2">
        <f>SQRT(SUMSQ('(3) MB_Glaciers_R23p2-5.5km'!$BD15:BF15))</f>
        <v>7.5191611388233888</v>
      </c>
      <c r="BE15" s="2">
        <f>SQRT(SUMSQ('(3) MB_Glaciers_R23p2-5.5km'!$BD15:BG15))</f>
        <v>8.6823794151597138</v>
      </c>
      <c r="BF15" s="2">
        <f>SQRT(SUMSQ('(3) MB_Glaciers_R23p2-5.5km'!$BD15:BH15))</f>
        <v>9.7071952893709934</v>
      </c>
      <c r="BG15" s="2">
        <f>SQRT(SUMSQ('(3) MB_Glaciers_R23p2-5.5km'!$BD15:BI15))</f>
        <v>10.633699660192764</v>
      </c>
      <c r="BH15" s="2">
        <f>SQRT(SUMSQ('(3) MB_Glaciers_R23p2-5.5km'!$BD15:BJ15))</f>
        <v>11.485708360409513</v>
      </c>
      <c r="BI15" s="2">
        <f>SQRT(SUMSQ('(3) MB_Glaciers_R23p2-5.5km'!$BD15:BK15))</f>
        <v>12.255076247123482</v>
      </c>
      <c r="BJ15" s="2">
        <f>SQRT(SUMSQ('(3) MB_Glaciers_R23p2-5.5km'!$BD15:BL15))</f>
        <v>12.861036879855837</v>
      </c>
      <c r="BK15" s="2">
        <f>SQRT(SUMSQ('(3) MB_Glaciers_R23p2-5.5km'!$BD15:BM15))</f>
        <v>13.341574109461234</v>
      </c>
      <c r="BL15" s="2">
        <f>SQRT(SUMSQ('(3) MB_Glaciers_R23p2-5.5km'!$BD15:BN15))</f>
        <v>13.722661047487714</v>
      </c>
      <c r="BM15" s="2">
        <f>SQRT(SUMSQ('(3) MB_Glaciers_R23p2-5.5km'!$BD15:BO15))</f>
        <v>14.023773824135988</v>
      </c>
      <c r="BN15" s="2">
        <f>SQRT(SUMSQ('(3) MB_Glaciers_R23p2-5.5km'!$BD15:BP15))</f>
        <v>14.260082420834951</v>
      </c>
      <c r="BO15" s="2">
        <f>SQRT(SUMSQ('(3) MB_Glaciers_R23p2-5.5km'!$BD15:BQ15))</f>
        <v>14.443734713518836</v>
      </c>
      <c r="BP15" s="2">
        <f>SQRT(SUMSQ('(3) MB_Glaciers_R23p2-5.5km'!$BD15:BR15))</f>
        <v>14.58465480713601</v>
      </c>
      <c r="BQ15" s="2">
        <f>SQRT(SUMSQ('(3) MB_Glaciers_R23p2-5.5km'!$BD15:BS15))</f>
        <v>14.690587596469689</v>
      </c>
      <c r="BR15" s="2">
        <f>SQRT(SUMSQ('(3) MB_Glaciers_R23p2-5.5km'!$BD15:BT15))</f>
        <v>14.769023687221672</v>
      </c>
      <c r="BS15" s="2">
        <f>SQRT(SUMSQ('(3) MB_Glaciers_R23p2-5.5km'!$BD15:BU15))</f>
        <v>14.825455301427567</v>
      </c>
      <c r="BT15" s="2">
        <f>SQRT(SUMSQ('(3) MB_Glaciers_R23p2-5.5km'!$BD15:BV15))</f>
        <v>14.86500212674405</v>
      </c>
      <c r="BU15" s="2">
        <f>SQRT(SUMSQ('(3) MB_Glaciers_R23p2-5.5km'!$BD15:BW15))</f>
        <v>14.8921614066992</v>
      </c>
      <c r="BV15" s="2">
        <f>SQRT(SUMSQ('(3) MB_Glaciers_R23p2-5.5km'!$BD15:BX15))</f>
        <v>14.911373117904301</v>
      </c>
      <c r="BW15" s="2">
        <f>SQRT(SUMSQ('(3) MB_Glaciers_R23p2-5.5km'!$BD15:BY15))</f>
        <v>14.927705022905476</v>
      </c>
      <c r="BX15" s="2">
        <f>SQRT(SUMSQ('(3) MB_Glaciers_R23p2-5.5km'!$BD15:BZ15))</f>
        <v>14.942237781195788</v>
      </c>
      <c r="BY15" s="2">
        <f>SQRT(SUMSQ('(3) MB_Glaciers_R23p2-5.5km'!$BD15:CA15))</f>
        <v>14.95727977416345</v>
      </c>
      <c r="BZ15" s="2">
        <f>SQRT(SUMSQ('(3) MB_Glaciers_R23p2-5.5km'!$BD15:CB15))</f>
        <v>14.968427305986632</v>
      </c>
      <c r="CA15" s="2">
        <f>SQRT(SUMSQ('(3) MB_Glaciers_R23p2-5.5km'!$BD15:CC15))</f>
        <v>14.981624555286844</v>
      </c>
      <c r="CB15" s="2">
        <f>SQRT(SUMSQ('(3) MB_Glaciers_R23p2-5.5km'!$BD15:CD15))</f>
        <v>14.996549584431548</v>
      </c>
      <c r="CC15" s="2">
        <f>SQRT(SUMSQ('(3) MB_Glaciers_R23p2-5.5km'!$BD15:CE15))</f>
        <v>15.006941645615031</v>
      </c>
      <c r="CD15" s="2">
        <f>SQRT(SUMSQ('(3) MB_Glaciers_R23p2-5.5km'!$BD15:CF15))</f>
        <v>15.018904574073302</v>
      </c>
      <c r="CE15" s="2">
        <f>SQRT(SUMSQ('(3) MB_Glaciers_R23p2-5.5km'!$BD15:CG15))</f>
        <v>15.045037349685467</v>
      </c>
      <c r="CF15" s="2">
        <f>SQRT(SUMSQ('(3) MB_Glaciers_R23p2-5.5km'!$BD15:CH15))</f>
        <v>15.073811850138354</v>
      </c>
      <c r="CG15" s="2">
        <f>SQRT(SUMSQ('(3) MB_Glaciers_R23p2-5.5km'!$BD15:CI15))</f>
        <v>15.113225465255843</v>
      </c>
      <c r="CH15" s="2">
        <f>SQRT(SUMSQ('(3) MB_Glaciers_R23p2-5.5km'!$BD15:CJ15))</f>
        <v>15.148650154059769</v>
      </c>
      <c r="CI15" s="2">
        <f>SQRT(SUMSQ('(3) MB_Glaciers_R23p2-5.5km'!$BD15:CK15))</f>
        <v>15.162705820402509</v>
      </c>
      <c r="CJ15" s="2">
        <f>SQRT(SUMSQ('(3) MB_Glaciers_R23p2-5.5km'!$BD15:CL15))</f>
        <v>15.34207029473024</v>
      </c>
      <c r="CK15" s="2">
        <f>SQRT(SUMSQ('(3) MB_Glaciers_R23p2-5.5km'!$BD15:CM15))</f>
        <v>15.861680500258457</v>
      </c>
      <c r="CL15" s="2">
        <f>SQRT(SUMSQ('(3) MB_Glaciers_R23p2-5.5km'!$BD15:CN15))</f>
        <v>16.206563012356959</v>
      </c>
      <c r="CM15" s="2">
        <f>SQRT(SUMSQ('(3) MB_Glaciers_R23p2-5.5km'!$BD15:CO15))</f>
        <v>16.487429166116318</v>
      </c>
      <c r="CN15" s="2">
        <f>SQRT(SUMSQ('(3) MB_Glaciers_R23p2-5.5km'!$BD15:CP15))</f>
        <v>16.654022158343366</v>
      </c>
      <c r="CO15" s="2">
        <f>SQRT(SUMSQ('(3) MB_Glaciers_R23p2-5.5km'!$BD15:CQ15))</f>
        <v>16.91728324825203</v>
      </c>
      <c r="CP15" s="2">
        <f>SQRT(SUMSQ('(3) MB_Glaciers_R23p2-5.5km'!$BD15:CR15))</f>
        <v>17.173489772750433</v>
      </c>
      <c r="CQ15" s="2">
        <f>SQRT(SUMSQ('(3) MB_Glaciers_R23p2-5.5km'!$BD15:CS15))</f>
        <v>17.438960989184572</v>
      </c>
      <c r="CR15" s="2">
        <f>SQRT(SUMSQ('(3) MB_Glaciers_R23p2-5.5km'!$BD15:CT15))</f>
        <v>17.573638051430045</v>
      </c>
      <c r="CS15" s="2">
        <f>SQRT(SUMSQ('(3) MB_Glaciers_R23p2-5.5km'!$BD15:CU15))</f>
        <v>17.788733735815466</v>
      </c>
      <c r="CT15" s="2">
        <f>SQRT(SUMSQ('(3) MB_Glaciers_R23p2-5.5km'!$BD15:CV15))</f>
        <v>17.958110121209693</v>
      </c>
      <c r="CU15" s="2">
        <f>SQRT(SUMSQ('(3) MB_Glaciers_R23p2-5.5km'!$BD15:CW15))</f>
        <v>18.039751222501568</v>
      </c>
      <c r="CV15" s="2">
        <f>SQRT(SUMSQ('(3) MB_Glaciers_R23p2-5.5km'!$BD15:CX15))</f>
        <v>18.132445933447276</v>
      </c>
    </row>
    <row r="16" spans="1:100" x14ac:dyDescent="0.2">
      <c r="A16" s="169" t="s">
        <v>14</v>
      </c>
      <c r="B16" s="3" t="s">
        <v>182</v>
      </c>
      <c r="C16" s="170">
        <f>'(3) MB_Glaciers_R23p2-5.5km'!C16</f>
        <v>1.2267150000000002</v>
      </c>
      <c r="D16" s="170">
        <f>C16+'(3) MB_Glaciers_R23p2-5.5km'!D16</f>
        <v>2.4734300000000005</v>
      </c>
      <c r="E16" s="170">
        <f>D16+'(3) MB_Glaciers_R23p2-5.5km'!E16</f>
        <v>2.3301450000000008</v>
      </c>
      <c r="F16" s="170">
        <f>E16+'(3) MB_Glaciers_R23p2-5.5km'!F16</f>
        <v>2.7268600000000012</v>
      </c>
      <c r="G16" s="170">
        <f>F16+'(3) MB_Glaciers_R23p2-5.5km'!G16</f>
        <v>3.733575000000001</v>
      </c>
      <c r="H16" s="170">
        <f>G16+'(3) MB_Glaciers_R23p2-5.5km'!H16</f>
        <v>3.6502900000000009</v>
      </c>
      <c r="I16" s="170">
        <f>H16+'(3) MB_Glaciers_R23p2-5.5km'!I16</f>
        <v>4.6070050000000009</v>
      </c>
      <c r="J16" s="170">
        <f>I16+'(3) MB_Glaciers_R23p2-5.5km'!J16</f>
        <v>5.8337200000000013</v>
      </c>
      <c r="K16" s="170">
        <f>J16+'(3) MB_Glaciers_R23p2-5.5km'!K16</f>
        <v>5.3204350000000016</v>
      </c>
      <c r="L16" s="170">
        <f>K16+'(3) MB_Glaciers_R23p2-5.5km'!L16</f>
        <v>5.3671500000000014</v>
      </c>
      <c r="M16" s="170">
        <f>L16+'(3) MB_Glaciers_R23p2-5.5km'!M16</f>
        <v>4.2438650000000013</v>
      </c>
      <c r="N16" s="170">
        <f>M16+'(3) MB_Glaciers_R23p2-5.5km'!N16</f>
        <v>5.9005800000000015</v>
      </c>
      <c r="O16" s="170">
        <f>N16+'(3) MB_Glaciers_R23p2-5.5km'!O16</f>
        <v>7.6372950000000017</v>
      </c>
      <c r="P16" s="170">
        <f>O16+'(3) MB_Glaciers_R23p2-5.5km'!P16</f>
        <v>6.5340100000000021</v>
      </c>
      <c r="Q16" s="170">
        <f>P16+'(3) MB_Glaciers_R23p2-5.5km'!Q16</f>
        <v>5.950725000000002</v>
      </c>
      <c r="R16" s="170">
        <f>Q16+'(3) MB_Glaciers_R23p2-5.5km'!R16</f>
        <v>5.1074400000000022</v>
      </c>
      <c r="S16" s="170">
        <f>R16+'(3) MB_Glaciers_R23p2-5.5km'!S16</f>
        <v>5.3241550000000029</v>
      </c>
      <c r="T16" s="170">
        <f>S16+'(3) MB_Glaciers_R23p2-5.5km'!T16</f>
        <v>4.4308700000000032</v>
      </c>
      <c r="U16" s="170">
        <f>T16+'(3) MB_Glaciers_R23p2-5.5km'!U16</f>
        <v>4.8875850000000032</v>
      </c>
      <c r="V16" s="170">
        <f>U16+'(3) MB_Glaciers_R23p2-5.5km'!V16</f>
        <v>4.9143000000000034</v>
      </c>
      <c r="W16" s="170">
        <f>V16+'(3) MB_Glaciers_R23p2-5.5km'!W16</f>
        <v>5.8810150000000032</v>
      </c>
      <c r="X16" s="170">
        <f>W16+'(3) MB_Glaciers_R23p2-5.5km'!X16</f>
        <v>5.6922900000000034</v>
      </c>
      <c r="Y16" s="170">
        <f>X16+'(3) MB_Glaciers_R23p2-5.5km'!Y16</f>
        <v>5.1379225000000037</v>
      </c>
      <c r="Z16" s="170">
        <f>Y16+'(3) MB_Glaciers_R23p2-5.5km'!Z16</f>
        <v>4.4793575000000034</v>
      </c>
      <c r="AA16" s="170">
        <f>Z16+'(3) MB_Glaciers_R23p2-5.5km'!AA16</f>
        <v>4.6669575000000032</v>
      </c>
      <c r="AB16" s="170">
        <f>AA16+'(3) MB_Glaciers_R23p2-5.5km'!AB16</f>
        <v>5.3064750000000034</v>
      </c>
      <c r="AC16" s="170">
        <f>AB16+'(3) MB_Glaciers_R23p2-5.5km'!AC16</f>
        <v>4.9319450000000034</v>
      </c>
      <c r="AD16" s="170">
        <f>AC16+'(3) MB_Glaciers_R23p2-5.5km'!AD16</f>
        <v>4.4391700000000034</v>
      </c>
      <c r="AE16" s="170">
        <f>AD16+'(3) MB_Glaciers_R23p2-5.5km'!AE16</f>
        <v>4.3292350000000033</v>
      </c>
      <c r="AF16" s="170">
        <f>AE16+'(3) MB_Glaciers_R23p2-5.5km'!AF16</f>
        <v>2.8867350000000034</v>
      </c>
      <c r="AG16" s="170">
        <f>AF16+'(3) MB_Glaciers_R23p2-5.5km'!AG16</f>
        <v>3.1582325000000036</v>
      </c>
      <c r="AH16" s="170">
        <f>AG16+'(3) MB_Glaciers_R23p2-5.5km'!AH16</f>
        <v>2.5642750000000039</v>
      </c>
      <c r="AI16" s="170">
        <f>AH16+'(3) MB_Glaciers_R23p2-5.5km'!AI16</f>
        <v>1.699695000000004</v>
      </c>
      <c r="AJ16" s="170">
        <f>AI16+'(3) MB_Glaciers_R23p2-5.5km'!AJ16</f>
        <v>2.223160000000004</v>
      </c>
      <c r="AK16" s="170">
        <f>AJ16+'(3) MB_Glaciers_R23p2-5.5km'!AK16</f>
        <v>1.5060025000000041</v>
      </c>
      <c r="AL16" s="170">
        <f>AK16+'(3) MB_Glaciers_R23p2-5.5km'!AL16</f>
        <v>-0.64045749999999613</v>
      </c>
      <c r="AM16" s="170">
        <f>AL16+'(3) MB_Glaciers_R23p2-5.5km'!AM16</f>
        <v>-2.7783374999999961</v>
      </c>
      <c r="AN16" s="170">
        <f>AM16+'(3) MB_Glaciers_R23p2-5.5km'!AN16</f>
        <v>-2.388994999999996</v>
      </c>
      <c r="AO16" s="170">
        <f>AN16+'(3) MB_Glaciers_R23p2-5.5km'!AO16</f>
        <v>-4.8342724999999955</v>
      </c>
      <c r="AP16" s="170">
        <f>AO16+'(3) MB_Glaciers_R23p2-5.5km'!AP16</f>
        <v>-7.1955399999999958</v>
      </c>
      <c r="AQ16" s="170">
        <f>AP16+'(3) MB_Glaciers_R23p2-5.5km'!AQ16</f>
        <v>-8.6809424999999951</v>
      </c>
      <c r="AR16" s="170">
        <f>AQ16+'(3) MB_Glaciers_R23p2-5.5km'!AR16</f>
        <v>-10.222409999999995</v>
      </c>
      <c r="AS16" s="170">
        <f>AR16+'(3) MB_Glaciers_R23p2-5.5km'!AS16</f>
        <v>-10.008944999999995</v>
      </c>
      <c r="AT16" s="170">
        <f>AS16+'(3) MB_Glaciers_R23p2-5.5km'!AT16</f>
        <v>-10.672902499999996</v>
      </c>
      <c r="AU16" s="170">
        <f>AT16+'(3) MB_Glaciers_R23p2-5.5km'!AU16</f>
        <v>-12.389412499999995</v>
      </c>
      <c r="AV16" s="170">
        <f>AU16+'(3) MB_Glaciers_R23p2-5.5km'!AV16</f>
        <v>-14.052772499999996</v>
      </c>
      <c r="AW16" s="2">
        <f>AV16+'(3) MB_Glaciers_R23p2-5.5km'!AW16</f>
        <v>-13.732147499999996</v>
      </c>
      <c r="BB16" s="2">
        <f>SQRT('(5) year_D_R23p2-5.5km'!BN14^2+'(5) year_D_R23p2-5.5km'!$M14^2)</f>
        <v>1.5619704294301755</v>
      </c>
      <c r="BC16" s="2">
        <f>SQRT(SUMSQ('(3) MB_Glaciers_R23p2-5.5km'!$BD16:BE16))</f>
        <v>2.2089597653258815</v>
      </c>
      <c r="BD16" s="2">
        <f>SQRT(SUMSQ('(3) MB_Glaciers_R23p2-5.5km'!$BD16:BF16))</f>
        <v>2.7054121436932417</v>
      </c>
      <c r="BE16" s="2">
        <f>SQRT(SUMSQ('(3) MB_Glaciers_R23p2-5.5km'!$BD16:BG16))</f>
        <v>3.123940858860351</v>
      </c>
      <c r="BF16" s="2">
        <f>SQRT(SUMSQ('(3) MB_Glaciers_R23p2-5.5km'!$BD16:BH16))</f>
        <v>3.4926720590504106</v>
      </c>
      <c r="BG16" s="2">
        <f>SQRT(SUMSQ('(3) MB_Glaciers_R23p2-5.5km'!$BD16:BI16))</f>
        <v>3.8260305454198509</v>
      </c>
      <c r="BH16" s="2">
        <f>SQRT(SUMSQ('(3) MB_Glaciers_R23p2-5.5km'!$BD16:BJ16))</f>
        <v>4.1256328517870751</v>
      </c>
      <c r="BI16" s="2">
        <f>SQRT(SUMSQ('(3) MB_Glaciers_R23p2-5.5km'!$BD16:BK16))</f>
        <v>4.3629992284221029</v>
      </c>
      <c r="BJ16" s="2">
        <f>SQRT(SUMSQ('(3) MB_Glaciers_R23p2-5.5km'!$BD16:BL16))</f>
        <v>4.5532215730612045</v>
      </c>
      <c r="BK16" s="2">
        <f>SQRT(SUMSQ('(3) MB_Glaciers_R23p2-5.5km'!$BD16:BM16))</f>
        <v>4.7063535150589182</v>
      </c>
      <c r="BL16" s="2">
        <f>SQRT(SUMSQ('(3) MB_Glaciers_R23p2-5.5km'!$BD16:BN16))</f>
        <v>4.8300656696998372</v>
      </c>
      <c r="BM16" s="2">
        <f>SQRT(SUMSQ('(3) MB_Glaciers_R23p2-5.5km'!$BD16:BO16))</f>
        <v>4.9296803103803963</v>
      </c>
      <c r="BN16" s="2">
        <f>SQRT(SUMSQ('(3) MB_Glaciers_R23p2-5.5km'!$BD16:BP16))</f>
        <v>5.0099103918059784</v>
      </c>
      <c r="BO16" s="2">
        <f>SQRT(SUMSQ('(3) MB_Glaciers_R23p2-5.5km'!$BD16:BQ16))</f>
        <v>5.074132297278716</v>
      </c>
      <c r="BP16" s="2">
        <f>SQRT(SUMSQ('(3) MB_Glaciers_R23p2-5.5km'!$BD16:BR16))</f>
        <v>5.1255297574528873</v>
      </c>
      <c r="BQ16" s="2">
        <f>SQRT(SUMSQ('(3) MB_Glaciers_R23p2-5.5km'!$BD16:BS16))</f>
        <v>5.1665753345634062</v>
      </c>
      <c r="BR16" s="2">
        <f>SQRT(SUMSQ('(3) MB_Glaciers_R23p2-5.5km'!$BD16:BT16))</f>
        <v>5.1993668593334315</v>
      </c>
      <c r="BS16" s="2">
        <f>SQRT(SUMSQ('(3) MB_Glaciers_R23p2-5.5km'!$BD16:BU16))</f>
        <v>5.2258176818600663</v>
      </c>
      <c r="BT16" s="2">
        <f>SQRT(SUMSQ('(3) MB_Glaciers_R23p2-5.5km'!$BD16:BV16))</f>
        <v>5.2479118401901301</v>
      </c>
      <c r="BU16" s="2">
        <f>SQRT(SUMSQ('(3) MB_Glaciers_R23p2-5.5km'!$BD16:BW16))</f>
        <v>5.2673230110693359</v>
      </c>
      <c r="BV16" s="2">
        <f>SQRT(SUMSQ('(3) MB_Glaciers_R23p2-5.5km'!$BD16:BX16))</f>
        <v>5.2858619216115814</v>
      </c>
      <c r="BW16" s="2">
        <f>SQRT(SUMSQ('(3) MB_Glaciers_R23p2-5.5km'!$BD16:BY16))</f>
        <v>5.3408150260238267</v>
      </c>
      <c r="BX16" s="2">
        <f>SQRT(SUMSQ('(3) MB_Glaciers_R23p2-5.5km'!$BD16:BZ16))</f>
        <v>5.3728333054410342</v>
      </c>
      <c r="BY16" s="2">
        <f>SQRT(SUMSQ('(3) MB_Glaciers_R23p2-5.5km'!$BD16:CA16))</f>
        <v>5.3981830372192761</v>
      </c>
      <c r="BZ16" s="2">
        <f>SQRT(SUMSQ('(3) MB_Glaciers_R23p2-5.5km'!$BD16:CB16))</f>
        <v>5.4285037812047712</v>
      </c>
      <c r="CA16" s="2">
        <f>SQRT(SUMSQ('(3) MB_Glaciers_R23p2-5.5km'!$BD16:CC16))</f>
        <v>5.4536877307286042</v>
      </c>
      <c r="CB16" s="2">
        <f>SQRT(SUMSQ('(3) MB_Glaciers_R23p2-5.5km'!$BD16:CD16))</f>
        <v>5.4749318273272216</v>
      </c>
      <c r="CC16" s="2">
        <f>SQRT(SUMSQ('(3) MB_Glaciers_R23p2-5.5km'!$BD16:CE16))</f>
        <v>5.4858219557572285</v>
      </c>
      <c r="CD16" s="2">
        <f>SQRT(SUMSQ('(3) MB_Glaciers_R23p2-5.5km'!$BD16:CF16))</f>
        <v>5.5045572224727639</v>
      </c>
      <c r="CE16" s="2">
        <f>SQRT(SUMSQ('(3) MB_Glaciers_R23p2-5.5km'!$BD16:CG16))</f>
        <v>5.5279100583655918</v>
      </c>
      <c r="CF16" s="2">
        <f>SQRT(SUMSQ('(3) MB_Glaciers_R23p2-5.5km'!$BD16:CH16))</f>
        <v>5.5518105461273102</v>
      </c>
      <c r="CG16" s="2">
        <f>SQRT(SUMSQ('(3) MB_Glaciers_R23p2-5.5km'!$BD16:CI16))</f>
        <v>5.5702277221630192</v>
      </c>
      <c r="CH16" s="2">
        <f>SQRT(SUMSQ('(3) MB_Glaciers_R23p2-5.5km'!$BD16:CJ16))</f>
        <v>5.5905584102472075</v>
      </c>
      <c r="CI16" s="2">
        <f>SQRT(SUMSQ('(3) MB_Glaciers_R23p2-5.5km'!$BD16:CK16))</f>
        <v>5.6126944912771854</v>
      </c>
      <c r="CJ16" s="2">
        <f>SQRT(SUMSQ('(3) MB_Glaciers_R23p2-5.5km'!$BD16:CL16))</f>
        <v>5.636679373947687</v>
      </c>
      <c r="CK16" s="2">
        <f>SQRT(SUMSQ('(3) MB_Glaciers_R23p2-5.5km'!$BD16:CM16))</f>
        <v>5.66309450294915</v>
      </c>
      <c r="CL16" s="2">
        <f>SQRT(SUMSQ('(3) MB_Glaciers_R23p2-5.5km'!$BD16:CN16))</f>
        <v>5.6838004356126293</v>
      </c>
      <c r="CM16" s="2">
        <f>SQRT(SUMSQ('(3) MB_Glaciers_R23p2-5.5km'!$BD16:CO16))</f>
        <v>5.698929360394474</v>
      </c>
      <c r="CN16" s="2">
        <f>SQRT(SUMSQ('(3) MB_Glaciers_R23p2-5.5km'!$BD16:CP16))</f>
        <v>5.7157293267667892</v>
      </c>
      <c r="CO16" s="2">
        <f>SQRT(SUMSQ('(3) MB_Glaciers_R23p2-5.5km'!$BD16:CQ16))</f>
        <v>5.7339478594728819</v>
      </c>
      <c r="CP16" s="2">
        <f>SQRT(SUMSQ('(3) MB_Glaciers_R23p2-5.5km'!$BD16:CR16))</f>
        <v>5.7461633113698802</v>
      </c>
      <c r="CQ16" s="2">
        <f>SQRT(SUMSQ('(3) MB_Glaciers_R23p2-5.5km'!$BD16:CS16))</f>
        <v>5.7562091683126804</v>
      </c>
      <c r="CR16" s="2">
        <f>SQRT(SUMSQ('(3) MB_Glaciers_R23p2-5.5km'!$BD16:CT16))</f>
        <v>5.7770622124004207</v>
      </c>
      <c r="CS16" s="2">
        <f>SQRT(SUMSQ('(3) MB_Glaciers_R23p2-5.5km'!$BD16:CU16))</f>
        <v>5.7935038015125899</v>
      </c>
      <c r="CT16" s="2">
        <f>SQRT(SUMSQ('(3) MB_Glaciers_R23p2-5.5km'!$BD16:CV16))</f>
        <v>5.8151998398766747</v>
      </c>
      <c r="CU16" s="2">
        <f>SQRT(SUMSQ('(3) MB_Glaciers_R23p2-5.5km'!$BD16:CW16))</f>
        <v>5.8282769785635393</v>
      </c>
      <c r="CV16" s="2">
        <f>SQRT(SUMSQ('(3) MB_Glaciers_R23p2-5.5km'!$BD16:CX16))</f>
        <v>5.8411066103161522</v>
      </c>
    </row>
    <row r="17" spans="1:100" x14ac:dyDescent="0.2">
      <c r="A17" s="169" t="s">
        <v>54</v>
      </c>
      <c r="B17" s="3" t="s">
        <v>182</v>
      </c>
      <c r="C17" s="170">
        <f>'(3) MB_Glaciers_R23p2-5.5km'!C17</f>
        <v>1.3883848000000008</v>
      </c>
      <c r="D17" s="170">
        <f>C17+'(3) MB_Glaciers_R23p2-5.5km'!D17</f>
        <v>2.6967696000000014</v>
      </c>
      <c r="E17" s="170">
        <f>D17+'(3) MB_Glaciers_R23p2-5.5km'!E17</f>
        <v>1.6651544000000023</v>
      </c>
      <c r="F17" s="170">
        <f>E17+'(3) MB_Glaciers_R23p2-5.5km'!F17</f>
        <v>1.3535392000000028</v>
      </c>
      <c r="G17" s="170">
        <f>F17+'(3) MB_Glaciers_R23p2-5.5km'!G17</f>
        <v>2.931924000000004</v>
      </c>
      <c r="H17" s="170">
        <f>G17+'(3) MB_Glaciers_R23p2-5.5km'!H17</f>
        <v>2.7503088000000044</v>
      </c>
      <c r="I17" s="170">
        <f>H17+'(3) MB_Glaciers_R23p2-5.5km'!I17</f>
        <v>3.8586936000000049</v>
      </c>
      <c r="J17" s="170">
        <f>I17+'(3) MB_Glaciers_R23p2-5.5km'!J17</f>
        <v>6.7270784000000052</v>
      </c>
      <c r="K17" s="170">
        <f>J17+'(3) MB_Glaciers_R23p2-5.5km'!K17</f>
        <v>4.405463200000006</v>
      </c>
      <c r="L17" s="170">
        <f>K17+'(3) MB_Glaciers_R23p2-5.5km'!L17</f>
        <v>3.6338480000000066</v>
      </c>
      <c r="M17" s="170">
        <f>L17+'(3) MB_Glaciers_R23p2-5.5km'!M17</f>
        <v>0.88223280000000726</v>
      </c>
      <c r="N17" s="170">
        <f>M17+'(3) MB_Glaciers_R23p2-5.5km'!N17</f>
        <v>3.810617600000008</v>
      </c>
      <c r="O17" s="170">
        <f>N17+'(3) MB_Glaciers_R23p2-5.5km'!O17</f>
        <v>6.7690024000000086</v>
      </c>
      <c r="P17" s="170">
        <f>O17+'(3) MB_Glaciers_R23p2-5.5km'!P17</f>
        <v>4.4973872000000092</v>
      </c>
      <c r="Q17" s="170">
        <f>P17+'(3) MB_Glaciers_R23p2-5.5km'!Q17</f>
        <v>2.6957720000000096</v>
      </c>
      <c r="R17" s="170">
        <f>Q17+'(3) MB_Glaciers_R23p2-5.5km'!R17</f>
        <v>1.68415680000001</v>
      </c>
      <c r="S17" s="170">
        <f>R17+'(3) MB_Glaciers_R23p2-5.5km'!S17</f>
        <v>2.4525416000000106</v>
      </c>
      <c r="T17" s="170">
        <f>S17+'(3) MB_Glaciers_R23p2-5.5km'!T17</f>
        <v>0.65092640000001101</v>
      </c>
      <c r="U17" s="170">
        <f>T17+'(3) MB_Glaciers_R23p2-5.5km'!U17</f>
        <v>0.89931120000001119</v>
      </c>
      <c r="V17" s="170">
        <f>U17+'(3) MB_Glaciers_R23p2-5.5km'!V17</f>
        <v>0.77769600000001127</v>
      </c>
      <c r="W17" s="170">
        <f>V17+'(3) MB_Glaciers_R23p2-5.5km'!W17</f>
        <v>2.0460808000000119</v>
      </c>
      <c r="X17" s="170">
        <f>W17+'(3) MB_Glaciers_R23p2-5.5km'!X17</f>
        <v>2.4852231000000131</v>
      </c>
      <c r="Y17" s="170">
        <f>X17+'(3) MB_Glaciers_R23p2-5.5km'!Y17</f>
        <v>2.5216260000000137</v>
      </c>
      <c r="Z17" s="170">
        <f>Y17+'(3) MB_Glaciers_R23p2-5.5km'!Z17</f>
        <v>1.2152895000000141</v>
      </c>
      <c r="AA17" s="170">
        <f>Z17+'(3) MB_Glaciers_R23p2-5.5km'!AA17</f>
        <v>2.3698439000000144</v>
      </c>
      <c r="AB17" s="170">
        <f>AA17+'(3) MB_Glaciers_R23p2-5.5km'!AB17</f>
        <v>3.5216589000000145</v>
      </c>
      <c r="AC17" s="170">
        <f>AB17+'(3) MB_Glaciers_R23p2-5.5km'!AC17</f>
        <v>3.2754558000000147</v>
      </c>
      <c r="AD17" s="170">
        <f>AC17+'(3) MB_Glaciers_R23p2-5.5km'!AD17</f>
        <v>2.2680712000000147</v>
      </c>
      <c r="AE17" s="170">
        <f>AD17+'(3) MB_Glaciers_R23p2-5.5km'!AE17</f>
        <v>3.267123000000014</v>
      </c>
      <c r="AF17" s="170">
        <f>AE17+'(3) MB_Glaciers_R23p2-5.5km'!AF17</f>
        <v>1.6674230000000136</v>
      </c>
      <c r="AG17" s="170">
        <f>AF17+'(3) MB_Glaciers_R23p2-5.5km'!AG17</f>
        <v>3.2170989000000141</v>
      </c>
      <c r="AH17" s="170">
        <f>AG17+'(3) MB_Glaciers_R23p2-5.5km'!AH17</f>
        <v>2.0657505000000143</v>
      </c>
      <c r="AI17" s="170">
        <f>AH17+'(3) MB_Glaciers_R23p2-5.5km'!AI17</f>
        <v>2.6133778000000145</v>
      </c>
      <c r="AJ17" s="170">
        <f>AI17+'(3) MB_Glaciers_R23p2-5.5km'!AJ17</f>
        <v>4.8729870000000153</v>
      </c>
      <c r="AK17" s="170">
        <f>AJ17+'(3) MB_Glaciers_R23p2-5.5km'!AK17</f>
        <v>4.5645781000000154</v>
      </c>
      <c r="AL17" s="170">
        <f>AK17+'(3) MB_Glaciers_R23p2-5.5km'!AL17</f>
        <v>1.9188419000000154</v>
      </c>
      <c r="AM17" s="170">
        <f>AL17+'(3) MB_Glaciers_R23p2-5.5km'!AM17</f>
        <v>-0.2993001999999847</v>
      </c>
      <c r="AN17" s="170">
        <f>AM17+'(3) MB_Glaciers_R23p2-5.5km'!AN17</f>
        <v>1.3851637000000152</v>
      </c>
      <c r="AO17" s="170">
        <f>AN17+'(3) MB_Glaciers_R23p2-5.5km'!AO17</f>
        <v>-2.4941360999999853</v>
      </c>
      <c r="AP17" s="170">
        <f>AO17+'(3) MB_Glaciers_R23p2-5.5km'!AP17</f>
        <v>-5.5580904999999854</v>
      </c>
      <c r="AQ17" s="170">
        <f>AP17+'(3) MB_Glaciers_R23p2-5.5km'!AQ17</f>
        <v>-6.8426022999999851</v>
      </c>
      <c r="AR17" s="170">
        <f>AQ17+'(3) MB_Glaciers_R23p2-5.5km'!AR17</f>
        <v>-6.9265804999999858</v>
      </c>
      <c r="AS17" s="170">
        <f>AR17+'(3) MB_Glaciers_R23p2-5.5km'!AS17</f>
        <v>-5.6870617999999862</v>
      </c>
      <c r="AT17" s="170">
        <f>AS17+'(3) MB_Glaciers_R23p2-5.5km'!AT17</f>
        <v>-6.4943129999999858</v>
      </c>
      <c r="AU17" s="170">
        <f>AT17+'(3) MB_Glaciers_R23p2-5.5km'!AU17</f>
        <v>-8.0980672999999861</v>
      </c>
      <c r="AV17" s="170">
        <f>AU17+'(3) MB_Glaciers_R23p2-5.5km'!AV17</f>
        <v>-10.345318499999987</v>
      </c>
      <c r="AW17" s="2">
        <f>AV17+'(3) MB_Glaciers_R23p2-5.5km'!AW17</f>
        <v>-10.052969899999987</v>
      </c>
      <c r="BB17" s="2">
        <f>SQRT('(5) year_D_R23p2-5.5km'!BN15^2+'(5) year_D_R23p2-5.5km'!$M15^2)</f>
        <v>7.5121285130235922</v>
      </c>
      <c r="BC17" s="2">
        <f>SQRT(SUMSQ('(3) MB_Glaciers_R23p2-5.5km'!$BD17:BE17))</f>
        <v>10.623754025407596</v>
      </c>
      <c r="BD17" s="2">
        <f>SQRT(SUMSQ('(3) MB_Glaciers_R23p2-5.5km'!$BD17:BF17))</f>
        <v>13.011388257543702</v>
      </c>
      <c r="BE17" s="2">
        <f>SQRT(SUMSQ('(3) MB_Glaciers_R23p2-5.5km'!$BD17:BG17))</f>
        <v>15.024257026047184</v>
      </c>
      <c r="BF17" s="2">
        <f>SQRT(SUMSQ('(3) MB_Glaciers_R23p2-5.5km'!$BD17:BH17))</f>
        <v>16.797630010835167</v>
      </c>
      <c r="BG17" s="2">
        <f>SQRT(SUMSQ('(3) MB_Glaciers_R23p2-5.5km'!$BD17:BI17))</f>
        <v>18.400881739120337</v>
      </c>
      <c r="BH17" s="2">
        <f>SQRT(SUMSQ('(3) MB_Glaciers_R23p2-5.5km'!$BD17:BJ17))</f>
        <v>19.837372694610032</v>
      </c>
      <c r="BI17" s="2">
        <f>SQRT(SUMSQ('(3) MB_Glaciers_R23p2-5.5km'!$BD17:BK17))</f>
        <v>20.977141647835868</v>
      </c>
      <c r="BJ17" s="2">
        <f>SQRT(SUMSQ('(3) MB_Glaciers_R23p2-5.5km'!$BD17:BL17))</f>
        <v>21.892040848047444</v>
      </c>
      <c r="BK17" s="2">
        <f>SQRT(SUMSQ('(3) MB_Glaciers_R23p2-5.5km'!$BD17:BM17))</f>
        <v>22.629995975381476</v>
      </c>
      <c r="BL17" s="2">
        <f>SQRT(SUMSQ('(3) MB_Glaciers_R23p2-5.5km'!$BD17:BN17))</f>
        <v>23.226209989229879</v>
      </c>
      <c r="BM17" s="2">
        <f>SQRT(SUMSQ('(3) MB_Glaciers_R23p2-5.5km'!$BD17:BO17))</f>
        <v>23.707693119597522</v>
      </c>
      <c r="BN17" s="2">
        <f>SQRT(SUMSQ('(3) MB_Glaciers_R23p2-5.5km'!$BD17:BP17))</f>
        <v>24.095850471662136</v>
      </c>
      <c r="BO17" s="2">
        <f>SQRT(SUMSQ('(3) MB_Glaciers_R23p2-5.5km'!$BD17:BQ17))</f>
        <v>24.408065656985993</v>
      </c>
      <c r="BP17" s="2">
        <f>SQRT(SUMSQ('(3) MB_Glaciers_R23p2-5.5km'!$BD17:BR17))</f>
        <v>24.658727922484072</v>
      </c>
      <c r="BQ17" s="2">
        <f>SQRT(SUMSQ('(3) MB_Glaciers_R23p2-5.5km'!$BD17:BS17))</f>
        <v>24.859936098275675</v>
      </c>
      <c r="BR17" s="2">
        <f>SQRT(SUMSQ('(3) MB_Glaciers_R23p2-5.5km'!$BD17:BT17))</f>
        <v>25.02140629653497</v>
      </c>
      <c r="BS17" s="2">
        <f>SQRT(SUMSQ('(3) MB_Glaciers_R23p2-5.5km'!$BD17:BU17))</f>
        <v>25.153290564271863</v>
      </c>
      <c r="BT17" s="2">
        <f>SQRT(SUMSQ('(3) MB_Glaciers_R23p2-5.5km'!$BD17:BV17))</f>
        <v>25.264031005842458</v>
      </c>
      <c r="BU17" s="2">
        <f>SQRT(SUMSQ('(3) MB_Glaciers_R23p2-5.5km'!$BD17:BW17))</f>
        <v>25.362386102933126</v>
      </c>
      <c r="BV17" s="2">
        <f>SQRT(SUMSQ('(3) MB_Glaciers_R23p2-5.5km'!$BD17:BX17))</f>
        <v>25.456607981840818</v>
      </c>
      <c r="BW17" s="2">
        <f>SQRT(SUMSQ('(3) MB_Glaciers_R23p2-5.5km'!$BD17:BY17))</f>
        <v>25.547169115678464</v>
      </c>
      <c r="BX17" s="2">
        <f>SQRT(SUMSQ('(3) MB_Glaciers_R23p2-5.5km'!$BD17:BZ17))</f>
        <v>25.638647739308929</v>
      </c>
      <c r="BY17" s="2">
        <f>SQRT(SUMSQ('(3) MB_Glaciers_R23p2-5.5km'!$BD17:CA17))</f>
        <v>25.733293203140448</v>
      </c>
      <c r="BZ17" s="2">
        <f>SQRT(SUMSQ('(3) MB_Glaciers_R23p2-5.5km'!$BD17:CB17))</f>
        <v>25.824928681747402</v>
      </c>
      <c r="CA17" s="2">
        <f>SQRT(SUMSQ('(3) MB_Glaciers_R23p2-5.5km'!$BD17:CC17))</f>
        <v>25.91638048924511</v>
      </c>
      <c r="CB17" s="2">
        <f>SQRT(SUMSQ('(3) MB_Glaciers_R23p2-5.5km'!$BD17:CD17))</f>
        <v>26.002989713955891</v>
      </c>
      <c r="CC17" s="2">
        <f>SQRT(SUMSQ('(3) MB_Glaciers_R23p2-5.5km'!$BD17:CE17))</f>
        <v>26.075078428809608</v>
      </c>
      <c r="CD17" s="2">
        <f>SQRT(SUMSQ('(3) MB_Glaciers_R23p2-5.5km'!$BD17:CF17))</f>
        <v>26.157318708306615</v>
      </c>
      <c r="CE17" s="2">
        <f>SQRT(SUMSQ('(3) MB_Glaciers_R23p2-5.5km'!$BD17:CG17))</f>
        <v>26.264782911331743</v>
      </c>
      <c r="CF17" s="2">
        <f>SQRT(SUMSQ('(3) MB_Glaciers_R23p2-5.5km'!$BD17:CH17))</f>
        <v>26.34002226447808</v>
      </c>
      <c r="CG17" s="2">
        <f>SQRT(SUMSQ('(3) MB_Glaciers_R23p2-5.5km'!$BD17:CI17))</f>
        <v>26.43824533311162</v>
      </c>
      <c r="CH17" s="2">
        <f>SQRT(SUMSQ('(3) MB_Glaciers_R23p2-5.5km'!$BD17:CJ17))</f>
        <v>26.54278571564037</v>
      </c>
      <c r="CI17" s="2">
        <f>SQRT(SUMSQ('(3) MB_Glaciers_R23p2-5.5km'!$BD17:CK17))</f>
        <v>26.643592951128245</v>
      </c>
      <c r="CJ17" s="2">
        <f>SQRT(SUMSQ('(3) MB_Glaciers_R23p2-5.5km'!$BD17:CL17))</f>
        <v>26.738128624026857</v>
      </c>
      <c r="CK17" s="2">
        <f>SQRT(SUMSQ('(3) MB_Glaciers_R23p2-5.5km'!$BD17:CM17))</f>
        <v>26.832523189850409</v>
      </c>
      <c r="CL17" s="2">
        <f>SQRT(SUMSQ('(3) MB_Glaciers_R23p2-5.5km'!$BD17:CN17))</f>
        <v>26.896075101163063</v>
      </c>
      <c r="CM17" s="2">
        <f>SQRT(SUMSQ('(3) MB_Glaciers_R23p2-5.5km'!$BD17:CO17))</f>
        <v>26.963112702938176</v>
      </c>
      <c r="CN17" s="2">
        <f>SQRT(SUMSQ('(3) MB_Glaciers_R23p2-5.5km'!$BD17:CP17))</f>
        <v>27.03761509643488</v>
      </c>
      <c r="CO17" s="2">
        <f>SQRT(SUMSQ('(3) MB_Glaciers_R23p2-5.5km'!$BD17:CQ17))</f>
        <v>27.118714482531288</v>
      </c>
      <c r="CP17" s="2">
        <f>SQRT(SUMSQ('(3) MB_Glaciers_R23p2-5.5km'!$BD17:CR17))</f>
        <v>27.191569957452081</v>
      </c>
      <c r="CQ17" s="2">
        <f>SQRT(SUMSQ('(3) MB_Glaciers_R23p2-5.5km'!$BD17:CS17))</f>
        <v>27.251006861687372</v>
      </c>
      <c r="CR17" s="2">
        <f>SQRT(SUMSQ('(3) MB_Glaciers_R23p2-5.5km'!$BD17:CT17))</f>
        <v>27.31411801462966</v>
      </c>
      <c r="CS17" s="2">
        <f>SQRT(SUMSQ('(3) MB_Glaciers_R23p2-5.5km'!$BD17:CU17))</f>
        <v>27.384658457679095</v>
      </c>
      <c r="CT17" s="2">
        <f>SQRT(SUMSQ('(3) MB_Glaciers_R23p2-5.5km'!$BD17:CV17))</f>
        <v>27.45911419694125</v>
      </c>
      <c r="CU17" s="2">
        <f>SQRT(SUMSQ('(3) MB_Glaciers_R23p2-5.5km'!$BD17:CW17))</f>
        <v>27.528554075465806</v>
      </c>
      <c r="CV17" s="2">
        <f>SQRT(SUMSQ('(3) MB_Glaciers_R23p2-5.5km'!$BD17:CX17))</f>
        <v>27.606342917726973</v>
      </c>
    </row>
    <row r="18" spans="1:100" x14ac:dyDescent="0.2">
      <c r="A18" s="169" t="s">
        <v>13</v>
      </c>
      <c r="B18" s="3" t="s">
        <v>182</v>
      </c>
      <c r="C18" s="170">
        <f>'(3) MB_Glaciers_R23p2-5.5km'!C18</f>
        <v>0.44450000000000012</v>
      </c>
      <c r="D18" s="170">
        <f>C18+'(3) MB_Glaciers_R23p2-5.5km'!D18</f>
        <v>1.5190000000000003</v>
      </c>
      <c r="E18" s="170">
        <f>D18+'(3) MB_Glaciers_R23p2-5.5km'!E18</f>
        <v>0.93350000000000044</v>
      </c>
      <c r="F18" s="170">
        <f>E18+'(3) MB_Glaciers_R23p2-5.5km'!F18</f>
        <v>0.85800000000000054</v>
      </c>
      <c r="G18" s="170">
        <f>F18+'(3) MB_Glaciers_R23p2-5.5km'!G18</f>
        <v>1.3825000000000005</v>
      </c>
      <c r="H18" s="170">
        <f>G18+'(3) MB_Glaciers_R23p2-5.5km'!H18</f>
        <v>1.0470000000000006</v>
      </c>
      <c r="I18" s="170">
        <f>H18+'(3) MB_Glaciers_R23p2-5.5km'!I18</f>
        <v>1.3115000000000006</v>
      </c>
      <c r="J18" s="170">
        <f>I18+'(3) MB_Glaciers_R23p2-5.5km'!J18</f>
        <v>2.2760000000000007</v>
      </c>
      <c r="K18" s="170">
        <f>J18+'(3) MB_Glaciers_R23p2-5.5km'!K18</f>
        <v>1.6305000000000007</v>
      </c>
      <c r="L18" s="170">
        <f>K18+'(3) MB_Glaciers_R23p2-5.5km'!L18</f>
        <v>1.6850000000000007</v>
      </c>
      <c r="M18" s="170">
        <f>L18+'(3) MB_Glaciers_R23p2-5.5km'!M18</f>
        <v>0.45950000000000069</v>
      </c>
      <c r="N18" s="170">
        <f>M18+'(3) MB_Glaciers_R23p2-5.5km'!N18</f>
        <v>1.6740000000000006</v>
      </c>
      <c r="O18" s="170">
        <f>N18+'(3) MB_Glaciers_R23p2-5.5km'!O18</f>
        <v>2.8585000000000007</v>
      </c>
      <c r="P18" s="170">
        <f>O18+'(3) MB_Glaciers_R23p2-5.5km'!P18</f>
        <v>1.5530000000000008</v>
      </c>
      <c r="Q18" s="170">
        <f>P18+'(3) MB_Glaciers_R23p2-5.5km'!Q18</f>
        <v>0.87750000000000083</v>
      </c>
      <c r="R18" s="170">
        <f>Q18+'(3) MB_Glaciers_R23p2-5.5km'!R18</f>
        <v>0.43200000000000083</v>
      </c>
      <c r="S18" s="170">
        <f>R18+'(3) MB_Glaciers_R23p2-5.5km'!S18</f>
        <v>0.67650000000000077</v>
      </c>
      <c r="T18" s="170">
        <f>S18+'(3) MB_Glaciers_R23p2-5.5km'!T18</f>
        <v>-0.39342449999999918</v>
      </c>
      <c r="U18" s="170">
        <f>T18+'(3) MB_Glaciers_R23p2-5.5km'!U18</f>
        <v>-0.31916899999999893</v>
      </c>
      <c r="V18" s="170">
        <f>U18+'(3) MB_Glaciers_R23p2-5.5km'!V18</f>
        <v>-0.62933799999999906</v>
      </c>
      <c r="W18" s="170">
        <f>V18+'(3) MB_Glaciers_R23p2-5.5km'!W18</f>
        <v>-0.48393149999999907</v>
      </c>
      <c r="X18" s="170">
        <f>W18+'(3) MB_Glaciers_R23p2-5.5km'!X18</f>
        <v>-0.12781749999999925</v>
      </c>
      <c r="Y18" s="170">
        <f>X18+'(3) MB_Glaciers_R23p2-5.5km'!Y18</f>
        <v>-0.40100249999999926</v>
      </c>
      <c r="Z18" s="170">
        <f>Y18+'(3) MB_Glaciers_R23p2-5.5km'!Z18</f>
        <v>-1.1220909999999991</v>
      </c>
      <c r="AA18" s="170">
        <f>Z18+'(3) MB_Glaciers_R23p2-5.5km'!AA18</f>
        <v>-0.38086449999999927</v>
      </c>
      <c r="AB18" s="170">
        <f>AA18+'(3) MB_Glaciers_R23p2-5.5km'!AB18</f>
        <v>-5.7322999999999347E-2</v>
      </c>
      <c r="AC18" s="170">
        <f>AB18+'(3) MB_Glaciers_R23p2-5.5km'!AC18</f>
        <v>-0.4021544999999993</v>
      </c>
      <c r="AD18" s="170">
        <f>AC18+'(3) MB_Glaciers_R23p2-5.5km'!AD18</f>
        <v>-1.1853264999999991</v>
      </c>
      <c r="AE18" s="170">
        <f>AD18+'(3) MB_Glaciers_R23p2-5.5km'!AE18</f>
        <v>-1.1426784999999988</v>
      </c>
      <c r="AF18" s="170">
        <f>AE18+'(3) MB_Glaciers_R23p2-5.5km'!AF18</f>
        <v>-2.073065999999999</v>
      </c>
      <c r="AG18" s="170">
        <f>AF18+'(3) MB_Glaciers_R23p2-5.5km'!AG18</f>
        <v>-1.7894984999999988</v>
      </c>
      <c r="AH18" s="170">
        <f>AG18+'(3) MB_Glaciers_R23p2-5.5km'!AH18</f>
        <v>-2.8187154999999988</v>
      </c>
      <c r="AI18" s="170">
        <f>AH18+'(3) MB_Glaciers_R23p2-5.5km'!AI18</f>
        <v>-3.4097974999999989</v>
      </c>
      <c r="AJ18" s="170">
        <f>AI18+'(3) MB_Glaciers_R23p2-5.5km'!AJ18</f>
        <v>-2.5441399999999987</v>
      </c>
      <c r="AK18" s="170">
        <f>AJ18+'(3) MB_Glaciers_R23p2-5.5km'!AK18</f>
        <v>-3.2054534999999986</v>
      </c>
      <c r="AL18" s="170">
        <f>AK18+'(3) MB_Glaciers_R23p2-5.5km'!AL18</f>
        <v>-4.9044389999999982</v>
      </c>
      <c r="AM18" s="170">
        <f>AL18+'(3) MB_Glaciers_R23p2-5.5km'!AM18</f>
        <v>-6.5631929999999983</v>
      </c>
      <c r="AN18" s="170">
        <f>AM18+'(3) MB_Glaciers_R23p2-5.5km'!AN18</f>
        <v>-6.0221654999999981</v>
      </c>
      <c r="AO18" s="170">
        <f>AN18+'(3) MB_Glaciers_R23p2-5.5km'!AO18</f>
        <v>-8.1532409999999977</v>
      </c>
      <c r="AP18" s="170">
        <f>AO18+'(3) MB_Glaciers_R23p2-5.5km'!AP18</f>
        <v>-10.271988499999997</v>
      </c>
      <c r="AQ18" s="170">
        <f>AP18+'(3) MB_Glaciers_R23p2-5.5km'!AQ18</f>
        <v>-11.345153999999997</v>
      </c>
      <c r="AR18" s="170">
        <f>AQ18+'(3) MB_Glaciers_R23p2-5.5km'!AR18</f>
        <v>-12.343425499999997</v>
      </c>
      <c r="AS18" s="170">
        <f>AR18+'(3) MB_Glaciers_R23p2-5.5km'!AS18</f>
        <v>-12.136809499999996</v>
      </c>
      <c r="AT18" s="170">
        <f>AS18+'(3) MB_Glaciers_R23p2-5.5km'!AT18</f>
        <v>-12.506006999999997</v>
      </c>
      <c r="AU18" s="170">
        <f>AT18+'(3) MB_Glaciers_R23p2-5.5km'!AU18</f>
        <v>-13.660091999999997</v>
      </c>
      <c r="AV18" s="170">
        <f>AU18+'(3) MB_Glaciers_R23p2-5.5km'!AV18</f>
        <v>-14.769752499999997</v>
      </c>
      <c r="AW18" s="2">
        <f>AV18+'(3) MB_Glaciers_R23p2-5.5km'!AW18</f>
        <v>-14.566628499999997</v>
      </c>
      <c r="BB18" s="2">
        <f>SQRT('(5) year_D_R23p2-5.5km'!BN16^2+'(5) year_D_R23p2-5.5km'!$M16^2)</f>
        <v>1.6591349591122215</v>
      </c>
      <c r="BC18" s="2">
        <f>SQRT(SUMSQ('(3) MB_Glaciers_R23p2-5.5km'!$BD18:BE18))</f>
        <v>2.3463711609838342</v>
      </c>
      <c r="BD18" s="2">
        <f>SQRT(SUMSQ('(3) MB_Glaciers_R23p2-5.5km'!$BD18:BF18))</f>
        <v>2.8602314648597975</v>
      </c>
      <c r="BE18" s="2">
        <f>SQRT(SUMSQ('(3) MB_Glaciers_R23p2-5.5km'!$BD18:BG18))</f>
        <v>3.2325815748428055</v>
      </c>
      <c r="BF18" s="2">
        <f>SQRT(SUMSQ('(3) MB_Glaciers_R23p2-5.5km'!$BD18:BH18))</f>
        <v>3.515846027896802</v>
      </c>
      <c r="BG18" s="2">
        <f>SQRT(SUMSQ('(3) MB_Glaciers_R23p2-5.5km'!$BD18:BI18))</f>
        <v>3.736939170470889</v>
      </c>
      <c r="BH18" s="2">
        <f>SQRT(SUMSQ('(3) MB_Glaciers_R23p2-5.5km'!$BD18:BJ18))</f>
        <v>3.9116696231335384</v>
      </c>
      <c r="BI18" s="2">
        <f>SQRT(SUMSQ('(3) MB_Glaciers_R23p2-5.5km'!$BD18:BK18))</f>
        <v>4.0506464107638109</v>
      </c>
      <c r="BJ18" s="2">
        <f>SQRT(SUMSQ('(3) MB_Glaciers_R23p2-5.5km'!$BD18:BL18))</f>
        <v>4.1615094259888261</v>
      </c>
      <c r="BK18" s="2">
        <f>SQRT(SUMSQ('(3) MB_Glaciers_R23p2-5.5km'!$BD18:BM18))</f>
        <v>4.2500418614560145</v>
      </c>
      <c r="BL18" s="2">
        <f>SQRT(SUMSQ('(3) MB_Glaciers_R23p2-5.5km'!$BD18:BN18))</f>
        <v>4.3205556554905611</v>
      </c>
      <c r="BM18" s="2">
        <f>SQRT(SUMSQ('(3) MB_Glaciers_R23p2-5.5km'!$BD18:BO18))</f>
        <v>4.3767917589534244</v>
      </c>
      <c r="BN18" s="2">
        <f>SQRT(SUMSQ('(3) MB_Glaciers_R23p2-5.5km'!$BD18:BP18))</f>
        <v>4.4218535196909157</v>
      </c>
      <c r="BO18" s="2">
        <f>SQRT(SUMSQ('(3) MB_Glaciers_R23p2-5.5km'!$BD18:BQ18))</f>
        <v>4.4583807456661182</v>
      </c>
      <c r="BP18" s="2">
        <f>SQRT(SUMSQ('(3) MB_Glaciers_R23p2-5.5km'!$BD18:BR18))</f>
        <v>4.4888876160478866</v>
      </c>
      <c r="BQ18" s="2">
        <f>SQRT(SUMSQ('(3) MB_Glaciers_R23p2-5.5km'!$BD18:BS18))</f>
        <v>4.5158312626999439</v>
      </c>
      <c r="BR18" s="2">
        <f>SQRT(SUMSQ('(3) MB_Glaciers_R23p2-5.5km'!$BD18:BT18))</f>
        <v>4.5415467192713521</v>
      </c>
      <c r="BS18" s="2">
        <f>SQRT(SUMSQ('(3) MB_Glaciers_R23p2-5.5km'!$BD18:BU18))</f>
        <v>4.5692064417898273</v>
      </c>
      <c r="BT18" s="2">
        <f>SQRT(SUMSQ('(3) MB_Glaciers_R23p2-5.5km'!$BD18:BV18))</f>
        <v>4.5995030235492829</v>
      </c>
      <c r="BU18" s="2">
        <f>SQRT(SUMSQ('(3) MB_Glaciers_R23p2-5.5km'!$BD18:BW18))</f>
        <v>4.630668774793226</v>
      </c>
      <c r="BV18" s="2">
        <f>SQRT(SUMSQ('(3) MB_Glaciers_R23p2-5.5km'!$BD18:BX18))</f>
        <v>4.6649609917497097</v>
      </c>
      <c r="BW18" s="2">
        <f>SQRT(SUMSQ('(3) MB_Glaciers_R23p2-5.5km'!$BD18:BY18))</f>
        <v>4.6955797927157796</v>
      </c>
      <c r="BX18" s="2">
        <f>SQRT(SUMSQ('(3) MB_Glaciers_R23p2-5.5km'!$BD18:BZ18))</f>
        <v>4.7252631533170719</v>
      </c>
      <c r="BY18" s="2">
        <f>SQRT(SUMSQ('(3) MB_Glaciers_R23p2-5.5km'!$BD18:CA18))</f>
        <v>4.7518400521492214</v>
      </c>
      <c r="BZ18" s="2">
        <f>SQRT(SUMSQ('(3) MB_Glaciers_R23p2-5.5km'!$BD18:CB18))</f>
        <v>4.7818340829439707</v>
      </c>
      <c r="CA18" s="2">
        <f>SQRT(SUMSQ('(3) MB_Glaciers_R23p2-5.5km'!$BD18:CC18))</f>
        <v>4.8148336981236515</v>
      </c>
      <c r="CB18" s="2">
        <f>SQRT(SUMSQ('(3) MB_Glaciers_R23p2-5.5km'!$BD18:CD18))</f>
        <v>4.8478570305671083</v>
      </c>
      <c r="CC18" s="2">
        <f>SQRT(SUMSQ('(3) MB_Glaciers_R23p2-5.5km'!$BD18:CE18))</f>
        <v>4.8718515197803791</v>
      </c>
      <c r="CD18" s="2">
        <f>SQRT(SUMSQ('(3) MB_Glaciers_R23p2-5.5km'!$BD18:CF18))</f>
        <v>4.8944962198412396</v>
      </c>
      <c r="CE18" s="2">
        <f>SQRT(SUMSQ('(3) MB_Glaciers_R23p2-5.5km'!$BD18:CG18))</f>
        <v>4.9187415634112819</v>
      </c>
      <c r="CF18" s="2">
        <f>SQRT(SUMSQ('(3) MB_Glaciers_R23p2-5.5km'!$BD18:CH18))</f>
        <v>4.9442000793880112</v>
      </c>
      <c r="CG18" s="2">
        <f>SQRT(SUMSQ('(3) MB_Glaciers_R23p2-5.5km'!$BD18:CI18))</f>
        <v>4.9675907940394817</v>
      </c>
      <c r="CH18" s="2">
        <f>SQRT(SUMSQ('(3) MB_Glaciers_R23p2-5.5km'!$BD18:CJ18))</f>
        <v>4.9923331310328214</v>
      </c>
      <c r="CI18" s="2">
        <f>SQRT(SUMSQ('(3) MB_Glaciers_R23p2-5.5km'!$BD18:CK18))</f>
        <v>5.0188736690337885</v>
      </c>
      <c r="CJ18" s="2">
        <f>SQRT(SUMSQ('(3) MB_Glaciers_R23p2-5.5km'!$BD18:CL18))</f>
        <v>5.0434375687223225</v>
      </c>
      <c r="CK18" s="2">
        <f>SQRT(SUMSQ('(3) MB_Glaciers_R23p2-5.5km'!$BD18:CM18))</f>
        <v>5.0652005323274665</v>
      </c>
      <c r="CL18" s="2">
        <f>SQRT(SUMSQ('(3) MB_Glaciers_R23p2-5.5km'!$BD18:CN18))</f>
        <v>5.0872059015372608</v>
      </c>
      <c r="CM18" s="2">
        <f>SQRT(SUMSQ('(3) MB_Glaciers_R23p2-5.5km'!$BD18:CO18))</f>
        <v>5.1057425886926815</v>
      </c>
      <c r="CN18" s="2">
        <f>SQRT(SUMSQ('(3) MB_Glaciers_R23p2-5.5km'!$BD18:CP18))</f>
        <v>5.126249387089973</v>
      </c>
      <c r="CO18" s="2">
        <f>SQRT(SUMSQ('(3) MB_Glaciers_R23p2-5.5km'!$BD18:CQ18))</f>
        <v>5.1470366295279231</v>
      </c>
      <c r="CP18" s="2">
        <f>SQRT(SUMSQ('(3) MB_Glaciers_R23p2-5.5km'!$BD18:CR18))</f>
        <v>5.1677095314225667</v>
      </c>
      <c r="CQ18" s="2">
        <f>SQRT(SUMSQ('(3) MB_Glaciers_R23p2-5.5km'!$BD18:CS18))</f>
        <v>5.1853929649071953</v>
      </c>
      <c r="CR18" s="2">
        <f>SQRT(SUMSQ('(3) MB_Glaciers_R23p2-5.5km'!$BD18:CT18))</f>
        <v>5.2022622382578927</v>
      </c>
      <c r="CS18" s="2">
        <f>SQRT(SUMSQ('(3) MB_Glaciers_R23p2-5.5km'!$BD18:CU18))</f>
        <v>5.2186439277816064</v>
      </c>
      <c r="CT18" s="2">
        <f>SQRT(SUMSQ('(3) MB_Glaciers_R23p2-5.5km'!$BD18:CV18))</f>
        <v>5.2359402836043518</v>
      </c>
      <c r="CU18" s="2">
        <f>SQRT(SUMSQ('(3) MB_Glaciers_R23p2-5.5km'!$BD18:CW18))</f>
        <v>5.2516444427826716</v>
      </c>
      <c r="CV18" s="2">
        <f>SQRT(SUMSQ('(3) MB_Glaciers_R23p2-5.5km'!$BD18:CX18))</f>
        <v>5.268956289678461</v>
      </c>
    </row>
    <row r="19" spans="1:100" x14ac:dyDescent="0.2">
      <c r="A19" s="169" t="s">
        <v>209</v>
      </c>
      <c r="B19" s="3" t="s">
        <v>182</v>
      </c>
      <c r="C19" s="170">
        <f>'(3) MB_Glaciers_R23p2-5.5km'!C19</f>
        <v>0.66</v>
      </c>
      <c r="D19" s="170">
        <f>C19+'(3) MB_Glaciers_R23p2-5.5km'!D19</f>
        <v>1.81</v>
      </c>
      <c r="E19" s="170">
        <f>D19+'(3) MB_Glaciers_R23p2-5.5km'!E19</f>
        <v>1.8</v>
      </c>
      <c r="F19" s="170">
        <f>E19+'(3) MB_Glaciers_R23p2-5.5km'!F19</f>
        <v>2.14</v>
      </c>
      <c r="G19" s="170">
        <f>F19+'(3) MB_Glaciers_R23p2-5.5km'!G19</f>
        <v>2.8000000000000003</v>
      </c>
      <c r="H19" s="170">
        <f>G19+'(3) MB_Glaciers_R23p2-5.5km'!H19</f>
        <v>2.85</v>
      </c>
      <c r="I19" s="170">
        <f>H19+'(3) MB_Glaciers_R23p2-5.5km'!I19</f>
        <v>3.4000000000000004</v>
      </c>
      <c r="J19" s="170">
        <f>I19+'(3) MB_Glaciers_R23p2-5.5km'!J19</f>
        <v>4.2200000000000006</v>
      </c>
      <c r="K19" s="170">
        <f>J19+'(3) MB_Glaciers_R23p2-5.5km'!K19</f>
        <v>4.28</v>
      </c>
      <c r="L19" s="170">
        <f>K19+'(3) MB_Glaciers_R23p2-5.5km'!L19</f>
        <v>4.74</v>
      </c>
      <c r="M19" s="170">
        <f>L19+'(3) MB_Glaciers_R23p2-5.5km'!M19</f>
        <v>4.37</v>
      </c>
      <c r="N19" s="170">
        <f>M19+'(3) MB_Glaciers_R23p2-5.5km'!N19</f>
        <v>5.34</v>
      </c>
      <c r="O19" s="170">
        <f>N19+'(3) MB_Glaciers_R23p2-5.5km'!O19</f>
        <v>6.45</v>
      </c>
      <c r="P19" s="170">
        <f>O19+'(3) MB_Glaciers_R23p2-5.5km'!P19</f>
        <v>6.0600000000000005</v>
      </c>
      <c r="Q19" s="170">
        <f>P19+'(3) MB_Glaciers_R23p2-5.5km'!Q19</f>
        <v>6.16</v>
      </c>
      <c r="R19" s="170">
        <f>Q19+'(3) MB_Glaciers_R23p2-5.5km'!R19</f>
        <v>6.07</v>
      </c>
      <c r="S19" s="170">
        <f>R19+'(3) MB_Glaciers_R23p2-5.5km'!S19</f>
        <v>6.6000000000000005</v>
      </c>
      <c r="T19" s="170">
        <f>S19+'(3) MB_Glaciers_R23p2-5.5km'!T19</f>
        <v>6.36</v>
      </c>
      <c r="U19" s="170">
        <f>T19+'(3) MB_Glaciers_R23p2-5.5km'!U19</f>
        <v>6.9300000000000006</v>
      </c>
      <c r="V19" s="170">
        <f>U19+'(3) MB_Glaciers_R23p2-5.5km'!V19</f>
        <v>7.1800000000000006</v>
      </c>
      <c r="W19" s="170">
        <f>V19+'(3) MB_Glaciers_R23p2-5.5km'!W19</f>
        <v>7.8100000000000005</v>
      </c>
      <c r="X19" s="170">
        <f>W19+'(3) MB_Glaciers_R23p2-5.5km'!X19</f>
        <v>8.5400000000000009</v>
      </c>
      <c r="Y19" s="170">
        <f>X19+'(3) MB_Glaciers_R23p2-5.5km'!Y19</f>
        <v>8.8400000000000016</v>
      </c>
      <c r="Z19" s="170">
        <f>Y19+'(3) MB_Glaciers_R23p2-5.5km'!Z19</f>
        <v>8.8500000000000014</v>
      </c>
      <c r="AA19" s="170">
        <f>Z19+'(3) MB_Glaciers_R23p2-5.5km'!AA19</f>
        <v>9.7700000000000014</v>
      </c>
      <c r="AB19" s="170">
        <f>AA19+'(3) MB_Glaciers_R23p2-5.5km'!AB19</f>
        <v>10.440000000000001</v>
      </c>
      <c r="AC19" s="170">
        <f>AB19+'(3) MB_Glaciers_R23p2-5.5km'!AC19</f>
        <v>10.72</v>
      </c>
      <c r="AD19" s="170">
        <f>AC19+'(3) MB_Glaciers_R23p2-5.5km'!AD19</f>
        <v>10.700000000000001</v>
      </c>
      <c r="AE19" s="170">
        <f>AD19+'(3) MB_Glaciers_R23p2-5.5km'!AE19</f>
        <v>11.010000000000002</v>
      </c>
      <c r="AF19" s="170">
        <f>AE19+'(3) MB_Glaciers_R23p2-5.5km'!AF19</f>
        <v>10.850000000000001</v>
      </c>
      <c r="AG19" s="170">
        <f>AF19+'(3) MB_Glaciers_R23p2-5.5km'!AG19</f>
        <v>11.310000000000002</v>
      </c>
      <c r="AH19" s="170">
        <f>AG19+'(3) MB_Glaciers_R23p2-5.5km'!AH19</f>
        <v>11.010000000000002</v>
      </c>
      <c r="AI19" s="170">
        <f>AH19+'(3) MB_Glaciers_R23p2-5.5km'!AI19</f>
        <v>10.870000000000001</v>
      </c>
      <c r="AJ19" s="170">
        <f>AI19+'(3) MB_Glaciers_R23p2-5.5km'!AJ19</f>
        <v>11.840000000000002</v>
      </c>
      <c r="AK19" s="170">
        <f>AJ19+'(3) MB_Glaciers_R23p2-5.5km'!AK19</f>
        <v>11.890000000000002</v>
      </c>
      <c r="AL19" s="170">
        <f>AK19+'(3) MB_Glaciers_R23p2-5.5km'!AL19</f>
        <v>11.300000000000002</v>
      </c>
      <c r="AM19" s="170">
        <f>AL19+'(3) MB_Glaciers_R23p2-5.5km'!AM19</f>
        <v>10.810000000000002</v>
      </c>
      <c r="AN19" s="170">
        <f>AM19+'(3) MB_Glaciers_R23p2-5.5km'!AN19</f>
        <v>11.470000000000002</v>
      </c>
      <c r="AO19" s="170">
        <f>AN19+'(3) MB_Glaciers_R23p2-5.5km'!AO19</f>
        <v>10.790000000000003</v>
      </c>
      <c r="AP19" s="170">
        <f>AO19+'(3) MB_Glaciers_R23p2-5.5km'!AP19</f>
        <v>9.7900000000000027</v>
      </c>
      <c r="AQ19" s="170">
        <f>AP19+'(3) MB_Glaciers_R23p2-5.5km'!AQ19</f>
        <v>9.4600000000000026</v>
      </c>
      <c r="AR19" s="170">
        <f>AQ19+'(3) MB_Glaciers_R23p2-5.5km'!AR19</f>
        <v>9.0600000000000023</v>
      </c>
      <c r="AS19" s="170">
        <f>AR19+'(3) MB_Glaciers_R23p2-5.5km'!AS19</f>
        <v>9.5600000000000023</v>
      </c>
      <c r="AT19" s="170">
        <f>AS19+'(3) MB_Glaciers_R23p2-5.5km'!AT19</f>
        <v>9.740000000000002</v>
      </c>
      <c r="AU19" s="170">
        <f>AT19+'(3) MB_Glaciers_R23p2-5.5km'!AU19</f>
        <v>9.5400000000000027</v>
      </c>
      <c r="AV19" s="170">
        <f>AU19+'(3) MB_Glaciers_R23p2-5.5km'!AV19</f>
        <v>9.1500000000000021</v>
      </c>
      <c r="AW19" s="2">
        <f>AV19+'(3) MB_Glaciers_R23p2-5.5km'!AW19</f>
        <v>9.6200000000000028</v>
      </c>
      <c r="BB19" s="2">
        <f>SQRT('(5) year_D_R23p2-5.5km'!BN17^2+'(5) year_D_R23p2-5.5km'!$M17^2)</f>
        <v>2.4671569551499323E-2</v>
      </c>
      <c r="BC19" s="2">
        <f>SQRT(SUMSQ('(3) MB_Glaciers_R23p2-5.5km'!$BD19:BE19))</f>
        <v>3.489086826476144E-2</v>
      </c>
      <c r="BD19" s="2">
        <f>SQRT(SUMSQ('(3) MB_Glaciers_R23p2-5.5km'!$BD19:BF19))</f>
        <v>4.2732411965666128E-2</v>
      </c>
      <c r="BE19" s="2">
        <f>SQRT(SUMSQ('(3) MB_Glaciers_R23p2-5.5km'!$BD19:BG19))</f>
        <v>4.9343139102998645E-2</v>
      </c>
      <c r="BF19" s="2">
        <f>SQRT(SUMSQ('(3) MB_Glaciers_R23p2-5.5km'!$BD19:BH19))</f>
        <v>5.5167306628766483E-2</v>
      </c>
      <c r="BG19" s="2">
        <f>SQRT(SUMSQ('(3) MB_Glaciers_R23p2-5.5km'!$BD19:BI19))</f>
        <v>6.0432756554759368E-2</v>
      </c>
      <c r="BH19" s="2">
        <f>SQRT(SUMSQ('(3) MB_Glaciers_R23p2-5.5km'!$BD19:BJ19))</f>
        <v>6.5274837486900578E-2</v>
      </c>
      <c r="BI19" s="2">
        <f>SQRT(SUMSQ('(3) MB_Glaciers_R23p2-5.5km'!$BD19:BK19))</f>
        <v>6.9781736529522881E-2</v>
      </c>
      <c r="BJ19" s="2">
        <f>SQRT(SUMSQ('(3) MB_Glaciers_R23p2-5.5km'!$BD19:BL19))</f>
        <v>7.4014708654497968E-2</v>
      </c>
      <c r="BK19" s="2">
        <f>SQRT(SUMSQ('(3) MB_Glaciers_R23p2-5.5km'!$BD19:BM19))</f>
        <v>7.801835323399671E-2</v>
      </c>
      <c r="BL19" s="2">
        <f>SQRT(SUMSQ('(3) MB_Glaciers_R23p2-5.5km'!$BD19:BN19))</f>
        <v>8.1826339191480107E-2</v>
      </c>
      <c r="BM19" s="2">
        <f>SQRT(SUMSQ('(3) MB_Glaciers_R23p2-5.5km'!$BD19:BO19))</f>
        <v>8.5464823931332243E-2</v>
      </c>
      <c r="BN19" s="2">
        <f>SQRT(SUMSQ('(3) MB_Glaciers_R23p2-5.5km'!$BD19:BP19))</f>
        <v>8.895460906410689E-2</v>
      </c>
      <c r="BO19" s="2">
        <f>SQRT(SUMSQ('(3) MB_Glaciers_R23p2-5.5km'!$BD19:BQ19))</f>
        <v>9.2312560455674486E-2</v>
      </c>
      <c r="BP19" s="2">
        <f>SQRT(SUMSQ('(3) MB_Glaciers_R23p2-5.5km'!$BD19:BR19))</f>
        <v>9.5552577997754851E-2</v>
      </c>
      <c r="BQ19" s="2">
        <f>SQRT(SUMSQ('(3) MB_Glaciers_R23p2-5.5km'!$BD19:BS19))</f>
        <v>9.8686278205997277E-2</v>
      </c>
      <c r="BR19" s="2">
        <f>SQRT(SUMSQ('(3) MB_Glaciers_R23p2-5.5km'!$BD19:BT19))</f>
        <v>0.10172348721060423</v>
      </c>
      <c r="BS19" s="2">
        <f>SQRT(SUMSQ('(3) MB_Glaciers_R23p2-5.5km'!$BD19:BU19))</f>
        <v>0.10467260479428431</v>
      </c>
      <c r="BT19" s="2">
        <f>SQRT(SUMSQ('(3) MB_Glaciers_R23p2-5.5km'!$BD19:BV19))</f>
        <v>0.10754087845352063</v>
      </c>
      <c r="BU19" s="2">
        <f>SQRT(SUMSQ('(3) MB_Glaciers_R23p2-5.5km'!$BD19:BW19))</f>
        <v>0.11033461325753295</v>
      </c>
      <c r="BV19" s="2">
        <f>SQRT(SUMSQ('(3) MB_Glaciers_R23p2-5.5km'!$BD19:BX19))</f>
        <v>0.11305933498311332</v>
      </c>
      <c r="BW19" s="2">
        <f>SQRT(SUMSQ('(3) MB_Glaciers_R23p2-5.5km'!$BD19:BY19))</f>
        <v>0.11571991864393226</v>
      </c>
      <c r="BX19" s="2">
        <f>SQRT(SUMSQ('(3) MB_Glaciers_R23p2-5.5km'!$BD19:BZ19))</f>
        <v>0.11832069098468267</v>
      </c>
      <c r="BY19" s="2">
        <f>SQRT(SUMSQ('(3) MB_Glaciers_R23p2-5.5km'!$BD19:CA19))</f>
        <v>0.12086551310951871</v>
      </c>
      <c r="BZ19" s="2">
        <f>SQRT(SUMSQ('(3) MB_Glaciers_R23p2-5.5km'!$BD19:CB19))</f>
        <v>0.12335784775749659</v>
      </c>
      <c r="CA19" s="2">
        <f>SQRT(SUMSQ('(3) MB_Glaciers_R23p2-5.5km'!$BD19:CC19))</f>
        <v>0.12580081457405662</v>
      </c>
      <c r="CB19" s="2">
        <f>SQRT(SUMSQ('(3) MB_Glaciers_R23p2-5.5km'!$BD19:CD19))</f>
        <v>0.12819723589699836</v>
      </c>
      <c r="CC19" s="2">
        <f>SQRT(SUMSQ('(3) MB_Glaciers_R23p2-5.5km'!$BD19:CE19))</f>
        <v>0.1305496749738011</v>
      </c>
      <c r="CD19" s="2">
        <f>SQRT(SUMSQ('(3) MB_Glaciers_R23p2-5.5km'!$BD19:CF19))</f>
        <v>0.13286046808550533</v>
      </c>
      <c r="CE19" s="2">
        <f>SQRT(SUMSQ('(3) MB_Glaciers_R23p2-5.5km'!$BD19:CG19))</f>
        <v>0.13513175172413791</v>
      </c>
      <c r="CF19" s="2">
        <f>SQRT(SUMSQ('(3) MB_Glaciers_R23p2-5.5km'!$BD19:CH19))</f>
        <v>0.13736548572392016</v>
      </c>
      <c r="CG19" s="2">
        <f>SQRT(SUMSQ('(3) MB_Glaciers_R23p2-5.5km'!$BD19:CI19))</f>
        <v>0.13956347305904573</v>
      </c>
      <c r="CH19" s="2">
        <f>SQRT(SUMSQ('(3) MB_Glaciers_R23p2-5.5km'!$BD19:CJ19))</f>
        <v>0.14172737687700795</v>
      </c>
      <c r="CI19" s="2">
        <f>SQRT(SUMSQ('(3) MB_Glaciers_R23p2-5.5km'!$BD19:CK19))</f>
        <v>0.14385873522512255</v>
      </c>
      <c r="CJ19" s="2">
        <f>SQRT(SUMSQ('(3) MB_Glaciers_R23p2-5.5km'!$BD19:CL19))</f>
        <v>0.14595897384096118</v>
      </c>
      <c r="CK19" s="2">
        <f>SQRT(SUMSQ('(3) MB_Glaciers_R23p2-5.5km'!$BD19:CM19))</f>
        <v>0.14802941730899591</v>
      </c>
      <c r="CL19" s="2">
        <f>SQRT(SUMSQ('(3) MB_Glaciers_R23p2-5.5km'!$BD19:CN19))</f>
        <v>0.15007129883150649</v>
      </c>
      <c r="CM19" s="2">
        <f>SQRT(SUMSQ('(3) MB_Glaciers_R23p2-5.5km'!$BD19:CO19))</f>
        <v>0.15208576881848543</v>
      </c>
      <c r="CN19" s="2">
        <f>SQRT(SUMSQ('(3) MB_Glaciers_R23p2-5.5km'!$BD19:CP19))</f>
        <v>0.15407390246646011</v>
      </c>
      <c r="CO19" s="2">
        <f>SQRT(SUMSQ('(3) MB_Glaciers_R23p2-5.5km'!$BD19:CQ19))</f>
        <v>0.15603670646799339</v>
      </c>
      <c r="CP19" s="2">
        <f>SQRT(SUMSQ('(3) MB_Glaciers_R23p2-5.5km'!$BD19:CR19))</f>
        <v>0.15797512497071556</v>
      </c>
      <c r="CQ19" s="2">
        <f>SQRT(SUMSQ('(3) MB_Glaciers_R23p2-5.5km'!$BD19:CS19))</f>
        <v>0.15989004488600178</v>
      </c>
      <c r="CR19" s="2">
        <f>SQRT(SUMSQ('(3) MB_Glaciers_R23p2-5.5km'!$BD19:CT19))</f>
        <v>0.16178230063199786</v>
      </c>
      <c r="CS19" s="2">
        <f>SQRT(SUMSQ('(3) MB_Glaciers_R23p2-5.5km'!$BD19:CU19))</f>
        <v>0.16365267838296016</v>
      </c>
      <c r="CT19" s="2">
        <f>SQRT(SUMSQ('(3) MB_Glaciers_R23p2-5.5km'!$BD19:CV19))</f>
        <v>0.16550191988629942</v>
      </c>
      <c r="CU19" s="2">
        <f>SQRT(SUMSQ('(3) MB_Glaciers_R23p2-5.5km'!$BD19:CW19))</f>
        <v>0.16733072589989423</v>
      </c>
      <c r="CV19" s="2">
        <f>SQRT(SUMSQ('(3) MB_Glaciers_R23p2-5.5km'!$BD19:CX19))</f>
        <v>0.16913975929485062</v>
      </c>
    </row>
    <row r="20" spans="1:100" x14ac:dyDescent="0.2">
      <c r="A20" s="169" t="s">
        <v>200</v>
      </c>
      <c r="B20" s="3" t="s">
        <v>182</v>
      </c>
      <c r="C20" s="170">
        <f>'(3) MB_Glaciers_R23p2-5.5km'!C20</f>
        <v>3.15</v>
      </c>
      <c r="D20" s="170">
        <f>C20+'(3) MB_Glaciers_R23p2-5.5km'!D20</f>
        <v>8.9700000000000006</v>
      </c>
      <c r="E20" s="170">
        <f>D20+'(3) MB_Glaciers_R23p2-5.5km'!E20</f>
        <v>8.9400000000000013</v>
      </c>
      <c r="F20" s="170">
        <f>E20+'(3) MB_Glaciers_R23p2-5.5km'!F20</f>
        <v>10.350000000000001</v>
      </c>
      <c r="G20" s="170">
        <f>F20+'(3) MB_Glaciers_R23p2-5.5km'!G20</f>
        <v>13.690000000000001</v>
      </c>
      <c r="H20" s="170">
        <f>G20+'(3) MB_Glaciers_R23p2-5.5km'!H20</f>
        <v>14.610000000000001</v>
      </c>
      <c r="I20" s="170">
        <f>H20+'(3) MB_Glaciers_R23p2-5.5km'!I20</f>
        <v>17.170000000000002</v>
      </c>
      <c r="J20" s="170">
        <f>I20+'(3) MB_Glaciers_R23p2-5.5km'!J20</f>
        <v>20.96</v>
      </c>
      <c r="K20" s="170">
        <f>J20+'(3) MB_Glaciers_R23p2-5.5km'!K20</f>
        <v>21.57</v>
      </c>
      <c r="L20" s="170">
        <f>K20+'(3) MB_Glaciers_R23p2-5.5km'!L20</f>
        <v>23.02</v>
      </c>
      <c r="M20" s="170">
        <f>L20+'(3) MB_Glaciers_R23p2-5.5km'!M20</f>
        <v>21.75</v>
      </c>
      <c r="N20" s="170">
        <f>M20+'(3) MB_Glaciers_R23p2-5.5km'!N20</f>
        <v>25.92</v>
      </c>
      <c r="O20" s="170">
        <f>N20+'(3) MB_Glaciers_R23p2-5.5km'!O20</f>
        <v>32.11</v>
      </c>
      <c r="P20" s="170">
        <f>O20+'(3) MB_Glaciers_R23p2-5.5km'!P20</f>
        <v>30.55</v>
      </c>
      <c r="Q20" s="170">
        <f>P20+'(3) MB_Glaciers_R23p2-5.5km'!Q20</f>
        <v>30.16</v>
      </c>
      <c r="R20" s="170">
        <f>Q20+'(3) MB_Glaciers_R23p2-5.5km'!R20</f>
        <v>28.87</v>
      </c>
      <c r="S20" s="170">
        <f>R20+'(3) MB_Glaciers_R23p2-5.5km'!S20</f>
        <v>30.48</v>
      </c>
      <c r="T20" s="170">
        <f>S20+'(3) MB_Glaciers_R23p2-5.5km'!T20</f>
        <v>29.25</v>
      </c>
      <c r="U20" s="170">
        <f>T20+'(3) MB_Glaciers_R23p2-5.5km'!U20</f>
        <v>30.92</v>
      </c>
      <c r="V20" s="170">
        <f>U20+'(3) MB_Glaciers_R23p2-5.5km'!V20</f>
        <v>31.650000000000002</v>
      </c>
      <c r="W20" s="170">
        <f>V20+'(3) MB_Glaciers_R23p2-5.5km'!W20</f>
        <v>34.880000000000003</v>
      </c>
      <c r="X20" s="170">
        <f>W20+'(3) MB_Glaciers_R23p2-5.5km'!X20</f>
        <v>38.010000000000005</v>
      </c>
      <c r="Y20" s="170">
        <f>X20+'(3) MB_Glaciers_R23p2-5.5km'!Y20</f>
        <v>38.970000000000006</v>
      </c>
      <c r="Z20" s="170">
        <f>Y20+'(3) MB_Glaciers_R23p2-5.5km'!Z20</f>
        <v>38.700000000000003</v>
      </c>
      <c r="AA20" s="170">
        <f>Z20+'(3) MB_Glaciers_R23p2-5.5km'!AA20</f>
        <v>41.14</v>
      </c>
      <c r="AB20" s="170">
        <f>AA20+'(3) MB_Glaciers_R23p2-5.5km'!AB20</f>
        <v>44.67</v>
      </c>
      <c r="AC20" s="170">
        <f>AB20+'(3) MB_Glaciers_R23p2-5.5km'!AC20</f>
        <v>46.160000000000004</v>
      </c>
      <c r="AD20" s="170">
        <f>AC20+'(3) MB_Glaciers_R23p2-5.5km'!AD20</f>
        <v>45.95</v>
      </c>
      <c r="AE20" s="170">
        <f>AD20+'(3) MB_Glaciers_R23p2-5.5km'!AE20</f>
        <v>46.89</v>
      </c>
      <c r="AF20" s="170">
        <f>AE20+'(3) MB_Glaciers_R23p2-5.5km'!AF20</f>
        <v>46.51</v>
      </c>
      <c r="AG20" s="170">
        <f>AF20+'(3) MB_Glaciers_R23p2-5.5km'!AG20</f>
        <v>47.949999999999996</v>
      </c>
      <c r="AH20" s="170">
        <f>AG20+'(3) MB_Glaciers_R23p2-5.5km'!AH20</f>
        <v>46.279999999999994</v>
      </c>
      <c r="AI20" s="170">
        <f>AH20+'(3) MB_Glaciers_R23p2-5.5km'!AI20</f>
        <v>44.509999999999991</v>
      </c>
      <c r="AJ20" s="170">
        <f>AI20+'(3) MB_Glaciers_R23p2-5.5km'!AJ20</f>
        <v>47.429999999999993</v>
      </c>
      <c r="AK20" s="170">
        <f>AJ20+'(3) MB_Glaciers_R23p2-5.5km'!AK20</f>
        <v>47.339999999999989</v>
      </c>
      <c r="AL20" s="170">
        <f>AK20+'(3) MB_Glaciers_R23p2-5.5km'!AL20</f>
        <v>43.219999999999992</v>
      </c>
      <c r="AM20" s="170">
        <f>AL20+'(3) MB_Glaciers_R23p2-5.5km'!AM20</f>
        <v>38.639999999999993</v>
      </c>
      <c r="AN20" s="170">
        <f>AM20+'(3) MB_Glaciers_R23p2-5.5km'!AN20</f>
        <v>40.489999999999995</v>
      </c>
      <c r="AO20" s="170">
        <f>AN20+'(3) MB_Glaciers_R23p2-5.5km'!AO20</f>
        <v>35.879999999999995</v>
      </c>
      <c r="AP20" s="170">
        <f>AO20+'(3) MB_Glaciers_R23p2-5.5km'!AP20</f>
        <v>29.639999999999993</v>
      </c>
      <c r="AQ20" s="170">
        <f>AP20+'(3) MB_Glaciers_R23p2-5.5km'!AQ20</f>
        <v>25.669999999999995</v>
      </c>
      <c r="AR20" s="170">
        <f>AQ20+'(3) MB_Glaciers_R23p2-5.5km'!AR20</f>
        <v>21.749999999999993</v>
      </c>
      <c r="AS20" s="170">
        <f>AR20+'(3) MB_Glaciers_R23p2-5.5km'!AS20</f>
        <v>23.189999999999994</v>
      </c>
      <c r="AT20" s="170">
        <f>AS20+'(3) MB_Glaciers_R23p2-5.5km'!AT20</f>
        <v>23.079999999999995</v>
      </c>
      <c r="AU20" s="170">
        <f>AT20+'(3) MB_Glaciers_R23p2-5.5km'!AU20</f>
        <v>21.229999999999993</v>
      </c>
      <c r="AV20" s="170">
        <f>AU20+'(3) MB_Glaciers_R23p2-5.5km'!AV20</f>
        <v>17.659999999999993</v>
      </c>
      <c r="AW20" s="2">
        <f>AV20+'(3) MB_Glaciers_R23p2-5.5km'!AW20</f>
        <v>19.719999999999992</v>
      </c>
      <c r="BB20" s="2">
        <f>SQRT('(5) year_D_R23p2-5.5km'!BN18^2+'(5) year_D_R23p2-5.5km'!$M18^2)</f>
        <v>0.11947023958712276</v>
      </c>
      <c r="BC20" s="2">
        <f>SQRT(SUMSQ('(3) MB_Glaciers_R23p2-5.5km'!$BD20:BE20))</f>
        <v>0.16895643312407205</v>
      </c>
      <c r="BD20" s="2">
        <f>SQRT(SUMSQ('(3) MB_Glaciers_R23p2-5.5km'!$BD20:BF20))</f>
        <v>0.20692852495732322</v>
      </c>
      <c r="BE20" s="2">
        <f>SQRT(SUMSQ('(3) MB_Glaciers_R23p2-5.5km'!$BD20:BG20))</f>
        <v>0.23894047917424552</v>
      </c>
      <c r="BF20" s="2">
        <f>SQRT(SUMSQ('(3) MB_Glaciers_R23p2-5.5km'!$BD20:BH20))</f>
        <v>0.26714357700499292</v>
      </c>
      <c r="BG20" s="2">
        <f>SQRT(SUMSQ('(3) MB_Glaciers_R23p2-5.5km'!$BD20:BI20))</f>
        <v>0.29264112643650597</v>
      </c>
      <c r="BH20" s="2">
        <f>SQRT(SUMSQ('(3) MB_Glaciers_R23p2-5.5km'!$BD20:BJ20))</f>
        <v>0.31608854302083078</v>
      </c>
      <c r="BI20" s="2">
        <f>SQRT(SUMSQ('(3) MB_Glaciers_R23p2-5.5km'!$BD20:BK20))</f>
        <v>0.33791286624814404</v>
      </c>
      <c r="BJ20" s="2">
        <f>SQRT(SUMSQ('(3) MB_Glaciers_R23p2-5.5km'!$BD20:BL20))</f>
        <v>0.35841071876136826</v>
      </c>
      <c r="BK20" s="2">
        <f>SQRT(SUMSQ('(3) MB_Glaciers_R23p2-5.5km'!$BD20:BM20))</f>
        <v>0.37779806970132224</v>
      </c>
      <c r="BL20" s="2">
        <f>SQRT(SUMSQ('(3) MB_Glaciers_R23p2-5.5km'!$BD20:BN20))</f>
        <v>0.39623795832435038</v>
      </c>
      <c r="BM20" s="2">
        <f>SQRT(SUMSQ('(3) MB_Glaciers_R23p2-5.5km'!$BD20:BO20))</f>
        <v>0.41385704991464645</v>
      </c>
      <c r="BN20" s="2">
        <f>SQRT(SUMSQ('(3) MB_Glaciers_R23p2-5.5km'!$BD20:BP20))</f>
        <v>0.43075607472333882</v>
      </c>
      <c r="BO20" s="2">
        <f>SQRT(SUMSQ('(3) MB_Glaciers_R23p2-5.5km'!$BD20:BQ20))</f>
        <v>0.44701670445081038</v>
      </c>
      <c r="BP20" s="2">
        <f>SQRT(SUMSQ('(3) MB_Glaciers_R23p2-5.5km'!$BD20:BR20))</f>
        <v>0.46270624828833645</v>
      </c>
      <c r="BQ20" s="2">
        <f>SQRT(SUMSQ('(3) MB_Glaciers_R23p2-5.5km'!$BD20:BS20))</f>
        <v>0.47788095834849098</v>
      </c>
      <c r="BR20" s="2">
        <f>SQRT(SUMSQ('(3) MB_Glaciers_R23p2-5.5km'!$BD20:BT20))</f>
        <v>0.49258841693555555</v>
      </c>
      <c r="BS20" s="2">
        <f>SQRT(SUMSQ('(3) MB_Glaciers_R23p2-5.5km'!$BD20:BU20))</f>
        <v>0.50686929937221614</v>
      </c>
      <c r="BT20" s="2">
        <f>SQRT(SUMSQ('(3) MB_Glaciers_R23p2-5.5km'!$BD20:BV20))</f>
        <v>0.52075870112086053</v>
      </c>
      <c r="BU20" s="2">
        <f>SQRT(SUMSQ('(3) MB_Glaciers_R23p2-5.5km'!$BD20:BW20))</f>
        <v>0.53428715400998583</v>
      </c>
      <c r="BV20" s="2">
        <f>SQRT(SUMSQ('(3) MB_Glaciers_R23p2-5.5km'!$BD20:BX20))</f>
        <v>0.54748141620249979</v>
      </c>
      <c r="BW20" s="2">
        <f>SQRT(SUMSQ('(3) MB_Glaciers_R23p2-5.5km'!$BD20:BY20))</f>
        <v>0.5603650945893216</v>
      </c>
      <c r="BX20" s="2">
        <f>SQRT(SUMSQ('(3) MB_Glaciers_R23p2-5.5km'!$BD20:BZ20))</f>
        <v>0.57295914110964663</v>
      </c>
      <c r="BY20" s="2">
        <f>SQRT(SUMSQ('(3) MB_Glaciers_R23p2-5.5km'!$BD20:CA20))</f>
        <v>0.58528225287301205</v>
      </c>
      <c r="BZ20" s="2">
        <f>SQRT(SUMSQ('(3) MB_Glaciers_R23p2-5.5km'!$BD20:CB20))</f>
        <v>0.59735119793561398</v>
      </c>
      <c r="CA20" s="2">
        <f>SQRT(SUMSQ('(3) MB_Glaciers_R23p2-5.5km'!$BD20:CC20))</f>
        <v>0.60918108294834428</v>
      </c>
      <c r="CB20" s="2">
        <f>SQRT(SUMSQ('(3) MB_Glaciers_R23p2-5.5km'!$BD20:CD20))</f>
        <v>0.62078557487196984</v>
      </c>
      <c r="CC20" s="2">
        <f>SQRT(SUMSQ('(3) MB_Glaciers_R23p2-5.5km'!$BD20:CE20))</f>
        <v>0.63217708604166178</v>
      </c>
      <c r="CD20" s="2">
        <f>SQRT(SUMSQ('(3) MB_Glaciers_R23p2-5.5km'!$BD20:CF20))</f>
        <v>0.64336692972450116</v>
      </c>
      <c r="CE20" s="2">
        <f>SQRT(SUMSQ('(3) MB_Glaciers_R23p2-5.5km'!$BD20:CG20))</f>
        <v>0.6543654517241384</v>
      </c>
      <c r="CF20" s="2">
        <f>SQRT(SUMSQ('(3) MB_Glaciers_R23p2-5.5km'!$BD20:CH20))</f>
        <v>0.66518214239194684</v>
      </c>
      <c r="CG20" s="2">
        <f>SQRT(SUMSQ('(3) MB_Glaciers_R23p2-5.5km'!$BD20:CI20))</f>
        <v>0.67582573249628841</v>
      </c>
      <c r="CH20" s="2">
        <f>SQRT(SUMSQ('(3) MB_Glaciers_R23p2-5.5km'!$BD20:CJ20))</f>
        <v>0.68630427570513453</v>
      </c>
      <c r="CI20" s="2">
        <f>SQRT(SUMSQ('(3) MB_Glaciers_R23p2-5.5km'!$BD20:CK20))</f>
        <v>0.69662521989815573</v>
      </c>
      <c r="CJ20" s="2">
        <f>SQRT(SUMSQ('(3) MB_Glaciers_R23p2-5.5km'!$BD20:CL20))</f>
        <v>0.70679546910344471</v>
      </c>
      <c r="CK20" s="2">
        <f>SQRT(SUMSQ('(3) MB_Glaciers_R23p2-5.5km'!$BD20:CM20))</f>
        <v>0.71682143752273686</v>
      </c>
      <c r="CL20" s="2">
        <f>SQRT(SUMSQ('(3) MB_Glaciers_R23p2-5.5km'!$BD20:CN20))</f>
        <v>0.72670909684630158</v>
      </c>
      <c r="CM20" s="2">
        <f>SQRT(SUMSQ('(3) MB_Glaciers_R23p2-5.5km'!$BD20:CO20))</f>
        <v>0.73646401784891835</v>
      </c>
      <c r="CN20" s="2">
        <f>SQRT(SUMSQ('(3) MB_Glaciers_R23p2-5.5km'!$BD20:CP20))</f>
        <v>0.74609140708975896</v>
      </c>
      <c r="CO20" s="2">
        <f>SQRT(SUMSQ('(3) MB_Glaciers_R23p2-5.5km'!$BD20:CQ20))</f>
        <v>0.7555961394026447</v>
      </c>
      <c r="CP20" s="2">
        <f>SQRT(SUMSQ('(3) MB_Glaciers_R23p2-5.5km'!$BD20:CR20))</f>
        <v>0.76498278675221532</v>
      </c>
      <c r="CQ20" s="2">
        <f>SQRT(SUMSQ('(3) MB_Glaciers_R23p2-5.5km'!$BD20:CS20))</f>
        <v>0.77425564394080448</v>
      </c>
      <c r="CR20" s="2">
        <f>SQRT(SUMSQ('(3) MB_Glaciers_R23p2-5.5km'!$BD20:CT20))</f>
        <v>0.7834187515761889</v>
      </c>
      <c r="CS20" s="2">
        <f>SQRT(SUMSQ('(3) MB_Glaciers_R23p2-5.5km'!$BD20:CU20))</f>
        <v>0.79247591664870098</v>
      </c>
      <c r="CT20" s="2">
        <f>SQRT(SUMSQ('(3) MB_Glaciers_R23p2-5.5km'!$BD20:CV20))</f>
        <v>0.80143073101497875</v>
      </c>
      <c r="CU20" s="2">
        <f>SQRT(SUMSQ('(3) MB_Glaciers_R23p2-5.5km'!$BD20:CW20))</f>
        <v>0.8102865880429021</v>
      </c>
      <c r="CV20" s="2">
        <f>SQRT(SUMSQ('(3) MB_Glaciers_R23p2-5.5km'!$BD20:CX20))</f>
        <v>0.81904669763647309</v>
      </c>
    </row>
    <row r="21" spans="1:100" x14ac:dyDescent="0.2">
      <c r="A21" s="169" t="s">
        <v>186</v>
      </c>
      <c r="B21" s="3" t="s">
        <v>182</v>
      </c>
      <c r="C21" s="170">
        <f>'(3) MB_Glaciers_R23p2-5.5km'!C21</f>
        <v>3.21</v>
      </c>
      <c r="D21" s="170">
        <f>C21+'(3) MB_Glaciers_R23p2-5.5km'!D21</f>
        <v>9.68</v>
      </c>
      <c r="E21" s="170">
        <f>D21+'(3) MB_Glaciers_R23p2-5.5km'!E21</f>
        <v>11.09</v>
      </c>
      <c r="F21" s="170">
        <f>E21+'(3) MB_Glaciers_R23p2-5.5km'!F21</f>
        <v>12.87</v>
      </c>
      <c r="G21" s="170">
        <f>F21+'(3) MB_Glaciers_R23p2-5.5km'!G21</f>
        <v>16.53</v>
      </c>
      <c r="H21" s="170">
        <f>G21+'(3) MB_Glaciers_R23p2-5.5km'!H21</f>
        <v>18.91</v>
      </c>
      <c r="I21" s="170">
        <f>H21+'(3) MB_Glaciers_R23p2-5.5km'!I21</f>
        <v>22.46</v>
      </c>
      <c r="J21" s="170">
        <f>I21+'(3) MB_Glaciers_R23p2-5.5km'!J21</f>
        <v>27.6</v>
      </c>
      <c r="K21" s="170">
        <f>J21+'(3) MB_Glaciers_R23p2-5.5km'!K21</f>
        <v>28.43</v>
      </c>
      <c r="L21" s="170">
        <f>K21+'(3) MB_Glaciers_R23p2-5.5km'!L21</f>
        <v>28.95</v>
      </c>
      <c r="M21" s="170">
        <f>L21+'(3) MB_Glaciers_R23p2-5.5km'!M21</f>
        <v>28.49</v>
      </c>
      <c r="N21" s="170">
        <f>M21+'(3) MB_Glaciers_R23p2-5.5km'!N21</f>
        <v>33.22</v>
      </c>
      <c r="O21" s="170">
        <f>N21+'(3) MB_Glaciers_R23p2-5.5km'!O21</f>
        <v>41.14</v>
      </c>
      <c r="P21" s="170">
        <f>O21+'(3) MB_Glaciers_R23p2-5.5km'!P21</f>
        <v>40.96</v>
      </c>
      <c r="Q21" s="170">
        <f>P21+'(3) MB_Glaciers_R23p2-5.5km'!Q21</f>
        <v>41.25</v>
      </c>
      <c r="R21" s="170">
        <f>Q21+'(3) MB_Glaciers_R23p2-5.5km'!R21</f>
        <v>40.32</v>
      </c>
      <c r="S21" s="170">
        <f>R21+'(3) MB_Glaciers_R23p2-5.5km'!S21</f>
        <v>42.62</v>
      </c>
      <c r="T21" s="170">
        <f>S21+'(3) MB_Glaciers_R23p2-5.5km'!T21</f>
        <v>42.37</v>
      </c>
      <c r="U21" s="170">
        <f>T21+'(3) MB_Glaciers_R23p2-5.5km'!U21</f>
        <v>44.099999999999994</v>
      </c>
      <c r="V21" s="170">
        <f>U21+'(3) MB_Glaciers_R23p2-5.5km'!V21</f>
        <v>45.44</v>
      </c>
      <c r="W21" s="170">
        <f>V21+'(3) MB_Glaciers_R23p2-5.5km'!W21</f>
        <v>49.339999999999996</v>
      </c>
      <c r="X21" s="170">
        <f>W21+'(3) MB_Glaciers_R23p2-5.5km'!X21</f>
        <v>52.929999999999993</v>
      </c>
      <c r="Y21" s="170">
        <f>X21+'(3) MB_Glaciers_R23p2-5.5km'!Y21</f>
        <v>54.499999999999993</v>
      </c>
      <c r="Z21" s="170">
        <f>Y21+'(3) MB_Glaciers_R23p2-5.5km'!Z21</f>
        <v>54.669999999999995</v>
      </c>
      <c r="AA21" s="170">
        <f>Z21+'(3) MB_Glaciers_R23p2-5.5km'!AA21</f>
        <v>56.359999999999992</v>
      </c>
      <c r="AB21" s="170">
        <f>AA21+'(3) MB_Glaciers_R23p2-5.5km'!AB21</f>
        <v>60.699999999999989</v>
      </c>
      <c r="AC21" s="170">
        <f>AB21+'(3) MB_Glaciers_R23p2-5.5km'!AC21</f>
        <v>62.419999999999987</v>
      </c>
      <c r="AD21" s="170">
        <f>AC21+'(3) MB_Glaciers_R23p2-5.5km'!AD21</f>
        <v>63.249999999999986</v>
      </c>
      <c r="AE21" s="170">
        <f>AD21+'(3) MB_Glaciers_R23p2-5.5km'!AE21</f>
        <v>64.219999999999985</v>
      </c>
      <c r="AF21" s="170">
        <f>AE21+'(3) MB_Glaciers_R23p2-5.5km'!AF21</f>
        <v>65.189999999999984</v>
      </c>
      <c r="AG21" s="170">
        <f>AF21+'(3) MB_Glaciers_R23p2-5.5km'!AG21</f>
        <v>67.309999999999988</v>
      </c>
      <c r="AH21" s="170">
        <f>AG21+'(3) MB_Glaciers_R23p2-5.5km'!AH21</f>
        <v>66.699999999999989</v>
      </c>
      <c r="AI21" s="170">
        <f>AH21+'(3) MB_Glaciers_R23p2-5.5km'!AI21</f>
        <v>65.759999999999991</v>
      </c>
      <c r="AJ21" s="170">
        <f>AI21+'(3) MB_Glaciers_R23p2-5.5km'!AJ21</f>
        <v>68.47999999999999</v>
      </c>
      <c r="AK21" s="170">
        <f>AJ21+'(3) MB_Glaciers_R23p2-5.5km'!AK21</f>
        <v>69.66</v>
      </c>
      <c r="AL21" s="170">
        <f>AK21+'(3) MB_Glaciers_R23p2-5.5km'!AL21</f>
        <v>65.63</v>
      </c>
      <c r="AM21" s="170">
        <f>AL21+'(3) MB_Glaciers_R23p2-5.5km'!AM21</f>
        <v>61.269999999999996</v>
      </c>
      <c r="AN21" s="170">
        <f>AM21+'(3) MB_Glaciers_R23p2-5.5km'!AN21</f>
        <v>63.33</v>
      </c>
      <c r="AO21" s="170">
        <f>AN21+'(3) MB_Glaciers_R23p2-5.5km'!AO21</f>
        <v>59.199999999999996</v>
      </c>
      <c r="AP21" s="170">
        <f>AO21+'(3) MB_Glaciers_R23p2-5.5km'!AP21</f>
        <v>54.269999999999996</v>
      </c>
      <c r="AQ21" s="170">
        <f>AP21+'(3) MB_Glaciers_R23p2-5.5km'!AQ21</f>
        <v>50.269999999999996</v>
      </c>
      <c r="AR21" s="170">
        <f>AQ21+'(3) MB_Glaciers_R23p2-5.5km'!AR21</f>
        <v>47.91</v>
      </c>
      <c r="AS21" s="170">
        <f>AR21+'(3) MB_Glaciers_R23p2-5.5km'!AS21</f>
        <v>50.01</v>
      </c>
      <c r="AT21" s="170">
        <f>AS21+'(3) MB_Glaciers_R23p2-5.5km'!AT21</f>
        <v>49.989999999999995</v>
      </c>
      <c r="AU21" s="170">
        <f>AT21+'(3) MB_Glaciers_R23p2-5.5km'!AU21</f>
        <v>49.149999999999991</v>
      </c>
      <c r="AV21" s="170">
        <f>AU21+'(3) MB_Glaciers_R23p2-5.5km'!AV21</f>
        <v>45.569999999999993</v>
      </c>
      <c r="AW21" s="2">
        <f>AV21+'(3) MB_Glaciers_R23p2-5.5km'!AW21</f>
        <v>48.679999999999993</v>
      </c>
      <c r="BB21" s="2">
        <f>SQRT('(5) year_D_R23p2-5.5km'!BN19^2+'(5) year_D_R23p2-5.5km'!$M19^2)</f>
        <v>0.15596984943746903</v>
      </c>
      <c r="BC21" s="2">
        <f>SQRT(SUMSQ('(3) MB_Glaciers_R23p2-5.5km'!$BD21:BE21))</f>
        <v>0.22057467639575834</v>
      </c>
      <c r="BD21" s="2">
        <f>SQRT(SUMSQ('(3) MB_Glaciers_R23p2-5.5km'!$BD21:BF21))</f>
        <v>0.27014770367456442</v>
      </c>
      <c r="BE21" s="2">
        <f>SQRT(SUMSQ('(3) MB_Glaciers_R23p2-5.5km'!$BD21:BG21))</f>
        <v>0.31193969887493805</v>
      </c>
      <c r="BF21" s="2">
        <f>SQRT(SUMSQ('(3) MB_Glaciers_R23p2-5.5km'!$BD21:BH21))</f>
        <v>0.34875918578258808</v>
      </c>
      <c r="BG21" s="2">
        <f>SQRT(SUMSQ('(3) MB_Glaciers_R23p2-5.5km'!$BD21:BI21))</f>
        <v>0.38204654638051699</v>
      </c>
      <c r="BH21" s="2">
        <f>SQRT(SUMSQ('(3) MB_Glaciers_R23p2-5.5km'!$BD21:BJ21))</f>
        <v>0.41265743363573043</v>
      </c>
      <c r="BI21" s="2">
        <f>SQRT(SUMSQ('(3) MB_Glaciers_R23p2-5.5km'!$BD21:BK21))</f>
        <v>0.44114935279151668</v>
      </c>
      <c r="BJ21" s="2">
        <f>SQRT(SUMSQ('(3) MB_Glaciers_R23p2-5.5km'!$BD21:BL21))</f>
        <v>0.46790954831240705</v>
      </c>
      <c r="BK21" s="2">
        <f>SQRT(SUMSQ('(3) MB_Glaciers_R23p2-5.5km'!$BD21:BM21))</f>
        <v>0.49321997053593392</v>
      </c>
      <c r="BL21" s="2">
        <f>SQRT(SUMSQ('(3) MB_Glaciers_R23p2-5.5km'!$BD21:BN21))</f>
        <v>0.5172934691923089</v>
      </c>
      <c r="BM21" s="2">
        <f>SQRT(SUMSQ('(3) MB_Glaciers_R23p2-5.5km'!$BD21:BO21))</f>
        <v>0.54029540734912884</v>
      </c>
      <c r="BN21" s="2">
        <f>SQRT(SUMSQ('(3) MB_Glaciers_R23p2-5.5km'!$BD21:BP21))</f>
        <v>0.56235728957319275</v>
      </c>
      <c r="BO21" s="2">
        <f>SQRT(SUMSQ('(3) MB_Glaciers_R23p2-5.5km'!$BD21:BQ21))</f>
        <v>0.58358573926172541</v>
      </c>
      <c r="BP21" s="2">
        <f>SQRT(SUMSQ('(3) MB_Glaciers_R23p2-5.5km'!$BD21:BR21))</f>
        <v>0.60406862938179573</v>
      </c>
      <c r="BQ21" s="2">
        <f>SQRT(SUMSQ('(3) MB_Glaciers_R23p2-5.5km'!$BD21:BS21))</f>
        <v>0.623879397749876</v>
      </c>
      <c r="BR21" s="2">
        <f>SQRT(SUMSQ('(3) MB_Glaciers_R23p2-5.5km'!$BD21:BT21))</f>
        <v>0.64308016364236797</v>
      </c>
      <c r="BS21" s="2">
        <f>SQRT(SUMSQ('(3) MB_Glaciers_R23p2-5.5km'!$BD21:BU21))</f>
        <v>0.66172402918727491</v>
      </c>
      <c r="BT21" s="2">
        <f>SQRT(SUMSQ('(3) MB_Glaciers_R23p2-5.5km'!$BD21:BV21))</f>
        <v>0.67985681193718162</v>
      </c>
      <c r="BU21" s="2">
        <f>SQRT(SUMSQ('(3) MB_Glaciers_R23p2-5.5km'!$BD21:BW21))</f>
        <v>0.69751837156517604</v>
      </c>
      <c r="BV21" s="2">
        <f>SQRT(SUMSQ('(3) MB_Glaciers_R23p2-5.5km'!$BD21:BX21))</f>
        <v>0.71474364117806732</v>
      </c>
      <c r="BW21" s="2">
        <f>SQRT(SUMSQ('(3) MB_Glaciers_R23p2-5.5km'!$BD21:BY21))</f>
        <v>0.73156343985879213</v>
      </c>
      <c r="BX21" s="2">
        <f>SQRT(SUMSQ('(3) MB_Glaciers_R23p2-5.5km'!$BD21:BZ21))</f>
        <v>0.74800512061855251</v>
      </c>
      <c r="BY21" s="2">
        <f>SQRT(SUMSQ('(3) MB_Glaciers_R23p2-5.5km'!$BD21:CA21))</f>
        <v>0.76409309276103399</v>
      </c>
      <c r="BZ21" s="2">
        <f>SQRT(SUMSQ('(3) MB_Glaciers_R23p2-5.5km'!$BD21:CB21))</f>
        <v>0.77984924718734505</v>
      </c>
      <c r="CA21" s="2">
        <f>SQRT(SUMSQ('(3) MB_Glaciers_R23p2-5.5km'!$BD21:CC21))</f>
        <v>0.7952933058137831</v>
      </c>
      <c r="CB21" s="2">
        <f>SQRT(SUMSQ('(3) MB_Glaciers_R23p2-5.5km'!$BD21:CD21))</f>
        <v>0.81044311102369315</v>
      </c>
      <c r="CC21" s="2">
        <f>SQRT(SUMSQ('(3) MB_Glaciers_R23p2-5.5km'!$BD21:CE21))</f>
        <v>0.82531486727146086</v>
      </c>
      <c r="CD21" s="2">
        <f>SQRT(SUMSQ('(3) MB_Glaciers_R23p2-5.5km'!$BD21:CF21))</f>
        <v>0.83992334416472547</v>
      </c>
      <c r="CE21" s="2">
        <f>SQRT(SUMSQ('(3) MB_Glaciers_R23p2-5.5km'!$BD21:CG21))</f>
        <v>0.85428204827586218</v>
      </c>
      <c r="CF21" s="2">
        <f>SQRT(SUMSQ('(3) MB_Glaciers_R23p2-5.5km'!$BD21:CH21))</f>
        <v>0.86840336937390405</v>
      </c>
      <c r="CG21" s="2">
        <f>SQRT(SUMSQ('(3) MB_Glaciers_R23p2-5.5km'!$BD21:CI21))</f>
        <v>0.88229870558303325</v>
      </c>
      <c r="CH21" s="2">
        <f>SQRT(SUMSQ('(3) MB_Glaciers_R23p2-5.5km'!$BD21:CJ21))</f>
        <v>0.89597857106464485</v>
      </c>
      <c r="CI21" s="2">
        <f>SQRT(SUMSQ('(3) MB_Glaciers_R23p2-5.5km'!$BD21:CK21))</f>
        <v>0.90945268911614607</v>
      </c>
      <c r="CJ21" s="2">
        <f>SQRT(SUMSQ('(3) MB_Glaciers_R23p2-5.5km'!$BD21:CL21))</f>
        <v>0.92273007303010135</v>
      </c>
      <c r="CK21" s="2">
        <f>SQRT(SUMSQ('(3) MB_Glaciers_R23p2-5.5km'!$BD21:CM21))</f>
        <v>0.935819096624814</v>
      </c>
      <c r="CL21" s="2">
        <f>SQRT(SUMSQ('(3) MB_Glaciers_R23p2-5.5km'!$BD21:CN21))</f>
        <v>0.94872755601449132</v>
      </c>
      <c r="CM21" s="2">
        <f>SQRT(SUMSQ('(3) MB_Glaciers_R23p2-5.5km'!$BD21:CO21))</f>
        <v>0.9614627239132969</v>
      </c>
      <c r="CN21" s="2">
        <f>SQRT(SUMSQ('(3) MB_Glaciers_R23p2-5.5km'!$BD21:CP21))</f>
        <v>0.97403139754749346</v>
      </c>
      <c r="CO21" s="2">
        <f>SQRT(SUMSQ('(3) MB_Glaciers_R23p2-5.5km'!$BD21:CQ21))</f>
        <v>0.98643994107186783</v>
      </c>
      <c r="CP21" s="2">
        <f>SQRT(SUMSQ('(3) MB_Glaciers_R23p2-5.5km'!$BD21:CR21))</f>
        <v>0.99869432324180996</v>
      </c>
      <c r="CQ21" s="2">
        <f>SQRT(SUMSQ('(3) MB_Glaciers_R23p2-5.5km'!$BD21:CS21))</f>
        <v>1.0108001509739517</v>
      </c>
      <c r="CR21" s="2">
        <f>SQRT(SUMSQ('(3) MB_Glaciers_R23p2-5.5km'!$BD21:CT21))</f>
        <v>1.0227626993308421</v>
      </c>
      <c r="CS21" s="2">
        <f>SQRT(SUMSQ('(3) MB_Glaciers_R23p2-5.5km'!$BD21:CU21))</f>
        <v>1.034586938384618</v>
      </c>
      <c r="CT21" s="2">
        <f>SQRT(SUMSQ('(3) MB_Glaciers_R23p2-5.5km'!$BD21:CV21))</f>
        <v>1.0462775573477643</v>
      </c>
      <c r="CU21" s="2">
        <f>SQRT(SUMSQ('(3) MB_Glaciers_R23p2-5.5km'!$BD21:CW21))</f>
        <v>1.05783898630328</v>
      </c>
      <c r="CV21" s="2">
        <f>SQRT(SUMSQ('(3) MB_Glaciers_R23p2-5.5km'!$BD21:CX21))</f>
        <v>1.069275415819843</v>
      </c>
    </row>
    <row r="22" spans="1:100" x14ac:dyDescent="0.2">
      <c r="A22" s="169" t="s">
        <v>12</v>
      </c>
      <c r="B22" s="3" t="s">
        <v>182</v>
      </c>
      <c r="C22" s="170">
        <f>'(3) MB_Glaciers_R23p2-5.5km'!C22</f>
        <v>-6.3818223799998464E-3</v>
      </c>
      <c r="D22" s="170">
        <f>C22+'(3) MB_Glaciers_R23p2-5.5km'!D22</f>
        <v>1.4372363552400005</v>
      </c>
      <c r="E22" s="170">
        <f>D22+'(3) MB_Glaciers_R23p2-5.5km'!E22</f>
        <v>-0.12914546713999897</v>
      </c>
      <c r="F22" s="170">
        <f>E22+'(3) MB_Glaciers_R23p2-5.5km'!F22</f>
        <v>-1.1055272895199986</v>
      </c>
      <c r="G22" s="170">
        <f>F22+'(3) MB_Glaciers_R23p2-5.5km'!G22</f>
        <v>-0.26190911189999788</v>
      </c>
      <c r="H22" s="170">
        <f>G22+'(3) MB_Glaciers_R23p2-5.5km'!H22</f>
        <v>0.30170906572000256</v>
      </c>
      <c r="I22" s="170">
        <f>H22+'(3) MB_Glaciers_R23p2-5.5km'!I22</f>
        <v>0.70532724334000285</v>
      </c>
      <c r="J22" s="170">
        <f>I22+'(3) MB_Glaciers_R23p2-5.5km'!J22</f>
        <v>3.1289454209600036</v>
      </c>
      <c r="K22" s="170">
        <f>J22+'(3) MB_Glaciers_R23p2-5.5km'!K22</f>
        <v>9.2563598580003958E-2</v>
      </c>
      <c r="L22" s="170">
        <f>K22+'(3) MB_Glaciers_R23p2-5.5km'!L22</f>
        <v>-1.743818223799996</v>
      </c>
      <c r="M22" s="170">
        <f>L22+'(3) MB_Glaciers_R23p2-5.5km'!M22</f>
        <v>-4.010200046179996</v>
      </c>
      <c r="N22" s="170">
        <f>M22+'(3) MB_Glaciers_R23p2-5.5km'!N22</f>
        <v>-1.8265818685599955</v>
      </c>
      <c r="O22" s="170">
        <f>N22+'(3) MB_Glaciers_R23p2-5.5km'!O22</f>
        <v>2.1170363090600048</v>
      </c>
      <c r="P22" s="170">
        <f>O22+'(3) MB_Glaciers_R23p2-5.5km'!P22</f>
        <v>0.76065448668000535</v>
      </c>
      <c r="Q22" s="170">
        <f>P22+'(3) MB_Glaciers_R23p2-5.5km'!Q22</f>
        <v>-1.0157273356999941</v>
      </c>
      <c r="R22" s="170">
        <f>Q22+'(3) MB_Glaciers_R23p2-5.5km'!R22</f>
        <v>-2.5721091580799937</v>
      </c>
      <c r="S22" s="170">
        <f>R22+'(3) MB_Glaciers_R23p2-5.5km'!S22</f>
        <v>-2.3284909804599936</v>
      </c>
      <c r="T22" s="170">
        <f>S22+'(3) MB_Glaciers_R23p2-5.5km'!T22</f>
        <v>-4.2748728028399929</v>
      </c>
      <c r="U22" s="170">
        <f>T22+'(3) MB_Glaciers_R23p2-5.5km'!U22</f>
        <v>-5.2912546252199926</v>
      </c>
      <c r="V22" s="170">
        <f>U22+'(3) MB_Glaciers_R23p2-5.5km'!V22</f>
        <v>-5.9707359710199928</v>
      </c>
      <c r="W22" s="170">
        <f>V22+'(3) MB_Glaciers_R23p2-5.5km'!W22</f>
        <v>-4.8533168402399918</v>
      </c>
      <c r="X22" s="170">
        <f>W22+'(3) MB_Glaciers_R23p2-5.5km'!X22</f>
        <v>-4.9001145747999919</v>
      </c>
      <c r="Y22" s="170">
        <f>X22+'(3) MB_Glaciers_R23p2-5.5km'!Y22</f>
        <v>-4.9749467035099899</v>
      </c>
      <c r="Z22" s="170">
        <f>Y22+'(3) MB_Glaciers_R23p2-5.5km'!Z22</f>
        <v>-6.4678640586099885</v>
      </c>
      <c r="AA22" s="170">
        <f>Z22+'(3) MB_Glaciers_R23p2-5.5km'!AA22</f>
        <v>-6.2192987141399865</v>
      </c>
      <c r="AB22" s="170">
        <f>AA22+'(3) MB_Glaciers_R23p2-5.5km'!AB22</f>
        <v>-5.0760367741399861</v>
      </c>
      <c r="AC22" s="170">
        <f>AB22+'(3) MB_Glaciers_R23p2-5.5km'!AC22</f>
        <v>-5.2545449841399856</v>
      </c>
      <c r="AD22" s="170">
        <f>AC22+'(3) MB_Glaciers_R23p2-5.5km'!AD22</f>
        <v>-6.128304109359985</v>
      </c>
      <c r="AE22" s="170">
        <f>AD22+'(3) MB_Glaciers_R23p2-5.5km'!AE22</f>
        <v>-6.7334902669599854</v>
      </c>
      <c r="AF22" s="170">
        <f>AE22+'(3) MB_Glaciers_R23p2-5.5km'!AF22</f>
        <v>-6.1833999552899845</v>
      </c>
      <c r="AG22" s="170">
        <f>AF22+'(3) MB_Glaciers_R23p2-5.5km'!AG22</f>
        <v>-8.5802048825599826</v>
      </c>
      <c r="AH22" s="170">
        <f>AG22+'(3) MB_Glaciers_R23p2-5.5km'!AH22</f>
        <v>-11.620343185439983</v>
      </c>
      <c r="AI22" s="170">
        <f>AH22+'(3) MB_Glaciers_R23p2-5.5km'!AI22</f>
        <v>-11.865588881519983</v>
      </c>
      <c r="AJ22" s="170">
        <f>AI22+'(3) MB_Glaciers_R23p2-5.5km'!AJ22</f>
        <v>-11.293914069719982</v>
      </c>
      <c r="AK22" s="170">
        <f>AJ22+'(3) MB_Glaciers_R23p2-5.5km'!AK22</f>
        <v>-13.004196304709982</v>
      </c>
      <c r="AL22" s="170">
        <f>AK22+'(3) MB_Glaciers_R23p2-5.5km'!AL22</f>
        <v>-17.752674820909981</v>
      </c>
      <c r="AM22" s="170">
        <f>AL22+'(3) MB_Glaciers_R23p2-5.5km'!AM22</f>
        <v>-21.44788128751998</v>
      </c>
      <c r="AN22" s="170">
        <f>AM22+'(3) MB_Glaciers_R23p2-5.5km'!AN22</f>
        <v>-21.265831174159977</v>
      </c>
      <c r="AO22" s="170">
        <f>AN22+'(3) MB_Glaciers_R23p2-5.5km'!AO22</f>
        <v>-25.766061192059976</v>
      </c>
      <c r="AP22" s="170">
        <f>AO22+'(3) MB_Glaciers_R23p2-5.5km'!AP22</f>
        <v>-30.711663541399975</v>
      </c>
      <c r="AQ22" s="170">
        <f>AP22+'(3) MB_Glaciers_R23p2-5.5km'!AQ22</f>
        <v>-34.836261126419977</v>
      </c>
      <c r="AR22" s="170">
        <f>AQ22+'(3) MB_Glaciers_R23p2-5.5km'!AR22</f>
        <v>-36.138575540169981</v>
      </c>
      <c r="AS22" s="170">
        <f>AR22+'(3) MB_Glaciers_R23p2-5.5km'!AS22</f>
        <v>-37.28211697320998</v>
      </c>
      <c r="AT22" s="170">
        <f>AS22+'(3) MB_Glaciers_R23p2-5.5km'!AT22</f>
        <v>-38.802816632059979</v>
      </c>
      <c r="AU22" s="170">
        <f>AT22+'(3) MB_Glaciers_R23p2-5.5km'!AU22</f>
        <v>-40.207921984059979</v>
      </c>
      <c r="AV22" s="170">
        <f>AU22+'(3) MB_Glaciers_R23p2-5.5km'!AV22</f>
        <v>-43.890912409579975</v>
      </c>
      <c r="AW22" s="2">
        <f>AV22+'(3) MB_Glaciers_R23p2-5.5km'!AW22</f>
        <v>-43.084687976219975</v>
      </c>
      <c r="BB22" s="2">
        <f>SQRT('(5) year_D_R23p2-5.5km'!BN20^2+'(5) year_D_R23p2-5.5km'!$M20^2)</f>
        <v>8.421675521024353</v>
      </c>
      <c r="BC22" s="2">
        <f>SQRT(SUMSQ('(3) MB_Glaciers_R23p2-5.5km'!$BD22:BE22))</f>
        <v>11.910047739738141</v>
      </c>
      <c r="BD22" s="2">
        <f>SQRT(SUMSQ('(3) MB_Glaciers_R23p2-5.5km'!$BD22:BF22))</f>
        <v>14.586769887273276</v>
      </c>
      <c r="BE22" s="2">
        <f>SQRT(SUMSQ('(3) MB_Glaciers_R23p2-5.5km'!$BD22:BG22))</f>
        <v>16.843351042048706</v>
      </c>
      <c r="BF22" s="2">
        <f>SQRT(SUMSQ('(3) MB_Glaciers_R23p2-5.5km'!$BD22:BH22))</f>
        <v>18.831438949456413</v>
      </c>
      <c r="BG22" s="2">
        <f>SQRT(SUMSQ('(3) MB_Glaciers_R23p2-5.5km'!$BD22:BI22))</f>
        <v>20.628807805797329</v>
      </c>
      <c r="BH22" s="2">
        <f>SQRT(SUMSQ('(3) MB_Glaciers_R23p2-5.5km'!$BD22:BJ22))</f>
        <v>22.238686326843919</v>
      </c>
      <c r="BI22" s="2">
        <f>SQRT(SUMSQ('(3) MB_Glaciers_R23p2-5.5km'!$BD22:BK22))</f>
        <v>23.537305157423749</v>
      </c>
      <c r="BJ22" s="2">
        <f>SQRT(SUMSQ('(3) MB_Glaciers_R23p2-5.5km'!$BD22:BL22))</f>
        <v>24.595935761150063</v>
      </c>
      <c r="BK22" s="2">
        <f>SQRT(SUMSQ('(3) MB_Glaciers_R23p2-5.5km'!$BD22:BM22))</f>
        <v>25.465611675917376</v>
      </c>
      <c r="BL22" s="2">
        <f>SQRT(SUMSQ('(3) MB_Glaciers_R23p2-5.5km'!$BD22:BN22))</f>
        <v>26.18222015619962</v>
      </c>
      <c r="BM22" s="2">
        <f>SQRT(SUMSQ('(3) MB_Glaciers_R23p2-5.5km'!$BD22:BO22))</f>
        <v>26.773258031751464</v>
      </c>
      <c r="BN22" s="2">
        <f>SQRT(SUMSQ('(3) MB_Glaciers_R23p2-5.5km'!$BD22:BP22))</f>
        <v>27.259258438086068</v>
      </c>
      <c r="BO22" s="2">
        <f>SQRT(SUMSQ('(3) MB_Glaciers_R23p2-5.5km'!$BD22:BQ22))</f>
        <v>27.65912092709296</v>
      </c>
      <c r="BP22" s="2">
        <f>SQRT(SUMSQ('(3) MB_Glaciers_R23p2-5.5km'!$BD22:BR22))</f>
        <v>27.986308255212951</v>
      </c>
      <c r="BQ22" s="2">
        <f>SQRT(SUMSQ('(3) MB_Glaciers_R23p2-5.5km'!$BD22:BS22))</f>
        <v>28.252174390190888</v>
      </c>
      <c r="BR22" s="2">
        <f>SQRT(SUMSQ('(3) MB_Glaciers_R23p2-5.5km'!$BD22:BT22))</f>
        <v>28.467173857677089</v>
      </c>
      <c r="BS22" s="2">
        <f>SQRT(SUMSQ('(3) MB_Glaciers_R23p2-5.5km'!$BD22:BU22))</f>
        <v>28.640137809306097</v>
      </c>
      <c r="BT22" s="2">
        <f>SQRT(SUMSQ('(3) MB_Glaciers_R23p2-5.5km'!$BD22:BV22))</f>
        <v>28.779170261685845</v>
      </c>
      <c r="BU22" s="2">
        <f>SQRT(SUMSQ('(3) MB_Glaciers_R23p2-5.5km'!$BD22:BW22))</f>
        <v>28.893839257063942</v>
      </c>
      <c r="BV22" s="2">
        <f>SQRT(SUMSQ('(3) MB_Glaciers_R23p2-5.5km'!$BD22:BX22))</f>
        <v>28.998158839717441</v>
      </c>
      <c r="BW22" s="2">
        <f>SQRT(SUMSQ('(3) MB_Glaciers_R23p2-5.5km'!$BD22:BY22))</f>
        <v>29.102050543491679</v>
      </c>
      <c r="BX22" s="2">
        <f>SQRT(SUMSQ('(3) MB_Glaciers_R23p2-5.5km'!$BD22:BZ22))</f>
        <v>29.20966740238995</v>
      </c>
      <c r="BY22" s="2">
        <f>SQRT(SUMSQ('(3) MB_Glaciers_R23p2-5.5km'!$BD22:CA22))</f>
        <v>29.314143974461178</v>
      </c>
      <c r="BZ22" s="2">
        <f>SQRT(SUMSQ('(3) MB_Glaciers_R23p2-5.5km'!$BD22:CB22))</f>
        <v>29.408824285796641</v>
      </c>
      <c r="CA22" s="2">
        <f>SQRT(SUMSQ('(3) MB_Glaciers_R23p2-5.5km'!$BD22:CC22))</f>
        <v>29.491860113605487</v>
      </c>
      <c r="CB22" s="2">
        <f>SQRT(SUMSQ('(3) MB_Glaciers_R23p2-5.5km'!$BD22:CD22))</f>
        <v>29.578545307037462</v>
      </c>
      <c r="CC22" s="2">
        <f>SQRT(SUMSQ('(3) MB_Glaciers_R23p2-5.5km'!$BD22:CE22))</f>
        <v>29.67379827212649</v>
      </c>
      <c r="CD22" s="2">
        <f>SQRT(SUMSQ('(3) MB_Glaciers_R23p2-5.5km'!$BD22:CF22))</f>
        <v>29.761843815495673</v>
      </c>
      <c r="CE22" s="2">
        <f>SQRT(SUMSQ('(3) MB_Glaciers_R23p2-5.5km'!$BD22:CG22))</f>
        <v>29.851632609867551</v>
      </c>
      <c r="CF22" s="2">
        <f>SQRT(SUMSQ('(3) MB_Glaciers_R23p2-5.5km'!$BD22:CH22))</f>
        <v>30.045274995655607</v>
      </c>
      <c r="CG22" s="2">
        <f>SQRT(SUMSQ('(3) MB_Glaciers_R23p2-5.5km'!$BD22:CI22))</f>
        <v>30.210483613760498</v>
      </c>
      <c r="CH22" s="2">
        <f>SQRT(SUMSQ('(3) MB_Glaciers_R23p2-5.5km'!$BD22:CJ22))</f>
        <v>30.318569915189602</v>
      </c>
      <c r="CI22" s="2">
        <f>SQRT(SUMSQ('(3) MB_Glaciers_R23p2-5.5km'!$BD22:CK22))</f>
        <v>30.41300256296563</v>
      </c>
      <c r="CJ22" s="2">
        <f>SQRT(SUMSQ('(3) MB_Glaciers_R23p2-5.5km'!$BD22:CL22))</f>
        <v>30.549233660624409</v>
      </c>
      <c r="CK22" s="2">
        <f>SQRT(SUMSQ('(3) MB_Glaciers_R23p2-5.5km'!$BD22:CM22))</f>
        <v>30.664421082660777</v>
      </c>
      <c r="CL22" s="2">
        <f>SQRT(SUMSQ('(3) MB_Glaciers_R23p2-5.5km'!$BD22:CN22))</f>
        <v>30.780326472334455</v>
      </c>
      <c r="CM22" s="2">
        <f>SQRT(SUMSQ('(3) MB_Glaciers_R23p2-5.5km'!$BD22:CO22))</f>
        <v>30.888359952499442</v>
      </c>
      <c r="CN22" s="2">
        <f>SQRT(SUMSQ('(3) MB_Glaciers_R23p2-5.5km'!$BD22:CP22))</f>
        <v>31.006448976087359</v>
      </c>
      <c r="CO22" s="2">
        <f>SQRT(SUMSQ('(3) MB_Glaciers_R23p2-5.5km'!$BD22:CQ22))</f>
        <v>31.122497007670688</v>
      </c>
      <c r="CP22" s="2">
        <f>SQRT(SUMSQ('(3) MB_Glaciers_R23p2-5.5km'!$BD22:CR22))</f>
        <v>31.251680272857151</v>
      </c>
      <c r="CQ22" s="2">
        <f>SQRT(SUMSQ('(3) MB_Glaciers_R23p2-5.5km'!$BD22:CS22))</f>
        <v>31.36455314522167</v>
      </c>
      <c r="CR22" s="2">
        <f>SQRT(SUMSQ('(3) MB_Glaciers_R23p2-5.5km'!$BD22:CT22))</f>
        <v>31.477181192745121</v>
      </c>
      <c r="CS22" s="2">
        <f>SQRT(SUMSQ('(3) MB_Glaciers_R23p2-5.5km'!$BD22:CU22))</f>
        <v>31.564995680781404</v>
      </c>
      <c r="CT22" s="2">
        <f>SQRT(SUMSQ('(3) MB_Glaciers_R23p2-5.5km'!$BD22:CV22))</f>
        <v>31.66610676292602</v>
      </c>
      <c r="CU22" s="2">
        <f>SQRT(SUMSQ('(3) MB_Glaciers_R23p2-5.5km'!$BD22:CW22))</f>
        <v>31.754294398667238</v>
      </c>
      <c r="CV22" s="2">
        <f>SQRT(SUMSQ('(3) MB_Glaciers_R23p2-5.5km'!$BD22:CX22))</f>
        <v>31.863934607341626</v>
      </c>
    </row>
    <row r="23" spans="1:100" x14ac:dyDescent="0.2">
      <c r="A23" s="169" t="s">
        <v>11</v>
      </c>
      <c r="B23" s="3" t="s">
        <v>182</v>
      </c>
      <c r="C23" s="170">
        <f>'(3) MB_Glaciers_R23p2-5.5km'!C23</f>
        <v>-0.35215089999999982</v>
      </c>
      <c r="D23" s="170">
        <f>C23+'(3) MB_Glaciers_R23p2-5.5km'!D23</f>
        <v>0.18569820000000048</v>
      </c>
      <c r="E23" s="170">
        <f>D23+'(3) MB_Glaciers_R23p2-5.5km'!E23</f>
        <v>-0.9764526999999994</v>
      </c>
      <c r="F23" s="170">
        <f>E23+'(3) MB_Glaciers_R23p2-5.5km'!F23</f>
        <v>-2.0586035999999992</v>
      </c>
      <c r="G23" s="170">
        <f>F23+'(3) MB_Glaciers_R23p2-5.5km'!G23</f>
        <v>-2.4207544999999993</v>
      </c>
      <c r="H23" s="170">
        <f>G23+'(3) MB_Glaciers_R23p2-5.5km'!H23</f>
        <v>-2.462905399999999</v>
      </c>
      <c r="I23" s="170">
        <f>H23+'(3) MB_Glaciers_R23p2-5.5km'!I23</f>
        <v>-2.9050562999999991</v>
      </c>
      <c r="J23" s="170">
        <f>I23+'(3) MB_Glaciers_R23p2-5.5km'!J23</f>
        <v>-2.547207199999999</v>
      </c>
      <c r="K23" s="170">
        <f>J23+'(3) MB_Glaciers_R23p2-5.5km'!K23</f>
        <v>-3.8193580999999988</v>
      </c>
      <c r="L23" s="170">
        <f>K23+'(3) MB_Glaciers_R23p2-5.5km'!L23</f>
        <v>-4.9715089999999984</v>
      </c>
      <c r="M23" s="170">
        <f>L23+'(3) MB_Glaciers_R23p2-5.5km'!M23</f>
        <v>-6.3636598999999983</v>
      </c>
      <c r="N23" s="170">
        <f>M23+'(3) MB_Glaciers_R23p2-5.5km'!N23</f>
        <v>-5.9658107999999981</v>
      </c>
      <c r="O23" s="170">
        <f>N23+'(3) MB_Glaciers_R23p2-5.5km'!O23</f>
        <v>-5.0979616999999982</v>
      </c>
      <c r="P23" s="170">
        <f>O23+'(3) MB_Glaciers_R23p2-5.5km'!P23</f>
        <v>-6.3501125999999983</v>
      </c>
      <c r="Q23" s="170">
        <f>P23+'(3) MB_Glaciers_R23p2-5.5km'!Q23</f>
        <v>-7.4722634999999986</v>
      </c>
      <c r="R23" s="170">
        <f>Q23+'(3) MB_Glaciers_R23p2-5.5km'!R23</f>
        <v>-8.3944143999999987</v>
      </c>
      <c r="S23" s="170">
        <f>R23+'(3) MB_Glaciers_R23p2-5.5km'!S23</f>
        <v>-9.056565299999999</v>
      </c>
      <c r="T23" s="170">
        <f>S23+'(3) MB_Glaciers_R23p2-5.5km'!T23</f>
        <v>-10.398716199999999</v>
      </c>
      <c r="U23" s="170">
        <f>T23+'(3) MB_Glaciers_R23p2-5.5km'!U23</f>
        <v>-11.3008671</v>
      </c>
      <c r="V23" s="170">
        <f>U23+'(3) MB_Glaciers_R23p2-5.5km'!V23</f>
        <v>-12.283018</v>
      </c>
      <c r="W23" s="170">
        <f>V23+'(3) MB_Glaciers_R23p2-5.5km'!W23</f>
        <v>-12.585168899999999</v>
      </c>
      <c r="X23" s="170">
        <f>W23+'(3) MB_Glaciers_R23p2-5.5km'!X23</f>
        <v>-13.122035499999999</v>
      </c>
      <c r="Y23" s="170">
        <f>X23+'(3) MB_Glaciers_R23p2-5.5km'!Y23</f>
        <v>-13.913617799999999</v>
      </c>
      <c r="Z23" s="170">
        <f>Y23+'(3) MB_Glaciers_R23p2-5.5km'!Z23</f>
        <v>-15.259915799999998</v>
      </c>
      <c r="AA23" s="170">
        <f>Z23+'(3) MB_Glaciers_R23p2-5.5km'!AA23</f>
        <v>-15.260929499999998</v>
      </c>
      <c r="AB23" s="170">
        <f>AA23+'(3) MB_Glaciers_R23p2-5.5km'!AB23</f>
        <v>-15.096658899999998</v>
      </c>
      <c r="AC23" s="170">
        <f>AB23+'(3) MB_Glaciers_R23p2-5.5km'!AC23</f>
        <v>-15.532327099999998</v>
      </c>
      <c r="AD23" s="170">
        <f>AC23+'(3) MB_Glaciers_R23p2-5.5km'!AD23</f>
        <v>-16.396341799999998</v>
      </c>
      <c r="AE23" s="170">
        <f>AD23+'(3) MB_Glaciers_R23p2-5.5km'!AE23</f>
        <v>-16.670295299999999</v>
      </c>
      <c r="AF23" s="170">
        <f>AE23+'(3) MB_Glaciers_R23p2-5.5km'!AF23</f>
        <v>-16.842595299999999</v>
      </c>
      <c r="AG23" s="170">
        <f>AF23+'(3) MB_Glaciers_R23p2-5.5km'!AG23</f>
        <v>-17.216487600000001</v>
      </c>
      <c r="AH23" s="170">
        <f>AG23+'(3) MB_Glaciers_R23p2-5.5km'!AH23</f>
        <v>-18.321972200000001</v>
      </c>
      <c r="AI23" s="170">
        <f>AH23+'(3) MB_Glaciers_R23p2-5.5km'!AI23</f>
        <v>-18.3590491</v>
      </c>
      <c r="AJ23" s="170">
        <f>AI23+'(3) MB_Glaciers_R23p2-5.5km'!AJ23</f>
        <v>-18.536361899999999</v>
      </c>
      <c r="AK23" s="170">
        <f>AJ23+'(3) MB_Glaciers_R23p2-5.5km'!AK23</f>
        <v>-18.974322300000001</v>
      </c>
      <c r="AL23" s="170">
        <f>AK23+'(3) MB_Glaciers_R23p2-5.5km'!AL23</f>
        <v>-20.809036900000002</v>
      </c>
      <c r="AM23" s="170">
        <f>AL23+'(3) MB_Glaciers_R23p2-5.5km'!AM23</f>
        <v>-22.387574800000003</v>
      </c>
      <c r="AN23" s="170">
        <f>AM23+'(3) MB_Glaciers_R23p2-5.5km'!AN23</f>
        <v>-22.427634900000005</v>
      </c>
      <c r="AO23" s="170">
        <f>AN23+'(3) MB_Glaciers_R23p2-5.5km'!AO23</f>
        <v>-24.246680200000004</v>
      </c>
      <c r="AP23" s="170">
        <f>AO23+'(3) MB_Glaciers_R23p2-5.5km'!AP23</f>
        <v>-26.617510300000003</v>
      </c>
      <c r="AQ23" s="170">
        <f>AP23+'(3) MB_Glaciers_R23p2-5.5km'!AQ23</f>
        <v>-28.111717500000005</v>
      </c>
      <c r="AR23" s="170">
        <f>AQ23+'(3) MB_Glaciers_R23p2-5.5km'!AR23</f>
        <v>-29.107709500000006</v>
      </c>
      <c r="AS23" s="170">
        <f>AR23+'(3) MB_Glaciers_R23p2-5.5km'!AS23</f>
        <v>-29.465486300000006</v>
      </c>
      <c r="AT23" s="170">
        <f>AS23+'(3) MB_Glaciers_R23p2-5.5km'!AT23</f>
        <v>-30.389124900000006</v>
      </c>
      <c r="AU23" s="170">
        <f>AT23+'(3) MB_Glaciers_R23p2-5.5km'!AU23</f>
        <v>-30.987033000000007</v>
      </c>
      <c r="AV23" s="170">
        <f>AU23+'(3) MB_Glaciers_R23p2-5.5km'!AV23</f>
        <v>-32.438956900000008</v>
      </c>
      <c r="AW23" s="2">
        <f>AV23+'(3) MB_Glaciers_R23p2-5.5km'!AW23</f>
        <v>-31.893750500000007</v>
      </c>
      <c r="BB23" s="2">
        <f>SQRT('(5) year_D_R23p2-5.5km'!BN21^2+'(5) year_D_R23p2-5.5km'!$M21^2)</f>
        <v>1.967047628269017</v>
      </c>
      <c r="BC23" s="2">
        <f>SQRT(SUMSQ('(3) MB_Glaciers_R23p2-5.5km'!$BD23:BE23))</f>
        <v>2.781825433731874</v>
      </c>
      <c r="BD23" s="2">
        <f>SQRT(SUMSQ('(3) MB_Glaciers_R23p2-5.5km'!$BD23:BF23))</f>
        <v>3.4070264330697957</v>
      </c>
      <c r="BE23" s="2">
        <f>SQRT(SUMSQ('(3) MB_Glaciers_R23p2-5.5km'!$BD23:BG23))</f>
        <v>3.934095256538034</v>
      </c>
      <c r="BF23" s="2">
        <f>SQRT(SUMSQ('(3) MB_Glaciers_R23p2-5.5km'!$BD23:BH23))</f>
        <v>4.3984522117892588</v>
      </c>
      <c r="BG23" s="2">
        <f>SQRT(SUMSQ('(3) MB_Glaciers_R23p2-5.5km'!$BD23:BI23))</f>
        <v>4.8182629890109352</v>
      </c>
      <c r="BH23" s="2">
        <f>SQRT(SUMSQ('(3) MB_Glaciers_R23p2-5.5km'!$BD23:BJ23))</f>
        <v>5.1935552242037666</v>
      </c>
      <c r="BI23" s="2">
        <f>SQRT(SUMSQ('(3) MB_Glaciers_R23p2-5.5km'!$BD23:BK23))</f>
        <v>5.4924410792623082</v>
      </c>
      <c r="BJ23" s="2">
        <f>SQRT(SUMSQ('(3) MB_Glaciers_R23p2-5.5km'!$BD23:BL23))</f>
        <v>5.7336240647308765</v>
      </c>
      <c r="BK23" s="2">
        <f>SQRT(SUMSQ('(3) MB_Glaciers_R23p2-5.5km'!$BD23:BM23))</f>
        <v>5.9291636163799524</v>
      </c>
      <c r="BL23" s="2">
        <f>SQRT(SUMSQ('(3) MB_Glaciers_R23p2-5.5km'!$BD23:BN23))</f>
        <v>6.0875535676175447</v>
      </c>
      <c r="BM23" s="2">
        <f>SQRT(SUMSQ('(3) MB_Glaciers_R23p2-5.5km'!$BD23:BO23))</f>
        <v>6.2159849059325758</v>
      </c>
      <c r="BN23" s="2">
        <f>SQRT(SUMSQ('(3) MB_Glaciers_R23p2-5.5km'!$BD23:BP23))</f>
        <v>6.319811047897443</v>
      </c>
      <c r="BO23" s="2">
        <f>SQRT(SUMSQ('(3) MB_Glaciers_R23p2-5.5km'!$BD23:BQ23))</f>
        <v>6.4031061191623388</v>
      </c>
      <c r="BP23" s="2">
        <f>SQRT(SUMSQ('(3) MB_Glaciers_R23p2-5.5km'!$BD23:BR23))</f>
        <v>6.4694908264016675</v>
      </c>
      <c r="BQ23" s="2">
        <f>SQRT(SUMSQ('(3) MB_Glaciers_R23p2-5.5km'!$BD23:BS23))</f>
        <v>6.5217770295516377</v>
      </c>
      <c r="BR23" s="2">
        <f>SQRT(SUMSQ('(3) MB_Glaciers_R23p2-5.5km'!$BD23:BT23))</f>
        <v>6.5625405895823796</v>
      </c>
      <c r="BS23" s="2">
        <f>SQRT(SUMSQ('(3) MB_Glaciers_R23p2-5.5km'!$BD23:BU23))</f>
        <v>6.5937962080391674</v>
      </c>
      <c r="BT23" s="2">
        <f>SQRT(SUMSQ('(3) MB_Glaciers_R23p2-5.5km'!$BD23:BV23))</f>
        <v>6.6176830987517867</v>
      </c>
      <c r="BU23" s="2">
        <f>SQRT(SUMSQ('(3) MB_Glaciers_R23p2-5.5km'!$BD23:BW23))</f>
        <v>6.6361720789965943</v>
      </c>
      <c r="BV23" s="2">
        <f>SQRT(SUMSQ('(3) MB_Glaciers_R23p2-5.5km'!$BD23:BX23))</f>
        <v>6.6524327764919011</v>
      </c>
      <c r="BW23" s="2">
        <f>SQRT(SUMSQ('(3) MB_Glaciers_R23p2-5.5km'!$BD23:BY23))</f>
        <v>6.6685464263445757</v>
      </c>
      <c r="BX23" s="2">
        <f>SQRT(SUMSQ('(3) MB_Glaciers_R23p2-5.5km'!$BD23:BZ23))</f>
        <v>6.685404149832781</v>
      </c>
      <c r="BY23" s="2">
        <f>SQRT(SUMSQ('(3) MB_Glaciers_R23p2-5.5km'!$BD23:CA23))</f>
        <v>6.7014447211940329</v>
      </c>
      <c r="BZ23" s="2">
        <f>SQRT(SUMSQ('(3) MB_Glaciers_R23p2-5.5km'!$BD23:CB23))</f>
        <v>6.7152321072090997</v>
      </c>
      <c r="CA23" s="2">
        <f>SQRT(SUMSQ('(3) MB_Glaciers_R23p2-5.5km'!$BD23:CC23))</f>
        <v>6.7260288203878122</v>
      </c>
      <c r="CB23" s="2">
        <f>SQRT(SUMSQ('(3) MB_Glaciers_R23p2-5.5km'!$BD23:CD23))</f>
        <v>6.7367650533758079</v>
      </c>
      <c r="CC23" s="2">
        <f>SQRT(SUMSQ('(3) MB_Glaciers_R23p2-5.5km'!$BD23:CE23))</f>
        <v>6.7484290209653874</v>
      </c>
      <c r="CD23" s="2">
        <f>SQRT(SUMSQ('(3) MB_Glaciers_R23p2-5.5km'!$BD23:CF23))</f>
        <v>6.7578223837470013</v>
      </c>
      <c r="CE23" s="2">
        <f>SQRT(SUMSQ('(3) MB_Glaciers_R23p2-5.5km'!$BD23:CG23))</f>
        <v>6.766098475377694</v>
      </c>
      <c r="CF23" s="2">
        <f>SQRT(SUMSQ('(3) MB_Glaciers_R23p2-5.5km'!$BD23:CH23))</f>
        <v>6.7749350214441533</v>
      </c>
      <c r="CG23" s="2">
        <f>SQRT(SUMSQ('(3) MB_Glaciers_R23p2-5.5km'!$BD23:CI23))</f>
        <v>6.78377380345239</v>
      </c>
      <c r="CH23" s="2">
        <f>SQRT(SUMSQ('(3) MB_Glaciers_R23p2-5.5km'!$BD23:CJ23))</f>
        <v>6.792294478487082</v>
      </c>
      <c r="CI23" s="2">
        <f>SQRT(SUMSQ('(3) MB_Glaciers_R23p2-5.5km'!$BD23:CK23))</f>
        <v>6.80829178981607</v>
      </c>
      <c r="CJ23" s="2">
        <f>SQRT(SUMSQ('(3) MB_Glaciers_R23p2-5.5km'!$BD23:CL23))</f>
        <v>6.8212622605870044</v>
      </c>
      <c r="CK23" s="2">
        <f>SQRT(SUMSQ('(3) MB_Glaciers_R23p2-5.5km'!$BD23:CM23))</f>
        <v>6.832986462349611</v>
      </c>
      <c r="CL23" s="2">
        <f>SQRT(SUMSQ('(3) MB_Glaciers_R23p2-5.5km'!$BD23:CN23))</f>
        <v>6.8449769432670395</v>
      </c>
      <c r="CM23" s="2">
        <f>SQRT(SUMSQ('(3) MB_Glaciers_R23p2-5.5km'!$BD23:CO23))</f>
        <v>6.8593412709661576</v>
      </c>
      <c r="CN23" s="2">
        <f>SQRT(SUMSQ('(3) MB_Glaciers_R23p2-5.5km'!$BD23:CP23))</f>
        <v>6.8722842769753836</v>
      </c>
      <c r="CO23" s="2">
        <f>SQRT(SUMSQ('(3) MB_Glaciers_R23p2-5.5km'!$BD23:CQ23))</f>
        <v>6.8851950784098825</v>
      </c>
      <c r="CP23" s="2">
        <f>SQRT(SUMSQ('(3) MB_Glaciers_R23p2-5.5km'!$BD23:CR23))</f>
        <v>6.8987783677531977</v>
      </c>
      <c r="CQ23" s="2">
        <f>SQRT(SUMSQ('(3) MB_Glaciers_R23p2-5.5km'!$BD23:CS23))</f>
        <v>6.9108778516003166</v>
      </c>
      <c r="CR23" s="2">
        <f>SQRT(SUMSQ('(3) MB_Glaciers_R23p2-5.5km'!$BD23:CT23))</f>
        <v>6.922301854284254</v>
      </c>
      <c r="CS23" s="2">
        <f>SQRT(SUMSQ('(3) MB_Glaciers_R23p2-5.5km'!$BD23:CU23))</f>
        <v>6.9335455634980256</v>
      </c>
      <c r="CT23" s="2">
        <f>SQRT(SUMSQ('(3) MB_Glaciers_R23p2-5.5km'!$BD23:CV23))</f>
        <v>6.9435484978005837</v>
      </c>
      <c r="CU23" s="2">
        <f>SQRT(SUMSQ('(3) MB_Glaciers_R23p2-5.5km'!$BD23:CW23))</f>
        <v>6.9520922521547153</v>
      </c>
      <c r="CV23" s="2">
        <f>SQRT(SUMSQ('(3) MB_Glaciers_R23p2-5.5km'!$BD23:CX23))</f>
        <v>6.9597933454243037</v>
      </c>
    </row>
    <row r="24" spans="1:100" x14ac:dyDescent="0.2">
      <c r="A24" s="169" t="s">
        <v>10</v>
      </c>
      <c r="B24" s="3" t="s">
        <v>182</v>
      </c>
      <c r="C24" s="170">
        <f>'(3) MB_Glaciers_R23p2-5.5km'!C24</f>
        <v>0.29873156764000064</v>
      </c>
      <c r="D24" s="170">
        <f>C24+'(3) MB_Glaciers_R23p2-5.5km'!D24</f>
        <v>1.6874631352800011</v>
      </c>
      <c r="E24" s="170">
        <f>D24+'(3) MB_Glaciers_R23p2-5.5km'!E24</f>
        <v>1.1761947029200017</v>
      </c>
      <c r="F24" s="170">
        <f>E24+'(3) MB_Glaciers_R23p2-5.5km'!F24</f>
        <v>0.78492627056000219</v>
      </c>
      <c r="G24" s="170">
        <f>F24+'(3) MB_Glaciers_R23p2-5.5km'!G24</f>
        <v>1.5136578382000025</v>
      </c>
      <c r="H24" s="170">
        <f>G24+'(3) MB_Glaciers_R23p2-5.5km'!H24</f>
        <v>2.4423894058400029</v>
      </c>
      <c r="I24" s="170">
        <f>H24+'(3) MB_Glaciers_R23p2-5.5km'!I24</f>
        <v>3.2011209734800037</v>
      </c>
      <c r="J24" s="170">
        <f>I24+'(3) MB_Glaciers_R23p2-5.5km'!J24</f>
        <v>4.5698525411200039</v>
      </c>
      <c r="K24" s="170">
        <f>J24+'(3) MB_Glaciers_R23p2-5.5km'!K24</f>
        <v>3.9285841087600044</v>
      </c>
      <c r="L24" s="170">
        <f>K24+'(3) MB_Glaciers_R23p2-5.5km'!L24</f>
        <v>3.4873156764000051</v>
      </c>
      <c r="M24" s="170">
        <f>L24+'(3) MB_Glaciers_R23p2-5.5km'!M24</f>
        <v>2.8560472440400053</v>
      </c>
      <c r="N24" s="170">
        <f>M24+'(3) MB_Glaciers_R23p2-5.5km'!N24</f>
        <v>4.4647788116800058</v>
      </c>
      <c r="O24" s="170">
        <f>N24+'(3) MB_Glaciers_R23p2-5.5km'!O24</f>
        <v>6.3435103793200058</v>
      </c>
      <c r="P24" s="170">
        <f>O24+'(3) MB_Glaciers_R23p2-5.5km'!P24</f>
        <v>5.9722419469600059</v>
      </c>
      <c r="Q24" s="170">
        <f>P24+'(3) MB_Glaciers_R23p2-5.5km'!Q24</f>
        <v>5.5728380026400064</v>
      </c>
      <c r="R24" s="170">
        <f>Q24+'(3) MB_Glaciers_R23p2-5.5km'!R24</f>
        <v>5.4734340583200067</v>
      </c>
      <c r="S24" s="170">
        <f>R24+'(3) MB_Glaciers_R23p2-5.5km'!S24</f>
        <v>5.6740301140000069</v>
      </c>
      <c r="T24" s="170">
        <f>S24+'(3) MB_Glaciers_R23p2-5.5km'!T24</f>
        <v>5.0646261696800075</v>
      </c>
      <c r="U24" s="170">
        <f>T24+'(3) MB_Glaciers_R23p2-5.5km'!U24</f>
        <v>4.8070867134000075</v>
      </c>
      <c r="V24" s="170">
        <f>U24+'(3) MB_Glaciers_R23p2-5.5km'!V24</f>
        <v>4.6695472571200076</v>
      </c>
      <c r="W24" s="170">
        <f>V24+'(3) MB_Glaciers_R23p2-5.5km'!W24</f>
        <v>5.4538722888800084</v>
      </c>
      <c r="X24" s="170">
        <f>W24+'(3) MB_Glaciers_R23p2-5.5km'!X24</f>
        <v>5.6781973206400087</v>
      </c>
      <c r="Y24" s="170">
        <f>X24+'(3) MB_Glaciers_R23p2-5.5km'!Y24</f>
        <v>5.6643868404400095</v>
      </c>
      <c r="Z24" s="170">
        <f>Y24+'(3) MB_Glaciers_R23p2-5.5km'!Z24</f>
        <v>4.7524408482800098</v>
      </c>
      <c r="AA24" s="170">
        <f>Z24+'(3) MB_Glaciers_R23p2-5.5km'!AA24</f>
        <v>5.1056276744400098</v>
      </c>
      <c r="AB24" s="170">
        <f>AA24+'(3) MB_Glaciers_R23p2-5.5km'!AB24</f>
        <v>5.5988531544400102</v>
      </c>
      <c r="AC24" s="170">
        <f>AB24+'(3) MB_Glaciers_R23p2-5.5km'!AC24</f>
        <v>6.1844679944400101</v>
      </c>
      <c r="AD24" s="170">
        <f>AC24+'(3) MB_Glaciers_R23p2-5.5km'!AD24</f>
        <v>6.0334605854800101</v>
      </c>
      <c r="AE24" s="170">
        <f>AD24+'(3) MB_Glaciers_R23p2-5.5km'!AE24</f>
        <v>6.1166696090000103</v>
      </c>
      <c r="AF24" s="170">
        <f>AE24+'(3) MB_Glaciers_R23p2-5.5km'!AF24</f>
        <v>6.7112516143600107</v>
      </c>
      <c r="AG24" s="170">
        <f>AF24+'(3) MB_Glaciers_R23p2-5.5km'!AG24</f>
        <v>6.3852811926000115</v>
      </c>
      <c r="AH24" s="170">
        <f>AG24+'(3) MB_Glaciers_R23p2-5.5km'!AH24</f>
        <v>5.3540735000400108</v>
      </c>
      <c r="AI24" s="170">
        <f>AH24+'(3) MB_Glaciers_R23p2-5.5km'!AI24</f>
        <v>5.4334124520400113</v>
      </c>
      <c r="AJ24" s="170">
        <f>AI24+'(3) MB_Glaciers_R23p2-5.5km'!AJ24</f>
        <v>5.1632252636000118</v>
      </c>
      <c r="AK24" s="170">
        <f>AJ24+'(3) MB_Glaciers_R23p2-5.5km'!AK24</f>
        <v>4.1878253396000122</v>
      </c>
      <c r="AL24" s="170">
        <f>AK24+'(3) MB_Glaciers_R23p2-5.5km'!AL24</f>
        <v>1.7525380999200126</v>
      </c>
      <c r="AM24" s="170">
        <f>AL24+'(3) MB_Glaciers_R23p2-5.5km'!AM24</f>
        <v>-0.55123935591998707</v>
      </c>
      <c r="AN24" s="170">
        <f>AM24+'(3) MB_Glaciers_R23p2-5.5km'!AN24</f>
        <v>-0.72705682535998717</v>
      </c>
      <c r="AO24" s="170">
        <f>AN24+'(3) MB_Glaciers_R23p2-5.5km'!AO24</f>
        <v>-3.2544866035999869</v>
      </c>
      <c r="AP24" s="170">
        <f>AO24+'(3) MB_Glaciers_R23p2-5.5km'!AP24</f>
        <v>-7.1390267483999867</v>
      </c>
      <c r="AQ24" s="170">
        <f>AP24+'(3) MB_Glaciers_R23p2-5.5km'!AQ24</f>
        <v>-11.469971400239984</v>
      </c>
      <c r="AR24" s="170">
        <f>AQ24+'(3) MB_Glaciers_R23p2-5.5km'!AR24</f>
        <v>-14.418112431039983</v>
      </c>
      <c r="AS24" s="170">
        <f>AR24+'(3) MB_Glaciers_R23p2-5.5km'!AS24</f>
        <v>-17.029235781439983</v>
      </c>
      <c r="AT24" s="170">
        <f>AS24+'(3) MB_Glaciers_R23p2-5.5km'!AT24</f>
        <v>-20.130626695999982</v>
      </c>
      <c r="AU24" s="170">
        <f>AT24+'(3) MB_Glaciers_R23p2-5.5km'!AU24</f>
        <v>-23.324416071999984</v>
      </c>
      <c r="AV24" s="170">
        <f>AU24+'(3) MB_Glaciers_R23p2-5.5km'!AV24</f>
        <v>-28.315498451519982</v>
      </c>
      <c r="AW24" s="2">
        <f>AV24+'(3) MB_Glaciers_R23p2-5.5km'!AW24</f>
        <v>-30.144012424639982</v>
      </c>
      <c r="BB24" s="2">
        <f>SQRT('(5) year_D_R23p2-5.5km'!BN22^2+'(5) year_D_R23p2-5.5km'!$M22^2)</f>
        <v>2.3998064348618655</v>
      </c>
      <c r="BC24" s="2">
        <f>SQRT(SUMSQ('(3) MB_Glaciers_R23p2-5.5km'!$BD24:BE24))</f>
        <v>3.3938388072518757</v>
      </c>
      <c r="BD24" s="2">
        <f>SQRT(SUMSQ('(3) MB_Glaciers_R23p2-5.5km'!$BD24:BF24))</f>
        <v>4.156586673511482</v>
      </c>
      <c r="BE24" s="2">
        <f>SQRT(SUMSQ('(3) MB_Glaciers_R23p2-5.5km'!$BD24:BG24))</f>
        <v>4.799612869723731</v>
      </c>
      <c r="BF24" s="2">
        <f>SQRT(SUMSQ('(3) MB_Glaciers_R23p2-5.5km'!$BD24:BH24))</f>
        <v>5.3661303211925526</v>
      </c>
      <c r="BG24" s="2">
        <f>SQRT(SUMSQ('(3) MB_Glaciers_R23p2-5.5km'!$BD24:BI24))</f>
        <v>5.8783012468592073</v>
      </c>
      <c r="BH24" s="2">
        <f>SQRT(SUMSQ('(3) MB_Glaciers_R23p2-5.5km'!$BD24:BJ24))</f>
        <v>6.3492910213370219</v>
      </c>
      <c r="BI24" s="2">
        <f>SQRT(SUMSQ('(3) MB_Glaciers_R23p2-5.5km'!$BD24:BK24))</f>
        <v>6.7876776145037523</v>
      </c>
      <c r="BJ24" s="2">
        <f>SQRT(SUMSQ('(3) MB_Glaciers_R23p2-5.5km'!$BD24:BL24))</f>
        <v>7.1994193045855974</v>
      </c>
      <c r="BK24" s="2">
        <f>SQRT(SUMSQ('(3) MB_Glaciers_R23p2-5.5km'!$BD24:BM24))</f>
        <v>7.5782309338736686</v>
      </c>
      <c r="BL24" s="2">
        <f>SQRT(SUMSQ('(3) MB_Glaciers_R23p2-5.5km'!$BD24:BN24))</f>
        <v>7.8790612472224035</v>
      </c>
      <c r="BM24" s="2">
        <f>SQRT(SUMSQ('(3) MB_Glaciers_R23p2-5.5km'!$BD24:BO24))</f>
        <v>8.1176349658962685</v>
      </c>
      <c r="BN24" s="2">
        <f>SQRT(SUMSQ('(3) MB_Glaciers_R23p2-5.5km'!$BD24:BP24))</f>
        <v>8.3071429835610662</v>
      </c>
      <c r="BO24" s="2">
        <f>SQRT(SUMSQ('(3) MB_Glaciers_R23p2-5.5km'!$BD24:BQ24))</f>
        <v>8.456391336761742</v>
      </c>
      <c r="BP24" s="2">
        <f>SQRT(SUMSQ('(3) MB_Glaciers_R23p2-5.5km'!$BD24:BR24))</f>
        <v>8.5732218740262098</v>
      </c>
      <c r="BQ24" s="2">
        <f>SQRT(SUMSQ('(3) MB_Glaciers_R23p2-5.5km'!$BD24:BS24))</f>
        <v>8.6633060648489479</v>
      </c>
      <c r="BR24" s="2">
        <f>SQRT(SUMSQ('(3) MB_Glaciers_R23p2-5.5km'!$BD24:BT24))</f>
        <v>8.7319771948519431</v>
      </c>
      <c r="BS24" s="2">
        <f>SQRT(SUMSQ('(3) MB_Glaciers_R23p2-5.5km'!$BD24:BU24))</f>
        <v>8.7831394463306065</v>
      </c>
      <c r="BT24" s="2">
        <f>SQRT(SUMSQ('(3) MB_Glaciers_R23p2-5.5km'!$BD24:BV24))</f>
        <v>8.8205606022382241</v>
      </c>
      <c r="BU24" s="2">
        <f>SQRT(SUMSQ('(3) MB_Glaciers_R23p2-5.5km'!$BD24:BW24))</f>
        <v>8.8470020140500178</v>
      </c>
      <c r="BV24" s="2">
        <f>SQRT(SUMSQ('(3) MB_Glaciers_R23p2-5.5km'!$BD24:BX24))</f>
        <v>8.8654231829682821</v>
      </c>
      <c r="BW24" s="2">
        <f>SQRT(SUMSQ('(3) MB_Glaciers_R23p2-5.5km'!$BD24:BY24))</f>
        <v>8.8781298876791332</v>
      </c>
      <c r="BX24" s="2">
        <f>SQRT(SUMSQ('(3) MB_Glaciers_R23p2-5.5km'!$BD24:BZ24))</f>
        <v>8.8873859718636243</v>
      </c>
      <c r="BY24" s="2">
        <f>SQRT(SUMSQ('(3) MB_Glaciers_R23p2-5.5km'!$BD24:CA24))</f>
        <v>8.8954522308647359</v>
      </c>
      <c r="BZ24" s="2">
        <f>SQRT(SUMSQ('(3) MB_Glaciers_R23p2-5.5km'!$BD24:CB24))</f>
        <v>8.904464130056148</v>
      </c>
      <c r="CA24" s="2">
        <f>SQRT(SUMSQ('(3) MB_Glaciers_R23p2-5.5km'!$BD24:CC24))</f>
        <v>8.9148926190266113</v>
      </c>
      <c r="CB24" s="2">
        <f>SQRT(SUMSQ('(3) MB_Glaciers_R23p2-5.5km'!$BD24:CD24))</f>
        <v>8.9191164906628</v>
      </c>
      <c r="CC24" s="2">
        <f>SQRT(SUMSQ('(3) MB_Glaciers_R23p2-5.5km'!$BD24:CE24))</f>
        <v>8.9241366099088495</v>
      </c>
      <c r="CD24" s="2">
        <f>SQRT(SUMSQ('(3) MB_Glaciers_R23p2-5.5km'!$BD24:CF24))</f>
        <v>8.9306015822499862</v>
      </c>
      <c r="CE24" s="2">
        <f>SQRT(SUMSQ('(3) MB_Glaciers_R23p2-5.5km'!$BD24:CG24))</f>
        <v>8.9363933817233807</v>
      </c>
      <c r="CF24" s="2">
        <f>SQRT(SUMSQ('(3) MB_Glaciers_R23p2-5.5km'!$BD24:CH24))</f>
        <v>8.9449578729967509</v>
      </c>
      <c r="CG24" s="2">
        <f>SQRT(SUMSQ('(3) MB_Glaciers_R23p2-5.5km'!$BD24:CI24))</f>
        <v>8.952492307237927</v>
      </c>
      <c r="CH24" s="2">
        <f>SQRT(SUMSQ('(3) MB_Glaciers_R23p2-5.5km'!$BD24:CJ24))</f>
        <v>8.9612397689605938</v>
      </c>
      <c r="CI24" s="2">
        <f>SQRT(SUMSQ('(3) MB_Glaciers_R23p2-5.5km'!$BD24:CK24))</f>
        <v>8.9763665448381378</v>
      </c>
      <c r="CJ24" s="2">
        <f>SQRT(SUMSQ('(3) MB_Glaciers_R23p2-5.5km'!$BD24:CL24))</f>
        <v>8.9862363726102217</v>
      </c>
      <c r="CK24" s="2">
        <f>SQRT(SUMSQ('(3) MB_Glaciers_R23p2-5.5km'!$BD24:CM24))</f>
        <v>8.9990985730586708</v>
      </c>
      <c r="CL24" s="2">
        <f>SQRT(SUMSQ('(3) MB_Glaciers_R23p2-5.5km'!$BD24:CN24))</f>
        <v>9.0089330978062527</v>
      </c>
      <c r="CM24" s="2">
        <f>SQRT(SUMSQ('(3) MB_Glaciers_R23p2-5.5km'!$BD24:CO24))</f>
        <v>9.0173778774957523</v>
      </c>
      <c r="CN24" s="2">
        <f>SQRT(SUMSQ('(3) MB_Glaciers_R23p2-5.5km'!$BD24:CP24))</f>
        <v>9.0259854213743775</v>
      </c>
      <c r="CO24" s="2">
        <f>SQRT(SUMSQ('(3) MB_Glaciers_R23p2-5.5km'!$BD24:CQ24))</f>
        <v>9.0427398534195511</v>
      </c>
      <c r="CP24" s="2">
        <f>SQRT(SUMSQ('(3) MB_Glaciers_R23p2-5.5km'!$BD24:CR24))</f>
        <v>9.0666313886495331</v>
      </c>
      <c r="CQ24" s="2">
        <f>SQRT(SUMSQ('(3) MB_Glaciers_R23p2-5.5km'!$BD24:CS24))</f>
        <v>9.0802243475845863</v>
      </c>
      <c r="CR24" s="2">
        <f>SQRT(SUMSQ('(3) MB_Glaciers_R23p2-5.5km'!$BD24:CT24))</f>
        <v>9.0982307668444005</v>
      </c>
      <c r="CS24" s="2">
        <f>SQRT(SUMSQ('(3) MB_Glaciers_R23p2-5.5km'!$BD24:CU24))</f>
        <v>9.1165317901030551</v>
      </c>
      <c r="CT24" s="2">
        <f>SQRT(SUMSQ('(3) MB_Glaciers_R23p2-5.5km'!$BD24:CV24))</f>
        <v>9.1376007685532592</v>
      </c>
      <c r="CU24" s="2">
        <f>SQRT(SUMSQ('(3) MB_Glaciers_R23p2-5.5km'!$BD24:CW24))</f>
        <v>9.1722573730520871</v>
      </c>
      <c r="CV24" s="2">
        <f>SQRT(SUMSQ('(3) MB_Glaciers_R23p2-5.5km'!$BD24:CX24))</f>
        <v>9.1899457684635113</v>
      </c>
    </row>
    <row r="25" spans="1:100" x14ac:dyDescent="0.2">
      <c r="A25" s="169" t="s">
        <v>184</v>
      </c>
      <c r="B25" s="3" t="s">
        <v>182</v>
      </c>
      <c r="C25" s="170">
        <f>'(3) MB_Glaciers_R23p2-5.5km'!C25</f>
        <v>0.42</v>
      </c>
      <c r="D25" s="170">
        <f>C25+'(3) MB_Glaciers_R23p2-5.5km'!D25</f>
        <v>2.08</v>
      </c>
      <c r="E25" s="170">
        <f>D25+'(3) MB_Glaciers_R23p2-5.5km'!E25</f>
        <v>2.29</v>
      </c>
      <c r="F25" s="170">
        <f>E25+'(3) MB_Glaciers_R23p2-5.5km'!F25</f>
        <v>2.1800000000000002</v>
      </c>
      <c r="G25" s="170">
        <f>F25+'(3) MB_Glaciers_R23p2-5.5km'!G25</f>
        <v>2.54</v>
      </c>
      <c r="H25" s="170">
        <f>G25+'(3) MB_Glaciers_R23p2-5.5km'!H25</f>
        <v>3.44</v>
      </c>
      <c r="I25" s="170">
        <f>H25+'(3) MB_Glaciers_R23p2-5.5km'!I25</f>
        <v>4.2699999999999996</v>
      </c>
      <c r="J25" s="170">
        <f>I25+'(3) MB_Glaciers_R23p2-5.5km'!J25</f>
        <v>5.4099999999999993</v>
      </c>
      <c r="K25" s="170">
        <f>J25+'(3) MB_Glaciers_R23p2-5.5km'!K25</f>
        <v>5.839999999999999</v>
      </c>
      <c r="L25" s="170">
        <f>K25+'(3) MB_Glaciers_R23p2-5.5km'!L25</f>
        <v>5.9299999999999988</v>
      </c>
      <c r="M25" s="170">
        <f>L25+'(3) MB_Glaciers_R23p2-5.5km'!M25</f>
        <v>5.629999999999999</v>
      </c>
      <c r="N25" s="170">
        <f>M25+'(3) MB_Glaciers_R23p2-5.5km'!N25</f>
        <v>6.6599999999999993</v>
      </c>
      <c r="O25" s="170">
        <f>N25+'(3) MB_Glaciers_R23p2-5.5km'!O25</f>
        <v>8.27</v>
      </c>
      <c r="P25" s="170">
        <f>O25+'(3) MB_Glaciers_R23p2-5.5km'!P25</f>
        <v>8.01</v>
      </c>
      <c r="Q25" s="170">
        <f>P25+'(3) MB_Glaciers_R23p2-5.5km'!Q25</f>
        <v>7.95</v>
      </c>
      <c r="R25" s="170">
        <f>Q25+'(3) MB_Glaciers_R23p2-5.5km'!R25</f>
        <v>7.83</v>
      </c>
      <c r="S25" s="170">
        <f>R25+'(3) MB_Glaciers_R23p2-5.5km'!S25</f>
        <v>7.98</v>
      </c>
      <c r="T25" s="170">
        <f>S25+'(3) MB_Glaciers_R23p2-5.5km'!T25</f>
        <v>7.66</v>
      </c>
      <c r="U25" s="170">
        <f>T25+'(3) MB_Glaciers_R23p2-5.5km'!U25</f>
        <v>7.62</v>
      </c>
      <c r="V25" s="170">
        <f>U25+'(3) MB_Glaciers_R23p2-5.5km'!V25</f>
        <v>7.47</v>
      </c>
      <c r="W25" s="170">
        <f>V25+'(3) MB_Glaciers_R23p2-5.5km'!W25</f>
        <v>8.16</v>
      </c>
      <c r="X25" s="170">
        <f>W25+'(3) MB_Glaciers_R23p2-5.5km'!X25</f>
        <v>8.9700000000000006</v>
      </c>
      <c r="Y25" s="170">
        <f>X25+'(3) MB_Glaciers_R23p2-5.5km'!Y25</f>
        <v>9.2100000000000009</v>
      </c>
      <c r="Z25" s="170">
        <f>Y25+'(3) MB_Glaciers_R23p2-5.5km'!Z25</f>
        <v>8.83</v>
      </c>
      <c r="AA25" s="170">
        <f>Z25+'(3) MB_Glaciers_R23p2-5.5km'!AA25</f>
        <v>9.2200000000000006</v>
      </c>
      <c r="AB25" s="170">
        <f>AA25+'(3) MB_Glaciers_R23p2-5.5km'!AB25</f>
        <v>10.370000000000001</v>
      </c>
      <c r="AC25" s="170">
        <f>AB25+'(3) MB_Glaciers_R23p2-5.5km'!AC25</f>
        <v>10.46</v>
      </c>
      <c r="AD25" s="170">
        <f>AC25+'(3) MB_Glaciers_R23p2-5.5km'!AD25</f>
        <v>10.280000000000001</v>
      </c>
      <c r="AE25" s="170">
        <f>AD25+'(3) MB_Glaciers_R23p2-5.5km'!AE25</f>
        <v>10.410000000000002</v>
      </c>
      <c r="AF25" s="170">
        <f>AE25+'(3) MB_Glaciers_R23p2-5.5km'!AF25</f>
        <v>10.410000000000002</v>
      </c>
      <c r="AG25" s="170">
        <f>AF25+'(3) MB_Glaciers_R23p2-5.5km'!AG25</f>
        <v>10.370000000000003</v>
      </c>
      <c r="AH25" s="170">
        <f>AG25+'(3) MB_Glaciers_R23p2-5.5km'!AH25</f>
        <v>9.7200000000000024</v>
      </c>
      <c r="AI25" s="170">
        <f>AH25+'(3) MB_Glaciers_R23p2-5.5km'!AI25</f>
        <v>9.2500000000000018</v>
      </c>
      <c r="AJ25" s="170">
        <f>AI25+'(3) MB_Glaciers_R23p2-5.5km'!AJ25</f>
        <v>10.000000000000002</v>
      </c>
      <c r="AK25" s="170">
        <f>AJ25+'(3) MB_Glaciers_R23p2-5.5km'!AK25</f>
        <v>10.230000000000002</v>
      </c>
      <c r="AL25" s="170">
        <f>AK25+'(3) MB_Glaciers_R23p2-5.5km'!AL25</f>
        <v>8.9600000000000026</v>
      </c>
      <c r="AM25" s="170">
        <f>AL25+'(3) MB_Glaciers_R23p2-5.5km'!AM25</f>
        <v>7.6400000000000023</v>
      </c>
      <c r="AN25" s="170">
        <f>AM25+'(3) MB_Glaciers_R23p2-5.5km'!AN25</f>
        <v>8.3000000000000025</v>
      </c>
      <c r="AO25" s="170">
        <f>AN25+'(3) MB_Glaciers_R23p2-5.5km'!AO25</f>
        <v>7.2100000000000026</v>
      </c>
      <c r="AP25" s="170">
        <f>AO25+'(3) MB_Glaciers_R23p2-5.5km'!AP25</f>
        <v>4.9500000000000028</v>
      </c>
      <c r="AQ25" s="170">
        <f>AP25+'(3) MB_Glaciers_R23p2-5.5km'!AQ25</f>
        <v>3.0400000000000027</v>
      </c>
      <c r="AR25" s="170">
        <f>AQ25+'(3) MB_Glaciers_R23p2-5.5km'!AR25</f>
        <v>1.6300000000000028</v>
      </c>
      <c r="AS25" s="170">
        <f>AR25+'(3) MB_Glaciers_R23p2-5.5km'!AS25</f>
        <v>1.6600000000000028</v>
      </c>
      <c r="AT25" s="170">
        <f>AS25+'(3) MB_Glaciers_R23p2-5.5km'!AT25</f>
        <v>0.95000000000000284</v>
      </c>
      <c r="AU25" s="170">
        <f>AT25+'(3) MB_Glaciers_R23p2-5.5km'!AU25</f>
        <v>0.32000000000000284</v>
      </c>
      <c r="AV25" s="170">
        <f>AU25+'(3) MB_Glaciers_R23p2-5.5km'!AV25</f>
        <v>-1.1899999999999973</v>
      </c>
      <c r="AW25" s="2">
        <f>AV25+'(3) MB_Glaciers_R23p2-5.5km'!AW25</f>
        <v>-0.93999999999999728</v>
      </c>
      <c r="BB25" s="2">
        <f>SQRT('(5) year_D_R23p2-5.5km'!BN23^2+'(5) year_D_R23p2-5.5km'!$M23^2)</f>
        <v>2.842121396443157E-2</v>
      </c>
      <c r="BC25" s="2">
        <f>SQRT(SUMSQ('(3) MB_Glaciers_R23p2-5.5km'!$BD25:BE25))</f>
        <v>4.0193666247606723E-2</v>
      </c>
      <c r="BD25" s="2">
        <f>SQRT(SUMSQ('(3) MB_Glaciers_R23p2-5.5km'!$BD25:BF25))</f>
        <v>4.9226986599181552E-2</v>
      </c>
      <c r="BE25" s="2">
        <f>SQRT(SUMSQ('(3) MB_Glaciers_R23p2-5.5km'!$BD25:BG25))</f>
        <v>5.684242792886314E-2</v>
      </c>
      <c r="BF25" s="2">
        <f>SQRT(SUMSQ('(3) MB_Glaciers_R23p2-5.5km'!$BD25:BH25))</f>
        <v>6.3551766427535281E-2</v>
      </c>
      <c r="BG25" s="2">
        <f>SQRT(SUMSQ('(3) MB_Glaciers_R23p2-5.5km'!$BD25:BI25))</f>
        <v>6.9617472083321155E-2</v>
      </c>
      <c r="BH25" s="2">
        <f>SQRT(SUMSQ('(3) MB_Glaciers_R23p2-5.5km'!$BD25:BJ25))</f>
        <v>7.5195464108442078E-2</v>
      </c>
      <c r="BI25" s="2">
        <f>SQRT(SUMSQ('(3) MB_Glaciers_R23p2-5.5km'!$BD25:BK25))</f>
        <v>8.0387332495213459E-2</v>
      </c>
      <c r="BJ25" s="2">
        <f>SQRT(SUMSQ('(3) MB_Glaciers_R23p2-5.5km'!$BD25:BL25))</f>
        <v>8.5263641893294717E-2</v>
      </c>
      <c r="BK25" s="2">
        <f>SQRT(SUMSQ('(3) MB_Glaciers_R23p2-5.5km'!$BD25:BM25))</f>
        <v>8.9875769994587545E-2</v>
      </c>
      <c r="BL25" s="2">
        <f>SQRT(SUMSQ('(3) MB_Glaciers_R23p2-5.5km'!$BD25:BN25))</f>
        <v>9.4262502806428838E-2</v>
      </c>
      <c r="BM25" s="2">
        <f>SQRT(SUMSQ('(3) MB_Glaciers_R23p2-5.5km'!$BD25:BO25))</f>
        <v>9.8453973198363118E-2</v>
      </c>
      <c r="BN25" s="2">
        <f>SQRT(SUMSQ('(3) MB_Glaciers_R23p2-5.5km'!$BD25:BP25))</f>
        <v>0.1024741442596912</v>
      </c>
      <c r="BO25" s="2">
        <f>SQRT(SUMSQ('(3) MB_Glaciers_R23p2-5.5km'!$BD25:BQ25))</f>
        <v>0.1063424451710981</v>
      </c>
      <c r="BP25" s="2">
        <f>SQRT(SUMSQ('(3) MB_Glaciers_R23p2-5.5km'!$BD25:BR25))</f>
        <v>0.11007488836324117</v>
      </c>
      <c r="BQ25" s="2">
        <f>SQRT(SUMSQ('(3) MB_Glaciers_R23p2-5.5km'!$BD25:BS25))</f>
        <v>0.11368485585772629</v>
      </c>
      <c r="BR25" s="2">
        <f>SQRT(SUMSQ('(3) MB_Glaciers_R23p2-5.5km'!$BD25:BT25))</f>
        <v>0.11718366718363105</v>
      </c>
      <c r="BS25" s="2">
        <f>SQRT(SUMSQ('(3) MB_Glaciers_R23p2-5.5km'!$BD25:BU25))</f>
        <v>0.1205809987428202</v>
      </c>
      <c r="BT25" s="2">
        <f>SQRT(SUMSQ('(3) MB_Glaciers_R23p2-5.5km'!$BD25:BV25))</f>
        <v>0.12388519952370423</v>
      </c>
      <c r="BU25" s="2">
        <f>SQRT(SUMSQ('(3) MB_Glaciers_R23p2-5.5km'!$BD25:BW25))</f>
        <v>0.12710353285507059</v>
      </c>
      <c r="BV25" s="2">
        <f>SQRT(SUMSQ('(3) MB_Glaciers_R23p2-5.5km'!$BD25:BX25))</f>
        <v>0.13024236433454364</v>
      </c>
      <c r="BW25" s="2">
        <f>SQRT(SUMSQ('(3) MB_Glaciers_R23p2-5.5km'!$BD25:BY25))</f>
        <v>0.13330730989208359</v>
      </c>
      <c r="BX25" s="2">
        <f>SQRT(SUMSQ('(3) MB_Glaciers_R23p2-5.5km'!$BD25:BZ25))</f>
        <v>0.1363033538614366</v>
      </c>
      <c r="BY25" s="2">
        <f>SQRT(SUMSQ('(3) MB_Glaciers_R23p2-5.5km'!$BD25:CA25))</f>
        <v>0.13923494416664234</v>
      </c>
      <c r="BZ25" s="2">
        <f>SQRT(SUMSQ('(3) MB_Glaciers_R23p2-5.5km'!$BD25:CB25))</f>
        <v>0.14210606982215787</v>
      </c>
      <c r="CA25" s="2">
        <f>SQRT(SUMSQ('(3) MB_Glaciers_R23p2-5.5km'!$BD25:CC25))</f>
        <v>0.14492032460463236</v>
      </c>
      <c r="CB25" s="2">
        <f>SQRT(SUMSQ('(3) MB_Glaciers_R23p2-5.5km'!$BD25:CD25))</f>
        <v>0.1476809597975447</v>
      </c>
      <c r="CC25" s="2">
        <f>SQRT(SUMSQ('(3) MB_Glaciers_R23p2-5.5km'!$BD25:CE25))</f>
        <v>0.15039092821688418</v>
      </c>
      <c r="CD25" s="2">
        <f>SQRT(SUMSQ('(3) MB_Glaciers_R23p2-5.5km'!$BD25:CF25))</f>
        <v>0.15305292121729663</v>
      </c>
      <c r="CE25" s="2">
        <f>SQRT(SUMSQ('(3) MB_Glaciers_R23p2-5.5km'!$BD25:CG25))</f>
        <v>0.15566940000000004</v>
      </c>
      <c r="CF25" s="2">
        <f>SQRT(SUMSQ('(3) MB_Glaciers_R23p2-5.5km'!$BD25:CH25))</f>
        <v>0.15824262225952909</v>
      </c>
      <c r="CG25" s="2">
        <f>SQRT(SUMSQ('(3) MB_Glaciers_R23p2-5.5km'!$BD25:CI25))</f>
        <v>0.16077466499042692</v>
      </c>
      <c r="CH25" s="2">
        <f>SQRT(SUMSQ('(3) MB_Glaciers_R23p2-5.5km'!$BD25:CJ25))</f>
        <v>0.16326744410933863</v>
      </c>
      <c r="CI25" s="2">
        <f>SQRT(SUMSQ('(3) MB_Glaciers_R23p2-5.5km'!$BD25:CK25))</f>
        <v>0.165722731419706</v>
      </c>
      <c r="CJ25" s="2">
        <f>SQRT(SUMSQ('(3) MB_Glaciers_R23p2-5.5km'!$BD25:CL25))</f>
        <v>0.16814216934612214</v>
      </c>
      <c r="CK25" s="2">
        <f>SQRT(SUMSQ('(3) MB_Glaciers_R23p2-5.5km'!$BD25:CM25))</f>
        <v>0.17052728378658946</v>
      </c>
      <c r="CL25" s="2">
        <f>SQRT(SUMSQ('(3) MB_Glaciers_R23p2-5.5km'!$BD25:CN25))</f>
        <v>0.17287949536843292</v>
      </c>
      <c r="CM25" s="2">
        <f>SQRT(SUMSQ('(3) MB_Glaciers_R23p2-5.5km'!$BD25:CO25))</f>
        <v>0.17520012934371942</v>
      </c>
      <c r="CN25" s="2">
        <f>SQRT(SUMSQ('(3) MB_Glaciers_R23p2-5.5km'!$BD25:CP25))</f>
        <v>0.17749042431992779</v>
      </c>
      <c r="CO25" s="2">
        <f>SQRT(SUMSQ('(3) MB_Glaciers_R23p2-5.5km'!$BD25:CQ25))</f>
        <v>0.17975153998917509</v>
      </c>
      <c r="CP25" s="2">
        <f>SQRT(SUMSQ('(3) MB_Glaciers_R23p2-5.5km'!$BD25:CR25))</f>
        <v>0.18198456399291676</v>
      </c>
      <c r="CQ25" s="2">
        <f>SQRT(SUMSQ('(3) MB_Glaciers_R23p2-5.5km'!$BD25:CS25))</f>
        <v>0.18419051803744951</v>
      </c>
      <c r="CR25" s="2">
        <f>SQRT(SUMSQ('(3) MB_Glaciers_R23p2-5.5km'!$BD25:CT25))</f>
        <v>0.18637036335779358</v>
      </c>
      <c r="CS25" s="2">
        <f>SQRT(SUMSQ('(3) MB_Glaciers_R23p2-5.5km'!$BD25:CU25))</f>
        <v>0.18852500561285768</v>
      </c>
      <c r="CT25" s="2">
        <f>SQRT(SUMSQ('(3) MB_Glaciers_R23p2-5.5km'!$BD25:CV25))</f>
        <v>0.19065529928260586</v>
      </c>
      <c r="CU25" s="2">
        <f>SQRT(SUMSQ('(3) MB_Glaciers_R23p2-5.5km'!$BD25:CW25))</f>
        <v>0.19276205162778284</v>
      </c>
      <c r="CV25" s="2">
        <f>SQRT(SUMSQ('(3) MB_Glaciers_R23p2-5.5km'!$BD25:CX25))</f>
        <v>0.19484602626423772</v>
      </c>
    </row>
    <row r="26" spans="1:100" x14ac:dyDescent="0.2">
      <c r="A26" s="207" t="s">
        <v>31</v>
      </c>
      <c r="B26" s="54" t="s">
        <v>182</v>
      </c>
      <c r="C26" s="208">
        <f>'(3) MB_Glaciers_R23p2-5.5km'!C26</f>
        <v>7.34</v>
      </c>
      <c r="D26" s="208">
        <f>C26+'(3) MB_Glaciers_R23p2-5.5km'!D26</f>
        <v>30.24</v>
      </c>
      <c r="E26" s="208">
        <f>D26+'(3) MB_Glaciers_R23p2-5.5km'!E26</f>
        <v>37.17</v>
      </c>
      <c r="F26" s="208">
        <f>E26+'(3) MB_Glaciers_R23p2-5.5km'!F26</f>
        <v>39.340000000000003</v>
      </c>
      <c r="G26" s="208">
        <f>F26+'(3) MB_Glaciers_R23p2-5.5km'!G26</f>
        <v>49.63</v>
      </c>
      <c r="H26" s="208">
        <f>G26+'(3) MB_Glaciers_R23p2-5.5km'!H26</f>
        <v>65.97</v>
      </c>
      <c r="I26" s="208">
        <f>H26+'(3) MB_Glaciers_R23p2-5.5km'!I26</f>
        <v>77.009999999999991</v>
      </c>
      <c r="J26" s="208">
        <f>I26+'(3) MB_Glaciers_R23p2-5.5km'!J26</f>
        <v>94.799999999999983</v>
      </c>
      <c r="K26" s="208">
        <f>J26+'(3) MB_Glaciers_R23p2-5.5km'!K26</f>
        <v>100.26999999999998</v>
      </c>
      <c r="L26" s="208">
        <f>K26+'(3) MB_Glaciers_R23p2-5.5km'!L26</f>
        <v>101.29999999999998</v>
      </c>
      <c r="M26" s="208">
        <f>L26+'(3) MB_Glaciers_R23p2-5.5km'!M26</f>
        <v>104.41999999999999</v>
      </c>
      <c r="N26" s="208">
        <f>M26+'(3) MB_Glaciers_R23p2-5.5km'!N26</f>
        <v>123.16999999999999</v>
      </c>
      <c r="O26" s="208">
        <f>N26+'(3) MB_Glaciers_R23p2-5.5km'!O26</f>
        <v>148.91999999999999</v>
      </c>
      <c r="P26" s="208">
        <f>O26+'(3) MB_Glaciers_R23p2-5.5km'!P26</f>
        <v>153.97</v>
      </c>
      <c r="Q26" s="208">
        <f>P26+'(3) MB_Glaciers_R23p2-5.5km'!Q26</f>
        <v>157.44</v>
      </c>
      <c r="R26" s="208">
        <f>Q26+'(3) MB_Glaciers_R23p2-5.5km'!R26</f>
        <v>167.14</v>
      </c>
      <c r="S26" s="208">
        <f>R26+'(3) MB_Glaciers_R23p2-5.5km'!S26</f>
        <v>174.39</v>
      </c>
      <c r="T26" s="208">
        <f>S26+'(3) MB_Glaciers_R23p2-5.5km'!T26</f>
        <v>172.04999999999998</v>
      </c>
      <c r="U26" s="208">
        <f>T26+'(3) MB_Glaciers_R23p2-5.5km'!U26</f>
        <v>176.6</v>
      </c>
      <c r="V26" s="208">
        <f>U26+'(3) MB_Glaciers_R23p2-5.5km'!V26</f>
        <v>181.60999999999999</v>
      </c>
      <c r="W26" s="208">
        <f>V26+'(3) MB_Glaciers_R23p2-5.5km'!W26</f>
        <v>193.64</v>
      </c>
      <c r="X26" s="208">
        <f>W26+'(3) MB_Glaciers_R23p2-5.5km'!X26</f>
        <v>204.14</v>
      </c>
      <c r="Y26" s="208">
        <f>X26+'(3) MB_Glaciers_R23p2-5.5km'!Y26</f>
        <v>209.05999999999997</v>
      </c>
      <c r="Z26" s="208">
        <f>Y26+'(3) MB_Glaciers_R23p2-5.5km'!Z26</f>
        <v>206.40999999999997</v>
      </c>
      <c r="AA26" s="208">
        <f>Z26+'(3) MB_Glaciers_R23p2-5.5km'!AA26</f>
        <v>213.38999999999996</v>
      </c>
      <c r="AB26" s="208">
        <f>AA26+'(3) MB_Glaciers_R23p2-5.5km'!AB26</f>
        <v>227.68999999999997</v>
      </c>
      <c r="AC26" s="208">
        <f>AB26+'(3) MB_Glaciers_R23p2-5.5km'!AC26</f>
        <v>234.27999999999997</v>
      </c>
      <c r="AD26" s="208">
        <f>AC26+'(3) MB_Glaciers_R23p2-5.5km'!AD26</f>
        <v>240.98999999999998</v>
      </c>
      <c r="AE26" s="208">
        <f>AD26+'(3) MB_Glaciers_R23p2-5.5km'!AE26</f>
        <v>245.42</v>
      </c>
      <c r="AF26" s="208">
        <f>AE26+'(3) MB_Glaciers_R23p2-5.5km'!AF26</f>
        <v>256.77</v>
      </c>
      <c r="AG26" s="208">
        <f>AF26+'(3) MB_Glaciers_R23p2-5.5km'!AG26</f>
        <v>258.65999999999997</v>
      </c>
      <c r="AH26" s="208">
        <f>AG26+'(3) MB_Glaciers_R23p2-5.5km'!AH26</f>
        <v>255.68999999999997</v>
      </c>
      <c r="AI26" s="208">
        <f>AH26+'(3) MB_Glaciers_R23p2-5.5km'!AI26</f>
        <v>261.35999999999996</v>
      </c>
      <c r="AJ26" s="208">
        <f>AI26+'(3) MB_Glaciers_R23p2-5.5km'!AJ26</f>
        <v>271.20999999999998</v>
      </c>
      <c r="AK26" s="208">
        <f>AJ26+'(3) MB_Glaciers_R23p2-5.5km'!AK26</f>
        <v>281.52</v>
      </c>
      <c r="AL26" s="208">
        <f>AK26+'(3) MB_Glaciers_R23p2-5.5km'!AL26</f>
        <v>272.28999999999996</v>
      </c>
      <c r="AM26" s="208">
        <f>AL26+'(3) MB_Glaciers_R23p2-5.5km'!AM26</f>
        <v>263.99999999999994</v>
      </c>
      <c r="AN26" s="208">
        <f>AM26+'(3) MB_Glaciers_R23p2-5.5km'!AN26</f>
        <v>273.78999999999996</v>
      </c>
      <c r="AO26" s="208">
        <f>AN26+'(3) MB_Glaciers_R23p2-5.5km'!AO26</f>
        <v>263.46999999999997</v>
      </c>
      <c r="AP26" s="208">
        <f>AO26+'(3) MB_Glaciers_R23p2-5.5km'!AP26</f>
        <v>241.35999999999996</v>
      </c>
      <c r="AQ26" s="208">
        <f>AP26+'(3) MB_Glaciers_R23p2-5.5km'!AQ26</f>
        <v>225.06999999999996</v>
      </c>
      <c r="AR26" s="208">
        <f>AQ26+'(3) MB_Glaciers_R23p2-5.5km'!AR26</f>
        <v>217.14999999999998</v>
      </c>
      <c r="AS26" s="208">
        <f>AR26+'(3) MB_Glaciers_R23p2-5.5km'!AS26</f>
        <v>221.68999999999997</v>
      </c>
      <c r="AT26" s="208">
        <f>AS26+'(3) MB_Glaciers_R23p2-5.5km'!AT26</f>
        <v>217.58999999999997</v>
      </c>
      <c r="AU26" s="208">
        <f>AT26+'(3) MB_Glaciers_R23p2-5.5km'!AU26</f>
        <v>217.00999999999996</v>
      </c>
      <c r="AV26" s="208">
        <f>AU26+'(3) MB_Glaciers_R23p2-5.5km'!AV26</f>
        <v>205.11999999999995</v>
      </c>
      <c r="AW26" s="90">
        <f>AV26+'(3) MB_Glaciers_R23p2-5.5km'!AW26</f>
        <v>213.07999999999996</v>
      </c>
      <c r="BB26" s="2">
        <f>SQRT('(5) year_D_R23p2-5.5km'!BN24^2+'(5) year_D_R23p2-5.5km'!$M24^2)</f>
        <v>0.5675076561451543</v>
      </c>
      <c r="BC26" s="2">
        <f>SQRT(SUMSQ('(3) MB_Glaciers_R23p2-5.5km'!$BD26:BE26))</f>
        <v>0.80257702407104414</v>
      </c>
      <c r="BD26" s="2">
        <f>SQRT(SUMSQ('(3) MB_Glaciers_R23p2-5.5km'!$BD26:BF26))</f>
        <v>0.98295209412773521</v>
      </c>
      <c r="BE26" s="2">
        <f>SQRT(SUMSQ('(3) MB_Glaciers_R23p2-5.5km'!$BD26:BG26))</f>
        <v>1.1350153122903086</v>
      </c>
      <c r="BF26" s="2">
        <f>SQRT(SUMSQ('(3) MB_Glaciers_R23p2-5.5km'!$BD26:BH26))</f>
        <v>1.2689856968921414</v>
      </c>
      <c r="BG26" s="2">
        <f>SQRT(SUMSQ('(3) MB_Glaciers_R23p2-5.5km'!$BD26:BI26))</f>
        <v>1.3901041826784784</v>
      </c>
      <c r="BH26" s="2">
        <f>SQRT(SUMSQ('(3) MB_Glaciers_R23p2-5.5km'!$BD26:BJ26))</f>
        <v>1.5014841252852349</v>
      </c>
      <c r="BI26" s="2">
        <f>SQRT(SUMSQ('(3) MB_Glaciers_R23p2-5.5km'!$BD26:BK26))</f>
        <v>1.6051540481420885</v>
      </c>
      <c r="BJ26" s="2">
        <f>SQRT(SUMSQ('(3) MB_Glaciers_R23p2-5.5km'!$BD26:BL26))</f>
        <v>1.702522968435463</v>
      </c>
      <c r="BK26" s="2">
        <f>SQRT(SUMSQ('(3) MB_Glaciers_R23p2-5.5km'!$BD26:BM26))</f>
        <v>1.7946167830023398</v>
      </c>
      <c r="BL26" s="2">
        <f>SQRT(SUMSQ('(3) MB_Glaciers_R23p2-5.5km'!$BD26:BN26))</f>
        <v>1.8822099610875069</v>
      </c>
      <c r="BM26" s="2">
        <f>SQRT(SUMSQ('(3) MB_Glaciers_R23p2-5.5km'!$BD26:BO26))</f>
        <v>1.9659041882554706</v>
      </c>
      <c r="BN26" s="2">
        <f>SQRT(SUMSQ('(3) MB_Glaciers_R23p2-5.5km'!$BD26:BP26))</f>
        <v>2.0461779534497402</v>
      </c>
      <c r="BO26" s="2">
        <f>SQRT(SUMSQ('(3) MB_Glaciers_R23p2-5.5km'!$BD26:BQ26))</f>
        <v>2.1234192136662826</v>
      </c>
      <c r="BP26" s="2">
        <f>SQRT(SUMSQ('(3) MB_Glaciers_R23p2-5.5km'!$BD26:BR26))</f>
        <v>2.1979477010953881</v>
      </c>
      <c r="BQ26" s="2">
        <f>SQRT(SUMSQ('(3) MB_Glaciers_R23p2-5.5km'!$BD26:BS26))</f>
        <v>2.2700306245806172</v>
      </c>
      <c r="BR26" s="2">
        <f>SQRT(SUMSQ('(3) MB_Glaciers_R23p2-5.5km'!$BD26:BT26))</f>
        <v>2.3398940096331788</v>
      </c>
      <c r="BS26" s="2">
        <f>SQRT(SUMSQ('(3) MB_Glaciers_R23p2-5.5km'!$BD26:BU26))</f>
        <v>2.4077310722131329</v>
      </c>
      <c r="BT26" s="2">
        <f>SQRT(SUMSQ('(3) MB_Glaciers_R23p2-5.5km'!$BD26:BV26))</f>
        <v>2.4737085228223572</v>
      </c>
      <c r="BU26" s="2">
        <f>SQRT(SUMSQ('(3) MB_Glaciers_R23p2-5.5km'!$BD26:BW26))</f>
        <v>2.5379713937842827</v>
      </c>
      <c r="BV26" s="2">
        <f>SQRT(SUMSQ('(3) MB_Glaciers_R23p2-5.5km'!$BD26:BX26))</f>
        <v>2.6006467917521405</v>
      </c>
      <c r="BW26" s="2">
        <f>SQRT(SUMSQ('(3) MB_Glaciers_R23p2-5.5km'!$BD26:BY26))</f>
        <v>2.6618468542036879</v>
      </c>
      <c r="BX26" s="2">
        <f>SQRT(SUMSQ('(3) MB_Glaciers_R23p2-5.5km'!$BD26:BZ26))</f>
        <v>2.7216711070622468</v>
      </c>
      <c r="BY26" s="2">
        <f>SQRT(SUMSQ('(3) MB_Glaciers_R23p2-5.5km'!$BD26:CA26))</f>
        <v>2.7802083653569571</v>
      </c>
      <c r="BZ26" s="2">
        <f>SQRT(SUMSQ('(3) MB_Glaciers_R23p2-5.5km'!$BD26:CB26))</f>
        <v>2.8375382807257719</v>
      </c>
      <c r="CA26" s="2">
        <f>SQRT(SUMSQ('(3) MB_Glaciers_R23p2-5.5km'!$BD26:CC26))</f>
        <v>2.8937326127974461</v>
      </c>
      <c r="CB26" s="2">
        <f>SQRT(SUMSQ('(3) MB_Glaciers_R23p2-5.5km'!$BD26:CD26))</f>
        <v>2.9488562823832059</v>
      </c>
      <c r="CC26" s="2">
        <f>SQRT(SUMSQ('(3) MB_Glaciers_R23p2-5.5km'!$BD26:CE26))</f>
        <v>3.0029682505704698</v>
      </c>
      <c r="CD26" s="2">
        <f>SQRT(SUMSQ('(3) MB_Glaciers_R23p2-5.5km'!$BD26:CF26))</f>
        <v>3.0561222576522744</v>
      </c>
      <c r="CE26" s="2">
        <f>SQRT(SUMSQ('(3) MB_Glaciers_R23p2-5.5km'!$BD26:CG26))</f>
        <v>3.1083674482758634</v>
      </c>
      <c r="CF26" s="2">
        <f>SQRT(SUMSQ('(3) MB_Glaciers_R23p2-5.5km'!$BD26:CH26))</f>
        <v>3.1597489035181847</v>
      </c>
      <c r="CG26" s="2">
        <f>SQRT(SUMSQ('(3) MB_Glaciers_R23p2-5.5km'!$BD26:CI26))</f>
        <v>3.210308096284177</v>
      </c>
      <c r="CH26" s="2">
        <f>SQRT(SUMSQ('(3) MB_Glaciers_R23p2-5.5km'!$BD26:CJ26))</f>
        <v>3.2600832831158013</v>
      </c>
      <c r="CI26" s="2">
        <f>SQRT(SUMSQ('(3) MB_Glaciers_R23p2-5.5km'!$BD26:CK26))</f>
        <v>3.3091098429388031</v>
      </c>
      <c r="CJ26" s="2">
        <f>SQRT(SUMSQ('(3) MB_Glaciers_R23p2-5.5km'!$BD26:CL26))</f>
        <v>3.3574205712745964</v>
      </c>
      <c r="CK26" s="2">
        <f>SQRT(SUMSQ('(3) MB_Glaciers_R23p2-5.5km'!$BD26:CM26))</f>
        <v>3.405045936870926</v>
      </c>
      <c r="CL26" s="2">
        <f>SQRT(SUMSQ('(3) MB_Glaciers_R23p2-5.5km'!$BD26:CN26))</f>
        <v>3.4520143064571114</v>
      </c>
      <c r="CM26" s="2">
        <f>SQRT(SUMSQ('(3) MB_Glaciers_R23p2-5.5km'!$BD26:CO26))</f>
        <v>3.4983521423332924</v>
      </c>
      <c r="CN26" s="2">
        <f>SQRT(SUMSQ('(3) MB_Glaciers_R23p2-5.5km'!$BD26:CP26))</f>
        <v>3.5440841767022553</v>
      </c>
      <c r="CO26" s="2">
        <f>SQRT(SUMSQ('(3) MB_Glaciers_R23p2-5.5km'!$BD26:CQ26))</f>
        <v>3.5892335660046797</v>
      </c>
      <c r="CP26" s="2">
        <f>SQRT(SUMSQ('(3) MB_Glaciers_R23p2-5.5km'!$BD26:CR26))</f>
        <v>3.6338220279917448</v>
      </c>
      <c r="CQ26" s="2">
        <f>SQRT(SUMSQ('(3) MB_Glaciers_R23p2-5.5km'!$BD26:CS26))</f>
        <v>3.6778699638379555</v>
      </c>
      <c r="CR26" s="2">
        <f>SQRT(SUMSQ('(3) MB_Glaciers_R23p2-5.5km'!$BD26:CT26))</f>
        <v>3.7213965672425684</v>
      </c>
      <c r="CS26" s="2">
        <f>SQRT(SUMSQ('(3) MB_Glaciers_R23p2-5.5km'!$BD26:CU26))</f>
        <v>3.7644199221750139</v>
      </c>
      <c r="CT26" s="2">
        <f>SQRT(SUMSQ('(3) MB_Glaciers_R23p2-5.5km'!$BD26:CV26))</f>
        <v>3.8069570906764243</v>
      </c>
      <c r="CU26" s="2">
        <f>SQRT(SUMSQ('(3) MB_Glaciers_R23p2-5.5km'!$BD26:CW26))</f>
        <v>3.8490241919264254</v>
      </c>
      <c r="CV26" s="2">
        <f>SQRT(SUMSQ('(3) MB_Glaciers_R23p2-5.5km'!$BD26:CX26))</f>
        <v>3.8906364736143413</v>
      </c>
    </row>
    <row r="27" spans="1:100" x14ac:dyDescent="0.2">
      <c r="A27" s="169" t="s">
        <v>201</v>
      </c>
      <c r="B27" s="3" t="s">
        <v>182</v>
      </c>
      <c r="C27" s="170">
        <f>'(3) MB_Glaciers_R23p2-5.5km'!C27</f>
        <v>0.93</v>
      </c>
      <c r="D27" s="170">
        <f>C27+'(3) MB_Glaciers_R23p2-5.5km'!D27</f>
        <v>5.1899999999999995</v>
      </c>
      <c r="E27" s="170">
        <f>D27+'(3) MB_Glaciers_R23p2-5.5km'!E27</f>
        <v>5.8999999999999995</v>
      </c>
      <c r="F27" s="170">
        <f>E27+'(3) MB_Glaciers_R23p2-5.5km'!F27</f>
        <v>5.3199999999999994</v>
      </c>
      <c r="G27" s="170">
        <f>F27+'(3) MB_Glaciers_R23p2-5.5km'!G27</f>
        <v>6.81</v>
      </c>
      <c r="H27" s="170">
        <f>G27+'(3) MB_Glaciers_R23p2-5.5km'!H27</f>
        <v>9.39</v>
      </c>
      <c r="I27" s="170">
        <f>H27+'(3) MB_Glaciers_R23p2-5.5km'!I27</f>
        <v>11.43</v>
      </c>
      <c r="J27" s="170">
        <f>I27+'(3) MB_Glaciers_R23p2-5.5km'!J27</f>
        <v>14.2</v>
      </c>
      <c r="K27" s="170">
        <f>J27+'(3) MB_Glaciers_R23p2-5.5km'!K27</f>
        <v>13.2</v>
      </c>
      <c r="L27" s="170">
        <f>K27+'(3) MB_Glaciers_R23p2-5.5km'!L27</f>
        <v>12.1</v>
      </c>
      <c r="M27" s="170">
        <f>L27+'(3) MB_Glaciers_R23p2-5.5km'!M27</f>
        <v>11.879999999999999</v>
      </c>
      <c r="N27" s="170">
        <f>M27+'(3) MB_Glaciers_R23p2-5.5km'!N27</f>
        <v>15.2</v>
      </c>
      <c r="O27" s="170">
        <f>N27+'(3) MB_Glaciers_R23p2-5.5km'!O27</f>
        <v>20.49</v>
      </c>
      <c r="P27" s="170">
        <f>O27+'(3) MB_Glaciers_R23p2-5.5km'!P27</f>
        <v>19.899999999999999</v>
      </c>
      <c r="Q27" s="170">
        <f>P27+'(3) MB_Glaciers_R23p2-5.5km'!Q27</f>
        <v>19.689999999999998</v>
      </c>
      <c r="R27" s="170">
        <f>Q27+'(3) MB_Glaciers_R23p2-5.5km'!R27</f>
        <v>21.63</v>
      </c>
      <c r="S27" s="170">
        <f>R27+'(3) MB_Glaciers_R23p2-5.5km'!S27</f>
        <v>22.16</v>
      </c>
      <c r="T27" s="170">
        <f>S27+'(3) MB_Glaciers_R23p2-5.5km'!T27</f>
        <v>19.71</v>
      </c>
      <c r="U27" s="170">
        <f>T27+'(3) MB_Glaciers_R23p2-5.5km'!U27</f>
        <v>19.510000000000002</v>
      </c>
      <c r="V27" s="170">
        <f>U27+'(3) MB_Glaciers_R23p2-5.5km'!V27</f>
        <v>19.360000000000003</v>
      </c>
      <c r="W27" s="170">
        <f>V27+'(3) MB_Glaciers_R23p2-5.5km'!W27</f>
        <v>21.640000000000004</v>
      </c>
      <c r="X27" s="170">
        <f>W27+'(3) MB_Glaciers_R23p2-5.5km'!X27</f>
        <v>22.710000000000004</v>
      </c>
      <c r="Y27" s="170">
        <f>X27+'(3) MB_Glaciers_R23p2-5.5km'!Y27</f>
        <v>21.960000000000004</v>
      </c>
      <c r="Z27" s="170">
        <f>Y27+'(3) MB_Glaciers_R23p2-5.5km'!Z27</f>
        <v>19.250000000000004</v>
      </c>
      <c r="AA27" s="170">
        <f>Z27+'(3) MB_Glaciers_R23p2-5.5km'!AA27</f>
        <v>19.790000000000003</v>
      </c>
      <c r="AB27" s="170">
        <f>AA27+'(3) MB_Glaciers_R23p2-5.5km'!AB27</f>
        <v>21.380000000000003</v>
      </c>
      <c r="AC27" s="170">
        <f>AB27+'(3) MB_Glaciers_R23p2-5.5km'!AC27</f>
        <v>21.94</v>
      </c>
      <c r="AD27" s="170">
        <f>AC27+'(3) MB_Glaciers_R23p2-5.5km'!AD27</f>
        <v>22.84</v>
      </c>
      <c r="AE27" s="170">
        <f>AD27+'(3) MB_Glaciers_R23p2-5.5km'!AE27</f>
        <v>22.7</v>
      </c>
      <c r="AF27" s="170">
        <f>AE27+'(3) MB_Glaciers_R23p2-5.5km'!AF27</f>
        <v>24.28</v>
      </c>
      <c r="AG27" s="170">
        <f>AF27+'(3) MB_Glaciers_R23p2-5.5km'!AG27</f>
        <v>22.32</v>
      </c>
      <c r="AH27" s="170">
        <f>AG27+'(3) MB_Glaciers_R23p2-5.5km'!AH27</f>
        <v>20.05</v>
      </c>
      <c r="AI27" s="170">
        <f>AH27+'(3) MB_Glaciers_R23p2-5.5km'!AI27</f>
        <v>20.100000000000001</v>
      </c>
      <c r="AJ27" s="170">
        <f>AI27+'(3) MB_Glaciers_R23p2-5.5km'!AJ27</f>
        <v>20.630000000000003</v>
      </c>
      <c r="AK27" s="170">
        <f>AJ27+'(3) MB_Glaciers_R23p2-5.5km'!AK27</f>
        <v>21.340000000000003</v>
      </c>
      <c r="AL27" s="170">
        <f>AK27+'(3) MB_Glaciers_R23p2-5.5km'!AL27</f>
        <v>18.100000000000001</v>
      </c>
      <c r="AM27" s="170">
        <f>AL27+'(3) MB_Glaciers_R23p2-5.5km'!AM27</f>
        <v>15.180000000000001</v>
      </c>
      <c r="AN27" s="170">
        <f>AM27+'(3) MB_Glaciers_R23p2-5.5km'!AN27</f>
        <v>16.310000000000002</v>
      </c>
      <c r="AO27" s="170">
        <f>AN27+'(3) MB_Glaciers_R23p2-5.5km'!AO27</f>
        <v>11.900000000000002</v>
      </c>
      <c r="AP27" s="170">
        <f>AO27+'(3) MB_Glaciers_R23p2-5.5km'!AP27</f>
        <v>4.8200000000000021</v>
      </c>
      <c r="AQ27" s="170">
        <f>AP27+'(3) MB_Glaciers_R23p2-5.5km'!AQ27</f>
        <v>-0.79999999999999805</v>
      </c>
      <c r="AR27" s="170">
        <f>AQ27+'(3) MB_Glaciers_R23p2-5.5km'!AR27</f>
        <v>-4.5699999999999985</v>
      </c>
      <c r="AS27" s="170">
        <f>AR27+'(3) MB_Glaciers_R23p2-5.5km'!AS27</f>
        <v>-5.1199999999999983</v>
      </c>
      <c r="AT27" s="170">
        <f>AS27+'(3) MB_Glaciers_R23p2-5.5km'!AT27</f>
        <v>-7.2399999999999984</v>
      </c>
      <c r="AU27" s="170">
        <f>AT27+'(3) MB_Glaciers_R23p2-5.5km'!AU27</f>
        <v>-9.0899999999999981</v>
      </c>
      <c r="AV27" s="170">
        <f>AU27+'(3) MB_Glaciers_R23p2-5.5km'!AV27</f>
        <v>-13.04</v>
      </c>
      <c r="AW27" s="2">
        <f>AV27+'(3) MB_Glaciers_R23p2-5.5km'!AW27</f>
        <v>-12.399999999999999</v>
      </c>
      <c r="BB27" s="2">
        <f>SQRT('(5) year_D_R23p2-5.5km'!BN25^2+'(5) year_D_R23p2-5.5km'!$M25^2)</f>
        <v>0.22589249264567024</v>
      </c>
      <c r="BC27" s="2">
        <f>SQRT(SUMSQ('(3) MB_Glaciers_R23p2-5.5km'!$BD27:BE27))</f>
        <v>0.31946022673777147</v>
      </c>
      <c r="BD27" s="2">
        <f>SQRT(SUMSQ('(3) MB_Glaciers_R23p2-5.5km'!$BD27:BF27))</f>
        <v>0.3912572743106798</v>
      </c>
      <c r="BE27" s="2">
        <f>SQRT(SUMSQ('(3) MB_Glaciers_R23p2-5.5km'!$BD27:BG27))</f>
        <v>0.45178498529134048</v>
      </c>
      <c r="BF27" s="2">
        <f>SQRT(SUMSQ('(3) MB_Glaciers_R23p2-5.5km'!$BD27:BH27))</f>
        <v>0.50511096916259002</v>
      </c>
      <c r="BG27" s="2">
        <f>SQRT(SUMSQ('(3) MB_Glaciers_R23p2-5.5km'!$BD27:BI27))</f>
        <v>0.55332134370729369</v>
      </c>
      <c r="BH27" s="2">
        <f>SQRT(SUMSQ('(3) MB_Glaciers_R23p2-5.5km'!$BD27:BJ27))</f>
        <v>0.59765535857693042</v>
      </c>
      <c r="BI27" s="2">
        <f>SQRT(SUMSQ('(3) MB_Glaciers_R23p2-5.5km'!$BD27:BK27))</f>
        <v>0.63892045347554294</v>
      </c>
      <c r="BJ27" s="2">
        <f>SQRT(SUMSQ('(3) MB_Glaciers_R23p2-5.5km'!$BD27:BL27))</f>
        <v>0.67767747793701072</v>
      </c>
      <c r="BK27" s="2">
        <f>SQRT(SUMSQ('(3) MB_Glaciers_R23p2-5.5km'!$BD27:BM27))</f>
        <v>0.7143347830931529</v>
      </c>
      <c r="BL27" s="2">
        <f>SQRT(SUMSQ('(3) MB_Glaciers_R23p2-5.5km'!$BD27:BN27))</f>
        <v>0.7492006410638048</v>
      </c>
      <c r="BM27" s="2">
        <f>SQRT(SUMSQ('(3) MB_Glaciers_R23p2-5.5km'!$BD27:BO27))</f>
        <v>0.78251454862135961</v>
      </c>
      <c r="BN27" s="2">
        <f>SQRT(SUMSQ('(3) MB_Glaciers_R23p2-5.5km'!$BD27:BP27))</f>
        <v>0.81446696497633619</v>
      </c>
      <c r="BO27" s="2">
        <f>SQRT(SUMSQ('(3) MB_Glaciers_R23p2-5.5km'!$BD27:BQ27))</f>
        <v>0.84521231372445027</v>
      </c>
      <c r="BP27" s="2">
        <f>SQRT(SUMSQ('(3) MB_Glaciers_R23p2-5.5km'!$BD27:BR27))</f>
        <v>0.87487786204996221</v>
      </c>
      <c r="BQ27" s="2">
        <f>SQRT(SUMSQ('(3) MB_Glaciers_R23p2-5.5km'!$BD27:BS27))</f>
        <v>0.90356997058268096</v>
      </c>
      <c r="BR27" s="2">
        <f>SQRT(SUMSQ('(3) MB_Glaciers_R23p2-5.5km'!$BD27:BT27))</f>
        <v>0.93137860721215893</v>
      </c>
      <c r="BS27" s="2">
        <f>SQRT(SUMSQ('(3) MB_Glaciers_R23p2-5.5km'!$BD27:BU27))</f>
        <v>0.95838068021331446</v>
      </c>
      <c r="BT27" s="2">
        <f>SQRT(SUMSQ('(3) MB_Glaciers_R23p2-5.5km'!$BD27:BV27))</f>
        <v>0.98464254754698133</v>
      </c>
      <c r="BU27" s="2">
        <f>SQRT(SUMSQ('(3) MB_Glaciers_R23p2-5.5km'!$BD27:BW27))</f>
        <v>1.01022193832518</v>
      </c>
      <c r="BV27" s="2">
        <f>SQRT(SUMSQ('(3) MB_Glaciers_R23p2-5.5km'!$BD27:BX27))</f>
        <v>1.0351694464710393</v>
      </c>
      <c r="BW27" s="2">
        <f>SQRT(SUMSQ('(3) MB_Glaciers_R23p2-5.5km'!$BD27:BY27))</f>
        <v>1.0595297075310499</v>
      </c>
      <c r="BX27" s="2">
        <f>SQRT(SUMSQ('(3) MB_Glaciers_R23p2-5.5km'!$BD27:BZ27))</f>
        <v>1.0833423371097921</v>
      </c>
      <c r="BY27" s="2">
        <f>SQRT(SUMSQ('(3) MB_Glaciers_R23p2-5.5km'!$BD27:CA27))</f>
        <v>1.1066426874145876</v>
      </c>
      <c r="BZ27" s="2">
        <f>SQRT(SUMSQ('(3) MB_Glaciers_R23p2-5.5km'!$BD27:CB27))</f>
        <v>1.1294624632283514</v>
      </c>
      <c r="CA27" s="2">
        <f>SQRT(SUMSQ('(3) MB_Glaciers_R23p2-5.5km'!$BD27:CC27))</f>
        <v>1.1518302279743875</v>
      </c>
      <c r="CB27" s="2">
        <f>SQRT(SUMSQ('(3) MB_Glaciers_R23p2-5.5km'!$BD27:CD27))</f>
        <v>1.1737718229320397</v>
      </c>
      <c r="CC27" s="2">
        <f>SQRT(SUMSQ('(3) MB_Glaciers_R23p2-5.5km'!$BD27:CE27))</f>
        <v>1.1953107171538613</v>
      </c>
      <c r="CD27" s="2">
        <f>SQRT(SUMSQ('(3) MB_Glaciers_R23p2-5.5km'!$BD27:CF27))</f>
        <v>1.2164683015913536</v>
      </c>
      <c r="CE27" s="2">
        <f>SQRT(SUMSQ('(3) MB_Glaciers_R23p2-5.5km'!$BD27:CG27))</f>
        <v>1.2372641379310347</v>
      </c>
      <c r="CF27" s="2">
        <f>SQRT(SUMSQ('(3) MB_Glaciers_R23p2-5.5km'!$BD27:CH27))</f>
        <v>1.2577161703834061</v>
      </c>
      <c r="CG27" s="2">
        <f>SQRT(SUMSQ('(3) MB_Glaciers_R23p2-5.5km'!$BD27:CI27))</f>
        <v>1.2778409069510865</v>
      </c>
      <c r="CH27" s="2">
        <f>SQRT(SUMSQ('(3) MB_Glaciers_R23p2-5.5km'!$BD27:CJ27))</f>
        <v>1.2976535753856842</v>
      </c>
      <c r="CI27" s="2">
        <f>SQRT(SUMSQ('(3) MB_Glaciers_R23p2-5.5km'!$BD27:CK27))</f>
        <v>1.3171682580235995</v>
      </c>
      <c r="CJ27" s="2">
        <f>SQRT(SUMSQ('(3) MB_Glaciers_R23p2-5.5km'!$BD27:CL27))</f>
        <v>1.3363980088950289</v>
      </c>
      <c r="CK27" s="2">
        <f>SQRT(SUMSQ('(3) MB_Glaciers_R23p2-5.5km'!$BD27:CM27))</f>
        <v>1.3553549558740221</v>
      </c>
      <c r="CL27" s="2">
        <f>SQRT(SUMSQ('(3) MB_Glaciers_R23p2-5.5km'!$BD27:CN27))</f>
        <v>1.3740503901407497</v>
      </c>
      <c r="CM27" s="2">
        <f>SQRT(SUMSQ('(3) MB_Glaciers_R23p2-5.5km'!$BD27:CO27))</f>
        <v>1.3924948448305368</v>
      </c>
      <c r="CN27" s="2">
        <f>SQRT(SUMSQ('(3) MB_Glaciers_R23p2-5.5km'!$BD27:CP27))</f>
        <v>1.4106981644254362</v>
      </c>
      <c r="CO27" s="2">
        <f>SQRT(SUMSQ('(3) MB_Glaciers_R23p2-5.5km'!$BD27:CQ27))</f>
        <v>1.4286695661863067</v>
      </c>
      <c r="CP27" s="2">
        <f>SQRT(SUMSQ('(3) MB_Glaciers_R23p2-5.5km'!$BD27:CR27))</f>
        <v>1.4464176947136134</v>
      </c>
      <c r="CQ27" s="2">
        <f>SQRT(SUMSQ('(3) MB_Glaciers_R23p2-5.5km'!$BD27:CS27))</f>
        <v>1.4639506705535943</v>
      </c>
      <c r="CR27" s="2">
        <f>SQRT(SUMSQ('(3) MB_Glaciers_R23p2-5.5km'!$BD27:CT27))</f>
        <v>1.4812761336253253</v>
      </c>
      <c r="CS27" s="2">
        <f>SQRT(SUMSQ('(3) MB_Glaciers_R23p2-5.5km'!$BD27:CU27))</f>
        <v>1.4984012821276105</v>
      </c>
      <c r="CT27" s="2">
        <f>SQRT(SUMSQ('(3) MB_Glaciers_R23p2-5.5km'!$BD27:CV27))</f>
        <v>1.5153329074877708</v>
      </c>
      <c r="CU27" s="2">
        <f>SQRT(SUMSQ('(3) MB_Glaciers_R23p2-5.5km'!$BD27:CW27))</f>
        <v>1.5320774258336343</v>
      </c>
      <c r="CV27" s="2">
        <f>SQRT(SUMSQ('(3) MB_Glaciers_R23p2-5.5km'!$BD27:CX27))</f>
        <v>1.5486409064023492</v>
      </c>
    </row>
    <row r="28" spans="1:100" x14ac:dyDescent="0.2">
      <c r="A28" s="169" t="s">
        <v>183</v>
      </c>
      <c r="B28" s="3" t="s">
        <v>182</v>
      </c>
      <c r="C28" s="170">
        <f>'(3) MB_Glaciers_R23p2-5.5km'!C28</f>
        <v>7.0000000000000007E-2</v>
      </c>
      <c r="D28" s="170">
        <f>C28+'(3) MB_Glaciers_R23p2-5.5km'!D28</f>
        <v>2.3499999999999996</v>
      </c>
      <c r="E28" s="170">
        <f>D28+'(3) MB_Glaciers_R23p2-5.5km'!E28</f>
        <v>2.6699999999999995</v>
      </c>
      <c r="F28" s="170">
        <f>E28+'(3) MB_Glaciers_R23p2-5.5km'!F28</f>
        <v>1.9799999999999995</v>
      </c>
      <c r="G28" s="170">
        <f>F28+'(3) MB_Glaciers_R23p2-5.5km'!G28</f>
        <v>2.2599999999999998</v>
      </c>
      <c r="H28" s="170">
        <f>G28+'(3) MB_Glaciers_R23p2-5.5km'!H28</f>
        <v>3.25</v>
      </c>
      <c r="I28" s="170">
        <f>H28+'(3) MB_Glaciers_R23p2-5.5km'!I28</f>
        <v>3.85</v>
      </c>
      <c r="J28" s="170">
        <f>I28+'(3) MB_Glaciers_R23p2-5.5km'!J28</f>
        <v>4.95</v>
      </c>
      <c r="K28" s="170">
        <f>J28+'(3) MB_Glaciers_R23p2-5.5km'!K28</f>
        <v>4.08</v>
      </c>
      <c r="L28" s="170">
        <f>K28+'(3) MB_Glaciers_R23p2-5.5km'!L28</f>
        <v>3.0300000000000002</v>
      </c>
      <c r="M28" s="170">
        <f>L28+'(3) MB_Glaciers_R23p2-5.5km'!M28</f>
        <v>2.6</v>
      </c>
      <c r="N28" s="170">
        <f>M28+'(3) MB_Glaciers_R23p2-5.5km'!N28</f>
        <v>3.87</v>
      </c>
      <c r="O28" s="170">
        <f>N28+'(3) MB_Glaciers_R23p2-5.5km'!O28</f>
        <v>6.58</v>
      </c>
      <c r="P28" s="170">
        <f>O28+'(3) MB_Glaciers_R23p2-5.5km'!P28</f>
        <v>5.82</v>
      </c>
      <c r="Q28" s="170">
        <f>P28+'(3) MB_Glaciers_R23p2-5.5km'!Q28</f>
        <v>5.53</v>
      </c>
      <c r="R28" s="170">
        <f>Q28+'(3) MB_Glaciers_R23p2-5.5km'!R28</f>
        <v>6.3500000000000005</v>
      </c>
      <c r="S28" s="170">
        <f>R28+'(3) MB_Glaciers_R23p2-5.5km'!S28</f>
        <v>6.0900000000000007</v>
      </c>
      <c r="T28" s="170">
        <f>S28+'(3) MB_Glaciers_R23p2-5.5km'!T28</f>
        <v>4.1800000000000006</v>
      </c>
      <c r="U28" s="170">
        <f>T28+'(3) MB_Glaciers_R23p2-5.5km'!U28</f>
        <v>3.7500000000000004</v>
      </c>
      <c r="V28" s="170">
        <f>U28+'(3) MB_Glaciers_R23p2-5.5km'!V28</f>
        <v>3.0200000000000005</v>
      </c>
      <c r="W28" s="170">
        <f>V28+'(3) MB_Glaciers_R23p2-5.5km'!W28</f>
        <v>3.7000000000000006</v>
      </c>
      <c r="X28" s="170">
        <f>W28+'(3) MB_Glaciers_R23p2-5.5km'!X28</f>
        <v>3.8000000000000007</v>
      </c>
      <c r="Y28" s="170">
        <f>X28+'(3) MB_Glaciers_R23p2-5.5km'!Y28</f>
        <v>2.7400000000000007</v>
      </c>
      <c r="Z28" s="170">
        <f>Y28+'(3) MB_Glaciers_R23p2-5.5km'!Z28</f>
        <v>0.75000000000000067</v>
      </c>
      <c r="AA28" s="170">
        <f>Z28+'(3) MB_Glaciers_R23p2-5.5km'!AA28</f>
        <v>0.45000000000000068</v>
      </c>
      <c r="AB28" s="170">
        <f>AA28+'(3) MB_Glaciers_R23p2-5.5km'!AB28</f>
        <v>0.74000000000000066</v>
      </c>
      <c r="AC28" s="170">
        <f>AB28+'(3) MB_Glaciers_R23p2-5.5km'!AC28</f>
        <v>0.37000000000000066</v>
      </c>
      <c r="AD28" s="170">
        <f>AC28+'(3) MB_Glaciers_R23p2-5.5km'!AD28</f>
        <v>0.31000000000000066</v>
      </c>
      <c r="AE28" s="170">
        <f>AD28+'(3) MB_Glaciers_R23p2-5.5km'!AE28</f>
        <v>-0.37999999999999928</v>
      </c>
      <c r="AF28" s="170">
        <f>AE28+'(3) MB_Glaciers_R23p2-5.5km'!AF28</f>
        <v>9.0000000000000691E-2</v>
      </c>
      <c r="AG28" s="170">
        <f>AF28+'(3) MB_Glaciers_R23p2-5.5km'!AG28</f>
        <v>-1.9699999999999993</v>
      </c>
      <c r="AH28" s="170">
        <f>AG28+'(3) MB_Glaciers_R23p2-5.5km'!AH28</f>
        <v>-3.9899999999999993</v>
      </c>
      <c r="AI28" s="170">
        <f>AH28+'(3) MB_Glaciers_R23p2-5.5km'!AI28</f>
        <v>-4.919999999999999</v>
      </c>
      <c r="AJ28" s="170">
        <f>AI28+'(3) MB_Glaciers_R23p2-5.5km'!AJ28</f>
        <v>-5.3899999999999988</v>
      </c>
      <c r="AK28" s="170">
        <f>AJ28+'(3) MB_Glaciers_R23p2-5.5km'!AK28</f>
        <v>-5.4999999999999991</v>
      </c>
      <c r="AL28" s="170">
        <f>AK28+'(3) MB_Glaciers_R23p2-5.5km'!AL28</f>
        <v>-7.7399999999999993</v>
      </c>
      <c r="AM28" s="170">
        <f>AL28+'(3) MB_Glaciers_R23p2-5.5km'!AM28</f>
        <v>-10.149999999999999</v>
      </c>
      <c r="AN28" s="170">
        <f>AM28+'(3) MB_Glaciers_R23p2-5.5km'!AN28</f>
        <v>-10.189999999999998</v>
      </c>
      <c r="AO28" s="170">
        <f>AN28+'(3) MB_Glaciers_R23p2-5.5km'!AO28</f>
        <v>-13.189999999999998</v>
      </c>
      <c r="AP28" s="170">
        <f>AO28+'(3) MB_Glaciers_R23p2-5.5km'!AP28</f>
        <v>-17.949999999999996</v>
      </c>
      <c r="AQ28" s="170">
        <f>AP28+'(3) MB_Glaciers_R23p2-5.5km'!AQ28</f>
        <v>-22.039999999999996</v>
      </c>
      <c r="AR28" s="170">
        <f>AQ28+'(3) MB_Glaciers_R23p2-5.5km'!AR28</f>
        <v>-25.069999999999997</v>
      </c>
      <c r="AS28" s="170">
        <f>AR28+'(3) MB_Glaciers_R23p2-5.5km'!AS28</f>
        <v>-26.019999999999996</v>
      </c>
      <c r="AT28" s="170">
        <f>AS28+'(3) MB_Glaciers_R23p2-5.5km'!AT28</f>
        <v>-27.889999999999997</v>
      </c>
      <c r="AU28" s="170">
        <f>AT28+'(3) MB_Glaciers_R23p2-5.5km'!AU28</f>
        <v>-29.349999999999998</v>
      </c>
      <c r="AV28" s="170">
        <f>AU28+'(3) MB_Glaciers_R23p2-5.5km'!AV28</f>
        <v>-32.269999999999996</v>
      </c>
      <c r="AW28" s="2">
        <f>AV28+'(3) MB_Glaciers_R23p2-5.5km'!AW28</f>
        <v>-32.559999999999995</v>
      </c>
      <c r="BB28" s="2">
        <f>SQRT('(5) year_D_R23p2-5.5km'!BN26^2+'(5) year_D_R23p2-5.5km'!$M26^2)</f>
        <v>0.1219900976512764</v>
      </c>
      <c r="BC28" s="2">
        <f>SQRT(SUMSQ('(3) MB_Glaciers_R23p2-5.5km'!$BD28:BE28))</f>
        <v>0.17252005057365333</v>
      </c>
      <c r="BD28" s="2">
        <f>SQRT(SUMSQ('(3) MB_Glaciers_R23p2-5.5km'!$BD28:BF28))</f>
        <v>0.21129304715229949</v>
      </c>
      <c r="BE28" s="2">
        <f>SQRT(SUMSQ('(3) MB_Glaciers_R23p2-5.5km'!$BD28:BG28))</f>
        <v>0.2439801953025528</v>
      </c>
      <c r="BF28" s="2">
        <f>SQRT(SUMSQ('(3) MB_Glaciers_R23p2-5.5km'!$BD28:BH28))</f>
        <v>0.27277815093009145</v>
      </c>
      <c r="BG28" s="2">
        <f>SQRT(SUMSQ('(3) MB_Glaciers_R23p2-5.5km'!$BD28:BI28))</f>
        <v>0.29881349291791981</v>
      </c>
      <c r="BH28" s="2">
        <f>SQRT(SUMSQ('(3) MB_Glaciers_R23p2-5.5km'!$BD28:BJ28))</f>
        <v>0.32275546079776196</v>
      </c>
      <c r="BI28" s="2">
        <f>SQRT(SUMSQ('(3) MB_Glaciers_R23p2-5.5km'!$BD28:BK28))</f>
        <v>0.34504010114730665</v>
      </c>
      <c r="BJ28" s="2">
        <f>SQRT(SUMSQ('(3) MB_Glaciers_R23p2-5.5km'!$BD28:BL28))</f>
        <v>0.36597029295382921</v>
      </c>
      <c r="BK28" s="2">
        <f>SQRT(SUMSQ('(3) MB_Glaciers_R23p2-5.5km'!$BD28:BM28))</f>
        <v>0.3857665605643904</v>
      </c>
      <c r="BL28" s="2">
        <f>SQRT(SUMSQ('(3) MB_Glaciers_R23p2-5.5km'!$BD28:BN28))</f>
        <v>0.40459538204809931</v>
      </c>
      <c r="BM28" s="2">
        <f>SQRT(SUMSQ('(3) MB_Glaciers_R23p2-5.5km'!$BD28:BO28))</f>
        <v>0.42258609430459892</v>
      </c>
      <c r="BN28" s="2">
        <f>SQRT(SUMSQ('(3) MB_Glaciers_R23p2-5.5km'!$BD28:BP28))</f>
        <v>0.43984155218053617</v>
      </c>
      <c r="BO28" s="2">
        <f>SQRT(SUMSQ('(3) MB_Glaciers_R23p2-5.5km'!$BD28:BQ28))</f>
        <v>0.45644514999017272</v>
      </c>
      <c r="BP28" s="2">
        <f>SQRT(SUMSQ('(3) MB_Glaciers_R23p2-5.5km'!$BD28:BR28))</f>
        <v>0.47246561660560993</v>
      </c>
      <c r="BQ28" s="2">
        <f>SQRT(SUMSQ('(3) MB_Glaciers_R23p2-5.5km'!$BD28:BS28))</f>
        <v>0.48796039060510549</v>
      </c>
      <c r="BR28" s="2">
        <f>SQRT(SUMSQ('(3) MB_Glaciers_R23p2-5.5km'!$BD28:BT28))</f>
        <v>0.50297805789562544</v>
      </c>
      <c r="BS28" s="2">
        <f>SQRT(SUMSQ('(3) MB_Glaciers_R23p2-5.5km'!$BD28:BU28))</f>
        <v>0.51756015172095993</v>
      </c>
      <c r="BT28" s="2">
        <f>SQRT(SUMSQ('(3) MB_Glaciers_R23p2-5.5km'!$BD28:BV28))</f>
        <v>0.53174250777457222</v>
      </c>
      <c r="BU28" s="2">
        <f>SQRT(SUMSQ('(3) MB_Glaciers_R23p2-5.5km'!$BD28:BW28))</f>
        <v>0.54555630186018289</v>
      </c>
      <c r="BV28" s="2">
        <f>SQRT(SUMSQ('(3) MB_Glaciers_R23p2-5.5km'!$BD28:BX28))</f>
        <v>0.55902885652202872</v>
      </c>
      <c r="BW28" s="2">
        <f>SQRT(SUMSQ('(3) MB_Glaciers_R23p2-5.5km'!$BD28:BY28))</f>
        <v>0.57218427656594595</v>
      </c>
      <c r="BX28" s="2">
        <f>SQRT(SUMSQ('(3) MB_Glaciers_R23p2-5.5km'!$BD28:BZ28))</f>
        <v>0.5850439558479883</v>
      </c>
      <c r="BY28" s="2">
        <f>SQRT(SUMSQ('(3) MB_Glaciers_R23p2-5.5km'!$BD28:CA28))</f>
        <v>0.59762698583583962</v>
      </c>
      <c r="BZ28" s="2">
        <f>SQRT(SUMSQ('(3) MB_Glaciers_R23p2-5.5km'!$BD28:CB28))</f>
        <v>0.6099504882563821</v>
      </c>
      <c r="CA28" s="2">
        <f>SQRT(SUMSQ('(3) MB_Glaciers_R23p2-5.5km'!$BD28:CC28))</f>
        <v>0.62202988838894779</v>
      </c>
      <c r="CB28" s="2">
        <f>SQRT(SUMSQ('(3) MB_Glaciers_R23p2-5.5km'!$BD28:CD28))</f>
        <v>0.6338791414568985</v>
      </c>
      <c r="CC28" s="2">
        <f>SQRT(SUMSQ('(3) MB_Glaciers_R23p2-5.5km'!$BD28:CE28))</f>
        <v>0.64551092159552403</v>
      </c>
      <c r="CD28" s="2">
        <f>SQRT(SUMSQ('(3) MB_Glaciers_R23p2-5.5km'!$BD28:CF28))</f>
        <v>0.65693678069055528</v>
      </c>
      <c r="CE28" s="2">
        <f>SQRT(SUMSQ('(3) MB_Glaciers_R23p2-5.5km'!$BD28:CG28))</f>
        <v>0.66816728275862081</v>
      </c>
      <c r="CF28" s="2">
        <f>SQRT(SUMSQ('(3) MB_Glaciers_R23p2-5.5km'!$BD28:CH28))</f>
        <v>0.6792121183209312</v>
      </c>
      <c r="CG28" s="2">
        <f>SQRT(SUMSQ('(3) MB_Glaciers_R23p2-5.5km'!$BD28:CI28))</f>
        <v>0.69008020229461342</v>
      </c>
      <c r="CH28" s="2">
        <f>SQRT(SUMSQ('(3) MB_Glaciers_R23p2-5.5km'!$BD28:CJ28))</f>
        <v>0.70077975821504901</v>
      </c>
      <c r="CI28" s="2">
        <f>SQRT(SUMSQ('(3) MB_Glaciers_R23p2-5.5km'!$BD28:CK28))</f>
        <v>0.71131839105207351</v>
      </c>
      <c r="CJ28" s="2">
        <f>SQRT(SUMSQ('(3) MB_Glaciers_R23p2-5.5km'!$BD28:CL28))</f>
        <v>0.72170315045306443</v>
      </c>
      <c r="CK28" s="2">
        <f>SQRT(SUMSQ('(3) MB_Glaciers_R23p2-5.5km'!$BD28:CM28))</f>
        <v>0.73194058590765854</v>
      </c>
      <c r="CL28" s="2">
        <f>SQRT(SUMSQ('(3) MB_Glaciers_R23p2-5.5km'!$BD28:CN28))</f>
        <v>0.74203679506060505</v>
      </c>
      <c r="CM28" s="2">
        <f>SQRT(SUMSQ('(3) MB_Glaciers_R23p2-5.5km'!$BD28:CO28))</f>
        <v>0.75199746618508123</v>
      </c>
      <c r="CN28" s="2">
        <f>SQRT(SUMSQ('(3) MB_Glaciers_R23p2-5.5km'!$BD28:CP28))</f>
        <v>0.76182791565664643</v>
      </c>
      <c r="CO28" s="2">
        <f>SQRT(SUMSQ('(3) MB_Glaciers_R23p2-5.5km'!$BD28:CQ28))</f>
        <v>0.77153312112878103</v>
      </c>
      <c r="CP28" s="2">
        <f>SQRT(SUMSQ('(3) MB_Glaciers_R23p2-5.5km'!$BD28:CR28))</f>
        <v>0.7811177509976881</v>
      </c>
      <c r="CQ28" s="2">
        <f>SQRT(SUMSQ('(3) MB_Glaciers_R23p2-5.5km'!$BD28:CS28))</f>
        <v>0.79058619065137625</v>
      </c>
      <c r="CR28" s="2">
        <f>SQRT(SUMSQ('(3) MB_Glaciers_R23p2-5.5km'!$BD28:CT28))</f>
        <v>0.7999425659218431</v>
      </c>
      <c r="CS28" s="2">
        <f>SQRT(SUMSQ('(3) MB_Glaciers_R23p2-5.5km'!$BD28:CU28))</f>
        <v>0.80919076409619894</v>
      </c>
      <c r="CT28" s="2">
        <f>SQRT(SUMSQ('(3) MB_Glaciers_R23p2-5.5km'!$BD28:CV28))</f>
        <v>0.81833445279027461</v>
      </c>
      <c r="CU28" s="2">
        <f>SQRT(SUMSQ('(3) MB_Glaciers_R23p2-5.5km'!$BD28:CW28))</f>
        <v>0.82737709694463146</v>
      </c>
      <c r="CV28" s="2">
        <f>SQRT(SUMSQ('(3) MB_Glaciers_R23p2-5.5km'!$BD28:CX28))</f>
        <v>0.83632197416634591</v>
      </c>
    </row>
    <row r="29" spans="1:100" x14ac:dyDescent="0.2">
      <c r="A29" s="169" t="s">
        <v>181</v>
      </c>
      <c r="B29" s="3" t="s">
        <v>182</v>
      </c>
      <c r="C29" s="170">
        <f>'(3) MB_Glaciers_R23p2-5.5km'!C29</f>
        <v>2.4900000000000002</v>
      </c>
      <c r="D29" s="170">
        <f>C29+'(3) MB_Glaciers_R23p2-5.5km'!D29</f>
        <v>9.620000000000001</v>
      </c>
      <c r="E29" s="170">
        <f>D29+'(3) MB_Glaciers_R23p2-5.5km'!E29</f>
        <v>11.940000000000001</v>
      </c>
      <c r="F29" s="170">
        <f>E29+'(3) MB_Glaciers_R23p2-5.5km'!F29</f>
        <v>13.090000000000002</v>
      </c>
      <c r="G29" s="170">
        <f>F29+'(3) MB_Glaciers_R23p2-5.5km'!G29</f>
        <v>16.450000000000003</v>
      </c>
      <c r="H29" s="170">
        <f>G29+'(3) MB_Glaciers_R23p2-5.5km'!H29</f>
        <v>21.730000000000004</v>
      </c>
      <c r="I29" s="170">
        <f>H29+'(3) MB_Glaciers_R23p2-5.5km'!I29</f>
        <v>25.880000000000003</v>
      </c>
      <c r="J29" s="170">
        <f>I29+'(3) MB_Glaciers_R23p2-5.5km'!J29</f>
        <v>30.85</v>
      </c>
      <c r="K29" s="170">
        <f>J29+'(3) MB_Glaciers_R23p2-5.5km'!K29</f>
        <v>30.21</v>
      </c>
      <c r="L29" s="170">
        <f>K29+'(3) MB_Glaciers_R23p2-5.5km'!L29</f>
        <v>30.060000000000002</v>
      </c>
      <c r="M29" s="170">
        <f>L29+'(3) MB_Glaciers_R23p2-5.5km'!M29</f>
        <v>31.790000000000003</v>
      </c>
      <c r="N29" s="170">
        <f>M29+'(3) MB_Glaciers_R23p2-5.5km'!N29</f>
        <v>37.25</v>
      </c>
      <c r="O29" s="170">
        <f>N29+'(3) MB_Glaciers_R23p2-5.5km'!O29</f>
        <v>45.8</v>
      </c>
      <c r="P29" s="170">
        <f>O29+'(3) MB_Glaciers_R23p2-5.5km'!P29</f>
        <v>46.76</v>
      </c>
      <c r="Q29" s="170">
        <f>P29+'(3) MB_Glaciers_R23p2-5.5km'!Q29</f>
        <v>48.739999999999995</v>
      </c>
      <c r="R29" s="170">
        <f>Q29+'(3) MB_Glaciers_R23p2-5.5km'!R29</f>
        <v>54.379999999999995</v>
      </c>
      <c r="S29" s="170">
        <f>R29+'(3) MB_Glaciers_R23p2-5.5km'!S29</f>
        <v>56.91</v>
      </c>
      <c r="T29" s="170">
        <f>S29+'(3) MB_Glaciers_R23p2-5.5km'!T29</f>
        <v>55.699999999999996</v>
      </c>
      <c r="U29" s="170">
        <f>T29+'(3) MB_Glaciers_R23p2-5.5km'!U29</f>
        <v>57.059999999999995</v>
      </c>
      <c r="V29" s="170">
        <f>U29+'(3) MB_Glaciers_R23p2-5.5km'!V29</f>
        <v>58.949999999999996</v>
      </c>
      <c r="W29" s="170">
        <f>V29+'(3) MB_Glaciers_R23p2-5.5km'!W29</f>
        <v>63.629999999999995</v>
      </c>
      <c r="X29" s="170">
        <f>W29+'(3) MB_Glaciers_R23p2-5.5km'!X29</f>
        <v>66.289999999999992</v>
      </c>
      <c r="Y29" s="170">
        <f>X29+'(3) MB_Glaciers_R23p2-5.5km'!Y29</f>
        <v>66.33</v>
      </c>
      <c r="Z29" s="170">
        <f>Y29+'(3) MB_Glaciers_R23p2-5.5km'!Z29</f>
        <v>64.3</v>
      </c>
      <c r="AA29" s="170">
        <f>Z29+'(3) MB_Glaciers_R23p2-5.5km'!AA29</f>
        <v>66.81</v>
      </c>
      <c r="AB29" s="170">
        <f>AA29+'(3) MB_Glaciers_R23p2-5.5km'!AB29</f>
        <v>70.350000000000009</v>
      </c>
      <c r="AC29" s="170">
        <f>AB29+'(3) MB_Glaciers_R23p2-5.5km'!AC29</f>
        <v>72.910000000000011</v>
      </c>
      <c r="AD29" s="170">
        <f>AC29+'(3) MB_Glaciers_R23p2-5.5km'!AD29</f>
        <v>75.420000000000016</v>
      </c>
      <c r="AE29" s="170">
        <f>AD29+'(3) MB_Glaciers_R23p2-5.5km'!AE29</f>
        <v>77.180000000000021</v>
      </c>
      <c r="AF29" s="170">
        <f>AE29+'(3) MB_Glaciers_R23p2-5.5km'!AF29</f>
        <v>81.90000000000002</v>
      </c>
      <c r="AG29" s="170">
        <f>AF29+'(3) MB_Glaciers_R23p2-5.5km'!AG29</f>
        <v>80.070000000000022</v>
      </c>
      <c r="AH29" s="170">
        <f>AG29+'(3) MB_Glaciers_R23p2-5.5km'!AH29</f>
        <v>78.450000000000017</v>
      </c>
      <c r="AI29" s="170">
        <f>AH29+'(3) MB_Glaciers_R23p2-5.5km'!AI29</f>
        <v>80.120000000000019</v>
      </c>
      <c r="AJ29" s="170">
        <f>AI29+'(3) MB_Glaciers_R23p2-5.5km'!AJ29</f>
        <v>82.420000000000016</v>
      </c>
      <c r="AK29" s="170">
        <f>AJ29+'(3) MB_Glaciers_R23p2-5.5km'!AK29</f>
        <v>84.79000000000002</v>
      </c>
      <c r="AL29" s="170">
        <f>AK29+'(3) MB_Glaciers_R23p2-5.5km'!AL29</f>
        <v>82.610000000000014</v>
      </c>
      <c r="AM29" s="170">
        <f>AL29+'(3) MB_Glaciers_R23p2-5.5km'!AM29</f>
        <v>80.780000000000015</v>
      </c>
      <c r="AN29" s="170">
        <f>AM29+'(3) MB_Glaciers_R23p2-5.5km'!AN29</f>
        <v>83.360000000000014</v>
      </c>
      <c r="AO29" s="170">
        <f>AN29+'(3) MB_Glaciers_R23p2-5.5km'!AO29</f>
        <v>79.890000000000015</v>
      </c>
      <c r="AP29" s="170">
        <f>AO29+'(3) MB_Glaciers_R23p2-5.5km'!AP29</f>
        <v>73.950000000000017</v>
      </c>
      <c r="AQ29" s="170">
        <f>AP29+'(3) MB_Glaciers_R23p2-5.5km'!AQ29</f>
        <v>68.800000000000011</v>
      </c>
      <c r="AR29" s="170">
        <f>AQ29+'(3) MB_Glaciers_R23p2-5.5km'!AR29</f>
        <v>66.240000000000009</v>
      </c>
      <c r="AS29" s="170">
        <f>AR29+'(3) MB_Glaciers_R23p2-5.5km'!AS29</f>
        <v>67.2</v>
      </c>
      <c r="AT29" s="170">
        <f>AS29+'(3) MB_Glaciers_R23p2-5.5km'!AT29</f>
        <v>66.180000000000007</v>
      </c>
      <c r="AU29" s="170">
        <f>AT29+'(3) MB_Glaciers_R23p2-5.5km'!AU29</f>
        <v>65.800000000000011</v>
      </c>
      <c r="AV29" s="170">
        <f>AU29+'(3) MB_Glaciers_R23p2-5.5km'!AV29</f>
        <v>62.570000000000014</v>
      </c>
      <c r="AW29" s="2">
        <f>AV29+'(3) MB_Glaciers_R23p2-5.5km'!AW29</f>
        <v>64.750000000000014</v>
      </c>
      <c r="BB29" s="2">
        <f>SQRT('(5) year_D_R23p2-5.5km'!BN27^2+'(5) year_D_R23p2-5.5km'!$M27^2)</f>
        <v>0.27692223570869312</v>
      </c>
      <c r="BC29" s="2">
        <f>SQRT(SUMSQ('(3) MB_Glaciers_R23p2-5.5km'!$BD29:BE29))</f>
        <v>0.39162718146191283</v>
      </c>
      <c r="BD29" s="2">
        <f>SQRT(SUMSQ('(3) MB_Glaciers_R23p2-5.5km'!$BD29:BF29))</f>
        <v>0.47964338199302092</v>
      </c>
      <c r="BE29" s="2">
        <f>SQRT(SUMSQ('(3) MB_Glaciers_R23p2-5.5km'!$BD29:BG29))</f>
        <v>0.55384447141738624</v>
      </c>
      <c r="BF29" s="2">
        <f>SQRT(SUMSQ('(3) MB_Glaciers_R23p2-5.5km'!$BD29:BH29))</f>
        <v>0.61921694352585743</v>
      </c>
      <c r="BG29" s="2">
        <f>SQRT(SUMSQ('(3) MB_Glaciers_R23p2-5.5km'!$BD29:BI29))</f>
        <v>0.67831817591702936</v>
      </c>
      <c r="BH29" s="2">
        <f>SQRT(SUMSQ('(3) MB_Glaciers_R23p2-5.5km'!$BD29:BJ29))</f>
        <v>0.73266736818921241</v>
      </c>
      <c r="BI29" s="2">
        <f>SQRT(SUMSQ('(3) MB_Glaciers_R23p2-5.5km'!$BD29:BK29))</f>
        <v>0.78325436292382566</v>
      </c>
      <c r="BJ29" s="2">
        <f>SQRT(SUMSQ('(3) MB_Glaciers_R23p2-5.5km'!$BD29:BL29))</f>
        <v>0.83076670712607936</v>
      </c>
      <c r="BK29" s="2">
        <f>SQRT(SUMSQ('(3) MB_Glaciers_R23p2-5.5km'!$BD29:BM29))</f>
        <v>0.87570499958548254</v>
      </c>
      <c r="BL29" s="2">
        <f>SQRT(SUMSQ('(3) MB_Glaciers_R23p2-5.5km'!$BD29:BN29))</f>
        <v>0.91844715195209292</v>
      </c>
      <c r="BM29" s="2">
        <f>SQRT(SUMSQ('(3) MB_Glaciers_R23p2-5.5km'!$BD29:BO29))</f>
        <v>0.95928676398604185</v>
      </c>
      <c r="BN29" s="2">
        <f>SQRT(SUMSQ('(3) MB_Glaciers_R23p2-5.5km'!$BD29:BP29))</f>
        <v>0.99845732016381794</v>
      </c>
      <c r="BO29" s="2">
        <f>SQRT(SUMSQ('(3) MB_Glaciers_R23p2-5.5km'!$BD29:BQ29))</f>
        <v>1.0361481288013861</v>
      </c>
      <c r="BP29" s="2">
        <f>SQRT(SUMSQ('(3) MB_Glaciers_R23p2-5.5km'!$BD29:BR29))</f>
        <v>1.0725152070942934</v>
      </c>
      <c r="BQ29" s="2">
        <f>SQRT(SUMSQ('(3) MB_Glaciers_R23p2-5.5km'!$BD29:BS29))</f>
        <v>1.1076889428347725</v>
      </c>
      <c r="BR29" s="2">
        <f>SQRT(SUMSQ('(3) MB_Glaciers_R23p2-5.5km'!$BD29:BT29))</f>
        <v>1.1417796279091323</v>
      </c>
      <c r="BS29" s="2">
        <f>SQRT(SUMSQ('(3) MB_Glaciers_R23p2-5.5km'!$BD29:BU29))</f>
        <v>1.1748815443857383</v>
      </c>
      <c r="BT29" s="2">
        <f>SQRT(SUMSQ('(3) MB_Glaciers_R23p2-5.5km'!$BD29:BV29))</f>
        <v>1.2070760406735439</v>
      </c>
      <c r="BU29" s="2">
        <f>SQRT(SUMSQ('(3) MB_Glaciers_R23p2-5.5km'!$BD29:BW29))</f>
        <v>1.2384338870517149</v>
      </c>
      <c r="BV29" s="2">
        <f>SQRT(SUMSQ('(3) MB_Glaciers_R23p2-5.5km'!$BD29:BX29))</f>
        <v>1.2690171067514893</v>
      </c>
      <c r="BW29" s="2">
        <f>SQRT(SUMSQ('(3) MB_Glaciers_R23p2-5.5km'!$BD29:BY29))</f>
        <v>1.2988804186135927</v>
      </c>
      <c r="BX29" s="2">
        <f>SQRT(SUMSQ('(3) MB_Glaciers_R23p2-5.5km'!$BD29:BZ29))</f>
        <v>1.3280723875179856</v>
      </c>
      <c r="BY29" s="2">
        <f>SQRT(SUMSQ('(3) MB_Glaciers_R23p2-5.5km'!$BD29:CA29))</f>
        <v>1.3566363518340587</v>
      </c>
      <c r="BZ29" s="2">
        <f>SQRT(SUMSQ('(3) MB_Glaciers_R23p2-5.5km'!$BD29:CB29))</f>
        <v>1.3846111785434656</v>
      </c>
      <c r="CA29" s="2">
        <f>SQRT(SUMSQ('(3) MB_Glaciers_R23p2-5.5km'!$BD29:CC29))</f>
        <v>1.412031883626367</v>
      </c>
      <c r="CB29" s="2">
        <f>SQRT(SUMSQ('(3) MB_Glaciers_R23p2-5.5km'!$BD29:CD29))</f>
        <v>1.4389301459790629</v>
      </c>
      <c r="CC29" s="2">
        <f>SQRT(SUMSQ('(3) MB_Glaciers_R23p2-5.5km'!$BD29:CE29))</f>
        <v>1.4653347363784248</v>
      </c>
      <c r="CD29" s="2">
        <f>SQRT(SUMSQ('(3) MB_Glaciers_R23p2-5.5km'!$BD29:CF29))</f>
        <v>1.49127187805146</v>
      </c>
      <c r="CE29" s="2">
        <f>SQRT(SUMSQ('(3) MB_Glaciers_R23p2-5.5km'!$BD29:CG29))</f>
        <v>1.5167655517241383</v>
      </c>
      <c r="CF29" s="2">
        <f>SQRT(SUMSQ('(3) MB_Glaciers_R23p2-5.5km'!$BD29:CH29))</f>
        <v>1.541837755254077</v>
      </c>
      <c r="CG29" s="2">
        <f>SQRT(SUMSQ('(3) MB_Glaciers_R23p2-5.5km'!$BD29:CI29))</f>
        <v>1.5665087258476513</v>
      </c>
      <c r="CH29" s="2">
        <f>SQRT(SUMSQ('(3) MB_Glaciers_R23p2-5.5km'!$BD29:CJ29))</f>
        <v>1.5907971312479581</v>
      </c>
      <c r="CI29" s="2">
        <f>SQRT(SUMSQ('(3) MB_Glaciers_R23p2-5.5km'!$BD29:CK29))</f>
        <v>1.6147202350304011</v>
      </c>
      <c r="CJ29" s="2">
        <f>SQRT(SUMSQ('(3) MB_Glaciers_R23p2-5.5km'!$BD29:CL29))</f>
        <v>1.6382940401669459</v>
      </c>
      <c r="CK29" s="2">
        <f>SQRT(SUMSQ('(3) MB_Glaciers_R23p2-5.5km'!$BD29:CM29))</f>
        <v>1.6615334142521587</v>
      </c>
      <c r="CL29" s="2">
        <f>SQRT(SUMSQ('(3) MB_Glaciers_R23p2-5.5km'!$BD29:CN29))</f>
        <v>1.6844521991752501</v>
      </c>
      <c r="CM29" s="2">
        <f>SQRT(SUMSQ('(3) MB_Glaciers_R23p2-5.5km'!$BD29:CO29))</f>
        <v>1.7070633075361434</v>
      </c>
      <c r="CN29" s="2">
        <f>SQRT(SUMSQ('(3) MB_Glaciers_R23p2-5.5km'!$BD29:CP29))</f>
        <v>1.7293788077127981</v>
      </c>
      <c r="CO29" s="2">
        <f>SQRT(SUMSQ('(3) MB_Glaciers_R23p2-5.5km'!$BD29:CQ29))</f>
        <v>1.7514099991709651</v>
      </c>
      <c r="CP29" s="2">
        <f>SQRT(SUMSQ('(3) MB_Glaciers_R23p2-5.5km'!$BD29:CR29))</f>
        <v>1.7731674793504253</v>
      </c>
      <c r="CQ29" s="2">
        <f>SQRT(SUMSQ('(3) MB_Glaciers_R23p2-5.5km'!$BD29:CS29))</f>
        <v>1.794661203251422</v>
      </c>
      <c r="CR29" s="2">
        <f>SQRT(SUMSQ('(3) MB_Glaciers_R23p2-5.5km'!$BD29:CT29))</f>
        <v>1.8159005366720233</v>
      </c>
      <c r="CS29" s="2">
        <f>SQRT(SUMSQ('(3) MB_Glaciers_R23p2-5.5km'!$BD29:CU29))</f>
        <v>1.8368943039041858</v>
      </c>
      <c r="CT29" s="2">
        <f>SQRT(SUMSQ('(3) MB_Glaciers_R23p2-5.5km'!$BD29:CV29))</f>
        <v>1.8576508305775723</v>
      </c>
      <c r="CU29" s="2">
        <f>SQRT(SUMSQ('(3) MB_Glaciers_R23p2-5.5km'!$BD29:CW29))</f>
        <v>1.8781779822411522</v>
      </c>
      <c r="CV29" s="2">
        <f>SQRT(SUMSQ('(3) MB_Glaciers_R23p2-5.5km'!$BD29:CX29))</f>
        <v>1.8984831991896443</v>
      </c>
    </row>
    <row r="30" spans="1:100" ht="17" thickBot="1" x14ac:dyDescent="0.25">
      <c r="A30" s="172" t="s">
        <v>251</v>
      </c>
      <c r="B30" s="73" t="s">
        <v>182</v>
      </c>
      <c r="C30" s="173">
        <f>'(3) MB_Glaciers_R23p2-5.5km'!C30</f>
        <v>-4.9999999999999822E-2</v>
      </c>
      <c r="D30" s="173">
        <f>C30+'(3) MB_Glaciers_R23p2-5.5km'!D30</f>
        <v>4.0699999999999994</v>
      </c>
      <c r="E30" s="173">
        <f>D30+'(3) MB_Glaciers_R23p2-5.5km'!E30</f>
        <v>1.8199999999999994</v>
      </c>
      <c r="F30" s="173">
        <f>E30+'(3) MB_Glaciers_R23p2-5.5km'!F30</f>
        <v>-8.0000000000000515E-2</v>
      </c>
      <c r="G30" s="173">
        <f>F30+'(3) MB_Glaciers_R23p2-5.5km'!G30</f>
        <v>-0.74000000000000044</v>
      </c>
      <c r="H30" s="173">
        <f>G30+'(3) MB_Glaciers_R23p2-5.5km'!H30</f>
        <v>1.89</v>
      </c>
      <c r="I30" s="173">
        <f>H30+'(3) MB_Glaciers_R23p2-5.5km'!I30</f>
        <v>2.1100000000000003</v>
      </c>
      <c r="J30" s="173">
        <f>I30+'(3) MB_Glaciers_R23p2-5.5km'!J30</f>
        <v>5.15</v>
      </c>
      <c r="K30" s="173">
        <f>J30+'(3) MB_Glaciers_R23p2-5.5km'!K30</f>
        <v>4.92</v>
      </c>
      <c r="L30" s="173">
        <f>K30+'(3) MB_Glaciers_R23p2-5.5km'!L30</f>
        <v>3.41</v>
      </c>
      <c r="M30" s="173">
        <f>L30+'(3) MB_Glaciers_R23p2-5.5km'!M30</f>
        <v>2.5100000000000002</v>
      </c>
      <c r="N30" s="173">
        <f>M30+'(3) MB_Glaciers_R23p2-5.5km'!N30</f>
        <v>2.5600000000000005</v>
      </c>
      <c r="O30" s="173">
        <f>N30+'(3) MB_Glaciers_R23p2-5.5km'!O30</f>
        <v>4.8800000000000008</v>
      </c>
      <c r="P30" s="173">
        <f>O30+'(3) MB_Glaciers_R23p2-5.5km'!P30</f>
        <v>2.5300000000000011</v>
      </c>
      <c r="Q30" s="173">
        <f>P30+'(3) MB_Glaciers_R23p2-5.5km'!Q30</f>
        <v>1.4500000000000013</v>
      </c>
      <c r="R30" s="173">
        <f>Q30+'(3) MB_Glaciers_R23p2-5.5km'!R30</f>
        <v>1.5000000000000013</v>
      </c>
      <c r="S30" s="173">
        <f>R30+'(3) MB_Glaciers_R23p2-5.5km'!S30</f>
        <v>0.53000000000000136</v>
      </c>
      <c r="T30" s="173">
        <f>S30+'(3) MB_Glaciers_R23p2-5.5km'!T30</f>
        <v>-1.5999999999999985</v>
      </c>
      <c r="U30" s="173">
        <f>T30+'(3) MB_Glaciers_R23p2-5.5km'!U30</f>
        <v>-2.7699999999999987</v>
      </c>
      <c r="V30" s="173">
        <f>U30+'(3) MB_Glaciers_R23p2-5.5km'!V30</f>
        <v>-4.1799999999999988</v>
      </c>
      <c r="W30" s="173">
        <f>V30+'(3) MB_Glaciers_R23p2-5.5km'!W30</f>
        <v>-4.0099999999999989</v>
      </c>
      <c r="X30" s="173">
        <f>W30+'(3) MB_Glaciers_R23p2-5.5km'!X30</f>
        <v>-4.8699999999999992</v>
      </c>
      <c r="Y30" s="173">
        <f>X30+'(3) MB_Glaciers_R23p2-5.5km'!Y30</f>
        <v>-6.4099999999999993</v>
      </c>
      <c r="Z30" s="173">
        <f>Y30+'(3) MB_Glaciers_R23p2-5.5km'!Z30</f>
        <v>-8.7999999999999989</v>
      </c>
      <c r="AA30" s="173">
        <f>Z30+'(3) MB_Glaciers_R23p2-5.5km'!AA30</f>
        <v>-6.4899999999999984</v>
      </c>
      <c r="AB30" s="173">
        <f>AA30+'(3) MB_Glaciers_R23p2-5.5km'!AB30</f>
        <v>-4.7399999999999984</v>
      </c>
      <c r="AC30" s="173">
        <f>AB30+'(3) MB_Glaciers_R23p2-5.5km'!AC30</f>
        <v>-5.799999999999998</v>
      </c>
      <c r="AD30" s="173">
        <f>AC30+'(3) MB_Glaciers_R23p2-5.5km'!AD30</f>
        <v>-7.9799999999999978</v>
      </c>
      <c r="AE30" s="173">
        <f>AD30+'(3) MB_Glaciers_R23p2-5.5km'!AE30</f>
        <v>-7.9299999999999979</v>
      </c>
      <c r="AF30" s="173">
        <f>AE30+'(3) MB_Glaciers_R23p2-5.5km'!AF30</f>
        <v>-9.3099999999999987</v>
      </c>
      <c r="AG30" s="173">
        <f>AF30+'(3) MB_Glaciers_R23p2-5.5km'!AG30</f>
        <v>-12.189999999999998</v>
      </c>
      <c r="AH30" s="173">
        <f>AG30+'(3) MB_Glaciers_R23p2-5.5km'!AH30</f>
        <v>-16.25</v>
      </c>
      <c r="AI30" s="173">
        <f>AH30+'(3) MB_Glaciers_R23p2-5.5km'!AI30</f>
        <v>-18.14</v>
      </c>
      <c r="AJ30" s="173">
        <f>AI30+'(3) MB_Glaciers_R23p2-5.5km'!AJ30</f>
        <v>-16.87</v>
      </c>
      <c r="AK30" s="173">
        <f>AJ30+'(3) MB_Glaciers_R23p2-5.5km'!AK30</f>
        <v>-17.350000000000001</v>
      </c>
      <c r="AL30" s="173">
        <f>AK30+'(3) MB_Glaciers_R23p2-5.5km'!AL30</f>
        <v>-20.67</v>
      </c>
      <c r="AM30" s="173">
        <f>AL30+'(3) MB_Glaciers_R23p2-5.5km'!AM30</f>
        <v>-25.36</v>
      </c>
      <c r="AN30" s="173">
        <f>AM30+'(3) MB_Glaciers_R23p2-5.5km'!AN30</f>
        <v>-26.39</v>
      </c>
      <c r="AO30" s="173">
        <f>AN30+'(3) MB_Glaciers_R23p2-5.5km'!AO30</f>
        <v>-30.28</v>
      </c>
      <c r="AP30" s="173">
        <f>AO30+'(3) MB_Glaciers_R23p2-5.5km'!AP30</f>
        <v>-35.97</v>
      </c>
      <c r="AQ30" s="173">
        <f>AP30+'(3) MB_Glaciers_R23p2-5.5km'!AQ30</f>
        <v>-41.93</v>
      </c>
      <c r="AR30" s="173">
        <f>AQ30+'(3) MB_Glaciers_R23p2-5.5km'!AR30</f>
        <v>-47.129999999999995</v>
      </c>
      <c r="AS30" s="173">
        <f>AR30+'(3) MB_Glaciers_R23p2-5.5km'!AS30</f>
        <v>-49.319999999999993</v>
      </c>
      <c r="AT30" s="173">
        <f>AS30+'(3) MB_Glaciers_R23p2-5.5km'!AT30</f>
        <v>-53.209999999999994</v>
      </c>
      <c r="AU30" s="173">
        <f>AT30+'(3) MB_Glaciers_R23p2-5.5km'!AU30</f>
        <v>-56.069999999999993</v>
      </c>
      <c r="AV30" s="173">
        <f>AU30+'(3) MB_Glaciers_R23p2-5.5km'!AV30</f>
        <v>-61.61999999999999</v>
      </c>
      <c r="AW30" s="76">
        <f>AV30+'(3) MB_Glaciers_R23p2-5.5km'!AW30</f>
        <v>-62.879999999999988</v>
      </c>
      <c r="AX30" s="41"/>
      <c r="AY30" s="77"/>
      <c r="AZ30" s="41"/>
      <c r="BA30" s="41"/>
      <c r="BB30" s="76">
        <f>SQRT('(5) year_D_R23p2-5.5km'!BN28^2+'(5) year_D_R23p2-5.5km'!$M28^2)</f>
        <v>0.52353970775872771</v>
      </c>
      <c r="BC30" s="76">
        <f>SQRT(SUMSQ('(3) MB_Glaciers_R23p2-5.5km'!$BD30:BE30))</f>
        <v>0.74039695515323944</v>
      </c>
      <c r="BD30" s="76">
        <f>SQRT(SUMSQ('(3) MB_Glaciers_R23p2-5.5km'!$BD30:BF30))</f>
        <v>0.90679737361787838</v>
      </c>
      <c r="BE30" s="76">
        <f>SQRT(SUMSQ('(3) MB_Glaciers_R23p2-5.5km'!$BD30:BG30))</f>
        <v>1.0470794155174554</v>
      </c>
      <c r="BF30" s="76">
        <f>SQRT(SUMSQ('(3) MB_Glaciers_R23p2-5.5km'!$BD30:BH30))</f>
        <v>1.1706703754688892</v>
      </c>
      <c r="BG30" s="76">
        <f>SQRT(SUMSQ('(3) MB_Glaciers_R23p2-5.5km'!$BD30:BI30))</f>
        <v>1.2824051440947062</v>
      </c>
      <c r="BH30" s="76">
        <f>SQRT(SUMSQ('(3) MB_Glaciers_R23p2-5.5km'!$BD30:BJ30))</f>
        <v>1.3851558681970264</v>
      </c>
      <c r="BI30" s="76">
        <f>SQRT(SUMSQ('(3) MB_Glaciers_R23p2-5.5km'!$BD30:BK30))</f>
        <v>1.4807939103064789</v>
      </c>
      <c r="BJ30" s="76">
        <f>SQRT(SUMSQ('(3) MB_Glaciers_R23p2-5.5km'!$BD30:BL30))</f>
        <v>1.5706191232761832</v>
      </c>
      <c r="BK30" s="76">
        <f>SQRT(SUMSQ('(3) MB_Glaciers_R23p2-5.5km'!$BD30:BM30))</f>
        <v>1.6555779220565068</v>
      </c>
      <c r="BL30" s="76">
        <f>SQRT(SUMSQ('(3) MB_Glaciers_R23p2-5.5km'!$BD30:BN30))</f>
        <v>1.7363847734880178</v>
      </c>
      <c r="BM30" s="76">
        <f>SQRT(SUMSQ('(3) MB_Glaciers_R23p2-5.5km'!$BD30:BO30))</f>
        <v>1.813594747235757</v>
      </c>
      <c r="BN30" s="76">
        <f>SQRT(SUMSQ('(3) MB_Glaciers_R23p2-5.5km'!$BD30:BP30))</f>
        <v>1.8876492610655253</v>
      </c>
      <c r="BO30" s="76">
        <f>SQRT(SUMSQ('(3) MB_Glaciers_R23p2-5.5km'!$BD30:BQ30))</f>
        <v>1.9589062148049143</v>
      </c>
      <c r="BP30" s="76">
        <f>SQRT(SUMSQ('(3) MB_Glaciers_R23p2-5.5km'!$BD30:BR30))</f>
        <v>2.0276605692278507</v>
      </c>
      <c r="BQ30" s="76">
        <f>SQRT(SUMSQ('(3) MB_Glaciers_R23p2-5.5km'!$BD30:BS30))</f>
        <v>2.0941588310349113</v>
      </c>
      <c r="BR30" s="76">
        <f>SQRT(SUMSQ('(3) MB_Glaciers_R23p2-5.5km'!$BD30:BT30))</f>
        <v>2.1586095142942363</v>
      </c>
      <c r="BS30" s="76">
        <f>SQRT(SUMSQ('(3) MB_Glaciers_R23p2-5.5km'!$BD30:BU30))</f>
        <v>2.2211908654597186</v>
      </c>
      <c r="BT30" s="76">
        <f>SQRT(SUMSQ('(3) MB_Glaciers_R23p2-5.5km'!$BD30:BV30))</f>
        <v>2.2820566790511112</v>
      </c>
      <c r="BU30" s="76">
        <f>SQRT(SUMSQ('(3) MB_Glaciers_R23p2-5.5km'!$BD30:BW30))</f>
        <v>2.3413407509377784</v>
      </c>
      <c r="BV30" s="76">
        <f>SQRT(SUMSQ('(3) MB_Glaciers_R23p2-5.5km'!$BD30:BX30))</f>
        <v>2.3991603401194292</v>
      </c>
      <c r="BW30" s="76">
        <f>SQRT(SUMSQ('(3) MB_Glaciers_R23p2-5.5km'!$BD30:BY30))</f>
        <v>2.4556188961648893</v>
      </c>
      <c r="BX30" s="76">
        <f>SQRT(SUMSQ('(3) MB_Glaciers_R23p2-5.5km'!$BD30:BZ30))</f>
        <v>2.5108082341752351</v>
      </c>
      <c r="BY30" s="76">
        <f>SQRT(SUMSQ('(3) MB_Glaciers_R23p2-5.5km'!$BD30:CA30))</f>
        <v>2.5648102881894124</v>
      </c>
      <c r="BZ30" s="76">
        <f>SQRT(SUMSQ('(3) MB_Glaciers_R23p2-5.5km'!$BD30:CB30))</f>
        <v>2.6176985387936385</v>
      </c>
      <c r="CA30" s="76">
        <f>SQRT(SUMSQ('(3) MB_Glaciers_R23p2-5.5km'!$BD30:CC30))</f>
        <v>2.6695391860024165</v>
      </c>
      <c r="CB30" s="76">
        <f>SQRT(SUMSQ('(3) MB_Glaciers_R23p2-5.5km'!$BD30:CD30))</f>
        <v>2.7203921208536346</v>
      </c>
      <c r="CC30" s="76">
        <f>SQRT(SUMSQ('(3) MB_Glaciers_R23p2-5.5km'!$BD30:CE30))</f>
        <v>2.7703117363940528</v>
      </c>
      <c r="CD30" s="76">
        <f>SQRT(SUMSQ('(3) MB_Glaciers_R23p2-5.5km'!$BD30:CF30))</f>
        <v>2.8193476093597831</v>
      </c>
      <c r="CE30" s="76">
        <f>SQRT(SUMSQ('(3) MB_Glaciers_R23p2-5.5km'!$BD30:CG30))</f>
        <v>2.8675450768911754</v>
      </c>
      <c r="CF30" s="76">
        <f>SQRT(SUMSQ('(3) MB_Glaciers_R23p2-5.5km'!$BD30:CH30))</f>
        <v>2.9149457273854882</v>
      </c>
      <c r="CG30" s="76">
        <f>SQRT(SUMSQ('(3) MB_Glaciers_R23p2-5.5km'!$BD30:CI30))</f>
        <v>2.9615878206129573</v>
      </c>
      <c r="CH30" s="76">
        <f>SQRT(SUMSQ('(3) MB_Glaciers_R23p2-5.5km'!$BD30:CJ30))</f>
        <v>3.0075066491702223</v>
      </c>
      <c r="CI30" s="76">
        <f>SQRT(SUMSQ('(3) MB_Glaciers_R23p2-5.5km'!$BD30:CK30))</f>
        <v>3.0527348509825076</v>
      </c>
      <c r="CJ30" s="76">
        <f>SQRT(SUMSQ('(3) MB_Glaciers_R23p2-5.5km'!$BD30:CL30))</f>
        <v>3.0973026807212896</v>
      </c>
      <c r="CK30" s="76">
        <f>SQRT(SUMSQ('(3) MB_Glaciers_R23p2-5.5km'!$BD30:CM30))</f>
        <v>3.1412382465523656</v>
      </c>
      <c r="CL30" s="76">
        <f>SQRT(SUMSQ('(3) MB_Glaciers_R23p2-5.5km'!$BD30:CN30))</f>
        <v>3.1845677174780684</v>
      </c>
      <c r="CM30" s="76">
        <f>SQRT(SUMSQ('(3) MB_Glaciers_R23p2-5.5km'!$BD30:CO30))</f>
        <v>3.2273155056181859</v>
      </c>
      <c r="CN30" s="76">
        <f>SQRT(SUMSQ('(3) MB_Glaciers_R23p2-5.5km'!$BD30:CP30))</f>
        <v>3.2695044270353364</v>
      </c>
      <c r="CO30" s="76">
        <f>SQRT(SUMSQ('(3) MB_Glaciers_R23p2-5.5km'!$BD30:CQ30))</f>
        <v>3.3111558441130122</v>
      </c>
      <c r="CP30" s="76">
        <f>SQRT(SUMSQ('(3) MB_Glaciers_R23p2-5.5km'!$BD30:CR30))</f>
        <v>3.3522897920084191</v>
      </c>
      <c r="CQ30" s="76">
        <f>SQRT(SUMSQ('(3) MB_Glaciers_R23p2-5.5km'!$BD30:CS30))</f>
        <v>3.3929250913045435</v>
      </c>
      <c r="CR30" s="76">
        <f>SQRT(SUMSQ('(3) MB_Glaciers_R23p2-5.5km'!$BD30:CT30))</f>
        <v>3.4330794486588911</v>
      </c>
      <c r="CS30" s="76">
        <f>SQRT(SUMSQ('(3) MB_Glaciers_R23p2-5.5km'!$BD30:CU30))</f>
        <v>3.4727695469760342</v>
      </c>
      <c r="CT30" s="76">
        <f>SQRT(SUMSQ('(3) MB_Glaciers_R23p2-5.5km'!$BD30:CV30))</f>
        <v>3.5120111264066667</v>
      </c>
      <c r="CU30" s="76">
        <f>SQRT(SUMSQ('(3) MB_Glaciers_R23p2-5.5km'!$BD30:CW30))</f>
        <v>3.5508190572886589</v>
      </c>
      <c r="CV30" s="76">
        <f>SQRT(SUMSQ('(3) MB_Glaciers_R23p2-5.5km'!$BD30:CX30))</f>
        <v>3.5892074059887391</v>
      </c>
    </row>
    <row r="31" spans="1:100" x14ac:dyDescent="0.2">
      <c r="A31" s="169" t="s">
        <v>180</v>
      </c>
      <c r="B31" s="3" t="s">
        <v>178</v>
      </c>
      <c r="C31" s="170">
        <f>'(3) MB_Glaciers_R23p2-5.5km'!C31</f>
        <v>-0.14000000000000001</v>
      </c>
      <c r="D31" s="170">
        <f>C31+'(3) MB_Glaciers_R23p2-5.5km'!D31</f>
        <v>3.9599999999999995</v>
      </c>
      <c r="E31" s="170">
        <f>D31+'(3) MB_Glaciers_R23p2-5.5km'!E31</f>
        <v>3.8799999999999994</v>
      </c>
      <c r="F31" s="170">
        <f>E31+'(3) MB_Glaciers_R23p2-5.5km'!F31</f>
        <v>2.7899999999999991</v>
      </c>
      <c r="G31" s="170">
        <f>F31+'(3) MB_Glaciers_R23p2-5.5km'!G31</f>
        <v>3.3099999999999992</v>
      </c>
      <c r="H31" s="170">
        <f>G31+'(3) MB_Glaciers_R23p2-5.5km'!H31</f>
        <v>5.51</v>
      </c>
      <c r="I31" s="170">
        <f>H31+'(3) MB_Glaciers_R23p2-5.5km'!I31</f>
        <v>7.09</v>
      </c>
      <c r="J31" s="170">
        <f>I31+'(3) MB_Glaciers_R23p2-5.5km'!J31</f>
        <v>8.51</v>
      </c>
      <c r="K31" s="170">
        <f>J31+'(3) MB_Glaciers_R23p2-5.5km'!K31</f>
        <v>5.08</v>
      </c>
      <c r="L31" s="170">
        <f>K31+'(3) MB_Glaciers_R23p2-5.5km'!L31</f>
        <v>2.6</v>
      </c>
      <c r="M31" s="170">
        <f>L31+'(3) MB_Glaciers_R23p2-5.5km'!M31</f>
        <v>1.82</v>
      </c>
      <c r="N31" s="170">
        <f>M31+'(3) MB_Glaciers_R23p2-5.5km'!N31</f>
        <v>4.42</v>
      </c>
      <c r="O31" s="170">
        <f>N31+'(3) MB_Glaciers_R23p2-5.5km'!O31</f>
        <v>9.98</v>
      </c>
      <c r="P31" s="170">
        <f>O31+'(3) MB_Glaciers_R23p2-5.5km'!P31</f>
        <v>8.2100000000000009</v>
      </c>
      <c r="Q31" s="170">
        <f>P31+'(3) MB_Glaciers_R23p2-5.5km'!Q31</f>
        <v>8.0500000000000007</v>
      </c>
      <c r="R31" s="170">
        <f>Q31+'(3) MB_Glaciers_R23p2-5.5km'!R31</f>
        <v>10.030000000000001</v>
      </c>
      <c r="S31" s="170">
        <f>R31+'(3) MB_Glaciers_R23p2-5.5km'!S31</f>
        <v>9.64</v>
      </c>
      <c r="T31" s="170">
        <f>S31+'(3) MB_Glaciers_R23p2-5.5km'!T31</f>
        <v>6.3500000000000005</v>
      </c>
      <c r="U31" s="170">
        <f>T31+'(3) MB_Glaciers_R23p2-5.5km'!U31</f>
        <v>5.4600000000000009</v>
      </c>
      <c r="V31" s="170">
        <f>U31+'(3) MB_Glaciers_R23p2-5.5km'!V31</f>
        <v>5.0700000000000012</v>
      </c>
      <c r="W31" s="170">
        <f>V31+'(3) MB_Glaciers_R23p2-5.5km'!W31</f>
        <v>7.620000000000001</v>
      </c>
      <c r="X31" s="170">
        <f>W31+'(3) MB_Glaciers_R23p2-5.5km'!X31</f>
        <v>7.6300000000000008</v>
      </c>
      <c r="Y31" s="170">
        <f>X31+'(3) MB_Glaciers_R23p2-5.5km'!Y31</f>
        <v>5.73</v>
      </c>
      <c r="Z31" s="170">
        <f>Y31+'(3) MB_Glaciers_R23p2-5.5km'!Z31</f>
        <v>1.4700000000000006</v>
      </c>
      <c r="AA31" s="170">
        <f>Z31+'(3) MB_Glaciers_R23p2-5.5km'!AA31</f>
        <v>1.0700000000000007</v>
      </c>
      <c r="AB31" s="170">
        <f>AA31+'(3) MB_Glaciers_R23p2-5.5km'!AB31</f>
        <v>1.6500000000000008</v>
      </c>
      <c r="AC31" s="170">
        <f>AB31+'(3) MB_Glaciers_R23p2-5.5km'!AC31</f>
        <v>1.8700000000000008</v>
      </c>
      <c r="AD31" s="170">
        <f>AC31+'(3) MB_Glaciers_R23p2-5.5km'!AD31</f>
        <v>2.2600000000000007</v>
      </c>
      <c r="AE31" s="170">
        <f>AD31+'(3) MB_Glaciers_R23p2-5.5km'!AE31</f>
        <v>1.0600000000000007</v>
      </c>
      <c r="AF31" s="170">
        <f>AE31+'(3) MB_Glaciers_R23p2-5.5km'!AF31</f>
        <v>2.9900000000000007</v>
      </c>
      <c r="AG31" s="170">
        <f>AF31+'(3) MB_Glaciers_R23p2-5.5km'!AG31</f>
        <v>-1.9599999999999995</v>
      </c>
      <c r="AH31" s="170">
        <f>AG31+'(3) MB_Glaciers_R23p2-5.5km'!AH31</f>
        <v>-5.5399999999999991</v>
      </c>
      <c r="AI31" s="170">
        <f>AH31+'(3) MB_Glaciers_R23p2-5.5km'!AI31</f>
        <v>-7.4999999999999991</v>
      </c>
      <c r="AJ31" s="170">
        <f>AI31+'(3) MB_Glaciers_R23p2-5.5km'!AJ31</f>
        <v>-8.1499999999999986</v>
      </c>
      <c r="AK31" s="170">
        <f>AJ31+'(3) MB_Glaciers_R23p2-5.5km'!AK31</f>
        <v>-9.2899999999999991</v>
      </c>
      <c r="AL31" s="170">
        <f>AK31+'(3) MB_Glaciers_R23p2-5.5km'!AL31</f>
        <v>-14.259999999999998</v>
      </c>
      <c r="AM31" s="170">
        <f>AL31+'(3) MB_Glaciers_R23p2-5.5km'!AM31</f>
        <v>-18.5</v>
      </c>
      <c r="AN31" s="170">
        <f>AM31+'(3) MB_Glaciers_R23p2-5.5km'!AN31</f>
        <v>-19.11</v>
      </c>
      <c r="AO31" s="170">
        <f>AN31+'(3) MB_Glaciers_R23p2-5.5km'!AO31</f>
        <v>-24.53</v>
      </c>
      <c r="AP31" s="170">
        <f>AO31+'(3) MB_Glaciers_R23p2-5.5km'!AP31</f>
        <v>-31.41</v>
      </c>
      <c r="AQ31" s="170">
        <f>AP31+'(3) MB_Glaciers_R23p2-5.5km'!AQ31</f>
        <v>-38.07</v>
      </c>
      <c r="AR31" s="170">
        <f>AQ31+'(3) MB_Glaciers_R23p2-5.5km'!AR31</f>
        <v>-42.44</v>
      </c>
      <c r="AS31" s="170">
        <f>AR31+'(3) MB_Glaciers_R23p2-5.5km'!AS31</f>
        <v>-43.86</v>
      </c>
      <c r="AT31" s="170">
        <f>AS31+'(3) MB_Glaciers_R23p2-5.5km'!AT31</f>
        <v>-46.97</v>
      </c>
      <c r="AU31" s="170">
        <f>AT31+'(3) MB_Glaciers_R23p2-5.5km'!AU31</f>
        <v>-48.97</v>
      </c>
      <c r="AV31" s="170">
        <f>AU31+'(3) MB_Glaciers_R23p2-5.5km'!AV31</f>
        <v>-53.32</v>
      </c>
      <c r="AW31" s="2">
        <f>AV31+'(3) MB_Glaciers_R23p2-5.5km'!AW31</f>
        <v>-53.69</v>
      </c>
      <c r="BB31" s="2">
        <f>SQRT('(5) year_D_R23p2-5.5km'!BN29^2+'(5) year_D_R23p2-5.5km'!$M29^2)</f>
        <v>0.28706617079559726</v>
      </c>
      <c r="BC31" s="2">
        <f>SQRT(SUMSQ('(3) MB_Glaciers_R23p2-5.5km'!$BD31:BE31))</f>
        <v>0.40597287203764493</v>
      </c>
      <c r="BD31" s="2">
        <f>SQRT(SUMSQ('(3) MB_Glaciers_R23p2-5.5km'!$BD31:BF31))</f>
        <v>0.4972131929522195</v>
      </c>
      <c r="BE31" s="2">
        <f>SQRT(SUMSQ('(3) MB_Glaciers_R23p2-5.5km'!$BD31:BG31))</f>
        <v>0.57413234159119453</v>
      </c>
      <c r="BF31" s="2">
        <f>SQRT(SUMSQ('(3) MB_Glaciers_R23p2-5.5km'!$BD31:BH31))</f>
        <v>0.64189947193952035</v>
      </c>
      <c r="BG31" s="2">
        <f>SQRT(SUMSQ('(3) MB_Glaciers_R23p2-5.5km'!$BD31:BI31))</f>
        <v>0.70316564086385946</v>
      </c>
      <c r="BH31" s="2">
        <f>SQRT(SUMSQ('(3) MB_Glaciers_R23p2-5.5km'!$BD31:BJ31))</f>
        <v>0.75950569774474319</v>
      </c>
      <c r="BI31" s="2">
        <f>SQRT(SUMSQ('(3) MB_Glaciers_R23p2-5.5km'!$BD31:BK31))</f>
        <v>0.81194574407528985</v>
      </c>
      <c r="BJ31" s="2">
        <f>SQRT(SUMSQ('(3) MB_Glaciers_R23p2-5.5km'!$BD31:BL31))</f>
        <v>0.86119851238679179</v>
      </c>
      <c r="BK31" s="2">
        <f>SQRT(SUMSQ('(3) MB_Glaciers_R23p2-5.5km'!$BD31:BM31))</f>
        <v>0.90778293889699768</v>
      </c>
      <c r="BL31" s="2">
        <f>SQRT(SUMSQ('(3) MB_Glaciers_R23p2-5.5km'!$BD31:BN31))</f>
        <v>0.95209077853307522</v>
      </c>
      <c r="BM31" s="2">
        <f>SQRT(SUMSQ('(3) MB_Glaciers_R23p2-5.5km'!$BD31:BO31))</f>
        <v>0.99442638590443899</v>
      </c>
      <c r="BN31" s="2">
        <f>SQRT(SUMSQ('(3) MB_Glaciers_R23p2-5.5km'!$BD31:BP31))</f>
        <v>1.0350317982546291</v>
      </c>
      <c r="BO31" s="2">
        <f>SQRT(SUMSQ('(3) MB_Glaciers_R23p2-5.5km'!$BD31:BQ31))</f>
        <v>1.0741032584502563</v>
      </c>
      <c r="BP31" s="2">
        <f>SQRT(SUMSQ('(3) MB_Glaciers_R23p2-5.5km'!$BD31:BR31))</f>
        <v>1.1118024987508821</v>
      </c>
      <c r="BQ31" s="2">
        <f>SQRT(SUMSQ('(3) MB_Glaciers_R23p2-5.5km'!$BD31:BS31))</f>
        <v>1.1482646831823891</v>
      </c>
      <c r="BR31" s="2">
        <f>SQRT(SUMSQ('(3) MB_Glaciers_R23p2-5.5km'!$BD31:BT31))</f>
        <v>1.1836041437318472</v>
      </c>
      <c r="BS31" s="2">
        <f>SQRT(SUMSQ('(3) MB_Glaciers_R23p2-5.5km'!$BD31:BU31))</f>
        <v>1.2179186161129349</v>
      </c>
      <c r="BT31" s="2">
        <f>SQRT(SUMSQ('(3) MB_Glaciers_R23p2-5.5km'!$BD31:BV31))</f>
        <v>1.2512924286071954</v>
      </c>
      <c r="BU31" s="2">
        <f>SQRT(SUMSQ('(3) MB_Glaciers_R23p2-5.5km'!$BD31:BW31))</f>
        <v>1.2837989438790407</v>
      </c>
      <c r="BV31" s="2">
        <f>SQRT(SUMSQ('(3) MB_Glaciers_R23p2-5.5km'!$BD31:BX31))</f>
        <v>1.315502457131946</v>
      </c>
      <c r="BW31" s="2">
        <f>SQRT(SUMSQ('(3) MB_Glaciers_R23p2-5.5km'!$BD31:BY31))</f>
        <v>1.3464596916118337</v>
      </c>
      <c r="BX31" s="2">
        <f>SQRT(SUMSQ('(3) MB_Glaciers_R23p2-5.5km'!$BD31:BZ31))</f>
        <v>1.3767209911781986</v>
      </c>
      <c r="BY31" s="2">
        <f>SQRT(SUMSQ('(3) MB_Glaciers_R23p2-5.5km'!$BD31:CA31))</f>
        <v>1.4063312817277189</v>
      </c>
      <c r="BZ31" s="2">
        <f>SQRT(SUMSQ('(3) MB_Glaciers_R23p2-5.5km'!$BD31:CB31))</f>
        <v>1.4353308539779863</v>
      </c>
      <c r="CA31" s="2">
        <f>SQRT(SUMSQ('(3) MB_Glaciers_R23p2-5.5km'!$BD31:CC31))</f>
        <v>1.4637560065791098</v>
      </c>
      <c r="CB31" s="2">
        <f>SQRT(SUMSQ('(3) MB_Glaciers_R23p2-5.5km'!$BD31:CD31))</f>
        <v>1.4916395788566585</v>
      </c>
      <c r="CC31" s="2">
        <f>SQRT(SUMSQ('(3) MB_Glaciers_R23p2-5.5km'!$BD31:CE31))</f>
        <v>1.5190113954894864</v>
      </c>
      <c r="CD31" s="2">
        <f>SQRT(SUMSQ('(3) MB_Glaciers_R23p2-5.5km'!$BD31:CF31))</f>
        <v>1.5458986402873132</v>
      </c>
      <c r="CE31" s="2">
        <f>SQRT(SUMSQ('(3) MB_Glaciers_R23p2-5.5km'!$BD31:CG31))</f>
        <v>1.5723261724137936</v>
      </c>
      <c r="CF31" s="2">
        <f>SQRT(SUMSQ('(3) MB_Glaciers_R23p2-5.5km'!$BD31:CH31))</f>
        <v>1.5983167955298028</v>
      </c>
      <c r="CG31" s="2">
        <f>SQRT(SUMSQ('(3) MB_Glaciers_R23p2-5.5km'!$BD31:CI31))</f>
        <v>1.6238914881505797</v>
      </c>
      <c r="CH31" s="2">
        <f>SQRT(SUMSQ('(3) MB_Glaciers_R23p2-5.5km'!$BD31:CJ31))</f>
        <v>1.6490696018370941</v>
      </c>
      <c r="CI31" s="2">
        <f>SQRT(SUMSQ('(3) MB_Glaciers_R23p2-5.5km'!$BD31:CK31))</f>
        <v>1.6738690325465726</v>
      </c>
      <c r="CJ31" s="2">
        <f>SQRT(SUMSQ('(3) MB_Glaciers_R23p2-5.5km'!$BD31:CL31))</f>
        <v>1.6983063694556544</v>
      </c>
      <c r="CK31" s="2">
        <f>SQRT(SUMSQ('(3) MB_Glaciers_R23p2-5.5km'!$BD31:CM31))</f>
        <v>1.7223970247735836</v>
      </c>
      <c r="CL31" s="2">
        <f>SQRT(SUMSQ('(3) MB_Glaciers_R23p2-5.5km'!$BD31:CN31))</f>
        <v>1.746155347431648</v>
      </c>
      <c r="CM31" s="2">
        <f>SQRT(SUMSQ('(3) MB_Glaciers_R23p2-5.5km'!$BD31:CO31))</f>
        <v>1.7695947230310636</v>
      </c>
      <c r="CN31" s="2">
        <f>SQRT(SUMSQ('(3) MB_Glaciers_R23p2-5.5km'!$BD31:CP31))</f>
        <v>1.7927276620263977</v>
      </c>
      <c r="CO31" s="2">
        <f>SQRT(SUMSQ('(3) MB_Glaciers_R23p2-5.5km'!$BD31:CQ31))</f>
        <v>1.8155658777939954</v>
      </c>
      <c r="CP31" s="2">
        <f>SQRT(SUMSQ('(3) MB_Glaciers_R23p2-5.5km'!$BD31:CR31))</f>
        <v>1.8381203559683266</v>
      </c>
      <c r="CQ31" s="2">
        <f>SQRT(SUMSQ('(3) MB_Glaciers_R23p2-5.5km'!$BD31:CS31))</f>
        <v>1.8604014162111291</v>
      </c>
      <c r="CR31" s="2">
        <f>SQRT(SUMSQ('(3) MB_Glaciers_R23p2-5.5km'!$BD31:CT31))</f>
        <v>1.8824187673989075</v>
      </c>
      <c r="CS31" s="2">
        <f>SQRT(SUMSQ('(3) MB_Glaciers_R23p2-5.5km'!$BD31:CU31))</f>
        <v>1.9041815570661504</v>
      </c>
      <c r="CT31" s="2">
        <f>SQRT(SUMSQ('(3) MB_Glaciers_R23p2-5.5km'!$BD31:CV31))</f>
        <v>1.925698415818561</v>
      </c>
      <c r="CU31" s="2">
        <f>SQRT(SUMSQ('(3) MB_Glaciers_R23p2-5.5km'!$BD31:CW31))</f>
        <v>1.9469774973279386</v>
      </c>
      <c r="CV31" s="2">
        <f>SQRT(SUMSQ('(3) MB_Glaciers_R23p2-5.5km'!$BD31:CX31))</f>
        <v>1.9680265144343483</v>
      </c>
    </row>
    <row r="32" spans="1:100" x14ac:dyDescent="0.2">
      <c r="A32" s="169" t="s">
        <v>73</v>
      </c>
      <c r="B32" s="3" t="s">
        <v>178</v>
      </c>
      <c r="C32" s="170">
        <f>'(3) MB_Glaciers_R23p2-5.5km'!C32</f>
        <v>-0.56298199999999998</v>
      </c>
      <c r="D32" s="170">
        <f>C32+'(3) MB_Glaciers_R23p2-5.5km'!D32</f>
        <v>0.98403600000000002</v>
      </c>
      <c r="E32" s="170">
        <f>D32+'(3) MB_Glaciers_R23p2-5.5km'!E32</f>
        <v>0.51105400000000001</v>
      </c>
      <c r="F32" s="170">
        <f>E32+'(3) MB_Glaciers_R23p2-5.5km'!F32</f>
        <v>-0.43192799999999998</v>
      </c>
      <c r="G32" s="170">
        <f>F32+'(3) MB_Glaciers_R23p2-5.5km'!G32</f>
        <v>-0.67491000000000001</v>
      </c>
      <c r="H32" s="170">
        <f>G32+'(3) MB_Glaciers_R23p2-5.5km'!H32</f>
        <v>-0.22789200000000009</v>
      </c>
      <c r="I32" s="170">
        <f>H32+'(3) MB_Glaciers_R23p2-5.5km'!I32</f>
        <v>-3.0874000000000096E-2</v>
      </c>
      <c r="J32" s="170">
        <f>I32+'(3) MB_Glaciers_R23p2-5.5km'!J32</f>
        <v>1.6143999999999881E-2</v>
      </c>
      <c r="K32" s="170">
        <f>J32+'(3) MB_Glaciers_R23p2-5.5km'!K32</f>
        <v>-1.9968380000000001</v>
      </c>
      <c r="L32" s="170">
        <f>K32+'(3) MB_Glaciers_R23p2-5.5km'!L32</f>
        <v>-3.6798200000000003</v>
      </c>
      <c r="M32" s="170">
        <f>L32+'(3) MB_Glaciers_R23p2-5.5km'!M32</f>
        <v>-4.6128020000000003</v>
      </c>
      <c r="N32" s="170">
        <f>M32+'(3) MB_Glaciers_R23p2-5.5km'!N32</f>
        <v>-3.8557840000000003</v>
      </c>
      <c r="O32" s="170">
        <f>N32+'(3) MB_Glaciers_R23p2-5.5km'!O32</f>
        <v>-1.6487660000000002</v>
      </c>
      <c r="P32" s="170">
        <f>O32+'(3) MB_Glaciers_R23p2-5.5km'!P32</f>
        <v>-3.0317480000000003</v>
      </c>
      <c r="Q32" s="170">
        <f>P32+'(3) MB_Glaciers_R23p2-5.5km'!Q32</f>
        <v>-3.4858906180000004</v>
      </c>
      <c r="R32" s="170">
        <f>Q32+'(3) MB_Glaciers_R23p2-5.5km'!R32</f>
        <v>-2.9961832620000006</v>
      </c>
      <c r="S32" s="170">
        <f>R32+'(3) MB_Glaciers_R23p2-5.5km'!S32</f>
        <v>-3.7903323491120005</v>
      </c>
      <c r="T32" s="170">
        <f>S32+'(3) MB_Glaciers_R23p2-5.5km'!T32</f>
        <v>-5.7489916079300007</v>
      </c>
      <c r="U32" s="170">
        <f>T32+'(3) MB_Glaciers_R23p2-5.5km'!U32</f>
        <v>-6.5729999482860011</v>
      </c>
      <c r="V32" s="170">
        <f>U32+'(3) MB_Glaciers_R23p2-5.5km'!V32</f>
        <v>-7.2523823973260013</v>
      </c>
      <c r="W32" s="170">
        <f>V32+'(3) MB_Glaciers_R23p2-5.5km'!W32</f>
        <v>-6.5670995919660013</v>
      </c>
      <c r="X32" s="170">
        <f>W32+'(3) MB_Glaciers_R23p2-5.5km'!X32</f>
        <v>-6.9861957324200015</v>
      </c>
      <c r="Y32" s="170">
        <f>X32+'(3) MB_Glaciers_R23p2-5.5km'!Y32</f>
        <v>-8.393550238076001</v>
      </c>
      <c r="Z32" s="170">
        <f>Y32+'(3) MB_Glaciers_R23p2-5.5km'!Z32</f>
        <v>-10.890913187924001</v>
      </c>
      <c r="AA32" s="170">
        <f>Z32+'(3) MB_Glaciers_R23p2-5.5km'!AA32</f>
        <v>-11.688540927974001</v>
      </c>
      <c r="AB32" s="170">
        <f>AA32+'(3) MB_Glaciers_R23p2-5.5km'!AB32</f>
        <v>-11.898758247554001</v>
      </c>
      <c r="AC32" s="170">
        <f>AB32+'(3) MB_Glaciers_R23p2-5.5km'!AC32</f>
        <v>-12.156532155754002</v>
      </c>
      <c r="AD32" s="170">
        <f>AC32+'(3) MB_Glaciers_R23p2-5.5km'!AD32</f>
        <v>-12.427505818122002</v>
      </c>
      <c r="AE32" s="170">
        <f>AD32+'(3) MB_Glaciers_R23p2-5.5km'!AE32</f>
        <v>-13.532590887510002</v>
      </c>
      <c r="AF32" s="170">
        <f>AE32+'(3) MB_Glaciers_R23p2-5.5km'!AF32</f>
        <v>-12.991599295850003</v>
      </c>
      <c r="AG32" s="170">
        <f>AF32+'(3) MB_Glaciers_R23p2-5.5km'!AG32</f>
        <v>-16.065844771026004</v>
      </c>
      <c r="AH32" s="170">
        <f>AG32+'(3) MB_Glaciers_R23p2-5.5km'!AH32</f>
        <v>-17.965767596422005</v>
      </c>
      <c r="AI32" s="170">
        <f>AH32+'(3) MB_Glaciers_R23p2-5.5km'!AI32</f>
        <v>-19.531726899434005</v>
      </c>
      <c r="AJ32" s="170">
        <f>AI32+'(3) MB_Glaciers_R23p2-5.5km'!AJ32</f>
        <v>-20.463371814054007</v>
      </c>
      <c r="AK32" s="170">
        <f>AJ32+'(3) MB_Glaciers_R23p2-5.5km'!AK32</f>
        <v>-21.651212116518007</v>
      </c>
      <c r="AL32" s="170">
        <f>AK32+'(3) MB_Glaciers_R23p2-5.5km'!AL32</f>
        <v>-24.447411804518005</v>
      </c>
      <c r="AM32" s="170">
        <f>AL32+'(3) MB_Glaciers_R23p2-5.5km'!AM32</f>
        <v>-27.031417122076004</v>
      </c>
      <c r="AN32" s="170">
        <f>AM32+'(3) MB_Glaciers_R23p2-5.5km'!AN32</f>
        <v>-27.879564402208004</v>
      </c>
      <c r="AO32" s="170">
        <f>AN32+'(3) MB_Glaciers_R23p2-5.5km'!AO32</f>
        <v>-30.809424386668006</v>
      </c>
      <c r="AP32" s="170">
        <f>AO32+'(3) MB_Glaciers_R23p2-5.5km'!AP32</f>
        <v>-34.407958433966009</v>
      </c>
      <c r="AQ32" s="170">
        <f>AP32+'(3) MB_Glaciers_R23p2-5.5km'!AQ32</f>
        <v>-38.045569894222012</v>
      </c>
      <c r="AR32" s="170">
        <f>AQ32+'(3) MB_Glaciers_R23p2-5.5km'!AR32</f>
        <v>-40.481099257332012</v>
      </c>
      <c r="AS32" s="170">
        <f>AR32+'(3) MB_Glaciers_R23p2-5.5km'!AS32</f>
        <v>-41.65670190960401</v>
      </c>
      <c r="AT32" s="170">
        <f>AS32+'(3) MB_Glaciers_R23p2-5.5km'!AT32</f>
        <v>-43.66314120908001</v>
      </c>
      <c r="AU32" s="170">
        <f>AT32+'(3) MB_Glaciers_R23p2-5.5km'!AU32</f>
        <v>-44.790053670300011</v>
      </c>
      <c r="AV32" s="170">
        <f>AU32+'(3) MB_Glaciers_R23p2-5.5km'!AV32</f>
        <v>-47.073723748488014</v>
      </c>
      <c r="AW32" s="2">
        <f>AV32+'(3) MB_Glaciers_R23p2-5.5km'!AW32</f>
        <v>-47.786251387760011</v>
      </c>
      <c r="BB32" s="2">
        <f>SQRT('(5) year_D_R23p2-5.5km'!BN30^2+'(5) year_D_R23p2-5.5km'!$M30^2)</f>
        <v>0.47989598810208672</v>
      </c>
      <c r="BC32" s="2">
        <f>SQRT(SUMSQ('(3) MB_Glaciers_R23p2-5.5km'!$BD32:BE32))</f>
        <v>0.66425909678821049</v>
      </c>
      <c r="BD32" s="2">
        <f>SQRT(SUMSQ('(3) MB_Glaciers_R23p2-5.5km'!$BD32:BF32))</f>
        <v>0.79659481731904025</v>
      </c>
      <c r="BE32" s="2">
        <f>SQRT(SUMSQ('(3) MB_Glaciers_R23p2-5.5km'!$BD32:BG32))</f>
        <v>0.90105078896751467</v>
      </c>
      <c r="BF32" s="2">
        <f>SQRT(SUMSQ('(3) MB_Glaciers_R23p2-5.5km'!$BD32:BH32))</f>
        <v>0.98728716207592671</v>
      </c>
      <c r="BG32" s="2">
        <f>SQRT(SUMSQ('(3) MB_Glaciers_R23p2-5.5km'!$BD32:BI32))</f>
        <v>1.0604209444979009</v>
      </c>
      <c r="BH32" s="2">
        <f>SQRT(SUMSQ('(3) MB_Glaciers_R23p2-5.5km'!$BD32:BJ32))</f>
        <v>1.123591580673863</v>
      </c>
      <c r="BI32" s="2">
        <f>SQRT(SUMSQ('(3) MB_Glaciers_R23p2-5.5km'!$BD32:BK32))</f>
        <v>1.1789105834425584</v>
      </c>
      <c r="BJ32" s="2">
        <f>SQRT(SUMSQ('(3) MB_Glaciers_R23p2-5.5km'!$BD32:BL32))</f>
        <v>1.2278903499312421</v>
      </c>
      <c r="BK32" s="2">
        <f>SQRT(SUMSQ('(3) MB_Glaciers_R23p2-5.5km'!$BD32:BM32))</f>
        <v>1.2716646764296322</v>
      </c>
      <c r="BL32" s="2">
        <f>SQRT(SUMSQ('(3) MB_Glaciers_R23p2-5.5km'!$BD32:BN32))</f>
        <v>1.3111132116485154</v>
      </c>
      <c r="BM32" s="2">
        <f>SQRT(SUMSQ('(3) MB_Glaciers_R23p2-5.5km'!$BD32:BO32))</f>
        <v>1.3471348742401874</v>
      </c>
      <c r="BN32" s="2">
        <f>SQRT(SUMSQ('(3) MB_Glaciers_R23p2-5.5km'!$BD32:BP32))</f>
        <v>1.3805986617990731</v>
      </c>
      <c r="BO32" s="2">
        <f>SQRT(SUMSQ('(3) MB_Glaciers_R23p2-5.5km'!$BD32:BQ32))</f>
        <v>1.412632492703358</v>
      </c>
      <c r="BP32" s="2">
        <f>SQRT(SUMSQ('(3) MB_Glaciers_R23p2-5.5km'!$BD32:BR32))</f>
        <v>1.4355503413437354</v>
      </c>
      <c r="BQ32" s="2">
        <f>SQRT(SUMSQ('(3) MB_Glaciers_R23p2-5.5km'!$BD32:BS32))</f>
        <v>1.4572068921099564</v>
      </c>
      <c r="BR32" s="2">
        <f>SQRT(SUMSQ('(3) MB_Glaciers_R23p2-5.5km'!$BD32:BT32))</f>
        <v>1.4763913769304982</v>
      </c>
      <c r="BS32" s="2">
        <f>SQRT(SUMSQ('(3) MB_Glaciers_R23p2-5.5km'!$BD32:BU32))</f>
        <v>1.5021127389076785</v>
      </c>
      <c r="BT32" s="2">
        <f>SQRT(SUMSQ('(3) MB_Glaciers_R23p2-5.5km'!$BD32:BV32))</f>
        <v>1.5268011591297579</v>
      </c>
      <c r="BU32" s="2">
        <f>SQRT(SUMSQ('(3) MB_Glaciers_R23p2-5.5km'!$BD32:BW32))</f>
        <v>1.5504084306624397</v>
      </c>
      <c r="BV32" s="2">
        <f>SQRT(SUMSQ('(3) MB_Glaciers_R23p2-5.5km'!$BD32:BX32))</f>
        <v>1.5730288517187812</v>
      </c>
      <c r="BW32" s="2">
        <f>SQRT(SUMSQ('(3) MB_Glaciers_R23p2-5.5km'!$BD32:BY32))</f>
        <v>1.5977774587709708</v>
      </c>
      <c r="BX32" s="2">
        <f>SQRT(SUMSQ('(3) MB_Glaciers_R23p2-5.5km'!$BD32:BZ32))</f>
        <v>1.616813770085193</v>
      </c>
      <c r="BY32" s="2">
        <f>SQRT(SUMSQ('(3) MB_Glaciers_R23p2-5.5km'!$BD32:CA32))</f>
        <v>1.641118553226228</v>
      </c>
      <c r="BZ32" s="2">
        <f>SQRT(SUMSQ('(3) MB_Glaciers_R23p2-5.5km'!$BD32:CB32))</f>
        <v>1.6702579533028827</v>
      </c>
      <c r="CA32" s="2">
        <f>SQRT(SUMSQ('(3) MB_Glaciers_R23p2-5.5km'!$BD32:CC32))</f>
        <v>1.6887362932889471</v>
      </c>
      <c r="CB32" s="2">
        <f>SQRT(SUMSQ('(3) MB_Glaciers_R23p2-5.5km'!$BD32:CD32))</f>
        <v>1.7109985637292262</v>
      </c>
      <c r="CC32" s="2">
        <f>SQRT(SUMSQ('(3) MB_Glaciers_R23p2-5.5km'!$BD32:CE32))</f>
        <v>1.735271923397206</v>
      </c>
      <c r="CD32" s="2">
        <f>SQRT(SUMSQ('(3) MB_Glaciers_R23p2-5.5km'!$BD32:CF32))</f>
        <v>1.7570771590348921</v>
      </c>
      <c r="CE32" s="2">
        <f>SQRT(SUMSQ('(3) MB_Glaciers_R23p2-5.5km'!$BD32:CG32))</f>
        <v>1.7762181160730752</v>
      </c>
      <c r="CF32" s="2">
        <f>SQRT(SUMSQ('(3) MB_Glaciers_R23p2-5.5km'!$BD32:CH32))</f>
        <v>1.7946357671880835</v>
      </c>
      <c r="CG32" s="2">
        <f>SQRT(SUMSQ('(3) MB_Glaciers_R23p2-5.5km'!$BD32:CI32))</f>
        <v>1.8125861160108612</v>
      </c>
      <c r="CH32" s="2">
        <f>SQRT(SUMSQ('(3) MB_Glaciers_R23p2-5.5km'!$BD32:CJ32))</f>
        <v>1.8299123193089033</v>
      </c>
      <c r="CI32" s="2">
        <f>SQRT(SUMSQ('(3) MB_Glaciers_R23p2-5.5km'!$BD32:CK32))</f>
        <v>1.8463817192503145</v>
      </c>
      <c r="CJ32" s="2">
        <f>SQRT(SUMSQ('(3) MB_Glaciers_R23p2-5.5km'!$BD32:CL32))</f>
        <v>1.8607889706570553</v>
      </c>
      <c r="CK32" s="2">
        <f>SQRT(SUMSQ('(3) MB_Glaciers_R23p2-5.5km'!$BD32:CM32))</f>
        <v>1.8753478166203736</v>
      </c>
      <c r="CL32" s="2">
        <f>SQRT(SUMSQ('(3) MB_Glaciers_R23p2-5.5km'!$BD32:CN32))</f>
        <v>1.8897643590074993</v>
      </c>
      <c r="CM32" s="2">
        <f>SQRT(SUMSQ('(3) MB_Glaciers_R23p2-5.5km'!$BD32:CO32))</f>
        <v>1.9064978071520438</v>
      </c>
      <c r="CN32" s="2">
        <f>SQRT(SUMSQ('(3) MB_Glaciers_R23p2-5.5km'!$BD32:CP32))</f>
        <v>1.9248501188124747</v>
      </c>
      <c r="CO32" s="2">
        <f>SQRT(SUMSQ('(3) MB_Glaciers_R23p2-5.5km'!$BD32:CQ32))</f>
        <v>1.9466185451683882</v>
      </c>
      <c r="CP32" s="2">
        <f>SQRT(SUMSQ('(3) MB_Glaciers_R23p2-5.5km'!$BD32:CR32))</f>
        <v>1.9720854619353541</v>
      </c>
      <c r="CQ32" s="2">
        <f>SQRT(SUMSQ('(3) MB_Glaciers_R23p2-5.5km'!$BD32:CS32))</f>
        <v>2.0022692311554957</v>
      </c>
      <c r="CR32" s="2">
        <f>SQRT(SUMSQ('(3) MB_Glaciers_R23p2-5.5km'!$BD32:CT32))</f>
        <v>2.0287586280426275</v>
      </c>
      <c r="CS32" s="2">
        <f>SQRT(SUMSQ('(3) MB_Glaciers_R23p2-5.5km'!$BD32:CU32))</f>
        <v>2.049379225668702</v>
      </c>
      <c r="CT32" s="2">
        <f>SQRT(SUMSQ('(3) MB_Glaciers_R23p2-5.5km'!$BD32:CV32))</f>
        <v>2.068512432518085</v>
      </c>
      <c r="CU32" s="2">
        <f>SQRT(SUMSQ('(3) MB_Glaciers_R23p2-5.5km'!$BD32:CW32))</f>
        <v>2.0807100516249628</v>
      </c>
      <c r="CV32" s="2">
        <f>SQRT(SUMSQ('(3) MB_Glaciers_R23p2-5.5km'!$BD32:CX32))</f>
        <v>2.1072310042323257</v>
      </c>
    </row>
    <row r="33" spans="1:100" x14ac:dyDescent="0.2">
      <c r="A33" s="169" t="s">
        <v>72</v>
      </c>
      <c r="B33" s="3" t="s">
        <v>178</v>
      </c>
      <c r="C33" s="170">
        <f>'(3) MB_Glaciers_R23p2-5.5km'!C33</f>
        <v>-6.7654529999999937</v>
      </c>
      <c r="D33" s="170">
        <f>C33+'(3) MB_Glaciers_R23p2-5.5km'!D33</f>
        <v>-1.550905999999987</v>
      </c>
      <c r="E33" s="170">
        <f>D33+'(3) MB_Glaciers_R23p2-5.5km'!E33</f>
        <v>-8.9063589999999806</v>
      </c>
      <c r="F33" s="170">
        <f>E33+'(3) MB_Glaciers_R23p2-5.5km'!F33</f>
        <v>-13.051811999999977</v>
      </c>
      <c r="G33" s="170">
        <f>F33+'(3) MB_Glaciers_R23p2-5.5km'!G33</f>
        <v>-16.257264999999972</v>
      </c>
      <c r="H33" s="170">
        <f>G33+'(3) MB_Glaciers_R23p2-5.5km'!H33</f>
        <v>-10.08294799999997</v>
      </c>
      <c r="I33" s="170">
        <f>H33+'(3) MB_Glaciers_R23p2-5.5km'!I33</f>
        <v>-10.748860999999966</v>
      </c>
      <c r="J33" s="170">
        <f>I33+'(3) MB_Glaciers_R23p2-5.5km'!J33</f>
        <v>-8.5104924999999625</v>
      </c>
      <c r="K33" s="170">
        <f>J33+'(3) MB_Glaciers_R23p2-5.5km'!K33</f>
        <v>-16.40235399999996</v>
      </c>
      <c r="L33" s="170">
        <f>K33+'(3) MB_Glaciers_R23p2-5.5km'!L33</f>
        <v>-22.044445499999959</v>
      </c>
      <c r="M33" s="170">
        <f>L33+'(3) MB_Glaciers_R23p2-5.5km'!M33</f>
        <v>-26.896766999999954</v>
      </c>
      <c r="N33" s="170">
        <f>M33+'(3) MB_Glaciers_R23p2-5.5km'!N33</f>
        <v>-24.304806999999951</v>
      </c>
      <c r="O33" s="170">
        <f>N33+'(3) MB_Glaciers_R23p2-5.5km'!O33</f>
        <v>-13.873076999999949</v>
      </c>
      <c r="P33" s="170">
        <f>O33+'(3) MB_Glaciers_R23p2-5.5km'!P33</f>
        <v>-14.381576999999947</v>
      </c>
      <c r="Q33" s="170">
        <f>P33+'(3) MB_Glaciers_R23p2-5.5km'!Q33</f>
        <v>-17.409243499999942</v>
      </c>
      <c r="R33" s="170">
        <f>Q33+'(3) MB_Glaciers_R23p2-5.5km'!R33</f>
        <v>-6.7899844999999424</v>
      </c>
      <c r="S33" s="170">
        <f>R33+'(3) MB_Glaciers_R23p2-5.5km'!S33</f>
        <v>-8.6742527699999386</v>
      </c>
      <c r="T33" s="170">
        <f>S33+'(3) MB_Glaciers_R23p2-5.5km'!T33</f>
        <v>-15.313653304499937</v>
      </c>
      <c r="U33" s="170">
        <f>T33+'(3) MB_Glaciers_R23p2-5.5km'!U33</f>
        <v>-16.402298224499937</v>
      </c>
      <c r="V33" s="170">
        <f>U33+'(3) MB_Glaciers_R23p2-5.5km'!V33</f>
        <v>-8.9092189669999335</v>
      </c>
      <c r="W33" s="170">
        <f>V33+'(3) MB_Glaciers_R23p2-5.5km'!W33</f>
        <v>-4.0174571359999263</v>
      </c>
      <c r="X33" s="170">
        <f>W33+'(3) MB_Glaciers_R23p2-5.5km'!X33</f>
        <v>-6.5366360719999221</v>
      </c>
      <c r="Y33" s="170">
        <f>X33+'(3) MB_Glaciers_R23p2-5.5km'!Y33</f>
        <v>-11.411610434999918</v>
      </c>
      <c r="Z33" s="170">
        <f>Y33+'(3) MB_Glaciers_R23p2-5.5km'!Z33</f>
        <v>-17.435917138999915</v>
      </c>
      <c r="AA33" s="170">
        <f>Z33+'(3) MB_Glaciers_R23p2-5.5km'!AA33</f>
        <v>-11.255605844999913</v>
      </c>
      <c r="AB33" s="170">
        <f>AA33+'(3) MB_Glaciers_R23p2-5.5km'!AB33</f>
        <v>-4.8601728889999087</v>
      </c>
      <c r="AC33" s="170">
        <f>AB33+'(3) MB_Glaciers_R23p2-5.5km'!AC33</f>
        <v>1.3409367370000957</v>
      </c>
      <c r="AD33" s="170">
        <f>AC33+'(3) MB_Glaciers_R23p2-5.5km'!AD33</f>
        <v>-1.7760831549999025</v>
      </c>
      <c r="AE33" s="170">
        <f>AD33+'(3) MB_Glaciers_R23p2-5.5km'!AE33</f>
        <v>-2.6111272029998993</v>
      </c>
      <c r="AF33" s="170">
        <f>AE33+'(3) MB_Glaciers_R23p2-5.5km'!AF33</f>
        <v>-0.77814853849989518</v>
      </c>
      <c r="AG33" s="170">
        <f>AF33+'(3) MB_Glaciers_R23p2-5.5km'!AG33</f>
        <v>-15.914037777499892</v>
      </c>
      <c r="AH33" s="170">
        <f>AG33+'(3) MB_Glaciers_R23p2-5.5km'!AH33</f>
        <v>-30.666763708999881</v>
      </c>
      <c r="AI33" s="170">
        <f>AH33+'(3) MB_Glaciers_R23p2-5.5km'!AI33</f>
        <v>-38.792215738499877</v>
      </c>
      <c r="AJ33" s="170">
        <f>AI33+'(3) MB_Glaciers_R23p2-5.5km'!AJ33</f>
        <v>-47.504920145499874</v>
      </c>
      <c r="AK33" s="170">
        <f>AJ33+'(3) MB_Glaciers_R23p2-5.5km'!AK33</f>
        <v>-66.067138673499869</v>
      </c>
      <c r="AL33" s="170">
        <f>AK33+'(3) MB_Glaciers_R23p2-5.5km'!AL33</f>
        <v>-89.459637823499861</v>
      </c>
      <c r="AM33" s="170">
        <f>AL33+'(3) MB_Glaciers_R23p2-5.5km'!AM33</f>
        <v>-110.02553467099986</v>
      </c>
      <c r="AN33" s="170">
        <f>AM33+'(3) MB_Glaciers_R23p2-5.5km'!AN33</f>
        <v>-126.85577324899987</v>
      </c>
      <c r="AO33" s="170">
        <f>AN33+'(3) MB_Glaciers_R23p2-5.5km'!AO33</f>
        <v>-152.70008558499987</v>
      </c>
      <c r="AP33" s="170">
        <f>AO33+'(3) MB_Glaciers_R23p2-5.5km'!AP33</f>
        <v>-179.34741854499987</v>
      </c>
      <c r="AQ33" s="170">
        <f>AP33+'(3) MB_Glaciers_R23p2-5.5km'!AQ33</f>
        <v>-208.26953879899986</v>
      </c>
      <c r="AR33" s="170">
        <f>AQ33+'(3) MB_Glaciers_R23p2-5.5km'!AR33</f>
        <v>-237.40765327599985</v>
      </c>
      <c r="AS33" s="170">
        <f>AR33+'(3) MB_Glaciers_R23p2-5.5km'!AS33</f>
        <v>-262.62045246599985</v>
      </c>
      <c r="AT33" s="170">
        <f>AS33+'(3) MB_Glaciers_R23p2-5.5km'!AT33</f>
        <v>-285.76418966599982</v>
      </c>
      <c r="AU33" s="170">
        <f>AT33+'(3) MB_Glaciers_R23p2-5.5km'!AU33</f>
        <v>-307.46586148099982</v>
      </c>
      <c r="AV33" s="170">
        <f>AU33+'(3) MB_Glaciers_R23p2-5.5km'!AV33</f>
        <v>-326.76908828399985</v>
      </c>
      <c r="AW33" s="2">
        <f>AV33+'(3) MB_Glaciers_R23p2-5.5km'!AW33</f>
        <v>-334.53984671399985</v>
      </c>
      <c r="AX33" s="9"/>
      <c r="BB33" s="2">
        <f>SQRT('(5) year_D_R23p2-5.5km'!BN31^2+'(5) year_D_R23p2-5.5km'!$M31^2)</f>
        <v>9.2804834400694105</v>
      </c>
      <c r="BC33" s="2">
        <f>SQRT(SUMSQ('(3) MB_Glaciers_R23p2-5.5km'!$BD33:BE33))</f>
        <v>12.240872207188064</v>
      </c>
      <c r="BD33" s="2">
        <f>SQRT(SUMSQ('(3) MB_Glaciers_R23p2-5.5km'!$BD33:BF33))</f>
        <v>14.033081477073912</v>
      </c>
      <c r="BE33" s="2">
        <f>SQRT(SUMSQ('(3) MB_Glaciers_R23p2-5.5km'!$BD33:BG33))</f>
        <v>15.28092507873256</v>
      </c>
      <c r="BF33" s="2">
        <f>SQRT(SUMSQ('(3) MB_Glaciers_R23p2-5.5km'!$BD33:BH33))</f>
        <v>16.324467986885576</v>
      </c>
      <c r="BG33" s="2">
        <f>SQRT(SUMSQ('(3) MB_Glaciers_R23p2-5.5km'!$BD33:BI33))</f>
        <v>17.312343944881082</v>
      </c>
      <c r="BH33" s="2">
        <f>SQRT(SUMSQ('(3) MB_Glaciers_R23p2-5.5km'!$BD33:BJ33))</f>
        <v>18.310817422943153</v>
      </c>
      <c r="BI33" s="2">
        <f>SQRT(SUMSQ('(3) MB_Glaciers_R23p2-5.5km'!$BD33:BK33))</f>
        <v>19.353903440873033</v>
      </c>
      <c r="BJ33" s="2">
        <f>SQRT(SUMSQ('(3) MB_Glaciers_R23p2-5.5km'!$BD33:BL33))</f>
        <v>20.471375141691176</v>
      </c>
      <c r="BK33" s="2">
        <f>SQRT(SUMSQ('(3) MB_Glaciers_R23p2-5.5km'!$BD33:BM33))</f>
        <v>21.514013842869144</v>
      </c>
      <c r="BL33" s="2">
        <f>SQRT(SUMSQ('(3) MB_Glaciers_R23p2-5.5km'!$BD33:BN33))</f>
        <v>22.36307666675232</v>
      </c>
      <c r="BM33" s="2">
        <f>SQRT(SUMSQ('(3) MB_Glaciers_R23p2-5.5km'!$BD33:BO33))</f>
        <v>23.076978340812364</v>
      </c>
      <c r="BN33" s="2">
        <f>SQRT(SUMSQ('(3) MB_Glaciers_R23p2-5.5km'!$BD33:BP33))</f>
        <v>23.697310878043364</v>
      </c>
      <c r="BO33" s="2">
        <f>SQRT(SUMSQ('(3) MB_Glaciers_R23p2-5.5km'!$BD33:BQ33))</f>
        <v>24.105530364872156</v>
      </c>
      <c r="BP33" s="2">
        <f>SQRT(SUMSQ('(3) MB_Glaciers_R23p2-5.5km'!$BD33:BR33))</f>
        <v>24.498420812991966</v>
      </c>
      <c r="BQ33" s="2">
        <f>SQRT(SUMSQ('(3) MB_Glaciers_R23p2-5.5km'!$BD33:BS33))</f>
        <v>24.930869508139764</v>
      </c>
      <c r="BR33" s="2">
        <f>SQRT(SUMSQ('(3) MB_Glaciers_R23p2-5.5km'!$BD33:BT33))</f>
        <v>25.311832145406932</v>
      </c>
      <c r="BS33" s="2">
        <f>SQRT(SUMSQ('(3) MB_Glaciers_R23p2-5.5km'!$BD33:BU33))</f>
        <v>25.700603250710316</v>
      </c>
      <c r="BT33" s="2">
        <f>SQRT(SUMSQ('(3) MB_Glaciers_R23p2-5.5km'!$BD33:BV33))</f>
        <v>26.092883799636731</v>
      </c>
      <c r="BU33" s="2">
        <f>SQRT(SUMSQ('(3) MB_Glaciers_R23p2-5.5km'!$BD33:BW33))</f>
        <v>26.471264243971312</v>
      </c>
      <c r="BV33" s="2">
        <f>SQRT(SUMSQ('(3) MB_Glaciers_R23p2-5.5km'!$BD33:BX33))</f>
        <v>26.792301086578437</v>
      </c>
      <c r="BW33" s="2">
        <f>SQRT(SUMSQ('(3) MB_Glaciers_R23p2-5.5km'!$BD33:BY33))</f>
        <v>27.134341407382564</v>
      </c>
      <c r="BX33" s="2">
        <f>SQRT(SUMSQ('(3) MB_Glaciers_R23p2-5.5km'!$BD33:BZ33))</f>
        <v>27.453935387957625</v>
      </c>
      <c r="BY33" s="2">
        <f>SQRT(SUMSQ('(3) MB_Glaciers_R23p2-5.5km'!$BD33:CA33))</f>
        <v>27.738289427363444</v>
      </c>
      <c r="BZ33" s="2">
        <f>SQRT(SUMSQ('(3) MB_Glaciers_R23p2-5.5km'!$BD33:CB33))</f>
        <v>28.073868649262909</v>
      </c>
      <c r="CA33" s="2">
        <f>SQRT(SUMSQ('(3) MB_Glaciers_R23p2-5.5km'!$BD33:CC33))</f>
        <v>28.359218750400959</v>
      </c>
      <c r="CB33" s="2">
        <f>SQRT(SUMSQ('(3) MB_Glaciers_R23p2-5.5km'!$BD33:CD33))</f>
        <v>28.676930686762784</v>
      </c>
      <c r="CC33" s="2">
        <f>SQRT(SUMSQ('(3) MB_Glaciers_R23p2-5.5km'!$BD33:CE33))</f>
        <v>28.96797565687363</v>
      </c>
      <c r="CD33" s="2">
        <f>SQRT(SUMSQ('(3) MB_Glaciers_R23p2-5.5km'!$BD33:CF33))</f>
        <v>29.486835654570385</v>
      </c>
      <c r="CE33" s="2">
        <f>SQRT(SUMSQ('(3) MB_Glaciers_R23p2-5.5km'!$BD33:CG33))</f>
        <v>30.057334473198651</v>
      </c>
      <c r="CF33" s="2">
        <f>SQRT(SUMSQ('(3) MB_Glaciers_R23p2-5.5km'!$BD33:CH33))</f>
        <v>30.300991435535551</v>
      </c>
      <c r="CG33" s="2">
        <f>SQRT(SUMSQ('(3) MB_Glaciers_R23p2-5.5km'!$BD33:CI33))</f>
        <v>30.978110672359001</v>
      </c>
      <c r="CH33" s="2">
        <f>SQRT(SUMSQ('(3) MB_Glaciers_R23p2-5.5km'!$BD33:CJ33))</f>
        <v>31.683753077946477</v>
      </c>
      <c r="CI33" s="2">
        <f>SQRT(SUMSQ('(3) MB_Glaciers_R23p2-5.5km'!$BD33:CK33))</f>
        <v>32.348292788226253</v>
      </c>
      <c r="CJ33" s="2">
        <f>SQRT(SUMSQ('(3) MB_Glaciers_R23p2-5.5km'!$BD33:CL33))</f>
        <v>32.989280154174288</v>
      </c>
      <c r="CK33" s="2">
        <f>SQRT(SUMSQ('(3) MB_Glaciers_R23p2-5.5km'!$BD33:CM33))</f>
        <v>33.602994438413148</v>
      </c>
      <c r="CL33" s="2">
        <f>SQRT(SUMSQ('(3) MB_Glaciers_R23p2-5.5km'!$BD33:CN33))</f>
        <v>34.25173026909853</v>
      </c>
      <c r="CM33" s="2">
        <f>SQRT(SUMSQ('(3) MB_Glaciers_R23p2-5.5km'!$BD33:CO33))</f>
        <v>34.828950972027528</v>
      </c>
      <c r="CN33" s="2">
        <f>SQRT(SUMSQ('(3) MB_Glaciers_R23p2-5.5km'!$BD33:CP33))</f>
        <v>35.532665904641277</v>
      </c>
      <c r="CO33" s="2">
        <f>SQRT(SUMSQ('(3) MB_Glaciers_R23p2-5.5km'!$BD33:CQ33))</f>
        <v>36.085466123875207</v>
      </c>
      <c r="CP33" s="2">
        <f>SQRT(SUMSQ('(3) MB_Glaciers_R23p2-5.5km'!$BD33:CR33))</f>
        <v>36.718710572116258</v>
      </c>
      <c r="CQ33" s="2">
        <f>SQRT(SUMSQ('(3) MB_Glaciers_R23p2-5.5km'!$BD33:CS33))</f>
        <v>37.378204860280434</v>
      </c>
      <c r="CR33" s="2">
        <f>SQRT(SUMSQ('(3) MB_Glaciers_R23p2-5.5km'!$BD33:CT33))</f>
        <v>38.05747526836759</v>
      </c>
      <c r="CS33" s="2">
        <f>SQRT(SUMSQ('(3) MB_Glaciers_R23p2-5.5km'!$BD33:CU33))</f>
        <v>38.665860604603679</v>
      </c>
      <c r="CT33" s="2">
        <f>SQRT(SUMSQ('(3) MB_Glaciers_R23p2-5.5km'!$BD33:CV33))</f>
        <v>39.271086011843586</v>
      </c>
      <c r="CU33" s="2">
        <f>SQRT(SUMSQ('(3) MB_Glaciers_R23p2-5.5km'!$BD33:CW33))</f>
        <v>39.688625399504275</v>
      </c>
      <c r="CV33" s="2">
        <f>SQRT(SUMSQ('(3) MB_Glaciers_R23p2-5.5km'!$BD33:CX33))</f>
        <v>40.047373377370128</v>
      </c>
    </row>
    <row r="34" spans="1:100" x14ac:dyDescent="0.2">
      <c r="A34" s="169" t="s">
        <v>63</v>
      </c>
      <c r="B34" s="3" t="s">
        <v>178</v>
      </c>
      <c r="C34" s="170">
        <f>'(3) MB_Glaciers_R23p2-5.5km'!C34</f>
        <v>-0.13441799999999998</v>
      </c>
      <c r="D34" s="170">
        <f>C34+'(3) MB_Glaciers_R23p2-5.5km'!D34</f>
        <v>0.66116400000000008</v>
      </c>
      <c r="E34" s="170">
        <f>D34+'(3) MB_Glaciers_R23p2-5.5km'!E34</f>
        <v>0.56674600000000008</v>
      </c>
      <c r="F34" s="170">
        <f>E34+'(3) MB_Glaciers_R23p2-5.5km'!F34</f>
        <v>0.42232800000000009</v>
      </c>
      <c r="G34" s="170">
        <f>F34+'(3) MB_Glaciers_R23p2-5.5km'!G34</f>
        <v>0.36791000000000007</v>
      </c>
      <c r="H34" s="170">
        <f>G34+'(3) MB_Glaciers_R23p2-5.5km'!H34</f>
        <v>0.95349200000000012</v>
      </c>
      <c r="I34" s="170">
        <f>H34+'(3) MB_Glaciers_R23p2-5.5km'!I34</f>
        <v>1.0790740000000001</v>
      </c>
      <c r="J34" s="170">
        <f>I34+'(3) MB_Glaciers_R23p2-5.5km'!J34</f>
        <v>1.4146560000000001</v>
      </c>
      <c r="K34" s="170">
        <f>J34+'(3) MB_Glaciers_R23p2-5.5km'!K34</f>
        <v>1.0202380000000002</v>
      </c>
      <c r="L34" s="170">
        <f>K34+'(3) MB_Glaciers_R23p2-5.5km'!L34</f>
        <v>0.64582000000000028</v>
      </c>
      <c r="M34" s="170">
        <f>L34+'(3) MB_Glaciers_R23p2-5.5km'!M34</f>
        <v>0.41140200000000027</v>
      </c>
      <c r="N34" s="170">
        <f>M34+'(3) MB_Glaciers_R23p2-5.5km'!N34</f>
        <v>0.52698400000000034</v>
      </c>
      <c r="O34" s="170">
        <f>N34+'(3) MB_Glaciers_R23p2-5.5km'!O34</f>
        <v>1.2825660000000003</v>
      </c>
      <c r="P34" s="170">
        <f>O34+'(3) MB_Glaciers_R23p2-5.5km'!P34</f>
        <v>0.87814800000000037</v>
      </c>
      <c r="Q34" s="170">
        <f>P34+'(3) MB_Glaciers_R23p2-5.5km'!Q34</f>
        <v>0.83497920800000036</v>
      </c>
      <c r="R34" s="170">
        <f>Q34+'(3) MB_Glaciers_R23p2-5.5km'!R34</f>
        <v>1.2478691440000003</v>
      </c>
      <c r="S34" s="170">
        <f>R34+'(3) MB_Glaciers_R23p2-5.5km'!S34</f>
        <v>0.93078196600000029</v>
      </c>
      <c r="T34" s="170">
        <f>S34+'(3) MB_Glaciers_R23p2-5.5km'!T34</f>
        <v>0.4535032520000003</v>
      </c>
      <c r="U34" s="170">
        <f>T34+'(3) MB_Glaciers_R23p2-5.5km'!U34</f>
        <v>0.2360080040000003</v>
      </c>
      <c r="V34" s="170">
        <f>U34+'(3) MB_Glaciers_R23p2-5.5km'!V34</f>
        <v>0.40803180400000028</v>
      </c>
      <c r="W34" s="170">
        <f>V34+'(3) MB_Glaciers_R23p2-5.5km'!W34</f>
        <v>0.68983907000000033</v>
      </c>
      <c r="X34" s="170">
        <f>W34+'(3) MB_Glaciers_R23p2-5.5km'!X34</f>
        <v>0.54679104400000034</v>
      </c>
      <c r="Y34" s="170">
        <f>X34+'(3) MB_Glaciers_R23p2-5.5km'!Y34</f>
        <v>0.1112674880000003</v>
      </c>
      <c r="Z34" s="170">
        <f>Y34+'(3) MB_Glaciers_R23p2-5.5km'!Z34</f>
        <v>-0.5405363782839997</v>
      </c>
      <c r="AA34" s="170">
        <f>Z34+'(3) MB_Glaciers_R23p2-5.5km'!AA34</f>
        <v>-0.30360572477399972</v>
      </c>
      <c r="AB34" s="170">
        <f>AA34+'(3) MB_Glaciers_R23p2-5.5km'!AB34</f>
        <v>2.1794766112000319E-2</v>
      </c>
      <c r="AC34" s="170">
        <f>AB34+'(3) MB_Glaciers_R23p2-5.5km'!AC34</f>
        <v>0.34645914162800034</v>
      </c>
      <c r="AD34" s="170">
        <f>AC34+'(3) MB_Glaciers_R23p2-5.5km'!AD34</f>
        <v>0.20906398968400036</v>
      </c>
      <c r="AE34" s="170">
        <f>AD34+'(3) MB_Glaciers_R23p2-5.5km'!AE34</f>
        <v>0.15540157796200035</v>
      </c>
      <c r="AF34" s="170">
        <f>AE34+'(3) MB_Glaciers_R23p2-5.5km'!AF34</f>
        <v>0.64531801518600029</v>
      </c>
      <c r="AG34" s="170">
        <f>AF34+'(3) MB_Glaciers_R23p2-5.5km'!AG34</f>
        <v>-0.20335108168399973</v>
      </c>
      <c r="AH34" s="170">
        <f>AG34+'(3) MB_Glaciers_R23p2-5.5km'!AH34</f>
        <v>-0.93046768645199973</v>
      </c>
      <c r="AI34" s="170">
        <f>AH34+'(3) MB_Glaciers_R23p2-5.5km'!AI34</f>
        <v>-1.3758937729219998</v>
      </c>
      <c r="AJ34" s="170">
        <f>AI34+'(3) MB_Glaciers_R23p2-5.5km'!AJ34</f>
        <v>-1.4675050068819997</v>
      </c>
      <c r="AK34" s="170">
        <f>AJ34+'(3) MB_Glaciers_R23p2-5.5km'!AK34</f>
        <v>-1.9468736177599997</v>
      </c>
      <c r="AL34" s="170">
        <f>AK34+'(3) MB_Glaciers_R23p2-5.5km'!AL34</f>
        <v>-3.0271173338519999</v>
      </c>
      <c r="AM34" s="170">
        <f>AL34+'(3) MB_Glaciers_R23p2-5.5km'!AM34</f>
        <v>-4.1584422828319996</v>
      </c>
      <c r="AN34" s="170">
        <f>AM34+'(3) MB_Glaciers_R23p2-5.5km'!AN34</f>
        <v>-4.7618292573999996</v>
      </c>
      <c r="AO34" s="170">
        <f>AN34+'(3) MB_Glaciers_R23p2-5.5km'!AO34</f>
        <v>-5.8059207355439995</v>
      </c>
      <c r="AP34" s="170">
        <f>AO34+'(3) MB_Glaciers_R23p2-5.5km'!AP34</f>
        <v>-7.0341526864659993</v>
      </c>
      <c r="AQ34" s="170">
        <f>AP34+'(3) MB_Glaciers_R23p2-5.5km'!AQ34</f>
        <v>-8.4356408963740002</v>
      </c>
      <c r="AR34" s="170">
        <f>AQ34+'(3) MB_Glaciers_R23p2-5.5km'!AR34</f>
        <v>-9.4190783470940005</v>
      </c>
      <c r="AS34" s="170">
        <f>AR34+'(3) MB_Glaciers_R23p2-5.5km'!AS34</f>
        <v>-10.066150438958001</v>
      </c>
      <c r="AT34" s="170">
        <f>AS34+'(3) MB_Glaciers_R23p2-5.5km'!AT34</f>
        <v>-10.792510331438001</v>
      </c>
      <c r="AU34" s="170">
        <f>AT34+'(3) MB_Glaciers_R23p2-5.5km'!AU34</f>
        <v>-11.325357117686</v>
      </c>
      <c r="AV34" s="170">
        <f>AU34+'(3) MB_Glaciers_R23p2-5.5km'!AV34</f>
        <v>-12.244005857714001</v>
      </c>
      <c r="AW34" s="2">
        <f>AV34+'(3) MB_Glaciers_R23p2-5.5km'!AW34</f>
        <v>-12.467760871108</v>
      </c>
      <c r="BB34" s="2">
        <f>SQRT('(5) year_D_R23p2-5.5km'!BN32^2+'(5) year_D_R23p2-5.5km'!$M32^2)</f>
        <v>0.39450042910981215</v>
      </c>
      <c r="BC34" s="2">
        <f>SQRT(SUMSQ('(3) MB_Glaciers_R23p2-5.5km'!$BD34:BE34))</f>
        <v>0.5414355419963196</v>
      </c>
      <c r="BD34" s="2">
        <f>SQRT(SUMSQ('(3) MB_Glaciers_R23p2-5.5km'!$BD34:BF34))</f>
        <v>0.643903439054333</v>
      </c>
      <c r="BE34" s="2">
        <f>SQRT(SUMSQ('(3) MB_Glaciers_R23p2-5.5km'!$BD34:BG34))</f>
        <v>0.72229092078774038</v>
      </c>
      <c r="BF34" s="2">
        <f>SQRT(SUMSQ('(3) MB_Glaciers_R23p2-5.5km'!$BD34:BH34))</f>
        <v>0.78485039684157742</v>
      </c>
      <c r="BG34" s="2">
        <f>SQRT(SUMSQ('(3) MB_Glaciers_R23p2-5.5km'!$BD34:BI34))</f>
        <v>0.83600265815289165</v>
      </c>
      <c r="BH34" s="2">
        <f>SQRT(SUMSQ('(3) MB_Glaciers_R23p2-5.5km'!$BD34:BJ34))</f>
        <v>0.87848931538533948</v>
      </c>
      <c r="BI34" s="2">
        <f>SQRT(SUMSQ('(3) MB_Glaciers_R23p2-5.5km'!$BD34:BK34))</f>
        <v>0.91410063043878276</v>
      </c>
      <c r="BJ34" s="2">
        <f>SQRT(SUMSQ('(3) MB_Glaciers_R23p2-5.5km'!$BD34:BL34))</f>
        <v>0.94419843809212012</v>
      </c>
      <c r="BK34" s="2">
        <f>SQRT(SUMSQ('(3) MB_Glaciers_R23p2-5.5km'!$BD34:BM34))</f>
        <v>0.96975123761338256</v>
      </c>
      <c r="BL34" s="2">
        <f>SQRT(SUMSQ('(3) MB_Glaciers_R23p2-5.5km'!$BD34:BN34))</f>
        <v>0.99168030160902043</v>
      </c>
      <c r="BM34" s="2">
        <f>SQRT(SUMSQ('(3) MB_Glaciers_R23p2-5.5km'!$BD34:BO34))</f>
        <v>1.0106647287138717</v>
      </c>
      <c r="BN34" s="2">
        <f>SQRT(SUMSQ('(3) MB_Glaciers_R23p2-5.5km'!$BD34:BP34))</f>
        <v>1.0274863574727189</v>
      </c>
      <c r="BO34" s="2">
        <f>SQRT(SUMSQ('(3) MB_Glaciers_R23p2-5.5km'!$BD34:BQ34))</f>
        <v>1.0433587593127354</v>
      </c>
      <c r="BP34" s="2">
        <f>SQRT(SUMSQ('(3) MB_Glaciers_R23p2-5.5km'!$BD34:BR34))</f>
        <v>1.0552916573843674</v>
      </c>
      <c r="BQ34" s="2">
        <f>SQRT(SUMSQ('(3) MB_Glaciers_R23p2-5.5km'!$BD34:BS34))</f>
        <v>1.0727579886027929</v>
      </c>
      <c r="BR34" s="2">
        <f>SQRT(SUMSQ('(3) MB_Glaciers_R23p2-5.5km'!$BD34:BT34))</f>
        <v>1.0836820109526644</v>
      </c>
      <c r="BS34" s="2">
        <f>SQRT(SUMSQ('(3) MB_Glaciers_R23p2-5.5km'!$BD34:BU34))</f>
        <v>1.0981927091999268</v>
      </c>
      <c r="BT34" s="2">
        <f>SQRT(SUMSQ('(3) MB_Glaciers_R23p2-5.5km'!$BD34:BV34))</f>
        <v>1.111782478925248</v>
      </c>
      <c r="BU34" s="2">
        <f>SQRT(SUMSQ('(3) MB_Glaciers_R23p2-5.5km'!$BD34:BW34))</f>
        <v>1.1243743538194952</v>
      </c>
      <c r="BV34" s="2">
        <f>SQRT(SUMSQ('(3) MB_Glaciers_R23p2-5.5km'!$BD34:BX34))</f>
        <v>1.1358987816241741</v>
      </c>
      <c r="BW34" s="2">
        <f>SQRT(SUMSQ('(3) MB_Glaciers_R23p2-5.5km'!$BD34:BY34))</f>
        <v>1.1491398971377436</v>
      </c>
      <c r="BX34" s="2">
        <f>SQRT(SUMSQ('(3) MB_Glaciers_R23p2-5.5km'!$BD34:BZ34))</f>
        <v>1.1642095169215272</v>
      </c>
      <c r="BY34" s="2">
        <f>SQRT(SUMSQ('(3) MB_Glaciers_R23p2-5.5km'!$BD34:CA34))</f>
        <v>1.1741398390169313</v>
      </c>
      <c r="BZ34" s="2">
        <f>SQRT(SUMSQ('(3) MB_Glaciers_R23p2-5.5km'!$BD34:CB34))</f>
        <v>1.1835126522989496</v>
      </c>
      <c r="CA34" s="2">
        <f>SQRT(SUMSQ('(3) MB_Glaciers_R23p2-5.5km'!$BD34:CC34))</f>
        <v>1.1925584494710528</v>
      </c>
      <c r="CB34" s="2">
        <f>SQRT(SUMSQ('(3) MB_Glaciers_R23p2-5.5km'!$BD34:CD34))</f>
        <v>1.2001759440821829</v>
      </c>
      <c r="CC34" s="2">
        <f>SQRT(SUMSQ('(3) MB_Glaciers_R23p2-5.5km'!$BD34:CE34))</f>
        <v>1.20829515060077</v>
      </c>
      <c r="CD34" s="2">
        <f>SQRT(SUMSQ('(3) MB_Glaciers_R23p2-5.5km'!$BD34:CF34))</f>
        <v>1.2175818674059975</v>
      </c>
      <c r="CE34" s="2">
        <f>SQRT(SUMSQ('(3) MB_Glaciers_R23p2-5.5km'!$BD34:CG34))</f>
        <v>1.2267044115342194</v>
      </c>
      <c r="CF34" s="2">
        <f>SQRT(SUMSQ('(3) MB_Glaciers_R23p2-5.5km'!$BD34:CH34))</f>
        <v>1.2413989542013633</v>
      </c>
      <c r="CG34" s="2">
        <f>SQRT(SUMSQ('(3) MB_Glaciers_R23p2-5.5km'!$BD34:CI34))</f>
        <v>1.2633563346683945</v>
      </c>
      <c r="CH34" s="2">
        <f>SQRT(SUMSQ('(3) MB_Glaciers_R23p2-5.5km'!$BD34:CJ34))</f>
        <v>1.2928592075131902</v>
      </c>
      <c r="CI34" s="2">
        <f>SQRT(SUMSQ('(3) MB_Glaciers_R23p2-5.5km'!$BD34:CK34))</f>
        <v>1.3293661675693043</v>
      </c>
      <c r="CJ34" s="2">
        <f>SQRT(SUMSQ('(3) MB_Glaciers_R23p2-5.5km'!$BD34:CL34))</f>
        <v>1.3795142688531881</v>
      </c>
      <c r="CK34" s="2">
        <f>SQRT(SUMSQ('(3) MB_Glaciers_R23p2-5.5km'!$BD34:CM34))</f>
        <v>1.4381045098407361</v>
      </c>
      <c r="CL34" s="2">
        <f>SQRT(SUMSQ('(3) MB_Glaciers_R23p2-5.5km'!$BD34:CN34))</f>
        <v>1.5155978708662319</v>
      </c>
      <c r="CM34" s="2">
        <f>SQRT(SUMSQ('(3) MB_Glaciers_R23p2-5.5km'!$BD34:CO34))</f>
        <v>1.5778675112144924</v>
      </c>
      <c r="CN34" s="2">
        <f>SQRT(SUMSQ('(3) MB_Glaciers_R23p2-5.5km'!$BD34:CP34))</f>
        <v>1.6264141630225912</v>
      </c>
      <c r="CO34" s="2">
        <f>SQRT(SUMSQ('(3) MB_Glaciers_R23p2-5.5km'!$BD34:CQ34))</f>
        <v>1.6714766450059741</v>
      </c>
      <c r="CP34" s="2">
        <f>SQRT(SUMSQ('(3) MB_Glaciers_R23p2-5.5km'!$BD34:CR34))</f>
        <v>1.7131344329325051</v>
      </c>
      <c r="CQ34" s="2">
        <f>SQRT(SUMSQ('(3) MB_Glaciers_R23p2-5.5km'!$BD34:CS34))</f>
        <v>1.7504098488708495</v>
      </c>
      <c r="CR34" s="2">
        <f>SQRT(SUMSQ('(3) MB_Glaciers_R23p2-5.5km'!$BD34:CT34))</f>
        <v>1.7850095872566287</v>
      </c>
      <c r="CS34" s="2">
        <f>SQRT(SUMSQ('(3) MB_Glaciers_R23p2-5.5km'!$BD34:CU34))</f>
        <v>1.8136321323843165</v>
      </c>
      <c r="CT34" s="2">
        <f>SQRT(SUMSQ('(3) MB_Glaciers_R23p2-5.5km'!$BD34:CV34))</f>
        <v>1.839465132578612</v>
      </c>
      <c r="CU34" s="2">
        <f>SQRT(SUMSQ('(3) MB_Glaciers_R23p2-5.5km'!$BD34:CW34))</f>
        <v>1.8577073189220912</v>
      </c>
      <c r="CV34" s="2">
        <f>SQRT(SUMSQ('(3) MB_Glaciers_R23p2-5.5km'!$BD34:CX34))</f>
        <v>1.8811963969948848</v>
      </c>
    </row>
    <row r="35" spans="1:100" x14ac:dyDescent="0.2">
      <c r="A35" s="169" t="s">
        <v>203</v>
      </c>
      <c r="B35" s="3" t="s">
        <v>178</v>
      </c>
      <c r="C35" s="170">
        <f>'(3) MB_Glaciers_R23p2-5.5km'!C35</f>
        <v>-0.75</v>
      </c>
      <c r="D35" s="170">
        <f>C35+'(3) MB_Glaciers_R23p2-5.5km'!D35</f>
        <v>-0.97</v>
      </c>
      <c r="E35" s="170">
        <f>D35+'(3) MB_Glaciers_R23p2-5.5km'!E35</f>
        <v>-1.68</v>
      </c>
      <c r="F35" s="170">
        <f>E35+'(3) MB_Glaciers_R23p2-5.5km'!F35</f>
        <v>-2.75</v>
      </c>
      <c r="G35" s="170">
        <f>F35+'(3) MB_Glaciers_R23p2-5.5km'!G35</f>
        <v>-3.68</v>
      </c>
      <c r="H35" s="170">
        <f>G35+'(3) MB_Glaciers_R23p2-5.5km'!H35</f>
        <v>-4.2700000000000005</v>
      </c>
      <c r="I35" s="170">
        <f>H35+'(3) MB_Glaciers_R23p2-5.5km'!I35</f>
        <v>-5.03</v>
      </c>
      <c r="J35" s="170">
        <f>I35+'(3) MB_Glaciers_R23p2-5.5km'!J35</f>
        <v>-5.67</v>
      </c>
      <c r="K35" s="170">
        <f>J35+'(3) MB_Glaciers_R23p2-5.5km'!K35</f>
        <v>-6.81</v>
      </c>
      <c r="L35" s="170">
        <f>K35+'(3) MB_Glaciers_R23p2-5.5km'!L35</f>
        <v>-7.91</v>
      </c>
      <c r="M35" s="170">
        <f>L35+'(3) MB_Glaciers_R23p2-5.5km'!M35</f>
        <v>-8.91</v>
      </c>
      <c r="N35" s="170">
        <f>M35+'(3) MB_Glaciers_R23p2-5.5km'!N35</f>
        <v>-9.5</v>
      </c>
      <c r="O35" s="170">
        <f>N35+'(3) MB_Glaciers_R23p2-5.5km'!O35</f>
        <v>-9.75</v>
      </c>
      <c r="P35" s="170">
        <f>O35+'(3) MB_Glaciers_R23p2-5.5km'!P35</f>
        <v>-11.02</v>
      </c>
      <c r="Q35" s="170">
        <f>P35+'(3) MB_Glaciers_R23p2-5.5km'!Q35</f>
        <v>-11.83</v>
      </c>
      <c r="R35" s="170">
        <f>Q35+'(3) MB_Glaciers_R23p2-5.5km'!R35</f>
        <v>-12.68</v>
      </c>
      <c r="S35" s="170">
        <f>R35+'(3) MB_Glaciers_R23p2-5.5km'!S35</f>
        <v>-13.85</v>
      </c>
      <c r="T35" s="170">
        <f>S35+'(3) MB_Glaciers_R23p2-5.5km'!T35</f>
        <v>-15.049999999999999</v>
      </c>
      <c r="U35" s="170">
        <f>T35+'(3) MB_Glaciers_R23p2-5.5km'!U35</f>
        <v>-16.11</v>
      </c>
      <c r="V35" s="170">
        <f>U35+'(3) MB_Glaciers_R23p2-5.5km'!V35</f>
        <v>-17.18</v>
      </c>
      <c r="W35" s="170">
        <f>V35+'(3) MB_Glaciers_R23p2-5.5km'!W35</f>
        <v>-17.809999999999999</v>
      </c>
      <c r="X35" s="170">
        <f>W35+'(3) MB_Glaciers_R23p2-5.5km'!X35</f>
        <v>-18.639999999999997</v>
      </c>
      <c r="Y35" s="170">
        <f>X35+'(3) MB_Glaciers_R23p2-5.5km'!Y35</f>
        <v>-19.639999999999997</v>
      </c>
      <c r="Z35" s="170">
        <f>Y35+'(3) MB_Glaciers_R23p2-5.5km'!Z35</f>
        <v>-20.949999999999996</v>
      </c>
      <c r="AA35" s="170">
        <f>Z35+'(3) MB_Glaciers_R23p2-5.5km'!AA35</f>
        <v>-21.909999999999997</v>
      </c>
      <c r="AB35" s="170">
        <f>AA35+'(3) MB_Glaciers_R23p2-5.5km'!AB35</f>
        <v>-22.729999999999997</v>
      </c>
      <c r="AC35" s="170">
        <f>AB35+'(3) MB_Glaciers_R23p2-5.5km'!AC35</f>
        <v>-23.569999999999997</v>
      </c>
      <c r="AD35" s="170">
        <f>AC35+'(3) MB_Glaciers_R23p2-5.5km'!AD35</f>
        <v>-24.459999999999997</v>
      </c>
      <c r="AE35" s="170">
        <f>AD35+'(3) MB_Glaciers_R23p2-5.5km'!AE35</f>
        <v>-25.629999999999995</v>
      </c>
      <c r="AF35" s="170">
        <f>AE35+'(3) MB_Glaciers_R23p2-5.5km'!AF35</f>
        <v>-26.349999999999994</v>
      </c>
      <c r="AG35" s="170">
        <f>AF35+'(3) MB_Glaciers_R23p2-5.5km'!AG35</f>
        <v>-28.009999999999994</v>
      </c>
      <c r="AH35" s="170">
        <f>AG35+'(3) MB_Glaciers_R23p2-5.5km'!AH35</f>
        <v>-29.439999999999994</v>
      </c>
      <c r="AI35" s="170">
        <f>AH35+'(3) MB_Glaciers_R23p2-5.5km'!AI35</f>
        <v>-30.809999999999995</v>
      </c>
      <c r="AJ35" s="170">
        <f>AI35+'(3) MB_Glaciers_R23p2-5.5km'!AJ35</f>
        <v>-31.879999999999995</v>
      </c>
      <c r="AK35" s="170">
        <f>AJ35+'(3) MB_Glaciers_R23p2-5.5km'!AK35</f>
        <v>-32.859999999999992</v>
      </c>
      <c r="AL35" s="170">
        <f>AK35+'(3) MB_Glaciers_R23p2-5.5km'!AL35</f>
        <v>-34.389999999999993</v>
      </c>
      <c r="AM35" s="170">
        <f>AL35+'(3) MB_Glaciers_R23p2-5.5km'!AM35</f>
        <v>-35.929999999999993</v>
      </c>
      <c r="AN35" s="170">
        <f>AM35+'(3) MB_Glaciers_R23p2-5.5km'!AN35</f>
        <v>-37.019999999999996</v>
      </c>
      <c r="AO35" s="170">
        <f>AN35+'(3) MB_Glaciers_R23p2-5.5km'!AO35</f>
        <v>-38.669999999999995</v>
      </c>
      <c r="AP35" s="170">
        <f>AO35+'(3) MB_Glaciers_R23p2-5.5km'!AP35</f>
        <v>-40.379999999999995</v>
      </c>
      <c r="AQ35" s="170">
        <f>AP35+'(3) MB_Glaciers_R23p2-5.5km'!AQ35</f>
        <v>-42.309999999999995</v>
      </c>
      <c r="AR35" s="170">
        <f>AQ35+'(3) MB_Glaciers_R23p2-5.5km'!AR35</f>
        <v>-43.859999999999992</v>
      </c>
      <c r="AS35" s="170">
        <f>AR35+'(3) MB_Glaciers_R23p2-5.5km'!AS35</f>
        <v>-44.939999999999991</v>
      </c>
      <c r="AT35" s="170">
        <f>AS35+'(3) MB_Glaciers_R23p2-5.5km'!AT35</f>
        <v>-46.219999999999992</v>
      </c>
      <c r="AU35" s="170">
        <f>AT35+'(3) MB_Glaciers_R23p2-5.5km'!AU35</f>
        <v>-47.409999999999989</v>
      </c>
      <c r="AV35" s="170">
        <f>AU35+'(3) MB_Glaciers_R23p2-5.5km'!AV35</f>
        <v>-48.849999999999987</v>
      </c>
      <c r="AW35" s="2">
        <f>AV35+'(3) MB_Glaciers_R23p2-5.5km'!AW35</f>
        <v>-49.699999999999989</v>
      </c>
      <c r="BB35" s="2">
        <f>SQRT('(5) year_D_R23p2-5.5km'!BN33^2+'(5) year_D_R23p2-5.5km'!$M33^2)</f>
        <v>3.4247318032930817E-2</v>
      </c>
      <c r="BC35" s="2">
        <f>SQRT(SUMSQ('(3) MB_Glaciers_R23p2-5.5km'!$BD35:BE35))</f>
        <v>4.8433021637075427E-2</v>
      </c>
      <c r="BD35" s="2">
        <f>SQRT(SUMSQ('(3) MB_Glaciers_R23p2-5.5km'!$BD35:BF35))</f>
        <v>5.9318094856005997E-2</v>
      </c>
      <c r="BE35" s="2">
        <f>SQRT(SUMSQ('(3) MB_Glaciers_R23p2-5.5km'!$BD35:BG35))</f>
        <v>6.8494636065861633E-2</v>
      </c>
      <c r="BF35" s="2">
        <f>SQRT(SUMSQ('(3) MB_Glaciers_R23p2-5.5km'!$BD35:BH35))</f>
        <v>7.6579331168687689E-2</v>
      </c>
      <c r="BG35" s="2">
        <f>SQRT(SUMSQ('(3) MB_Glaciers_R23p2-5.5km'!$BD35:BI35))</f>
        <v>8.3888454239497395E-2</v>
      </c>
      <c r="BH35" s="2">
        <f>SQRT(SUMSQ('(3) MB_Glaciers_R23p2-5.5km'!$BD35:BJ35))</f>
        <v>9.0609886586072691E-2</v>
      </c>
      <c r="BI35" s="2">
        <f>SQRT(SUMSQ('(3) MB_Glaciers_R23p2-5.5km'!$BD35:BK35))</f>
        <v>9.686604327415084E-2</v>
      </c>
      <c r="BJ35" s="2">
        <f>SQRT(SUMSQ('(3) MB_Glaciers_R23p2-5.5km'!$BD35:BL35))</f>
        <v>0.10274195409879244</v>
      </c>
      <c r="BK35" s="2">
        <f>SQRT(SUMSQ('(3) MB_Glaciers_R23p2-5.5km'!$BD35:BM35))</f>
        <v>0.10829952873621879</v>
      </c>
      <c r="BL35" s="2">
        <f>SQRT(SUMSQ('(3) MB_Glaciers_R23p2-5.5km'!$BD35:BN35))</f>
        <v>0.11358550399120386</v>
      </c>
      <c r="BM35" s="2">
        <f>SQRT(SUMSQ('(3) MB_Glaciers_R23p2-5.5km'!$BD35:BO35))</f>
        <v>0.11863618971201197</v>
      </c>
      <c r="BN35" s="2">
        <f>SQRT(SUMSQ('(3) MB_Glaciers_R23p2-5.5km'!$BD35:BP35))</f>
        <v>0.12348046121485456</v>
      </c>
      <c r="BO35" s="2">
        <f>SQRT(SUMSQ('(3) MB_Glaciers_R23p2-5.5km'!$BD35:BQ35))</f>
        <v>0.12814173049511199</v>
      </c>
      <c r="BP35" s="2">
        <f>SQRT(SUMSQ('(3) MB_Glaciers_R23p2-5.5km'!$BD35:BR35))</f>
        <v>0.13263929239381</v>
      </c>
      <c r="BQ35" s="2">
        <f>SQRT(SUMSQ('(3) MB_Glaciers_R23p2-5.5km'!$BD35:BS35))</f>
        <v>0.13698927213172327</v>
      </c>
      <c r="BR35" s="2">
        <f>SQRT(SUMSQ('(3) MB_Glaciers_R23p2-5.5km'!$BD35:BT35))</f>
        <v>0.14120530964389422</v>
      </c>
      <c r="BS35" s="2">
        <f>SQRT(SUMSQ('(3) MB_Glaciers_R23p2-5.5km'!$BD35:BU35))</f>
        <v>0.14529906491122629</v>
      </c>
      <c r="BT35" s="2">
        <f>SQRT(SUMSQ('(3) MB_Glaciers_R23p2-5.5km'!$BD35:BV35))</f>
        <v>0.14928059839284361</v>
      </c>
      <c r="BU35" s="2">
        <f>SQRT(SUMSQ('(3) MB_Glaciers_R23p2-5.5km'!$BD35:BW35))</f>
        <v>0.15315866233737538</v>
      </c>
      <c r="BV35" s="2">
        <f>SQRT(SUMSQ('(3) MB_Glaciers_R23p2-5.5km'!$BD35:BX35))</f>
        <v>0.15694092723513162</v>
      </c>
      <c r="BW35" s="2">
        <f>SQRT(SUMSQ('(3) MB_Glaciers_R23p2-5.5km'!$BD35:BY35))</f>
        <v>0.16063416023334387</v>
      </c>
      <c r="BX35" s="2">
        <f>SQRT(SUMSQ('(3) MB_Glaciers_R23p2-5.5km'!$BD35:BZ35))</f>
        <v>0.16424436741124579</v>
      </c>
      <c r="BY35" s="2">
        <f>SQRT(SUMSQ('(3) MB_Glaciers_R23p2-5.5km'!$BD35:CA35))</f>
        <v>0.16777690847899485</v>
      </c>
      <c r="BZ35" s="2">
        <f>SQRT(SUMSQ('(3) MB_Glaciers_R23p2-5.5km'!$BD35:CB35))</f>
        <v>0.17123659016465412</v>
      </c>
      <c r="CA35" s="2">
        <f>SQRT(SUMSQ('(3) MB_Glaciers_R23p2-5.5km'!$BD35:CC35))</f>
        <v>0.17462774293813232</v>
      </c>
      <c r="CB35" s="2">
        <f>SQRT(SUMSQ('(3) MB_Glaciers_R23p2-5.5km'!$BD35:CD35))</f>
        <v>0.17795428456801801</v>
      </c>
      <c r="CC35" s="2">
        <f>SQRT(SUMSQ('(3) MB_Glaciers_R23p2-5.5km'!$BD35:CE35))</f>
        <v>0.18121977317214544</v>
      </c>
      <c r="CD35" s="2">
        <f>SQRT(SUMSQ('(3) MB_Glaciers_R23p2-5.5km'!$BD35:CF35))</f>
        <v>0.18442745180968192</v>
      </c>
      <c r="CE35" s="2">
        <f>SQRT(SUMSQ('(3) MB_Glaciers_R23p2-5.5km'!$BD35:CG35))</f>
        <v>0.18758028620689662</v>
      </c>
      <c r="CF35" s="2">
        <f>SQRT(SUMSQ('(3) MB_Glaciers_R23p2-5.5km'!$BD35:CH35))</f>
        <v>0.19068099686625817</v>
      </c>
      <c r="CG35" s="2">
        <f>SQRT(SUMSQ('(3) MB_Glaciers_R23p2-5.5km'!$BD35:CI35))</f>
        <v>0.19373208654830171</v>
      </c>
      <c r="CH35" s="2">
        <f>SQRT(SUMSQ('(3) MB_Glaciers_R23p2-5.5km'!$BD35:CJ35))</f>
        <v>0.19673586391608258</v>
      </c>
      <c r="CI35" s="2">
        <f>SQRT(SUMSQ('(3) MB_Glaciers_R23p2-5.5km'!$BD35:CK35))</f>
        <v>0.19969446397748755</v>
      </c>
      <c r="CJ35" s="2">
        <f>SQRT(SUMSQ('(3) MB_Glaciers_R23p2-5.5km'!$BD35:CL35))</f>
        <v>0.2026098658400049</v>
      </c>
      <c r="CK35" s="2">
        <f>SQRT(SUMSQ('(3) MB_Glaciers_R23p2-5.5km'!$BD35:CM35))</f>
        <v>0.20548390819758489</v>
      </c>
      <c r="CL35" s="2">
        <f>SQRT(SUMSQ('(3) MB_Glaciers_R23p2-5.5km'!$BD35:CN35))</f>
        <v>0.20831830289391806</v>
      </c>
      <c r="CM35" s="2">
        <f>SQRT(SUMSQ('(3) MB_Glaciers_R23p2-5.5km'!$BD35:CO35))</f>
        <v>0.21111464684633063</v>
      </c>
      <c r="CN35" s="2">
        <f>SQRT(SUMSQ('(3) MB_Glaciers_R23p2-5.5km'!$BD35:CP35))</f>
        <v>0.21387443256616628</v>
      </c>
      <c r="CO35" s="2">
        <f>SQRT(SUMSQ('(3) MB_Glaciers_R23p2-5.5km'!$BD35:CQ35))</f>
        <v>0.21659905747243757</v>
      </c>
      <c r="CP35" s="2">
        <f>SQRT(SUMSQ('(3) MB_Glaciers_R23p2-5.5km'!$BD35:CR35))</f>
        <v>0.21928983216373032</v>
      </c>
      <c r="CQ35" s="2">
        <f>SQRT(SUMSQ('(3) MB_Glaciers_R23p2-5.5km'!$BD35:CS35))</f>
        <v>0.2219479877873321</v>
      </c>
      <c r="CR35" s="2">
        <f>SQRT(SUMSQ('(3) MB_Glaciers_R23p2-5.5km'!$BD35:CT35))</f>
        <v>0.2245746826231631</v>
      </c>
      <c r="CS35" s="2">
        <f>SQRT(SUMSQ('(3) MB_Glaciers_R23p2-5.5km'!$BD35:CU35))</f>
        <v>0.22717100798240769</v>
      </c>
      <c r="CT35" s="2">
        <f>SQRT(SUMSQ('(3) MB_Glaciers_R23p2-5.5km'!$BD35:CV35))</f>
        <v>0.229737993506063</v>
      </c>
      <c r="CU35" s="2">
        <f>SQRT(SUMSQ('(3) MB_Glaciers_R23p2-5.5km'!$BD35:CW35))</f>
        <v>0.23227661193637328</v>
      </c>
      <c r="CV35" s="2">
        <f>SQRT(SUMSQ('(3) MB_Glaciers_R23p2-5.5km'!$BD35:CX35))</f>
        <v>0.23478778342385972</v>
      </c>
    </row>
    <row r="36" spans="1:100" x14ac:dyDescent="0.2">
      <c r="A36" s="169" t="s">
        <v>55</v>
      </c>
      <c r="B36" s="3" t="s">
        <v>178</v>
      </c>
      <c r="C36" s="170">
        <f>'(3) MB_Glaciers_R23p2-5.5km'!C36</f>
        <v>-0.69030000000000002</v>
      </c>
      <c r="D36" s="170">
        <f>C36+'(3) MB_Glaciers_R23p2-5.5km'!D36</f>
        <v>-0.84060000000000001</v>
      </c>
      <c r="E36" s="170">
        <f>D36+'(3) MB_Glaciers_R23p2-5.5km'!E36</f>
        <v>-1.4609000000000001</v>
      </c>
      <c r="F36" s="170">
        <f>E36+'(3) MB_Glaciers_R23p2-5.5km'!F36</f>
        <v>-2.2312000000000003</v>
      </c>
      <c r="G36" s="170">
        <f>F36+'(3) MB_Glaciers_R23p2-5.5km'!G36</f>
        <v>-2.9315000000000002</v>
      </c>
      <c r="H36" s="170">
        <f>G36+'(3) MB_Glaciers_R23p2-5.5km'!H36</f>
        <v>-3.2618</v>
      </c>
      <c r="I36" s="170">
        <f>H36+'(3) MB_Glaciers_R23p2-5.5km'!I36</f>
        <v>-3.8421000000000003</v>
      </c>
      <c r="J36" s="170">
        <f>I36+'(3) MB_Glaciers_R23p2-5.5km'!J36</f>
        <v>-4.3924000000000003</v>
      </c>
      <c r="K36" s="170">
        <f>J36+'(3) MB_Glaciers_R23p2-5.5km'!K36</f>
        <v>-5.3627000000000002</v>
      </c>
      <c r="L36" s="170">
        <f>K36+'(3) MB_Glaciers_R23p2-5.5km'!L36</f>
        <v>-6.2629999999999999</v>
      </c>
      <c r="M36" s="170">
        <f>L36+'(3) MB_Glaciers_R23p2-5.5km'!M36</f>
        <v>-7.0632999999999999</v>
      </c>
      <c r="N36" s="170">
        <f>M36+'(3) MB_Glaciers_R23p2-5.5km'!N36</f>
        <v>-7.5536000000000003</v>
      </c>
      <c r="O36" s="170">
        <f>N36+'(3) MB_Glaciers_R23p2-5.5km'!O36</f>
        <v>-7.7539000000000007</v>
      </c>
      <c r="P36" s="170">
        <f>O36+'(3) MB_Glaciers_R23p2-5.5km'!P36</f>
        <v>-8.7342000000000013</v>
      </c>
      <c r="Q36" s="170">
        <f>P36+'(3) MB_Glaciers_R23p2-5.5km'!Q36</f>
        <v>-9.3954121000000015</v>
      </c>
      <c r="R36" s="170">
        <f>Q36+'(3) MB_Glaciers_R23p2-5.5km'!R36</f>
        <v>-9.877306100000002</v>
      </c>
      <c r="S36" s="170">
        <f>R36+'(3) MB_Glaciers_R23p2-5.5km'!S36</f>
        <v>-10.737202265200002</v>
      </c>
      <c r="T36" s="170">
        <f>S36+'(3) MB_Glaciers_R23p2-5.5km'!T36</f>
        <v>-11.646283493200002</v>
      </c>
      <c r="U36" s="170">
        <f>T36+'(3) MB_Glaciers_R23p2-5.5km'!U36</f>
        <v>-12.444292733800003</v>
      </c>
      <c r="V36" s="170">
        <f>U36+'(3) MB_Glaciers_R23p2-5.5km'!V36</f>
        <v>-13.121608257000004</v>
      </c>
      <c r="W36" s="170">
        <f>V36+'(3) MB_Glaciers_R23p2-5.5km'!W36</f>
        <v>-13.568143481000003</v>
      </c>
      <c r="X36" s="170">
        <f>W36+'(3) MB_Glaciers_R23p2-5.5km'!X36</f>
        <v>-14.266409278000003</v>
      </c>
      <c r="Y36" s="170">
        <f>X36+'(3) MB_Glaciers_R23p2-5.5km'!Y36</f>
        <v>-15.086813981700002</v>
      </c>
      <c r="Z36" s="170">
        <f>Y36+'(3) MB_Glaciers_R23p2-5.5km'!Z36</f>
        <v>-16.088360269200003</v>
      </c>
      <c r="AA36" s="170">
        <f>Z36+'(3) MB_Glaciers_R23p2-5.5km'!AA36</f>
        <v>-16.796549053300001</v>
      </c>
      <c r="AB36" s="170">
        <f>AA36+'(3) MB_Glaciers_R23p2-5.5km'!AB36</f>
        <v>-17.3785610087</v>
      </c>
      <c r="AC36" s="170">
        <f>AB36+'(3) MB_Glaciers_R23p2-5.5km'!AC36</f>
        <v>-17.856954601400002</v>
      </c>
      <c r="AD36" s="170">
        <f>AC36+'(3) MB_Glaciers_R23p2-5.5km'!AD36</f>
        <v>-18.452344605900002</v>
      </c>
      <c r="AE36" s="170">
        <f>AD36+'(3) MB_Glaciers_R23p2-5.5km'!AE36</f>
        <v>-19.406295282700004</v>
      </c>
      <c r="AF36" s="170">
        <f>AE36+'(3) MB_Glaciers_R23p2-5.5km'!AF36</f>
        <v>-19.828298783100003</v>
      </c>
      <c r="AG36" s="170">
        <f>AF36+'(3) MB_Glaciers_R23p2-5.5km'!AG36</f>
        <v>-21.105391498300001</v>
      </c>
      <c r="AH36" s="170">
        <f>AG36+'(3) MB_Glaciers_R23p2-5.5km'!AH36</f>
        <v>-22.2865131603</v>
      </c>
      <c r="AI36" s="170">
        <f>AH36+'(3) MB_Glaciers_R23p2-5.5km'!AI36</f>
        <v>-23.4879023819</v>
      </c>
      <c r="AJ36" s="170">
        <f>AI36+'(3) MB_Glaciers_R23p2-5.5km'!AJ36</f>
        <v>-24.362016308499999</v>
      </c>
      <c r="AK36" s="170">
        <f>AJ36+'(3) MB_Glaciers_R23p2-5.5km'!AK36</f>
        <v>-25.283486548100001</v>
      </c>
      <c r="AL36" s="170">
        <f>AK36+'(3) MB_Glaciers_R23p2-5.5km'!AL36</f>
        <v>-26.6036410263</v>
      </c>
      <c r="AM36" s="170">
        <f>AL36+'(3) MB_Glaciers_R23p2-5.5km'!AM36</f>
        <v>-27.9104881883</v>
      </c>
      <c r="AN36" s="170">
        <f>AM36+'(3) MB_Glaciers_R23p2-5.5km'!AN36</f>
        <v>-28.828837947300002</v>
      </c>
      <c r="AO36" s="170">
        <f>AN36+'(3) MB_Glaciers_R23p2-5.5km'!AO36</f>
        <v>-30.153672712900001</v>
      </c>
      <c r="AP36" s="170">
        <f>AO36+'(3) MB_Glaciers_R23p2-5.5km'!AP36</f>
        <v>-31.762125520800002</v>
      </c>
      <c r="AQ36" s="170">
        <f>AP36+'(3) MB_Glaciers_R23p2-5.5km'!AQ36</f>
        <v>-33.533968939700003</v>
      </c>
      <c r="AR36" s="170">
        <f>AQ36+'(3) MB_Glaciers_R23p2-5.5km'!AR36</f>
        <v>-35.096139154100001</v>
      </c>
      <c r="AS36" s="170">
        <f>AR36+'(3) MB_Glaciers_R23p2-5.5km'!AS36</f>
        <v>-36.3441180879</v>
      </c>
      <c r="AT36" s="170">
        <f>AS36+'(3) MB_Glaciers_R23p2-5.5km'!AT36</f>
        <v>-37.767717199800003</v>
      </c>
      <c r="AU36" s="170">
        <f>AT36+'(3) MB_Glaciers_R23p2-5.5km'!AU36</f>
        <v>-39.048231111800007</v>
      </c>
      <c r="AV36" s="170">
        <f>AU36+'(3) MB_Glaciers_R23p2-5.5km'!AV36</f>
        <v>-40.569880550000008</v>
      </c>
      <c r="AW36" s="2">
        <f>AV36+'(3) MB_Glaciers_R23p2-5.5km'!AW36</f>
        <v>-41.648619559600007</v>
      </c>
      <c r="BB36" s="2">
        <f>SQRT('(5) year_D_R23p2-5.5km'!BN34^2+'(5) year_D_R23p2-5.5km'!$M34^2)</f>
        <v>0.40599801224821702</v>
      </c>
      <c r="BC36" s="2">
        <f>SQRT(SUMSQ('(3) MB_Glaciers_R23p2-5.5km'!$BD36:BE36))</f>
        <v>0.5481565139971929</v>
      </c>
      <c r="BD36" s="2">
        <f>SQRT(SUMSQ('(3) MB_Glaciers_R23p2-5.5km'!$BD36:BF36))</f>
        <v>0.64122783752364221</v>
      </c>
      <c r="BE36" s="2">
        <f>SQRT(SUMSQ('(3) MB_Glaciers_R23p2-5.5km'!$BD36:BG36))</f>
        <v>0.70744347593097257</v>
      </c>
      <c r="BF36" s="2">
        <f>SQRT(SUMSQ('(3) MB_Glaciers_R23p2-5.5km'!$BD36:BH36))</f>
        <v>0.7558890720965058</v>
      </c>
      <c r="BG36" s="2">
        <f>SQRT(SUMSQ('(3) MB_Glaciers_R23p2-5.5km'!$BD36:BI36))</f>
        <v>0.79181864372603883</v>
      </c>
      <c r="BH36" s="2">
        <f>SQRT(SUMSQ('(3) MB_Glaciers_R23p2-5.5km'!$BD36:BJ36))</f>
        <v>0.81835094303543199</v>
      </c>
      <c r="BI36" s="2">
        <f>SQRT(SUMSQ('(3) MB_Glaciers_R23p2-5.5km'!$BD36:BK36))</f>
        <v>0.83767945144062628</v>
      </c>
      <c r="BJ36" s="2">
        <f>SQRT(SUMSQ('(3) MB_Glaciers_R23p2-5.5km'!$BD36:BL36))</f>
        <v>0.8515217812060385</v>
      </c>
      <c r="BK36" s="2">
        <f>SQRT(SUMSQ('(3) MB_Glaciers_R23p2-5.5km'!$BD36:BM36))</f>
        <v>0.86120011598342994</v>
      </c>
      <c r="BL36" s="2">
        <f>SQRT(SUMSQ('(3) MB_Glaciers_R23p2-5.5km'!$BD36:BN36))</f>
        <v>0.86766112968689901</v>
      </c>
      <c r="BM36" s="2">
        <f>SQRT(SUMSQ('(3) MB_Glaciers_R23p2-5.5km'!$BD36:BO36))</f>
        <v>0.87186280738236233</v>
      </c>
      <c r="BN36" s="2">
        <f>SQRT(SUMSQ('(3) MB_Glaciers_R23p2-5.5km'!$BD36:BP36))</f>
        <v>0.87456698055868698</v>
      </c>
      <c r="BO36" s="2">
        <f>SQRT(SUMSQ('(3) MB_Glaciers_R23p2-5.5km'!$BD36:BQ36))</f>
        <v>0.87667623140940809</v>
      </c>
      <c r="BP36" s="2">
        <f>SQRT(SUMSQ('(3) MB_Glaciers_R23p2-5.5km'!$BD36:BR36))</f>
        <v>0.87848930215154852</v>
      </c>
      <c r="BQ36" s="2">
        <f>SQRT(SUMSQ('(3) MB_Glaciers_R23p2-5.5km'!$BD36:BS36))</f>
        <v>0.88052594726416999</v>
      </c>
      <c r="BR36" s="2">
        <f>SQRT(SUMSQ('(3) MB_Glaciers_R23p2-5.5km'!$BD36:BT36))</f>
        <v>0.88219897605923625</v>
      </c>
      <c r="BS36" s="2">
        <f>SQRT(SUMSQ('(3) MB_Glaciers_R23p2-5.5km'!$BD36:BU36))</f>
        <v>0.88378537434217019</v>
      </c>
      <c r="BT36" s="2">
        <f>SQRT(SUMSQ('(3) MB_Glaciers_R23p2-5.5km'!$BD36:BV36))</f>
        <v>0.88554719874919519</v>
      </c>
      <c r="BU36" s="2">
        <f>SQRT(SUMSQ('(3) MB_Glaciers_R23p2-5.5km'!$BD36:BW36))</f>
        <v>0.88734241297289629</v>
      </c>
      <c r="BV36" s="2">
        <f>SQRT(SUMSQ('(3) MB_Glaciers_R23p2-5.5km'!$BD36:BX36))</f>
        <v>0.88902394737447143</v>
      </c>
      <c r="BW36" s="2">
        <f>SQRT(SUMSQ('(3) MB_Glaciers_R23p2-5.5km'!$BD36:BY36))</f>
        <v>0.89072798360379712</v>
      </c>
      <c r="BX36" s="2">
        <f>SQRT(SUMSQ('(3) MB_Glaciers_R23p2-5.5km'!$BD36:BZ36))</f>
        <v>0.89241571234452932</v>
      </c>
      <c r="BY36" s="2">
        <f>SQRT(SUMSQ('(3) MB_Glaciers_R23p2-5.5km'!$BD36:CA36))</f>
        <v>0.89385531697370402</v>
      </c>
      <c r="BZ36" s="2">
        <f>SQRT(SUMSQ('(3) MB_Glaciers_R23p2-5.5km'!$BD36:CB36))</f>
        <v>0.89603377773069037</v>
      </c>
      <c r="CA36" s="2">
        <f>SQRT(SUMSQ('(3) MB_Glaciers_R23p2-5.5km'!$BD36:CC36))</f>
        <v>0.89754044206515682</v>
      </c>
      <c r="CB36" s="2">
        <f>SQRT(SUMSQ('(3) MB_Glaciers_R23p2-5.5km'!$BD36:CD36))</f>
        <v>0.89895964459326705</v>
      </c>
      <c r="CC36" s="2">
        <f>SQRT(SUMSQ('(3) MB_Glaciers_R23p2-5.5km'!$BD36:CE36))</f>
        <v>0.90004888356026969</v>
      </c>
      <c r="CD36" s="2">
        <f>SQRT(SUMSQ('(3) MB_Glaciers_R23p2-5.5km'!$BD36:CF36))</f>
        <v>0.90198650540525249</v>
      </c>
      <c r="CE36" s="2">
        <f>SQRT(SUMSQ('(3) MB_Glaciers_R23p2-5.5km'!$BD36:CG36))</f>
        <v>0.90392287292828621</v>
      </c>
      <c r="CF36" s="2">
        <f>SQRT(SUMSQ('(3) MB_Glaciers_R23p2-5.5km'!$BD36:CH36))</f>
        <v>0.90580974937520797</v>
      </c>
      <c r="CG36" s="2">
        <f>SQRT(SUMSQ('(3) MB_Glaciers_R23p2-5.5km'!$BD36:CI36))</f>
        <v>0.90800621064420373</v>
      </c>
      <c r="CH36" s="2">
        <f>SQRT(SUMSQ('(3) MB_Glaciers_R23p2-5.5km'!$BD36:CJ36))</f>
        <v>0.91132308483248847</v>
      </c>
      <c r="CI36" s="2">
        <f>SQRT(SUMSQ('(3) MB_Glaciers_R23p2-5.5km'!$BD36:CK36))</f>
        <v>0.91364258824988498</v>
      </c>
      <c r="CJ36" s="2">
        <f>SQRT(SUMSQ('(3) MB_Glaciers_R23p2-5.5km'!$BD36:CL36))</f>
        <v>0.91582410405821368</v>
      </c>
      <c r="CK36" s="2">
        <f>SQRT(SUMSQ('(3) MB_Glaciers_R23p2-5.5km'!$BD36:CM36))</f>
        <v>0.91799579736534309</v>
      </c>
      <c r="CL36" s="2">
        <f>SQRT(SUMSQ('(3) MB_Glaciers_R23p2-5.5km'!$BD36:CN36))</f>
        <v>0.92002471570530886</v>
      </c>
      <c r="CM36" s="2">
        <f>SQRT(SUMSQ('(3) MB_Glaciers_R23p2-5.5km'!$BD36:CO36))</f>
        <v>0.92189740114798668</v>
      </c>
      <c r="CN36" s="2">
        <f>SQRT(SUMSQ('(3) MB_Glaciers_R23p2-5.5km'!$BD36:CP36))</f>
        <v>0.92385460250642015</v>
      </c>
      <c r="CO36" s="2">
        <f>SQRT(SUMSQ('(3) MB_Glaciers_R23p2-5.5km'!$BD36:CQ36))</f>
        <v>0.92639759451488224</v>
      </c>
      <c r="CP36" s="2">
        <f>SQRT(SUMSQ('(3) MB_Glaciers_R23p2-5.5km'!$BD36:CR36))</f>
        <v>0.93026937105632257</v>
      </c>
      <c r="CQ36" s="2">
        <f>SQRT(SUMSQ('(3) MB_Glaciers_R23p2-5.5km'!$BD36:CS36))</f>
        <v>0.9340047029766636</v>
      </c>
      <c r="CR36" s="2">
        <f>SQRT(SUMSQ('(3) MB_Glaciers_R23p2-5.5km'!$BD36:CT36))</f>
        <v>0.93783351358315525</v>
      </c>
      <c r="CS36" s="2">
        <f>SQRT(SUMSQ('(3) MB_Glaciers_R23p2-5.5km'!$BD36:CU36))</f>
        <v>0.94211736323232476</v>
      </c>
      <c r="CT36" s="2">
        <f>SQRT(SUMSQ('(3) MB_Glaciers_R23p2-5.5km'!$BD36:CV36))</f>
        <v>0.94625194022028025</v>
      </c>
      <c r="CU36" s="2">
        <f>SQRT(SUMSQ('(3) MB_Glaciers_R23p2-5.5km'!$BD36:CW36))</f>
        <v>0.94988050583196126</v>
      </c>
      <c r="CV36" s="2">
        <f>SQRT(SUMSQ('(3) MB_Glaciers_R23p2-5.5km'!$BD36:CX36))</f>
        <v>0.9538196858572372</v>
      </c>
    </row>
    <row r="37" spans="1:100" x14ac:dyDescent="0.2">
      <c r="A37" s="169" t="s">
        <v>65</v>
      </c>
      <c r="B37" s="3" t="s">
        <v>178</v>
      </c>
      <c r="C37" s="170">
        <f>'(3) MB_Glaciers_R23p2-5.5km'!C37</f>
        <v>-0.2408344</v>
      </c>
      <c r="D37" s="170">
        <f>C37+'(3) MB_Glaciers_R23p2-5.5km'!D37</f>
        <v>0.69833119999999993</v>
      </c>
      <c r="E37" s="170">
        <f>D37+'(3) MB_Glaciers_R23p2-5.5km'!E37</f>
        <v>0.44749679999999992</v>
      </c>
      <c r="F37" s="170">
        <f>E37+'(3) MB_Glaciers_R23p2-5.5km'!F37</f>
        <v>0.38666239999999985</v>
      </c>
      <c r="G37" s="170">
        <f>F37+'(3) MB_Glaciers_R23p2-5.5km'!G37</f>
        <v>0.3458279999999998</v>
      </c>
      <c r="H37" s="170">
        <f>G37+'(3) MB_Glaciers_R23p2-5.5km'!H37</f>
        <v>1.3543364000000002</v>
      </c>
      <c r="I37" s="170">
        <f>H37+'(3) MB_Glaciers_R23p2-5.5km'!I37</f>
        <v>1.4321876000000004</v>
      </c>
      <c r="J37" s="170">
        <f>I37+'(3) MB_Glaciers_R23p2-5.5km'!J37</f>
        <v>1.8404562000000007</v>
      </c>
      <c r="K37" s="170">
        <f>J37+'(3) MB_Glaciers_R23p2-5.5km'!K37</f>
        <v>1.2780676000000009</v>
      </c>
      <c r="L37" s="170">
        <f>K37+'(3) MB_Glaciers_R23p2-5.5km'!L37</f>
        <v>0.86502180000000095</v>
      </c>
      <c r="M37" s="170">
        <f>L37+'(3) MB_Glaciers_R23p2-5.5km'!M37</f>
        <v>0.66131880000000109</v>
      </c>
      <c r="N37" s="170">
        <f>M37+'(3) MB_Glaciers_R23p2-5.5km'!N37</f>
        <v>0.928033200000001</v>
      </c>
      <c r="O37" s="170">
        <f>N37+'(3) MB_Glaciers_R23p2-5.5km'!O37</f>
        <v>1.9240904000000008</v>
      </c>
      <c r="P37" s="170">
        <f>O37+'(3) MB_Glaciers_R23p2-5.5km'!P37</f>
        <v>1.6594904000000008</v>
      </c>
      <c r="Q37" s="170">
        <f>P37+'(3) MB_Glaciers_R23p2-5.5km'!Q37</f>
        <v>1.8355120000000009</v>
      </c>
      <c r="R37" s="170">
        <f>Q37+'(3) MB_Glaciers_R23p2-5.5km'!R37</f>
        <v>2.8630612000000011</v>
      </c>
      <c r="S37" s="170">
        <f>R37+'(3) MB_Glaciers_R23p2-5.5km'!S37</f>
        <v>2.8176179560000012</v>
      </c>
      <c r="T37" s="170">
        <f>S37+'(3) MB_Glaciers_R23p2-5.5km'!T37</f>
        <v>2.3675929200000012</v>
      </c>
      <c r="U37" s="170">
        <f>T37+'(3) MB_Glaciers_R23p2-5.5km'!U37</f>
        <v>2.1553516670000015</v>
      </c>
      <c r="V37" s="170">
        <f>U37+'(3) MB_Glaciers_R23p2-5.5km'!V37</f>
        <v>2.8606685310000017</v>
      </c>
      <c r="W37" s="170">
        <f>V37+'(3) MB_Glaciers_R23p2-5.5km'!W37</f>
        <v>3.3533232190000017</v>
      </c>
      <c r="X37" s="170">
        <f>W37+'(3) MB_Glaciers_R23p2-5.5km'!X37</f>
        <v>2.9318933264000018</v>
      </c>
      <c r="Y37" s="170">
        <f>X37+'(3) MB_Glaciers_R23p2-5.5km'!Y37</f>
        <v>3.0150067564000018</v>
      </c>
      <c r="Z37" s="170">
        <f>Y37+'(3) MB_Glaciers_R23p2-5.5km'!Z37</f>
        <v>2.9874728480000017</v>
      </c>
      <c r="AA37" s="170">
        <f>Z37+'(3) MB_Glaciers_R23p2-5.5km'!AA37</f>
        <v>3.3061462552000016</v>
      </c>
      <c r="AB37" s="170">
        <f>AA37+'(3) MB_Glaciers_R23p2-5.5km'!AB37</f>
        <v>3.6363144196000015</v>
      </c>
      <c r="AC37" s="170">
        <f>AB37+'(3) MB_Glaciers_R23p2-5.5km'!AC37</f>
        <v>4.4695548280000015</v>
      </c>
      <c r="AD37" s="170">
        <f>AC37+'(3) MB_Glaciers_R23p2-5.5km'!AD37</f>
        <v>4.6682375928000015</v>
      </c>
      <c r="AE37" s="170">
        <f>AD37+'(3) MB_Glaciers_R23p2-5.5km'!AE37</f>
        <v>4.6121361864000008</v>
      </c>
      <c r="AF37" s="170">
        <f>AE37+'(3) MB_Glaciers_R23p2-5.5km'!AF37</f>
        <v>5.6746985222000008</v>
      </c>
      <c r="AG37" s="170">
        <f>AF37+'(3) MB_Glaciers_R23p2-5.5km'!AG37</f>
        <v>5.0211097468000006</v>
      </c>
      <c r="AH37" s="170">
        <f>AG37+'(3) MB_Glaciers_R23p2-5.5km'!AH37</f>
        <v>4.4566419860000002</v>
      </c>
      <c r="AI37" s="170">
        <f>AH37+'(3) MB_Glaciers_R23p2-5.5km'!AI37</f>
        <v>4.4401744954</v>
      </c>
      <c r="AJ37" s="170">
        <f>AI37+'(3) MB_Glaciers_R23p2-5.5km'!AJ37</f>
        <v>5.1181428153999997</v>
      </c>
      <c r="AK37" s="170">
        <f>AJ37+'(3) MB_Glaciers_R23p2-5.5km'!AK37</f>
        <v>5.7504029381999997</v>
      </c>
      <c r="AL37" s="170">
        <f>AK37+'(3) MB_Glaciers_R23p2-5.5km'!AL37</f>
        <v>4.3857303433999997</v>
      </c>
      <c r="AM37" s="170">
        <f>AL37+'(3) MB_Glaciers_R23p2-5.5km'!AM37</f>
        <v>3.1367069208</v>
      </c>
      <c r="AN37" s="170">
        <f>AM37+'(3) MB_Glaciers_R23p2-5.5km'!AN37</f>
        <v>2.0240513616000002</v>
      </c>
      <c r="AO37" s="170">
        <f>AN37+'(3) MB_Glaciers_R23p2-5.5km'!AO37</f>
        <v>0.20448681860000062</v>
      </c>
      <c r="AP37" s="170">
        <f>AO37+'(3) MB_Glaciers_R23p2-5.5km'!AP37</f>
        <v>-1.9090100141999991</v>
      </c>
      <c r="AQ37" s="170">
        <f>AP37+'(3) MB_Glaciers_R23p2-5.5km'!AQ37</f>
        <v>-3.6030201253999987</v>
      </c>
      <c r="AR37" s="170">
        <f>AQ37+'(3) MB_Glaciers_R23p2-5.5km'!AR37</f>
        <v>-4.8396669879999985</v>
      </c>
      <c r="AS37" s="170">
        <f>AR37+'(3) MB_Glaciers_R23p2-5.5km'!AS37</f>
        <v>-6.2281269803999981</v>
      </c>
      <c r="AT37" s="170">
        <f>AS37+'(3) MB_Glaciers_R23p2-5.5km'!AT37</f>
        <v>-7.3156471643999978</v>
      </c>
      <c r="AU37" s="170">
        <f>AT37+'(3) MB_Glaciers_R23p2-5.5km'!AU37</f>
        <v>-8.1560893499999985</v>
      </c>
      <c r="AV37" s="170">
        <f>AU37+'(3) MB_Glaciers_R23p2-5.5km'!AV37</f>
        <v>-9.5330167839999991</v>
      </c>
      <c r="AW37" s="2">
        <f>AV37+'(3) MB_Glaciers_R23p2-5.5km'!AW37</f>
        <v>-9.8980314039999993</v>
      </c>
      <c r="BB37" s="2">
        <f>SQRT('(5) year_D_R23p2-5.5km'!BN35^2+'(5) year_D_R23p2-5.5km'!$M35^2)</f>
        <v>0.28743675294821991</v>
      </c>
      <c r="BC37" s="2">
        <f>SQRT(SUMSQ('(3) MB_Glaciers_R23p2-5.5km'!$BD37:BE37))</f>
        <v>0.36801905768708876</v>
      </c>
      <c r="BD37" s="2">
        <f>SQRT(SUMSQ('(3) MB_Glaciers_R23p2-5.5km'!$BD37:BF37))</f>
        <v>0.40982865339287378</v>
      </c>
      <c r="BE37" s="2">
        <f>SQRT(SUMSQ('(3) MB_Glaciers_R23p2-5.5km'!$BD37:BG37))</f>
        <v>0.43381082277458771</v>
      </c>
      <c r="BF37" s="2">
        <f>SQRT(SUMSQ('(3) MB_Glaciers_R23p2-5.5km'!$BD37:BH37))</f>
        <v>0.45194116619611308</v>
      </c>
      <c r="BG37" s="2">
        <f>SQRT(SUMSQ('(3) MB_Glaciers_R23p2-5.5km'!$BD37:BI37))</f>
        <v>0.47027262732007152</v>
      </c>
      <c r="BH37" s="2">
        <f>SQRT(SUMSQ('(3) MB_Glaciers_R23p2-5.5km'!$BD37:BJ37))</f>
        <v>0.49099663196011989</v>
      </c>
      <c r="BI37" s="2">
        <f>SQRT(SUMSQ('(3) MB_Glaciers_R23p2-5.5km'!$BD37:BK37))</f>
        <v>0.51591903997647992</v>
      </c>
      <c r="BJ37" s="2">
        <f>SQRT(SUMSQ('(3) MB_Glaciers_R23p2-5.5km'!$BD37:BL37))</f>
        <v>0.54611213483013255</v>
      </c>
      <c r="BK37" s="2">
        <f>SQRT(SUMSQ('(3) MB_Glaciers_R23p2-5.5km'!$BD37:BM37))</f>
        <v>0.57454608002596819</v>
      </c>
      <c r="BL37" s="2">
        <f>SQRT(SUMSQ('(3) MB_Glaciers_R23p2-5.5km'!$BD37:BN37))</f>
        <v>0.59554399700578398</v>
      </c>
      <c r="BM37" s="2">
        <f>SQRT(SUMSQ('(3) MB_Glaciers_R23p2-5.5km'!$BD37:BO37))</f>
        <v>0.61140273761267694</v>
      </c>
      <c r="BN37" s="2">
        <f>SQRT(SUMSQ('(3) MB_Glaciers_R23p2-5.5km'!$BD37:BP37))</f>
        <v>0.624290153999011</v>
      </c>
      <c r="BO37" s="2">
        <f>SQRT(SUMSQ('(3) MB_Glaciers_R23p2-5.5km'!$BD37:BQ37))</f>
        <v>0.6319535789219165</v>
      </c>
      <c r="BP37" s="2">
        <f>SQRT(SUMSQ('(3) MB_Glaciers_R23p2-5.5km'!$BD37:BR37))</f>
        <v>0.63813783567893601</v>
      </c>
      <c r="BQ37" s="2">
        <f>SQRT(SUMSQ('(3) MB_Glaciers_R23p2-5.5km'!$BD37:BS37))</f>
        <v>0.64603218543719365</v>
      </c>
      <c r="BR37" s="2">
        <f>SQRT(SUMSQ('(3) MB_Glaciers_R23p2-5.5km'!$BD37:BT37))</f>
        <v>0.65215781072742074</v>
      </c>
      <c r="BS37" s="2">
        <f>SQRT(SUMSQ('(3) MB_Glaciers_R23p2-5.5km'!$BD37:BU37))</f>
        <v>0.66120276114194054</v>
      </c>
      <c r="BT37" s="2">
        <f>SQRT(SUMSQ('(3) MB_Glaciers_R23p2-5.5km'!$BD37:BV37))</f>
        <v>0.67070754323248694</v>
      </c>
      <c r="BU37" s="2">
        <f>SQRT(SUMSQ('(3) MB_Glaciers_R23p2-5.5km'!$BD37:BW37))</f>
        <v>0.67991179562378401</v>
      </c>
      <c r="BV37" s="2">
        <f>SQRT(SUMSQ('(3) MB_Glaciers_R23p2-5.5km'!$BD37:BX37))</f>
        <v>0.68869632441357054</v>
      </c>
      <c r="BW37" s="2">
        <f>SQRT(SUMSQ('(3) MB_Glaciers_R23p2-5.5km'!$BD37:BY37))</f>
        <v>0.70125082328986599</v>
      </c>
      <c r="BX37" s="2">
        <f>SQRT(SUMSQ('(3) MB_Glaciers_R23p2-5.5km'!$BD37:BZ37))</f>
        <v>0.70612913791193754</v>
      </c>
      <c r="BY37" s="2">
        <f>SQRT(SUMSQ('(3) MB_Glaciers_R23p2-5.5km'!$BD37:CA37))</f>
        <v>0.70955197586259067</v>
      </c>
      <c r="BZ37" s="2">
        <f>SQRT(SUMSQ('(3) MB_Glaciers_R23p2-5.5km'!$BD37:CB37))</f>
        <v>0.72328252006590954</v>
      </c>
      <c r="CA37" s="2">
        <f>SQRT(SUMSQ('(3) MB_Glaciers_R23p2-5.5km'!$BD37:CC37))</f>
        <v>0.73340201181612674</v>
      </c>
      <c r="CB37" s="2">
        <f>SQRT(SUMSQ('(3) MB_Glaciers_R23p2-5.5km'!$BD37:CD37))</f>
        <v>0.74188662958962959</v>
      </c>
      <c r="CC37" s="2">
        <f>SQRT(SUMSQ('(3) MB_Glaciers_R23p2-5.5km'!$BD37:CE37))</f>
        <v>0.74834883969676658</v>
      </c>
      <c r="CD37" s="2">
        <f>SQRT(SUMSQ('(3) MB_Glaciers_R23p2-5.5km'!$BD37:CF37))</f>
        <v>0.75724208430365969</v>
      </c>
      <c r="CE37" s="2">
        <f>SQRT(SUMSQ('(3) MB_Glaciers_R23p2-5.5km'!$BD37:CG37))</f>
        <v>0.76310946982680916</v>
      </c>
      <c r="CF37" s="2">
        <f>SQRT(SUMSQ('(3) MB_Glaciers_R23p2-5.5km'!$BD37:CH37))</f>
        <v>0.77115092671381402</v>
      </c>
      <c r="CG37" s="2">
        <f>SQRT(SUMSQ('(3) MB_Glaciers_R23p2-5.5km'!$BD37:CI37))</f>
        <v>0.77775829540833497</v>
      </c>
      <c r="CH37" s="2">
        <f>SQRT(SUMSQ('(3) MB_Glaciers_R23p2-5.5km'!$BD37:CJ37))</f>
        <v>0.78470334482966353</v>
      </c>
      <c r="CI37" s="2">
        <f>SQRT(SUMSQ('(3) MB_Glaciers_R23p2-5.5km'!$BD37:CK37))</f>
        <v>0.78977024247836114</v>
      </c>
      <c r="CJ37" s="2">
        <f>SQRT(SUMSQ('(3) MB_Glaciers_R23p2-5.5km'!$BD37:CL37))</f>
        <v>0.79246484647361726</v>
      </c>
      <c r="CK37" s="2">
        <f>SQRT(SUMSQ('(3) MB_Glaciers_R23p2-5.5km'!$BD37:CM37))</f>
        <v>0.80435703941613124</v>
      </c>
      <c r="CL37" s="2">
        <f>SQRT(SUMSQ('(3) MB_Glaciers_R23p2-5.5km'!$BD37:CN37))</f>
        <v>0.81765627802393726</v>
      </c>
      <c r="CM37" s="2">
        <f>SQRT(SUMSQ('(3) MB_Glaciers_R23p2-5.5km'!$BD37:CO37))</f>
        <v>0.82910895903912407</v>
      </c>
      <c r="CN37" s="2">
        <f>SQRT(SUMSQ('(3) MB_Glaciers_R23p2-5.5km'!$BD37:CP37))</f>
        <v>0.84357436724503476</v>
      </c>
      <c r="CO37" s="2">
        <f>SQRT(SUMSQ('(3) MB_Glaciers_R23p2-5.5km'!$BD37:CQ37))</f>
        <v>0.85517659705961691</v>
      </c>
      <c r="CP37" s="2">
        <f>SQRT(SUMSQ('(3) MB_Glaciers_R23p2-5.5km'!$BD37:CR37))</f>
        <v>0.86421765333349809</v>
      </c>
      <c r="CQ37" s="2">
        <f>SQRT(SUMSQ('(3) MB_Glaciers_R23p2-5.5km'!$BD37:CS37))</f>
        <v>0.87234366739907954</v>
      </c>
      <c r="CR37" s="2">
        <f>SQRT(SUMSQ('(3) MB_Glaciers_R23p2-5.5km'!$BD37:CT37))</f>
        <v>0.88382409303267717</v>
      </c>
      <c r="CS37" s="2">
        <f>SQRT(SUMSQ('(3) MB_Glaciers_R23p2-5.5km'!$BD37:CU37))</f>
        <v>0.89381394553425697</v>
      </c>
      <c r="CT37" s="2">
        <f>SQRT(SUMSQ('(3) MB_Glaciers_R23p2-5.5km'!$BD37:CV37))</f>
        <v>0.90433423402322377</v>
      </c>
      <c r="CU37" s="2">
        <f>SQRT(SUMSQ('(3) MB_Glaciers_R23p2-5.5km'!$BD37:CW37))</f>
        <v>0.91279785903469302</v>
      </c>
      <c r="CV37" s="2">
        <f>SQRT(SUMSQ('(3) MB_Glaciers_R23p2-5.5km'!$BD37:CX37))</f>
        <v>0.92040108245523544</v>
      </c>
    </row>
    <row r="38" spans="1:100" x14ac:dyDescent="0.2">
      <c r="A38" s="169" t="s">
        <v>64</v>
      </c>
      <c r="B38" s="3" t="s">
        <v>178</v>
      </c>
      <c r="C38" s="170">
        <f>'(3) MB_Glaciers_R23p2-5.5km'!C38</f>
        <v>-0.51425000000000054</v>
      </c>
      <c r="D38" s="170">
        <f>C38+'(3) MB_Glaciers_R23p2-5.5km'!D38</f>
        <v>1.7214999999999998</v>
      </c>
      <c r="E38" s="170">
        <f>D38+'(3) MB_Glaciers_R23p2-5.5km'!E38</f>
        <v>1.00725</v>
      </c>
      <c r="F38" s="170">
        <f>E38+'(3) MB_Glaciers_R23p2-5.5km'!F38</f>
        <v>1.3629999999999995</v>
      </c>
      <c r="G38" s="170">
        <f>F38+'(3) MB_Glaciers_R23p2-5.5km'!G38</f>
        <v>1.4087499999999995</v>
      </c>
      <c r="H38" s="170">
        <f>G38+'(3) MB_Glaciers_R23p2-5.5km'!H38</f>
        <v>4.4244999999999992</v>
      </c>
      <c r="I38" s="170">
        <f>H38+'(3) MB_Glaciers_R23p2-5.5km'!I38</f>
        <v>4.4102499999999987</v>
      </c>
      <c r="J38" s="170">
        <f>I38+'(3) MB_Glaciers_R23p2-5.5km'!J38</f>
        <v>5.7059999999999986</v>
      </c>
      <c r="K38" s="170">
        <f>J38+'(3) MB_Glaciers_R23p2-5.5km'!K38</f>
        <v>4.6317499999999985</v>
      </c>
      <c r="L38" s="170">
        <f>K38+'(3) MB_Glaciers_R23p2-5.5km'!L38</f>
        <v>3.8374999999999986</v>
      </c>
      <c r="M38" s="170">
        <f>L38+'(3) MB_Glaciers_R23p2-5.5km'!M38</f>
        <v>3.2032499999999988</v>
      </c>
      <c r="N38" s="170">
        <f>M38+'(3) MB_Glaciers_R23p2-5.5km'!N38</f>
        <v>3.3789999999999987</v>
      </c>
      <c r="O38" s="170">
        <f>N38+'(3) MB_Glaciers_R23p2-5.5km'!O38</f>
        <v>5.0147499999999985</v>
      </c>
      <c r="P38" s="170">
        <f>O38+'(3) MB_Glaciers_R23p2-5.5km'!P38</f>
        <v>4.5104999999999986</v>
      </c>
      <c r="Q38" s="170">
        <f>P38+'(3) MB_Glaciers_R23p2-5.5km'!Q38</f>
        <v>3.4403099999999975</v>
      </c>
      <c r="R38" s="170">
        <f>Q38+'(3) MB_Glaciers_R23p2-5.5km'!R38</f>
        <v>6.0313324999999969</v>
      </c>
      <c r="S38" s="170">
        <f>R38+'(3) MB_Glaciers_R23p2-5.5km'!S38</f>
        <v>4.9411025489999965</v>
      </c>
      <c r="T38" s="170">
        <f>S38+'(3) MB_Glaciers_R23p2-5.5km'!T38</f>
        <v>3.9007896117499961</v>
      </c>
      <c r="U38" s="170">
        <f>T38+'(3) MB_Glaciers_R23p2-5.5km'!U38</f>
        <v>3.4895147242499966</v>
      </c>
      <c r="V38" s="170">
        <f>U38+'(3) MB_Glaciers_R23p2-5.5km'!V38</f>
        <v>5.2924161914999974</v>
      </c>
      <c r="W38" s="170">
        <f>V38+'(3) MB_Glaciers_R23p2-5.5km'!W38</f>
        <v>5.3300997354999975</v>
      </c>
      <c r="X38" s="170">
        <f>W38+'(3) MB_Glaciers_R23p2-5.5km'!X38</f>
        <v>4.6499688804999977</v>
      </c>
      <c r="Y38" s="170">
        <f>X38+'(3) MB_Glaciers_R23p2-5.5km'!Y38</f>
        <v>3.7533278304999982</v>
      </c>
      <c r="Z38" s="170">
        <f>Y38+'(3) MB_Glaciers_R23p2-5.5km'!Z38</f>
        <v>2.4322198179999983</v>
      </c>
      <c r="AA38" s="170">
        <f>Z38+'(3) MB_Glaciers_R23p2-5.5km'!AA38</f>
        <v>4.6168073404999976</v>
      </c>
      <c r="AB38" s="170">
        <f>AA38+'(3) MB_Glaciers_R23p2-5.5km'!AB38</f>
        <v>5.6005024362499976</v>
      </c>
      <c r="AC38" s="170">
        <f>AB38+'(3) MB_Glaciers_R23p2-5.5km'!AC38</f>
        <v>6.615583512749998</v>
      </c>
      <c r="AD38" s="170">
        <f>AC38+'(3) MB_Glaciers_R23p2-5.5km'!AD38</f>
        <v>5.3271789477499984</v>
      </c>
      <c r="AE38" s="170">
        <f>AD38+'(3) MB_Glaciers_R23p2-5.5km'!AE38</f>
        <v>5.1949983707499978</v>
      </c>
      <c r="AF38" s="170">
        <f>AE38+'(3) MB_Glaciers_R23p2-5.5km'!AF38</f>
        <v>6.2270008147499976</v>
      </c>
      <c r="AG38" s="170">
        <f>AF38+'(3) MB_Glaciers_R23p2-5.5km'!AG38</f>
        <v>3.6589157647499979</v>
      </c>
      <c r="AH38" s="170">
        <f>AG38+'(3) MB_Glaciers_R23p2-5.5km'!AH38</f>
        <v>1.4301963459999971</v>
      </c>
      <c r="AI38" s="170">
        <f>AH38+'(3) MB_Glaciers_R23p2-5.5km'!AI38</f>
        <v>1.6366935339999973</v>
      </c>
      <c r="AJ38" s="170">
        <f>AI38+'(3) MB_Glaciers_R23p2-5.5km'!AJ38</f>
        <v>2.8526721264999972</v>
      </c>
      <c r="AK38" s="170">
        <f>AJ38+'(3) MB_Glaciers_R23p2-5.5km'!AK38</f>
        <v>2.1650439544999962</v>
      </c>
      <c r="AL38" s="170">
        <f>AK38+'(3) MB_Glaciers_R23p2-5.5km'!AL38</f>
        <v>-0.16340161750000348</v>
      </c>
      <c r="AM38" s="170">
        <f>AL38+'(3) MB_Glaciers_R23p2-5.5km'!AM38</f>
        <v>-1.6509077175000044</v>
      </c>
      <c r="AN38" s="170">
        <f>AM38+'(3) MB_Glaciers_R23p2-5.5km'!AN38</f>
        <v>-2.2390037275000045</v>
      </c>
      <c r="AO38" s="170">
        <f>AN38+'(3) MB_Glaciers_R23p2-5.5km'!AO38</f>
        <v>-3.5503226830000036</v>
      </c>
      <c r="AP38" s="170">
        <f>AO38+'(3) MB_Glaciers_R23p2-5.5km'!AP38</f>
        <v>-5.6704622930000044</v>
      </c>
      <c r="AQ38" s="170">
        <f>AP38+'(3) MB_Glaciers_R23p2-5.5km'!AQ38</f>
        <v>-7.5420174330000052</v>
      </c>
      <c r="AR38" s="170">
        <f>AQ38+'(3) MB_Glaciers_R23p2-5.5km'!AR38</f>
        <v>-9.2192122380000043</v>
      </c>
      <c r="AS38" s="170">
        <f>AR38+'(3) MB_Glaciers_R23p2-5.5km'!AS38</f>
        <v>-10.705817951750005</v>
      </c>
      <c r="AT38" s="170">
        <f>AS38+'(3) MB_Glaciers_R23p2-5.5km'!AT38</f>
        <v>-11.411327780750005</v>
      </c>
      <c r="AU38" s="170">
        <f>AT38+'(3) MB_Glaciers_R23p2-5.5km'!AU38</f>
        <v>-11.793647925750005</v>
      </c>
      <c r="AV38" s="170">
        <f>AU38+'(3) MB_Glaciers_R23p2-5.5km'!AV38</f>
        <v>-13.745646550750005</v>
      </c>
      <c r="AW38" s="2">
        <f>AV38+'(3) MB_Glaciers_R23p2-5.5km'!AW38</f>
        <v>-13.932037372000003</v>
      </c>
      <c r="BB38" s="2">
        <f>SQRT('(5) year_D_R23p2-5.5km'!BN36^2+'(5) year_D_R23p2-5.5km'!$M36^2)</f>
        <v>5.4658817144384777</v>
      </c>
      <c r="BC38" s="2">
        <f>SQRT(SUMSQ('(3) MB_Glaciers_R23p2-5.5km'!$BD38:BE38))</f>
        <v>7.3686506143520747</v>
      </c>
      <c r="BD38" s="2">
        <f>SQRT(SUMSQ('(3) MB_Glaciers_R23p2-5.5km'!$BD38:BF38))</f>
        <v>8.6064554497672496</v>
      </c>
      <c r="BE38" s="2">
        <f>SQRT(SUMSQ('(3) MB_Glaciers_R23p2-5.5km'!$BD38:BG38))</f>
        <v>9.4776893618059521</v>
      </c>
      <c r="BF38" s="2">
        <f>SQRT(SUMSQ('(3) MB_Glaciers_R23p2-5.5km'!$BD38:BH38))</f>
        <v>10.110584190488847</v>
      </c>
      <c r="BG38" s="2">
        <f>SQRT(SUMSQ('(3) MB_Glaciers_R23p2-5.5km'!$BD38:BI38))</f>
        <v>10.572270831860987</v>
      </c>
      <c r="BH38" s="2">
        <f>SQRT(SUMSQ('(3) MB_Glaciers_R23p2-5.5km'!$BD38:BJ38))</f>
        <v>10.905883274671739</v>
      </c>
      <c r="BI38" s="2">
        <f>SQRT(SUMSQ('(3) MB_Glaciers_R23p2-5.5km'!$BD38:BK38))</f>
        <v>11.143068915610732</v>
      </c>
      <c r="BJ38" s="2">
        <f>SQRT(SUMSQ('(3) MB_Glaciers_R23p2-5.5km'!$BD38:BL38))</f>
        <v>11.307315519097029</v>
      </c>
      <c r="BK38" s="2">
        <f>SQRT(SUMSQ('(3) MB_Glaciers_R23p2-5.5km'!$BD38:BM38))</f>
        <v>11.415167316249974</v>
      </c>
      <c r="BL38" s="2">
        <f>SQRT(SUMSQ('(3) MB_Glaciers_R23p2-5.5km'!$BD38:BN38))</f>
        <v>11.481068676080522</v>
      </c>
      <c r="BM38" s="2">
        <f>SQRT(SUMSQ('(3) MB_Glaciers_R23p2-5.5km'!$BD38:BO38))</f>
        <v>11.517474431692163</v>
      </c>
      <c r="BN38" s="2">
        <f>SQRT(SUMSQ('(3) MB_Glaciers_R23p2-5.5km'!$BD38:BP38))</f>
        <v>11.534166960494344</v>
      </c>
      <c r="BO38" s="2">
        <f>SQRT(SUMSQ('(3) MB_Glaciers_R23p2-5.5km'!$BD38:BQ38))</f>
        <v>11.54144352665101</v>
      </c>
      <c r="BP38" s="2">
        <f>SQRT(SUMSQ('(3) MB_Glaciers_R23p2-5.5km'!$BD38:BR38))</f>
        <v>11.550461934357489</v>
      </c>
      <c r="BQ38" s="2">
        <f>SQRT(SUMSQ('(3) MB_Glaciers_R23p2-5.5km'!$BD38:BS38))</f>
        <v>11.559099410423654</v>
      </c>
      <c r="BR38" s="2">
        <f>SQRT(SUMSQ('(3) MB_Glaciers_R23p2-5.5km'!$BD38:BT38))</f>
        <v>11.568183897151593</v>
      </c>
      <c r="BS38" s="2">
        <f>SQRT(SUMSQ('(3) MB_Glaciers_R23p2-5.5km'!$BD38:BU38))</f>
        <v>11.576182841457427</v>
      </c>
      <c r="BT38" s="2">
        <f>SQRT(SUMSQ('(3) MB_Glaciers_R23p2-5.5km'!$BD38:BV38))</f>
        <v>11.585329038639834</v>
      </c>
      <c r="BU38" s="2">
        <f>SQRT(SUMSQ('(3) MB_Glaciers_R23p2-5.5km'!$BD38:BW38))</f>
        <v>11.597365759718981</v>
      </c>
      <c r="BV38" s="2">
        <f>SQRT(SUMSQ('(3) MB_Glaciers_R23p2-5.5km'!$BD38:BX38))</f>
        <v>11.610184964080545</v>
      </c>
      <c r="BW38" s="2">
        <f>SQRT(SUMSQ('(3) MB_Glaciers_R23p2-5.5km'!$BD38:BY38))</f>
        <v>11.621087737255975</v>
      </c>
      <c r="BX38" s="2">
        <f>SQRT(SUMSQ('(3) MB_Glaciers_R23p2-5.5km'!$BD38:BZ38))</f>
        <v>11.630507410658343</v>
      </c>
      <c r="BY38" s="2">
        <f>SQRT(SUMSQ('(3) MB_Glaciers_R23p2-5.5km'!$BD38:CA38))</f>
        <v>11.641304959805781</v>
      </c>
      <c r="BZ38" s="2">
        <f>SQRT(SUMSQ('(3) MB_Glaciers_R23p2-5.5km'!$BD38:CB38))</f>
        <v>11.653176371415254</v>
      </c>
      <c r="CA38" s="2">
        <f>SQRT(SUMSQ('(3) MB_Glaciers_R23p2-5.5km'!$BD38:CC38))</f>
        <v>11.664577344634976</v>
      </c>
      <c r="CB38" s="2">
        <f>SQRT(SUMSQ('(3) MB_Glaciers_R23p2-5.5km'!$BD38:CD38))</f>
        <v>11.680018536184919</v>
      </c>
      <c r="CC38" s="2">
        <f>SQRT(SUMSQ('(3) MB_Glaciers_R23p2-5.5km'!$BD38:CE38))</f>
        <v>11.692898136963985</v>
      </c>
      <c r="CD38" s="2">
        <f>SQRT(SUMSQ('(3) MB_Glaciers_R23p2-5.5km'!$BD38:CF38))</f>
        <v>11.706483097472868</v>
      </c>
      <c r="CE38" s="2">
        <f>SQRT(SUMSQ('(3) MB_Glaciers_R23p2-5.5km'!$BD38:CG38))</f>
        <v>11.72199773046944</v>
      </c>
      <c r="CF38" s="2">
        <f>SQRT(SUMSQ('(3) MB_Glaciers_R23p2-5.5km'!$BD38:CH38))</f>
        <v>11.736287177688329</v>
      </c>
      <c r="CG38" s="2">
        <f>SQRT(SUMSQ('(3) MB_Glaciers_R23p2-5.5km'!$BD38:CI38))</f>
        <v>11.750215712908494</v>
      </c>
      <c r="CH38" s="2">
        <f>SQRT(SUMSQ('(3) MB_Glaciers_R23p2-5.5km'!$BD38:CJ38))</f>
        <v>11.762308241469073</v>
      </c>
      <c r="CI38" s="2">
        <f>SQRT(SUMSQ('(3) MB_Glaciers_R23p2-5.5km'!$BD38:CK38))</f>
        <v>11.774656418218591</v>
      </c>
      <c r="CJ38" s="2">
        <f>SQRT(SUMSQ('(3) MB_Glaciers_R23p2-5.5km'!$BD38:CL38))</f>
        <v>11.785824219518117</v>
      </c>
      <c r="CK38" s="2">
        <f>SQRT(SUMSQ('(3) MB_Glaciers_R23p2-5.5km'!$BD38:CM38))</f>
        <v>11.798027967277539</v>
      </c>
      <c r="CL38" s="2">
        <f>SQRT(SUMSQ('(3) MB_Glaciers_R23p2-5.5km'!$BD38:CN38))</f>
        <v>11.809011664737053</v>
      </c>
      <c r="CM38" s="2">
        <f>SQRT(SUMSQ('(3) MB_Glaciers_R23p2-5.5km'!$BD38:CO38))</f>
        <v>11.820175296640944</v>
      </c>
      <c r="CN38" s="2">
        <f>SQRT(SUMSQ('(3) MB_Glaciers_R23p2-5.5km'!$BD38:CP38))</f>
        <v>11.831079077634323</v>
      </c>
      <c r="CO38" s="2">
        <f>SQRT(SUMSQ('(3) MB_Glaciers_R23p2-5.5km'!$BD38:CQ38))</f>
        <v>11.84076954410418</v>
      </c>
      <c r="CP38" s="2">
        <f>SQRT(SUMSQ('(3) MB_Glaciers_R23p2-5.5km'!$BD38:CR38))</f>
        <v>11.850253281700811</v>
      </c>
      <c r="CQ38" s="2">
        <f>SQRT(SUMSQ('(3) MB_Glaciers_R23p2-5.5km'!$BD38:CS38))</f>
        <v>11.859552154483946</v>
      </c>
      <c r="CR38" s="2">
        <f>SQRT(SUMSQ('(3) MB_Glaciers_R23p2-5.5km'!$BD38:CT38))</f>
        <v>11.869332705013322</v>
      </c>
      <c r="CS38" s="2">
        <f>SQRT(SUMSQ('(3) MB_Glaciers_R23p2-5.5km'!$BD38:CU38))</f>
        <v>11.878188700192938</v>
      </c>
      <c r="CT38" s="2">
        <f>SQRT(SUMSQ('(3) MB_Glaciers_R23p2-5.5km'!$BD38:CV38))</f>
        <v>11.887255598437466</v>
      </c>
      <c r="CU38" s="2">
        <f>SQRT(SUMSQ('(3) MB_Glaciers_R23p2-5.5km'!$BD38:CW38))</f>
        <v>11.896007809351998</v>
      </c>
      <c r="CV38" s="2">
        <f>SQRT(SUMSQ('(3) MB_Glaciers_R23p2-5.5km'!$BD38:CX38))</f>
        <v>11.904411890357892</v>
      </c>
    </row>
    <row r="39" spans="1:100" x14ac:dyDescent="0.2">
      <c r="A39" s="169" t="s">
        <v>9</v>
      </c>
      <c r="B39" s="3" t="s">
        <v>178</v>
      </c>
      <c r="C39" s="170">
        <f>'(3) MB_Glaciers_R23p2-5.5km'!C39</f>
        <v>-1.1665000000000001</v>
      </c>
      <c r="D39" s="170">
        <f>C39+'(3) MB_Glaciers_R23p2-5.5km'!D39</f>
        <v>-0.50300000000000011</v>
      </c>
      <c r="E39" s="170">
        <f>D39+'(3) MB_Glaciers_R23p2-5.5km'!E39</f>
        <v>-1.4695000000000003</v>
      </c>
      <c r="F39" s="170">
        <f>E39+'(3) MB_Glaciers_R23p2-5.5km'!F39</f>
        <v>-2.4060000000000006</v>
      </c>
      <c r="G39" s="170">
        <f>F39+'(3) MB_Glaciers_R23p2-5.5km'!G39</f>
        <v>-3.3725000000000005</v>
      </c>
      <c r="H39" s="170">
        <f>G39+'(3) MB_Glaciers_R23p2-5.5km'!H39</f>
        <v>-2.7390000000000008</v>
      </c>
      <c r="I39" s="170">
        <f>H39+'(3) MB_Glaciers_R23p2-5.5km'!I39</f>
        <v>-3.5955000000000013</v>
      </c>
      <c r="J39" s="170">
        <f>I39+'(3) MB_Glaciers_R23p2-5.5km'!J39</f>
        <v>-3.7820000000000014</v>
      </c>
      <c r="K39" s="170">
        <f>J39+'(3) MB_Glaciers_R23p2-5.5km'!K39</f>
        <v>-5.1485000000000021</v>
      </c>
      <c r="L39" s="170">
        <f>K39+'(3) MB_Glaciers_R23p2-5.5km'!L39</f>
        <v>-6.5950000000000024</v>
      </c>
      <c r="M39" s="170">
        <f>L39+'(3) MB_Glaciers_R23p2-5.5km'!M39</f>
        <v>-7.8915000000000024</v>
      </c>
      <c r="N39" s="170">
        <f>M39+'(3) MB_Glaciers_R23p2-5.5km'!N39</f>
        <v>-8.708000000000002</v>
      </c>
      <c r="O39" s="170">
        <f>N39+'(3) MB_Glaciers_R23p2-5.5km'!O39</f>
        <v>-8.4645000000000028</v>
      </c>
      <c r="P39" s="170">
        <f>O39+'(3) MB_Glaciers_R23p2-5.5km'!P39</f>
        <v>-10.081000000000003</v>
      </c>
      <c r="Q39" s="170">
        <f>P39+'(3) MB_Glaciers_R23p2-5.5km'!Q39</f>
        <v>-11.139507000000004</v>
      </c>
      <c r="R39" s="170">
        <f>Q39+'(3) MB_Glaciers_R23p2-5.5km'!R39</f>
        <v>-10.769182000000004</v>
      </c>
      <c r="S39" s="170">
        <f>R39+'(3) MB_Glaciers_R23p2-5.5km'!S39</f>
        <v>-12.003846412000005</v>
      </c>
      <c r="T39" s="170">
        <f>S39+'(3) MB_Glaciers_R23p2-5.5km'!T39</f>
        <v>-13.580228430000005</v>
      </c>
      <c r="U39" s="170">
        <f>T39+'(3) MB_Glaciers_R23p2-5.5km'!U39</f>
        <v>-14.867763229000005</v>
      </c>
      <c r="V39" s="170">
        <f>U39+'(3) MB_Glaciers_R23p2-5.5km'!V39</f>
        <v>-15.082756455000006</v>
      </c>
      <c r="W39" s="170">
        <f>V39+'(3) MB_Glaciers_R23p2-5.5km'!W39</f>
        <v>-15.555101575000005</v>
      </c>
      <c r="X39" s="170">
        <f>W39+'(3) MB_Glaciers_R23p2-5.5km'!X39</f>
        <v>-16.902460936500006</v>
      </c>
      <c r="Y39" s="170">
        <f>X39+'(3) MB_Glaciers_R23p2-5.5km'!Y39</f>
        <v>-18.436494760500008</v>
      </c>
      <c r="Z39" s="170">
        <f>Y39+'(3) MB_Glaciers_R23p2-5.5km'!Z39</f>
        <v>-20.136983488500007</v>
      </c>
      <c r="AA39" s="170">
        <f>Z39+'(3) MB_Glaciers_R23p2-5.5km'!AA39</f>
        <v>-20.124583841000007</v>
      </c>
      <c r="AB39" s="170">
        <f>AA39+'(3) MB_Glaciers_R23p2-5.5km'!AB39</f>
        <v>-20.517299173500007</v>
      </c>
      <c r="AC39" s="170">
        <f>AB39+'(3) MB_Glaciers_R23p2-5.5km'!AC39</f>
        <v>-20.225777364500008</v>
      </c>
      <c r="AD39" s="170">
        <f>AC39+'(3) MB_Glaciers_R23p2-5.5km'!AD39</f>
        <v>-21.44887603450001</v>
      </c>
      <c r="AE39" s="170">
        <f>AD39+'(3) MB_Glaciers_R23p2-5.5km'!AE39</f>
        <v>-22.369058125000009</v>
      </c>
      <c r="AF39" s="170">
        <f>AE39+'(3) MB_Glaciers_R23p2-5.5km'!AF39</f>
        <v>-22.15348063850001</v>
      </c>
      <c r="AG39" s="170">
        <f>AF39+'(3) MB_Glaciers_R23p2-5.5km'!AG39</f>
        <v>-24.109649078500009</v>
      </c>
      <c r="AH39" s="170">
        <f>AG39+'(3) MB_Glaciers_R23p2-5.5km'!AH39</f>
        <v>-26.365231680000008</v>
      </c>
      <c r="AI39" s="170">
        <f>AH39+'(3) MB_Glaciers_R23p2-5.5km'!AI39</f>
        <v>-27.508729581000008</v>
      </c>
      <c r="AJ39" s="170">
        <f>AI39+'(3) MB_Glaciers_R23p2-5.5km'!AJ39</f>
        <v>-27.536154636000006</v>
      </c>
      <c r="AK39" s="170">
        <f>AJ39+'(3) MB_Glaciers_R23p2-5.5km'!AK39</f>
        <v>-28.182837311000007</v>
      </c>
      <c r="AL39" s="170">
        <f>AK39+'(3) MB_Glaciers_R23p2-5.5km'!AL39</f>
        <v>-30.199007077500006</v>
      </c>
      <c r="AM39" s="170">
        <f>AL39+'(3) MB_Glaciers_R23p2-5.5km'!AM39</f>
        <v>-32.012846731500005</v>
      </c>
      <c r="AN39" s="170">
        <f>AM39+'(3) MB_Glaciers_R23p2-5.5km'!AN39</f>
        <v>-32.794744031500002</v>
      </c>
      <c r="AO39" s="170">
        <f>AN39+'(3) MB_Glaciers_R23p2-5.5km'!AO39</f>
        <v>-34.524563309500003</v>
      </c>
      <c r="AP39" s="170">
        <f>AO39+'(3) MB_Glaciers_R23p2-5.5km'!AP39</f>
        <v>-36.566602956000004</v>
      </c>
      <c r="AQ39" s="170">
        <f>AP39+'(3) MB_Glaciers_R23p2-5.5km'!AQ39</f>
        <v>-38.910378383000001</v>
      </c>
      <c r="AR39" s="170">
        <f>AQ39+'(3) MB_Glaciers_R23p2-5.5km'!AR39</f>
        <v>-40.532246688000001</v>
      </c>
      <c r="AS39" s="170">
        <f>AR39+'(3) MB_Glaciers_R23p2-5.5km'!AS39</f>
        <v>-41.902756312999998</v>
      </c>
      <c r="AT39" s="170">
        <f>AS39+'(3) MB_Glaciers_R23p2-5.5km'!AT39</f>
        <v>-43.398968804500001</v>
      </c>
      <c r="AU39" s="170">
        <f>AT39+'(3) MB_Glaciers_R23p2-5.5km'!AU39</f>
        <v>-44.446384411499999</v>
      </c>
      <c r="AV39" s="170">
        <f>AU39+'(3) MB_Glaciers_R23p2-5.5km'!AV39</f>
        <v>-46.3457249195</v>
      </c>
      <c r="AW39" s="2">
        <f>AV39+'(3) MB_Glaciers_R23p2-5.5km'!AW39</f>
        <v>-46.967882873999997</v>
      </c>
      <c r="BB39" s="2">
        <f>SQRT('(5) year_D_R23p2-5.5km'!BN37^2+'(5) year_D_R23p2-5.5km'!$M37^2)</f>
        <v>2.3935351614978626</v>
      </c>
      <c r="BC39" s="2">
        <f>SQRT(SUMSQ('(3) MB_Glaciers_R23p2-5.5km'!$BD39:BE39))</f>
        <v>3.227642830193949</v>
      </c>
      <c r="BD39" s="2">
        <f>SQRT(SUMSQ('(3) MB_Glaciers_R23p2-5.5km'!$BD39:BF39))</f>
        <v>3.7708757348118533</v>
      </c>
      <c r="BE39" s="2">
        <f>SQRT(SUMSQ('(3) MB_Glaciers_R23p2-5.5km'!$BD39:BG39))</f>
        <v>4.1537806163846867</v>
      </c>
      <c r="BF39" s="2">
        <f>SQRT(SUMSQ('(3) MB_Glaciers_R23p2-5.5km'!$BD39:BH39))</f>
        <v>4.4324273850524571</v>
      </c>
      <c r="BG39" s="2">
        <f>SQRT(SUMSQ('(3) MB_Glaciers_R23p2-5.5km'!$BD39:BI39))</f>
        <v>4.6361581462060668</v>
      </c>
      <c r="BH39" s="2">
        <f>SQRT(SUMSQ('(3) MB_Glaciers_R23p2-5.5km'!$BD39:BJ39))</f>
        <v>4.7844389422339537</v>
      </c>
      <c r="BI39" s="2">
        <f>SQRT(SUMSQ('(3) MB_Glaciers_R23p2-5.5km'!$BD39:BK39))</f>
        <v>4.8903442351501276</v>
      </c>
      <c r="BJ39" s="2">
        <f>SQRT(SUMSQ('(3) MB_Glaciers_R23p2-5.5km'!$BD39:BL39))</f>
        <v>4.9637093456344203</v>
      </c>
      <c r="BK39" s="2">
        <f>SQRT(SUMSQ('(3) MB_Glaciers_R23p2-5.5km'!$BD39:BM39))</f>
        <v>5.0126258407819861</v>
      </c>
      <c r="BL39" s="2">
        <f>SQRT(SUMSQ('(3) MB_Glaciers_R23p2-5.5km'!$BD39:BN39))</f>
        <v>5.0429525455560631</v>
      </c>
      <c r="BM39" s="2">
        <f>SQRT(SUMSQ('(3) MB_Glaciers_R23p2-5.5km'!$BD39:BO39))</f>
        <v>5.0601229711457805</v>
      </c>
      <c r="BN39" s="2">
        <f>SQRT(SUMSQ('(3) MB_Glaciers_R23p2-5.5km'!$BD39:BP39))</f>
        <v>5.0685471241631888</v>
      </c>
      <c r="BO39" s="2">
        <f>SQRT(SUMSQ('(3) MB_Glaciers_R23p2-5.5km'!$BD39:BQ39))</f>
        <v>5.0730097831809342</v>
      </c>
      <c r="BP39" s="2">
        <f>SQRT(SUMSQ('(3) MB_Glaciers_R23p2-5.5km'!$BD39:BR39))</f>
        <v>5.0768011986891235</v>
      </c>
      <c r="BQ39" s="2">
        <f>SQRT(SUMSQ('(3) MB_Glaciers_R23p2-5.5km'!$BD39:BS39))</f>
        <v>5.0816431055141251</v>
      </c>
      <c r="BR39" s="2">
        <f>SQRT(SUMSQ('(3) MB_Glaciers_R23p2-5.5km'!$BD39:BT39))</f>
        <v>5.0859080049057006</v>
      </c>
      <c r="BS39" s="2">
        <f>SQRT(SUMSQ('(3) MB_Glaciers_R23p2-5.5km'!$BD39:BU39))</f>
        <v>5.0897758298481302</v>
      </c>
      <c r="BT39" s="2">
        <f>SQRT(SUMSQ('(3) MB_Glaciers_R23p2-5.5km'!$BD39:BV39))</f>
        <v>5.0940113631947188</v>
      </c>
      <c r="BU39" s="2">
        <f>SQRT(SUMSQ('(3) MB_Glaciers_R23p2-5.5km'!$BD39:BW39))</f>
        <v>5.0994697598162384</v>
      </c>
      <c r="BV39" s="2">
        <f>SQRT(SUMSQ('(3) MB_Glaciers_R23p2-5.5km'!$BD39:BX39))</f>
        <v>5.1036868772252859</v>
      </c>
      <c r="BW39" s="2">
        <f>SQRT(SUMSQ('(3) MB_Glaciers_R23p2-5.5km'!$BD39:BY39))</f>
        <v>5.108546458844188</v>
      </c>
      <c r="BX39" s="2">
        <f>SQRT(SUMSQ('(3) MB_Glaciers_R23p2-5.5km'!$BD39:BZ39))</f>
        <v>5.1129541305895296</v>
      </c>
      <c r="BY39" s="2">
        <f>SQRT(SUMSQ('(3) MB_Glaciers_R23p2-5.5km'!$BD39:CA39))</f>
        <v>5.1174903657113955</v>
      </c>
      <c r="BZ39" s="2">
        <f>SQRT(SUMSQ('(3) MB_Glaciers_R23p2-5.5km'!$BD39:CB39))</f>
        <v>5.1217359489871166</v>
      </c>
      <c r="CA39" s="2">
        <f>SQRT(SUMSQ('(3) MB_Glaciers_R23p2-5.5km'!$BD39:CC39))</f>
        <v>5.1267245667102621</v>
      </c>
      <c r="CB39" s="2">
        <f>SQRT(SUMSQ('(3) MB_Glaciers_R23p2-5.5km'!$BD39:CD39))</f>
        <v>5.1308054204028029</v>
      </c>
      <c r="CC39" s="2">
        <f>SQRT(SUMSQ('(3) MB_Glaciers_R23p2-5.5km'!$BD39:CE39))</f>
        <v>5.1362721493748493</v>
      </c>
      <c r="CD39" s="2">
        <f>SQRT(SUMSQ('(3) MB_Glaciers_R23p2-5.5km'!$BD39:CF39))</f>
        <v>5.1419092588493305</v>
      </c>
      <c r="CE39" s="2">
        <f>SQRT(SUMSQ('(3) MB_Glaciers_R23p2-5.5km'!$BD39:CG39))</f>
        <v>5.1462938431438072</v>
      </c>
      <c r="CF39" s="2">
        <f>SQRT(SUMSQ('(3) MB_Glaciers_R23p2-5.5km'!$BD39:CH39))</f>
        <v>5.1503288566326892</v>
      </c>
      <c r="CG39" s="2">
        <f>SQRT(SUMSQ('(3) MB_Glaciers_R23p2-5.5km'!$BD39:CI39))</f>
        <v>5.1547593492613668</v>
      </c>
      <c r="CH39" s="2">
        <f>SQRT(SUMSQ('(3) MB_Glaciers_R23p2-5.5km'!$BD39:CJ39))</f>
        <v>5.1594262433794462</v>
      </c>
      <c r="CI39" s="2">
        <f>SQRT(SUMSQ('(3) MB_Glaciers_R23p2-5.5km'!$BD39:CK39))</f>
        <v>5.1627889296456519</v>
      </c>
      <c r="CJ39" s="2">
        <f>SQRT(SUMSQ('(3) MB_Glaciers_R23p2-5.5km'!$BD39:CL39))</f>
        <v>5.1658429160155475</v>
      </c>
      <c r="CK39" s="2">
        <f>SQRT(SUMSQ('(3) MB_Glaciers_R23p2-5.5km'!$BD39:CM39))</f>
        <v>5.1697784253928543</v>
      </c>
      <c r="CL39" s="2">
        <f>SQRT(SUMSQ('(3) MB_Glaciers_R23p2-5.5km'!$BD39:CN39))</f>
        <v>5.1729614819442915</v>
      </c>
      <c r="CM39" s="2">
        <f>SQRT(SUMSQ('(3) MB_Glaciers_R23p2-5.5km'!$BD39:CO39))</f>
        <v>5.1773015827677158</v>
      </c>
      <c r="CN39" s="2">
        <f>SQRT(SUMSQ('(3) MB_Glaciers_R23p2-5.5km'!$BD39:CP39))</f>
        <v>5.1819318841773665</v>
      </c>
      <c r="CO39" s="2">
        <f>SQRT(SUMSQ('(3) MB_Glaciers_R23p2-5.5km'!$BD39:CQ39))</f>
        <v>5.1853934340032746</v>
      </c>
      <c r="CP39" s="2">
        <f>SQRT(SUMSQ('(3) MB_Glaciers_R23p2-5.5km'!$BD39:CR39))</f>
        <v>5.1887940426808248</v>
      </c>
      <c r="CQ39" s="2">
        <f>SQRT(SUMSQ('(3) MB_Glaciers_R23p2-5.5km'!$BD39:CS39))</f>
        <v>5.1917349115995028</v>
      </c>
      <c r="CR39" s="2">
        <f>SQRT(SUMSQ('(3) MB_Glaciers_R23p2-5.5km'!$BD39:CT39))</f>
        <v>5.1954678874480313</v>
      </c>
      <c r="CS39" s="2">
        <f>SQRT(SUMSQ('(3) MB_Glaciers_R23p2-5.5km'!$BD39:CU39))</f>
        <v>5.1988921604369338</v>
      </c>
      <c r="CT39" s="2">
        <f>SQRT(SUMSQ('(3) MB_Glaciers_R23p2-5.5km'!$BD39:CV39))</f>
        <v>5.2022561147219575</v>
      </c>
      <c r="CU39" s="2">
        <f>SQRT(SUMSQ('(3) MB_Glaciers_R23p2-5.5km'!$BD39:CW39))</f>
        <v>5.2043680526031411</v>
      </c>
      <c r="CV39" s="2">
        <f>SQRT(SUMSQ('(3) MB_Glaciers_R23p2-5.5km'!$BD39:CX39))</f>
        <v>5.2075241896638973</v>
      </c>
    </row>
    <row r="40" spans="1:100" x14ac:dyDescent="0.2">
      <c r="A40" s="169" t="s">
        <v>8</v>
      </c>
      <c r="B40" s="3" t="s">
        <v>178</v>
      </c>
      <c r="C40" s="170">
        <f>'(3) MB_Glaciers_R23p2-5.5km'!C40</f>
        <v>0.16616279999999861</v>
      </c>
      <c r="D40" s="170">
        <f>C40+'(3) MB_Glaciers_R23p2-5.5km'!D40</f>
        <v>4.7723255999999967</v>
      </c>
      <c r="E40" s="170">
        <f>D40+'(3) MB_Glaciers_R23p2-5.5km'!E40</f>
        <v>4.8684883999999951</v>
      </c>
      <c r="F40" s="170">
        <f>E40+'(3) MB_Glaciers_R23p2-5.5km'!F40</f>
        <v>7.0246511999999939</v>
      </c>
      <c r="G40" s="170">
        <f>F40+'(3) MB_Glaciers_R23p2-5.5km'!G40</f>
        <v>8.1908139999999925</v>
      </c>
      <c r="H40" s="170">
        <f>G40+'(3) MB_Glaciers_R23p2-5.5km'!H40</f>
        <v>14.444287399999991</v>
      </c>
      <c r="I40" s="170">
        <f>H40+'(3) MB_Glaciers_R23p2-5.5km'!I40</f>
        <v>14.92491319999999</v>
      </c>
      <c r="J40" s="170">
        <f>I40+'(3) MB_Glaciers_R23p2-5.5km'!J40</f>
        <v>17.592849599999987</v>
      </c>
      <c r="K40" s="170">
        <f>J40+'(3) MB_Glaciers_R23p2-5.5km'!K40</f>
        <v>16.678096599999986</v>
      </c>
      <c r="L40" s="170">
        <f>K40+'(3) MB_Glaciers_R23p2-5.5km'!L40</f>
        <v>15.630654199999984</v>
      </c>
      <c r="M40" s="170">
        <f>L40+'(3) MB_Glaciers_R23p2-5.5km'!M40</f>
        <v>14.600522399999983</v>
      </c>
      <c r="N40" s="170">
        <f>M40+'(3) MB_Glaciers_R23p2-5.5km'!N40</f>
        <v>14.637701199999983</v>
      </c>
      <c r="O40" s="170">
        <f>N40+'(3) MB_Glaciers_R23p2-5.5km'!O40</f>
        <v>16.102190599999979</v>
      </c>
      <c r="P40" s="170">
        <f>O40+'(3) MB_Glaciers_R23p2-5.5km'!P40</f>
        <v>15.323990599999979</v>
      </c>
      <c r="Q40" s="170">
        <f>P40+'(3) MB_Glaciers_R23p2-5.5km'!Q40</f>
        <v>13.340095399999976</v>
      </c>
      <c r="R40" s="170">
        <f>Q40+'(3) MB_Glaciers_R23p2-5.5km'!R40</f>
        <v>17.970279999999974</v>
      </c>
      <c r="S40" s="170">
        <f>R40+'(3) MB_Glaciers_R23p2-5.5km'!S40</f>
        <v>16.696667799999972</v>
      </c>
      <c r="T40" s="170">
        <f>S40+'(3) MB_Glaciers_R23p2-5.5km'!T40</f>
        <v>15.066377799999971</v>
      </c>
      <c r="U40" s="170">
        <f>T40+'(3) MB_Glaciers_R23p2-5.5km'!U40</f>
        <v>13.932765599999971</v>
      </c>
      <c r="V40" s="170">
        <f>U40+'(3) MB_Glaciers_R23p2-5.5km'!V40</f>
        <v>17.20946113759997</v>
      </c>
      <c r="W40" s="170">
        <f>V40+'(3) MB_Glaciers_R23p2-5.5km'!W40</f>
        <v>17.376748842399969</v>
      </c>
      <c r="X40" s="170">
        <f>W40+'(3) MB_Glaciers_R23p2-5.5km'!X40</f>
        <v>14.81448067259997</v>
      </c>
      <c r="Y40" s="170">
        <f>X40+'(3) MB_Glaciers_R23p2-5.5km'!Y40</f>
        <v>12.989399708599969</v>
      </c>
      <c r="Z40" s="170">
        <f>Y40+'(3) MB_Glaciers_R23p2-5.5km'!Z40</f>
        <v>10.811950075799967</v>
      </c>
      <c r="AA40" s="170">
        <f>Z40+'(3) MB_Glaciers_R23p2-5.5km'!AA40</f>
        <v>14.162131774199965</v>
      </c>
      <c r="AB40" s="170">
        <f>AA40+'(3) MB_Glaciers_R23p2-5.5km'!AB40</f>
        <v>14.437557380599966</v>
      </c>
      <c r="AC40" s="170">
        <f>AB40+'(3) MB_Glaciers_R23p2-5.5km'!AC40</f>
        <v>17.852293568999965</v>
      </c>
      <c r="AD40" s="170">
        <f>AC40+'(3) MB_Glaciers_R23p2-5.5km'!AD40</f>
        <v>16.682341714999964</v>
      </c>
      <c r="AE40" s="170">
        <f>AD40+'(3) MB_Glaciers_R23p2-5.5km'!AE40</f>
        <v>17.618732506599962</v>
      </c>
      <c r="AF40" s="170">
        <f>AE40+'(3) MB_Glaciers_R23p2-5.5km'!AF40</f>
        <v>21.531328060199961</v>
      </c>
      <c r="AG40" s="170">
        <f>AF40+'(3) MB_Glaciers_R23p2-5.5km'!AG40</f>
        <v>19.062341391399961</v>
      </c>
      <c r="AH40" s="170">
        <f>AG40+'(3) MB_Glaciers_R23p2-5.5km'!AH40</f>
        <v>16.803338737399962</v>
      </c>
      <c r="AI40" s="170">
        <f>AH40+'(3) MB_Glaciers_R23p2-5.5km'!AI40</f>
        <v>18.168295570799962</v>
      </c>
      <c r="AJ40" s="170">
        <f>AI40+'(3) MB_Glaciers_R23p2-5.5km'!AJ40</f>
        <v>21.482193182199961</v>
      </c>
      <c r="AK40" s="170">
        <f>AJ40+'(3) MB_Glaciers_R23p2-5.5km'!AK40</f>
        <v>21.579476778199961</v>
      </c>
      <c r="AL40" s="170">
        <f>AK40+'(3) MB_Glaciers_R23p2-5.5km'!AL40</f>
        <v>20.060555612199959</v>
      </c>
      <c r="AM40" s="170">
        <f>AL40+'(3) MB_Glaciers_R23p2-5.5km'!AM40</f>
        <v>18.711772329799956</v>
      </c>
      <c r="AN40" s="170">
        <f>AM40+'(3) MB_Glaciers_R23p2-5.5km'!AN40</f>
        <v>17.966247240399955</v>
      </c>
      <c r="AO40" s="170">
        <f>AN40+'(3) MB_Glaciers_R23p2-5.5km'!AO40</f>
        <v>16.680574109199952</v>
      </c>
      <c r="AP40" s="170">
        <f>AO40+'(3) MB_Glaciers_R23p2-5.5km'!AP40</f>
        <v>15.192747193399949</v>
      </c>
      <c r="AQ40" s="170">
        <f>AP40+'(3) MB_Glaciers_R23p2-5.5km'!AQ40</f>
        <v>14.207538882599948</v>
      </c>
      <c r="AR40" s="170">
        <f>AQ40+'(3) MB_Glaciers_R23p2-5.5km'!AR40</f>
        <v>13.121488468399948</v>
      </c>
      <c r="AS40" s="170">
        <f>AR40+'(3) MB_Glaciers_R23p2-5.5km'!AS40</f>
        <v>11.592429418799945</v>
      </c>
      <c r="AT40" s="170">
        <f>AS40+'(3) MB_Glaciers_R23p2-5.5km'!AT40</f>
        <v>10.785490753799943</v>
      </c>
      <c r="AU40" s="170">
        <f>AT40+'(3) MB_Glaciers_R23p2-5.5km'!AU40</f>
        <v>11.274567953799941</v>
      </c>
      <c r="AV40" s="170">
        <f>AU40+'(3) MB_Glaciers_R23p2-5.5km'!AV40</f>
        <v>9.8093696449999417</v>
      </c>
      <c r="AW40" s="2">
        <f>AV40+'(3) MB_Glaciers_R23p2-5.5km'!AW40</f>
        <v>9.2969014589999421</v>
      </c>
      <c r="BB40" s="2">
        <f>SQRT('(5) year_D_R23p2-5.5km'!BN38^2+'(5) year_D_R23p2-5.5km'!$M38^2)</f>
        <v>2.5029520320509415</v>
      </c>
      <c r="BC40" s="2">
        <f>SQRT(SUMSQ('(3) MB_Glaciers_R23p2-5.5km'!$BD40:BE40))</f>
        <v>3.157688127669998</v>
      </c>
      <c r="BD40" s="2">
        <f>SQRT(SUMSQ('(3) MB_Glaciers_R23p2-5.5km'!$BD40:BF40))</f>
        <v>3.4415264025383769</v>
      </c>
      <c r="BE40" s="2">
        <f>SQRT(SUMSQ('(3) MB_Glaciers_R23p2-5.5km'!$BD40:BG40))</f>
        <v>3.5461655822190004</v>
      </c>
      <c r="BF40" s="2">
        <f>SQRT(SUMSQ('(3) MB_Glaciers_R23p2-5.5km'!$BD40:BH40))</f>
        <v>3.583792315701201</v>
      </c>
      <c r="BG40" s="2">
        <f>SQRT(SUMSQ('(3) MB_Glaciers_R23p2-5.5km'!$BD40:BI40))</f>
        <v>3.6408212427974416</v>
      </c>
      <c r="BH40" s="2">
        <f>SQRT(SUMSQ('(3) MB_Glaciers_R23p2-5.5km'!$BD40:BJ40))</f>
        <v>3.7450899753240821</v>
      </c>
      <c r="BI40" s="2">
        <f>SQRT(SUMSQ('(3) MB_Glaciers_R23p2-5.5km'!$BD40:BK40))</f>
        <v>3.9132885831561461</v>
      </c>
      <c r="BJ40" s="2">
        <f>SQRT(SUMSQ('(3) MB_Glaciers_R23p2-5.5km'!$BD40:BL40))</f>
        <v>4.1573458578188873</v>
      </c>
      <c r="BK40" s="2">
        <f>SQRT(SUMSQ('(3) MB_Glaciers_R23p2-5.5km'!$BD40:BM40))</f>
        <v>4.3898029869804303</v>
      </c>
      <c r="BL40" s="2">
        <f>SQRT(SUMSQ('(3) MB_Glaciers_R23p2-5.5km'!$BD40:BN40))</f>
        <v>4.5387492764040083</v>
      </c>
      <c r="BM40" s="2">
        <f>SQRT(SUMSQ('(3) MB_Glaciers_R23p2-5.5km'!$BD40:BO40))</f>
        <v>4.628650207439156</v>
      </c>
      <c r="BN40" s="2">
        <f>SQRT(SUMSQ('(3) MB_Glaciers_R23p2-5.5km'!$BD40:BP40))</f>
        <v>4.67894541330406</v>
      </c>
      <c r="BO40" s="2">
        <f>SQRT(SUMSQ('(3) MB_Glaciers_R23p2-5.5km'!$BD40:BQ40))</f>
        <v>4.7102735585387174</v>
      </c>
      <c r="BP40" s="2">
        <f>SQRT(SUMSQ('(3) MB_Glaciers_R23p2-5.5km'!$BD40:BR40))</f>
        <v>4.7463786513098531</v>
      </c>
      <c r="BQ40" s="2">
        <f>SQRT(SUMSQ('(3) MB_Glaciers_R23p2-5.5km'!$BD40:BS40))</f>
        <v>4.7819995935825075</v>
      </c>
      <c r="BR40" s="2">
        <f>SQRT(SUMSQ('(3) MB_Glaciers_R23p2-5.5km'!$BD40:BT40))</f>
        <v>4.8094141109846547</v>
      </c>
      <c r="BS40" s="2">
        <f>SQRT(SUMSQ('(3) MB_Glaciers_R23p2-5.5km'!$BD40:BU40))</f>
        <v>4.8390417572193094</v>
      </c>
      <c r="BT40" s="2">
        <f>SQRT(SUMSQ('(3) MB_Glaciers_R23p2-5.5km'!$BD40:BV40))</f>
        <v>4.8726554534037838</v>
      </c>
      <c r="BU40" s="2">
        <f>SQRT(SUMSQ('(3) MB_Glaciers_R23p2-5.5km'!$BD40:BW40))</f>
        <v>4.9210107513239816</v>
      </c>
      <c r="BV40" s="2">
        <f>SQRT(SUMSQ('(3) MB_Glaciers_R23p2-5.5km'!$BD40:BX40))</f>
        <v>4.9687001965097393</v>
      </c>
      <c r="BW40" s="2">
        <f>SQRT(SUMSQ('(3) MB_Glaciers_R23p2-5.5km'!$BD40:BY40))</f>
        <v>5.0351181604378397</v>
      </c>
      <c r="BX40" s="2">
        <f>SQRT(SUMSQ('(3) MB_Glaciers_R23p2-5.5km'!$BD40:BZ40))</f>
        <v>5.0954737466852196</v>
      </c>
      <c r="BY40" s="2">
        <f>SQRT(SUMSQ('(3) MB_Glaciers_R23p2-5.5km'!$BD40:CA40))</f>
        <v>5.1671305987166152</v>
      </c>
      <c r="BZ40" s="2">
        <f>SQRT(SUMSQ('(3) MB_Glaciers_R23p2-5.5km'!$BD40:CB40))</f>
        <v>5.2121883634297319</v>
      </c>
      <c r="CA40" s="2">
        <f>SQRT(SUMSQ('(3) MB_Glaciers_R23p2-5.5km'!$BD40:CC40))</f>
        <v>5.2590159859702119</v>
      </c>
      <c r="CB40" s="2">
        <f>SQRT(SUMSQ('(3) MB_Glaciers_R23p2-5.5km'!$BD40:CD40))</f>
        <v>5.3138803400059036</v>
      </c>
      <c r="CC40" s="2">
        <f>SQRT(SUMSQ('(3) MB_Glaciers_R23p2-5.5km'!$BD40:CE40))</f>
        <v>5.3603232186990386</v>
      </c>
      <c r="CD40" s="2">
        <f>SQRT(SUMSQ('(3) MB_Glaciers_R23p2-5.5km'!$BD40:CF40))</f>
        <v>5.4149669765613426</v>
      </c>
      <c r="CE40" s="2">
        <f>SQRT(SUMSQ('(3) MB_Glaciers_R23p2-5.5km'!$BD40:CG40))</f>
        <v>5.4384842425158322</v>
      </c>
      <c r="CF40" s="2">
        <f>SQRT(SUMSQ('(3) MB_Glaciers_R23p2-5.5km'!$BD40:CH40))</f>
        <v>5.4666165555357207</v>
      </c>
      <c r="CG40" s="2">
        <f>SQRT(SUMSQ('(3) MB_Glaciers_R23p2-5.5km'!$BD40:CI40))</f>
        <v>5.4936495589975545</v>
      </c>
      <c r="CH40" s="2">
        <f>SQRT(SUMSQ('(3) MB_Glaciers_R23p2-5.5km'!$BD40:CJ40))</f>
        <v>5.519496746151983</v>
      </c>
      <c r="CI40" s="2">
        <f>SQRT(SUMSQ('(3) MB_Glaciers_R23p2-5.5km'!$BD40:CK40))</f>
        <v>5.54569243782373</v>
      </c>
      <c r="CJ40" s="2">
        <f>SQRT(SUMSQ('(3) MB_Glaciers_R23p2-5.5km'!$BD40:CL40))</f>
        <v>5.5711780742860482</v>
      </c>
      <c r="CK40" s="2">
        <f>SQRT(SUMSQ('(3) MB_Glaciers_R23p2-5.5km'!$BD40:CM40))</f>
        <v>5.6000072445072266</v>
      </c>
      <c r="CL40" s="2">
        <f>SQRT(SUMSQ('(3) MB_Glaciers_R23p2-5.5km'!$BD40:CN40))</f>
        <v>5.6267167692439966</v>
      </c>
      <c r="CM40" s="2">
        <f>SQRT(SUMSQ('(3) MB_Glaciers_R23p2-5.5km'!$BD40:CO40))</f>
        <v>5.6550345381963876</v>
      </c>
      <c r="CN40" s="2">
        <f>SQRT(SUMSQ('(3) MB_Glaciers_R23p2-5.5km'!$BD40:CP40))</f>
        <v>5.6883443205622521</v>
      </c>
      <c r="CO40" s="2">
        <f>SQRT(SUMSQ('(3) MB_Glaciers_R23p2-5.5km'!$BD40:CQ40))</f>
        <v>5.7184757486955924</v>
      </c>
      <c r="CP40" s="2">
        <f>SQRT(SUMSQ('(3) MB_Glaciers_R23p2-5.5km'!$BD40:CR40))</f>
        <v>5.7463433313125369</v>
      </c>
      <c r="CQ40" s="2">
        <f>SQRT(SUMSQ('(3) MB_Glaciers_R23p2-5.5km'!$BD40:CS40))</f>
        <v>5.7877071566476106</v>
      </c>
      <c r="CR40" s="2">
        <f>SQRT(SUMSQ('(3) MB_Glaciers_R23p2-5.5km'!$BD40:CT40))</f>
        <v>5.8127081352858561</v>
      </c>
      <c r="CS40" s="2">
        <f>SQRT(SUMSQ('(3) MB_Glaciers_R23p2-5.5km'!$BD40:CU40))</f>
        <v>5.8410140723339641</v>
      </c>
      <c r="CT40" s="2">
        <f>SQRT(SUMSQ('(3) MB_Glaciers_R23p2-5.5km'!$BD40:CV40))</f>
        <v>5.8664611698652642</v>
      </c>
      <c r="CU40" s="2">
        <f>SQRT(SUMSQ('(3) MB_Glaciers_R23p2-5.5km'!$BD40:CW40))</f>
        <v>5.8920285404274253</v>
      </c>
      <c r="CV40" s="2">
        <f>SQRT(SUMSQ('(3) MB_Glaciers_R23p2-5.5km'!$BD40:CX40))</f>
        <v>5.920731973145136</v>
      </c>
    </row>
    <row r="41" spans="1:100" x14ac:dyDescent="0.2">
      <c r="A41" s="169" t="s">
        <v>179</v>
      </c>
      <c r="B41" s="3" t="s">
        <v>178</v>
      </c>
      <c r="C41" s="170">
        <f>'(3) MB_Glaciers_R23p2-5.5km'!C41</f>
        <v>-0.02</v>
      </c>
      <c r="D41" s="170">
        <f>C41+'(3) MB_Glaciers_R23p2-5.5km'!D41</f>
        <v>0.13</v>
      </c>
      <c r="E41" s="170">
        <f>D41+'(3) MB_Glaciers_R23p2-5.5km'!E41</f>
        <v>0.17</v>
      </c>
      <c r="F41" s="170">
        <f>E41+'(3) MB_Glaciers_R23p2-5.5km'!F41</f>
        <v>0.2</v>
      </c>
      <c r="G41" s="170">
        <f>F41+'(3) MB_Glaciers_R23p2-5.5km'!G41</f>
        <v>0.2</v>
      </c>
      <c r="H41" s="170">
        <f>G41+'(3) MB_Glaciers_R23p2-5.5km'!H41</f>
        <v>0.30000000000000004</v>
      </c>
      <c r="I41" s="170">
        <f>H41+'(3) MB_Glaciers_R23p2-5.5km'!I41</f>
        <v>0.36000000000000004</v>
      </c>
      <c r="J41" s="170">
        <f>I41+'(3) MB_Glaciers_R23p2-5.5km'!J41</f>
        <v>0.44000000000000006</v>
      </c>
      <c r="K41" s="170">
        <f>J41+'(3) MB_Glaciers_R23p2-5.5km'!K41</f>
        <v>0.52</v>
      </c>
      <c r="L41" s="170">
        <f>K41+'(3) MB_Glaciers_R23p2-5.5km'!L41</f>
        <v>0.51</v>
      </c>
      <c r="M41" s="170">
        <f>L41+'(3) MB_Glaciers_R23p2-5.5km'!M41</f>
        <v>0.48</v>
      </c>
      <c r="N41" s="170">
        <f>M41+'(3) MB_Glaciers_R23p2-5.5km'!N41</f>
        <v>0.48</v>
      </c>
      <c r="O41" s="170">
        <f>N41+'(3) MB_Glaciers_R23p2-5.5km'!O41</f>
        <v>0.57999999999999996</v>
      </c>
      <c r="P41" s="170">
        <f>O41+'(3) MB_Glaciers_R23p2-5.5km'!P41</f>
        <v>0.55999999999999994</v>
      </c>
      <c r="Q41" s="170">
        <f>P41+'(3) MB_Glaciers_R23p2-5.5km'!Q41</f>
        <v>0.48999999999999994</v>
      </c>
      <c r="R41" s="170">
        <f>Q41+'(3) MB_Glaciers_R23p2-5.5km'!R41</f>
        <v>0.55999999999999994</v>
      </c>
      <c r="S41" s="170">
        <f>R41+'(3) MB_Glaciers_R23p2-5.5km'!S41</f>
        <v>0.47999999999999993</v>
      </c>
      <c r="T41" s="170">
        <f>S41+'(3) MB_Glaciers_R23p2-5.5km'!T41</f>
        <v>0.40999999999999992</v>
      </c>
      <c r="U41" s="170">
        <f>T41+'(3) MB_Glaciers_R23p2-5.5km'!U41</f>
        <v>0.33999999999999991</v>
      </c>
      <c r="V41" s="170">
        <f>U41+'(3) MB_Glaciers_R23p2-5.5km'!V41</f>
        <v>0.3299999999999999</v>
      </c>
      <c r="W41" s="170">
        <f>V41+'(3) MB_Glaciers_R23p2-5.5km'!W41</f>
        <v>0.3299999999999999</v>
      </c>
      <c r="X41" s="170">
        <f>W41+'(3) MB_Glaciers_R23p2-5.5km'!X41</f>
        <v>0.3199999999999999</v>
      </c>
      <c r="Y41" s="170">
        <f>X41+'(3) MB_Glaciers_R23p2-5.5km'!Y41</f>
        <v>0.23999999999999988</v>
      </c>
      <c r="Z41" s="170">
        <f>Y41+'(3) MB_Glaciers_R23p2-5.5km'!Z41</f>
        <v>0.15999999999999986</v>
      </c>
      <c r="AA41" s="170">
        <f>Z41+'(3) MB_Glaciers_R23p2-5.5km'!AA41</f>
        <v>0.17999999999999985</v>
      </c>
      <c r="AB41" s="170">
        <f>AA41+'(3) MB_Glaciers_R23p2-5.5km'!AB41</f>
        <v>0.21999999999999986</v>
      </c>
      <c r="AC41" s="170">
        <f>AB41+'(3) MB_Glaciers_R23p2-5.5km'!AC41</f>
        <v>0.29999999999999988</v>
      </c>
      <c r="AD41" s="170">
        <f>AC41+'(3) MB_Glaciers_R23p2-5.5km'!AD41</f>
        <v>0.22999999999999987</v>
      </c>
      <c r="AE41" s="170">
        <f>AD41+'(3) MB_Glaciers_R23p2-5.5km'!AE41</f>
        <v>0.19999999999999987</v>
      </c>
      <c r="AF41" s="170">
        <f>AE41+'(3) MB_Glaciers_R23p2-5.5km'!AF41</f>
        <v>0.23999999999999988</v>
      </c>
      <c r="AG41" s="170">
        <f>AF41+'(3) MB_Glaciers_R23p2-5.5km'!AG41</f>
        <v>8.9999999999999886E-2</v>
      </c>
      <c r="AH41" s="170">
        <f>AG41+'(3) MB_Glaciers_R23p2-5.5km'!AH41</f>
        <v>-0.10000000000000012</v>
      </c>
      <c r="AI41" s="170">
        <f>AH41+'(3) MB_Glaciers_R23p2-5.5km'!AI41</f>
        <v>-0.1800000000000001</v>
      </c>
      <c r="AJ41" s="170">
        <f>AI41+'(3) MB_Glaciers_R23p2-5.5km'!AJ41</f>
        <v>-0.2100000000000001</v>
      </c>
      <c r="AK41" s="170">
        <f>AJ41+'(3) MB_Glaciers_R23p2-5.5km'!AK41</f>
        <v>-0.31000000000000011</v>
      </c>
      <c r="AL41" s="170">
        <f>AK41+'(3) MB_Glaciers_R23p2-5.5km'!AL41</f>
        <v>-0.4300000000000001</v>
      </c>
      <c r="AM41" s="170">
        <f>AL41+'(3) MB_Glaciers_R23p2-5.5km'!AM41</f>
        <v>-0.62000000000000011</v>
      </c>
      <c r="AN41" s="170">
        <f>AM41+'(3) MB_Glaciers_R23p2-5.5km'!AN41</f>
        <v>-0.70000000000000007</v>
      </c>
      <c r="AO41" s="170">
        <f>AN41+'(3) MB_Glaciers_R23p2-5.5km'!AO41</f>
        <v>-0.85000000000000009</v>
      </c>
      <c r="AP41" s="170">
        <f>AO41+'(3) MB_Glaciers_R23p2-5.5km'!AP41</f>
        <v>-1.0900000000000001</v>
      </c>
      <c r="AQ41" s="170">
        <f>AP41+'(3) MB_Glaciers_R23p2-5.5km'!AQ41</f>
        <v>-1.4000000000000001</v>
      </c>
      <c r="AR41" s="170">
        <f>AQ41+'(3) MB_Glaciers_R23p2-5.5km'!AR41</f>
        <v>-1.6</v>
      </c>
      <c r="AS41" s="170">
        <f>AR41+'(3) MB_Glaciers_R23p2-5.5km'!AS41</f>
        <v>-1.73</v>
      </c>
      <c r="AT41" s="170">
        <f>AS41+'(3) MB_Glaciers_R23p2-5.5km'!AT41</f>
        <v>-1.9</v>
      </c>
      <c r="AU41" s="170">
        <f>AT41+'(3) MB_Glaciers_R23p2-5.5km'!AU41</f>
        <v>-2.0099999999999998</v>
      </c>
      <c r="AV41" s="170">
        <f>AU41+'(3) MB_Glaciers_R23p2-5.5km'!AV41</f>
        <v>-2.1599999999999997</v>
      </c>
      <c r="AW41" s="2">
        <f>AV41+'(3) MB_Glaciers_R23p2-5.5km'!AW41</f>
        <v>-2.2099999999999995</v>
      </c>
      <c r="BB41" s="2">
        <f>SQRT('(5) year_D_R23p2-5.5km'!BN39^2+'(5) year_D_R23p2-5.5km'!$M39^2)</f>
        <v>1.8923736925166052E-3</v>
      </c>
      <c r="BC41" s="2">
        <f>SQRT(SUMSQ('(3) MB_Glaciers_R23p2-5.5km'!$BD41:BE41))</f>
        <v>2.6762205410350362E-3</v>
      </c>
      <c r="BD41" s="2">
        <f>SQRT(SUMSQ('(3) MB_Glaciers_R23p2-5.5km'!$BD41:BF41))</f>
        <v>3.2776873823454843E-3</v>
      </c>
      <c r="BE41" s="2">
        <f>SQRT(SUMSQ('(3) MB_Glaciers_R23p2-5.5km'!$BD41:BG41))</f>
        <v>3.7847473850332104E-3</v>
      </c>
      <c r="BF41" s="2">
        <f>SQRT(SUMSQ('(3) MB_Glaciers_R23p2-5.5km'!$BD41:BH41))</f>
        <v>4.2314762152994142E-3</v>
      </c>
      <c r="BG41" s="2">
        <f>SQRT(SUMSQ('(3) MB_Glaciers_R23p2-5.5km'!$BD41:BI41))</f>
        <v>4.6353499493321524E-3</v>
      </c>
      <c r="BH41" s="2">
        <f>SQRT(SUMSQ('(3) MB_Glaciers_R23p2-5.5km'!$BD41:BJ41))</f>
        <v>5.0067501779999489E-3</v>
      </c>
      <c r="BI41" s="2">
        <f>SQRT(SUMSQ('(3) MB_Glaciers_R23p2-5.5km'!$BD41:BK41))</f>
        <v>5.3524410820700724E-3</v>
      </c>
      <c r="BJ41" s="2">
        <f>SQRT(SUMSQ('(3) MB_Glaciers_R23p2-5.5km'!$BD41:BL41))</f>
        <v>5.6771210775498158E-3</v>
      </c>
      <c r="BK41" s="2">
        <f>SQRT(SUMSQ('(3) MB_Glaciers_R23p2-5.5km'!$BD41:BM41))</f>
        <v>5.9842110525356066E-3</v>
      </c>
      <c r="BL41" s="2">
        <f>SQRT(SUMSQ('(3) MB_Glaciers_R23p2-5.5km'!$BD41:BN41))</f>
        <v>6.2762935012169599E-3</v>
      </c>
      <c r="BM41" s="2">
        <f>SQRT(SUMSQ('(3) MB_Glaciers_R23p2-5.5km'!$BD41:BO41))</f>
        <v>6.5553747646909686E-3</v>
      </c>
      <c r="BN41" s="2">
        <f>SQRT(SUMSQ('(3) MB_Glaciers_R23p2-5.5km'!$BD41:BP41))</f>
        <v>6.8230503807077446E-3</v>
      </c>
      <c r="BO41" s="2">
        <f>SQRT(SUMSQ('(3) MB_Glaciers_R23p2-5.5km'!$BD41:BQ41))</f>
        <v>7.0806140051414349E-3</v>
      </c>
      <c r="BP41" s="2">
        <f>SQRT(SUMSQ('(3) MB_Glaciers_R23p2-5.5km'!$BD41:BR41))</f>
        <v>7.3291317959178473E-3</v>
      </c>
      <c r="BQ41" s="2">
        <f>SQRT(SUMSQ('(3) MB_Glaciers_R23p2-5.5km'!$BD41:BS41))</f>
        <v>7.5694947700664207E-3</v>
      </c>
      <c r="BR41" s="2">
        <f>SQRT(SUMSQ('(3) MB_Glaciers_R23p2-5.5km'!$BD41:BT41))</f>
        <v>7.8024566173860799E-3</v>
      </c>
      <c r="BS41" s="2">
        <f>SQRT(SUMSQ('(3) MB_Glaciers_R23p2-5.5km'!$BD41:BU41))</f>
        <v>8.0286616231051086E-3</v>
      </c>
      <c r="BT41" s="2">
        <f>SQRT(SUMSQ('(3) MB_Glaciers_R23p2-5.5km'!$BD41:BV41))</f>
        <v>8.2486656890947939E-3</v>
      </c>
      <c r="BU41" s="2">
        <f>SQRT(SUMSQ('(3) MB_Glaciers_R23p2-5.5km'!$BD41:BW41))</f>
        <v>8.4629524305988284E-3</v>
      </c>
      <c r="BV41" s="2">
        <f>SQRT(SUMSQ('(3) MB_Glaciers_R23p2-5.5km'!$BD41:BX41))</f>
        <v>8.6719456891004316E-3</v>
      </c>
      <c r="BW41" s="2">
        <f>SQRT(SUMSQ('(3) MB_Glaciers_R23p2-5.5km'!$BD41:BY41))</f>
        <v>8.8760193908551423E-3</v>
      </c>
      <c r="BX41" s="2">
        <f>SQRT(SUMSQ('(3) MB_Glaciers_R23p2-5.5km'!$BD41:BZ41))</f>
        <v>9.0755054084588286E-3</v>
      </c>
      <c r="BY41" s="2">
        <f>SQRT(SUMSQ('(3) MB_Glaciers_R23p2-5.5km'!$BD41:CA41))</f>
        <v>9.2706998986643065E-3</v>
      </c>
      <c r="BZ41" s="2">
        <f>SQRT(SUMSQ('(3) MB_Glaciers_R23p2-5.5km'!$BD41:CB41))</f>
        <v>9.4618684625830275E-3</v>
      </c>
      <c r="CA41" s="2">
        <f>SQRT(SUMSQ('(3) MB_Glaciers_R23p2-5.5km'!$BD41:CC41))</f>
        <v>9.6492503851518044E-3</v>
      </c>
      <c r="CB41" s="2">
        <f>SQRT(SUMSQ('(3) MB_Glaciers_R23p2-5.5km'!$BD41:CD41))</f>
        <v>9.833062147036456E-3</v>
      </c>
      <c r="CC41" s="2">
        <f>SQRT(SUMSQ('(3) MB_Glaciers_R23p2-5.5km'!$BD41:CE41))</f>
        <v>1.00135003559999E-2</v>
      </c>
      <c r="CD41" s="2">
        <f>SQRT(SUMSQ('(3) MB_Glaciers_R23p2-5.5km'!$BD41:CF41))</f>
        <v>1.0190744210887597E-2</v>
      </c>
      <c r="CE41" s="2">
        <f>SQRT(SUMSQ('(3) MB_Glaciers_R23p2-5.5km'!$BD41:CG41))</f>
        <v>1.0364957586206902E-2</v>
      </c>
      <c r="CF41" s="2">
        <f>SQRT(SUMSQ('(3) MB_Glaciers_R23p2-5.5km'!$BD41:CH41))</f>
        <v>1.0536290806351016E-2</v>
      </c>
      <c r="CG41" s="2">
        <f>SQRT(SUMSQ('(3) MB_Glaciers_R23p2-5.5km'!$BD41:CI41))</f>
        <v>1.0704882164140148E-2</v>
      </c>
      <c r="CH41" s="2">
        <f>SQRT(SUMSQ('(3) MB_Glaciers_R23p2-5.5km'!$BD41:CJ41))</f>
        <v>1.0870859227322135E-2</v>
      </c>
      <c r="CI41" s="2">
        <f>SQRT(SUMSQ('(3) MB_Glaciers_R23p2-5.5km'!$BD41:CK41))</f>
        <v>1.1034339968135102E-2</v>
      </c>
      <c r="CJ41" s="2">
        <f>SQRT(SUMSQ('(3) MB_Glaciers_R23p2-5.5km'!$BD41:CL41))</f>
        <v>1.1195433744367062E-2</v>
      </c>
      <c r="CK41" s="2">
        <f>SQRT(SUMSQ('(3) MB_Glaciers_R23p2-5.5km'!$BD41:CM41))</f>
        <v>1.1354242155099637E-2</v>
      </c>
      <c r="CL41" s="2">
        <f>SQRT(SUMSQ('(3) MB_Glaciers_R23p2-5.5km'!$BD41:CN41))</f>
        <v>1.1510859790162095E-2</v>
      </c>
      <c r="CM41" s="2">
        <f>SQRT(SUMSQ('(3) MB_Glaciers_R23p2-5.5km'!$BD41:CO41))</f>
        <v>1.1665374888999474E-2</v>
      </c>
      <c r="CN41" s="2">
        <f>SQRT(SUMSQ('(3) MB_Glaciers_R23p2-5.5km'!$BD41:CP41))</f>
        <v>1.1817869921987991E-2</v>
      </c>
      <c r="CO41" s="2">
        <f>SQRT(SUMSQ('(3) MB_Glaciers_R23p2-5.5km'!$BD41:CQ41))</f>
        <v>1.1968422105071218E-2</v>
      </c>
      <c r="CP41" s="2">
        <f>SQRT(SUMSQ('(3) MB_Glaciers_R23p2-5.5km'!$BD41:CR41))</f>
        <v>1.2117103856833377E-2</v>
      </c>
      <c r="CQ41" s="2">
        <f>SQRT(SUMSQ('(3) MB_Glaciers_R23p2-5.5km'!$BD41:CS41))</f>
        <v>1.2263983205688731E-2</v>
      </c>
      <c r="CR41" s="2">
        <f>SQRT(SUMSQ('(3) MB_Glaciers_R23p2-5.5km'!$BD41:CT41))</f>
        <v>1.2409124153684023E-2</v>
      </c>
      <c r="CS41" s="2">
        <f>SQRT(SUMSQ('(3) MB_Glaciers_R23p2-5.5km'!$BD41:CU41))</f>
        <v>1.2552587002433925E-2</v>
      </c>
      <c r="CT41" s="2">
        <f>SQRT(SUMSQ('(3) MB_Glaciers_R23p2-5.5km'!$BD41:CV41))</f>
        <v>1.269442864589825E-2</v>
      </c>
      <c r="CU41" s="2">
        <f>SQRT(SUMSQ('(3) MB_Glaciers_R23p2-5.5km'!$BD41:CW41))</f>
        <v>1.2834702834032855E-2</v>
      </c>
      <c r="CV41" s="2">
        <f>SQRT(SUMSQ('(3) MB_Glaciers_R23p2-5.5km'!$BD41:CX41))</f>
        <v>1.2973460410779382E-2</v>
      </c>
    </row>
    <row r="42" spans="1:100" x14ac:dyDescent="0.2">
      <c r="A42" s="169" t="s">
        <v>68</v>
      </c>
      <c r="B42" s="3" t="s">
        <v>178</v>
      </c>
      <c r="C42" s="170">
        <f>'(3) MB_Glaciers_R23p2-5.5km'!C42</f>
        <v>-7.6700000000000004E-2</v>
      </c>
      <c r="D42" s="170">
        <f>C42+'(3) MB_Glaciers_R23p2-5.5km'!D42</f>
        <v>0.1366</v>
      </c>
      <c r="E42" s="170">
        <f>D42+'(3) MB_Glaciers_R23p2-5.5km'!E42</f>
        <v>0.1699</v>
      </c>
      <c r="F42" s="170">
        <f>E42+'(3) MB_Glaciers_R23p2-5.5km'!F42</f>
        <v>0.1532</v>
      </c>
      <c r="G42" s="170">
        <f>F42+'(3) MB_Glaciers_R23p2-5.5km'!G42</f>
        <v>0.16650000000000001</v>
      </c>
      <c r="H42" s="170">
        <f>G42+'(3) MB_Glaciers_R23p2-5.5km'!H42</f>
        <v>0.30979999999999996</v>
      </c>
      <c r="I42" s="170">
        <f>H42+'(3) MB_Glaciers_R23p2-5.5km'!I42</f>
        <v>0.37309999999999999</v>
      </c>
      <c r="J42" s="170">
        <f>I42+'(3) MB_Glaciers_R23p2-5.5km'!J42</f>
        <v>0.45639999999999997</v>
      </c>
      <c r="K42" s="170">
        <f>J42+'(3) MB_Glaciers_R23p2-5.5km'!K42</f>
        <v>0.49969999999999998</v>
      </c>
      <c r="L42" s="170">
        <f>K42+'(3) MB_Glaciers_R23p2-5.5km'!L42</f>
        <v>0.44299999999999995</v>
      </c>
      <c r="M42" s="170">
        <f>L42+'(3) MB_Glaciers_R23p2-5.5km'!M42</f>
        <v>0.38629999999999998</v>
      </c>
      <c r="N42" s="170">
        <f>M42+'(3) MB_Glaciers_R23p2-5.5km'!N42</f>
        <v>0.37959999999999999</v>
      </c>
      <c r="O42" s="170">
        <f>N42+'(3) MB_Glaciers_R23p2-5.5km'!O42</f>
        <v>0.53289999999999993</v>
      </c>
      <c r="P42" s="170">
        <f>O42+'(3) MB_Glaciers_R23p2-5.5km'!P42</f>
        <v>0.4161999999999999</v>
      </c>
      <c r="Q42" s="170">
        <f>P42+'(3) MB_Glaciers_R23p2-5.5km'!Q42</f>
        <v>0.3294999999999999</v>
      </c>
      <c r="R42" s="170">
        <f>Q42+'(3) MB_Glaciers_R23p2-5.5km'!R42</f>
        <v>0.41263919999999987</v>
      </c>
      <c r="S42" s="170">
        <f>R42+'(3) MB_Glaciers_R23p2-5.5km'!S42</f>
        <v>0.2656175999999999</v>
      </c>
      <c r="T42" s="170">
        <f>S42+'(3) MB_Glaciers_R23p2-5.5km'!T42</f>
        <v>0.10883049999999991</v>
      </c>
      <c r="U42" s="170">
        <f>T42+'(3) MB_Glaciers_R23p2-5.5km'!U42</f>
        <v>-4.807720000000007E-2</v>
      </c>
      <c r="V42" s="170">
        <f>U42+'(3) MB_Glaciers_R23p2-5.5km'!V42</f>
        <v>-6.5212700000000068E-2</v>
      </c>
      <c r="W42" s="170">
        <f>V42+'(3) MB_Glaciers_R23p2-5.5km'!W42</f>
        <v>-6.2576000000000062E-2</v>
      </c>
      <c r="X42" s="170">
        <f>W42+'(3) MB_Glaciers_R23p2-5.5km'!X42</f>
        <v>-9.0173800000000054E-2</v>
      </c>
      <c r="Y42" s="170">
        <f>X42+'(3) MB_Glaciers_R23p2-5.5km'!Y42</f>
        <v>-0.21690730000000005</v>
      </c>
      <c r="Z42" s="170">
        <f>Y42+'(3) MB_Glaciers_R23p2-5.5km'!Z42</f>
        <v>-0.36278320000000008</v>
      </c>
      <c r="AA42" s="170">
        <f>Z42+'(3) MB_Glaciers_R23p2-5.5km'!AA42</f>
        <v>-0.37934250000000008</v>
      </c>
      <c r="AB42" s="170">
        <f>AA42+'(3) MB_Glaciers_R23p2-5.5km'!AB42</f>
        <v>-0.3564847000000001</v>
      </c>
      <c r="AC42" s="170">
        <f>AB42+'(3) MB_Glaciers_R23p2-5.5km'!AC42</f>
        <v>-0.24261520000000009</v>
      </c>
      <c r="AD42" s="170">
        <f>AC42+'(3) MB_Glaciers_R23p2-5.5km'!AD42</f>
        <v>-0.37837050000000005</v>
      </c>
      <c r="AE42" s="170">
        <f>AD42+'(3) MB_Glaciers_R23p2-5.5km'!AE42</f>
        <v>-0.50375730000000007</v>
      </c>
      <c r="AF42" s="170">
        <f>AE42+'(3) MB_Glaciers_R23p2-5.5km'!AF42</f>
        <v>-0.43876890000000007</v>
      </c>
      <c r="AG42" s="170">
        <f>AF42+'(3) MB_Glaciers_R23p2-5.5km'!AG42</f>
        <v>-0.70412890000000006</v>
      </c>
      <c r="AH42" s="170">
        <f>AG42+'(3) MB_Glaciers_R23p2-5.5km'!AH42</f>
        <v>-1.0498373000000001</v>
      </c>
      <c r="AI42" s="170">
        <f>AH42+'(3) MB_Glaciers_R23p2-5.5km'!AI42</f>
        <v>-1.2458941000000001</v>
      </c>
      <c r="AJ42" s="170">
        <f>AI42+'(3) MB_Glaciers_R23p2-5.5km'!AJ42</f>
        <v>-1.3423060000000002</v>
      </c>
      <c r="AK42" s="170">
        <f>AJ42+'(3) MB_Glaciers_R23p2-5.5km'!AK42</f>
        <v>-1.5390663000000002</v>
      </c>
      <c r="AL42" s="170">
        <f>AK42+'(3) MB_Glaciers_R23p2-5.5km'!AL42</f>
        <v>-1.7845536000000002</v>
      </c>
      <c r="AM42" s="170">
        <f>AL42+'(3) MB_Glaciers_R23p2-5.5km'!AM42</f>
        <v>-2.1503223</v>
      </c>
      <c r="AN42" s="170">
        <f>AM42+'(3) MB_Glaciers_R23p2-5.5km'!AN42</f>
        <v>-2.2663858000000001</v>
      </c>
      <c r="AO42" s="170">
        <f>AN42+'(3) MB_Glaciers_R23p2-5.5km'!AO42</f>
        <v>-2.5119334000000002</v>
      </c>
      <c r="AP42" s="170">
        <f>AO42+'(3) MB_Glaciers_R23p2-5.5km'!AP42</f>
        <v>-2.9183654000000003</v>
      </c>
      <c r="AQ42" s="170">
        <f>AP42+'(3) MB_Glaciers_R23p2-5.5km'!AQ42</f>
        <v>-3.4837388000000002</v>
      </c>
      <c r="AR42" s="170">
        <f>AQ42+'(3) MB_Glaciers_R23p2-5.5km'!AR42</f>
        <v>-3.9294606000000001</v>
      </c>
      <c r="AS42" s="170">
        <f>AR42+'(3) MB_Glaciers_R23p2-5.5km'!AS42</f>
        <v>-4.1855643000000002</v>
      </c>
      <c r="AT42" s="170">
        <f>AS42+'(3) MB_Glaciers_R23p2-5.5km'!AT42</f>
        <v>-4.4808707000000005</v>
      </c>
      <c r="AU42" s="170">
        <f>AT42+'(3) MB_Glaciers_R23p2-5.5km'!AU42</f>
        <v>-4.7261034000000004</v>
      </c>
      <c r="AV42" s="170">
        <f>AU42+'(3) MB_Glaciers_R23p2-5.5km'!AV42</f>
        <v>-5.0616041000000003</v>
      </c>
      <c r="AW42" s="2">
        <f>AV42+'(3) MB_Glaciers_R23p2-5.5km'!AW42</f>
        <v>-5.1473594</v>
      </c>
      <c r="BB42" s="2">
        <f>SQRT('(5) year_D_R23p2-5.5km'!BN40^2+'(5) year_D_R23p2-5.5km'!$M40^2)</f>
        <v>1.0820980072790226E-2</v>
      </c>
      <c r="BC42" s="2">
        <f>SQRT(SUMSQ('(3) MB_Glaciers_R23p2-5.5km'!$BD42:BE42))</f>
        <v>1.4933811792393836E-2</v>
      </c>
      <c r="BD42" s="2">
        <f>SQRT(SUMSQ('(3) MB_Glaciers_R23p2-5.5km'!$BD42:BF42))</f>
        <v>1.7863633823592021E-2</v>
      </c>
      <c r="BE42" s="2">
        <f>SQRT(SUMSQ('(3) MB_Glaciers_R23p2-5.5km'!$BD42:BG42))</f>
        <v>2.0161411216713342E-2</v>
      </c>
      <c r="BF42" s="2">
        <f>SQRT(SUMSQ('(3) MB_Glaciers_R23p2-5.5km'!$BD42:BH42))</f>
        <v>2.2049163049635053E-2</v>
      </c>
      <c r="BG42" s="2">
        <f>SQRT(SUMSQ('(3) MB_Glaciers_R23p2-5.5km'!$BD42:BI42))</f>
        <v>2.3645340660275752E-2</v>
      </c>
      <c r="BH42" s="2">
        <f>SQRT(SUMSQ('(3) MB_Glaciers_R23p2-5.5km'!$BD42:BJ42))</f>
        <v>2.5023128406403247E-2</v>
      </c>
      <c r="BI42" s="2">
        <f>SQRT(SUMSQ('(3) MB_Glaciers_R23p2-5.5km'!$BD42:BK42))</f>
        <v>2.6230744877613208E-2</v>
      </c>
      <c r="BJ42" s="2">
        <f>SQRT(SUMSQ('(3) MB_Glaciers_R23p2-5.5km'!$BD42:BL42))</f>
        <v>2.7305508215631061E-2</v>
      </c>
      <c r="BK42" s="2">
        <f>SQRT(SUMSQ('(3) MB_Glaciers_R23p2-5.5km'!$BD42:BM42))</f>
        <v>2.8273409427523499E-2</v>
      </c>
      <c r="BL42" s="2">
        <f>SQRT(SUMSQ('(3) MB_Glaciers_R23p2-5.5km'!$BD42:BN42))</f>
        <v>2.9156011873384024E-2</v>
      </c>
      <c r="BM42" s="2">
        <f>SQRT(SUMSQ('(3) MB_Glaciers_R23p2-5.5km'!$BD42:BO42))</f>
        <v>2.9970937131410087E-2</v>
      </c>
      <c r="BN42" s="2">
        <f>SQRT(SUMSQ('(3) MB_Glaciers_R23p2-5.5km'!$BD42:BP42))</f>
        <v>3.073481612455152E-2</v>
      </c>
      <c r="BO42" s="2">
        <f>SQRT(SUMSQ('(3) MB_Glaciers_R23p2-5.5km'!$BD42:BQ42))</f>
        <v>3.1462638585311627E-2</v>
      </c>
      <c r="BP42" s="2">
        <f>SQRT(SUMSQ('(3) MB_Glaciers_R23p2-5.5km'!$BD42:BR42))</f>
        <v>3.216820468585533E-2</v>
      </c>
      <c r="BQ42" s="2">
        <f>SQRT(SUMSQ('(3) MB_Glaciers_R23p2-5.5km'!$BD42:BS42))</f>
        <v>3.2869843057168779E-2</v>
      </c>
      <c r="BR42" s="2">
        <f>SQRT(SUMSQ('(3) MB_Glaciers_R23p2-5.5km'!$BD42:BT42))</f>
        <v>3.3565911515622777E-2</v>
      </c>
      <c r="BS42" s="2">
        <f>SQRT(SUMSQ('(3) MB_Glaciers_R23p2-5.5km'!$BD42:BU42))</f>
        <v>3.4234938641344748E-2</v>
      </c>
      <c r="BT42" s="2">
        <f>SQRT(SUMSQ('(3) MB_Glaciers_R23p2-5.5km'!$BD42:BV42))</f>
        <v>3.4895127826336331E-2</v>
      </c>
      <c r="BU42" s="2">
        <f>SQRT(SUMSQ('(3) MB_Glaciers_R23p2-5.5km'!$BD42:BW42))</f>
        <v>3.5557919614716632E-2</v>
      </c>
      <c r="BV42" s="2">
        <f>SQRT(SUMSQ('(3) MB_Glaciers_R23p2-5.5km'!$BD42:BX42))</f>
        <v>3.6222022658367381E-2</v>
      </c>
      <c r="BW42" s="2">
        <f>SQRT(SUMSQ('(3) MB_Glaciers_R23p2-5.5km'!$BD42:BY42))</f>
        <v>3.6889831876730297E-2</v>
      </c>
      <c r="BX42" s="2">
        <f>SQRT(SUMSQ('(3) MB_Glaciers_R23p2-5.5km'!$BD42:BZ42))</f>
        <v>3.7498073593884462E-2</v>
      </c>
      <c r="BY42" s="2">
        <f>SQRT(SUMSQ('(3) MB_Glaciers_R23p2-5.5km'!$BD42:CA42))</f>
        <v>3.8051253093120095E-2</v>
      </c>
      <c r="BZ42" s="2">
        <f>SQRT(SUMSQ('(3) MB_Glaciers_R23p2-5.5km'!$BD42:CB42))</f>
        <v>3.8627029395071136E-2</v>
      </c>
      <c r="CA42" s="2">
        <f>SQRT(SUMSQ('(3) MB_Glaciers_R23p2-5.5km'!$BD42:CC42))</f>
        <v>3.9226293267386955E-2</v>
      </c>
      <c r="CB42" s="2">
        <f>SQRT(SUMSQ('(3) MB_Glaciers_R23p2-5.5km'!$BD42:CD42))</f>
        <v>3.9765425268356809E-2</v>
      </c>
      <c r="CC42" s="2">
        <f>SQRT(SUMSQ('(3) MB_Glaciers_R23p2-5.5km'!$BD42:CE42))</f>
        <v>4.02820712529324E-2</v>
      </c>
      <c r="CD42" s="2">
        <f>SQRT(SUMSQ('(3) MB_Glaciers_R23p2-5.5km'!$BD42:CF42))</f>
        <v>4.0777301189946817E-2</v>
      </c>
      <c r="CE42" s="2">
        <f>SQRT(SUMSQ('(3) MB_Glaciers_R23p2-5.5km'!$BD42:CG42))</f>
        <v>4.1249508175830937E-2</v>
      </c>
      <c r="CF42" s="2">
        <f>SQRT(SUMSQ('(3) MB_Glaciers_R23p2-5.5km'!$BD42:CH42))</f>
        <v>4.1730276392048175E-2</v>
      </c>
      <c r="CG42" s="2">
        <f>SQRT(SUMSQ('(3) MB_Glaciers_R23p2-5.5km'!$BD42:CI42))</f>
        <v>4.2222598023348365E-2</v>
      </c>
      <c r="CH42" s="2">
        <f>SQRT(SUMSQ('(3) MB_Glaciers_R23p2-5.5km'!$BD42:CJ42))</f>
        <v>4.2723427112276224E-2</v>
      </c>
      <c r="CI42" s="2">
        <f>SQRT(SUMSQ('(3) MB_Glaciers_R23p2-5.5km'!$BD42:CK42))</f>
        <v>4.3230044394770441E-2</v>
      </c>
      <c r="CJ42" s="2">
        <f>SQRT(SUMSQ('(3) MB_Glaciers_R23p2-5.5km'!$BD42:CL42))</f>
        <v>4.3747685272503126E-2</v>
      </c>
      <c r="CK42" s="2">
        <f>SQRT(SUMSQ('(3) MB_Glaciers_R23p2-5.5km'!$BD42:CM42))</f>
        <v>4.4205036338894117E-2</v>
      </c>
      <c r="CL42" s="2">
        <f>SQRT(SUMSQ('(3) MB_Glaciers_R23p2-5.5km'!$BD42:CN42))</f>
        <v>4.4669693583279969E-2</v>
      </c>
      <c r="CM42" s="2">
        <f>SQRT(SUMSQ('(3) MB_Glaciers_R23p2-5.5km'!$BD42:CO42))</f>
        <v>4.5147231184298191E-2</v>
      </c>
      <c r="CN42" s="2">
        <f>SQRT(SUMSQ('(3) MB_Glaciers_R23p2-5.5km'!$BD42:CP42))</f>
        <v>4.5595341764202532E-2</v>
      </c>
      <c r="CO42" s="2">
        <f>SQRT(SUMSQ('(3) MB_Glaciers_R23p2-5.5km'!$BD42:CQ42))</f>
        <v>4.6081415405795141E-2</v>
      </c>
      <c r="CP42" s="2">
        <f>SQRT(SUMSQ('(3) MB_Glaciers_R23p2-5.5km'!$BD42:CR42))</f>
        <v>4.6522460948875931E-2</v>
      </c>
      <c r="CQ42" s="2">
        <f>SQRT(SUMSQ('(3) MB_Glaciers_R23p2-5.5km'!$BD42:CS42))</f>
        <v>4.6964811144840433E-2</v>
      </c>
      <c r="CR42" s="2">
        <f>SQRT(SUMSQ('(3) MB_Glaciers_R23p2-5.5km'!$BD42:CT42))</f>
        <v>4.7419141685686776E-2</v>
      </c>
      <c r="CS42" s="2">
        <f>SQRT(SUMSQ('(3) MB_Glaciers_R23p2-5.5km'!$BD42:CU42))</f>
        <v>4.7837016321555077E-2</v>
      </c>
      <c r="CT42" s="2">
        <f>SQRT(SUMSQ('(3) MB_Glaciers_R23p2-5.5km'!$BD42:CV42))</f>
        <v>4.824932147602564E-2</v>
      </c>
      <c r="CU42" s="2">
        <f>SQRT(SUMSQ('(3) MB_Glaciers_R23p2-5.5km'!$BD42:CW42))</f>
        <v>4.8659201523962359E-2</v>
      </c>
      <c r="CV42" s="2">
        <f>SQRT(SUMSQ('(3) MB_Glaciers_R23p2-5.5km'!$BD42:CX42))</f>
        <v>4.9081037702675072E-2</v>
      </c>
    </row>
    <row r="43" spans="1:100" x14ac:dyDescent="0.2">
      <c r="A43" s="169" t="s">
        <v>7</v>
      </c>
      <c r="B43" s="3" t="s">
        <v>178</v>
      </c>
      <c r="C43" s="170">
        <f>'(3) MB_Glaciers_R23p2-5.5km'!C43</f>
        <v>-0.14565726999999989</v>
      </c>
      <c r="D43" s="170">
        <f>C43+'(3) MB_Glaciers_R23p2-5.5km'!D43</f>
        <v>0.34868546000000028</v>
      </c>
      <c r="E43" s="170">
        <f>D43+'(3) MB_Glaciers_R23p2-5.5km'!E43</f>
        <v>0.29302819000000041</v>
      </c>
      <c r="F43" s="170">
        <f>E43+'(3) MB_Glaciers_R23p2-5.5km'!F43</f>
        <v>0.24737092000000055</v>
      </c>
      <c r="G43" s="170">
        <f>F43+'(3) MB_Glaciers_R23p2-5.5km'!G43</f>
        <v>0.16171365000000065</v>
      </c>
      <c r="H43" s="170">
        <f>G43+'(3) MB_Glaciers_R23p2-5.5km'!H43</f>
        <v>0.63217522000000081</v>
      </c>
      <c r="I43" s="170">
        <f>H43+'(3) MB_Glaciers_R23p2-5.5km'!I43</f>
        <v>0.52806157200000081</v>
      </c>
      <c r="J43" s="170">
        <f>I43+'(3) MB_Glaciers_R23p2-5.5km'!J43</f>
        <v>0.68006676400000088</v>
      </c>
      <c r="K43" s="170">
        <f>J43+'(3) MB_Glaciers_R23p2-5.5km'!K43</f>
        <v>0.4574967380000009</v>
      </c>
      <c r="L43" s="170">
        <f>K43+'(3) MB_Glaciers_R23p2-5.5km'!L43</f>
        <v>8.0351494000000967E-2</v>
      </c>
      <c r="M43" s="170">
        <f>L43+'(3) MB_Glaciers_R23p2-5.5km'!M43</f>
        <v>-0.2306749099999989</v>
      </c>
      <c r="N43" s="170">
        <f>M43+'(3) MB_Glaciers_R23p2-5.5km'!N43</f>
        <v>-0.3362765319999988</v>
      </c>
      <c r="O43" s="170">
        <f>N43+'(3) MB_Glaciers_R23p2-5.5km'!O43</f>
        <v>-0.18575931399999873</v>
      </c>
      <c r="P43" s="170">
        <f>O43+'(3) MB_Glaciers_R23p2-5.5km'!P43</f>
        <v>-0.61981731399999873</v>
      </c>
      <c r="Q43" s="170">
        <f>P43+'(3) MB_Glaciers_R23p2-5.5km'!Q43</f>
        <v>-0.99318125599999862</v>
      </c>
      <c r="R43" s="170">
        <f>Q43+'(3) MB_Glaciers_R23p2-5.5km'!R43</f>
        <v>-0.8080888199999986</v>
      </c>
      <c r="S43" s="170">
        <f>R43+'(3) MB_Glaciers_R23p2-5.5km'!S43</f>
        <v>-1.2199300480919986</v>
      </c>
      <c r="T43" s="170">
        <f>S43+'(3) MB_Glaciers_R23p2-5.5km'!T43</f>
        <v>-1.7081156603619985</v>
      </c>
      <c r="U43" s="170">
        <f>T43+'(3) MB_Glaciers_R23p2-5.5km'!U43</f>
        <v>-2.1621778493819983</v>
      </c>
      <c r="V43" s="170">
        <f>U43+'(3) MB_Glaciers_R23p2-5.5km'!V43</f>
        <v>-2.0806250845099985</v>
      </c>
      <c r="W43" s="170">
        <f>V43+'(3) MB_Glaciers_R23p2-5.5km'!W43</f>
        <v>-2.2247163869579984</v>
      </c>
      <c r="X43" s="170">
        <f>W43+'(3) MB_Glaciers_R23p2-5.5km'!X43</f>
        <v>-2.7036633068379983</v>
      </c>
      <c r="Y43" s="170">
        <f>X43+'(3) MB_Glaciers_R23p2-5.5km'!Y43</f>
        <v>-3.1466441288219982</v>
      </c>
      <c r="Z43" s="170">
        <f>Y43+'(3) MB_Glaciers_R23p2-5.5km'!Z43</f>
        <v>-3.6704821494439983</v>
      </c>
      <c r="AA43" s="170">
        <f>Z43+'(3) MB_Glaciers_R23p2-5.5km'!AA43</f>
        <v>-3.6371997056839982</v>
      </c>
      <c r="AB43" s="170">
        <f>AA43+'(3) MB_Glaciers_R23p2-5.5km'!AB43</f>
        <v>-3.7405122750559983</v>
      </c>
      <c r="AC43" s="170">
        <f>AB43+'(3) MB_Glaciers_R23p2-5.5km'!AC43</f>
        <v>-3.482900396179998</v>
      </c>
      <c r="AD43" s="170">
        <f>AC43+'(3) MB_Glaciers_R23p2-5.5km'!AD43</f>
        <v>-3.7605307743859981</v>
      </c>
      <c r="AE43" s="170">
        <f>AD43+'(3) MB_Glaciers_R23p2-5.5km'!AE43</f>
        <v>-3.9799746891379981</v>
      </c>
      <c r="AF43" s="170">
        <f>AE43+'(3) MB_Glaciers_R23p2-5.5km'!AF43</f>
        <v>-3.8026563967959981</v>
      </c>
      <c r="AG43" s="170">
        <f>AF43+'(3) MB_Glaciers_R23p2-5.5km'!AG43</f>
        <v>-4.4392213712999977</v>
      </c>
      <c r="AH43" s="170">
        <f>AG43+'(3) MB_Glaciers_R23p2-5.5km'!AH43</f>
        <v>-5.1982752377919974</v>
      </c>
      <c r="AI43" s="170">
        <f>AH43+'(3) MB_Glaciers_R23p2-5.5km'!AI43</f>
        <v>-5.3237915276659971</v>
      </c>
      <c r="AJ43" s="170">
        <f>AI43+'(3) MB_Glaciers_R23p2-5.5km'!AJ43</f>
        <v>-5.3798498398299968</v>
      </c>
      <c r="AK43" s="170">
        <f>AJ43+'(3) MB_Glaciers_R23p2-5.5km'!AK43</f>
        <v>-5.6996727595939971</v>
      </c>
      <c r="AL43" s="170">
        <f>AK43+'(3) MB_Glaciers_R23p2-5.5km'!AL43</f>
        <v>-6.2511822402979975</v>
      </c>
      <c r="AM43" s="170">
        <f>AL43+'(3) MB_Glaciers_R23p2-5.5km'!AM43</f>
        <v>-6.8944074693859978</v>
      </c>
      <c r="AN43" s="170">
        <f>AM43+'(3) MB_Glaciers_R23p2-5.5km'!AN43</f>
        <v>-7.276981622725998</v>
      </c>
      <c r="AO43" s="170">
        <f>AN43+'(3) MB_Glaciers_R23p2-5.5km'!AO43</f>
        <v>-7.7790317499399979</v>
      </c>
      <c r="AP43" s="170">
        <f>AO43+'(3) MB_Glaciers_R23p2-5.5km'!AP43</f>
        <v>-8.4283694984899977</v>
      </c>
      <c r="AQ43" s="170">
        <f>AP43+'(3) MB_Glaciers_R23p2-5.5km'!AQ43</f>
        <v>-9.2170375304139984</v>
      </c>
      <c r="AR43" s="170">
        <f>AQ43+'(3) MB_Glaciers_R23p2-5.5km'!AR43</f>
        <v>-9.7096562268259987</v>
      </c>
      <c r="AS43" s="170">
        <f>AR43+'(3) MB_Glaciers_R23p2-5.5km'!AS43</f>
        <v>-10.111925775055999</v>
      </c>
      <c r="AT43" s="170">
        <f>AS43+'(3) MB_Glaciers_R23p2-5.5km'!AT43</f>
        <v>-10.528417278099999</v>
      </c>
      <c r="AU43" s="170">
        <f>AT43+'(3) MB_Glaciers_R23p2-5.5km'!AU43</f>
        <v>-10.756656431524</v>
      </c>
      <c r="AV43" s="170">
        <f>AU43+'(3) MB_Glaciers_R23p2-5.5km'!AV43</f>
        <v>-11.241873631743999</v>
      </c>
      <c r="AW43" s="2">
        <f>AV43+'(3) MB_Glaciers_R23p2-5.5km'!AW43</f>
        <v>-11.521287032616</v>
      </c>
      <c r="BB43" s="2">
        <f>SQRT('(5) year_D_R23p2-5.5km'!BN41^2+'(5) year_D_R23p2-5.5km'!$M41^2)</f>
        <v>0.2454142158488764</v>
      </c>
      <c r="BC43" s="2">
        <f>SQRT(SUMSQ('(3) MB_Glaciers_R23p2-5.5km'!$BD43:BE43))</f>
        <v>0.32177024697305717</v>
      </c>
      <c r="BD43" s="2">
        <f>SQRT(SUMSQ('(3) MB_Glaciers_R23p2-5.5km'!$BD43:BF43))</f>
        <v>0.36628225040744317</v>
      </c>
      <c r="BE43" s="2">
        <f>SQRT(SUMSQ('(3) MB_Glaciers_R23p2-5.5km'!$BD43:BG43))</f>
        <v>0.3956382072317936</v>
      </c>
      <c r="BF43" s="2">
        <f>SQRT(SUMSQ('(3) MB_Glaciers_R23p2-5.5km'!$BD43:BH43))</f>
        <v>0.41943297033524291</v>
      </c>
      <c r="BG43" s="2">
        <f>SQRT(SUMSQ('(3) MB_Glaciers_R23p2-5.5km'!$BD43:BI43))</f>
        <v>0.44349615078846732</v>
      </c>
      <c r="BH43" s="2">
        <f>SQRT(SUMSQ('(3) MB_Glaciers_R23p2-5.5km'!$BD43:BJ43))</f>
        <v>0.46965019804319369</v>
      </c>
      <c r="BI43" s="2">
        <f>SQRT(SUMSQ('(3) MB_Glaciers_R23p2-5.5km'!$BD43:BK43))</f>
        <v>0.4989048025243113</v>
      </c>
      <c r="BJ43" s="2">
        <f>SQRT(SUMSQ('(3) MB_Glaciers_R23p2-5.5km'!$BD43:BL43))</f>
        <v>0.53210056484550872</v>
      </c>
      <c r="BK43" s="2">
        <f>SQRT(SUMSQ('(3) MB_Glaciers_R23p2-5.5km'!$BD43:BM43))</f>
        <v>0.56407255403843903</v>
      </c>
      <c r="BL43" s="2">
        <f>SQRT(SUMSQ('(3) MB_Glaciers_R23p2-5.5km'!$BD43:BN43))</f>
        <v>0.59054814482498241</v>
      </c>
      <c r="BM43" s="2">
        <f>SQRT(SUMSQ('(3) MB_Glaciers_R23p2-5.5km'!$BD43:BO43))</f>
        <v>0.61325860974905455</v>
      </c>
      <c r="BN43" s="2">
        <f>SQRT(SUMSQ('(3) MB_Glaciers_R23p2-5.5km'!$BD43:BP43))</f>
        <v>0.63358373901416221</v>
      </c>
      <c r="BO43" s="2">
        <f>SQRT(SUMSQ('(3) MB_Glaciers_R23p2-5.5km'!$BD43:BQ43))</f>
        <v>0.6504075738040157</v>
      </c>
      <c r="BP43" s="2">
        <f>SQRT(SUMSQ('(3) MB_Glaciers_R23p2-5.5km'!$BD43:BR43))</f>
        <v>0.66678398465710853</v>
      </c>
      <c r="BQ43" s="2">
        <f>SQRT(SUMSQ('(3) MB_Glaciers_R23p2-5.5km'!$BD43:BS43))</f>
        <v>0.68100921912876855</v>
      </c>
      <c r="BR43" s="2">
        <f>SQRT(SUMSQ('(3) MB_Glaciers_R23p2-5.5km'!$BD43:BT43))</f>
        <v>0.69507449549226952</v>
      </c>
      <c r="BS43" s="2">
        <f>SQRT(SUMSQ('(3) MB_Glaciers_R23p2-5.5km'!$BD43:BU43))</f>
        <v>0.71081934001845959</v>
      </c>
      <c r="BT43" s="2">
        <f>SQRT(SUMSQ('(3) MB_Glaciers_R23p2-5.5km'!$BD43:BV43))</f>
        <v>0.72725877919142756</v>
      </c>
      <c r="BU43" s="2">
        <f>SQRT(SUMSQ('(3) MB_Glaciers_R23p2-5.5km'!$BD43:BW43))</f>
        <v>0.74564060893287853</v>
      </c>
      <c r="BV43" s="2">
        <f>SQRT(SUMSQ('(3) MB_Glaciers_R23p2-5.5km'!$BD43:BX43))</f>
        <v>0.76218623339482694</v>
      </c>
      <c r="BW43" s="2">
        <f>SQRT(SUMSQ('(3) MB_Glaciers_R23p2-5.5km'!$BD43:BY43))</f>
        <v>0.78094870245014403</v>
      </c>
      <c r="BX43" s="2">
        <f>SQRT(SUMSQ('(3) MB_Glaciers_R23p2-5.5km'!$BD43:BZ43))</f>
        <v>0.79495235453407442</v>
      </c>
      <c r="BY43" s="2">
        <f>SQRT(SUMSQ('(3) MB_Glaciers_R23p2-5.5km'!$BD43:CA43))</f>
        <v>0.81077487073769261</v>
      </c>
      <c r="BZ43" s="2">
        <f>SQRT(SUMSQ('(3) MB_Glaciers_R23p2-5.5km'!$BD43:CB43))</f>
        <v>0.82771449051131274</v>
      </c>
      <c r="CA43" s="2">
        <f>SQRT(SUMSQ('(3) MB_Glaciers_R23p2-5.5km'!$BD43:CC43))</f>
        <v>0.84425306091374097</v>
      </c>
      <c r="CB43" s="2">
        <f>SQRT(SUMSQ('(3) MB_Glaciers_R23p2-5.5km'!$BD43:CD43))</f>
        <v>0.86068839736639091</v>
      </c>
      <c r="CC43" s="2">
        <f>SQRT(SUMSQ('(3) MB_Glaciers_R23p2-5.5km'!$BD43:CE43))</f>
        <v>0.87731434012745757</v>
      </c>
      <c r="CD43" s="2">
        <f>SQRT(SUMSQ('(3) MB_Glaciers_R23p2-5.5km'!$BD43:CF43))</f>
        <v>0.89087735829944426</v>
      </c>
      <c r="CE43" s="2">
        <f>SQRT(SUMSQ('(3) MB_Glaciers_R23p2-5.5km'!$BD43:CG43))</f>
        <v>0.90403630480277808</v>
      </c>
      <c r="CF43" s="2">
        <f>SQRT(SUMSQ('(3) MB_Glaciers_R23p2-5.5km'!$BD43:CH43))</f>
        <v>0.91703556486154569</v>
      </c>
      <c r="CG43" s="2">
        <f>SQRT(SUMSQ('(3) MB_Glaciers_R23p2-5.5km'!$BD43:CI43))</f>
        <v>0.92988914949036316</v>
      </c>
      <c r="CH43" s="2">
        <f>SQRT(SUMSQ('(3) MB_Glaciers_R23p2-5.5km'!$BD43:CJ43))</f>
        <v>0.94183022679250084</v>
      </c>
      <c r="CI43" s="2">
        <f>SQRT(SUMSQ('(3) MB_Glaciers_R23p2-5.5km'!$BD43:CK43))</f>
        <v>0.95411419460508173</v>
      </c>
      <c r="CJ43" s="2">
        <f>SQRT(SUMSQ('(3) MB_Glaciers_R23p2-5.5km'!$BD43:CL43))</f>
        <v>0.96568283458839999</v>
      </c>
      <c r="CK43" s="2">
        <f>SQRT(SUMSQ('(3) MB_Glaciers_R23p2-5.5km'!$BD43:CM43))</f>
        <v>0.9769116979400968</v>
      </c>
      <c r="CL43" s="2">
        <f>SQRT(SUMSQ('(3) MB_Glaciers_R23p2-5.5km'!$BD43:CN43))</f>
        <v>0.98732101405336847</v>
      </c>
      <c r="CM43" s="2">
        <f>SQRT(SUMSQ('(3) MB_Glaciers_R23p2-5.5km'!$BD43:CO43))</f>
        <v>0.9982856362687188</v>
      </c>
      <c r="CN43" s="2">
        <f>SQRT(SUMSQ('(3) MB_Glaciers_R23p2-5.5km'!$BD43:CP43))</f>
        <v>1.0099859524605717</v>
      </c>
      <c r="CO43" s="2">
        <f>SQRT(SUMSQ('(3) MB_Glaciers_R23p2-5.5km'!$BD43:CQ43))</f>
        <v>1.020363259654657</v>
      </c>
      <c r="CP43" s="2">
        <f>SQRT(SUMSQ('(3) MB_Glaciers_R23p2-5.5km'!$BD43:CR43))</f>
        <v>1.0307911793205424</v>
      </c>
      <c r="CQ43" s="2">
        <f>SQRT(SUMSQ('(3) MB_Glaciers_R23p2-5.5km'!$BD43:CS43))</f>
        <v>1.0396313919884508</v>
      </c>
      <c r="CR43" s="2">
        <f>SQRT(SUMSQ('(3) MB_Glaciers_R23p2-5.5km'!$BD43:CT43))</f>
        <v>1.049023042576759</v>
      </c>
      <c r="CS43" s="2">
        <f>SQRT(SUMSQ('(3) MB_Glaciers_R23p2-5.5km'!$BD43:CU43))</f>
        <v>1.0583655339502438</v>
      </c>
      <c r="CT43" s="2">
        <f>SQRT(SUMSQ('(3) MB_Glaciers_R23p2-5.5km'!$BD43:CV43))</f>
        <v>1.0673419835922688</v>
      </c>
      <c r="CU43" s="2">
        <f>SQRT(SUMSQ('(3) MB_Glaciers_R23p2-5.5km'!$BD43:CW43))</f>
        <v>1.0765365412831629</v>
      </c>
      <c r="CV43" s="2">
        <f>SQRT(SUMSQ('(3) MB_Glaciers_R23p2-5.5km'!$BD43:CX43))</f>
        <v>1.085872013867005</v>
      </c>
    </row>
    <row r="44" spans="1:100" x14ac:dyDescent="0.2">
      <c r="A44" s="169" t="s">
        <v>5</v>
      </c>
      <c r="B44" s="3" t="s">
        <v>178</v>
      </c>
      <c r="C44" s="170">
        <f>'(3) MB_Glaciers_R23p2-5.5km'!C44</f>
        <v>-0.6747232099999998</v>
      </c>
      <c r="D44" s="170">
        <f>C44+'(3) MB_Glaciers_R23p2-5.5km'!D44</f>
        <v>0.48055358000000048</v>
      </c>
      <c r="E44" s="170">
        <f>D44+'(3) MB_Glaciers_R23p2-5.5km'!E44</f>
        <v>-0.18416962999999908</v>
      </c>
      <c r="F44" s="170">
        <f>E44+'(3) MB_Glaciers_R23p2-5.5km'!F44</f>
        <v>-4.8892839999998383E-2</v>
      </c>
      <c r="G44" s="170">
        <f>F44+'(3) MB_Glaciers_R23p2-5.5km'!G44</f>
        <v>-0.25361604999999798</v>
      </c>
      <c r="H44" s="170">
        <f>G44+'(3) MB_Glaciers_R23p2-5.5km'!H44</f>
        <v>1.6518294100000013</v>
      </c>
      <c r="I44" s="170">
        <f>H44+'(3) MB_Glaciers_R23p2-5.5km'!I44</f>
        <v>1.1374435400000014</v>
      </c>
      <c r="J44" s="170">
        <f>I44+'(3) MB_Glaciers_R23p2-5.5km'!J44</f>
        <v>1.9386239300000012</v>
      </c>
      <c r="K44" s="170">
        <f>J44+'(3) MB_Glaciers_R23p2-5.5km'!K44</f>
        <v>1.0599729900000012</v>
      </c>
      <c r="L44" s="170">
        <f>K44+'(3) MB_Glaciers_R23p2-5.5km'!L44</f>
        <v>-0.16850927999999854</v>
      </c>
      <c r="M44" s="170">
        <f>L44+'(3) MB_Glaciers_R23p2-5.5km'!M44</f>
        <v>-1.3068228799999981</v>
      </c>
      <c r="N44" s="170">
        <f>M44+'(3) MB_Glaciers_R23p2-5.5km'!N44</f>
        <v>-1.9595702199999976</v>
      </c>
      <c r="O44" s="170">
        <f>N44+'(3) MB_Glaciers_R23p2-5.5km'!O44</f>
        <v>-2.1021488899999974</v>
      </c>
      <c r="P44" s="170">
        <f>O44+'(3) MB_Glaciers_R23p2-5.5km'!P44</f>
        <v>-3.2145588899999971</v>
      </c>
      <c r="Q44" s="170">
        <f>P44+'(3) MB_Glaciers_R23p2-5.5km'!Q44</f>
        <v>-4.7468002199999972</v>
      </c>
      <c r="R44" s="170">
        <f>Q44+'(3) MB_Glaciers_R23p2-5.5km'!R44</f>
        <v>-3.8638126299999964</v>
      </c>
      <c r="S44" s="170">
        <f>R44+'(3) MB_Glaciers_R23p2-5.5km'!S44</f>
        <v>-5.192804985679996</v>
      </c>
      <c r="T44" s="170">
        <f>S44+'(3) MB_Glaciers_R23p2-5.5km'!T44</f>
        <v>-6.8425354736799946</v>
      </c>
      <c r="U44" s="170">
        <f>T44+'(3) MB_Glaciers_R23p2-5.5km'!U44</f>
        <v>-8.2469754636299957</v>
      </c>
      <c r="V44" s="170">
        <f>U44+'(3) MB_Glaciers_R23p2-5.5km'!V44</f>
        <v>-7.3475719865399949</v>
      </c>
      <c r="W44" s="170">
        <f>V44+'(3) MB_Glaciers_R23p2-5.5km'!W44</f>
        <v>-8.1283889704399943</v>
      </c>
      <c r="X44" s="170">
        <f>W44+'(3) MB_Glaciers_R23p2-5.5km'!X44</f>
        <v>-10.004460414939995</v>
      </c>
      <c r="Y44" s="170">
        <f>X44+'(3) MB_Glaciers_R23p2-5.5km'!Y44</f>
        <v>-11.452999788129995</v>
      </c>
      <c r="Z44" s="170">
        <f>Y44+'(3) MB_Glaciers_R23p2-5.5km'!Z44</f>
        <v>-13.033749355049995</v>
      </c>
      <c r="AA44" s="170">
        <f>Z44+'(3) MB_Glaciers_R23p2-5.5km'!AA44</f>
        <v>-11.873557701369995</v>
      </c>
      <c r="AB44" s="170">
        <f>AA44+'(3) MB_Glaciers_R23p2-5.5km'!AB44</f>
        <v>-12.332529063349995</v>
      </c>
      <c r="AC44" s="170">
        <f>AB44+'(3) MB_Glaciers_R23p2-5.5km'!AC44</f>
        <v>-10.945395555809995</v>
      </c>
      <c r="AD44" s="170">
        <f>AC44+'(3) MB_Glaciers_R23p2-5.5km'!AD44</f>
        <v>-12.251277846809995</v>
      </c>
      <c r="AE44" s="170">
        <f>AD44+'(3) MB_Glaciers_R23p2-5.5km'!AE44</f>
        <v>-13.260148321889993</v>
      </c>
      <c r="AF44" s="170">
        <f>AE44+'(3) MB_Glaciers_R23p2-5.5km'!AF44</f>
        <v>-12.640146331909992</v>
      </c>
      <c r="AG44" s="170">
        <f>AF44+'(3) MB_Glaciers_R23p2-5.5km'!AG44</f>
        <v>-14.757723729369992</v>
      </c>
      <c r="AH44" s="170">
        <f>AG44+'(3) MB_Glaciers_R23p2-5.5km'!AH44</f>
        <v>-17.065762859449993</v>
      </c>
      <c r="AI44" s="170">
        <f>AH44+'(3) MB_Glaciers_R23p2-5.5km'!AI44</f>
        <v>-17.468401416289993</v>
      </c>
      <c r="AJ44" s="170">
        <f>AI44+'(3) MB_Glaciers_R23p2-5.5km'!AJ44</f>
        <v>-17.638562057789994</v>
      </c>
      <c r="AK44" s="170">
        <f>AJ44+'(3) MB_Glaciers_R23p2-5.5km'!AK44</f>
        <v>-19.488727883939994</v>
      </c>
      <c r="AL44" s="170">
        <f>AK44+'(3) MB_Glaciers_R23p2-5.5km'!AL44</f>
        <v>-21.476713786919994</v>
      </c>
      <c r="AM44" s="170">
        <f>AL44+'(3) MB_Glaciers_R23p2-5.5km'!AM44</f>
        <v>-23.986870208659994</v>
      </c>
      <c r="AN44" s="170">
        <f>AM44+'(3) MB_Glaciers_R23p2-5.5km'!AN44</f>
        <v>-26.065523843739996</v>
      </c>
      <c r="AO44" s="170">
        <f>AN44+'(3) MB_Glaciers_R23p2-5.5km'!AO44</f>
        <v>-28.313880396029994</v>
      </c>
      <c r="AP44" s="170">
        <f>AO44+'(3) MB_Glaciers_R23p2-5.5km'!AP44</f>
        <v>-32.261891734509994</v>
      </c>
      <c r="AQ44" s="170">
        <f>AP44+'(3) MB_Glaciers_R23p2-5.5km'!AQ44</f>
        <v>-37.038610106389996</v>
      </c>
      <c r="AR44" s="170">
        <f>AQ44+'(3) MB_Glaciers_R23p2-5.5km'!AR44</f>
        <v>-41.438809463889996</v>
      </c>
      <c r="AS44" s="170">
        <f>AR44+'(3) MB_Glaciers_R23p2-5.5km'!AS44</f>
        <v>-45.304251947799997</v>
      </c>
      <c r="AT44" s="170">
        <f>AS44+'(3) MB_Glaciers_R23p2-5.5km'!AT44</f>
        <v>-50.527506762279998</v>
      </c>
      <c r="AU44" s="170">
        <f>AT44+'(3) MB_Glaciers_R23p2-5.5km'!AU44</f>
        <v>-53.887171657979998</v>
      </c>
      <c r="AV44" s="170">
        <f>AU44+'(3) MB_Glaciers_R23p2-5.5km'!AV44</f>
        <v>-58.155852347729997</v>
      </c>
      <c r="AW44" s="2">
        <f>AV44+'(3) MB_Glaciers_R23p2-5.5km'!AW44</f>
        <v>-62.192705226429993</v>
      </c>
      <c r="BB44" s="2">
        <f>SQRT('(5) year_D_R23p2-5.5km'!BN42^2+'(5) year_D_R23p2-5.5km'!$M42^2)</f>
        <v>2.2134831679914906</v>
      </c>
      <c r="BC44" s="2">
        <f>SQRT(SUMSQ('(3) MB_Glaciers_R23p2-5.5km'!$BD44:BE44))</f>
        <v>2.9507782076024704</v>
      </c>
      <c r="BD44" s="2">
        <f>SQRT(SUMSQ('(3) MB_Glaciers_R23p2-5.5km'!$BD44:BF44))</f>
        <v>3.4069469608115583</v>
      </c>
      <c r="BE44" s="2">
        <f>SQRT(SUMSQ('(3) MB_Glaciers_R23p2-5.5km'!$BD44:BG44))</f>
        <v>3.711844331987161</v>
      </c>
      <c r="BF44" s="2">
        <f>SQRT(SUMSQ('(3) MB_Glaciers_R23p2-5.5km'!$BD44:BH44))</f>
        <v>3.9433599649911684</v>
      </c>
      <c r="BG44" s="2">
        <f>SQRT(SUMSQ('(3) MB_Glaciers_R23p2-5.5km'!$BD44:BI44))</f>
        <v>4.1827966929624187</v>
      </c>
      <c r="BH44" s="2">
        <f>SQRT(SUMSQ('(3) MB_Glaciers_R23p2-5.5km'!$BD44:BJ44))</f>
        <v>4.4466961919725128</v>
      </c>
      <c r="BI44" s="2">
        <f>SQRT(SUMSQ('(3) MB_Glaciers_R23p2-5.5km'!$BD44:BK44))</f>
        <v>4.7405877877925837</v>
      </c>
      <c r="BJ44" s="2">
        <f>SQRT(SUMSQ('(3) MB_Glaciers_R23p2-5.5km'!$BD44:BL44))</f>
        <v>5.0639603486040281</v>
      </c>
      <c r="BK44" s="2">
        <f>SQRT(SUMSQ('(3) MB_Glaciers_R23p2-5.5km'!$BD44:BM44))</f>
        <v>5.4166648014741599</v>
      </c>
      <c r="BL44" s="2">
        <f>SQRT(SUMSQ('(3) MB_Glaciers_R23p2-5.5km'!$BD44:BN44))</f>
        <v>5.7131081566686106</v>
      </c>
      <c r="BM44" s="2">
        <f>SQRT(SUMSQ('(3) MB_Glaciers_R23p2-5.5km'!$BD44:BO44))</f>
        <v>5.9653113379031897</v>
      </c>
      <c r="BN44" s="2">
        <f>SQRT(SUMSQ('(3) MB_Glaciers_R23p2-5.5km'!$BD44:BP44))</f>
        <v>6.1811863998004268</v>
      </c>
      <c r="BO44" s="2">
        <f>SQRT(SUMSQ('(3) MB_Glaciers_R23p2-5.5km'!$BD44:BQ44))</f>
        <v>6.3703748469051202</v>
      </c>
      <c r="BP44" s="2">
        <f>SQRT(SUMSQ('(3) MB_Glaciers_R23p2-5.5km'!$BD44:BR44))</f>
        <v>6.5561742832453982</v>
      </c>
      <c r="BQ44" s="2">
        <f>SQRT(SUMSQ('(3) MB_Glaciers_R23p2-5.5km'!$BD44:BS44))</f>
        <v>6.7414936687669078</v>
      </c>
      <c r="BR44" s="2">
        <f>SQRT(SUMSQ('(3) MB_Glaciers_R23p2-5.5km'!$BD44:BT44))</f>
        <v>6.9073769077443767</v>
      </c>
      <c r="BS44" s="2">
        <f>SQRT(SUMSQ('(3) MB_Glaciers_R23p2-5.5km'!$BD44:BU44))</f>
        <v>7.0819786570692544</v>
      </c>
      <c r="BT44" s="2">
        <f>SQRT(SUMSQ('(3) MB_Glaciers_R23p2-5.5km'!$BD44:BV44))</f>
        <v>7.2364198885327715</v>
      </c>
      <c r="BU44" s="2">
        <f>SQRT(SUMSQ('(3) MB_Glaciers_R23p2-5.5km'!$BD44:BW44))</f>
        <v>7.3980084896562719</v>
      </c>
      <c r="BV44" s="2">
        <f>SQRT(SUMSQ('(3) MB_Glaciers_R23p2-5.5km'!$BD44:BX44))</f>
        <v>7.5584501455063648</v>
      </c>
      <c r="BW44" s="2">
        <f>SQRT(SUMSQ('(3) MB_Glaciers_R23p2-5.5km'!$BD44:BY44))</f>
        <v>7.7069120838861034</v>
      </c>
      <c r="BX44" s="2">
        <f>SQRT(SUMSQ('(3) MB_Glaciers_R23p2-5.5km'!$BD44:BZ44))</f>
        <v>7.8609482079109974</v>
      </c>
      <c r="BY44" s="2">
        <f>SQRT(SUMSQ('(3) MB_Glaciers_R23p2-5.5km'!$BD44:CA44))</f>
        <v>8.0066686370767997</v>
      </c>
      <c r="BZ44" s="2">
        <f>SQRT(SUMSQ('(3) MB_Glaciers_R23p2-5.5km'!$BD44:CB44))</f>
        <v>8.1331997712939224</v>
      </c>
      <c r="CA44" s="2">
        <f>SQRT(SUMSQ('(3) MB_Glaciers_R23p2-5.5km'!$BD44:CC44))</f>
        <v>8.2459877154797585</v>
      </c>
      <c r="CB44" s="2">
        <f>SQRT(SUMSQ('(3) MB_Glaciers_R23p2-5.5km'!$BD44:CD44))</f>
        <v>8.3566136957409203</v>
      </c>
      <c r="CC44" s="2">
        <f>SQRT(SUMSQ('(3) MB_Glaciers_R23p2-5.5km'!$BD44:CE44))</f>
        <v>8.4989264889325753</v>
      </c>
      <c r="CD44" s="2">
        <f>SQRT(SUMSQ('(3) MB_Glaciers_R23p2-5.5km'!$BD44:CF44))</f>
        <v>8.6662045985696032</v>
      </c>
      <c r="CE44" s="2">
        <f>SQRT(SUMSQ('(3) MB_Glaciers_R23p2-5.5km'!$BD44:CG44))</f>
        <v>8.8057500301206897</v>
      </c>
      <c r="CF44" s="2">
        <f>SQRT(SUMSQ('(3) MB_Glaciers_R23p2-5.5km'!$BD44:CH44))</f>
        <v>8.9539732133868206</v>
      </c>
      <c r="CG44" s="2">
        <f>SQRT(SUMSQ('(3) MB_Glaciers_R23p2-5.5km'!$BD44:CI44))</f>
        <v>9.0988525933166837</v>
      </c>
      <c r="CH44" s="2">
        <f>SQRT(SUMSQ('(3) MB_Glaciers_R23p2-5.5km'!$BD44:CJ44))</f>
        <v>9.2462577239568766</v>
      </c>
      <c r="CI44" s="2">
        <f>SQRT(SUMSQ('(3) MB_Glaciers_R23p2-5.5km'!$BD44:CK44))</f>
        <v>9.4018935546608571</v>
      </c>
      <c r="CJ44" s="2">
        <f>SQRT(SUMSQ('(3) MB_Glaciers_R23p2-5.5km'!$BD44:CL44))</f>
        <v>9.5583017091076563</v>
      </c>
      <c r="CK44" s="2">
        <f>SQRT(SUMSQ('(3) MB_Glaciers_R23p2-5.5km'!$BD44:CM44))</f>
        <v>9.7158932592611613</v>
      </c>
      <c r="CL44" s="2">
        <f>SQRT(SUMSQ('(3) MB_Glaciers_R23p2-5.5km'!$BD44:CN44))</f>
        <v>9.8810395105044346</v>
      </c>
      <c r="CM44" s="2">
        <f>SQRT(SUMSQ('(3) MB_Glaciers_R23p2-5.5km'!$BD44:CO44))</f>
        <v>10.049916749915957</v>
      </c>
      <c r="CN44" s="2">
        <f>SQRT(SUMSQ('(3) MB_Glaciers_R23p2-5.5km'!$BD44:CP44))</f>
        <v>10.213922724387752</v>
      </c>
      <c r="CO44" s="2">
        <f>SQRT(SUMSQ('(3) MB_Glaciers_R23p2-5.5km'!$BD44:CQ44))</f>
        <v>10.469026373155828</v>
      </c>
      <c r="CP44" s="2">
        <f>SQRT(SUMSQ('(3) MB_Glaciers_R23p2-5.5km'!$BD44:CR44))</f>
        <v>10.758174621391326</v>
      </c>
      <c r="CQ44" s="2">
        <f>SQRT(SUMSQ('(3) MB_Glaciers_R23p2-5.5km'!$BD44:CS44))</f>
        <v>11.014663918725748</v>
      </c>
      <c r="CR44" s="2">
        <f>SQRT(SUMSQ('(3) MB_Glaciers_R23p2-5.5km'!$BD44:CT44))</f>
        <v>11.237311120019028</v>
      </c>
      <c r="CS44" s="2">
        <f>SQRT(SUMSQ('(3) MB_Glaciers_R23p2-5.5km'!$BD44:CU44))</f>
        <v>11.562191771855082</v>
      </c>
      <c r="CT44" s="2">
        <f>SQRT(SUMSQ('(3) MB_Glaciers_R23p2-5.5km'!$BD44:CV44))</f>
        <v>11.805642674149722</v>
      </c>
      <c r="CU44" s="2">
        <f>SQRT(SUMSQ('(3) MB_Glaciers_R23p2-5.5km'!$BD44:CW44))</f>
        <v>12.066699120551307</v>
      </c>
      <c r="CV44" s="2">
        <f>SQRT(SUMSQ('(3) MB_Glaciers_R23p2-5.5km'!$BD44:CX44))</f>
        <v>12.335150977067928</v>
      </c>
    </row>
    <row r="45" spans="1:100" x14ac:dyDescent="0.2">
      <c r="A45" s="169" t="s">
        <v>6</v>
      </c>
      <c r="B45" s="3" t="s">
        <v>178</v>
      </c>
      <c r="C45" s="170">
        <f>'(3) MB_Glaciers_R23p2-5.5km'!C45</f>
        <v>4.7283929250001577E-3</v>
      </c>
      <c r="D45" s="170">
        <f>C45+'(3) MB_Glaciers_R23p2-5.5km'!D45</f>
        <v>0.45945678585000027</v>
      </c>
      <c r="E45" s="170">
        <f>D45+'(3) MB_Glaciers_R23p2-5.5km'!E45</f>
        <v>0.50418517877500035</v>
      </c>
      <c r="F45" s="170">
        <f>E45+'(3) MB_Glaciers_R23p2-5.5km'!F45</f>
        <v>0.64891357170000041</v>
      </c>
      <c r="G45" s="170">
        <f>F45+'(3) MB_Glaciers_R23p2-5.5km'!G45</f>
        <v>0.75364196462500055</v>
      </c>
      <c r="H45" s="170">
        <f>G45+'(3) MB_Glaciers_R23p2-5.5km'!H45</f>
        <v>1.2932628623930005</v>
      </c>
      <c r="I45" s="170">
        <f>H45+'(3) MB_Glaciers_R23p2-5.5km'!I45</f>
        <v>1.2884927444970007</v>
      </c>
      <c r="J45" s="170">
        <f>I45+'(3) MB_Glaciers_R23p2-5.5km'!J45</f>
        <v>1.4893316109370007</v>
      </c>
      <c r="K45" s="170">
        <f>J45+'(3) MB_Glaciers_R23p2-5.5km'!K45</f>
        <v>1.3150629822200008</v>
      </c>
      <c r="L45" s="170">
        <f>K45+'(3) MB_Glaciers_R23p2-5.5km'!L45</f>
        <v>1.046403337839001</v>
      </c>
      <c r="M45" s="170">
        <f>L45+'(3) MB_Glaciers_R23p2-5.5km'!M45</f>
        <v>0.79263619830100107</v>
      </c>
      <c r="N45" s="170">
        <f>M45+'(3) MB_Glaciers_R23p2-5.5km'!N45</f>
        <v>0.66447804309900116</v>
      </c>
      <c r="O45" s="170">
        <f>N45+'(3) MB_Glaciers_R23p2-5.5km'!O45</f>
        <v>0.67121239274000122</v>
      </c>
      <c r="P45" s="170">
        <f>O45+'(3) MB_Glaciers_R23p2-5.5km'!P45</f>
        <v>0.30355572671700126</v>
      </c>
      <c r="Q45" s="170">
        <f>P45+'(3) MB_Glaciers_R23p2-5.5km'!Q45</f>
        <v>-9.8491954969998519E-2</v>
      </c>
      <c r="R45" s="170">
        <f>Q45+'(3) MB_Glaciers_R23p2-5.5km'!R45</f>
        <v>2.0330407346001556E-2</v>
      </c>
      <c r="S45" s="170">
        <f>R45+'(3) MB_Glaciers_R23p2-5.5km'!S45</f>
        <v>-0.2983876975689983</v>
      </c>
      <c r="T45" s="170">
        <f>S45+'(3) MB_Glaciers_R23p2-5.5km'!T45</f>
        <v>-0.68764808316699821</v>
      </c>
      <c r="U45" s="170">
        <f>T45+'(3) MB_Glaciers_R23p2-5.5km'!U45</f>
        <v>-0.96057008116699816</v>
      </c>
      <c r="V45" s="170">
        <f>U45+'(3) MB_Glaciers_R23p2-5.5km'!V45</f>
        <v>-0.77056805516699811</v>
      </c>
      <c r="W45" s="170">
        <f>V45+'(3) MB_Glaciers_R23p2-5.5km'!W45</f>
        <v>-0.84756800927099807</v>
      </c>
      <c r="X45" s="170">
        <f>W45+'(3) MB_Glaciers_R23p2-5.5km'!X45</f>
        <v>-1.2122629435049981</v>
      </c>
      <c r="Y45" s="170">
        <f>X45+'(3) MB_Glaciers_R23p2-5.5km'!Y45</f>
        <v>-1.4862206463299981</v>
      </c>
      <c r="Z45" s="170">
        <f>Y45+'(3) MB_Glaciers_R23p2-5.5km'!Z45</f>
        <v>-1.7994781156939981</v>
      </c>
      <c r="AA45" s="170">
        <f>Z45+'(3) MB_Glaciers_R23p2-5.5km'!AA45</f>
        <v>-1.6800806252959979</v>
      </c>
      <c r="AB45" s="170">
        <f>AA45+'(3) MB_Glaciers_R23p2-5.5km'!AB45</f>
        <v>-1.744326011435998</v>
      </c>
      <c r="AC45" s="170">
        <f>AB45+'(3) MB_Glaciers_R23p2-5.5km'!AC45</f>
        <v>-1.5353156957679979</v>
      </c>
      <c r="AD45" s="170">
        <f>AC45+'(3) MB_Glaciers_R23p2-5.5km'!AD45</f>
        <v>-1.8124290142739978</v>
      </c>
      <c r="AE45" s="170">
        <f>AD45+'(3) MB_Glaciers_R23p2-5.5km'!AE45</f>
        <v>-2.0370605049939976</v>
      </c>
      <c r="AF45" s="170">
        <f>AE45+'(3) MB_Glaciers_R23p2-5.5km'!AF45</f>
        <v>-1.8967614269179975</v>
      </c>
      <c r="AG45" s="170">
        <f>AF45+'(3) MB_Glaciers_R23p2-5.5km'!AG45</f>
        <v>-2.4599482185039978</v>
      </c>
      <c r="AH45" s="170">
        <f>AG45+'(3) MB_Glaciers_R23p2-5.5km'!AH45</f>
        <v>-3.0167139693339977</v>
      </c>
      <c r="AI45" s="170">
        <f>AH45+'(3) MB_Glaciers_R23p2-5.5km'!AI45</f>
        <v>-3.0743107526539974</v>
      </c>
      <c r="AJ45" s="170">
        <f>AI45+'(3) MB_Glaciers_R23p2-5.5km'!AJ45</f>
        <v>-3.0551203092939976</v>
      </c>
      <c r="AK45" s="170">
        <f>AJ45+'(3) MB_Glaciers_R23p2-5.5km'!AK45</f>
        <v>-3.3569213393759973</v>
      </c>
      <c r="AL45" s="170">
        <f>AK45+'(3) MB_Glaciers_R23p2-5.5km'!AL45</f>
        <v>-3.7398232961299973</v>
      </c>
      <c r="AM45" s="170">
        <f>AL45+'(3) MB_Glaciers_R23p2-5.5km'!AM45</f>
        <v>-4.2092349941249969</v>
      </c>
      <c r="AN45" s="170">
        <f>AM45+'(3) MB_Glaciers_R23p2-5.5km'!AN45</f>
        <v>-4.5489391173799971</v>
      </c>
      <c r="AO45" s="170">
        <f>AN45+'(3) MB_Glaciers_R23p2-5.5km'!AO45</f>
        <v>-4.9451514412619968</v>
      </c>
      <c r="AP45" s="170">
        <f>AO45+'(3) MB_Glaciers_R23p2-5.5km'!AP45</f>
        <v>-5.341503694385997</v>
      </c>
      <c r="AQ45" s="170">
        <f>AP45+'(3) MB_Glaciers_R23p2-5.5km'!AQ45</f>
        <v>-5.8771155131119972</v>
      </c>
      <c r="AR45" s="170">
        <f>AQ45+'(3) MB_Glaciers_R23p2-5.5km'!AR45</f>
        <v>-6.289241106011997</v>
      </c>
      <c r="AS45" s="170">
        <f>AR45+'(3) MB_Glaciers_R23p2-5.5km'!AS45</f>
        <v>-6.5731682152089972</v>
      </c>
      <c r="AT45" s="170">
        <f>AS45+'(3) MB_Glaciers_R23p2-5.5km'!AT45</f>
        <v>-6.788201231570997</v>
      </c>
      <c r="AU45" s="170">
        <f>AT45+'(3) MB_Glaciers_R23p2-5.5km'!AU45</f>
        <v>-6.8400788683129967</v>
      </c>
      <c r="AV45" s="170">
        <f>AU45+'(3) MB_Glaciers_R23p2-5.5km'!AV45</f>
        <v>-7.1019565050549964</v>
      </c>
      <c r="AW45" s="2">
        <f>AV45+'(3) MB_Glaciers_R23p2-5.5km'!AW45</f>
        <v>-7.2195931331479963</v>
      </c>
      <c r="BB45" s="2">
        <f>SQRT('(5) year_D_R23p2-5.5km'!BN43^2+'(5) year_D_R23p2-5.5km'!$M43^2)</f>
        <v>0.22784888774455123</v>
      </c>
      <c r="BC45" s="2">
        <f>SQRT(SUMSQ('(3) MB_Glaciers_R23p2-5.5km'!$BD45:BE45))</f>
        <v>0.29486493034905797</v>
      </c>
      <c r="BD45" s="2">
        <f>SQRT(SUMSQ('(3) MB_Glaciers_R23p2-5.5km'!$BD45:BF45))</f>
        <v>0.33023919719734707</v>
      </c>
      <c r="BE45" s="2">
        <f>SQRT(SUMSQ('(3) MB_Glaciers_R23p2-5.5km'!$BD45:BG45))</f>
        <v>0.3491198180338545</v>
      </c>
      <c r="BF45" s="2">
        <f>SQRT(SUMSQ('(3) MB_Glaciers_R23p2-5.5km'!$BD45:BH45))</f>
        <v>0.36091534137906395</v>
      </c>
      <c r="BG45" s="2">
        <f>SQRT(SUMSQ('(3) MB_Glaciers_R23p2-5.5km'!$BD45:BI45))</f>
        <v>0.37551109053751486</v>
      </c>
      <c r="BH45" s="2">
        <f>SQRT(SUMSQ('(3) MB_Glaciers_R23p2-5.5km'!$BD45:BJ45))</f>
        <v>0.39510208715056072</v>
      </c>
      <c r="BI45" s="2">
        <f>SQRT(SUMSQ('(3) MB_Glaciers_R23p2-5.5km'!$BD45:BK45))</f>
        <v>0.42062492637302956</v>
      </c>
      <c r="BJ45" s="2">
        <f>SQRT(SUMSQ('(3) MB_Glaciers_R23p2-5.5km'!$BD45:BL45))</f>
        <v>0.45267081047744823</v>
      </c>
      <c r="BK45" s="2">
        <f>SQRT(SUMSQ('(3) MB_Glaciers_R23p2-5.5km'!$BD45:BM45))</f>
        <v>0.49129723491053989</v>
      </c>
      <c r="BL45" s="2">
        <f>SQRT(SUMSQ('(3) MB_Glaciers_R23p2-5.5km'!$BD45:BN45))</f>
        <v>0.52195073797869307</v>
      </c>
      <c r="BM45" s="2">
        <f>SQRT(SUMSQ('(3) MB_Glaciers_R23p2-5.5km'!$BD45:BO45))</f>
        <v>0.54656568441072917</v>
      </c>
      <c r="BN45" s="2">
        <f>SQRT(SUMSQ('(3) MB_Glaciers_R23p2-5.5km'!$BD45:BP45))</f>
        <v>0.56669290667932137</v>
      </c>
      <c r="BO45" s="2">
        <f>SQRT(SUMSQ('(3) MB_Glaciers_R23p2-5.5km'!$BD45:BQ45))</f>
        <v>0.58357521588232508</v>
      </c>
      <c r="BP45" s="2">
        <f>SQRT(SUMSQ('(3) MB_Glaciers_R23p2-5.5km'!$BD45:BR45))</f>
        <v>0.59941204494222577</v>
      </c>
      <c r="BQ45" s="2">
        <f>SQRT(SUMSQ('(3) MB_Glaciers_R23p2-5.5km'!$BD45:BS45))</f>
        <v>0.61491895980784284</v>
      </c>
      <c r="BR45" s="2">
        <f>SQRT(SUMSQ('(3) MB_Glaciers_R23p2-5.5km'!$BD45:BT45))</f>
        <v>0.62845023288764945</v>
      </c>
      <c r="BS45" s="2">
        <f>SQRT(SUMSQ('(3) MB_Glaciers_R23p2-5.5km'!$BD45:BU45))</f>
        <v>0.64099126033570608</v>
      </c>
      <c r="BT45" s="2">
        <f>SQRT(SUMSQ('(3) MB_Glaciers_R23p2-5.5km'!$BD45:BV45))</f>
        <v>0.65052780597328519</v>
      </c>
      <c r="BU45" s="2">
        <f>SQRT(SUMSQ('(3) MB_Glaciers_R23p2-5.5km'!$BD45:BW45))</f>
        <v>0.66163708759003292</v>
      </c>
      <c r="BV45" s="2">
        <f>SQRT(SUMSQ('(3) MB_Glaciers_R23p2-5.5km'!$BD45:BX45))</f>
        <v>0.6729507269496855</v>
      </c>
      <c r="BW45" s="2">
        <f>SQRT(SUMSQ('(3) MB_Glaciers_R23p2-5.5km'!$BD45:BY45))</f>
        <v>0.68362103537216801</v>
      </c>
      <c r="BX45" s="2">
        <f>SQRT(SUMSQ('(3) MB_Glaciers_R23p2-5.5km'!$BD45:BZ45))</f>
        <v>0.69497065680999237</v>
      </c>
      <c r="BY45" s="2">
        <f>SQRT(SUMSQ('(3) MB_Glaciers_R23p2-5.5km'!$BD45:CA45))</f>
        <v>0.70700464633943261</v>
      </c>
      <c r="BZ45" s="2">
        <f>SQRT(SUMSQ('(3) MB_Glaciers_R23p2-5.5km'!$BD45:CB45))</f>
        <v>0.72107930939045262</v>
      </c>
      <c r="CA45" s="2">
        <f>SQRT(SUMSQ('(3) MB_Glaciers_R23p2-5.5km'!$BD45:CC45))</f>
        <v>0.73177870919298438</v>
      </c>
      <c r="CB45" s="2">
        <f>SQRT(SUMSQ('(3) MB_Glaciers_R23p2-5.5km'!$BD45:CD45))</f>
        <v>0.74392845701102406</v>
      </c>
      <c r="CC45" s="2">
        <f>SQRT(SUMSQ('(3) MB_Glaciers_R23p2-5.5km'!$BD45:CE45))</f>
        <v>0.75785364387439125</v>
      </c>
      <c r="CD45" s="2">
        <f>SQRT(SUMSQ('(3) MB_Glaciers_R23p2-5.5km'!$BD45:CF45))</f>
        <v>0.77337346534200657</v>
      </c>
      <c r="CE45" s="2">
        <f>SQRT(SUMSQ('(3) MB_Glaciers_R23p2-5.5km'!$BD45:CG45))</f>
        <v>0.78608555053696572</v>
      </c>
      <c r="CF45" s="2">
        <f>SQRT(SUMSQ('(3) MB_Glaciers_R23p2-5.5km'!$BD45:CH45))</f>
        <v>0.80107648788736885</v>
      </c>
      <c r="CG45" s="2">
        <f>SQRT(SUMSQ('(3) MB_Glaciers_R23p2-5.5km'!$BD45:CI45))</f>
        <v>0.8145429352494038</v>
      </c>
      <c r="CH45" s="2">
        <f>SQRT(SUMSQ('(3) MB_Glaciers_R23p2-5.5km'!$BD45:CJ45))</f>
        <v>0.82254569378636555</v>
      </c>
      <c r="CI45" s="2">
        <f>SQRT(SUMSQ('(3) MB_Glaciers_R23p2-5.5km'!$BD45:CK45))</f>
        <v>0.8313569660063852</v>
      </c>
      <c r="CJ45" s="2">
        <f>SQRT(SUMSQ('(3) MB_Glaciers_R23p2-5.5km'!$BD45:CL45))</f>
        <v>0.84026551489746493</v>
      </c>
      <c r="CK45" s="2">
        <f>SQRT(SUMSQ('(3) MB_Glaciers_R23p2-5.5km'!$BD45:CM45))</f>
        <v>0.84902588882933483</v>
      </c>
      <c r="CL45" s="2">
        <f>SQRT(SUMSQ('(3) MB_Glaciers_R23p2-5.5km'!$BD45:CN45))</f>
        <v>0.85837249433611995</v>
      </c>
      <c r="CM45" s="2">
        <f>SQRT(SUMSQ('(3) MB_Glaciers_R23p2-5.5km'!$BD45:CO45))</f>
        <v>0.86878009427947323</v>
      </c>
      <c r="CN45" s="2">
        <f>SQRT(SUMSQ('(3) MB_Glaciers_R23p2-5.5km'!$BD45:CP45))</f>
        <v>0.87822162624553335</v>
      </c>
      <c r="CO45" s="2">
        <f>SQRT(SUMSQ('(3) MB_Glaciers_R23p2-5.5km'!$BD45:CQ45))</f>
        <v>0.88586116266188553</v>
      </c>
      <c r="CP45" s="2">
        <f>SQRT(SUMSQ('(3) MB_Glaciers_R23p2-5.5km'!$BD45:CR45))</f>
        <v>0.89519432167912449</v>
      </c>
      <c r="CQ45" s="2">
        <f>SQRT(SUMSQ('(3) MB_Glaciers_R23p2-5.5km'!$BD45:CS45))</f>
        <v>0.90347006109802563</v>
      </c>
      <c r="CR45" s="2">
        <f>SQRT(SUMSQ('(3) MB_Glaciers_R23p2-5.5km'!$BD45:CT45))</f>
        <v>0.91020173223459899</v>
      </c>
      <c r="CS45" s="2">
        <f>SQRT(SUMSQ('(3) MB_Glaciers_R23p2-5.5km'!$BD45:CU45))</f>
        <v>0.91592568689979503</v>
      </c>
      <c r="CT45" s="2">
        <f>SQRT(SUMSQ('(3) MB_Glaciers_R23p2-5.5km'!$BD45:CV45))</f>
        <v>0.92178916892975948</v>
      </c>
      <c r="CU45" s="2">
        <f>SQRT(SUMSQ('(3) MB_Glaciers_R23p2-5.5km'!$BD45:CW45))</f>
        <v>0.92768942117793907</v>
      </c>
      <c r="CV45" s="2">
        <f>SQRT(SUMSQ('(3) MB_Glaciers_R23p2-5.5km'!$BD45:CX45))</f>
        <v>0.93363271455626951</v>
      </c>
    </row>
    <row r="46" spans="1:100" x14ac:dyDescent="0.2">
      <c r="A46" s="169" t="s">
        <v>4</v>
      </c>
      <c r="B46" s="3" t="s">
        <v>178</v>
      </c>
      <c r="C46" s="170">
        <f>'(3) MB_Glaciers_R23p2-5.5km'!C46</f>
        <v>-0.66991999999999985</v>
      </c>
      <c r="D46" s="170">
        <f>C46+'(3) MB_Glaciers_R23p2-5.5km'!D46</f>
        <v>2.0160000000000178E-2</v>
      </c>
      <c r="E46" s="170">
        <f>D46+'(3) MB_Glaciers_R23p2-5.5km'!E46</f>
        <v>-0.50975999999999977</v>
      </c>
      <c r="F46" s="170">
        <f>E46+'(3) MB_Glaciers_R23p2-5.5km'!F46</f>
        <v>-0.81967999999999974</v>
      </c>
      <c r="G46" s="170">
        <f>F46+'(3) MB_Glaciers_R23p2-5.5km'!G46</f>
        <v>-1.2095999999999998</v>
      </c>
      <c r="H46" s="170">
        <f>G46+'(3) MB_Glaciers_R23p2-5.5km'!H46</f>
        <v>0.24048000000000047</v>
      </c>
      <c r="I46" s="170">
        <f>H46+'(3) MB_Glaciers_R23p2-5.5km'!I46</f>
        <v>1.0560000000000569E-2</v>
      </c>
      <c r="J46" s="170">
        <f>I46+'(3) MB_Glaciers_R23p2-5.5km'!J46</f>
        <v>0.50064000000000042</v>
      </c>
      <c r="K46" s="170">
        <f>J46+'(3) MB_Glaciers_R23p2-5.5km'!K46</f>
        <v>-5.9279999999999555E-2</v>
      </c>
      <c r="L46" s="170">
        <f>K46+'(3) MB_Glaciers_R23p2-5.5km'!L46</f>
        <v>-0.99919999999999942</v>
      </c>
      <c r="M46" s="170">
        <f>L46+'(3) MB_Glaciers_R23p2-5.5km'!M46</f>
        <v>-1.8091199999999994</v>
      </c>
      <c r="N46" s="170">
        <f>M46+'(3) MB_Glaciers_R23p2-5.5km'!N46</f>
        <v>-2.0690399999999993</v>
      </c>
      <c r="O46" s="170">
        <f>N46+'(3) MB_Glaciers_R23p2-5.5km'!O46</f>
        <v>-1.8989599999999993</v>
      </c>
      <c r="P46" s="170">
        <f>O46+'(3) MB_Glaciers_R23p2-5.5km'!P46</f>
        <v>-2.7788799999999991</v>
      </c>
      <c r="Q46" s="170">
        <f>P46+'(3) MB_Glaciers_R23p2-5.5km'!Q46</f>
        <v>-3.5804434399999989</v>
      </c>
      <c r="R46" s="170">
        <f>Q46+'(3) MB_Glaciers_R23p2-5.5km'!R46</f>
        <v>-3.0036801599999987</v>
      </c>
      <c r="S46" s="170">
        <f>R46+'(3) MB_Glaciers_R23p2-5.5km'!S46</f>
        <v>-3.6640611524799986</v>
      </c>
      <c r="T46" s="170">
        <f>S46+'(3) MB_Glaciers_R23p2-5.5km'!T46</f>
        <v>-4.4937900907199984</v>
      </c>
      <c r="U46" s="170">
        <f>T46+'(3) MB_Glaciers_R23p2-5.5km'!U46</f>
        <v>-5.3953112971199984</v>
      </c>
      <c r="V46" s="170">
        <f>U46+'(3) MB_Glaciers_R23p2-5.5km'!V46</f>
        <v>-4.7163064452799981</v>
      </c>
      <c r="W46" s="170">
        <f>V46+'(3) MB_Glaciers_R23p2-5.5km'!W46</f>
        <v>-4.9966268599199974</v>
      </c>
      <c r="X46" s="170">
        <f>W46+'(3) MB_Glaciers_R23p2-5.5km'!X46</f>
        <v>-5.9265320927999969</v>
      </c>
      <c r="Y46" s="170">
        <f>X46+'(3) MB_Glaciers_R23p2-5.5km'!Y46</f>
        <v>-6.6822066326399971</v>
      </c>
      <c r="Z46" s="170">
        <f>Y46+'(3) MB_Glaciers_R23p2-5.5km'!Z46</f>
        <v>-7.5989357091199974</v>
      </c>
      <c r="AA46" s="170">
        <f>Z46+'(3) MB_Glaciers_R23p2-5.5km'!AA46</f>
        <v>-6.9345938195999963</v>
      </c>
      <c r="AB46" s="170">
        <f>AA46+'(3) MB_Glaciers_R23p2-5.5km'!AB46</f>
        <v>-7.4699019138399967</v>
      </c>
      <c r="AC46" s="170">
        <f>AB46+'(3) MB_Glaciers_R23p2-5.5km'!AC46</f>
        <v>-6.6061525579199962</v>
      </c>
      <c r="AD46" s="170">
        <f>AC46+'(3) MB_Glaciers_R23p2-5.5km'!AD46</f>
        <v>-7.5660950376799958</v>
      </c>
      <c r="AE46" s="170">
        <f>AD46+'(3) MB_Glaciers_R23p2-5.5km'!AE46</f>
        <v>-8.2905634466399967</v>
      </c>
      <c r="AF46" s="170">
        <f>AE46+'(3) MB_Glaciers_R23p2-5.5km'!AF46</f>
        <v>-7.7855999945599965</v>
      </c>
      <c r="AG46" s="170">
        <f>AF46+'(3) MB_Glaciers_R23p2-5.5km'!AG46</f>
        <v>-9.3075004521599958</v>
      </c>
      <c r="AH46" s="170">
        <f>AG46+'(3) MB_Glaciers_R23p2-5.5km'!AH46</f>
        <v>-11.028644428479996</v>
      </c>
      <c r="AI46" s="170">
        <f>AH46+'(3) MB_Glaciers_R23p2-5.5km'!AI46</f>
        <v>-11.463072113199996</v>
      </c>
      <c r="AJ46" s="170">
        <f>AI46+'(3) MB_Glaciers_R23p2-5.5km'!AJ46</f>
        <v>-11.357912406639995</v>
      </c>
      <c r="AK46" s="170">
        <f>AJ46+'(3) MB_Glaciers_R23p2-5.5km'!AK46</f>
        <v>-12.611672817839995</v>
      </c>
      <c r="AL46" s="170">
        <f>AK46+'(3) MB_Glaciers_R23p2-5.5km'!AL46</f>
        <v>-13.818058227759995</v>
      </c>
      <c r="AM46" s="170">
        <f>AL46+'(3) MB_Glaciers_R23p2-5.5km'!AM46</f>
        <v>-15.323544631279994</v>
      </c>
      <c r="AN46" s="170">
        <f>AM46+'(3) MB_Glaciers_R23p2-5.5km'!AN46</f>
        <v>-16.629838167119992</v>
      </c>
      <c r="AO46" s="170">
        <f>AN46+'(3) MB_Glaciers_R23p2-5.5km'!AO46</f>
        <v>-18.258187505519992</v>
      </c>
      <c r="AP46" s="170">
        <f>AO46+'(3) MB_Glaciers_R23p2-5.5km'!AP46</f>
        <v>-19.911564988639991</v>
      </c>
      <c r="AQ46" s="170">
        <f>AP46+'(3) MB_Glaciers_R23p2-5.5km'!AQ46</f>
        <v>-21.649420116959991</v>
      </c>
      <c r="AR46" s="170">
        <f>AQ46+'(3) MB_Glaciers_R23p2-5.5km'!AR46</f>
        <v>-23.119880084639991</v>
      </c>
      <c r="AS46" s="170">
        <f>AR46+'(3) MB_Glaciers_R23p2-5.5km'!AS46</f>
        <v>-24.490600714399992</v>
      </c>
      <c r="AT46" s="170">
        <f>AS46+'(3) MB_Glaciers_R23p2-5.5km'!AT46</f>
        <v>-25.707396718399991</v>
      </c>
      <c r="AU46" s="170">
        <f>AT46+'(3) MB_Glaciers_R23p2-5.5km'!AU46</f>
        <v>-26.639094877599991</v>
      </c>
      <c r="AV46" s="170">
        <f>AU46+'(3) MB_Glaciers_R23p2-5.5km'!AV46</f>
        <v>-28.165236613199991</v>
      </c>
      <c r="AW46" s="2">
        <f>AV46+'(3) MB_Glaciers_R23p2-5.5km'!AW46</f>
        <v>-29.19806188143999</v>
      </c>
      <c r="BB46" s="2">
        <f>SQRT('(5) year_D_R23p2-5.5km'!BN44^2+'(5) year_D_R23p2-5.5km'!$M44^2)</f>
        <v>2.3797147639880469</v>
      </c>
      <c r="BC46" s="2">
        <f>SQRT(SUMSQ('(3) MB_Glaciers_R23p2-5.5km'!$BD46:BE46))</f>
        <v>3.2090994743811132</v>
      </c>
      <c r="BD46" s="2">
        <f>SQRT(SUMSQ('(3) MB_Glaciers_R23p2-5.5km'!$BD46:BF46))</f>
        <v>3.7493180127297854</v>
      </c>
      <c r="BE46" s="2">
        <f>SQRT(SUMSQ('(3) MB_Glaciers_R23p2-5.5km'!$BD46:BG46))</f>
        <v>4.130148029515591</v>
      </c>
      <c r="BF46" s="2">
        <f>SQRT(SUMSQ('(3) MB_Glaciers_R23p2-5.5km'!$BD46:BH46))</f>
        <v>4.40732500028916</v>
      </c>
      <c r="BG46" s="2">
        <f>SQRT(SUMSQ('(3) MB_Glaciers_R23p2-5.5km'!$BD46:BI46))</f>
        <v>4.6100138903062273</v>
      </c>
      <c r="BH46" s="2">
        <f>SQRT(SUMSQ('(3) MB_Glaciers_R23p2-5.5km'!$BD46:BJ46))</f>
        <v>4.7575615347021945</v>
      </c>
      <c r="BI46" s="2">
        <f>SQRT(SUMSQ('(3) MB_Glaciers_R23p2-5.5km'!$BD46:BK46))</f>
        <v>4.8629606837855679</v>
      </c>
      <c r="BJ46" s="2">
        <f>SQRT(SUMSQ('(3) MB_Glaciers_R23p2-5.5km'!$BD46:BL46))</f>
        <v>4.9359838489771368</v>
      </c>
      <c r="BK46" s="2">
        <f>SQRT(SUMSQ('(3) MB_Glaciers_R23p2-5.5km'!$BD46:BM46))</f>
        <v>4.9846704008011331</v>
      </c>
      <c r="BL46" s="2">
        <f>SQRT(SUMSQ('(3) MB_Glaciers_R23p2-5.5km'!$BD46:BN46))</f>
        <v>5.0148385972220488</v>
      </c>
      <c r="BM46" s="2">
        <f>SQRT(SUMSQ('(3) MB_Glaciers_R23p2-5.5km'!$BD46:BO46))</f>
        <v>5.0318835010080516</v>
      </c>
      <c r="BN46" s="2">
        <f>SQRT(SUMSQ('(3) MB_Glaciers_R23p2-5.5km'!$BD46:BP46))</f>
        <v>5.0401751852839434</v>
      </c>
      <c r="BO46" s="2">
        <f>SQRT(SUMSQ('(3) MB_Glaciers_R23p2-5.5km'!$BD46:BQ46))</f>
        <v>5.0444432350406663</v>
      </c>
      <c r="BP46" s="2">
        <f>SQRT(SUMSQ('(3) MB_Glaciers_R23p2-5.5km'!$BD46:BR46))</f>
        <v>5.0480788101722105</v>
      </c>
      <c r="BQ46" s="2">
        <f>SQRT(SUMSQ('(3) MB_Glaciers_R23p2-5.5km'!$BD46:BS46))</f>
        <v>5.0522811098066382</v>
      </c>
      <c r="BR46" s="2">
        <f>SQRT(SUMSQ('(3) MB_Glaciers_R23p2-5.5km'!$BD46:BT46))</f>
        <v>5.0555185694319809</v>
      </c>
      <c r="BS46" s="2">
        <f>SQRT(SUMSQ('(3) MB_Glaciers_R23p2-5.5km'!$BD46:BU46))</f>
        <v>5.0602715020171329</v>
      </c>
      <c r="BT46" s="2">
        <f>SQRT(SUMSQ('(3) MB_Glaciers_R23p2-5.5km'!$BD46:BV46))</f>
        <v>5.0680988986333313</v>
      </c>
      <c r="BU46" s="2">
        <f>SQRT(SUMSQ('(3) MB_Glaciers_R23p2-5.5km'!$BD46:BW46))</f>
        <v>5.076020449652261</v>
      </c>
      <c r="BV46" s="2">
        <f>SQRT(SUMSQ('(3) MB_Glaciers_R23p2-5.5km'!$BD46:BX46))</f>
        <v>5.0809670299321938</v>
      </c>
      <c r="BW46" s="2">
        <f>SQRT(SUMSQ('(3) MB_Glaciers_R23p2-5.5km'!$BD46:BY46))</f>
        <v>5.0849103878053059</v>
      </c>
      <c r="BX46" s="2">
        <f>SQRT(SUMSQ('(3) MB_Glaciers_R23p2-5.5km'!$BD46:BZ46))</f>
        <v>5.0902898663794147</v>
      </c>
      <c r="BY46" s="2">
        <f>SQRT(SUMSQ('(3) MB_Glaciers_R23p2-5.5km'!$BD46:CA46))</f>
        <v>5.0950947353898135</v>
      </c>
      <c r="BZ46" s="2">
        <f>SQRT(SUMSQ('(3) MB_Glaciers_R23p2-5.5km'!$BD46:CB46))</f>
        <v>5.099465763486914</v>
      </c>
      <c r="CA46" s="2">
        <f>SQRT(SUMSQ('(3) MB_Glaciers_R23p2-5.5km'!$BD46:CC46))</f>
        <v>5.1039615697712879</v>
      </c>
      <c r="CB46" s="2">
        <f>SQRT(SUMSQ('(3) MB_Glaciers_R23p2-5.5km'!$BD46:CD46))</f>
        <v>5.1081703317952192</v>
      </c>
      <c r="CC46" s="2">
        <f>SQRT(SUMSQ('(3) MB_Glaciers_R23p2-5.5km'!$BD46:CE46))</f>
        <v>5.1141272912191313</v>
      </c>
      <c r="CD46" s="2">
        <f>SQRT(SUMSQ('(3) MB_Glaciers_R23p2-5.5km'!$BD46:CF46))</f>
        <v>5.1199560631344401</v>
      </c>
      <c r="CE46" s="2">
        <f>SQRT(SUMSQ('(3) MB_Glaciers_R23p2-5.5km'!$BD46:CG46))</f>
        <v>5.1249811070591056</v>
      </c>
      <c r="CF46" s="2">
        <f>SQRT(SUMSQ('(3) MB_Glaciers_R23p2-5.5km'!$BD46:CH46))</f>
        <v>5.1299897460999864</v>
      </c>
      <c r="CG46" s="2">
        <f>SQRT(SUMSQ('(3) MB_Glaciers_R23p2-5.5km'!$BD46:CI46))</f>
        <v>5.1339852645502519</v>
      </c>
      <c r="CH46" s="2">
        <f>SQRT(SUMSQ('(3) MB_Glaciers_R23p2-5.5km'!$BD46:CJ46))</f>
        <v>5.1382142942781917</v>
      </c>
      <c r="CI46" s="2">
        <f>SQRT(SUMSQ('(3) MB_Glaciers_R23p2-5.5km'!$BD46:CK46))</f>
        <v>5.1418342014949925</v>
      </c>
      <c r="CJ46" s="2">
        <f>SQRT(SUMSQ('(3) MB_Glaciers_R23p2-5.5km'!$BD46:CL46))</f>
        <v>5.1465363442815226</v>
      </c>
      <c r="CK46" s="2">
        <f>SQRT(SUMSQ('(3) MB_Glaciers_R23p2-5.5km'!$BD46:CM46))</f>
        <v>5.1507809236611886</v>
      </c>
      <c r="CL46" s="2">
        <f>SQRT(SUMSQ('(3) MB_Glaciers_R23p2-5.5km'!$BD46:CN46))</f>
        <v>5.1550794038556926</v>
      </c>
      <c r="CM46" s="2">
        <f>SQRT(SUMSQ('(3) MB_Glaciers_R23p2-5.5km'!$BD46:CO46))</f>
        <v>5.1597400877128772</v>
      </c>
      <c r="CN46" s="2">
        <f>SQRT(SUMSQ('(3) MB_Glaciers_R23p2-5.5km'!$BD46:CP46))</f>
        <v>5.1646803343393932</v>
      </c>
      <c r="CO46" s="2">
        <f>SQRT(SUMSQ('(3) MB_Glaciers_R23p2-5.5km'!$BD46:CQ46))</f>
        <v>5.1687654077388254</v>
      </c>
      <c r="CP46" s="2">
        <f>SQRT(SUMSQ('(3) MB_Glaciers_R23p2-5.5km'!$BD46:CR46))</f>
        <v>5.1725382452967397</v>
      </c>
      <c r="CQ46" s="2">
        <f>SQRT(SUMSQ('(3) MB_Glaciers_R23p2-5.5km'!$BD46:CS46))</f>
        <v>5.1758982080286309</v>
      </c>
      <c r="CR46" s="2">
        <f>SQRT(SUMSQ('(3) MB_Glaciers_R23p2-5.5km'!$BD46:CT46))</f>
        <v>5.1796161886903755</v>
      </c>
      <c r="CS46" s="2">
        <f>SQRT(SUMSQ('(3) MB_Glaciers_R23p2-5.5km'!$BD46:CU46))</f>
        <v>5.1829741437071712</v>
      </c>
      <c r="CT46" s="2">
        <f>SQRT(SUMSQ('(3) MB_Glaciers_R23p2-5.5km'!$BD46:CV46))</f>
        <v>5.1874001250490016</v>
      </c>
      <c r="CU46" s="2">
        <f>SQRT(SUMSQ('(3) MB_Glaciers_R23p2-5.5km'!$BD46:CW46))</f>
        <v>5.1915709546317697</v>
      </c>
      <c r="CV46" s="2">
        <f>SQRT(SUMSQ('(3) MB_Glaciers_R23p2-5.5km'!$BD46:CX46))</f>
        <v>5.1953761795209363</v>
      </c>
    </row>
    <row r="47" spans="1:100" x14ac:dyDescent="0.2">
      <c r="A47" s="169" t="s">
        <v>3</v>
      </c>
      <c r="B47" s="3" t="s">
        <v>178</v>
      </c>
      <c r="C47" s="170">
        <f>'(3) MB_Glaciers_R23p2-5.5km'!C47</f>
        <v>-0.48512219999999928</v>
      </c>
      <c r="D47" s="170">
        <f>C47+'(3) MB_Glaciers_R23p2-5.5km'!D47</f>
        <v>2.7297556000000007</v>
      </c>
      <c r="E47" s="170">
        <f>D47+'(3) MB_Glaciers_R23p2-5.5km'!E47</f>
        <v>1.9546334000000005</v>
      </c>
      <c r="F47" s="170">
        <f>E47+'(3) MB_Glaciers_R23p2-5.5km'!F47</f>
        <v>3.0095112000000004</v>
      </c>
      <c r="G47" s="170">
        <f>F47+'(3) MB_Glaciers_R23p2-5.5km'!G47</f>
        <v>3.1743890000000015</v>
      </c>
      <c r="H47" s="170">
        <f>G47+'(3) MB_Glaciers_R23p2-5.5km'!H47</f>
        <v>10.819266800000003</v>
      </c>
      <c r="I47" s="170">
        <f>H47+'(3) MB_Glaciers_R23p2-5.5km'!I47</f>
        <v>11.454144600000003</v>
      </c>
      <c r="J47" s="170">
        <f>I47+'(3) MB_Glaciers_R23p2-5.5km'!J47</f>
        <v>14.529022400000002</v>
      </c>
      <c r="K47" s="170">
        <f>J47+'(3) MB_Glaciers_R23p2-5.5km'!K47</f>
        <v>15.073900200000002</v>
      </c>
      <c r="L47" s="170">
        <f>K47+'(3) MB_Glaciers_R23p2-5.5km'!L47</f>
        <v>13.988778000000003</v>
      </c>
      <c r="M47" s="170">
        <f>L47+'(3) MB_Glaciers_R23p2-5.5km'!M47</f>
        <v>13.173655800000004</v>
      </c>
      <c r="N47" s="170">
        <f>M47+'(3) MB_Glaciers_R23p2-5.5km'!N47</f>
        <v>12.968533600000004</v>
      </c>
      <c r="O47" s="170">
        <f>N47+'(3) MB_Glaciers_R23p2-5.5km'!O47</f>
        <v>13.653411400000005</v>
      </c>
      <c r="P47" s="170">
        <f>O47+'(3) MB_Glaciers_R23p2-5.5km'!P47</f>
        <v>14.238289200000006</v>
      </c>
      <c r="Q47" s="170">
        <f>P47+'(3) MB_Glaciers_R23p2-5.5km'!Q47</f>
        <v>12.627689200000006</v>
      </c>
      <c r="R47" s="170">
        <f>Q47+'(3) MB_Glaciers_R23p2-5.5km'!R47</f>
        <v>17.249470400000007</v>
      </c>
      <c r="S47" s="170">
        <f>R47+'(3) MB_Glaciers_R23p2-5.5km'!S47</f>
        <v>16.098155000000009</v>
      </c>
      <c r="T47" s="170">
        <f>S47+'(3) MB_Glaciers_R23p2-5.5km'!T47</f>
        <v>15.062233868400011</v>
      </c>
      <c r="U47" s="170">
        <f>T47+'(3) MB_Glaciers_R23p2-5.5km'!U47</f>
        <v>13.750465649600011</v>
      </c>
      <c r="V47" s="170">
        <f>U47+'(3) MB_Glaciers_R23p2-5.5km'!V47</f>
        <v>18.435097256400013</v>
      </c>
      <c r="W47" s="170">
        <f>V47+'(3) MB_Glaciers_R23p2-5.5km'!W47</f>
        <v>18.024915707600016</v>
      </c>
      <c r="X47" s="170">
        <f>W47+'(3) MB_Glaciers_R23p2-5.5km'!X47</f>
        <v>15.838752784400016</v>
      </c>
      <c r="Y47" s="170">
        <f>X47+'(3) MB_Glaciers_R23p2-5.5km'!Y47</f>
        <v>15.953790853400017</v>
      </c>
      <c r="Z47" s="170">
        <f>Y47+'(3) MB_Glaciers_R23p2-5.5km'!Z47</f>
        <v>15.659242176200019</v>
      </c>
      <c r="AA47" s="170">
        <f>Z47+'(3) MB_Glaciers_R23p2-5.5km'!AA47</f>
        <v>21.402779499400019</v>
      </c>
      <c r="AB47" s="170">
        <f>AA47+'(3) MB_Glaciers_R23p2-5.5km'!AB47</f>
        <v>20.886108600200018</v>
      </c>
      <c r="AC47" s="170">
        <f>AB47+'(3) MB_Glaciers_R23p2-5.5km'!AC47</f>
        <v>26.04167342320002</v>
      </c>
      <c r="AD47" s="170">
        <f>AC47+'(3) MB_Glaciers_R23p2-5.5km'!AD47</f>
        <v>24.743198836200023</v>
      </c>
      <c r="AE47" s="170">
        <f>AD47+'(3) MB_Glaciers_R23p2-5.5km'!AE47</f>
        <v>25.210684839200024</v>
      </c>
      <c r="AF47" s="170">
        <f>AE47+'(3) MB_Glaciers_R23p2-5.5km'!AF47</f>
        <v>28.323080316800024</v>
      </c>
      <c r="AG47" s="170">
        <f>AF47+'(3) MB_Glaciers_R23p2-5.5km'!AG47</f>
        <v>26.313117774000027</v>
      </c>
      <c r="AH47" s="170">
        <f>AG47+'(3) MB_Glaciers_R23p2-5.5km'!AH47</f>
        <v>24.028544304800029</v>
      </c>
      <c r="AI47" s="170">
        <f>AH47+'(3) MB_Glaciers_R23p2-5.5km'!AI47</f>
        <v>25.758430291000032</v>
      </c>
      <c r="AJ47" s="170">
        <f>AI47+'(3) MB_Glaciers_R23p2-5.5km'!AJ47</f>
        <v>28.998305885000033</v>
      </c>
      <c r="AK47" s="170">
        <f>AJ47+'(3) MB_Glaciers_R23p2-5.5km'!AK47</f>
        <v>26.714650045000035</v>
      </c>
      <c r="AL47" s="170">
        <f>AK47+'(3) MB_Glaciers_R23p2-5.5km'!AL47</f>
        <v>25.283286678600035</v>
      </c>
      <c r="AM47" s="170">
        <f>AL47+'(3) MB_Glaciers_R23p2-5.5km'!AM47</f>
        <v>23.592368541000035</v>
      </c>
      <c r="AN47" s="170">
        <f>AM47+'(3) MB_Glaciers_R23p2-5.5km'!AN47</f>
        <v>21.100225827200035</v>
      </c>
      <c r="AO47" s="170">
        <f>AN47+'(3) MB_Glaciers_R23p2-5.5km'!AO47</f>
        <v>19.366403323200032</v>
      </c>
      <c r="AP47" s="170">
        <f>AO47+'(3) MB_Glaciers_R23p2-5.5km'!AP47</f>
        <v>17.630689610400033</v>
      </c>
      <c r="AQ47" s="170">
        <f>AP47+'(3) MB_Glaciers_R23p2-5.5km'!AQ47</f>
        <v>15.468178407800034</v>
      </c>
      <c r="AR47" s="170">
        <f>AQ47+'(3) MB_Glaciers_R23p2-5.5km'!AR47</f>
        <v>13.719543152600034</v>
      </c>
      <c r="AS47" s="170">
        <f>AR47+'(3) MB_Glaciers_R23p2-5.5km'!AS47</f>
        <v>11.601570942400036</v>
      </c>
      <c r="AT47" s="170">
        <f>AS47+'(3) MB_Glaciers_R23p2-5.5km'!AT47</f>
        <v>9.5823517774000369</v>
      </c>
      <c r="AU47" s="170">
        <f>AT47+'(3) MB_Glaciers_R23p2-5.5km'!AU47</f>
        <v>9.9559466478000367</v>
      </c>
      <c r="AV47" s="170">
        <f>AU47+'(3) MB_Glaciers_R23p2-5.5km'!AV47</f>
        <v>7.9389639982000357</v>
      </c>
      <c r="AW47" s="2">
        <f>AV47+'(3) MB_Glaciers_R23p2-5.5km'!AW47</f>
        <v>6.9482812650000376</v>
      </c>
      <c r="BB47" s="2">
        <f>SQRT('(5) year_D_R23p2-5.5km'!BN45^2+'(5) year_D_R23p2-5.5km'!$M45^2)</f>
        <v>10.262353861617981</v>
      </c>
      <c r="BC47" s="2">
        <f>SQRT(SUMSQ('(3) MB_Glaciers_R23p2-5.5km'!$BD47:BE47))</f>
        <v>13.819420867661341</v>
      </c>
      <c r="BD47" s="2">
        <f>SQRT(SUMSQ('(3) MB_Glaciers_R23p2-5.5km'!$BD47:BF47))</f>
        <v>16.122537523885057</v>
      </c>
      <c r="BE47" s="2">
        <f>SQRT(SUMSQ('(3) MB_Glaciers_R23p2-5.5km'!$BD47:BG47))</f>
        <v>17.734139522442437</v>
      </c>
      <c r="BF47" s="2">
        <f>SQRT(SUMSQ('(3) MB_Glaciers_R23p2-5.5km'!$BD47:BH47))</f>
        <v>18.896504146774472</v>
      </c>
      <c r="BG47" s="2">
        <f>SQRT(SUMSQ('(3) MB_Glaciers_R23p2-5.5km'!$BD47:BI47))</f>
        <v>19.736691341447106</v>
      </c>
      <c r="BH47" s="2">
        <f>SQRT(SUMSQ('(3) MB_Glaciers_R23p2-5.5km'!$BD47:BJ47))</f>
        <v>20.336580912788982</v>
      </c>
      <c r="BI47" s="2">
        <f>SQRT(SUMSQ('(3) MB_Glaciers_R23p2-5.5km'!$BD47:BK47))</f>
        <v>20.756413435942569</v>
      </c>
      <c r="BJ47" s="2">
        <f>SQRT(SUMSQ('(3) MB_Glaciers_R23p2-5.5km'!$BD47:BL47))</f>
        <v>21.041016094756305</v>
      </c>
      <c r="BK47" s="2">
        <f>SQRT(SUMSQ('(3) MB_Glaciers_R23p2-5.5km'!$BD47:BM47))</f>
        <v>21.222176803238948</v>
      </c>
      <c r="BL47" s="2">
        <f>SQRT(SUMSQ('(3) MB_Glaciers_R23p2-5.5km'!$BD47:BN47))</f>
        <v>21.327700615425478</v>
      </c>
      <c r="BM47" s="2">
        <f>SQRT(SUMSQ('(3) MB_Glaciers_R23p2-5.5km'!$BD47:BO47))</f>
        <v>21.381538868717993</v>
      </c>
      <c r="BN47" s="2">
        <f>SQRT(SUMSQ('(3) MB_Glaciers_R23p2-5.5km'!$BD47:BP47))</f>
        <v>21.402111951497421</v>
      </c>
      <c r="BO47" s="2">
        <f>SQRT(SUMSQ('(3) MB_Glaciers_R23p2-5.5km'!$BD47:BQ47))</f>
        <v>21.408993264852477</v>
      </c>
      <c r="BP47" s="2">
        <f>SQRT(SUMSQ('(3) MB_Glaciers_R23p2-5.5km'!$BD47:BR47))</f>
        <v>21.415985338083271</v>
      </c>
      <c r="BQ47" s="2">
        <f>SQRT(SUMSQ('(3) MB_Glaciers_R23p2-5.5km'!$BD47:BS47))</f>
        <v>21.422684558216883</v>
      </c>
      <c r="BR47" s="2">
        <f>SQRT(SUMSQ('(3) MB_Glaciers_R23p2-5.5km'!$BD47:BT47))</f>
        <v>21.431524883946643</v>
      </c>
      <c r="BS47" s="2">
        <f>SQRT(SUMSQ('(3) MB_Glaciers_R23p2-5.5km'!$BD47:BU47))</f>
        <v>21.43755327131689</v>
      </c>
      <c r="BT47" s="2">
        <f>SQRT(SUMSQ('(3) MB_Glaciers_R23p2-5.5km'!$BD47:BV47))</f>
        <v>21.444267302273435</v>
      </c>
      <c r="BU47" s="2">
        <f>SQRT(SUMSQ('(3) MB_Glaciers_R23p2-5.5km'!$BD47:BW47))</f>
        <v>21.455169345594829</v>
      </c>
      <c r="BV47" s="2">
        <f>SQRT(SUMSQ('(3) MB_Glaciers_R23p2-5.5km'!$BD47:BX47))</f>
        <v>21.465923743688624</v>
      </c>
      <c r="BW47" s="2">
        <f>SQRT(SUMSQ('(3) MB_Glaciers_R23p2-5.5km'!$BD47:BY47))</f>
        <v>21.47489532638204</v>
      </c>
      <c r="BX47" s="2">
        <f>SQRT(SUMSQ('(3) MB_Glaciers_R23p2-5.5km'!$BD47:BZ47))</f>
        <v>21.48717233008345</v>
      </c>
      <c r="BY47" s="2">
        <f>SQRT(SUMSQ('(3) MB_Glaciers_R23p2-5.5km'!$BD47:CA47))</f>
        <v>21.493908469234313</v>
      </c>
      <c r="BZ47" s="2">
        <f>SQRT(SUMSQ('(3) MB_Glaciers_R23p2-5.5km'!$BD47:CB47))</f>
        <v>21.501832580027934</v>
      </c>
      <c r="CA47" s="2">
        <f>SQRT(SUMSQ('(3) MB_Glaciers_R23p2-5.5km'!$BD47:CC47))</f>
        <v>21.50922858472871</v>
      </c>
      <c r="CB47" s="2">
        <f>SQRT(SUMSQ('(3) MB_Glaciers_R23p2-5.5km'!$BD47:CD47))</f>
        <v>21.518084122966002</v>
      </c>
      <c r="CC47" s="2">
        <f>SQRT(SUMSQ('(3) MB_Glaciers_R23p2-5.5km'!$BD47:CE47))</f>
        <v>21.531065658023508</v>
      </c>
      <c r="CD47" s="2">
        <f>SQRT(SUMSQ('(3) MB_Glaciers_R23p2-5.5km'!$BD47:CF47))</f>
        <v>21.540835112355019</v>
      </c>
      <c r="CE47" s="2">
        <f>SQRT(SUMSQ('(3) MB_Glaciers_R23p2-5.5km'!$BD47:CG47))</f>
        <v>21.552100777940275</v>
      </c>
      <c r="CF47" s="2">
        <f>SQRT(SUMSQ('(3) MB_Glaciers_R23p2-5.5km'!$BD47:CH47))</f>
        <v>21.559086343424919</v>
      </c>
      <c r="CG47" s="2">
        <f>SQRT(SUMSQ('(3) MB_Glaciers_R23p2-5.5km'!$BD47:CI47))</f>
        <v>21.566030601430651</v>
      </c>
      <c r="CH47" s="2">
        <f>SQRT(SUMSQ('(3) MB_Glaciers_R23p2-5.5km'!$BD47:CJ47))</f>
        <v>21.572333046578521</v>
      </c>
      <c r="CI47" s="2">
        <f>SQRT(SUMSQ('(3) MB_Glaciers_R23p2-5.5km'!$BD47:CK47))</f>
        <v>21.579238656365224</v>
      </c>
      <c r="CJ47" s="2">
        <f>SQRT(SUMSQ('(3) MB_Glaciers_R23p2-5.5km'!$BD47:CL47))</f>
        <v>21.586171919320275</v>
      </c>
      <c r="CK47" s="2">
        <f>SQRT(SUMSQ('(3) MB_Glaciers_R23p2-5.5km'!$BD47:CM47))</f>
        <v>21.59316323025195</v>
      </c>
      <c r="CL47" s="2">
        <f>SQRT(SUMSQ('(3) MB_Glaciers_R23p2-5.5km'!$BD47:CN47))</f>
        <v>21.600463898538248</v>
      </c>
      <c r="CM47" s="2">
        <f>SQRT(SUMSQ('(3) MB_Glaciers_R23p2-5.5km'!$BD47:CO47))</f>
        <v>21.608472840924591</v>
      </c>
      <c r="CN47" s="2">
        <f>SQRT(SUMSQ('(3) MB_Glaciers_R23p2-5.5km'!$BD47:CP47))</f>
        <v>21.617185012317336</v>
      </c>
      <c r="CO47" s="2">
        <f>SQRT(SUMSQ('(3) MB_Glaciers_R23p2-5.5km'!$BD47:CQ47))</f>
        <v>21.624488099506713</v>
      </c>
      <c r="CP47" s="2">
        <f>SQRT(SUMSQ('(3) MB_Glaciers_R23p2-5.5km'!$BD47:CR47))</f>
        <v>21.63204293150746</v>
      </c>
      <c r="CQ47" s="2">
        <f>SQRT(SUMSQ('(3) MB_Glaciers_R23p2-5.5km'!$BD47:CS47))</f>
        <v>21.639040623065483</v>
      </c>
      <c r="CR47" s="2">
        <f>SQRT(SUMSQ('(3) MB_Glaciers_R23p2-5.5km'!$BD47:CT47))</f>
        <v>21.648195438295186</v>
      </c>
      <c r="CS47" s="2">
        <f>SQRT(SUMSQ('(3) MB_Glaciers_R23p2-5.5km'!$BD47:CU47))</f>
        <v>21.654931262257563</v>
      </c>
      <c r="CT47" s="2">
        <f>SQRT(SUMSQ('(3) MB_Glaciers_R23p2-5.5km'!$BD47:CV47))</f>
        <v>21.661727755913866</v>
      </c>
      <c r="CU47" s="2">
        <f>SQRT(SUMSQ('(3) MB_Glaciers_R23p2-5.5km'!$BD47:CW47))</f>
        <v>21.669227634451204</v>
      </c>
      <c r="CV47" s="2">
        <f>SQRT(SUMSQ('(3) MB_Glaciers_R23p2-5.5km'!$BD47:CX47))</f>
        <v>21.675736141568319</v>
      </c>
    </row>
    <row r="48" spans="1:100" ht="17" thickBot="1" x14ac:dyDescent="0.25">
      <c r="A48" s="172" t="s">
        <v>246</v>
      </c>
      <c r="B48" s="73" t="s">
        <v>178</v>
      </c>
      <c r="C48" s="173">
        <f>'(3) MB_Glaciers_R23p2-5.5km'!C48</f>
        <v>-0.32333333333333342</v>
      </c>
      <c r="D48" s="173">
        <f>C48+'(3) MB_Glaciers_R23p2-5.5km'!D48</f>
        <v>1.2133333333333332</v>
      </c>
      <c r="E48" s="173">
        <f>D48+'(3) MB_Glaciers_R23p2-5.5km'!E48</f>
        <v>1.2199999999999998</v>
      </c>
      <c r="F48" s="173">
        <f>E48+'(3) MB_Glaciers_R23p2-5.5km'!F48</f>
        <v>1.2566666666666664</v>
      </c>
      <c r="G48" s="173">
        <f>F48+'(3) MB_Glaciers_R23p2-5.5km'!G48</f>
        <v>0.99333333333333296</v>
      </c>
      <c r="H48" s="173">
        <f>G48+'(3) MB_Glaciers_R23p2-5.5km'!H48</f>
        <v>2.1799999999999997</v>
      </c>
      <c r="I48" s="173">
        <f>H48+'(3) MB_Glaciers_R23p2-5.5km'!I48</f>
        <v>2.6466666666666665</v>
      </c>
      <c r="J48" s="173">
        <f>I48+'(3) MB_Glaciers_R23p2-5.5km'!J48</f>
        <v>3.503333333333333</v>
      </c>
      <c r="K48" s="173">
        <f>J48+'(3) MB_Glaciers_R23p2-5.5km'!K48</f>
        <v>3.8199999999999994</v>
      </c>
      <c r="L48" s="173">
        <f>K48+'(3) MB_Glaciers_R23p2-5.5km'!L48</f>
        <v>3.276666666666666</v>
      </c>
      <c r="M48" s="173">
        <f>L48+'(3) MB_Glaciers_R23p2-5.5km'!M48</f>
        <v>3.1733333333333325</v>
      </c>
      <c r="N48" s="173">
        <f>M48+'(3) MB_Glaciers_R23p2-5.5km'!N48</f>
        <v>2.9299999999999988</v>
      </c>
      <c r="O48" s="173">
        <f>N48+'(3) MB_Glaciers_R23p2-5.5km'!O48</f>
        <v>3.5966666666666653</v>
      </c>
      <c r="P48" s="173">
        <f>O48+'(3) MB_Glaciers_R23p2-5.5km'!P48</f>
        <v>2.9333333333333318</v>
      </c>
      <c r="Q48" s="173">
        <f>P48+'(3) MB_Glaciers_R23p2-5.5km'!Q48</f>
        <v>2.0699999999999985</v>
      </c>
      <c r="R48" s="173">
        <f>Q48+'(3) MB_Glaciers_R23p2-5.5km'!R48</f>
        <v>2.6666666666666652</v>
      </c>
      <c r="S48" s="173">
        <f>R48+'(3) MB_Glaciers_R23p2-5.5km'!S48</f>
        <v>1.9433333333333318</v>
      </c>
      <c r="T48" s="173">
        <f>S48+'(3) MB_Glaciers_R23p2-5.5km'!T48</f>
        <v>1.3199999999999985</v>
      </c>
      <c r="U48" s="173">
        <f>T48+'(3) MB_Glaciers_R23p2-5.5km'!U48</f>
        <v>0.67666666666666508</v>
      </c>
      <c r="V48" s="173">
        <f>U48+'(3) MB_Glaciers_R23p2-5.5km'!V48</f>
        <v>0.30333333333333168</v>
      </c>
      <c r="W48" s="173">
        <f>V48+'(3) MB_Glaciers_R23p2-5.5km'!W48</f>
        <v>0.18999999999999828</v>
      </c>
      <c r="X48" s="173">
        <f>W48+'(3) MB_Glaciers_R23p2-5.5km'!X48</f>
        <v>-7.3333333333335138E-2</v>
      </c>
      <c r="Y48" s="173">
        <f>X48+'(3) MB_Glaciers_R23p2-5.5km'!Y48</f>
        <v>-0.81666666666666854</v>
      </c>
      <c r="Z48" s="173">
        <f>Y48+'(3) MB_Glaciers_R23p2-5.5km'!Z48</f>
        <v>-1.3700000000000019</v>
      </c>
      <c r="AA48" s="173">
        <f>Z48+'(3) MB_Glaciers_R23p2-5.5km'!AA48</f>
        <v>-1.2833333333333354</v>
      </c>
      <c r="AB48" s="173">
        <f>AA48+'(3) MB_Glaciers_R23p2-5.5km'!AB48</f>
        <v>-1.1366666666666689</v>
      </c>
      <c r="AC48" s="173">
        <f>AB48+'(3) MB_Glaciers_R23p2-5.5km'!AC48</f>
        <v>-0.48000000000000231</v>
      </c>
      <c r="AD48" s="173">
        <f>AC48+'(3) MB_Glaciers_R23p2-5.5km'!AD48</f>
        <v>-1.2133333333333356</v>
      </c>
      <c r="AE48" s="173">
        <f>AD48+'(3) MB_Glaciers_R23p2-5.5km'!AE48</f>
        <v>-1.8466666666666689</v>
      </c>
      <c r="AF48" s="173">
        <f>AE48+'(3) MB_Glaciers_R23p2-5.5km'!AF48</f>
        <v>-1.7700000000000022</v>
      </c>
      <c r="AG48" s="173">
        <f>AF48+'(3) MB_Glaciers_R23p2-5.5km'!AG48</f>
        <v>-3.5933333333333355</v>
      </c>
      <c r="AH48" s="173">
        <f>AG48+'(3) MB_Glaciers_R23p2-5.5km'!AH48</f>
        <v>-5.3366666666666687</v>
      </c>
      <c r="AI48" s="173">
        <f>AH48+'(3) MB_Glaciers_R23p2-5.5km'!AI48</f>
        <v>-6.2900000000000018</v>
      </c>
      <c r="AJ48" s="173">
        <f>AI48+'(3) MB_Glaciers_R23p2-5.5km'!AJ48</f>
        <v>-6.4433333333333351</v>
      </c>
      <c r="AK48" s="173">
        <f>AJ48+'(3) MB_Glaciers_R23p2-5.5km'!AK48</f>
        <v>-7.3666666666666689</v>
      </c>
      <c r="AL48" s="173">
        <f>AK48+'(3) MB_Glaciers_R23p2-5.5km'!AL48</f>
        <v>-8.3000000000000025</v>
      </c>
      <c r="AM48" s="173">
        <f>AL48+'(3) MB_Glaciers_R23p2-5.5km'!AM48</f>
        <v>-10.373333333333335</v>
      </c>
      <c r="AN48" s="173">
        <f>AM48+'(3) MB_Glaciers_R23p2-5.5km'!AN48</f>
        <v>-11.606666666666669</v>
      </c>
      <c r="AO48" s="173">
        <f>AN48+'(3) MB_Glaciers_R23p2-5.5km'!AO48</f>
        <v>-12.910000000000002</v>
      </c>
      <c r="AP48" s="173">
        <f>AO48+'(3) MB_Glaciers_R23p2-5.5km'!AP48</f>
        <v>-15.073333333333336</v>
      </c>
      <c r="AQ48" s="173">
        <f>AP48+'(3) MB_Glaciers_R23p2-5.5km'!AQ48</f>
        <v>-17.646666666666668</v>
      </c>
      <c r="AR48" s="173">
        <f>AQ48+'(3) MB_Glaciers_R23p2-5.5km'!AR48</f>
        <v>-19.700000000000003</v>
      </c>
      <c r="AS48" s="173">
        <f>AR48+'(3) MB_Glaciers_R23p2-5.5km'!AS48</f>
        <v>-21.183333333333337</v>
      </c>
      <c r="AT48" s="173">
        <f>AS48+'(3) MB_Glaciers_R23p2-5.5km'!AT48</f>
        <v>-22.81666666666667</v>
      </c>
      <c r="AU48" s="173">
        <f>AT48+'(3) MB_Glaciers_R23p2-5.5km'!AU48</f>
        <v>-24.080000000000002</v>
      </c>
      <c r="AV48" s="173">
        <f>AU48+'(3) MB_Glaciers_R23p2-5.5km'!AV48</f>
        <v>-25.993333333333336</v>
      </c>
      <c r="AW48" s="76">
        <f>AV48+'(3) MB_Glaciers_R23p2-5.5km'!AW48</f>
        <v>-26.436666666666667</v>
      </c>
      <c r="AX48" s="41"/>
      <c r="AY48" s="77"/>
      <c r="AZ48" s="41"/>
      <c r="BA48" s="41"/>
      <c r="BB48" s="76">
        <f>SQRT('(5) year_D_R23p2-5.5km'!BN46^2+'(5) year_D_R23p2-5.5km'!$M46^2)</f>
        <v>0.11853789279842013</v>
      </c>
      <c r="BC48" s="76">
        <f>SQRT(SUMSQ('(3) MB_Glaciers_R23p2-5.5km'!$BD48:BE48))</f>
        <v>0.16763789565065379</v>
      </c>
      <c r="BD48" s="76">
        <f>SQRT(SUMSQ('(3) MB_Glaciers_R23p2-5.5km'!$BD48:BF48))</f>
        <v>0.2053136529490166</v>
      </c>
      <c r="BE48" s="76">
        <f>SQRT(SUMSQ('(3) MB_Glaciers_R23p2-5.5km'!$BD48:BG48))</f>
        <v>0.23707578559684025</v>
      </c>
      <c r="BF48" s="76">
        <f>SQRT(SUMSQ('(3) MB_Glaciers_R23p2-5.5km'!$BD48:BH48))</f>
        <v>0.26505878620685019</v>
      </c>
      <c r="BG48" s="76">
        <f>SQRT(SUMSQ('(3) MB_Glaciers_R23p2-5.5km'!$BD48:BI48))</f>
        <v>0.29035735254086209</v>
      </c>
      <c r="BH48" s="76">
        <f>SQRT(SUMSQ('(3) MB_Glaciers_R23p2-5.5km'!$BD48:BJ48))</f>
        <v>0.31362178528225393</v>
      </c>
      <c r="BI48" s="76">
        <f>SQRT(SUMSQ('(3) MB_Glaciers_R23p2-5.5km'!$BD48:BK48))</f>
        <v>0.33527579130130758</v>
      </c>
      <c r="BJ48" s="76">
        <f>SQRT(SUMSQ('(3) MB_Glaciers_R23p2-5.5km'!$BD48:BL48))</f>
        <v>0.35561367839526037</v>
      </c>
      <c r="BK48" s="76">
        <f>SQRT(SUMSQ('(3) MB_Glaciers_R23p2-5.5km'!$BD48:BM48))</f>
        <v>0.37484973027987822</v>
      </c>
      <c r="BL48" s="76">
        <f>SQRT(SUMSQ('(3) MB_Glaciers_R23p2-5.5km'!$BD48:BN48))</f>
        <v>0.39314571385173108</v>
      </c>
      <c r="BM48" s="76">
        <f>SQRT(SUMSQ('(3) MB_Glaciers_R23p2-5.5km'!$BD48:BO48))</f>
        <v>0.4106273058980332</v>
      </c>
      <c r="BN48" s="76">
        <f>SQRT(SUMSQ('(3) MB_Glaciers_R23p2-5.5km'!$BD48:BP48))</f>
        <v>0.4273944505701574</v>
      </c>
      <c r="BO48" s="76">
        <f>SQRT(SUMSQ('(3) MB_Glaciers_R23p2-5.5km'!$BD48:BQ48))</f>
        <v>0.44352818220182633</v>
      </c>
      <c r="BP48" s="76">
        <f>SQRT(SUMSQ('(3) MB_Glaciers_R23p2-5.5km'!$BD48:BR48))</f>
        <v>0.45909528470280137</v>
      </c>
      <c r="BQ48" s="76">
        <f>SQRT(SUMSQ('(3) MB_Glaciers_R23p2-5.5km'!$BD48:BS48))</f>
        <v>0.47415157119368062</v>
      </c>
      <c r="BR48" s="76">
        <f>SQRT(SUMSQ('(3) MB_Glaciers_R23p2-5.5km'!$BD48:BT48))</f>
        <v>0.48874425264602933</v>
      </c>
      <c r="BS48" s="76">
        <f>SQRT(SUMSQ('(3) MB_Glaciers_R23p2-5.5km'!$BD48:BU48))</f>
        <v>0.50291368695196148</v>
      </c>
      <c r="BT48" s="76">
        <f>SQRT(SUMSQ('(3) MB_Glaciers_R23p2-5.5km'!$BD48:BV48))</f>
        <v>0.51669469568857129</v>
      </c>
      <c r="BU48" s="76">
        <f>SQRT(SUMSQ('(3) MB_Glaciers_R23p2-5.5km'!$BD48:BW48))</f>
        <v>0.5301175724137005</v>
      </c>
      <c r="BV48" s="76">
        <f>SQRT(SUMSQ('(3) MB_Glaciers_R23p2-5.5km'!$BD48:BX48))</f>
        <v>0.54320886646932109</v>
      </c>
      <c r="BW48" s="76">
        <f>SQRT(SUMSQ('(3) MB_Glaciers_R23p2-5.5km'!$BD48:BY48))</f>
        <v>0.55599200051797015</v>
      </c>
      <c r="BX48" s="76">
        <f>SQRT(SUMSQ('(3) MB_Glaciers_R23p2-5.5km'!$BD48:BZ48))</f>
        <v>0.56848776298972725</v>
      </c>
      <c r="BY48" s="76">
        <f>SQRT(SUMSQ('(3) MB_Glaciers_R23p2-5.5km'!$BD48:CA48))</f>
        <v>0.58071470508172429</v>
      </c>
      <c r="BZ48" s="76">
        <f>SQRT(SUMSQ('(3) MB_Glaciers_R23p2-5.5km'!$BD48:CB48))</f>
        <v>0.59268946399210076</v>
      </c>
      <c r="CA48" s="76">
        <f>SQRT(SUMSQ('(3) MB_Glaciers_R23p2-5.5km'!$BD48:CC48))</f>
        <v>0.60442702847931407</v>
      </c>
      <c r="CB48" s="76">
        <f>SQRT(SUMSQ('(3) MB_Glaciers_R23p2-5.5km'!$BD48:CD48))</f>
        <v>0.61594095884704991</v>
      </c>
      <c r="CC48" s="76">
        <f>SQRT(SUMSQ('(3) MB_Glaciers_R23p2-5.5km'!$BD48:CE48))</f>
        <v>0.62724357056450808</v>
      </c>
      <c r="CD48" s="76">
        <f>SQRT(SUMSQ('(3) MB_Glaciers_R23p2-5.5km'!$BD48:CF48))</f>
        <v>0.6383460886099348</v>
      </c>
      <c r="CE48" s="76">
        <f>SQRT(SUMSQ('(3) MB_Glaciers_R23p2-5.5km'!$BD48:CG48))</f>
        <v>0.64925877804823906</v>
      </c>
      <c r="CF48" s="76">
        <f>SQRT(SUMSQ('(3) MB_Glaciers_R23p2-5.5km'!$BD48:CH48))</f>
        <v>0.65999105516800927</v>
      </c>
      <c r="CG48" s="76">
        <f>SQRT(SUMSQ('(3) MB_Glaciers_R23p2-5.5km'!$BD48:CI48))</f>
        <v>0.67055158260261538</v>
      </c>
      <c r="CH48" s="76">
        <f>SQRT(SUMSQ('(3) MB_Glaciers_R23p2-5.5km'!$BD48:CJ48))</f>
        <v>0.68094835116913366</v>
      </c>
      <c r="CI48" s="76">
        <f>SQRT(SUMSQ('(3) MB_Glaciers_R23p2-5.5km'!$BD48:CK48))</f>
        <v>0.69118875062391716</v>
      </c>
      <c r="CJ48" s="76">
        <f>SQRT(SUMSQ('(3) MB_Glaciers_R23p2-5.5km'!$BD48:CL48))</f>
        <v>0.70127963111596314</v>
      </c>
      <c r="CK48" s="76">
        <f>SQRT(SUMSQ('(3) MB_Glaciers_R23p2-5.5km'!$BD48:CM48))</f>
        <v>0.71122735679052096</v>
      </c>
      <c r="CL48" s="76">
        <f>SQRT(SUMSQ('(3) MB_Glaciers_R23p2-5.5km'!$BD48:CN48))</f>
        <v>0.72103785273473742</v>
      </c>
      <c r="CM48" s="76">
        <f>SQRT(SUMSQ('(3) MB_Glaciers_R23p2-5.5km'!$BD48:CO48))</f>
        <v>0.73071664624901667</v>
      </c>
      <c r="CN48" s="76">
        <f>SQRT(SUMSQ('(3) MB_Glaciers_R23p2-5.5km'!$BD48:CP48))</f>
        <v>0.74026890326049788</v>
      </c>
      <c r="CO48" s="76">
        <f>SQRT(SUMSQ('(3) MB_Glaciers_R23p2-5.5km'!$BD48:CQ48))</f>
        <v>0.74969946055975667</v>
      </c>
      <c r="CP48" s="76">
        <f>SQRT(SUMSQ('(3) MB_Glaciers_R23p2-5.5km'!$BD48:CR48))</f>
        <v>0.7590128544317809</v>
      </c>
      <c r="CQ48" s="76">
        <f>SQRT(SUMSQ('(3) MB_Glaciers_R23p2-5.5km'!$BD48:CS48))</f>
        <v>0.76821334616222958</v>
      </c>
      <c r="CR48" s="76">
        <f>SQRT(SUMSQ('(3) MB_Glaciers_R23p2-5.5km'!$BD48:CT48))</f>
        <v>0.77730494482594115</v>
      </c>
      <c r="CS48" s="76">
        <f>SQRT(SUMSQ('(3) MB_Glaciers_R23p2-5.5km'!$BD48:CU48))</f>
        <v>0.78629142770346228</v>
      </c>
      <c r="CT48" s="76">
        <f>SQRT(SUMSQ('(3) MB_Glaciers_R23p2-5.5km'!$BD48:CV48))</f>
        <v>0.7951763586205508</v>
      </c>
      <c r="CU48" s="76">
        <f>SQRT(SUMSQ('(3) MB_Glaciers_R23p2-5.5km'!$BD48:CW48))</f>
        <v>0.80396310446321395</v>
      </c>
      <c r="CV48" s="76">
        <f>SQRT(SUMSQ('(3) MB_Glaciers_R23p2-5.5km'!$BD48:CX48))</f>
        <v>0.812654850085335</v>
      </c>
    </row>
    <row r="49" spans="1:100" x14ac:dyDescent="0.2">
      <c r="A49" s="169" t="s">
        <v>1</v>
      </c>
      <c r="B49" s="3" t="s">
        <v>176</v>
      </c>
      <c r="C49" s="170">
        <f>'(3) MB_Glaciers_R23p2-5.5km'!C49</f>
        <v>-0.3388000000000001</v>
      </c>
      <c r="D49" s="170">
        <f>C49+'(3) MB_Glaciers_R23p2-5.5km'!D49</f>
        <v>-0.2976000000000002</v>
      </c>
      <c r="E49" s="170">
        <f>D49+'(3) MB_Glaciers_R23p2-5.5km'!E49</f>
        <v>-0.82640000000000025</v>
      </c>
      <c r="F49" s="170">
        <f>E49+'(3) MB_Glaciers_R23p2-5.5km'!F49</f>
        <v>-1.2352000000000003</v>
      </c>
      <c r="G49" s="170">
        <f>F49+'(3) MB_Glaciers_R23p2-5.5km'!G49</f>
        <v>-1.6040000000000003</v>
      </c>
      <c r="H49" s="170">
        <f>G49+'(3) MB_Glaciers_R23p2-5.5km'!H49</f>
        <v>-1.2128000000000003</v>
      </c>
      <c r="I49" s="170">
        <f>H49+'(3) MB_Glaciers_R23p2-5.5km'!I49</f>
        <v>-1.3216000000000003</v>
      </c>
      <c r="J49" s="170">
        <f>I49+'(3) MB_Glaciers_R23p2-5.5km'!J49</f>
        <v>-1.2904000000000004</v>
      </c>
      <c r="K49" s="170">
        <f>J49+'(3) MB_Glaciers_R23p2-5.5km'!K49</f>
        <v>-1.5592000000000006</v>
      </c>
      <c r="L49" s="170">
        <f>K49+'(3) MB_Glaciers_R23p2-5.5km'!L49</f>
        <v>-1.9980000000000007</v>
      </c>
      <c r="M49" s="170">
        <f>L49+'(3) MB_Glaciers_R23p2-5.5km'!M49</f>
        <v>-2.3468000000000009</v>
      </c>
      <c r="N49" s="170">
        <f>M49+'(3) MB_Glaciers_R23p2-5.5km'!N49</f>
        <v>-2.8156000000000008</v>
      </c>
      <c r="O49" s="170">
        <f>N49+'(3) MB_Glaciers_R23p2-5.5km'!O49</f>
        <v>-2.9944000000000006</v>
      </c>
      <c r="P49" s="170">
        <f>O49+'(3) MB_Glaciers_R23p2-5.5km'!P49</f>
        <v>-3.4032000000000009</v>
      </c>
      <c r="Q49" s="170">
        <f>P49+'(3) MB_Glaciers_R23p2-5.5km'!Q49</f>
        <v>-3.9201116000000007</v>
      </c>
      <c r="R49" s="170">
        <f>Q49+'(3) MB_Glaciers_R23p2-5.5km'!R49</f>
        <v>-3.7683964000000008</v>
      </c>
      <c r="S49" s="170">
        <f>R49+'(3) MB_Glaciers_R23p2-5.5km'!S49</f>
        <v>-4.2755201580000008</v>
      </c>
      <c r="T49" s="170">
        <f>S49+'(3) MB_Glaciers_R23p2-5.5km'!T49</f>
        <v>-4.7910675040000008</v>
      </c>
      <c r="U49" s="170">
        <f>T49+'(3) MB_Glaciers_R23p2-5.5km'!U49</f>
        <v>-5.3331952312000013</v>
      </c>
      <c r="V49" s="170">
        <f>U49+'(3) MB_Glaciers_R23p2-5.5km'!V49</f>
        <v>-5.4406284864000014</v>
      </c>
      <c r="W49" s="170">
        <f>V49+'(3) MB_Glaciers_R23p2-5.5km'!W49</f>
        <v>-5.702332461200001</v>
      </c>
      <c r="X49" s="170">
        <f>W49+'(3) MB_Glaciers_R23p2-5.5km'!X49</f>
        <v>-6.2414047036000007</v>
      </c>
      <c r="Y49" s="170">
        <f>X49+'(3) MB_Glaciers_R23p2-5.5km'!Y49</f>
        <v>-6.6971111516000006</v>
      </c>
      <c r="Z49" s="170">
        <f>Y49+'(3) MB_Glaciers_R23p2-5.5km'!Z49</f>
        <v>-7.5181226616000005</v>
      </c>
      <c r="AA49" s="170">
        <f>Z49+'(3) MB_Glaciers_R23p2-5.5km'!AA49</f>
        <v>-6.9878007076000008</v>
      </c>
      <c r="AB49" s="170">
        <f>AA49+'(3) MB_Glaciers_R23p2-5.5km'!AB49</f>
        <v>-7.203781910800001</v>
      </c>
      <c r="AC49" s="170">
        <f>AB49+'(3) MB_Glaciers_R23p2-5.5km'!AC49</f>
        <v>-6.9381926692000011</v>
      </c>
      <c r="AD49" s="170">
        <f>AC49+'(3) MB_Glaciers_R23p2-5.5km'!AD49</f>
        <v>-7.3388532800000013</v>
      </c>
      <c r="AE49" s="170">
        <f>AD49+'(3) MB_Glaciers_R23p2-5.5km'!AE49</f>
        <v>-7.6567742168000015</v>
      </c>
      <c r="AF49" s="170">
        <f>AE49+'(3) MB_Glaciers_R23p2-5.5km'!AF49</f>
        <v>-7.6911263960000014</v>
      </c>
      <c r="AG49" s="170">
        <f>AF49+'(3) MB_Glaciers_R23p2-5.5km'!AG49</f>
        <v>-8.3869738712000022</v>
      </c>
      <c r="AH49" s="170">
        <f>AG49+'(3) MB_Glaciers_R23p2-5.5km'!AH49</f>
        <v>-8.9194098392000019</v>
      </c>
      <c r="AI49" s="170">
        <f>AH49+'(3) MB_Glaciers_R23p2-5.5km'!AI49</f>
        <v>-9.1973117912000024</v>
      </c>
      <c r="AJ49" s="170">
        <f>AI49+'(3) MB_Glaciers_R23p2-5.5km'!AJ49</f>
        <v>-9.262361719200003</v>
      </c>
      <c r="AK49" s="170">
        <f>AJ49+'(3) MB_Glaciers_R23p2-5.5km'!AK49</f>
        <v>-10.263604967200003</v>
      </c>
      <c r="AL49" s="170">
        <f>AK49+'(3) MB_Glaciers_R23p2-5.5km'!AL49</f>
        <v>-11.206432619200003</v>
      </c>
      <c r="AM49" s="170">
        <f>AL49+'(3) MB_Glaciers_R23p2-5.5km'!AM49</f>
        <v>-12.526600803200003</v>
      </c>
      <c r="AN49" s="170">
        <f>AM49+'(3) MB_Glaciers_R23p2-5.5km'!AN49</f>
        <v>-14.134546711200002</v>
      </c>
      <c r="AO49" s="170">
        <f>AN49+'(3) MB_Glaciers_R23p2-5.5km'!AO49</f>
        <v>-15.771824067200003</v>
      </c>
      <c r="AP49" s="170">
        <f>AO49+'(3) MB_Glaciers_R23p2-5.5km'!AP49</f>
        <v>-17.377710538800002</v>
      </c>
      <c r="AQ49" s="170">
        <f>AP49+'(3) MB_Glaciers_R23p2-5.5km'!AQ49</f>
        <v>-19.086035591600002</v>
      </c>
      <c r="AR49" s="170">
        <f>AQ49+'(3) MB_Glaciers_R23p2-5.5km'!AR49</f>
        <v>-20.381051750800001</v>
      </c>
      <c r="AS49" s="170">
        <f>AR49+'(3) MB_Glaciers_R23p2-5.5km'!AS49</f>
        <v>-21.914865692799999</v>
      </c>
      <c r="AT49" s="170">
        <f>AS49+'(3) MB_Glaciers_R23p2-5.5km'!AT49</f>
        <v>-23.281295143999998</v>
      </c>
      <c r="AU49" s="170">
        <f>AT49+'(3) MB_Glaciers_R23p2-5.5km'!AU49</f>
        <v>-24.606690057599998</v>
      </c>
      <c r="AV49" s="170">
        <f>AU49+'(3) MB_Glaciers_R23p2-5.5km'!AV49</f>
        <v>-26.0378522432</v>
      </c>
      <c r="AW49" s="2">
        <f>AV49+'(3) MB_Glaciers_R23p2-5.5km'!AW49</f>
        <v>-27.212168140799999</v>
      </c>
      <c r="BB49" s="2">
        <f>SQRT('(5) year_D_R23p2-5.5km'!BN47^2+'(5) year_D_R23p2-5.5km'!$M47^2)</f>
        <v>1.1176038755066602</v>
      </c>
      <c r="BC49" s="2">
        <f>SQRT(SUMSQ('(3) MB_Glaciers_R23p2-5.5km'!$BD49:BE49))</f>
        <v>1.509376142137931</v>
      </c>
      <c r="BD49" s="2">
        <f>SQRT(SUMSQ('(3) MB_Glaciers_R23p2-5.5km'!$BD49:BF49))</f>
        <v>1.7649799407685176</v>
      </c>
      <c r="BE49" s="2">
        <f>SQRT(SUMSQ('(3) MB_Glaciers_R23p2-5.5km'!$BD49:BG49))</f>
        <v>1.9465849677500715</v>
      </c>
      <c r="BF49" s="2">
        <f>SQRT(SUMSQ('(3) MB_Glaciers_R23p2-5.5km'!$BD49:BH49))</f>
        <v>2.0795946739425424</v>
      </c>
      <c r="BG49" s="2">
        <f>SQRT(SUMSQ('(3) MB_Glaciers_R23p2-5.5km'!$BD49:BI49))</f>
        <v>2.1776405984224074</v>
      </c>
      <c r="BH49" s="2">
        <f>SQRT(SUMSQ('(3) MB_Glaciers_R23p2-5.5km'!$BD49:BJ49))</f>
        <v>2.2500304880475253</v>
      </c>
      <c r="BI49" s="2">
        <f>SQRT(SUMSQ('(3) MB_Glaciers_R23p2-5.5km'!$BD49:BK49))</f>
        <v>2.3024582450137041</v>
      </c>
      <c r="BJ49" s="2">
        <f>SQRT(SUMSQ('(3) MB_Glaciers_R23p2-5.5km'!$BD49:BL49))</f>
        <v>2.3396650910538321</v>
      </c>
      <c r="BK49" s="2">
        <f>SQRT(SUMSQ('(3) MB_Glaciers_R23p2-5.5km'!$BD49:BM49))</f>
        <v>2.3653006268805168</v>
      </c>
      <c r="BL49" s="2">
        <f>SQRT(SUMSQ('(3) MB_Glaciers_R23p2-5.5km'!$BD49:BN49))</f>
        <v>2.3822487591100945</v>
      </c>
      <c r="BM49" s="2">
        <f>SQRT(SUMSQ('(3) MB_Glaciers_R23p2-5.5km'!$BD49:BO49))</f>
        <v>2.3928223908668182</v>
      </c>
      <c r="BN49" s="2">
        <f>SQRT(SUMSQ('(3) MB_Glaciers_R23p2-5.5km'!$BD49:BP49))</f>
        <v>2.3993024029667152</v>
      </c>
      <c r="BO49" s="2">
        <f>SQRT(SUMSQ('(3) MB_Glaciers_R23p2-5.5km'!$BD49:BQ49))</f>
        <v>2.4041871099701089</v>
      </c>
      <c r="BP49" s="2">
        <f>SQRT(SUMSQ('(3) MB_Glaciers_R23p2-5.5km'!$BD49:BR49))</f>
        <v>2.409476009023455</v>
      </c>
      <c r="BQ49" s="2">
        <f>SQRT(SUMSQ('(3) MB_Glaciers_R23p2-5.5km'!$BD49:BS49))</f>
        <v>2.4152521394145232</v>
      </c>
      <c r="BR49" s="2">
        <f>SQRT(SUMSQ('(3) MB_Glaciers_R23p2-5.5km'!$BD49:BT49))</f>
        <v>2.419688873967782</v>
      </c>
      <c r="BS49" s="2">
        <f>SQRT(SUMSQ('(3) MB_Glaciers_R23p2-5.5km'!$BD49:BU49))</f>
        <v>2.4232136164173967</v>
      </c>
      <c r="BT49" s="2">
        <f>SQRT(SUMSQ('(3) MB_Glaciers_R23p2-5.5km'!$BD49:BV49))</f>
        <v>2.4269672357529526</v>
      </c>
      <c r="BU49" s="2">
        <f>SQRT(SUMSQ('(3) MB_Glaciers_R23p2-5.5km'!$BD49:BW49))</f>
        <v>2.4310185332249623</v>
      </c>
      <c r="BV49" s="2">
        <f>SQRT(SUMSQ('(3) MB_Glaciers_R23p2-5.5km'!$BD49:BX49))</f>
        <v>2.4342248313267718</v>
      </c>
      <c r="BW49" s="2">
        <f>SQRT(SUMSQ('(3) MB_Glaciers_R23p2-5.5km'!$BD49:BY49))</f>
        <v>2.4374963535524889</v>
      </c>
      <c r="BX49" s="2">
        <f>SQRT(SUMSQ('(3) MB_Glaciers_R23p2-5.5km'!$BD49:BZ49))</f>
        <v>2.4416294467571094</v>
      </c>
      <c r="BY49" s="2">
        <f>SQRT(SUMSQ('(3) MB_Glaciers_R23p2-5.5km'!$BD49:CA49))</f>
        <v>2.4579649417035636</v>
      </c>
      <c r="BZ49" s="2">
        <f>SQRT(SUMSQ('(3) MB_Glaciers_R23p2-5.5km'!$BD49:CB49))</f>
        <v>2.4612385966236667</v>
      </c>
      <c r="CA49" s="2">
        <f>SQRT(SUMSQ('(3) MB_Glaciers_R23p2-5.5km'!$BD49:CC49))</f>
        <v>2.4649354661492606</v>
      </c>
      <c r="CB49" s="2">
        <f>SQRT(SUMSQ('(3) MB_Glaciers_R23p2-5.5km'!$BD49:CD49))</f>
        <v>2.4698546133789594</v>
      </c>
      <c r="CC49" s="2">
        <f>SQRT(SUMSQ('(3) MB_Glaciers_R23p2-5.5km'!$BD49:CE49))</f>
        <v>2.4736821632467896</v>
      </c>
      <c r="CD49" s="2">
        <f>SQRT(SUMSQ('(3) MB_Glaciers_R23p2-5.5km'!$BD49:CF49))</f>
        <v>2.4771430302313631</v>
      </c>
      <c r="CE49" s="2">
        <f>SQRT(SUMSQ('(3) MB_Glaciers_R23p2-5.5km'!$BD49:CG49))</f>
        <v>2.4812108998792692</v>
      </c>
      <c r="CF49" s="2">
        <f>SQRT(SUMSQ('(3) MB_Glaciers_R23p2-5.5km'!$BD49:CH49))</f>
        <v>2.4853227617179101</v>
      </c>
      <c r="CG49" s="2">
        <f>SQRT(SUMSQ('(3) MB_Glaciers_R23p2-5.5km'!$BD49:CI49))</f>
        <v>2.4896077178336462</v>
      </c>
      <c r="CH49" s="2">
        <f>SQRT(SUMSQ('(3) MB_Glaciers_R23p2-5.5km'!$BD49:CJ49))</f>
        <v>2.4926525253054956</v>
      </c>
      <c r="CI49" s="2">
        <f>SQRT(SUMSQ('(3) MB_Glaciers_R23p2-5.5km'!$BD49:CK49))</f>
        <v>2.4962408132513905</v>
      </c>
      <c r="CJ49" s="2">
        <f>SQRT(SUMSQ('(3) MB_Glaciers_R23p2-5.5km'!$BD49:CL49))</f>
        <v>2.5013266816125266</v>
      </c>
      <c r="CK49" s="2">
        <f>SQRT(SUMSQ('(3) MB_Glaciers_R23p2-5.5km'!$BD49:CM49))</f>
        <v>2.5087184213533615</v>
      </c>
      <c r="CL49" s="2">
        <f>SQRT(SUMSQ('(3) MB_Glaciers_R23p2-5.5km'!$BD49:CN49))</f>
        <v>2.5186962796666141</v>
      </c>
      <c r="CM49" s="2">
        <f>SQRT(SUMSQ('(3) MB_Glaciers_R23p2-5.5km'!$BD49:CO49))</f>
        <v>2.5354329570040925</v>
      </c>
      <c r="CN49" s="2">
        <f>SQRT(SUMSQ('(3) MB_Glaciers_R23p2-5.5km'!$BD49:CP49))</f>
        <v>2.5513180347248503</v>
      </c>
      <c r="CO49" s="2">
        <f>SQRT(SUMSQ('(3) MB_Glaciers_R23p2-5.5km'!$BD49:CQ49))</f>
        <v>2.5634303836462458</v>
      </c>
      <c r="CP49" s="2">
        <f>SQRT(SUMSQ('(3) MB_Glaciers_R23p2-5.5km'!$BD49:CR49))</f>
        <v>2.5730777826310547</v>
      </c>
      <c r="CQ49" s="2">
        <f>SQRT(SUMSQ('(3) MB_Glaciers_R23p2-5.5km'!$BD49:CS49))</f>
        <v>2.5815103920959106</v>
      </c>
      <c r="CR49" s="2">
        <f>SQRT(SUMSQ('(3) MB_Glaciers_R23p2-5.5km'!$BD49:CT49))</f>
        <v>2.5910005376341902</v>
      </c>
      <c r="CS49" s="2">
        <f>SQRT(SUMSQ('(3) MB_Glaciers_R23p2-5.5km'!$BD49:CU49))</f>
        <v>2.5992911303767752</v>
      </c>
      <c r="CT49" s="2">
        <f>SQRT(SUMSQ('(3) MB_Glaciers_R23p2-5.5km'!$BD49:CV49))</f>
        <v>2.607056215365736</v>
      </c>
      <c r="CU49" s="2">
        <f>SQRT(SUMSQ('(3) MB_Glaciers_R23p2-5.5km'!$BD49:CW49))</f>
        <v>2.61417828169147</v>
      </c>
      <c r="CV49" s="2">
        <f>SQRT(SUMSQ('(3) MB_Glaciers_R23p2-5.5km'!$BD49:CX49))</f>
        <v>2.6215200805783172</v>
      </c>
    </row>
    <row r="50" spans="1:100" x14ac:dyDescent="0.2">
      <c r="A50" s="169" t="s">
        <v>17</v>
      </c>
      <c r="B50" s="3" t="s">
        <v>176</v>
      </c>
      <c r="C50" s="170">
        <f>'(3) MB_Glaciers_R23p2-5.5km'!C50</f>
        <v>-0.47149999999999997</v>
      </c>
      <c r="D50" s="170">
        <f>C50+'(3) MB_Glaciers_R23p2-5.5km'!D50</f>
        <v>-0.55299999999999994</v>
      </c>
      <c r="E50" s="170">
        <f>D50+'(3) MB_Glaciers_R23p2-5.5km'!E50</f>
        <v>-0.84449999999999992</v>
      </c>
      <c r="F50" s="170">
        <f>E50+'(3) MB_Glaciers_R23p2-5.5km'!F50</f>
        <v>-1.2559999999999998</v>
      </c>
      <c r="G50" s="170">
        <f>F50+'(3) MB_Glaciers_R23p2-5.5km'!G50</f>
        <v>-1.6074999999999997</v>
      </c>
      <c r="H50" s="170">
        <f>G50+'(3) MB_Glaciers_R23p2-5.5km'!H50</f>
        <v>-1.4489999999999998</v>
      </c>
      <c r="I50" s="170">
        <f>H50+'(3) MB_Glaciers_R23p2-5.5km'!I50</f>
        <v>-1.6504999999999999</v>
      </c>
      <c r="J50" s="170">
        <f>I50+'(3) MB_Glaciers_R23p2-5.5km'!J50</f>
        <v>-1.8219999999999998</v>
      </c>
      <c r="K50" s="170">
        <f>J50+'(3) MB_Glaciers_R23p2-5.5km'!K50</f>
        <v>-2.1134999999999997</v>
      </c>
      <c r="L50" s="170">
        <f>K50+'(3) MB_Glaciers_R23p2-5.5km'!L50</f>
        <v>-2.5249999999999995</v>
      </c>
      <c r="M50" s="170">
        <f>L50+'(3) MB_Glaciers_R23p2-5.5km'!M50</f>
        <v>-2.8864999999999994</v>
      </c>
      <c r="N50" s="170">
        <f>M50+'(3) MB_Glaciers_R23p2-5.5km'!N50</f>
        <v>-3.2279999999999993</v>
      </c>
      <c r="O50" s="170">
        <f>N50+'(3) MB_Glaciers_R23p2-5.5km'!O50</f>
        <v>-3.3794999999999993</v>
      </c>
      <c r="P50" s="170">
        <f>O50+'(3) MB_Glaciers_R23p2-5.5km'!P50</f>
        <v>-3.9209999999999994</v>
      </c>
      <c r="Q50" s="170">
        <f>P50+'(3) MB_Glaciers_R23p2-5.5km'!Q50</f>
        <v>-4.3844139999999996</v>
      </c>
      <c r="R50" s="170">
        <f>Q50+'(3) MB_Glaciers_R23p2-5.5km'!R50</f>
        <v>-4.5590769999999994</v>
      </c>
      <c r="S50" s="170">
        <f>R50+'(3) MB_Glaciers_R23p2-5.5km'!S50</f>
        <v>-5.0275777954999992</v>
      </c>
      <c r="T50" s="170">
        <f>S50+'(3) MB_Glaciers_R23p2-5.5km'!T50</f>
        <v>-5.6344519224999994</v>
      </c>
      <c r="U50" s="170">
        <f>T50+'(3) MB_Glaciers_R23p2-5.5km'!U50</f>
        <v>-6.2792058814999994</v>
      </c>
      <c r="V50" s="170">
        <f>U50+'(3) MB_Glaciers_R23p2-5.5km'!V50</f>
        <v>-6.5265227154999996</v>
      </c>
      <c r="W50" s="170">
        <f>V50+'(3) MB_Glaciers_R23p2-5.5km'!W50</f>
        <v>-6.7263026029999997</v>
      </c>
      <c r="X50" s="170">
        <f>W50+'(3) MB_Glaciers_R23p2-5.5km'!X50</f>
        <v>-7.1468058019999994</v>
      </c>
      <c r="Y50" s="170">
        <f>X50+'(3) MB_Glaciers_R23p2-5.5km'!Y50</f>
        <v>-7.5420673974999994</v>
      </c>
      <c r="Z50" s="170">
        <f>Y50+'(3) MB_Glaciers_R23p2-5.5km'!Z50</f>
        <v>-7.9929962614999992</v>
      </c>
      <c r="AA50" s="170">
        <f>Z50+'(3) MB_Glaciers_R23p2-5.5km'!AA50</f>
        <v>-7.8599795469999991</v>
      </c>
      <c r="AB50" s="170">
        <f>AA50+'(3) MB_Glaciers_R23p2-5.5km'!AB50</f>
        <v>-8.1184976569999989</v>
      </c>
      <c r="AC50" s="170">
        <f>AB50+'(3) MB_Glaciers_R23p2-5.5km'!AC50</f>
        <v>-7.9084413944999987</v>
      </c>
      <c r="AD50" s="170">
        <f>AC50+'(3) MB_Glaciers_R23p2-5.5km'!AD50</f>
        <v>-8.1801935004999979</v>
      </c>
      <c r="AE50" s="170">
        <f>AD50+'(3) MB_Glaciers_R23p2-5.5km'!AE50</f>
        <v>-8.5631478764999986</v>
      </c>
      <c r="AF50" s="170">
        <f>AE50+'(3) MB_Glaciers_R23p2-5.5km'!AF50</f>
        <v>-8.5276773364999983</v>
      </c>
      <c r="AG50" s="170">
        <f>AF50+'(3) MB_Glaciers_R23p2-5.5km'!AG50</f>
        <v>-9.2022332684999988</v>
      </c>
      <c r="AH50" s="170">
        <f>AG50+'(3) MB_Glaciers_R23p2-5.5km'!AH50</f>
        <v>-9.8357893309999991</v>
      </c>
      <c r="AI50" s="170">
        <f>AH50+'(3) MB_Glaciers_R23p2-5.5km'!AI50</f>
        <v>-10.218743707</v>
      </c>
      <c r="AJ50" s="170">
        <f>AI50+'(3) MB_Glaciers_R23p2-5.5km'!AJ50</f>
        <v>-10.3910169805</v>
      </c>
      <c r="AK50" s="170">
        <f>AJ50+'(3) MB_Glaciers_R23p2-5.5km'!AK50</f>
        <v>-11.1015381385</v>
      </c>
      <c r="AL50" s="170">
        <f>AK50+'(3) MB_Glaciers_R23p2-5.5km'!AL50</f>
        <v>-11.754366516000001</v>
      </c>
      <c r="AM50" s="170">
        <f>AL50+'(3) MB_Glaciers_R23p2-5.5km'!AM50</f>
        <v>-12.615763953000002</v>
      </c>
      <c r="AN50" s="170">
        <f>AM50+'(3) MB_Glaciers_R23p2-5.5km'!AN50</f>
        <v>-13.418404968000003</v>
      </c>
      <c r="AO50" s="170">
        <f>AN50+'(3) MB_Glaciers_R23p2-5.5km'!AO50</f>
        <v>-14.351680060500003</v>
      </c>
      <c r="AP50" s="170">
        <f>AO50+'(3) MB_Glaciers_R23p2-5.5km'!AP50</f>
        <v>-15.194527522500003</v>
      </c>
      <c r="AQ50" s="170">
        <f>AP50+'(3) MB_Glaciers_R23p2-5.5km'!AQ50</f>
        <v>-16.469530836500002</v>
      </c>
      <c r="AR50" s="170">
        <f>AQ50+'(3) MB_Glaciers_R23p2-5.5km'!AR50</f>
        <v>-17.527774469500002</v>
      </c>
      <c r="AS50" s="170">
        <f>AR50+'(3) MB_Glaciers_R23p2-5.5km'!AS50</f>
        <v>-18.342926339000002</v>
      </c>
      <c r="AT50" s="170">
        <f>AS50+'(3) MB_Glaciers_R23p2-5.5km'!AT50</f>
        <v>-19.184449999000002</v>
      </c>
      <c r="AU50" s="170">
        <f>AT50+'(3) MB_Glaciers_R23p2-5.5km'!AU50</f>
        <v>-20.141141711000003</v>
      </c>
      <c r="AV50" s="170">
        <f>AU50+'(3) MB_Glaciers_R23p2-5.5km'!AV50</f>
        <v>-21.146655380500004</v>
      </c>
      <c r="AW50" s="2">
        <f>AV50+'(3) MB_Glaciers_R23p2-5.5km'!AW50</f>
        <v>-21.827422825000003</v>
      </c>
      <c r="BB50" s="2">
        <f>SQRT('(5) year_D_R23p2-5.5km'!BN48^2+'(5) year_D_R23p2-5.5km'!$M48^2)</f>
        <v>0.55168163823403582</v>
      </c>
      <c r="BC50" s="2">
        <f>SQRT(SUMSQ('(3) MB_Glaciers_R23p2-5.5km'!$BD50:BE50))</f>
        <v>0.7463347078212853</v>
      </c>
      <c r="BD50" s="2">
        <f>SQRT(SUMSQ('(3) MB_Glaciers_R23p2-5.5km'!$BD50:BF50))</f>
        <v>0.87482149129409215</v>
      </c>
      <c r="BE50" s="2">
        <f>SQRT(SUMSQ('(3) MB_Glaciers_R23p2-5.5km'!$BD50:BG50))</f>
        <v>0.96689905740749327</v>
      </c>
      <c r="BF50" s="2">
        <f>SQRT(SUMSQ('(3) MB_Glaciers_R23p2-5.5km'!$BD50:BH50))</f>
        <v>1.0352672383519415</v>
      </c>
      <c r="BG50" s="2">
        <f>SQRT(SUMSQ('(3) MB_Glaciers_R23p2-5.5km'!$BD50:BI50))</f>
        <v>1.0867052786314833</v>
      </c>
      <c r="BH50" s="2">
        <f>SQRT(SUMSQ('(3) MB_Glaciers_R23p2-5.5km'!$BD50:BJ50))</f>
        <v>1.1255136471237051</v>
      </c>
      <c r="BI50" s="2">
        <f>SQRT(SUMSQ('(3) MB_Glaciers_R23p2-5.5km'!$BD50:BK50))</f>
        <v>1.1545536210724023</v>
      </c>
      <c r="BJ50" s="2">
        <f>SQRT(SUMSQ('(3) MB_Glaciers_R23p2-5.5km'!$BD50:BL50))</f>
        <v>1.1761635115379849</v>
      </c>
      <c r="BK50" s="2">
        <f>SQRT(SUMSQ('(3) MB_Glaciers_R23p2-5.5km'!$BD50:BM50))</f>
        <v>1.1921101048318177</v>
      </c>
      <c r="BL50" s="2">
        <f>SQRT(SUMSQ('(3) MB_Glaciers_R23p2-5.5km'!$BD50:BN50))</f>
        <v>1.2037593304861989</v>
      </c>
      <c r="BM50" s="2">
        <f>SQRT(SUMSQ('(3) MB_Glaciers_R23p2-5.5km'!$BD50:BO50))</f>
        <v>1.2123722346960235</v>
      </c>
      <c r="BN50" s="2">
        <f>SQRT(SUMSQ('(3) MB_Glaciers_R23p2-5.5km'!$BD50:BP50))</f>
        <v>1.2191734600937696</v>
      </c>
      <c r="BO50" s="2">
        <f>SQRT(SUMSQ('(3) MB_Glaciers_R23p2-5.5km'!$BD50:BQ50))</f>
        <v>1.2253310068313663</v>
      </c>
      <c r="BP50" s="2">
        <f>SQRT(SUMSQ('(3) MB_Glaciers_R23p2-5.5km'!$BD50:BR50))</f>
        <v>1.2324794541701434</v>
      </c>
      <c r="BQ50" s="2">
        <f>SQRT(SUMSQ('(3) MB_Glaciers_R23p2-5.5km'!$BD50:BS50))</f>
        <v>1.2392044372755084</v>
      </c>
      <c r="BR50" s="2">
        <f>SQRT(SUMSQ('(3) MB_Glaciers_R23p2-5.5km'!$BD50:BT50))</f>
        <v>1.2449727651166105</v>
      </c>
      <c r="BS50" s="2">
        <f>SQRT(SUMSQ('(3) MB_Glaciers_R23p2-5.5km'!$BD50:BU50))</f>
        <v>1.249916994152249</v>
      </c>
      <c r="BT50" s="2">
        <f>SQRT(SUMSQ('(3) MB_Glaciers_R23p2-5.5km'!$BD50:BV50))</f>
        <v>1.2550593955158591</v>
      </c>
      <c r="BU50" s="2">
        <f>SQRT(SUMSQ('(3) MB_Glaciers_R23p2-5.5km'!$BD50:BW50))</f>
        <v>1.2600126034215715</v>
      </c>
      <c r="BV50" s="2">
        <f>SQRT(SUMSQ('(3) MB_Glaciers_R23p2-5.5km'!$BD50:BX50))</f>
        <v>1.2636243423617208</v>
      </c>
      <c r="BW50" s="2">
        <f>SQRT(SUMSQ('(3) MB_Glaciers_R23p2-5.5km'!$BD50:BY50))</f>
        <v>1.2678484010790703</v>
      </c>
      <c r="BX50" s="2">
        <f>SQRT(SUMSQ('(3) MB_Glaciers_R23p2-5.5km'!$BD50:BZ50))</f>
        <v>1.2719670554909643</v>
      </c>
      <c r="BY50" s="2">
        <f>SQRT(SUMSQ('(3) MB_Glaciers_R23p2-5.5km'!$BD50:CA50))</f>
        <v>1.2758325068852765</v>
      </c>
      <c r="BZ50" s="2">
        <f>SQRT(SUMSQ('(3) MB_Glaciers_R23p2-5.5km'!$BD50:CB50))</f>
        <v>1.2780171191867598</v>
      </c>
      <c r="CA50" s="2">
        <f>SQRT(SUMSQ('(3) MB_Glaciers_R23p2-5.5km'!$BD50:CC50))</f>
        <v>1.2803597102192343</v>
      </c>
      <c r="CB50" s="2">
        <f>SQRT(SUMSQ('(3) MB_Glaciers_R23p2-5.5km'!$BD50:CD50))</f>
        <v>1.2831314198396992</v>
      </c>
      <c r="CC50" s="2">
        <f>SQRT(SUMSQ('(3) MB_Glaciers_R23p2-5.5km'!$BD50:CE50))</f>
        <v>1.2858879769357281</v>
      </c>
      <c r="CD50" s="2">
        <f>SQRT(SUMSQ('(3) MB_Glaciers_R23p2-5.5km'!$BD50:CF50))</f>
        <v>1.2881986750221739</v>
      </c>
      <c r="CE50" s="2">
        <f>SQRT(SUMSQ('(3) MB_Glaciers_R23p2-5.5km'!$BD50:CG50))</f>
        <v>1.2912558087554735</v>
      </c>
      <c r="CF50" s="2">
        <f>SQRT(SUMSQ('(3) MB_Glaciers_R23p2-5.5km'!$BD50:CH50))</f>
        <v>1.2943762554297487</v>
      </c>
      <c r="CG50" s="2">
        <f>SQRT(SUMSQ('(3) MB_Glaciers_R23p2-5.5km'!$BD50:CI50))</f>
        <v>1.2978050828159997</v>
      </c>
      <c r="CH50" s="2">
        <f>SQRT(SUMSQ('(3) MB_Glaciers_R23p2-5.5km'!$BD50:CJ50))</f>
        <v>1.3011873885682117</v>
      </c>
      <c r="CI50" s="2">
        <f>SQRT(SUMSQ('(3) MB_Glaciers_R23p2-5.5km'!$BD50:CK50))</f>
        <v>1.3041858333958323</v>
      </c>
      <c r="CJ50" s="2">
        <f>SQRT(SUMSQ('(3) MB_Glaciers_R23p2-5.5km'!$BD50:CL50))</f>
        <v>1.3069609905895891</v>
      </c>
      <c r="CK50" s="2">
        <f>SQRT(SUMSQ('(3) MB_Glaciers_R23p2-5.5km'!$BD50:CM50))</f>
        <v>1.3098020123527623</v>
      </c>
      <c r="CL50" s="2">
        <f>SQRT(SUMSQ('(3) MB_Glaciers_R23p2-5.5km'!$BD50:CN50))</f>
        <v>1.3123740783056521</v>
      </c>
      <c r="CM50" s="2">
        <f>SQRT(SUMSQ('(3) MB_Glaciers_R23p2-5.5km'!$BD50:CO50))</f>
        <v>1.3153189131783769</v>
      </c>
      <c r="CN50" s="2">
        <f>SQRT(SUMSQ('(3) MB_Glaciers_R23p2-5.5km'!$BD50:CP50))</f>
        <v>1.3185920116976506</v>
      </c>
      <c r="CO50" s="2">
        <f>SQRT(SUMSQ('(3) MB_Glaciers_R23p2-5.5km'!$BD50:CQ50))</f>
        <v>1.3230810459492264</v>
      </c>
      <c r="CP50" s="2">
        <f>SQRT(SUMSQ('(3) MB_Glaciers_R23p2-5.5km'!$BD50:CR50))</f>
        <v>1.3284537037113655</v>
      </c>
      <c r="CQ50" s="2">
        <f>SQRT(SUMSQ('(3) MB_Glaciers_R23p2-5.5km'!$BD50:CS50))</f>
        <v>1.3329516915306134</v>
      </c>
      <c r="CR50" s="2">
        <f>SQRT(SUMSQ('(3) MB_Glaciers_R23p2-5.5km'!$BD50:CT50))</f>
        <v>1.337581058459119</v>
      </c>
      <c r="CS50" s="2">
        <f>SQRT(SUMSQ('(3) MB_Glaciers_R23p2-5.5km'!$BD50:CU50))</f>
        <v>1.3422138864006019</v>
      </c>
      <c r="CT50" s="2">
        <f>SQRT(SUMSQ('(3) MB_Glaciers_R23p2-5.5km'!$BD50:CV50))</f>
        <v>1.3472814719200774</v>
      </c>
      <c r="CU50" s="2">
        <f>SQRT(SUMSQ('(3) MB_Glaciers_R23p2-5.5km'!$BD50:CW50))</f>
        <v>1.3512279759711505</v>
      </c>
      <c r="CV50" s="2">
        <f>SQRT(SUMSQ('(3) MB_Glaciers_R23p2-5.5km'!$BD50:CX50))</f>
        <v>1.3566445945197025</v>
      </c>
    </row>
    <row r="51" spans="1:100" x14ac:dyDescent="0.2">
      <c r="A51" s="169" t="s">
        <v>187</v>
      </c>
      <c r="B51" s="3" t="s">
        <v>176</v>
      </c>
      <c r="C51" s="170">
        <f>'(3) MB_Glaciers_R23p2-5.5km'!C51</f>
        <v>-0.32</v>
      </c>
      <c r="D51" s="170">
        <f>C51+'(3) MB_Glaciers_R23p2-5.5km'!D51</f>
        <v>0.28999999999999998</v>
      </c>
      <c r="E51" s="170">
        <f>D51+'(3) MB_Glaciers_R23p2-5.5km'!E51</f>
        <v>0.73</v>
      </c>
      <c r="F51" s="170">
        <f>E51+'(3) MB_Glaciers_R23p2-5.5km'!F51</f>
        <v>0.53</v>
      </c>
      <c r="G51" s="170">
        <f>F51+'(3) MB_Glaciers_R23p2-5.5km'!G51</f>
        <v>0.75</v>
      </c>
      <c r="H51" s="170">
        <f>G51+'(3) MB_Glaciers_R23p2-5.5km'!H51</f>
        <v>1.72</v>
      </c>
      <c r="I51" s="170">
        <f>H51+'(3) MB_Glaciers_R23p2-5.5km'!I51</f>
        <v>1.99</v>
      </c>
      <c r="J51" s="170">
        <f>I51+'(3) MB_Glaciers_R23p2-5.5km'!J51</f>
        <v>2.41</v>
      </c>
      <c r="K51" s="170">
        <f>J51+'(3) MB_Glaciers_R23p2-5.5km'!K51</f>
        <v>2.8200000000000003</v>
      </c>
      <c r="L51" s="170">
        <f>K51+'(3) MB_Glaciers_R23p2-5.5km'!L51</f>
        <v>2.66</v>
      </c>
      <c r="M51" s="170">
        <f>L51+'(3) MB_Glaciers_R23p2-5.5km'!M51</f>
        <v>2.4700000000000002</v>
      </c>
      <c r="N51" s="170">
        <f>M51+'(3) MB_Glaciers_R23p2-5.5km'!N51</f>
        <v>2.56</v>
      </c>
      <c r="O51" s="170">
        <f>N51+'(3) MB_Glaciers_R23p2-5.5km'!O51</f>
        <v>2.93</v>
      </c>
      <c r="P51" s="170">
        <f>O51+'(3) MB_Glaciers_R23p2-5.5km'!P51</f>
        <v>2.48</v>
      </c>
      <c r="Q51" s="170">
        <f>P51+'(3) MB_Glaciers_R23p2-5.5km'!Q51</f>
        <v>2.41</v>
      </c>
      <c r="R51" s="170">
        <f>Q51+'(3) MB_Glaciers_R23p2-5.5km'!R51</f>
        <v>2.79</v>
      </c>
      <c r="S51" s="170">
        <f>R51+'(3) MB_Glaciers_R23p2-5.5km'!S51</f>
        <v>2.59</v>
      </c>
      <c r="T51" s="170">
        <f>S51+'(3) MB_Glaciers_R23p2-5.5km'!T51</f>
        <v>2.1799999999999997</v>
      </c>
      <c r="U51" s="170">
        <f>T51+'(3) MB_Glaciers_R23p2-5.5km'!U51</f>
        <v>1.6799999999999997</v>
      </c>
      <c r="V51" s="170">
        <f>U51+'(3) MB_Glaciers_R23p2-5.5km'!V51</f>
        <v>1.5899999999999996</v>
      </c>
      <c r="W51" s="170">
        <f>V51+'(3) MB_Glaciers_R23p2-5.5km'!W51</f>
        <v>1.6999999999999997</v>
      </c>
      <c r="X51" s="170">
        <f>W51+'(3) MB_Glaciers_R23p2-5.5km'!X51</f>
        <v>1.7699999999999998</v>
      </c>
      <c r="Y51" s="170">
        <f>X51+'(3) MB_Glaciers_R23p2-5.5km'!Y51</f>
        <v>1.6599999999999997</v>
      </c>
      <c r="Z51" s="170">
        <f>Y51+'(3) MB_Glaciers_R23p2-5.5km'!Z51</f>
        <v>1.5899999999999996</v>
      </c>
      <c r="AA51" s="170">
        <f>Z51+'(3) MB_Glaciers_R23p2-5.5km'!AA51</f>
        <v>1.7499999999999996</v>
      </c>
      <c r="AB51" s="170">
        <f>AA51+'(3) MB_Glaciers_R23p2-5.5km'!AB51</f>
        <v>1.9499999999999995</v>
      </c>
      <c r="AC51" s="170">
        <f>AB51+'(3) MB_Glaciers_R23p2-5.5km'!AC51</f>
        <v>2.7299999999999995</v>
      </c>
      <c r="AD51" s="170">
        <f>AC51+'(3) MB_Glaciers_R23p2-5.5km'!AD51</f>
        <v>2.6499999999999995</v>
      </c>
      <c r="AE51" s="170">
        <f>AD51+'(3) MB_Glaciers_R23p2-5.5km'!AE51</f>
        <v>2.4299999999999993</v>
      </c>
      <c r="AF51" s="170">
        <f>AE51+'(3) MB_Glaciers_R23p2-5.5km'!AF51</f>
        <v>2.9599999999999991</v>
      </c>
      <c r="AG51" s="170">
        <f>AF51+'(3) MB_Glaciers_R23p2-5.5km'!AG51</f>
        <v>1.8199999999999992</v>
      </c>
      <c r="AH51" s="170">
        <f>AG51+'(3) MB_Glaciers_R23p2-5.5km'!AH51</f>
        <v>0.80999999999999917</v>
      </c>
      <c r="AI51" s="170">
        <f>AH51+'(3) MB_Glaciers_R23p2-5.5km'!AI51</f>
        <v>0.48999999999999916</v>
      </c>
      <c r="AJ51" s="170">
        <f>AI51+'(3) MB_Glaciers_R23p2-5.5km'!AJ51</f>
        <v>0.30999999999999917</v>
      </c>
      <c r="AK51" s="170">
        <f>AJ51+'(3) MB_Glaciers_R23p2-5.5km'!AK51</f>
        <v>-0.50000000000000089</v>
      </c>
      <c r="AL51" s="170">
        <f>AK51+'(3) MB_Glaciers_R23p2-5.5km'!AL51</f>
        <v>-1.2500000000000009</v>
      </c>
      <c r="AM51" s="170">
        <f>AL51+'(3) MB_Glaciers_R23p2-5.5km'!AM51</f>
        <v>-2.7100000000000009</v>
      </c>
      <c r="AN51" s="170">
        <f>AM51+'(3) MB_Glaciers_R23p2-5.5km'!AN51</f>
        <v>-3.6300000000000008</v>
      </c>
      <c r="AO51" s="170">
        <f>AN51+'(3) MB_Glaciers_R23p2-5.5km'!AO51</f>
        <v>-4.8800000000000008</v>
      </c>
      <c r="AP51" s="170">
        <f>AO51+'(3) MB_Glaciers_R23p2-5.5km'!AP51</f>
        <v>-5.9500000000000011</v>
      </c>
      <c r="AQ51" s="170">
        <f>AP51+'(3) MB_Glaciers_R23p2-5.5km'!AQ51</f>
        <v>-7.8100000000000014</v>
      </c>
      <c r="AR51" s="170">
        <f>AQ51+'(3) MB_Glaciers_R23p2-5.5km'!AR51</f>
        <v>-9.0800000000000018</v>
      </c>
      <c r="AS51" s="170">
        <f>AR51+'(3) MB_Glaciers_R23p2-5.5km'!AS51</f>
        <v>-9.7900000000000027</v>
      </c>
      <c r="AT51" s="170">
        <f>AS51+'(3) MB_Glaciers_R23p2-5.5km'!AT51</f>
        <v>-10.730000000000002</v>
      </c>
      <c r="AU51" s="170">
        <f>AT51+'(3) MB_Glaciers_R23p2-5.5km'!AU51</f>
        <v>-11.360000000000003</v>
      </c>
      <c r="AV51" s="170">
        <f>AU51+'(3) MB_Glaciers_R23p2-5.5km'!AV51</f>
        <v>-12.500000000000004</v>
      </c>
      <c r="AW51" s="2">
        <f>AV51+'(3) MB_Glaciers_R23p2-5.5km'!AW51</f>
        <v>-12.800000000000004</v>
      </c>
      <c r="BB51" s="2">
        <f>SQRT('(5) year_D_R23p2-5.5km'!BN49^2+'(5) year_D_R23p2-5.5km'!$M49^2)</f>
        <v>3.5701313666274867E-2</v>
      </c>
      <c r="BC51" s="2">
        <f>SQRT(SUMSQ('(3) MB_Glaciers_R23p2-5.5km'!$BD51:BE51))</f>
        <v>5.0489281981381841E-2</v>
      </c>
      <c r="BD51" s="2">
        <f>SQRT(SUMSQ('(3) MB_Glaciers_R23p2-5.5km'!$BD51:BF51))</f>
        <v>6.1836489166941178E-2</v>
      </c>
      <c r="BE51" s="2">
        <f>SQRT(SUMSQ('(3) MB_Glaciers_R23p2-5.5km'!$BD51:BG51))</f>
        <v>7.1402627332549734E-2</v>
      </c>
      <c r="BF51" s="2">
        <f>SQRT(SUMSQ('(3) MB_Glaciers_R23p2-5.5km'!$BD51:BH51))</f>
        <v>7.9830564243832836E-2</v>
      </c>
      <c r="BG51" s="2">
        <f>SQRT(SUMSQ('(3) MB_Glaciers_R23p2-5.5km'!$BD51:BI51))</f>
        <v>8.7450001629425178E-2</v>
      </c>
      <c r="BH51" s="2">
        <f>SQRT(SUMSQ('(3) MB_Glaciers_R23p2-5.5km'!$BD51:BJ51))</f>
        <v>9.4456797439274903E-2</v>
      </c>
      <c r="BI51" s="2">
        <f>SQRT(SUMSQ('(3) MB_Glaciers_R23p2-5.5km'!$BD51:BK51))</f>
        <v>0.10097856396276368</v>
      </c>
      <c r="BJ51" s="2">
        <f>SQRT(SUMSQ('(3) MB_Glaciers_R23p2-5.5km'!$BD51:BL51))</f>
        <v>0.10710394099882459</v>
      </c>
      <c r="BK51" s="2">
        <f>SQRT(SUMSQ('(3) MB_Glaciers_R23p2-5.5km'!$BD51:BM51))</f>
        <v>0.11289746664552507</v>
      </c>
      <c r="BL51" s="2">
        <f>SQRT(SUMSQ('(3) MB_Glaciers_R23p2-5.5km'!$BD51:BN51))</f>
        <v>0.11840786195382125</v>
      </c>
      <c r="BM51" s="2">
        <f>SQRT(SUMSQ('(3) MB_Glaciers_R23p2-5.5km'!$BD51:BO51))</f>
        <v>0.12367297833388234</v>
      </c>
      <c r="BN51" s="2">
        <f>SQRT(SUMSQ('(3) MB_Glaciers_R23p2-5.5km'!$BD51:BP51))</f>
        <v>0.1287229170251773</v>
      </c>
      <c r="BO51" s="2">
        <f>SQRT(SUMSQ('(3) MB_Glaciers_R23p2-5.5km'!$BD51:BQ51))</f>
        <v>0.13358208399695082</v>
      </c>
      <c r="BP51" s="2">
        <f>SQRT(SUMSQ('(3) MB_Glaciers_R23p2-5.5km'!$BD51:BR51))</f>
        <v>0.13827059326720981</v>
      </c>
      <c r="BQ51" s="2">
        <f>SQRT(SUMSQ('(3) MB_Glaciers_R23p2-5.5km'!$BD51:BS51))</f>
        <v>0.14280525466509947</v>
      </c>
      <c r="BR51" s="2">
        <f>SQRT(SUMSQ('(3) MB_Glaciers_R23p2-5.5km'!$BD51:BT51))</f>
        <v>0.14720028721935857</v>
      </c>
      <c r="BS51" s="2">
        <f>SQRT(SUMSQ('(3) MB_Glaciers_R23p2-5.5km'!$BD51:BU51))</f>
        <v>0.1514678459441455</v>
      </c>
      <c r="BT51" s="2">
        <f>SQRT(SUMSQ('(3) MB_Glaciers_R23p2-5.5km'!$BD51:BV51))</f>
        <v>0.15561841842293972</v>
      </c>
      <c r="BU51" s="2">
        <f>SQRT(SUMSQ('(3) MB_Glaciers_R23p2-5.5km'!$BD51:BW51))</f>
        <v>0.15966112848766567</v>
      </c>
      <c r="BV51" s="2">
        <f>SQRT(SUMSQ('(3) MB_Glaciers_R23p2-5.5km'!$BD51:BX51))</f>
        <v>0.16360397228506596</v>
      </c>
      <c r="BW51" s="2">
        <f>SQRT(SUMSQ('(3) MB_Glaciers_R23p2-5.5km'!$BD51:BY51))</f>
        <v>0.16745400426669521</v>
      </c>
      <c r="BX51" s="2">
        <f>SQRT(SUMSQ('(3) MB_Glaciers_R23p2-5.5km'!$BD51:BZ51))</f>
        <v>0.17121748550439619</v>
      </c>
      <c r="BY51" s="2">
        <f>SQRT(SUMSQ('(3) MB_Glaciers_R23p2-5.5km'!$BD51:CA51))</f>
        <v>0.17490000325885036</v>
      </c>
      <c r="BZ51" s="2">
        <f>SQRT(SUMSQ('(3) MB_Glaciers_R23p2-5.5km'!$BD51:CB51))</f>
        <v>0.17850656833137432</v>
      </c>
      <c r="CA51" s="2">
        <f>SQRT(SUMSQ('(3) MB_Glaciers_R23p2-5.5km'!$BD51:CC51))</f>
        <v>0.18204169504523229</v>
      </c>
      <c r="CB51" s="2">
        <f>SQRT(SUMSQ('(3) MB_Glaciers_R23p2-5.5km'!$BD51:CD51))</f>
        <v>0.18550946750082353</v>
      </c>
      <c r="CC51" s="2">
        <f>SQRT(SUMSQ('(3) MB_Glaciers_R23p2-5.5km'!$BD51:CE51))</f>
        <v>0.18891359487854981</v>
      </c>
      <c r="CD51" s="2">
        <f>SQRT(SUMSQ('(3) MB_Glaciers_R23p2-5.5km'!$BD51:CF51))</f>
        <v>0.19225745792409352</v>
      </c>
      <c r="CE51" s="2">
        <f>SQRT(SUMSQ('(3) MB_Glaciers_R23p2-5.5km'!$BD51:CG51))</f>
        <v>0.19554414827586208</v>
      </c>
      <c r="CF51" s="2">
        <f>SQRT(SUMSQ('(3) MB_Glaciers_R23p2-5.5km'!$BD51:CH51))</f>
        <v>0.19877650193730162</v>
      </c>
      <c r="CG51" s="2">
        <f>SQRT(SUMSQ('(3) MB_Glaciers_R23p2-5.5km'!$BD51:CI51))</f>
        <v>0.20195712792552736</v>
      </c>
      <c r="CH51" s="2">
        <f>SQRT(SUMSQ('(3) MB_Glaciers_R23p2-5.5km'!$BD51:CJ51))</f>
        <v>0.20508843291962023</v>
      </c>
      <c r="CI51" s="2">
        <f>SQRT(SUMSQ('(3) MB_Glaciers_R23p2-5.5km'!$BD51:CK51))</f>
        <v>0.20817264257083185</v>
      </c>
      <c r="CJ51" s="2">
        <f>SQRT(SUMSQ('(3) MB_Glaciers_R23p2-5.5km'!$BD51:CL51))</f>
        <v>0.21121182001114674</v>
      </c>
      <c r="CK51" s="2">
        <f>SQRT(SUMSQ('(3) MB_Glaciers_R23p2-5.5km'!$BD51:CM51))</f>
        <v>0.21420788199764917</v>
      </c>
      <c r="CL51" s="2">
        <f>SQRT(SUMSQ('(3) MB_Glaciers_R23p2-5.5km'!$BD51:CN51))</f>
        <v>0.2171626130516405</v>
      </c>
      <c r="CM51" s="2">
        <f>SQRT(SUMSQ('(3) MB_Glaciers_R23p2-5.5km'!$BD51:CO51))</f>
        <v>0.22007767788877247</v>
      </c>
      <c r="CN51" s="2">
        <f>SQRT(SUMSQ('(3) MB_Glaciers_R23p2-5.5km'!$BD51:CP51))</f>
        <v>0.2229546323860799</v>
      </c>
      <c r="CO51" s="2">
        <f>SQRT(SUMSQ('(3) MB_Glaciers_R23p2-5.5km'!$BD51:CQ51))</f>
        <v>0.22579493329105013</v>
      </c>
      <c r="CP51" s="2">
        <f>SQRT(SUMSQ('(3) MB_Glaciers_R23p2-5.5km'!$BD51:CR51))</f>
        <v>0.22859994684471718</v>
      </c>
      <c r="CQ51" s="2">
        <f>SQRT(SUMSQ('(3) MB_Glaciers_R23p2-5.5km'!$BD51:CS51))</f>
        <v>0.23137095646365224</v>
      </c>
      <c r="CR51" s="2">
        <f>SQRT(SUMSQ('(3) MB_Glaciers_R23p2-5.5km'!$BD51:CT51))</f>
        <v>0.23410916960342029</v>
      </c>
      <c r="CS51" s="2">
        <f>SQRT(SUMSQ('(3) MB_Glaciers_R23p2-5.5km'!$BD51:CU51))</f>
        <v>0.23681572390764249</v>
      </c>
      <c r="CT51" s="2">
        <f>SQRT(SUMSQ('(3) MB_Glaciers_R23p2-5.5km'!$BD51:CV51))</f>
        <v>0.23949169273149851</v>
      </c>
      <c r="CU51" s="2">
        <f>SQRT(SUMSQ('(3) MB_Glaciers_R23p2-5.5km'!$BD51:CW51))</f>
        <v>0.24213809011573589</v>
      </c>
      <c r="CV51" s="2">
        <f>SQRT(SUMSQ('(3) MB_Glaciers_R23p2-5.5km'!$BD51:CX51))</f>
        <v>0.24475587527655793</v>
      </c>
    </row>
    <row r="52" spans="1:100" x14ac:dyDescent="0.2">
      <c r="A52" s="169" t="s">
        <v>188</v>
      </c>
      <c r="B52" s="3" t="s">
        <v>176</v>
      </c>
      <c r="C52" s="170">
        <f>'(3) MB_Glaciers_R23p2-5.5km'!C52</f>
        <v>-0.69782999999999995</v>
      </c>
      <c r="D52" s="170">
        <f>C52+'(3) MB_Glaciers_R23p2-5.5km'!D52</f>
        <v>-1.03566</v>
      </c>
      <c r="E52" s="170">
        <f>D52+'(3) MB_Glaciers_R23p2-5.5km'!E52</f>
        <v>-1.3234900000000001</v>
      </c>
      <c r="F52" s="170">
        <f>E52+'(3) MB_Glaciers_R23p2-5.5km'!F52</f>
        <v>-2.1213199999999999</v>
      </c>
      <c r="G52" s="170">
        <f>F52+'(3) MB_Glaciers_R23p2-5.5km'!G52</f>
        <v>-2.5991499999999998</v>
      </c>
      <c r="H52" s="170">
        <f>G52+'(3) MB_Glaciers_R23p2-5.5km'!H52</f>
        <v>-2.8369800000000001</v>
      </c>
      <c r="I52" s="170">
        <f>H52+'(3) MB_Glaciers_R23p2-5.5km'!I52</f>
        <v>-3.25481</v>
      </c>
      <c r="J52" s="170">
        <f>I52+'(3) MB_Glaciers_R23p2-5.5km'!J52</f>
        <v>-3.6026400000000001</v>
      </c>
      <c r="K52" s="170">
        <f>J52+'(3) MB_Glaciers_R23p2-5.5km'!K52</f>
        <v>-3.98047</v>
      </c>
      <c r="L52" s="170">
        <f>K52+'(3) MB_Glaciers_R23p2-5.5km'!L52</f>
        <v>-4.7483000000000004</v>
      </c>
      <c r="M52" s="170">
        <f>L52+'(3) MB_Glaciers_R23p2-5.5km'!M52</f>
        <v>-5.4961300000000008</v>
      </c>
      <c r="N52" s="170">
        <f>M52+'(3) MB_Glaciers_R23p2-5.5km'!N52</f>
        <v>-5.963960000000001</v>
      </c>
      <c r="O52" s="170">
        <f>N52+'(3) MB_Glaciers_R23p2-5.5km'!O52</f>
        <v>-6.3317900000000007</v>
      </c>
      <c r="P52" s="170">
        <f>O52+'(3) MB_Glaciers_R23p2-5.5km'!P52</f>
        <v>-7.2296200000000006</v>
      </c>
      <c r="Q52" s="170">
        <f>P52+'(3) MB_Glaciers_R23p2-5.5km'!Q52</f>
        <v>-7.8496200000000007</v>
      </c>
      <c r="R52" s="170">
        <f>Q52+'(3) MB_Glaciers_R23p2-5.5km'!R52</f>
        <v>-8.4401400000000013</v>
      </c>
      <c r="S52" s="170">
        <f>R52+'(3) MB_Glaciers_R23p2-5.5km'!S52</f>
        <v>-9.179190000000002</v>
      </c>
      <c r="T52" s="170">
        <f>S52+'(3) MB_Glaciers_R23p2-5.5km'!T52</f>
        <v>-9.9475700000000025</v>
      </c>
      <c r="U52" s="170">
        <f>T52+'(3) MB_Glaciers_R23p2-5.5km'!U52</f>
        <v>-10.824180000000002</v>
      </c>
      <c r="V52" s="170">
        <f>U52+'(3) MB_Glaciers_R23p2-5.5km'!V52</f>
        <v>-11.526860000000003</v>
      </c>
      <c r="W52" s="170">
        <f>V52+'(3) MB_Glaciers_R23p2-5.5km'!W52</f>
        <v>-11.995230000000003</v>
      </c>
      <c r="X52" s="170">
        <f>W52+'(3) MB_Glaciers_R23p2-5.5km'!X52</f>
        <v>-12.484820000000003</v>
      </c>
      <c r="Y52" s="170">
        <f>X52+'(3) MB_Glaciers_R23p2-5.5km'!Y52</f>
        <v>-13.174430000000003</v>
      </c>
      <c r="Z52" s="170">
        <f>Y52+'(3) MB_Glaciers_R23p2-5.5km'!Z52</f>
        <v>-13.873250000000002</v>
      </c>
      <c r="AA52" s="170">
        <f>Z52+'(3) MB_Glaciers_R23p2-5.5km'!AA52</f>
        <v>-14.531380000000002</v>
      </c>
      <c r="AB52" s="170">
        <f>AA52+'(3) MB_Glaciers_R23p2-5.5km'!AB52</f>
        <v>-14.919380000000002</v>
      </c>
      <c r="AC52" s="170">
        <f>AB52+'(3) MB_Glaciers_R23p2-5.5km'!AC52</f>
        <v>-15.147260000000003</v>
      </c>
      <c r="AD52" s="170">
        <f>AC52+'(3) MB_Glaciers_R23p2-5.5km'!AD52</f>
        <v>-15.765610000000002</v>
      </c>
      <c r="AE52" s="170">
        <f>AD52+'(3) MB_Glaciers_R23p2-5.5km'!AE52</f>
        <v>-16.474430000000002</v>
      </c>
      <c r="AF52" s="170">
        <f>AE52+'(3) MB_Glaciers_R23p2-5.5km'!AF52</f>
        <v>-16.884250000000002</v>
      </c>
      <c r="AG52" s="170">
        <f>AF52+'(3) MB_Glaciers_R23p2-5.5km'!AG52</f>
        <v>-18.122150000000001</v>
      </c>
      <c r="AH52" s="170">
        <f>AG52+'(3) MB_Glaciers_R23p2-5.5km'!AH52</f>
        <v>-19.172780000000003</v>
      </c>
      <c r="AI52" s="170">
        <f>AH52+'(3) MB_Glaciers_R23p2-5.5km'!AI52</f>
        <v>-20.040810000000004</v>
      </c>
      <c r="AJ52" s="170">
        <f>AI52+'(3) MB_Glaciers_R23p2-5.5km'!AJ52</f>
        <v>-20.790190000000003</v>
      </c>
      <c r="AK52" s="170">
        <f>AJ52+'(3) MB_Glaciers_R23p2-5.5km'!AK52</f>
        <v>-21.749460000000003</v>
      </c>
      <c r="AL52" s="170">
        <f>AK52+'(3) MB_Glaciers_R23p2-5.5km'!AL52</f>
        <v>-22.707620000000002</v>
      </c>
      <c r="AM52" s="170">
        <f>AL52+'(3) MB_Glaciers_R23p2-5.5km'!AM52</f>
        <v>-23.956770000000002</v>
      </c>
      <c r="AN52" s="170">
        <f>AM52+'(3) MB_Glaciers_R23p2-5.5km'!AN52</f>
        <v>-24.876780000000004</v>
      </c>
      <c r="AO52" s="170">
        <f>AN52+'(3) MB_Glaciers_R23p2-5.5km'!AO52</f>
        <v>-26.096220000000002</v>
      </c>
      <c r="AP52" s="170">
        <f>AO52+'(3) MB_Glaciers_R23p2-5.5km'!AP52</f>
        <v>-27.125330000000002</v>
      </c>
      <c r="AQ52" s="170">
        <f>AP52+'(3) MB_Glaciers_R23p2-5.5km'!AQ52</f>
        <v>-28.412130000000001</v>
      </c>
      <c r="AR52" s="170">
        <f>AQ52+'(3) MB_Glaciers_R23p2-5.5km'!AR52</f>
        <v>-29.48028</v>
      </c>
      <c r="AS52" s="170">
        <f>AR52+'(3) MB_Glaciers_R23p2-5.5km'!AS52</f>
        <v>-30.34808</v>
      </c>
      <c r="AT52" s="170">
        <f>AS52+'(3) MB_Glaciers_R23p2-5.5km'!AT52</f>
        <v>-31.265059999999998</v>
      </c>
      <c r="AU52" s="170">
        <f>AT52+'(3) MB_Glaciers_R23p2-5.5km'!AU52</f>
        <v>-31.961209999999998</v>
      </c>
      <c r="AV52" s="170">
        <f>AU52+'(3) MB_Glaciers_R23p2-5.5km'!AV52</f>
        <v>-32.927119999999995</v>
      </c>
      <c r="AW52" s="2">
        <f>AV52+'(3) MB_Glaciers_R23p2-5.5km'!AW52</f>
        <v>-33.651569999999992</v>
      </c>
      <c r="BB52" s="2">
        <f>SQRT('(5) year_D_R23p2-5.5km'!BN50^2+'(5) year_D_R23p2-5.5km'!$M50^2)</f>
        <v>2.8228523575204355E-2</v>
      </c>
      <c r="BC52" s="2">
        <f>SQRT(SUMSQ('(3) MB_Glaciers_R23p2-5.5km'!$BD52:BE52))</f>
        <v>3.9530572338771872E-2</v>
      </c>
      <c r="BD52" s="2">
        <f>SQRT(SUMSQ('(3) MB_Glaciers_R23p2-5.5km'!$BD52:BF52))</f>
        <v>4.7962057709880275E-2</v>
      </c>
      <c r="BE52" s="2">
        <f>SQRT(SUMSQ('(3) MB_Glaciers_R23p2-5.5km'!$BD52:BG52))</f>
        <v>5.4887529683321279E-2</v>
      </c>
      <c r="BF52" s="2">
        <f>SQRT(SUMSQ('(3) MB_Glaciers_R23p2-5.5km'!$BD52:BH52))</f>
        <v>6.0844400213283779E-2</v>
      </c>
      <c r="BG52" s="2">
        <f>SQRT(SUMSQ('(3) MB_Glaciers_R23p2-5.5km'!$BD52:BI52))</f>
        <v>6.6112922538583932E-2</v>
      </c>
      <c r="BH52" s="2">
        <f>SQRT(SUMSQ('(3) MB_Glaciers_R23p2-5.5km'!$BD52:BJ52))</f>
        <v>7.0860576605039707E-2</v>
      </c>
      <c r="BI52" s="2">
        <f>SQRT(SUMSQ('(3) MB_Glaciers_R23p2-5.5km'!$BD52:BK52))</f>
        <v>7.5200083243903135E-2</v>
      </c>
      <c r="BJ52" s="2">
        <f>SQRT(SUMSQ('(3) MB_Glaciers_R23p2-5.5km'!$BD52:BL52))</f>
        <v>7.9211171337641759E-2</v>
      </c>
      <c r="BK52" s="2">
        <f>SQRT(SUMSQ('(3) MB_Glaciers_R23p2-5.5km'!$BD52:BM52))</f>
        <v>8.295315622114223E-2</v>
      </c>
      <c r="BL52" s="2">
        <f>SQRT(SUMSQ('(3) MB_Glaciers_R23p2-5.5km'!$BD52:BN52))</f>
        <v>8.647109759838989E-2</v>
      </c>
      <c r="BM52" s="2">
        <f>SQRT(SUMSQ('(3) MB_Glaciers_R23p2-5.5km'!$BD52:BO52))</f>
        <v>8.9805585508838243E-2</v>
      </c>
      <c r="BN52" s="2">
        <f>SQRT(SUMSQ('(3) MB_Glaciers_R23p2-5.5km'!$BD52:BP52))</f>
        <v>9.2991686593502168E-2</v>
      </c>
      <c r="BO52" s="2">
        <f>SQRT(SUMSQ('(3) MB_Glaciers_R23p2-5.5km'!$BD52:BQ52))</f>
        <v>9.6062521256693983E-2</v>
      </c>
      <c r="BP52" s="2">
        <f>SQRT(SUMSQ('(3) MB_Glaciers_R23p2-5.5km'!$BD52:BR52))</f>
        <v>9.9391869560483667E-2</v>
      </c>
      <c r="BQ52" s="2">
        <f>SQRT(SUMSQ('(3) MB_Glaciers_R23p2-5.5km'!$BD52:BS52))</f>
        <v>0.10272590999798971</v>
      </c>
      <c r="BR52" s="2">
        <f>SQRT(SUMSQ('(3) MB_Glaciers_R23p2-5.5km'!$BD52:BT52))</f>
        <v>0.1056900612846208</v>
      </c>
      <c r="BS52" s="2">
        <f>SQRT(SUMSQ('(3) MB_Glaciers_R23p2-5.5km'!$BD52:BU52))</f>
        <v>0.10848180339529243</v>
      </c>
      <c r="BT52" s="2">
        <f>SQRT(SUMSQ('(3) MB_Glaciers_R23p2-5.5km'!$BD52:BV52))</f>
        <v>0.11099779805666403</v>
      </c>
      <c r="BU52" s="2">
        <f>SQRT(SUMSQ('(3) MB_Glaciers_R23p2-5.5km'!$BD52:BW52))</f>
        <v>0.11436348232054633</v>
      </c>
      <c r="BV52" s="2">
        <f>SQRT(SUMSQ('(3) MB_Glaciers_R23p2-5.5km'!$BD52:BX52))</f>
        <v>0.11694040563869385</v>
      </c>
      <c r="BW52" s="2">
        <f>SQRT(SUMSQ('(3) MB_Glaciers_R23p2-5.5km'!$BD52:BY52))</f>
        <v>0.11963019186712284</v>
      </c>
      <c r="BX52" s="2">
        <f>SQRT(SUMSQ('(3) MB_Glaciers_R23p2-5.5km'!$BD52:BZ52))</f>
        <v>0.12226125771234717</v>
      </c>
      <c r="BY52" s="2">
        <f>SQRT(SUMSQ('(3) MB_Glaciers_R23p2-5.5km'!$BD52:CA52))</f>
        <v>0.12473966038426308</v>
      </c>
      <c r="BZ52" s="2">
        <f>SQRT(SUMSQ('(3) MB_Glaciers_R23p2-5.5km'!$BD52:CB52))</f>
        <v>0.12708521541586612</v>
      </c>
      <c r="CA52" s="2">
        <f>SQRT(SUMSQ('(3) MB_Glaciers_R23p2-5.5km'!$BD52:CC52))</f>
        <v>0.12937575308566024</v>
      </c>
      <c r="CB52" s="2">
        <f>SQRT(SUMSQ('(3) MB_Glaciers_R23p2-5.5km'!$BD52:CD52))</f>
        <v>0.13161018269206953</v>
      </c>
      <c r="CC52" s="2">
        <f>SQRT(SUMSQ('(3) MB_Glaciers_R23p2-5.5km'!$BD52:CE52))</f>
        <v>0.13385779191728336</v>
      </c>
      <c r="CD52" s="2">
        <f>SQRT(SUMSQ('(3) MB_Glaciers_R23p2-5.5km'!$BD52:CF52))</f>
        <v>0.13611367869024638</v>
      </c>
      <c r="CE52" s="2">
        <f>SQRT(SUMSQ('(3) MB_Glaciers_R23p2-5.5km'!$BD52:CG52))</f>
        <v>0.13845245631726694</v>
      </c>
      <c r="CF52" s="2">
        <f>SQRT(SUMSQ('(3) MB_Glaciers_R23p2-5.5km'!$BD52:CH52))</f>
        <v>0.14054014418306851</v>
      </c>
      <c r="CG52" s="2">
        <f>SQRT(SUMSQ('(3) MB_Glaciers_R23p2-5.5km'!$BD52:CI52))</f>
        <v>0.14291749305312357</v>
      </c>
      <c r="CH52" s="2">
        <f>SQRT(SUMSQ('(3) MB_Glaciers_R23p2-5.5km'!$BD52:CJ52))</f>
        <v>0.14495587511321267</v>
      </c>
      <c r="CI52" s="2">
        <f>SQRT(SUMSQ('(3) MB_Glaciers_R23p2-5.5km'!$BD52:CK52))</f>
        <v>0.14710564349686381</v>
      </c>
      <c r="CJ52" s="2">
        <f>SQRT(SUMSQ('(3) MB_Glaciers_R23p2-5.5km'!$BD52:CL52))</f>
        <v>0.14921055862444893</v>
      </c>
      <c r="CK52" s="2">
        <f>SQRT(SUMSQ('(3) MB_Glaciers_R23p2-5.5km'!$BD52:CM52))</f>
        <v>0.15117210076765034</v>
      </c>
      <c r="CL52" s="2">
        <f>SQRT(SUMSQ('(3) MB_Glaciers_R23p2-5.5km'!$BD52:CN52))</f>
        <v>0.15320836438157517</v>
      </c>
      <c r="CM52" s="2">
        <f>SQRT(SUMSQ('(3) MB_Glaciers_R23p2-5.5km'!$BD52:CO52))</f>
        <v>0.15530918208335356</v>
      </c>
      <c r="CN52" s="2">
        <f>SQRT(SUMSQ('(3) MB_Glaciers_R23p2-5.5km'!$BD52:CP52))</f>
        <v>0.15731883060716126</v>
      </c>
      <c r="CO52" s="2">
        <f>SQRT(SUMSQ('(3) MB_Glaciers_R23p2-5.5km'!$BD52:CQ52))</f>
        <v>0.15927113623834305</v>
      </c>
      <c r="CP52" s="2">
        <f>SQRT(SUMSQ('(3) MB_Glaciers_R23p2-5.5km'!$BD52:CR52))</f>
        <v>0.16099707599447594</v>
      </c>
      <c r="CQ52" s="2">
        <f>SQRT(SUMSQ('(3) MB_Glaciers_R23p2-5.5km'!$BD52:CS52))</f>
        <v>0.16281458498473034</v>
      </c>
      <c r="CR52" s="2">
        <f>SQRT(SUMSQ('(3) MB_Glaciers_R23p2-5.5km'!$BD52:CT52))</f>
        <v>0.16458171484979289</v>
      </c>
      <c r="CS52" s="2">
        <f>SQRT(SUMSQ('(3) MB_Glaciers_R23p2-5.5km'!$BD52:CU52))</f>
        <v>0.16626535656925595</v>
      </c>
      <c r="CT52" s="2">
        <f>SQRT(SUMSQ('(3) MB_Glaciers_R23p2-5.5km'!$BD52:CV52))</f>
        <v>0.16787631455617125</v>
      </c>
      <c r="CU52" s="2">
        <f>SQRT(SUMSQ('(3) MB_Glaciers_R23p2-5.5km'!$BD52:CW52))</f>
        <v>0.16945719999896899</v>
      </c>
      <c r="CV52" s="2">
        <f>SQRT(SUMSQ('(3) MB_Glaciers_R23p2-5.5km'!$BD52:CX52))</f>
        <v>0.17094487737552511</v>
      </c>
    </row>
    <row r="53" spans="1:100" x14ac:dyDescent="0.2">
      <c r="A53" s="169" t="s">
        <v>226</v>
      </c>
      <c r="B53" s="3" t="s">
        <v>176</v>
      </c>
      <c r="C53" s="170">
        <f>'(3) MB_Glaciers_R23p2-5.5km'!C53</f>
        <v>-2.3388081999999999</v>
      </c>
      <c r="D53" s="170">
        <f>C53+'(3) MB_Glaciers_R23p2-5.5km'!D53</f>
        <v>-3.4676163999999998</v>
      </c>
      <c r="E53" s="170">
        <f>D53+'(3) MB_Glaciers_R23p2-5.5km'!E53</f>
        <v>-4.7764245999999995</v>
      </c>
      <c r="F53" s="170">
        <f>E53+'(3) MB_Glaciers_R23p2-5.5km'!F53</f>
        <v>-6.7652327999999997</v>
      </c>
      <c r="G53" s="170">
        <f>F53+'(3) MB_Glaciers_R23p2-5.5km'!G53</f>
        <v>-8.1340409999999999</v>
      </c>
      <c r="H53" s="170">
        <f>G53+'(3) MB_Glaciers_R23p2-5.5km'!H53</f>
        <v>-8.5728492000000003</v>
      </c>
      <c r="I53" s="170">
        <f>H53+'(3) MB_Glaciers_R23p2-5.5km'!I53</f>
        <v>-10.2816574</v>
      </c>
      <c r="J53" s="170">
        <f>I53+'(3) MB_Glaciers_R23p2-5.5km'!J53</f>
        <v>-11.6704656</v>
      </c>
      <c r="K53" s="170">
        <f>J53+'(3) MB_Glaciers_R23p2-5.5km'!K53</f>
        <v>-13.0492738</v>
      </c>
      <c r="L53" s="170">
        <f>K53+'(3) MB_Glaciers_R23p2-5.5km'!L53</f>
        <v>-15.128081999999999</v>
      </c>
      <c r="M53" s="170">
        <f>L53+'(3) MB_Glaciers_R23p2-5.5km'!M53</f>
        <v>-17.336890199999999</v>
      </c>
      <c r="N53" s="170">
        <f>M53+'(3) MB_Glaciers_R23p2-5.5km'!N53</f>
        <v>-19.3256984</v>
      </c>
      <c r="O53" s="170">
        <f>N53+'(3) MB_Glaciers_R23p2-5.5km'!O53</f>
        <v>-20.934506599999999</v>
      </c>
      <c r="P53" s="170">
        <f>O53+'(3) MB_Glaciers_R23p2-5.5km'!P53</f>
        <v>-23.1933148</v>
      </c>
      <c r="Q53" s="170">
        <f>P53+'(3) MB_Glaciers_R23p2-5.5km'!Q53</f>
        <v>-25.101914799999999</v>
      </c>
      <c r="R53" s="170">
        <f>Q53+'(3) MB_Glaciers_R23p2-5.5km'!R53</f>
        <v>-26.298386399999998</v>
      </c>
      <c r="S53" s="170">
        <f>R53+'(3) MB_Glaciers_R23p2-5.5km'!S53</f>
        <v>-28.344170861799999</v>
      </c>
      <c r="T53" s="170">
        <f>S53+'(3) MB_Glaciers_R23p2-5.5km'!T53</f>
        <v>-30.643422256799997</v>
      </c>
      <c r="U53" s="170">
        <f>T53+'(3) MB_Glaciers_R23p2-5.5km'!U53</f>
        <v>-33.180474762399996</v>
      </c>
      <c r="V53" s="170">
        <f>U53+'(3) MB_Glaciers_R23p2-5.5km'!V53</f>
        <v>-34.518647064399993</v>
      </c>
      <c r="W53" s="170">
        <f>V53+'(3) MB_Glaciers_R23p2-5.5km'!W53</f>
        <v>-36.135651597999995</v>
      </c>
      <c r="X53" s="170">
        <f>W53+'(3) MB_Glaciers_R23p2-5.5km'!X53</f>
        <v>-37.752753204999998</v>
      </c>
      <c r="Y53" s="170">
        <f>X53+'(3) MB_Glaciers_R23p2-5.5km'!Y53</f>
        <v>-39.933912058200001</v>
      </c>
      <c r="Z53" s="170">
        <f>Y53+'(3) MB_Glaciers_R23p2-5.5km'!Z53</f>
        <v>-41.4728626932</v>
      </c>
      <c r="AA53" s="170">
        <f>Z53+'(3) MB_Glaciers_R23p2-5.5km'!AA53</f>
        <v>-42.677347566999998</v>
      </c>
      <c r="AB53" s="170">
        <f>AA53+'(3) MB_Glaciers_R23p2-5.5km'!AB53</f>
        <v>-44.184550222999995</v>
      </c>
      <c r="AC53" s="170">
        <f>AB53+'(3) MB_Glaciers_R23p2-5.5km'!AC53</f>
        <v>-44.817404582199998</v>
      </c>
      <c r="AD53" s="170">
        <f>AC53+'(3) MB_Glaciers_R23p2-5.5km'!AD53</f>
        <v>-46.273174597800001</v>
      </c>
      <c r="AE53" s="170">
        <f>AD53+'(3) MB_Glaciers_R23p2-5.5km'!AE53</f>
        <v>-48.131573352000004</v>
      </c>
      <c r="AF53" s="170">
        <f>AE53+'(3) MB_Glaciers_R23p2-5.5km'!AF53</f>
        <v>-48.874528826400002</v>
      </c>
      <c r="AG53" s="170">
        <f>AF53+'(3) MB_Glaciers_R23p2-5.5km'!AG53</f>
        <v>-51.559768349199999</v>
      </c>
      <c r="AH53" s="170">
        <f>AG53+'(3) MB_Glaciers_R23p2-5.5km'!AH53</f>
        <v>-54.336348701200002</v>
      </c>
      <c r="AI53" s="170">
        <f>AH53+'(3) MB_Glaciers_R23p2-5.5km'!AI53</f>
        <v>-55.884217028800002</v>
      </c>
      <c r="AJ53" s="170">
        <f>AI53+'(3) MB_Glaciers_R23p2-5.5km'!AJ53</f>
        <v>-57.240838924000002</v>
      </c>
      <c r="AK53" s="170">
        <f>AJ53+'(3) MB_Glaciers_R23p2-5.5km'!AK53</f>
        <v>-59.372967870000004</v>
      </c>
      <c r="AL53" s="170">
        <f>AK53+'(3) MB_Glaciers_R23p2-5.5km'!AL53</f>
        <v>-61.664800255000003</v>
      </c>
      <c r="AM53" s="170">
        <f>AL53+'(3) MB_Glaciers_R23p2-5.5km'!AM53</f>
        <v>-64.494957827000007</v>
      </c>
      <c r="AN53" s="170">
        <f>AM53+'(3) MB_Glaciers_R23p2-5.5km'!AN53</f>
        <v>-66.826966330000005</v>
      </c>
      <c r="AO53" s="170">
        <f>AN53+'(3) MB_Glaciers_R23p2-5.5km'!AO53</f>
        <v>-69.22782027800001</v>
      </c>
      <c r="AP53" s="170">
        <f>AO53+'(3) MB_Glaciers_R23p2-5.5km'!AP53</f>
        <v>-71.442816474000011</v>
      </c>
      <c r="AQ53" s="170">
        <f>AP53+'(3) MB_Glaciers_R23p2-5.5km'!AQ53</f>
        <v>-74.091521631000006</v>
      </c>
      <c r="AR53" s="170">
        <f>AQ53+'(3) MB_Glaciers_R23p2-5.5km'!AR53</f>
        <v>-76.644241101000006</v>
      </c>
      <c r="AS53" s="170">
        <f>AR53+'(3) MB_Glaciers_R23p2-5.5km'!AS53</f>
        <v>-78.585115977800001</v>
      </c>
      <c r="AT53" s="170">
        <f>AS53+'(3) MB_Glaciers_R23p2-5.5km'!AT53</f>
        <v>-80.641964850600004</v>
      </c>
      <c r="AU53" s="170">
        <f>AT53+'(3) MB_Glaciers_R23p2-5.5km'!AU53</f>
        <v>-82.240928910000008</v>
      </c>
      <c r="AV53" s="170">
        <f>AU53+'(3) MB_Glaciers_R23p2-5.5km'!AV53</f>
        <v>-84.218402829600009</v>
      </c>
      <c r="AW53" s="2">
        <f>AV53+'(3) MB_Glaciers_R23p2-5.5km'!AW53</f>
        <v>-85.564600373600015</v>
      </c>
      <c r="BB53" s="2">
        <f>SQRT('(5) year_D_R23p2-5.5km'!BN51^2+'(5) year_D_R23p2-5.5km'!$M51^2)</f>
        <v>3.1167360220326437</v>
      </c>
      <c r="BC53" s="2">
        <f>SQRT(SUMSQ('(3) MB_Glaciers_R23p2-5.5km'!$BD53:BE53))</f>
        <v>4.2224537849615382</v>
      </c>
      <c r="BD53" s="2">
        <f>SQRT(SUMSQ('(3) MB_Glaciers_R23p2-5.5km'!$BD53:BF53))</f>
        <v>4.9564124272216619</v>
      </c>
      <c r="BE53" s="2">
        <f>SQRT(SUMSQ('(3) MB_Glaciers_R23p2-5.5km'!$BD53:BG53))</f>
        <v>5.4871595776224495</v>
      </c>
      <c r="BF53" s="2">
        <f>SQRT(SUMSQ('(3) MB_Glaciers_R23p2-5.5km'!$BD53:BH53))</f>
        <v>5.8832017772242597</v>
      </c>
      <c r="BG53" s="2">
        <f>SQRT(SUMSQ('(3) MB_Glaciers_R23p2-5.5km'!$BD53:BI53))</f>
        <v>6.1838424181250664</v>
      </c>
      <c r="BH53" s="2">
        <f>SQRT(SUMSQ('(3) MB_Glaciers_R23p2-5.5km'!$BD53:BJ53))</f>
        <v>6.4122727367018397</v>
      </c>
      <c r="BI53" s="2">
        <f>SQRT(SUMSQ('(3) MB_Glaciers_R23p2-5.5km'!$BD53:BK53))</f>
        <v>6.5846550315337442</v>
      </c>
      <c r="BJ53" s="2">
        <f>SQRT(SUMSQ('(3) MB_Glaciers_R23p2-5.5km'!$BD53:BL53))</f>
        <v>6.7135634580059484</v>
      </c>
      <c r="BK53" s="2">
        <f>SQRT(SUMSQ('(3) MB_Glaciers_R23p2-5.5km'!$BD53:BM53))</f>
        <v>6.8081250178063106</v>
      </c>
      <c r="BL53" s="2">
        <f>SQRT(SUMSQ('(3) MB_Glaciers_R23p2-5.5km'!$BD53:BN53))</f>
        <v>6.876068379700941</v>
      </c>
      <c r="BM53" s="2">
        <f>SQRT(SUMSQ('(3) MB_Glaciers_R23p2-5.5km'!$BD53:BO53))</f>
        <v>6.9235878730344371</v>
      </c>
      <c r="BN53" s="2">
        <f>SQRT(SUMSQ('(3) MB_Glaciers_R23p2-5.5km'!$BD53:BP53))</f>
        <v>6.9565643180358734</v>
      </c>
      <c r="BO53" s="2">
        <f>SQRT(SUMSQ('(3) MB_Glaciers_R23p2-5.5km'!$BD53:BQ53))</f>
        <v>6.9834226993862565</v>
      </c>
      <c r="BP53" s="2">
        <f>SQRT(SUMSQ('(3) MB_Glaciers_R23p2-5.5km'!$BD53:BR53))</f>
        <v>7.0036138163025221</v>
      </c>
      <c r="BQ53" s="2">
        <f>SQRT(SUMSQ('(3) MB_Glaciers_R23p2-5.5km'!$BD53:BS53))</f>
        <v>7.0237464171729309</v>
      </c>
      <c r="BR53" s="2">
        <f>SQRT(SUMSQ('(3) MB_Glaciers_R23p2-5.5km'!$BD53:BT53))</f>
        <v>7.0447273292711499</v>
      </c>
      <c r="BS53" s="2">
        <f>SQRT(SUMSQ('(3) MB_Glaciers_R23p2-5.5km'!$BD53:BU53))</f>
        <v>7.0642396364900168</v>
      </c>
      <c r="BT53" s="2">
        <f>SQRT(SUMSQ('(3) MB_Glaciers_R23p2-5.5km'!$BD53:BV53))</f>
        <v>7.0886095265627507</v>
      </c>
      <c r="BU53" s="2">
        <f>SQRT(SUMSQ('(3) MB_Glaciers_R23p2-5.5km'!$BD53:BW53))</f>
        <v>7.1127699230207808</v>
      </c>
      <c r="BV53" s="2">
        <f>SQRT(SUMSQ('(3) MB_Glaciers_R23p2-5.5km'!$BD53:BX53))</f>
        <v>7.1319972797098705</v>
      </c>
      <c r="BW53" s="2">
        <f>SQRT(SUMSQ('(3) MB_Glaciers_R23p2-5.5km'!$BD53:BY53))</f>
        <v>7.1521577075008977</v>
      </c>
      <c r="BX53" s="2">
        <f>SQRT(SUMSQ('(3) MB_Glaciers_R23p2-5.5km'!$BD53:BZ53))</f>
        <v>7.1797041799522834</v>
      </c>
      <c r="BY53" s="2">
        <f>SQRT(SUMSQ('(3) MB_Glaciers_R23p2-5.5km'!$BD53:CA53))</f>
        <v>7.2025977260932077</v>
      </c>
      <c r="BZ53" s="2">
        <f>SQRT(SUMSQ('(3) MB_Glaciers_R23p2-5.5km'!$BD53:CB53))</f>
        <v>7.2256962245678897</v>
      </c>
      <c r="CA53" s="2">
        <f>SQRT(SUMSQ('(3) MB_Glaciers_R23p2-5.5km'!$BD53:CC53))</f>
        <v>7.2508298573974042</v>
      </c>
      <c r="CB53" s="2">
        <f>SQRT(SUMSQ('(3) MB_Glaciers_R23p2-5.5km'!$BD53:CD53))</f>
        <v>7.2745581707822691</v>
      </c>
      <c r="CC53" s="2">
        <f>SQRT(SUMSQ('(3) MB_Glaciers_R23p2-5.5km'!$BD53:CE53))</f>
        <v>7.2936457930884924</v>
      </c>
      <c r="CD53" s="2">
        <f>SQRT(SUMSQ('(3) MB_Glaciers_R23p2-5.5km'!$BD53:CF53))</f>
        <v>7.3142794836716343</v>
      </c>
      <c r="CE53" s="2">
        <f>SQRT(SUMSQ('(3) MB_Glaciers_R23p2-5.5km'!$BD53:CG53))</f>
        <v>7.3335427173156944</v>
      </c>
      <c r="CF53" s="2">
        <f>SQRT(SUMSQ('(3) MB_Glaciers_R23p2-5.5km'!$BD53:CH53))</f>
        <v>7.3518555822145659</v>
      </c>
      <c r="CG53" s="2">
        <f>SQRT(SUMSQ('(3) MB_Glaciers_R23p2-5.5km'!$BD53:CI53))</f>
        <v>7.3718540090826119</v>
      </c>
      <c r="CH53" s="2">
        <f>SQRT(SUMSQ('(3) MB_Glaciers_R23p2-5.5km'!$BD53:CJ53))</f>
        <v>7.3898616423391861</v>
      </c>
      <c r="CI53" s="2">
        <f>SQRT(SUMSQ('(3) MB_Glaciers_R23p2-5.5km'!$BD53:CK53))</f>
        <v>7.4068414205993243</v>
      </c>
      <c r="CJ53" s="2">
        <f>SQRT(SUMSQ('(3) MB_Glaciers_R23p2-5.5km'!$BD53:CL53))</f>
        <v>7.4244402281318473</v>
      </c>
      <c r="CK53" s="2">
        <f>SQRT(SUMSQ('(3) MB_Glaciers_R23p2-5.5km'!$BD53:CM53))</f>
        <v>7.4423804640975906</v>
      </c>
      <c r="CL53" s="2">
        <f>SQRT(SUMSQ('(3) MB_Glaciers_R23p2-5.5km'!$BD53:CN53))</f>
        <v>7.4603557861457883</v>
      </c>
      <c r="CM53" s="2">
        <f>SQRT(SUMSQ('(3) MB_Glaciers_R23p2-5.5km'!$BD53:CO53))</f>
        <v>7.4773946961899309</v>
      </c>
      <c r="CN53" s="2">
        <f>SQRT(SUMSQ('(3) MB_Glaciers_R23p2-5.5km'!$BD53:CP53))</f>
        <v>7.4927928286271683</v>
      </c>
      <c r="CO53" s="2">
        <f>SQRT(SUMSQ('(3) MB_Glaciers_R23p2-5.5km'!$BD53:CQ53))</f>
        <v>7.5116431852851742</v>
      </c>
      <c r="CP53" s="2">
        <f>SQRT(SUMSQ('(3) MB_Glaciers_R23p2-5.5km'!$BD53:CR53))</f>
        <v>7.5276245906080401</v>
      </c>
      <c r="CQ53" s="2">
        <f>SQRT(SUMSQ('(3) MB_Glaciers_R23p2-5.5km'!$BD53:CS53))</f>
        <v>7.5455120487447287</v>
      </c>
      <c r="CR53" s="2">
        <f>SQRT(SUMSQ('(3) MB_Glaciers_R23p2-5.5km'!$BD53:CT53))</f>
        <v>7.5616034096486526</v>
      </c>
      <c r="CS53" s="2">
        <f>SQRT(SUMSQ('(3) MB_Glaciers_R23p2-5.5km'!$BD53:CU53))</f>
        <v>7.5752343237741702</v>
      </c>
      <c r="CT53" s="2">
        <f>SQRT(SUMSQ('(3) MB_Glaciers_R23p2-5.5km'!$BD53:CV53))</f>
        <v>7.5884636491515138</v>
      </c>
      <c r="CU53" s="2">
        <f>SQRT(SUMSQ('(3) MB_Glaciers_R23p2-5.5km'!$BD53:CW53))</f>
        <v>7.6017043310809695</v>
      </c>
      <c r="CV53" s="2">
        <f>SQRT(SUMSQ('(3) MB_Glaciers_R23p2-5.5km'!$BD53:CX53))</f>
        <v>7.6125562452025708</v>
      </c>
    </row>
    <row r="54" spans="1:100" x14ac:dyDescent="0.2">
      <c r="A54" s="169" t="s">
        <v>225</v>
      </c>
      <c r="B54" s="3" t="s">
        <v>176</v>
      </c>
      <c r="C54" s="170">
        <f>'(3) MB_Glaciers_R23p2-5.5km'!C54</f>
        <v>-2.0302000000000002</v>
      </c>
      <c r="D54" s="170">
        <f>C54+'(3) MB_Glaciers_R23p2-5.5km'!D54</f>
        <v>-2.1704000000000003</v>
      </c>
      <c r="E54" s="170">
        <f>D54+'(3) MB_Glaciers_R23p2-5.5km'!E54</f>
        <v>-2.8706000000000009</v>
      </c>
      <c r="F54" s="170">
        <f>E54+'(3) MB_Glaciers_R23p2-5.5km'!F54</f>
        <v>-4.1308000000000007</v>
      </c>
      <c r="G54" s="170">
        <f>F54+'(3) MB_Glaciers_R23p2-5.5km'!G54</f>
        <v>-4.5210000000000008</v>
      </c>
      <c r="H54" s="170">
        <f>G54+'(3) MB_Glaciers_R23p2-5.5km'!H54</f>
        <v>-3.2712000000000012</v>
      </c>
      <c r="I54" s="170">
        <f>H54+'(3) MB_Glaciers_R23p2-5.5km'!I54</f>
        <v>-4.6914000000000016</v>
      </c>
      <c r="J54" s="170">
        <f>I54+'(3) MB_Glaciers_R23p2-5.5km'!J54</f>
        <v>-5.0116000000000023</v>
      </c>
      <c r="K54" s="170">
        <f>J54+'(3) MB_Glaciers_R23p2-5.5km'!K54</f>
        <v>-5.5718000000000023</v>
      </c>
      <c r="L54" s="170">
        <f>K54+'(3) MB_Glaciers_R23p2-5.5km'!L54</f>
        <v>-7.2620000000000022</v>
      </c>
      <c r="M54" s="170">
        <f>L54+'(3) MB_Glaciers_R23p2-5.5km'!M54</f>
        <v>-9.0222000000000016</v>
      </c>
      <c r="N54" s="170">
        <f>M54+'(3) MB_Glaciers_R23p2-5.5km'!N54</f>
        <v>-10.712400000000002</v>
      </c>
      <c r="O54" s="170">
        <f>N54+'(3) MB_Glaciers_R23p2-5.5km'!O54</f>
        <v>-11.962600000000002</v>
      </c>
      <c r="P54" s="170">
        <f>O54+'(3) MB_Glaciers_R23p2-5.5km'!P54</f>
        <v>-13.322800000000003</v>
      </c>
      <c r="Q54" s="170">
        <f>P54+'(3) MB_Glaciers_R23p2-5.5km'!Q54</f>
        <v>-14.951082400000002</v>
      </c>
      <c r="R54" s="170">
        <f>Q54+'(3) MB_Glaciers_R23p2-5.5km'!R54</f>
        <v>-15.006396000000002</v>
      </c>
      <c r="S54" s="170">
        <f>R54+'(3) MB_Glaciers_R23p2-5.5km'!S54</f>
        <v>-16.336411049000002</v>
      </c>
      <c r="T54" s="170">
        <f>S54+'(3) MB_Glaciers_R23p2-5.5km'!T54</f>
        <v>-18.282373089000004</v>
      </c>
      <c r="U54" s="170">
        <f>T54+'(3) MB_Glaciers_R23p2-5.5km'!U54</f>
        <v>-20.222092298600003</v>
      </c>
      <c r="V54" s="170">
        <f>U54+'(3) MB_Glaciers_R23p2-5.5km'!V54</f>
        <v>-20.084427271400003</v>
      </c>
      <c r="W54" s="170">
        <f>V54+'(3) MB_Glaciers_R23p2-5.5km'!W54</f>
        <v>-20.846545613800004</v>
      </c>
      <c r="X54" s="170">
        <f>W54+'(3) MB_Glaciers_R23p2-5.5km'!X54</f>
        <v>-21.579603689000002</v>
      </c>
      <c r="Y54" s="170">
        <f>X54+'(3) MB_Glaciers_R23p2-5.5km'!Y54</f>
        <v>-22.762618198200002</v>
      </c>
      <c r="Z54" s="170">
        <f>Y54+'(3) MB_Glaciers_R23p2-5.5km'!Z54</f>
        <v>-22.634015644400002</v>
      </c>
      <c r="AA54" s="170">
        <f>Z54+'(3) MB_Glaciers_R23p2-5.5km'!AA54</f>
        <v>-21.917728904000001</v>
      </c>
      <c r="AB54" s="170">
        <f>AA54+'(3) MB_Glaciers_R23p2-5.5km'!AB54</f>
        <v>-22.310106708799999</v>
      </c>
      <c r="AC54" s="170">
        <f>AB54+'(3) MB_Glaciers_R23p2-5.5km'!AC54</f>
        <v>-20.9012458628</v>
      </c>
      <c r="AD54" s="170">
        <f>AC54+'(3) MB_Glaciers_R23p2-5.5km'!AD54</f>
        <v>-21.473313601200001</v>
      </c>
      <c r="AE54" s="170">
        <f>AD54+'(3) MB_Glaciers_R23p2-5.5km'!AE54</f>
        <v>-21.844942202600002</v>
      </c>
      <c r="AF54" s="170">
        <f>AE54+'(3) MB_Glaciers_R23p2-5.5km'!AF54</f>
        <v>-20.689413029000004</v>
      </c>
      <c r="AG54" s="170">
        <f>AF54+'(3) MB_Glaciers_R23p2-5.5km'!AG54</f>
        <v>-22.419157765000005</v>
      </c>
      <c r="AH54" s="170">
        <f>AG54+'(3) MB_Glaciers_R23p2-5.5km'!AH54</f>
        <v>-24.469469538400006</v>
      </c>
      <c r="AI54" s="170">
        <f>AH54+'(3) MB_Glaciers_R23p2-5.5km'!AI54</f>
        <v>-24.455082064800006</v>
      </c>
      <c r="AJ54" s="170">
        <f>AI54+'(3) MB_Glaciers_R23p2-5.5km'!AJ54</f>
        <v>-24.411590175000008</v>
      </c>
      <c r="AK54" s="170">
        <f>AJ54+'(3) MB_Glaciers_R23p2-5.5km'!AK54</f>
        <v>-25.278976123000007</v>
      </c>
      <c r="AL54" s="170">
        <f>AK54+'(3) MB_Glaciers_R23p2-5.5km'!AL54</f>
        <v>-26.529883094200006</v>
      </c>
      <c r="AM54" s="170">
        <f>AL54+'(3) MB_Glaciers_R23p2-5.5km'!AM54</f>
        <v>-28.252737147000008</v>
      </c>
      <c r="AN54" s="170">
        <f>AM54+'(3) MB_Glaciers_R23p2-5.5km'!AN54</f>
        <v>-30.044968865000008</v>
      </c>
      <c r="AO54" s="170">
        <f>AN54+'(3) MB_Glaciers_R23p2-5.5km'!AO54</f>
        <v>-31.863174119600007</v>
      </c>
      <c r="AP54" s="170">
        <f>AO54+'(3) MB_Glaciers_R23p2-5.5km'!AP54</f>
        <v>-33.209149648400007</v>
      </c>
      <c r="AQ54" s="170">
        <f>AP54+'(3) MB_Glaciers_R23p2-5.5km'!AQ54</f>
        <v>-35.685173721800005</v>
      </c>
      <c r="AR54" s="170">
        <f>AQ54+'(3) MB_Glaciers_R23p2-5.5km'!AR54</f>
        <v>-38.618839296600008</v>
      </c>
      <c r="AS54" s="170">
        <f>AR54+'(3) MB_Glaciers_R23p2-5.5km'!AS54</f>
        <v>-41.336827312600008</v>
      </c>
      <c r="AT54" s="170">
        <f>AS54+'(3) MB_Glaciers_R23p2-5.5km'!AT54</f>
        <v>-44.771142346600008</v>
      </c>
      <c r="AU54" s="170">
        <f>AT54+'(3) MB_Glaciers_R23p2-5.5km'!AU54</f>
        <v>-47.756429522600008</v>
      </c>
      <c r="AV54" s="170">
        <f>AU54+'(3) MB_Glaciers_R23p2-5.5km'!AV54</f>
        <v>-51.646579774200006</v>
      </c>
      <c r="AW54" s="2">
        <f>AV54+'(3) MB_Glaciers_R23p2-5.5km'!AW54</f>
        <v>-55.275152707800004</v>
      </c>
      <c r="BB54" s="2">
        <f>SQRT('(5) year_D_R23p2-5.5km'!BN52^2+'(5) year_D_R23p2-5.5km'!$M52^2)</f>
        <v>4.6044834052829291</v>
      </c>
      <c r="BC54" s="2">
        <f>SQRT(SUMSQ('(3) MB_Glaciers_R23p2-5.5km'!$BD54:BE54))</f>
        <v>6.2113633109548143</v>
      </c>
      <c r="BD54" s="2">
        <f>SQRT(SUMSQ('(3) MB_Glaciers_R23p2-5.5km'!$BD54:BF54))</f>
        <v>7.2594828646046281</v>
      </c>
      <c r="BE54" s="2">
        <f>SQRT(SUMSQ('(3) MB_Glaciers_R23p2-5.5km'!$BD54:BG54))</f>
        <v>7.9996463129250603</v>
      </c>
      <c r="BF54" s="2">
        <f>SQRT(SUMSQ('(3) MB_Glaciers_R23p2-5.5km'!$BD54:BH54))</f>
        <v>8.5394878406709331</v>
      </c>
      <c r="BG54" s="2">
        <f>SQRT(SUMSQ('(3) MB_Glaciers_R23p2-5.5km'!$BD54:BI54))</f>
        <v>8.9352996044713056</v>
      </c>
      <c r="BH54" s="2">
        <f>SQRT(SUMSQ('(3) MB_Glaciers_R23p2-5.5km'!$BD54:BJ54))</f>
        <v>9.2243925740447086</v>
      </c>
      <c r="BI54" s="2">
        <f>SQRT(SUMSQ('(3) MB_Glaciers_R23p2-5.5km'!$BD54:BK54))</f>
        <v>9.4318001831912053</v>
      </c>
      <c r="BJ54" s="2">
        <f>SQRT(SUMSQ('(3) MB_Glaciers_R23p2-5.5km'!$BD54:BL54))</f>
        <v>9.577169671673845</v>
      </c>
      <c r="BK54" s="2">
        <f>SQRT(SUMSQ('(3) MB_Glaciers_R23p2-5.5km'!$BD54:BM54))</f>
        <v>9.6742815845315935</v>
      </c>
      <c r="BL54" s="2">
        <f>SQRT(SUMSQ('(3) MB_Glaciers_R23p2-5.5km'!$BD54:BN54))</f>
        <v>9.7356918800739951</v>
      </c>
      <c r="BM54" s="2">
        <f>SQRT(SUMSQ('(3) MB_Glaciers_R23p2-5.5km'!$BD54:BO54))</f>
        <v>9.7710919368558748</v>
      </c>
      <c r="BN54" s="2">
        <f>SQRT(SUMSQ('(3) MB_Glaciers_R23p2-5.5km'!$BD54:BP54))</f>
        <v>9.7891875858645232</v>
      </c>
      <c r="BO54" s="2">
        <f>SQRT(SUMSQ('(3) MB_Glaciers_R23p2-5.5km'!$BD54:BQ54))</f>
        <v>9.7993795608987568</v>
      </c>
      <c r="BP54" s="2">
        <f>SQRT(SUMSQ('(3) MB_Glaciers_R23p2-5.5km'!$BD54:BR54))</f>
        <v>9.8099536577090412</v>
      </c>
      <c r="BQ54" s="2">
        <f>SQRT(SUMSQ('(3) MB_Glaciers_R23p2-5.5km'!$BD54:BS54))</f>
        <v>9.8198788481614905</v>
      </c>
      <c r="BR54" s="2">
        <f>SQRT(SUMSQ('(3) MB_Glaciers_R23p2-5.5km'!$BD54:BT54))</f>
        <v>9.8290481051683507</v>
      </c>
      <c r="BS54" s="2">
        <f>SQRT(SUMSQ('(3) MB_Glaciers_R23p2-5.5km'!$BD54:BU54))</f>
        <v>9.8389296922002867</v>
      </c>
      <c r="BT54" s="2">
        <f>SQRT(SUMSQ('(3) MB_Glaciers_R23p2-5.5km'!$BD54:BV54))</f>
        <v>9.8485569965362512</v>
      </c>
      <c r="BU54" s="2">
        <f>SQRT(SUMSQ('(3) MB_Glaciers_R23p2-5.5km'!$BD54:BW54))</f>
        <v>9.857358304047855</v>
      </c>
      <c r="BV54" s="2">
        <f>SQRT(SUMSQ('(3) MB_Glaciers_R23p2-5.5km'!$BD54:BX54))</f>
        <v>9.8641523435341458</v>
      </c>
      <c r="BW54" s="2">
        <f>SQRT(SUMSQ('(3) MB_Glaciers_R23p2-5.5km'!$BD54:BY54))</f>
        <v>9.8708065973285066</v>
      </c>
      <c r="BX54" s="2">
        <f>SQRT(SUMSQ('(3) MB_Glaciers_R23p2-5.5km'!$BD54:BZ54))</f>
        <v>9.8787936857995007</v>
      </c>
      <c r="BY54" s="2">
        <f>SQRT(SUMSQ('(3) MB_Glaciers_R23p2-5.5km'!$BD54:CA54))</f>
        <v>9.8854733922791542</v>
      </c>
      <c r="BZ54" s="2">
        <f>SQRT(SUMSQ('(3) MB_Glaciers_R23p2-5.5km'!$BD54:CB54))</f>
        <v>9.8932788726060785</v>
      </c>
      <c r="CA54" s="2">
        <f>SQRT(SUMSQ('(3) MB_Glaciers_R23p2-5.5km'!$BD54:CC54))</f>
        <v>9.9028569889525073</v>
      </c>
      <c r="CB54" s="2">
        <f>SQRT(SUMSQ('(3) MB_Glaciers_R23p2-5.5km'!$BD54:CD54))</f>
        <v>9.9099312799465302</v>
      </c>
      <c r="CC54" s="2">
        <f>SQRT(SUMSQ('(3) MB_Glaciers_R23p2-5.5km'!$BD54:CE54))</f>
        <v>9.9171094488710558</v>
      </c>
      <c r="CD54" s="2">
        <f>SQRT(SUMSQ('(3) MB_Glaciers_R23p2-5.5km'!$BD54:CF54))</f>
        <v>9.9247147150693156</v>
      </c>
      <c r="CE54" s="2">
        <f>SQRT(SUMSQ('(3) MB_Glaciers_R23p2-5.5km'!$BD54:CG54))</f>
        <v>9.9321210801092317</v>
      </c>
      <c r="CF54" s="2">
        <f>SQRT(SUMSQ('(3) MB_Glaciers_R23p2-5.5km'!$BD54:CH54))</f>
        <v>9.9400233623738377</v>
      </c>
      <c r="CG54" s="2">
        <f>SQRT(SUMSQ('(3) MB_Glaciers_R23p2-5.5km'!$BD54:CI54))</f>
        <v>9.9495904620828188</v>
      </c>
      <c r="CH54" s="2">
        <f>SQRT(SUMSQ('(3) MB_Glaciers_R23p2-5.5km'!$BD54:CJ54))</f>
        <v>9.9571889332559831</v>
      </c>
      <c r="CI54" s="2">
        <f>SQRT(SUMSQ('(3) MB_Glaciers_R23p2-5.5km'!$BD54:CK54))</f>
        <v>9.9644045779648209</v>
      </c>
      <c r="CJ54" s="2">
        <f>SQRT(SUMSQ('(3) MB_Glaciers_R23p2-5.5km'!$BD54:CL54))</f>
        <v>9.9713009620950306</v>
      </c>
      <c r="CK54" s="2">
        <f>SQRT(SUMSQ('(3) MB_Glaciers_R23p2-5.5km'!$BD54:CM54))</f>
        <v>9.9787897816327966</v>
      </c>
      <c r="CL54" s="2">
        <f>SQRT(SUMSQ('(3) MB_Glaciers_R23p2-5.5km'!$BD54:CN54))</f>
        <v>9.9858739381358905</v>
      </c>
      <c r="CM54" s="2">
        <f>SQRT(SUMSQ('(3) MB_Glaciers_R23p2-5.5km'!$BD54:CO54))</f>
        <v>9.9935715371093163</v>
      </c>
      <c r="CN54" s="2">
        <f>SQRT(SUMSQ('(3) MB_Glaciers_R23p2-5.5km'!$BD54:CP54))</f>
        <v>10.002694890445538</v>
      </c>
      <c r="CO54" s="2">
        <f>SQRT(SUMSQ('(3) MB_Glaciers_R23p2-5.5km'!$BD54:CQ54))</f>
        <v>10.01456934126772</v>
      </c>
      <c r="CP54" s="2">
        <f>SQRT(SUMSQ('(3) MB_Glaciers_R23p2-5.5km'!$BD54:CR54))</f>
        <v>10.027647225833041</v>
      </c>
      <c r="CQ54" s="2">
        <f>SQRT(SUMSQ('(3) MB_Glaciers_R23p2-5.5km'!$BD54:CS54))</f>
        <v>10.040961976711056</v>
      </c>
      <c r="CR54" s="2">
        <f>SQRT(SUMSQ('(3) MB_Glaciers_R23p2-5.5km'!$BD54:CT54))</f>
        <v>10.056013325742994</v>
      </c>
      <c r="CS54" s="2">
        <f>SQRT(SUMSQ('(3) MB_Glaciers_R23p2-5.5km'!$BD54:CU54))</f>
        <v>10.07317810317101</v>
      </c>
      <c r="CT54" s="2">
        <f>SQRT(SUMSQ('(3) MB_Glaciers_R23p2-5.5km'!$BD54:CV54))</f>
        <v>10.091995781238449</v>
      </c>
      <c r="CU54" s="2">
        <f>SQRT(SUMSQ('(3) MB_Glaciers_R23p2-5.5km'!$BD54:CW54))</f>
        <v>10.113226567351786</v>
      </c>
      <c r="CV54" s="2">
        <f>SQRT(SUMSQ('(3) MB_Glaciers_R23p2-5.5km'!$BD54:CX54))</f>
        <v>10.134835103717009</v>
      </c>
    </row>
    <row r="55" spans="1:100" x14ac:dyDescent="0.2">
      <c r="A55" s="169" t="s">
        <v>69</v>
      </c>
      <c r="B55" s="3" t="s">
        <v>176</v>
      </c>
      <c r="C55" s="170">
        <f>'(3) MB_Glaciers_R23p2-5.5km'!C55</f>
        <v>-1.7870069000000002</v>
      </c>
      <c r="D55" s="170">
        <f>C55+'(3) MB_Glaciers_R23p2-5.5km'!D55</f>
        <v>-1.0840138000000006</v>
      </c>
      <c r="E55" s="170">
        <f>D55+'(3) MB_Glaciers_R23p2-5.5km'!E55</f>
        <v>-0.95102070000000039</v>
      </c>
      <c r="F55" s="170">
        <f>E55+'(3) MB_Glaciers_R23p2-5.5km'!F55</f>
        <v>-1.9680276000000005</v>
      </c>
      <c r="G55" s="170">
        <f>F55+'(3) MB_Glaciers_R23p2-5.5km'!G55</f>
        <v>-1.8550345000000008</v>
      </c>
      <c r="H55" s="170">
        <f>G55+'(3) MB_Glaciers_R23p2-5.5km'!H55</f>
        <v>0.82795859999999921</v>
      </c>
      <c r="I55" s="170">
        <f>H55+'(3) MB_Glaciers_R23p2-5.5km'!I55</f>
        <v>6.0951699999999054E-2</v>
      </c>
      <c r="J55" s="170">
        <f>I55+'(3) MB_Glaciers_R23p2-5.5km'!J55</f>
        <v>0.96394479999999882</v>
      </c>
      <c r="K55" s="170">
        <f>J55+'(3) MB_Glaciers_R23p2-5.5km'!K55</f>
        <v>1.4869378999999987</v>
      </c>
      <c r="L55" s="170">
        <f>K55+'(3) MB_Glaciers_R23p2-5.5km'!L55</f>
        <v>0.17993099999999851</v>
      </c>
      <c r="M55" s="170">
        <f>L55+'(3) MB_Glaciers_R23p2-5.5km'!M55</f>
        <v>-1.0470759000000016</v>
      </c>
      <c r="N55" s="170">
        <f>M55+'(3) MB_Glaciers_R23p2-5.5km'!N55</f>
        <v>-2.2840828000000015</v>
      </c>
      <c r="O55" s="170">
        <f>N55+'(3) MB_Glaciers_R23p2-5.5km'!O55</f>
        <v>-3.0010897000000019</v>
      </c>
      <c r="P55" s="170">
        <f>O55+'(3) MB_Glaciers_R23p2-5.5km'!P55</f>
        <v>-4.1180966000000012</v>
      </c>
      <c r="Q55" s="170">
        <f>P55+'(3) MB_Glaciers_R23p2-5.5km'!Q55</f>
        <v>-6.3123966000000014</v>
      </c>
      <c r="R55" s="170">
        <f>Q55+'(3) MB_Glaciers_R23p2-5.5km'!R55</f>
        <v>-6.2234732000000008</v>
      </c>
      <c r="S55" s="170">
        <f>R55+'(3) MB_Glaciers_R23p2-5.5km'!S55</f>
        <v>-7.9728674080000008</v>
      </c>
      <c r="T55" s="170">
        <f>S55+'(3) MB_Glaciers_R23p2-5.5km'!T55</f>
        <v>-10.254460745999999</v>
      </c>
      <c r="U55" s="170">
        <f>T55+'(3) MB_Glaciers_R23p2-5.5km'!U55</f>
        <v>-11.771120461099999</v>
      </c>
      <c r="V55" s="170">
        <f>U55+'(3) MB_Glaciers_R23p2-5.5km'!V55</f>
        <v>-11.277484770299999</v>
      </c>
      <c r="W55" s="170">
        <f>V55+'(3) MB_Glaciers_R23p2-5.5km'!W55</f>
        <v>-12.533651695499998</v>
      </c>
      <c r="X55" s="170">
        <f>W55+'(3) MB_Glaciers_R23p2-5.5km'!X55</f>
        <v>-13.473803237299997</v>
      </c>
      <c r="Y55" s="170">
        <f>X55+'(3) MB_Glaciers_R23p2-5.5km'!Y55</f>
        <v>-14.995237418099997</v>
      </c>
      <c r="Z55" s="170">
        <f>Y55+'(3) MB_Glaciers_R23p2-5.5km'!Z55</f>
        <v>-14.899629703499997</v>
      </c>
      <c r="AA55" s="170">
        <f>Z55+'(3) MB_Glaciers_R23p2-5.5km'!AA55</f>
        <v>-13.024808343499998</v>
      </c>
      <c r="AB55" s="170">
        <f>AA55+'(3) MB_Glaciers_R23p2-5.5km'!AB55</f>
        <v>-12.646866239699998</v>
      </c>
      <c r="AC55" s="170">
        <f>AB55+'(3) MB_Glaciers_R23p2-5.5km'!AC55</f>
        <v>-10.274977057199997</v>
      </c>
      <c r="AD55" s="170">
        <f>AC55+'(3) MB_Glaciers_R23p2-5.5km'!AD55</f>
        <v>-10.226392562999997</v>
      </c>
      <c r="AE55" s="170">
        <f>AD55+'(3) MB_Glaciers_R23p2-5.5km'!AE55</f>
        <v>-10.712812032999999</v>
      </c>
      <c r="AF55" s="170">
        <f>AE55+'(3) MB_Glaciers_R23p2-5.5km'!AF55</f>
        <v>-9.1783324845999985</v>
      </c>
      <c r="AG55" s="170">
        <f>AF55+'(3) MB_Glaciers_R23p2-5.5km'!AG55</f>
        <v>-11.948721140199996</v>
      </c>
      <c r="AH55" s="170">
        <f>AG55+'(3) MB_Glaciers_R23p2-5.5km'!AH55</f>
        <v>-15.058373817399996</v>
      </c>
      <c r="AI55" s="170">
        <f>AH55+'(3) MB_Glaciers_R23p2-5.5km'!AI55</f>
        <v>-15.742779053799996</v>
      </c>
      <c r="AJ55" s="170">
        <f>AI55+'(3) MB_Glaciers_R23p2-5.5km'!AJ55</f>
        <v>-16.486008140099997</v>
      </c>
      <c r="AK55" s="170">
        <f>AJ55+'(3) MB_Glaciers_R23p2-5.5km'!AK55</f>
        <v>-19.320342747099996</v>
      </c>
      <c r="AL55" s="170">
        <f>AK55+'(3) MB_Glaciers_R23p2-5.5km'!AL55</f>
        <v>-24.000624750899995</v>
      </c>
      <c r="AM55" s="170">
        <f>AL55+'(3) MB_Glaciers_R23p2-5.5km'!AM55</f>
        <v>-31.536556754099994</v>
      </c>
      <c r="AN55" s="170">
        <f>AM55+'(3) MB_Glaciers_R23p2-5.5km'!AN55</f>
        <v>-38.104954861099991</v>
      </c>
      <c r="AO55" s="170">
        <f>AN55+'(3) MB_Glaciers_R23p2-5.5km'!AO55</f>
        <v>-44.378782862899989</v>
      </c>
      <c r="AP55" s="170">
        <f>AO55+'(3) MB_Glaciers_R23p2-5.5km'!AP55</f>
        <v>-50.280772221299991</v>
      </c>
      <c r="AQ55" s="170">
        <f>AP55+'(3) MB_Glaciers_R23p2-5.5km'!AQ55</f>
        <v>-57.792949757699994</v>
      </c>
      <c r="AR55" s="170">
        <f>AQ55+'(3) MB_Glaciers_R23p2-5.5km'!AR55</f>
        <v>-65.360023917699991</v>
      </c>
      <c r="AS55" s="170">
        <f>AR55+'(3) MB_Glaciers_R23p2-5.5km'!AS55</f>
        <v>-71.784099842499998</v>
      </c>
      <c r="AT55" s="170">
        <f>AS55+'(3) MB_Glaciers_R23p2-5.5km'!AT55</f>
        <v>-78.913916849700001</v>
      </c>
      <c r="AU55" s="170">
        <f>AT55+'(3) MB_Glaciers_R23p2-5.5km'!AU55</f>
        <v>-84.568154662200001</v>
      </c>
      <c r="AV55" s="170">
        <f>AU55+'(3) MB_Glaciers_R23p2-5.5km'!AV55</f>
        <v>-90.330555359399995</v>
      </c>
      <c r="AW55" s="2">
        <f>AV55+'(3) MB_Glaciers_R23p2-5.5km'!AW55</f>
        <v>-95.523494200099989</v>
      </c>
      <c r="BB55" s="2">
        <f>SQRT('(5) year_D_R23p2-5.5km'!BN53^2+'(5) year_D_R23p2-5.5km'!$M53^2)</f>
        <v>5.4917256513770329</v>
      </c>
      <c r="BC55" s="2">
        <f>SQRT(SUMSQ('(3) MB_Glaciers_R23p2-5.5km'!$BD55:BE55))</f>
        <v>7.4021177163257548</v>
      </c>
      <c r="BD55" s="2">
        <f>SQRT(SUMSQ('(3) MB_Glaciers_R23p2-5.5km'!$BD55:BF55))</f>
        <v>8.6439127605669572</v>
      </c>
      <c r="BE55" s="2">
        <f>SQRT(SUMSQ('(3) MB_Glaciers_R23p2-5.5km'!$BD55:BG55))</f>
        <v>9.5195671667734718</v>
      </c>
      <c r="BF55" s="2">
        <f>SQRT(SUMSQ('(3) MB_Glaciers_R23p2-5.5km'!$BD55:BH55))</f>
        <v>10.152981112250952</v>
      </c>
      <c r="BG55" s="2">
        <f>SQRT(SUMSQ('(3) MB_Glaciers_R23p2-5.5km'!$BD55:BI55))</f>
        <v>10.614357509990553</v>
      </c>
      <c r="BH55" s="2">
        <f>SQRT(SUMSQ('(3) MB_Glaciers_R23p2-5.5km'!$BD55:BJ55))</f>
        <v>10.948530126274616</v>
      </c>
      <c r="BI55" s="2">
        <f>SQRT(SUMSQ('(3) MB_Glaciers_R23p2-5.5km'!$BD55:BK55))</f>
        <v>11.185650213677079</v>
      </c>
      <c r="BJ55" s="2">
        <f>SQRT(SUMSQ('(3) MB_Glaciers_R23p2-5.5km'!$BD55:BL55))</f>
        <v>11.349424218869837</v>
      </c>
      <c r="BK55" s="2">
        <f>SQRT(SUMSQ('(3) MB_Glaciers_R23p2-5.5km'!$BD55:BM55))</f>
        <v>11.456559683466542</v>
      </c>
      <c r="BL55" s="2">
        <f>SQRT(SUMSQ('(3) MB_Glaciers_R23p2-5.5km'!$BD55:BN55))</f>
        <v>11.522267655575924</v>
      </c>
      <c r="BM55" s="2">
        <f>SQRT(SUMSQ('(3) MB_Glaciers_R23p2-5.5km'!$BD55:BO55))</f>
        <v>11.558797363297764</v>
      </c>
      <c r="BN55" s="2">
        <f>SQRT(SUMSQ('(3) MB_Glaciers_R23p2-5.5km'!$BD55:BP55))</f>
        <v>11.576053118110266</v>
      </c>
      <c r="BO55" s="2">
        <f>SQRT(SUMSQ('(3) MB_Glaciers_R23p2-5.5km'!$BD55:BQ55))</f>
        <v>11.585317990388747</v>
      </c>
      <c r="BP55" s="2">
        <f>SQRT(SUMSQ('(3) MB_Glaciers_R23p2-5.5km'!$BD55:BR55))</f>
        <v>11.594231660391127</v>
      </c>
      <c r="BQ55" s="2">
        <f>SQRT(SUMSQ('(3) MB_Glaciers_R23p2-5.5km'!$BD55:BS55))</f>
        <v>11.602666993234875</v>
      </c>
      <c r="BR55" s="2">
        <f>SQRT(SUMSQ('(3) MB_Glaciers_R23p2-5.5km'!$BD55:BT55))</f>
        <v>11.610375945001268</v>
      </c>
      <c r="BS55" s="2">
        <f>SQRT(SUMSQ('(3) MB_Glaciers_R23p2-5.5km'!$BD55:BU55))</f>
        <v>11.618699077511785</v>
      </c>
      <c r="BT55" s="2">
        <f>SQRT(SUMSQ('(3) MB_Glaciers_R23p2-5.5km'!$BD55:BV55))</f>
        <v>11.628816175954187</v>
      </c>
      <c r="BU55" s="2">
        <f>SQRT(SUMSQ('(3) MB_Glaciers_R23p2-5.5km'!$BD55:BW55))</f>
        <v>11.636569065863894</v>
      </c>
      <c r="BV55" s="2">
        <f>SQRT(SUMSQ('(3) MB_Glaciers_R23p2-5.5km'!$BD55:BX55))</f>
        <v>11.64473772409584</v>
      </c>
      <c r="BW55" s="2">
        <f>SQRT(SUMSQ('(3) MB_Glaciers_R23p2-5.5km'!$BD55:BY55))</f>
        <v>11.654001162695039</v>
      </c>
      <c r="BX55" s="2">
        <f>SQRT(SUMSQ('(3) MB_Glaciers_R23p2-5.5km'!$BD55:BZ55))</f>
        <v>11.661067185364555</v>
      </c>
      <c r="BY55" s="2">
        <f>SQRT(SUMSQ('(3) MB_Glaciers_R23p2-5.5km'!$BD55:CA55))</f>
        <v>11.668003244464822</v>
      </c>
      <c r="BZ55" s="2">
        <f>SQRT(SUMSQ('(3) MB_Glaciers_R23p2-5.5km'!$BD55:CB55))</f>
        <v>11.682422032167286</v>
      </c>
      <c r="CA55" s="2">
        <f>SQRT(SUMSQ('(3) MB_Glaciers_R23p2-5.5km'!$BD55:CC55))</f>
        <v>11.698835472801106</v>
      </c>
      <c r="CB55" s="2">
        <f>SQRT(SUMSQ('(3) MB_Glaciers_R23p2-5.5km'!$BD55:CD55))</f>
        <v>11.705764461823458</v>
      </c>
      <c r="CC55" s="2">
        <f>SQRT(SUMSQ('(3) MB_Glaciers_R23p2-5.5km'!$BD55:CE55))</f>
        <v>11.712021528396665</v>
      </c>
      <c r="CD55" s="2">
        <f>SQRT(SUMSQ('(3) MB_Glaciers_R23p2-5.5km'!$BD55:CF55))</f>
        <v>11.719569175104724</v>
      </c>
      <c r="CE55" s="2">
        <f>SQRT(SUMSQ('(3) MB_Glaciers_R23p2-5.5km'!$BD55:CG55))</f>
        <v>11.726425842313027</v>
      </c>
      <c r="CF55" s="2">
        <f>SQRT(SUMSQ('(3) MB_Glaciers_R23p2-5.5km'!$BD55:CH55))</f>
        <v>11.73403037875725</v>
      </c>
      <c r="CG55" s="2">
        <f>SQRT(SUMSQ('(3) MB_Glaciers_R23p2-5.5km'!$BD55:CI55))</f>
        <v>11.744084824161801</v>
      </c>
      <c r="CH55" s="2">
        <f>SQRT(SUMSQ('(3) MB_Glaciers_R23p2-5.5km'!$BD55:CJ55))</f>
        <v>11.754206215285299</v>
      </c>
      <c r="CI55" s="2">
        <f>SQRT(SUMSQ('(3) MB_Glaciers_R23p2-5.5km'!$BD55:CK55))</f>
        <v>11.76697035888513</v>
      </c>
      <c r="CJ55" s="2">
        <f>SQRT(SUMSQ('(3) MB_Glaciers_R23p2-5.5km'!$BD55:CL55))</f>
        <v>11.781697288002292</v>
      </c>
      <c r="CK55" s="2">
        <f>SQRT(SUMSQ('(3) MB_Glaciers_R23p2-5.5km'!$BD55:CM55))</f>
        <v>11.804081064469118</v>
      </c>
      <c r="CL55" s="2">
        <f>SQRT(SUMSQ('(3) MB_Glaciers_R23p2-5.5km'!$BD55:CN55))</f>
        <v>11.837433516768629</v>
      </c>
      <c r="CM55" s="2">
        <f>SQRT(SUMSQ('(3) MB_Glaciers_R23p2-5.5km'!$BD55:CO55))</f>
        <v>11.868125147139281</v>
      </c>
      <c r="CN55" s="2">
        <f>SQRT(SUMSQ('(3) MB_Glaciers_R23p2-5.5km'!$BD55:CP55))</f>
        <v>11.898383675668287</v>
      </c>
      <c r="CO55" s="2">
        <f>SQRT(SUMSQ('(3) MB_Glaciers_R23p2-5.5km'!$BD55:CQ55))</f>
        <v>11.937687113150417</v>
      </c>
      <c r="CP55" s="2">
        <f>SQRT(SUMSQ('(3) MB_Glaciers_R23p2-5.5km'!$BD55:CR55))</f>
        <v>11.976481469093617</v>
      </c>
      <c r="CQ55" s="2">
        <f>SQRT(SUMSQ('(3) MB_Glaciers_R23p2-5.5km'!$BD55:CS55))</f>
        <v>12.010225918261773</v>
      </c>
      <c r="CR55" s="2">
        <f>SQRT(SUMSQ('(3) MB_Glaciers_R23p2-5.5km'!$BD55:CT55))</f>
        <v>12.058837484567889</v>
      </c>
      <c r="CS55" s="2">
        <f>SQRT(SUMSQ('(3) MB_Glaciers_R23p2-5.5km'!$BD55:CU55))</f>
        <v>12.096702785988093</v>
      </c>
      <c r="CT55" s="2">
        <f>SQRT(SUMSQ('(3) MB_Glaciers_R23p2-5.5km'!$BD55:CV55))</f>
        <v>12.131003424424666</v>
      </c>
      <c r="CU55" s="2">
        <f>SQRT(SUMSQ('(3) MB_Glaciers_R23p2-5.5km'!$BD55:CW55))</f>
        <v>12.162842535072077</v>
      </c>
      <c r="CV55" s="2">
        <f>SQRT(SUMSQ('(3) MB_Glaciers_R23p2-5.5km'!$BD55:CX55))</f>
        <v>12.194519571097034</v>
      </c>
    </row>
    <row r="56" spans="1:100" x14ac:dyDescent="0.2">
      <c r="A56" s="169" t="s">
        <v>18</v>
      </c>
      <c r="B56" s="3" t="s">
        <v>176</v>
      </c>
      <c r="C56" s="170">
        <f>'(3) MB_Glaciers_R23p2-5.5km'!C56</f>
        <v>-1.0303</v>
      </c>
      <c r="D56" s="170">
        <f>C56+'(3) MB_Glaciers_R23p2-5.5km'!D56</f>
        <v>-1.1506000000000001</v>
      </c>
      <c r="E56" s="170">
        <f>D56+'(3) MB_Glaciers_R23p2-5.5km'!E56</f>
        <v>-1.2409000000000001</v>
      </c>
      <c r="F56" s="170">
        <f>E56+'(3) MB_Glaciers_R23p2-5.5km'!F56</f>
        <v>-2.0512000000000001</v>
      </c>
      <c r="G56" s="170">
        <f>F56+'(3) MB_Glaciers_R23p2-5.5km'!G56</f>
        <v>-2.3115000000000006</v>
      </c>
      <c r="H56" s="170">
        <f>G56+'(3) MB_Glaciers_R23p2-5.5km'!H56</f>
        <v>-1.6718000000000006</v>
      </c>
      <c r="I56" s="170">
        <f>H56+'(3) MB_Glaciers_R23p2-5.5km'!I56</f>
        <v>-2.0621000000000009</v>
      </c>
      <c r="J56" s="170">
        <f>I56+'(3) MB_Glaciers_R23p2-5.5km'!J56</f>
        <v>-2.0824000000000011</v>
      </c>
      <c r="K56" s="170">
        <f>J56+'(3) MB_Glaciers_R23p2-5.5km'!K56</f>
        <v>-2.162700000000001</v>
      </c>
      <c r="L56" s="170">
        <f>K56+'(3) MB_Glaciers_R23p2-5.5km'!L56</f>
        <v>-3.0330000000000013</v>
      </c>
      <c r="M56" s="170">
        <f>L56+'(3) MB_Glaciers_R23p2-5.5km'!M56</f>
        <v>-3.8633000000000015</v>
      </c>
      <c r="N56" s="170">
        <f>M56+'(3) MB_Glaciers_R23p2-5.5km'!N56</f>
        <v>-4.5536000000000012</v>
      </c>
      <c r="O56" s="170">
        <f>N56+'(3) MB_Glaciers_R23p2-5.5km'!O56</f>
        <v>-5.0039000000000016</v>
      </c>
      <c r="P56" s="170">
        <f>O56+'(3) MB_Glaciers_R23p2-5.5km'!P56</f>
        <v>-5.9242000000000017</v>
      </c>
      <c r="Q56" s="170">
        <f>P56+'(3) MB_Glaciers_R23p2-5.5km'!Q56</f>
        <v>-6.6746829000000014</v>
      </c>
      <c r="R56" s="170">
        <f>Q56+'(3) MB_Glaciers_R23p2-5.5km'!R56</f>
        <v>-6.8437805000000012</v>
      </c>
      <c r="S56" s="170">
        <f>R56+'(3) MB_Glaciers_R23p2-5.5km'!S56</f>
        <v>-7.5904433000000013</v>
      </c>
      <c r="T56" s="170">
        <f>S56+'(3) MB_Glaciers_R23p2-5.5km'!T56</f>
        <v>-8.0586143000000021</v>
      </c>
      <c r="U56" s="170">
        <f>T56+'(3) MB_Glaciers_R23p2-5.5km'!U56</f>
        <v>-8.8244405000000015</v>
      </c>
      <c r="V56" s="170">
        <f>U56+'(3) MB_Glaciers_R23p2-5.5km'!V56</f>
        <v>-8.8664466000000015</v>
      </c>
      <c r="W56" s="170">
        <f>V56+'(3) MB_Glaciers_R23p2-5.5km'!W56</f>
        <v>-9.4112046159000009</v>
      </c>
      <c r="X56" s="170">
        <f>W56+'(3) MB_Glaciers_R23p2-5.5km'!X56</f>
        <v>-9.8663230210000012</v>
      </c>
      <c r="Y56" s="170">
        <f>X56+'(3) MB_Glaciers_R23p2-5.5km'!Y56</f>
        <v>-10.578338252500002</v>
      </c>
      <c r="Z56" s="170">
        <f>Y56+'(3) MB_Glaciers_R23p2-5.5km'!Z56</f>
        <v>-10.904550183100001</v>
      </c>
      <c r="AA56" s="170">
        <f>Z56+'(3) MB_Glaciers_R23p2-5.5km'!AA56</f>
        <v>-10.660927158700002</v>
      </c>
      <c r="AB56" s="170">
        <f>AA56+'(3) MB_Glaciers_R23p2-5.5km'!AB56</f>
        <v>-10.653980900700002</v>
      </c>
      <c r="AC56" s="170">
        <f>AB56+'(3) MB_Glaciers_R23p2-5.5km'!AC56</f>
        <v>-10.213711409100002</v>
      </c>
      <c r="AD56" s="170">
        <f>AC56+'(3) MB_Glaciers_R23p2-5.5km'!AD56</f>
        <v>-10.560961850200002</v>
      </c>
      <c r="AE56" s="170">
        <f>AD56+'(3) MB_Glaciers_R23p2-5.5km'!AE56</f>
        <v>-11.069456297000002</v>
      </c>
      <c r="AF56" s="170">
        <f>AE56+'(3) MB_Glaciers_R23p2-5.5km'!AF56</f>
        <v>-10.819473273200002</v>
      </c>
      <c r="AG56" s="170">
        <f>AF56+'(3) MB_Glaciers_R23p2-5.5km'!AG56</f>
        <v>-12.311322757200001</v>
      </c>
      <c r="AH56" s="170">
        <f>AG56+'(3) MB_Glaciers_R23p2-5.5km'!AH56</f>
        <v>-13.596309774200002</v>
      </c>
      <c r="AI56" s="170">
        <f>AH56+'(3) MB_Glaciers_R23p2-5.5km'!AI56</f>
        <v>-13.925831823600001</v>
      </c>
      <c r="AJ56" s="170">
        <f>AI56+'(3) MB_Glaciers_R23p2-5.5km'!AJ56</f>
        <v>-14.014918864600002</v>
      </c>
      <c r="AK56" s="170">
        <f>AJ56+'(3) MB_Glaciers_R23p2-5.5km'!AK56</f>
        <v>-14.422271065200002</v>
      </c>
      <c r="AL56" s="170">
        <f>AK56+'(3) MB_Glaciers_R23p2-5.5km'!AL56</f>
        <v>-15.094060630800001</v>
      </c>
      <c r="AM56" s="170">
        <f>AL56+'(3) MB_Glaciers_R23p2-5.5km'!AM56</f>
        <v>-16.405323253100001</v>
      </c>
      <c r="AN56" s="170">
        <f>AM56+'(3) MB_Glaciers_R23p2-5.5km'!AN56</f>
        <v>-17.424735163699999</v>
      </c>
      <c r="AO56" s="170">
        <f>AN56+'(3) MB_Glaciers_R23p2-5.5km'!AO56</f>
        <v>-18.491063047200001</v>
      </c>
      <c r="AP56" s="170">
        <f>AO56+'(3) MB_Glaciers_R23p2-5.5km'!AP56</f>
        <v>-19.078656507400002</v>
      </c>
      <c r="AQ56" s="170">
        <f>AP56+'(3) MB_Glaciers_R23p2-5.5km'!AQ56</f>
        <v>-20.3618021027</v>
      </c>
      <c r="AR56" s="170">
        <f>AQ56+'(3) MB_Glaciers_R23p2-5.5km'!AR56</f>
        <v>-21.179201995100001</v>
      </c>
      <c r="AS56" s="170">
        <f>AR56+'(3) MB_Glaciers_R23p2-5.5km'!AS56</f>
        <v>-21.7166664101</v>
      </c>
      <c r="AT56" s="170">
        <f>AS56+'(3) MB_Glaciers_R23p2-5.5km'!AT56</f>
        <v>-22.448514167399999</v>
      </c>
      <c r="AU56" s="170">
        <f>AT56+'(3) MB_Glaciers_R23p2-5.5km'!AU56</f>
        <v>-22.840200917400001</v>
      </c>
      <c r="AV56" s="170">
        <f>AU56+'(3) MB_Glaciers_R23p2-5.5km'!AV56</f>
        <v>-23.371665046900002</v>
      </c>
      <c r="AW56" s="2">
        <f>AV56+'(3) MB_Glaciers_R23p2-5.5km'!AW56</f>
        <v>-23.459866341400001</v>
      </c>
      <c r="BB56" s="2">
        <f>SQRT('(5) year_D_R23p2-5.5km'!BN54^2+'(5) year_D_R23p2-5.5km'!$M54^2)</f>
        <v>1.427821739949837</v>
      </c>
      <c r="BC56" s="2">
        <f>SQRT(SUMSQ('(3) MB_Glaciers_R23p2-5.5km'!$BD56:BE56))</f>
        <v>1.9331596323098321</v>
      </c>
      <c r="BD56" s="2">
        <f>SQRT(SUMSQ('(3) MB_Glaciers_R23p2-5.5km'!$BD56:BF56))</f>
        <v>2.2663349825200991</v>
      </c>
      <c r="BE56" s="2">
        <f>SQRT(SUMSQ('(3) MB_Glaciers_R23p2-5.5km'!$BD56:BG56))</f>
        <v>2.506013517014023</v>
      </c>
      <c r="BF56" s="2">
        <f>SQRT(SUMSQ('(3) MB_Glaciers_R23p2-5.5km'!$BD56:BH56))</f>
        <v>2.6837234641768593</v>
      </c>
      <c r="BG56" s="2">
        <f>SQRT(SUMSQ('(3) MB_Glaciers_R23p2-5.5km'!$BD56:BI56))</f>
        <v>2.8176048526701476</v>
      </c>
      <c r="BH56" s="2">
        <f>SQRT(SUMSQ('(3) MB_Glaciers_R23p2-5.5km'!$BD56:BJ56))</f>
        <v>2.9180164098036507</v>
      </c>
      <c r="BI56" s="2">
        <f>SQRT(SUMSQ('(3) MB_Glaciers_R23p2-5.5km'!$BD56:BK56))</f>
        <v>2.9931896145331813</v>
      </c>
      <c r="BJ56" s="2">
        <f>SQRT(SUMSQ('(3) MB_Glaciers_R23p2-5.5km'!$BD56:BL56))</f>
        <v>3.0483270671597977</v>
      </c>
      <c r="BK56" s="2">
        <f>SQRT(SUMSQ('(3) MB_Glaciers_R23p2-5.5km'!$BD56:BM56))</f>
        <v>3.0879952968202362</v>
      </c>
      <c r="BL56" s="2">
        <f>SQRT(SUMSQ('(3) MB_Glaciers_R23p2-5.5km'!$BD56:BN56))</f>
        <v>3.1156089983393351</v>
      </c>
      <c r="BM56" s="2">
        <f>SQRT(SUMSQ('(3) MB_Glaciers_R23p2-5.5km'!$BD56:BO56))</f>
        <v>3.1341273247582508</v>
      </c>
      <c r="BN56" s="2">
        <f>SQRT(SUMSQ('(3) MB_Glaciers_R23p2-5.5km'!$BD56:BP56))</f>
        <v>3.146079790622395</v>
      </c>
      <c r="BO56" s="2">
        <f>SQRT(SUMSQ('(3) MB_Glaciers_R23p2-5.5km'!$BD56:BQ56))</f>
        <v>3.1550385996780701</v>
      </c>
      <c r="BP56" s="2">
        <f>SQRT(SUMSQ('(3) MB_Glaciers_R23p2-5.5km'!$BD56:BR56))</f>
        <v>3.1631774684680289</v>
      </c>
      <c r="BQ56" s="2">
        <f>SQRT(SUMSQ('(3) MB_Glaciers_R23p2-5.5km'!$BD56:BS56))</f>
        <v>3.1727832701522809</v>
      </c>
      <c r="BR56" s="2">
        <f>SQRT(SUMSQ('(3) MB_Glaciers_R23p2-5.5km'!$BD56:BT56))</f>
        <v>3.1798198614571467</v>
      </c>
      <c r="BS56" s="2">
        <f>SQRT(SUMSQ('(3) MB_Glaciers_R23p2-5.5km'!$BD56:BU56))</f>
        <v>3.1831065856902461</v>
      </c>
      <c r="BT56" s="2">
        <f>SQRT(SUMSQ('(3) MB_Glaciers_R23p2-5.5km'!$BD56:BV56))</f>
        <v>3.1903894923637068</v>
      </c>
      <c r="BU56" s="2">
        <f>SQRT(SUMSQ('(3) MB_Glaciers_R23p2-5.5km'!$BD56:BW56))</f>
        <v>3.1953031961459963</v>
      </c>
      <c r="BV56" s="2">
        <f>SQRT(SUMSQ('(3) MB_Glaciers_R23p2-5.5km'!$BD56:BX56))</f>
        <v>3.2060572382364785</v>
      </c>
      <c r="BW56" s="2">
        <f>SQRT(SUMSQ('(3) MB_Glaciers_R23p2-5.5km'!$BD56:BY56))</f>
        <v>3.216994874336002</v>
      </c>
      <c r="BX56" s="2">
        <f>SQRT(SUMSQ('(3) MB_Glaciers_R23p2-5.5km'!$BD56:BZ56))</f>
        <v>3.225363437088375</v>
      </c>
      <c r="BY56" s="2">
        <f>SQRT(SUMSQ('(3) MB_Glaciers_R23p2-5.5km'!$BD56:CA56))</f>
        <v>3.235499599258993</v>
      </c>
      <c r="BZ56" s="2">
        <f>SQRT(SUMSQ('(3) MB_Glaciers_R23p2-5.5km'!$BD56:CB56))</f>
        <v>3.2413773652485429</v>
      </c>
      <c r="CA56" s="2">
        <f>SQRT(SUMSQ('(3) MB_Glaciers_R23p2-5.5km'!$BD56:CC56))</f>
        <v>3.2493133805597947</v>
      </c>
      <c r="CB56" s="2">
        <f>SQRT(SUMSQ('(3) MB_Glaciers_R23p2-5.5km'!$BD56:CD56))</f>
        <v>3.2596112058620457</v>
      </c>
      <c r="CC56" s="2">
        <f>SQRT(SUMSQ('(3) MB_Glaciers_R23p2-5.5km'!$BD56:CE56))</f>
        <v>3.2674481918567957</v>
      </c>
      <c r="CD56" s="2">
        <f>SQRT(SUMSQ('(3) MB_Glaciers_R23p2-5.5km'!$BD56:CF56))</f>
        <v>3.2762321995663362</v>
      </c>
      <c r="CE56" s="2">
        <f>SQRT(SUMSQ('(3) MB_Glaciers_R23p2-5.5km'!$BD56:CG56))</f>
        <v>3.2840509110992175</v>
      </c>
      <c r="CF56" s="2">
        <f>SQRT(SUMSQ('(3) MB_Glaciers_R23p2-5.5km'!$BD56:CH56))</f>
        <v>3.292151430037475</v>
      </c>
      <c r="CG56" s="2">
        <f>SQRT(SUMSQ('(3) MB_Glaciers_R23p2-5.5km'!$BD56:CI56))</f>
        <v>3.3000830567538539</v>
      </c>
      <c r="CH56" s="2">
        <f>SQRT(SUMSQ('(3) MB_Glaciers_R23p2-5.5km'!$BD56:CJ56))</f>
        <v>3.3071335130788353</v>
      </c>
      <c r="CI56" s="2">
        <f>SQRT(SUMSQ('(3) MB_Glaciers_R23p2-5.5km'!$BD56:CK56))</f>
        <v>3.3141618049250718</v>
      </c>
      <c r="CJ56" s="2">
        <f>SQRT(SUMSQ('(3) MB_Glaciers_R23p2-5.5km'!$BD56:CL56))</f>
        <v>3.3173714614002554</v>
      </c>
      <c r="CK56" s="2">
        <f>SQRT(SUMSQ('(3) MB_Glaciers_R23p2-5.5km'!$BD56:CM56))</f>
        <v>3.3226797718270684</v>
      </c>
      <c r="CL56" s="2">
        <f>SQRT(SUMSQ('(3) MB_Glaciers_R23p2-5.5km'!$BD56:CN56))</f>
        <v>3.32820260249113</v>
      </c>
      <c r="CM56" s="2">
        <f>SQRT(SUMSQ('(3) MB_Glaciers_R23p2-5.5km'!$BD56:CO56))</f>
        <v>3.3338573135232998</v>
      </c>
      <c r="CN56" s="2">
        <f>SQRT(SUMSQ('(3) MB_Glaciers_R23p2-5.5km'!$BD56:CP56))</f>
        <v>3.3383047486961761</v>
      </c>
      <c r="CO56" s="2">
        <f>SQRT(SUMSQ('(3) MB_Glaciers_R23p2-5.5km'!$BD56:CQ56))</f>
        <v>3.3445694001500104</v>
      </c>
      <c r="CP56" s="2">
        <f>SQRT(SUMSQ('(3) MB_Glaciers_R23p2-5.5km'!$BD56:CR56))</f>
        <v>3.3503046034851383</v>
      </c>
      <c r="CQ56" s="2">
        <f>SQRT(SUMSQ('(3) MB_Glaciers_R23p2-5.5km'!$BD56:CS56))</f>
        <v>3.3538299705222823</v>
      </c>
      <c r="CR56" s="2">
        <f>SQRT(SUMSQ('(3) MB_Glaciers_R23p2-5.5km'!$BD56:CT56))</f>
        <v>3.3579218373828965</v>
      </c>
      <c r="CS56" s="2">
        <f>SQRT(SUMSQ('(3) MB_Glaciers_R23p2-5.5km'!$BD56:CU56))</f>
        <v>3.3612275136334935</v>
      </c>
      <c r="CT56" s="2">
        <f>SQRT(SUMSQ('(3) MB_Glaciers_R23p2-5.5km'!$BD56:CV56))</f>
        <v>3.3647674413152715</v>
      </c>
      <c r="CU56" s="2">
        <f>SQRT(SUMSQ('(3) MB_Glaciers_R23p2-5.5km'!$BD56:CW56))</f>
        <v>3.3685578255227391</v>
      </c>
      <c r="CV56" s="2">
        <f>SQRT(SUMSQ('(3) MB_Glaciers_R23p2-5.5km'!$BD56:CX56))</f>
        <v>3.37127016292794</v>
      </c>
    </row>
    <row r="57" spans="1:100" x14ac:dyDescent="0.2">
      <c r="A57" s="169" t="s">
        <v>19</v>
      </c>
      <c r="B57" s="3" t="s">
        <v>176</v>
      </c>
      <c r="C57" s="170">
        <f>'(3) MB_Glaciers_R23p2-5.5km'!C57</f>
        <v>-1.8381000000000001</v>
      </c>
      <c r="D57" s="170">
        <f>C57+'(3) MB_Glaciers_R23p2-5.5km'!D57</f>
        <v>-1.9461999999999999</v>
      </c>
      <c r="E57" s="170">
        <f>D57+'(3) MB_Glaciers_R23p2-5.5km'!E57</f>
        <v>-2.0042999999999997</v>
      </c>
      <c r="F57" s="170">
        <f>E57+'(3) MB_Glaciers_R23p2-5.5km'!F57</f>
        <v>-3.1623999999999999</v>
      </c>
      <c r="G57" s="170">
        <f>F57+'(3) MB_Glaciers_R23p2-5.5km'!G57</f>
        <v>-3.3904999999999998</v>
      </c>
      <c r="H57" s="170">
        <f>G57+'(3) MB_Glaciers_R23p2-5.5km'!H57</f>
        <v>-1.7885999999999997</v>
      </c>
      <c r="I57" s="170">
        <f>H57+'(3) MB_Glaciers_R23p2-5.5km'!I57</f>
        <v>-2.6066999999999996</v>
      </c>
      <c r="J57" s="170">
        <f>I57+'(3) MB_Glaciers_R23p2-5.5km'!J57</f>
        <v>-2.3148</v>
      </c>
      <c r="K57" s="170">
        <f>J57+'(3) MB_Glaciers_R23p2-5.5km'!K57</f>
        <v>-2.1328999999999998</v>
      </c>
      <c r="L57" s="170">
        <f>K57+'(3) MB_Glaciers_R23p2-5.5km'!L57</f>
        <v>-3.5209999999999999</v>
      </c>
      <c r="M57" s="170">
        <f>L57+'(3) MB_Glaciers_R23p2-5.5km'!M57</f>
        <v>-4.7391000000000005</v>
      </c>
      <c r="N57" s="170">
        <f>M57+'(3) MB_Glaciers_R23p2-5.5km'!N57</f>
        <v>-5.9172000000000011</v>
      </c>
      <c r="O57" s="170">
        <f>N57+'(3) MB_Glaciers_R23p2-5.5km'!O57</f>
        <v>-6.9053000000000004</v>
      </c>
      <c r="P57" s="170">
        <f>O57+'(3) MB_Glaciers_R23p2-5.5km'!P57</f>
        <v>-8.1734000000000009</v>
      </c>
      <c r="Q57" s="170">
        <f>P57+'(3) MB_Glaciers_R23p2-5.5km'!Q57</f>
        <v>-9.7019835000000008</v>
      </c>
      <c r="R57" s="170">
        <f>Q57+'(3) MB_Glaciers_R23p2-5.5km'!R57</f>
        <v>-9.7061802000000004</v>
      </c>
      <c r="S57" s="170">
        <f>R57+'(3) MB_Glaciers_R23p2-5.5km'!S57</f>
        <v>-11.546467565899999</v>
      </c>
      <c r="T57" s="170">
        <f>S57+'(3) MB_Glaciers_R23p2-5.5km'!T57</f>
        <v>-14.004816588899999</v>
      </c>
      <c r="U57" s="170">
        <f>T57+'(3) MB_Glaciers_R23p2-5.5km'!U57</f>
        <v>-16.256403888000001</v>
      </c>
      <c r="V57" s="170">
        <f>U57+'(3) MB_Glaciers_R23p2-5.5km'!V57</f>
        <v>-17.135485800400001</v>
      </c>
      <c r="W57" s="170">
        <f>V57+'(3) MB_Glaciers_R23p2-5.5km'!W57</f>
        <v>-18.430256689900002</v>
      </c>
      <c r="X57" s="170">
        <f>W57+'(3) MB_Glaciers_R23p2-5.5km'!X57</f>
        <v>-19.1615218261</v>
      </c>
      <c r="Y57" s="170">
        <f>X57+'(3) MB_Glaciers_R23p2-5.5km'!Y57</f>
        <v>-20.192195223199999</v>
      </c>
      <c r="Z57" s="170">
        <f>Y57+'(3) MB_Glaciers_R23p2-5.5km'!Z57</f>
        <v>-20.2015127656</v>
      </c>
      <c r="AA57" s="170">
        <f>Z57+'(3) MB_Glaciers_R23p2-5.5km'!AA57</f>
        <v>-20.0009140174</v>
      </c>
      <c r="AB57" s="170">
        <f>AA57+'(3) MB_Glaciers_R23p2-5.5km'!AB57</f>
        <v>-20.392006549400001</v>
      </c>
      <c r="AC57" s="170">
        <f>AB57+'(3) MB_Glaciers_R23p2-5.5km'!AC57</f>
        <v>-18.893564742000002</v>
      </c>
      <c r="AD57" s="170">
        <f>AC57+'(3) MB_Glaciers_R23p2-5.5km'!AD57</f>
        <v>-19.296977056800003</v>
      </c>
      <c r="AE57" s="170">
        <f>AD57+'(3) MB_Glaciers_R23p2-5.5km'!AE57</f>
        <v>-19.956098452700004</v>
      </c>
      <c r="AF57" s="170">
        <f>AE57+'(3) MB_Glaciers_R23p2-5.5km'!AF57</f>
        <v>-19.515483514900005</v>
      </c>
      <c r="AG57" s="170">
        <f>AF57+'(3) MB_Glaciers_R23p2-5.5km'!AG57</f>
        <v>-22.278077131900005</v>
      </c>
      <c r="AH57" s="170">
        <f>AG57+'(3) MB_Glaciers_R23p2-5.5km'!AH57</f>
        <v>-25.107275706300005</v>
      </c>
      <c r="AI57" s="170">
        <f>AH57+'(3) MB_Glaciers_R23p2-5.5km'!AI57</f>
        <v>-25.826438256200003</v>
      </c>
      <c r="AJ57" s="170">
        <f>AI57+'(3) MB_Glaciers_R23p2-5.5km'!AJ57</f>
        <v>-25.643890595600002</v>
      </c>
      <c r="AK57" s="170">
        <f>AJ57+'(3) MB_Glaciers_R23p2-5.5km'!AK57</f>
        <v>-27.365033981700002</v>
      </c>
      <c r="AL57" s="170">
        <f>AK57+'(3) MB_Glaciers_R23p2-5.5km'!AL57</f>
        <v>-28.8315892297</v>
      </c>
      <c r="AM57" s="170">
        <f>AL57+'(3) MB_Glaciers_R23p2-5.5km'!AM57</f>
        <v>-31.844350776799999</v>
      </c>
      <c r="AN57" s="170">
        <f>AM57+'(3) MB_Glaciers_R23p2-5.5km'!AN57</f>
        <v>-34.5229902604</v>
      </c>
      <c r="AO57" s="170">
        <f>AN57+'(3) MB_Glaciers_R23p2-5.5km'!AO57</f>
        <v>-37.357198413799999</v>
      </c>
      <c r="AP57" s="170">
        <f>AO57+'(3) MB_Glaciers_R23p2-5.5km'!AP57</f>
        <v>-39.830173290600001</v>
      </c>
      <c r="AQ57" s="170">
        <f>AP57+'(3) MB_Glaciers_R23p2-5.5km'!AQ57</f>
        <v>-45.147565702999998</v>
      </c>
      <c r="AR57" s="170">
        <f>AQ57+'(3) MB_Glaciers_R23p2-5.5km'!AR57</f>
        <v>-48.537165103</v>
      </c>
      <c r="AS57" s="170">
        <f>AR57+'(3) MB_Glaciers_R23p2-5.5km'!AS57</f>
        <v>-52.8377834128</v>
      </c>
      <c r="AT57" s="170">
        <f>AS57+'(3) MB_Glaciers_R23p2-5.5km'!AT57</f>
        <v>-59.208677318399999</v>
      </c>
      <c r="AU57" s="170">
        <f>AT57+'(3) MB_Glaciers_R23p2-5.5km'!AU57</f>
        <v>-64.483492936800005</v>
      </c>
      <c r="AV57" s="170">
        <f>AU57+'(3) MB_Glaciers_R23p2-5.5km'!AV57</f>
        <v>-69.233604514800007</v>
      </c>
      <c r="AW57" s="2">
        <f>AV57+'(3) MB_Glaciers_R23p2-5.5km'!AW57</f>
        <v>-72.989258231200012</v>
      </c>
      <c r="BB57" s="2">
        <f>SQRT('(5) year_D_R23p2-5.5km'!BN55^2+'(5) year_D_R23p2-5.5km'!$M55^2)</f>
        <v>3.4684881842482005</v>
      </c>
      <c r="BC57" s="2">
        <f>SQRT(SUMSQ('(3) MB_Glaciers_R23p2-5.5km'!$BD57:BE57))</f>
        <v>4.6739858989377927</v>
      </c>
      <c r="BD57" s="2">
        <f>SQRT(SUMSQ('(3) MB_Glaciers_R23p2-5.5km'!$BD57:BF57))</f>
        <v>5.4568290131041106</v>
      </c>
      <c r="BE57" s="2">
        <f>SQRT(SUMSQ('(3) MB_Glaciers_R23p2-5.5km'!$BD57:BG57))</f>
        <v>6.0082035284035822</v>
      </c>
      <c r="BF57" s="2">
        <f>SQRT(SUMSQ('(3) MB_Glaciers_R23p2-5.5km'!$BD57:BH57))</f>
        <v>6.4064577307970243</v>
      </c>
      <c r="BG57" s="2">
        <f>SQRT(SUMSQ('(3) MB_Glaciers_R23p2-5.5km'!$BD57:BI57))</f>
        <v>6.6960078738103057</v>
      </c>
      <c r="BH57" s="2">
        <f>SQRT(SUMSQ('(3) MB_Glaciers_R23p2-5.5km'!$BD57:BJ57))</f>
        <v>6.9052337671506523</v>
      </c>
      <c r="BI57" s="2">
        <f>SQRT(SUMSQ('(3) MB_Glaciers_R23p2-5.5km'!$BD57:BK57))</f>
        <v>7.0532336752219811</v>
      </c>
      <c r="BJ57" s="2">
        <f>SQRT(SUMSQ('(3) MB_Glaciers_R23p2-5.5km'!$BD57:BL57))</f>
        <v>7.1550309394141189</v>
      </c>
      <c r="BK57" s="2">
        <f>SQRT(SUMSQ('(3) MB_Glaciers_R23p2-5.5km'!$BD57:BM57))</f>
        <v>7.2217319882040494</v>
      </c>
      <c r="BL57" s="2">
        <f>SQRT(SUMSQ('(3) MB_Glaciers_R23p2-5.5km'!$BD57:BN57))</f>
        <v>7.2619770683038798</v>
      </c>
      <c r="BM57" s="2">
        <f>SQRT(SUMSQ('(3) MB_Glaciers_R23p2-5.5km'!$BD57:BO57))</f>
        <v>7.2840473612076666</v>
      </c>
      <c r="BN57" s="2">
        <f>SQRT(SUMSQ('(3) MB_Glaciers_R23p2-5.5km'!$BD57:BP57))</f>
        <v>7.2942269771383836</v>
      </c>
      <c r="BO57" s="2">
        <f>SQRT(SUMSQ('(3) MB_Glaciers_R23p2-5.5km'!$BD57:BQ57))</f>
        <v>7.2996894801668226</v>
      </c>
      <c r="BP57" s="2">
        <f>SQRT(SUMSQ('(3) MB_Glaciers_R23p2-5.5km'!$BD57:BR57))</f>
        <v>7.3056611097311981</v>
      </c>
      <c r="BQ57" s="2">
        <f>SQRT(SUMSQ('(3) MB_Glaciers_R23p2-5.5km'!$BD57:BS57))</f>
        <v>7.3114461217397873</v>
      </c>
      <c r="BR57" s="2">
        <f>SQRT(SUMSQ('(3) MB_Glaciers_R23p2-5.5km'!$BD57:BT57))</f>
        <v>7.3175663678748943</v>
      </c>
      <c r="BS57" s="2">
        <f>SQRT(SUMSQ('(3) MB_Glaciers_R23p2-5.5km'!$BD57:BU57))</f>
        <v>7.3248562499918588</v>
      </c>
      <c r="BT57" s="2">
        <f>SQRT(SUMSQ('(3) MB_Glaciers_R23p2-5.5km'!$BD57:BV57))</f>
        <v>7.332711726539717</v>
      </c>
      <c r="BU57" s="2">
        <f>SQRT(SUMSQ('(3) MB_Glaciers_R23p2-5.5km'!$BD57:BW57))</f>
        <v>7.3385375947693685</v>
      </c>
      <c r="BV57" s="2">
        <f>SQRT(SUMSQ('(3) MB_Glaciers_R23p2-5.5km'!$BD57:BX57))</f>
        <v>7.3454347857228788</v>
      </c>
      <c r="BW57" s="2">
        <f>SQRT(SUMSQ('(3) MB_Glaciers_R23p2-5.5km'!$BD57:BY57))</f>
        <v>7.350876592673667</v>
      </c>
      <c r="BX57" s="2">
        <f>SQRT(SUMSQ('(3) MB_Glaciers_R23p2-5.5km'!$BD57:BZ57))</f>
        <v>7.3557968618096288</v>
      </c>
      <c r="BY57" s="2">
        <f>SQRT(SUMSQ('(3) MB_Glaciers_R23p2-5.5km'!$BD57:CA57))</f>
        <v>7.3608016967934295</v>
      </c>
      <c r="BZ57" s="2">
        <f>SQRT(SUMSQ('(3) MB_Glaciers_R23p2-5.5km'!$BD57:CB57))</f>
        <v>7.3674749530412136</v>
      </c>
      <c r="CA57" s="2">
        <f>SQRT(SUMSQ('(3) MB_Glaciers_R23p2-5.5km'!$BD57:CC57))</f>
        <v>7.3757934114654473</v>
      </c>
      <c r="CB57" s="2">
        <f>SQRT(SUMSQ('(3) MB_Glaciers_R23p2-5.5km'!$BD57:CD57))</f>
        <v>7.3797829086431692</v>
      </c>
      <c r="CC57" s="2">
        <f>SQRT(SUMSQ('(3) MB_Glaciers_R23p2-5.5km'!$BD57:CE57))</f>
        <v>7.3854387681256863</v>
      </c>
      <c r="CD57" s="2">
        <f>SQRT(SUMSQ('(3) MB_Glaciers_R23p2-5.5km'!$BD57:CF57))</f>
        <v>7.3905615011485368</v>
      </c>
      <c r="CE57" s="2">
        <f>SQRT(SUMSQ('(3) MB_Glaciers_R23p2-5.5km'!$BD57:CG57))</f>
        <v>7.3967402313824611</v>
      </c>
      <c r="CF57" s="2">
        <f>SQRT(SUMSQ('(3) MB_Glaciers_R23p2-5.5km'!$BD57:CH57))</f>
        <v>7.4025190850914289</v>
      </c>
      <c r="CG57" s="2">
        <f>SQRT(SUMSQ('(3) MB_Glaciers_R23p2-5.5km'!$BD57:CI57))</f>
        <v>7.4094631039385668</v>
      </c>
      <c r="CH57" s="2">
        <f>SQRT(SUMSQ('(3) MB_Glaciers_R23p2-5.5km'!$BD57:CJ57))</f>
        <v>7.415543417366103</v>
      </c>
      <c r="CI57" s="2">
        <f>SQRT(SUMSQ('(3) MB_Glaciers_R23p2-5.5km'!$BD57:CK57))</f>
        <v>7.4203280447981763</v>
      </c>
      <c r="CJ57" s="2">
        <f>SQRT(SUMSQ('(3) MB_Glaciers_R23p2-5.5km'!$BD57:CL57))</f>
        <v>7.4263010675909271</v>
      </c>
      <c r="CK57" s="2">
        <f>SQRT(SUMSQ('(3) MB_Glaciers_R23p2-5.5km'!$BD57:CM57))</f>
        <v>7.4314952452539043</v>
      </c>
      <c r="CL57" s="2">
        <f>SQRT(SUMSQ('(3) MB_Glaciers_R23p2-5.5km'!$BD57:CN57))</f>
        <v>7.4375738798427413</v>
      </c>
      <c r="CM57" s="2">
        <f>SQRT(SUMSQ('(3) MB_Glaciers_R23p2-5.5km'!$BD57:CO57))</f>
        <v>7.4431513544951491</v>
      </c>
      <c r="CN57" s="2">
        <f>SQRT(SUMSQ('(3) MB_Glaciers_R23p2-5.5km'!$BD57:CP57))</f>
        <v>7.4490444657750503</v>
      </c>
      <c r="CO57" s="2">
        <f>SQRT(SUMSQ('(3) MB_Glaciers_R23p2-5.5km'!$BD57:CQ57))</f>
        <v>7.458174504761752</v>
      </c>
      <c r="CP57" s="2">
        <f>SQRT(SUMSQ('(3) MB_Glaciers_R23p2-5.5km'!$BD57:CR57))</f>
        <v>7.4746308457953843</v>
      </c>
      <c r="CQ57" s="2">
        <f>SQRT(SUMSQ('(3) MB_Glaciers_R23p2-5.5km'!$BD57:CS57))</f>
        <v>7.4876277691099027</v>
      </c>
      <c r="CR57" s="2">
        <f>SQRT(SUMSQ('(3) MB_Glaciers_R23p2-5.5km'!$BD57:CT57))</f>
        <v>7.5036671933243984</v>
      </c>
      <c r="CS57" s="2">
        <f>SQRT(SUMSQ('(3) MB_Glaciers_R23p2-5.5km'!$BD57:CU57))</f>
        <v>7.5251531779653718</v>
      </c>
      <c r="CT57" s="2">
        <f>SQRT(SUMSQ('(3) MB_Glaciers_R23p2-5.5km'!$BD57:CV57))</f>
        <v>7.5435811472364032</v>
      </c>
      <c r="CU57" s="2">
        <f>SQRT(SUMSQ('(3) MB_Glaciers_R23p2-5.5km'!$BD57:CW57))</f>
        <v>7.5595841509947217</v>
      </c>
      <c r="CV57" s="2">
        <f>SQRT(SUMSQ('(3) MB_Glaciers_R23p2-5.5km'!$BD57:CX57))</f>
        <v>7.5773784110428535</v>
      </c>
    </row>
    <row r="58" spans="1:100" x14ac:dyDescent="0.2">
      <c r="A58" s="169" t="s">
        <v>20</v>
      </c>
      <c r="B58" s="3" t="s">
        <v>176</v>
      </c>
      <c r="C58" s="170">
        <f>'(3) MB_Glaciers_R23p2-5.5km'!C58</f>
        <v>-0.16080000000000005</v>
      </c>
      <c r="D58" s="170">
        <f>C58+'(3) MB_Glaciers_R23p2-5.5km'!D58</f>
        <v>0.1883999999999999</v>
      </c>
      <c r="E58" s="170">
        <f>D58+'(3) MB_Glaciers_R23p2-5.5km'!E58</f>
        <v>0.5875999999999999</v>
      </c>
      <c r="F58" s="170">
        <f>E58+'(3) MB_Glaciers_R23p2-5.5km'!F58</f>
        <v>0.53679999999999983</v>
      </c>
      <c r="G58" s="170">
        <f>F58+'(3) MB_Glaciers_R23p2-5.5km'!G58</f>
        <v>0.80599999999999983</v>
      </c>
      <c r="H58" s="170">
        <f>G58+'(3) MB_Glaciers_R23p2-5.5km'!H58</f>
        <v>1.6452</v>
      </c>
      <c r="I58" s="170">
        <f>H58+'(3) MB_Glaciers_R23p2-5.5km'!I58</f>
        <v>1.7844</v>
      </c>
      <c r="J58" s="170">
        <f>I58+'(3) MB_Glaciers_R23p2-5.5km'!J58</f>
        <v>2.2536</v>
      </c>
      <c r="K58" s="170">
        <f>J58+'(3) MB_Glaciers_R23p2-5.5km'!K58</f>
        <v>2.6627999999999998</v>
      </c>
      <c r="L58" s="170">
        <f>K58+'(3) MB_Glaciers_R23p2-5.5km'!L58</f>
        <v>2.5519999999999996</v>
      </c>
      <c r="M58" s="170">
        <f>L58+'(3) MB_Glaciers_R23p2-5.5km'!M58</f>
        <v>2.5311999999999997</v>
      </c>
      <c r="N58" s="170">
        <f>M58+'(3) MB_Glaciers_R23p2-5.5km'!N58</f>
        <v>2.5403999999999995</v>
      </c>
      <c r="O58" s="170">
        <f>N58+'(3) MB_Glaciers_R23p2-5.5km'!O58</f>
        <v>2.6195999999999993</v>
      </c>
      <c r="P58" s="170">
        <f>O58+'(3) MB_Glaciers_R23p2-5.5km'!P58</f>
        <v>2.4987999999999992</v>
      </c>
      <c r="Q58" s="170">
        <f>P58+'(3) MB_Glaciers_R23p2-5.5km'!Q58</f>
        <v>2.4440943999999991</v>
      </c>
      <c r="R58" s="170">
        <f>Q58+'(3) MB_Glaciers_R23p2-5.5km'!R58</f>
        <v>2.775502799999999</v>
      </c>
      <c r="S58" s="170">
        <f>R58+'(3) MB_Glaciers_R23p2-5.5km'!S58</f>
        <v>2.753020773999999</v>
      </c>
      <c r="T58" s="170">
        <f>S58+'(3) MB_Glaciers_R23p2-5.5km'!T58</f>
        <v>2.6417043451999991</v>
      </c>
      <c r="U58" s="170">
        <f>T58+'(3) MB_Glaciers_R23p2-5.5km'!U58</f>
        <v>2.4498496587999989</v>
      </c>
      <c r="V58" s="170">
        <f>U58+'(3) MB_Glaciers_R23p2-5.5km'!V58</f>
        <v>2.7259764323999991</v>
      </c>
      <c r="W58" s="170">
        <f>V58+'(3) MB_Glaciers_R23p2-5.5km'!W58</f>
        <v>2.840287299599999</v>
      </c>
      <c r="X58" s="170">
        <f>W58+'(3) MB_Glaciers_R23p2-5.5km'!X58</f>
        <v>3.0329234531999991</v>
      </c>
      <c r="Y58" s="170">
        <f>X58+'(3) MB_Glaciers_R23p2-5.5km'!Y58</f>
        <v>3.097713141599999</v>
      </c>
      <c r="Z58" s="170">
        <f>Y58+'(3) MB_Glaciers_R23p2-5.5km'!Z58</f>
        <v>3.4173795351999989</v>
      </c>
      <c r="AA58" s="170">
        <f>Z58+'(3) MB_Glaciers_R23p2-5.5km'!AA58</f>
        <v>3.9505744151999989</v>
      </c>
      <c r="AB58" s="170">
        <f>AA58+'(3) MB_Glaciers_R23p2-5.5km'!AB58</f>
        <v>4.4255413511999988</v>
      </c>
      <c r="AC58" s="170">
        <f>AB58+'(3) MB_Glaciers_R23p2-5.5km'!AC58</f>
        <v>5.1731020215999983</v>
      </c>
      <c r="AD58" s="170">
        <f>AC58+'(3) MB_Glaciers_R23p2-5.5km'!AD58</f>
        <v>5.4226882775999981</v>
      </c>
      <c r="AE58" s="170">
        <f>AD58+'(3) MB_Glaciers_R23p2-5.5km'!AE58</f>
        <v>5.631490787599998</v>
      </c>
      <c r="AF58" s="170">
        <f>AE58+'(3) MB_Glaciers_R23p2-5.5km'!AF58</f>
        <v>6.1997622123999978</v>
      </c>
      <c r="AG58" s="170">
        <f>AF58+'(3) MB_Glaciers_R23p2-5.5km'!AG58</f>
        <v>5.6410292003999976</v>
      </c>
      <c r="AH58" s="170">
        <f>AG58+'(3) MB_Glaciers_R23p2-5.5km'!AH58</f>
        <v>5.1548994903999974</v>
      </c>
      <c r="AI58" s="170">
        <f>AH58+'(3) MB_Glaciers_R23p2-5.5km'!AI58</f>
        <v>5.2714686263999972</v>
      </c>
      <c r="AJ58" s="170">
        <f>AI58+'(3) MB_Glaciers_R23p2-5.5km'!AJ58</f>
        <v>5.6113284503999976</v>
      </c>
      <c r="AK58" s="170">
        <f>AJ58+'(3) MB_Glaciers_R23p2-5.5km'!AK58</f>
        <v>5.4845798143999973</v>
      </c>
      <c r="AL58" s="170">
        <f>AK58+'(3) MB_Glaciers_R23p2-5.5km'!AL58</f>
        <v>5.3125152031999976</v>
      </c>
      <c r="AM58" s="170">
        <f>AL58+'(3) MB_Glaciers_R23p2-5.5km'!AM58</f>
        <v>4.7832646347999974</v>
      </c>
      <c r="AN58" s="170">
        <f>AM58+'(3) MB_Glaciers_R23p2-5.5km'!AN58</f>
        <v>4.4328869323999971</v>
      </c>
      <c r="AO58" s="170">
        <f>AN58+'(3) MB_Glaciers_R23p2-5.5km'!AO58</f>
        <v>3.869681565999997</v>
      </c>
      <c r="AP58" s="170">
        <f>AO58+'(3) MB_Glaciers_R23p2-5.5km'!AP58</f>
        <v>3.6735452883999971</v>
      </c>
      <c r="AQ58" s="170">
        <f>AP58+'(3) MB_Glaciers_R23p2-5.5km'!AQ58</f>
        <v>3.0394242259999968</v>
      </c>
      <c r="AR58" s="170">
        <f>AQ58+'(3) MB_Glaciers_R23p2-5.5km'!AR58</f>
        <v>2.6945853951999967</v>
      </c>
      <c r="AS58" s="170">
        <f>AR58+'(3) MB_Glaciers_R23p2-5.5km'!AS58</f>
        <v>2.5586286863999965</v>
      </c>
      <c r="AT58" s="170">
        <f>AS58+'(3) MB_Glaciers_R23p2-5.5km'!AT58</f>
        <v>2.2279322055999966</v>
      </c>
      <c r="AU58" s="170">
        <f>AT58+'(3) MB_Glaciers_R23p2-5.5km'!AU58</f>
        <v>2.0983018299999965</v>
      </c>
      <c r="AV58" s="170">
        <f>AU58+'(3) MB_Glaciers_R23p2-5.5km'!AV58</f>
        <v>1.9792728771999966</v>
      </c>
      <c r="AW58" s="2">
        <f>AV58+'(3) MB_Glaciers_R23p2-5.5km'!AW58</f>
        <v>2.0750803283999968</v>
      </c>
      <c r="BB58" s="2">
        <f>SQRT('(5) year_D_R23p2-5.5km'!BN56^2+'(5) year_D_R23p2-5.5km'!$M56^2)</f>
        <v>0.5154784309330227</v>
      </c>
      <c r="BC58" s="2">
        <f>SQRT(SUMSQ('(3) MB_Glaciers_R23p2-5.5km'!$BD58:BE58))</f>
        <v>0.69607076246818722</v>
      </c>
      <c r="BD58" s="2">
        <f>SQRT(SUMSQ('(3) MB_Glaciers_R23p2-5.5km'!$BD58:BF58))</f>
        <v>0.81436314662867937</v>
      </c>
      <c r="BE58" s="2">
        <f>SQRT(SUMSQ('(3) MB_Glaciers_R23p2-5.5km'!$BD58:BG58))</f>
        <v>0.89856172777539078</v>
      </c>
      <c r="BF58" s="2">
        <f>SQRT(SUMSQ('(3) MB_Glaciers_R23p2-5.5km'!$BD58:BH58))</f>
        <v>0.96018865551056332</v>
      </c>
      <c r="BG58" s="2">
        <f>SQRT(SUMSQ('(3) MB_Glaciers_R23p2-5.5km'!$BD58:BI58))</f>
        <v>1.0059039902261009</v>
      </c>
      <c r="BH58" s="2">
        <f>SQRT(SUMSQ('(3) MB_Glaciers_R23p2-5.5km'!$BD58:BJ58))</f>
        <v>1.0396582570725761</v>
      </c>
      <c r="BI58" s="2">
        <f>SQRT(SUMSQ('(3) MB_Glaciers_R23p2-5.5km'!$BD58:BK58))</f>
        <v>1.0642279358895499</v>
      </c>
      <c r="BJ58" s="2">
        <f>SQRT(SUMSQ('(3) MB_Glaciers_R23p2-5.5km'!$BD58:BL58))</f>
        <v>1.0817867283414211</v>
      </c>
      <c r="BK58" s="2">
        <f>SQRT(SUMSQ('(3) MB_Glaciers_R23p2-5.5km'!$BD58:BM58))</f>
        <v>1.0939292101549791</v>
      </c>
      <c r="BL58" s="2">
        <f>SQRT(SUMSQ('(3) MB_Glaciers_R23p2-5.5km'!$BD58:BN58))</f>
        <v>1.1020072388987674</v>
      </c>
      <c r="BM58" s="2">
        <f>SQRT(SUMSQ('(3) MB_Glaciers_R23p2-5.5km'!$BD58:BO58))</f>
        <v>1.1071068592607807</v>
      </c>
      <c r="BN58" s="2">
        <f>SQRT(SUMSQ('(3) MB_Glaciers_R23p2-5.5km'!$BD58:BP58))</f>
        <v>1.1102586711047515</v>
      </c>
      <c r="BO58" s="2">
        <f>SQRT(SUMSQ('(3) MB_Glaciers_R23p2-5.5km'!$BD58:BQ58))</f>
        <v>1.1126301983995817</v>
      </c>
      <c r="BP58" s="2">
        <f>SQRT(SUMSQ('(3) MB_Glaciers_R23p2-5.5km'!$BD58:BR58))</f>
        <v>1.1147775579417445</v>
      </c>
      <c r="BQ58" s="2">
        <f>SQRT(SUMSQ('(3) MB_Glaciers_R23p2-5.5km'!$BD58:BS58))</f>
        <v>1.1170434544698815</v>
      </c>
      <c r="BR58" s="2">
        <f>SQRT(SUMSQ('(3) MB_Glaciers_R23p2-5.5km'!$BD58:BT58))</f>
        <v>1.1185765611607967</v>
      </c>
      <c r="BS58" s="2">
        <f>SQRT(SUMSQ('(3) MB_Glaciers_R23p2-5.5km'!$BD58:BU58))</f>
        <v>1.1206439682876601</v>
      </c>
      <c r="BT58" s="2">
        <f>SQRT(SUMSQ('(3) MB_Glaciers_R23p2-5.5km'!$BD58:BV58))</f>
        <v>1.1231277720110786</v>
      </c>
      <c r="BU58" s="2">
        <f>SQRT(SUMSQ('(3) MB_Glaciers_R23p2-5.5km'!$BD58:BW58))</f>
        <v>1.1243524102089533</v>
      </c>
      <c r="BV58" s="2">
        <f>SQRT(SUMSQ('(3) MB_Glaciers_R23p2-5.5km'!$BD58:BX58))</f>
        <v>1.1260330615672982</v>
      </c>
      <c r="BW58" s="2">
        <f>SQRT(SUMSQ('(3) MB_Glaciers_R23p2-5.5km'!$BD58:BY58))</f>
        <v>1.1280189800229368</v>
      </c>
      <c r="BX58" s="2">
        <f>SQRT(SUMSQ('(3) MB_Glaciers_R23p2-5.5km'!$BD58:BZ58))</f>
        <v>1.1292555474443651</v>
      </c>
      <c r="BY58" s="2">
        <f>SQRT(SUMSQ('(3) MB_Glaciers_R23p2-5.5km'!$BD58:CA58))</f>
        <v>1.1306715547310406</v>
      </c>
      <c r="BZ58" s="2">
        <f>SQRT(SUMSQ('(3) MB_Glaciers_R23p2-5.5km'!$BD58:CB58))</f>
        <v>1.1321085146438614</v>
      </c>
      <c r="CA58" s="2">
        <f>SQRT(SUMSQ('(3) MB_Glaciers_R23p2-5.5km'!$BD58:CC58))</f>
        <v>1.1338530325458516</v>
      </c>
      <c r="CB58" s="2">
        <f>SQRT(SUMSQ('(3) MB_Glaciers_R23p2-5.5km'!$BD58:CD58))</f>
        <v>1.1356109078655059</v>
      </c>
      <c r="CC58" s="2">
        <f>SQRT(SUMSQ('(3) MB_Glaciers_R23p2-5.5km'!$BD58:CE58))</f>
        <v>1.1368843506317761</v>
      </c>
      <c r="CD58" s="2">
        <f>SQRT(SUMSQ('(3) MB_Glaciers_R23p2-5.5km'!$BD58:CF58))</f>
        <v>1.1384541107805792</v>
      </c>
      <c r="CE58" s="2">
        <f>SQRT(SUMSQ('(3) MB_Glaciers_R23p2-5.5km'!$BD58:CG58))</f>
        <v>1.140075785682358</v>
      </c>
      <c r="CF58" s="2">
        <f>SQRT(SUMSQ('(3) MB_Glaciers_R23p2-5.5km'!$BD58:CH58))</f>
        <v>1.1418933658517478</v>
      </c>
      <c r="CG58" s="2">
        <f>SQRT(SUMSQ('(3) MB_Glaciers_R23p2-5.5km'!$BD58:CI58))</f>
        <v>1.1442327268774777</v>
      </c>
      <c r="CH58" s="2">
        <f>SQRT(SUMSQ('(3) MB_Glaciers_R23p2-5.5km'!$BD58:CJ58))</f>
        <v>1.1465955955583913</v>
      </c>
      <c r="CI58" s="2">
        <f>SQRT(SUMSQ('(3) MB_Glaciers_R23p2-5.5km'!$BD58:CK58))</f>
        <v>1.1484851428057328</v>
      </c>
      <c r="CJ58" s="2">
        <f>SQRT(SUMSQ('(3) MB_Glaciers_R23p2-5.5km'!$BD58:CL58))</f>
        <v>1.1504739006717226</v>
      </c>
      <c r="CK58" s="2">
        <f>SQRT(SUMSQ('(3) MB_Glaciers_R23p2-5.5km'!$BD58:CM58))</f>
        <v>1.1526313674690523</v>
      </c>
      <c r="CL58" s="2">
        <f>SQRT(SUMSQ('(3) MB_Glaciers_R23p2-5.5km'!$BD58:CN58))</f>
        <v>1.1546615634682482</v>
      </c>
      <c r="CM58" s="2">
        <f>SQRT(SUMSQ('(3) MB_Glaciers_R23p2-5.5km'!$BD58:CO58))</f>
        <v>1.1564951049113883</v>
      </c>
      <c r="CN58" s="2">
        <f>SQRT(SUMSQ('(3) MB_Glaciers_R23p2-5.5km'!$BD58:CP58))</f>
        <v>1.1597256003199681</v>
      </c>
      <c r="CO58" s="2">
        <f>SQRT(SUMSQ('(3) MB_Glaciers_R23p2-5.5km'!$BD58:CQ58))</f>
        <v>1.164671856446126</v>
      </c>
      <c r="CP58" s="2">
        <f>SQRT(SUMSQ('(3) MB_Glaciers_R23p2-5.5km'!$BD58:CR58))</f>
        <v>1.1685478055804952</v>
      </c>
      <c r="CQ58" s="2">
        <f>SQRT(SUMSQ('(3) MB_Glaciers_R23p2-5.5km'!$BD58:CS58))</f>
        <v>1.1704971852451058</v>
      </c>
      <c r="CR58" s="2">
        <f>SQRT(SUMSQ('(3) MB_Glaciers_R23p2-5.5km'!$BD58:CT58))</f>
        <v>1.1725378280153185</v>
      </c>
      <c r="CS58" s="2">
        <f>SQRT(SUMSQ('(3) MB_Glaciers_R23p2-5.5km'!$BD58:CU58))</f>
        <v>1.1748233156282728</v>
      </c>
      <c r="CT58" s="2">
        <f>SQRT(SUMSQ('(3) MB_Glaciers_R23p2-5.5km'!$BD58:CV58))</f>
        <v>1.1770635344966616</v>
      </c>
      <c r="CU58" s="2">
        <f>SQRT(SUMSQ('(3) MB_Glaciers_R23p2-5.5km'!$BD58:CW58))</f>
        <v>1.1789557025376143</v>
      </c>
      <c r="CV58" s="2">
        <f>SQRT(SUMSQ('(3) MB_Glaciers_R23p2-5.5km'!$BD58:CX58))</f>
        <v>1.1804984649436332</v>
      </c>
    </row>
    <row r="59" spans="1:100" x14ac:dyDescent="0.2">
      <c r="A59" s="169" t="s">
        <v>21</v>
      </c>
      <c r="B59" s="3" t="s">
        <v>176</v>
      </c>
      <c r="C59" s="170">
        <f>'(3) MB_Glaciers_R23p2-5.5km'!C59</f>
        <v>-0.11039840000000001</v>
      </c>
      <c r="D59" s="170">
        <f>C59+'(3) MB_Glaciers_R23p2-5.5km'!D59</f>
        <v>0.69920319999999991</v>
      </c>
      <c r="E59" s="170">
        <f>D59+'(3) MB_Glaciers_R23p2-5.5km'!E59</f>
        <v>1.6488048</v>
      </c>
      <c r="F59" s="170">
        <f>E59+'(3) MB_Glaciers_R23p2-5.5km'!F59</f>
        <v>1.8984063999999998</v>
      </c>
      <c r="G59" s="170">
        <f>F59+'(3) MB_Glaciers_R23p2-5.5km'!G59</f>
        <v>2.688008</v>
      </c>
      <c r="H59" s="170">
        <f>G59+'(3) MB_Glaciers_R23p2-5.5km'!H59</f>
        <v>4.5456208</v>
      </c>
      <c r="I59" s="170">
        <f>H59+'(3) MB_Glaciers_R23p2-5.5km'!I59</f>
        <v>4.8694192000000003</v>
      </c>
      <c r="J59" s="170">
        <f>I59+'(3) MB_Glaciers_R23p2-5.5km'!J59</f>
        <v>5.8112288000000003</v>
      </c>
      <c r="K59" s="170">
        <f>J59+'(3) MB_Glaciers_R23p2-5.5km'!K59</f>
        <v>6.619224</v>
      </c>
      <c r="L59" s="170">
        <f>K59+'(3) MB_Glaciers_R23p2-5.5km'!L59</f>
        <v>6.5352303999999997</v>
      </c>
      <c r="M59" s="170">
        <f>L59+'(3) MB_Glaciers_R23p2-5.5km'!M59</f>
        <v>6.4774224</v>
      </c>
      <c r="N59" s="170">
        <f>M59+'(3) MB_Glaciers_R23p2-5.5km'!N59</f>
        <v>6.3876255999999998</v>
      </c>
      <c r="O59" s="170">
        <f>N59+'(3) MB_Glaciers_R23p2-5.5km'!O59</f>
        <v>6.2440143999999993</v>
      </c>
      <c r="P59" s="170">
        <f>O59+'(3) MB_Glaciers_R23p2-5.5km'!P59</f>
        <v>6.0984143999999993</v>
      </c>
      <c r="Q59" s="170">
        <f>P59+'(3) MB_Glaciers_R23p2-5.5km'!Q59</f>
        <v>5.8255935999999995</v>
      </c>
      <c r="R59" s="170">
        <f>Q59+'(3) MB_Glaciers_R23p2-5.5km'!R59</f>
        <v>6.4866688000000003</v>
      </c>
      <c r="S59" s="170">
        <f>R59+'(3) MB_Glaciers_R23p2-5.5km'!S59</f>
        <v>6.0474230768000004</v>
      </c>
      <c r="T59" s="170">
        <f>S59+'(3) MB_Glaciers_R23p2-5.5km'!T59</f>
        <v>5.5764218480000007</v>
      </c>
      <c r="U59" s="170">
        <f>T59+'(3) MB_Glaciers_R23p2-5.5km'!U59</f>
        <v>5.0681318896000009</v>
      </c>
      <c r="V59" s="170">
        <f>U59+'(3) MB_Glaciers_R23p2-5.5km'!V59</f>
        <v>5.4722954096000009</v>
      </c>
      <c r="W59" s="170">
        <f>V59+'(3) MB_Glaciers_R23p2-5.5km'!W59</f>
        <v>5.5971823344000011</v>
      </c>
      <c r="X59" s="170">
        <f>W59+'(3) MB_Glaciers_R23p2-5.5km'!X59</f>
        <v>5.9363416304000012</v>
      </c>
      <c r="Y59" s="170">
        <f>X59+'(3) MB_Glaciers_R23p2-5.5km'!Y59</f>
        <v>5.8092414112000013</v>
      </c>
      <c r="Z59" s="170">
        <f>Y59+'(3) MB_Glaciers_R23p2-5.5km'!Z59</f>
        <v>6.4566136992000018</v>
      </c>
      <c r="AA59" s="170">
        <f>Z59+'(3) MB_Glaciers_R23p2-5.5km'!AA59</f>
        <v>7.4190200160000019</v>
      </c>
      <c r="AB59" s="170">
        <f>AA59+'(3) MB_Glaciers_R23p2-5.5km'!AB59</f>
        <v>7.9322928560000019</v>
      </c>
      <c r="AC59" s="170">
        <f>AB59+'(3) MB_Glaciers_R23p2-5.5km'!AC59</f>
        <v>9.3264541264000016</v>
      </c>
      <c r="AD59" s="170">
        <f>AC59+'(3) MB_Glaciers_R23p2-5.5km'!AD59</f>
        <v>9.5891641296000021</v>
      </c>
      <c r="AE59" s="170">
        <f>AD59+'(3) MB_Glaciers_R23p2-5.5km'!AE59</f>
        <v>9.8963460032000015</v>
      </c>
      <c r="AF59" s="170">
        <f>AE59+'(3) MB_Glaciers_R23p2-5.5km'!AF59</f>
        <v>11.030808115200001</v>
      </c>
      <c r="AG59" s="170">
        <f>AF59+'(3) MB_Glaciers_R23p2-5.5km'!AG59</f>
        <v>10.173158814400001</v>
      </c>
      <c r="AH59" s="170">
        <f>AG59+'(3) MB_Glaciers_R23p2-5.5km'!AH59</f>
        <v>9.3661564976000005</v>
      </c>
      <c r="AI59" s="170">
        <f>AH59+'(3) MB_Glaciers_R23p2-5.5km'!AI59</f>
        <v>9.7610488144000005</v>
      </c>
      <c r="AJ59" s="170">
        <f>AI59+'(3) MB_Glaciers_R23p2-5.5km'!AJ59</f>
        <v>10.5193070704</v>
      </c>
      <c r="AK59" s="170">
        <f>AJ59+'(3) MB_Glaciers_R23p2-5.5km'!AK59</f>
        <v>10.299900990400001</v>
      </c>
      <c r="AL59" s="170">
        <f>AK59+'(3) MB_Glaciers_R23p2-5.5km'!AL59</f>
        <v>10.246268094400001</v>
      </c>
      <c r="AM59" s="170">
        <f>AL59+'(3) MB_Glaciers_R23p2-5.5km'!AM59</f>
        <v>9.4539714528000012</v>
      </c>
      <c r="AN59" s="170">
        <f>AM59+'(3) MB_Glaciers_R23p2-5.5km'!AN59</f>
        <v>8.6743669344000018</v>
      </c>
      <c r="AO59" s="170">
        <f>AN59+'(3) MB_Glaciers_R23p2-5.5km'!AO59</f>
        <v>8.084472230400003</v>
      </c>
      <c r="AP59" s="170">
        <f>AO59+'(3) MB_Glaciers_R23p2-5.5km'!AP59</f>
        <v>8.4619717584000025</v>
      </c>
      <c r="AQ59" s="170">
        <f>AP59+'(3) MB_Glaciers_R23p2-5.5km'!AQ59</f>
        <v>7.7944403152000028</v>
      </c>
      <c r="AR59" s="170">
        <f>AQ59+'(3) MB_Glaciers_R23p2-5.5km'!AR59</f>
        <v>7.0942977968000029</v>
      </c>
      <c r="AS59" s="170">
        <f>AR59+'(3) MB_Glaciers_R23p2-5.5km'!AS59</f>
        <v>7.0417173808000033</v>
      </c>
      <c r="AT59" s="170">
        <f>AS59+'(3) MB_Glaciers_R23p2-5.5km'!AT59</f>
        <v>6.4255185408000033</v>
      </c>
      <c r="AU59" s="170">
        <f>AT59+'(3) MB_Glaciers_R23p2-5.5km'!AU59</f>
        <v>6.1508805888000033</v>
      </c>
      <c r="AV59" s="170">
        <f>AU59+'(3) MB_Glaciers_R23p2-5.5km'!AV59</f>
        <v>5.7966550528000038</v>
      </c>
      <c r="AW59" s="2">
        <f>AV59+'(3) MB_Glaciers_R23p2-5.5km'!AW59</f>
        <v>5.9997490688000035</v>
      </c>
      <c r="BB59" s="2">
        <f>SQRT('(5) year_D_R23p2-5.5km'!BN57^2+'(5) year_D_R23p2-5.5km'!$M57^2)</f>
        <v>0.45102743470678963</v>
      </c>
      <c r="BC59" s="2">
        <f>SQRT(SUMSQ('(3) MB_Glaciers_R23p2-5.5km'!$BD59:BE59))</f>
        <v>0.5693488010742338</v>
      </c>
      <c r="BD59" s="2">
        <f>SQRT(SUMSQ('(3) MB_Glaciers_R23p2-5.5km'!$BD59:BF59))</f>
        <v>0.62317487561079876</v>
      </c>
      <c r="BE59" s="2">
        <f>SQRT(SUMSQ('(3) MB_Glaciers_R23p2-5.5km'!$BD59:BG59))</f>
        <v>0.64618620209383193</v>
      </c>
      <c r="BF59" s="2">
        <f>SQRT(SUMSQ('(3) MB_Glaciers_R23p2-5.5km'!$BD59:BH59))</f>
        <v>0.65855671841765273</v>
      </c>
      <c r="BG59" s="2">
        <f>SQRT(SUMSQ('(3) MB_Glaciers_R23p2-5.5km'!$BD59:BI59))</f>
        <v>0.67377412545169735</v>
      </c>
      <c r="BH59" s="2">
        <f>SQRT(SUMSQ('(3) MB_Glaciers_R23p2-5.5km'!$BD59:BJ59))</f>
        <v>0.69584706711521838</v>
      </c>
      <c r="BI59" s="2">
        <f>SQRT(SUMSQ('(3) MB_Glaciers_R23p2-5.5km'!$BD59:BK59))</f>
        <v>0.72818737969113889</v>
      </c>
      <c r="BJ59" s="2">
        <f>SQRT(SUMSQ('(3) MB_Glaciers_R23p2-5.5km'!$BD59:BL59))</f>
        <v>0.77358262954696311</v>
      </c>
      <c r="BK59" s="2">
        <f>SQRT(SUMSQ('(3) MB_Glaciers_R23p2-5.5km'!$BD59:BM59))</f>
        <v>0.81692443594852726</v>
      </c>
      <c r="BL59" s="2">
        <f>SQRT(SUMSQ('(3) MB_Glaciers_R23p2-5.5km'!$BD59:BN59))</f>
        <v>0.84579457564818572</v>
      </c>
      <c r="BM59" s="2">
        <f>SQRT(SUMSQ('(3) MB_Glaciers_R23p2-5.5km'!$BD59:BO59))</f>
        <v>0.8650031448001132</v>
      </c>
      <c r="BN59" s="2">
        <f>SQRT(SUMSQ('(3) MB_Glaciers_R23p2-5.5km'!$BD59:BP59))</f>
        <v>0.87840125621565035</v>
      </c>
      <c r="BO59" s="2">
        <f>SQRT(SUMSQ('(3) MB_Glaciers_R23p2-5.5km'!$BD59:BQ59))</f>
        <v>0.88490081527659448</v>
      </c>
      <c r="BP59" s="2">
        <f>SQRT(SUMSQ('(3) MB_Glaciers_R23p2-5.5km'!$BD59:BR59))</f>
        <v>0.89229513393345727</v>
      </c>
      <c r="BQ59" s="2">
        <f>SQRT(SUMSQ('(3) MB_Glaciers_R23p2-5.5km'!$BD59:BS59))</f>
        <v>0.89767965112838932</v>
      </c>
      <c r="BR59" s="2">
        <f>SQRT(SUMSQ('(3) MB_Glaciers_R23p2-5.5km'!$BD59:BT59))</f>
        <v>0.90568114006844458</v>
      </c>
      <c r="BS59" s="2">
        <f>SQRT(SUMSQ('(3) MB_Glaciers_R23p2-5.5km'!$BD59:BU59))</f>
        <v>0.91201826103736305</v>
      </c>
      <c r="BT59" s="2">
        <f>SQRT(SUMSQ('(3) MB_Glaciers_R23p2-5.5km'!$BD59:BV59))</f>
        <v>0.9181133399390895</v>
      </c>
      <c r="BU59" s="2">
        <f>SQRT(SUMSQ('(3) MB_Glaciers_R23p2-5.5km'!$BD59:BW59))</f>
        <v>0.92349671117386289</v>
      </c>
      <c r="BV59" s="2">
        <f>SQRT(SUMSQ('(3) MB_Glaciers_R23p2-5.5km'!$BD59:BX59))</f>
        <v>0.9314003248618653</v>
      </c>
      <c r="BW59" s="2">
        <f>SQRT(SUMSQ('(3) MB_Glaciers_R23p2-5.5km'!$BD59:BY59))</f>
        <v>0.93759718052329455</v>
      </c>
      <c r="BX59" s="2">
        <f>SQRT(SUMSQ('(3) MB_Glaciers_R23p2-5.5km'!$BD59:BZ59))</f>
        <v>0.94291689659768141</v>
      </c>
      <c r="BY59" s="2">
        <f>SQRT(SUMSQ('(3) MB_Glaciers_R23p2-5.5km'!$BD59:CA59))</f>
        <v>0.94868815929810935</v>
      </c>
      <c r="BZ59" s="2">
        <f>SQRT(SUMSQ('(3) MB_Glaciers_R23p2-5.5km'!$BD59:CB59))</f>
        <v>0.95490222816999382</v>
      </c>
      <c r="CA59" s="2">
        <f>SQRT(SUMSQ('(3) MB_Glaciers_R23p2-5.5km'!$BD59:CC59))</f>
        <v>0.96312297546052716</v>
      </c>
      <c r="CB59" s="2">
        <f>SQRT(SUMSQ('(3) MB_Glaciers_R23p2-5.5km'!$BD59:CD59))</f>
        <v>0.97109232454783601</v>
      </c>
      <c r="CC59" s="2">
        <f>SQRT(SUMSQ('(3) MB_Glaciers_R23p2-5.5km'!$BD59:CE59))</f>
        <v>0.97658996128492748</v>
      </c>
      <c r="CD59" s="2">
        <f>SQRT(SUMSQ('(3) MB_Glaciers_R23p2-5.5km'!$BD59:CF59))</f>
        <v>0.98173174539596297</v>
      </c>
      <c r="CE59" s="2">
        <f>SQRT(SUMSQ('(3) MB_Glaciers_R23p2-5.5km'!$BD59:CG59))</f>
        <v>0.98697590530604018</v>
      </c>
      <c r="CF59" s="2">
        <f>SQRT(SUMSQ('(3) MB_Glaciers_R23p2-5.5km'!$BD59:CH59))</f>
        <v>0.99210952958293164</v>
      </c>
      <c r="CG59" s="2">
        <f>SQRT(SUMSQ('(3) MB_Glaciers_R23p2-5.5km'!$BD59:CI59))</f>
        <v>0.99691318616332514</v>
      </c>
      <c r="CH59" s="2">
        <f>SQRT(SUMSQ('(3) MB_Glaciers_R23p2-5.5km'!$BD59:CJ59))</f>
        <v>1.0033015124845026</v>
      </c>
      <c r="CI59" s="2">
        <f>SQRT(SUMSQ('(3) MB_Glaciers_R23p2-5.5km'!$BD59:CK59))</f>
        <v>1.0085839243010708</v>
      </c>
      <c r="CJ59" s="2">
        <f>SQRT(SUMSQ('(3) MB_Glaciers_R23p2-5.5km'!$BD59:CL59))</f>
        <v>1.0138443469055933</v>
      </c>
      <c r="CK59" s="2">
        <f>SQRT(SUMSQ('(3) MB_Glaciers_R23p2-5.5km'!$BD59:CM59))</f>
        <v>1.0184049922583172</v>
      </c>
      <c r="CL59" s="2">
        <f>SQRT(SUMSQ('(3) MB_Glaciers_R23p2-5.5km'!$BD59:CN59))</f>
        <v>1.0234936676342703</v>
      </c>
      <c r="CM59" s="2">
        <f>SQRT(SUMSQ('(3) MB_Glaciers_R23p2-5.5km'!$BD59:CO59))</f>
        <v>1.0285790064886453</v>
      </c>
      <c r="CN59" s="2">
        <f>SQRT(SUMSQ('(3) MB_Glaciers_R23p2-5.5km'!$BD59:CP59))</f>
        <v>1.0332301127264254</v>
      </c>
      <c r="CO59" s="2">
        <f>SQRT(SUMSQ('(3) MB_Glaciers_R23p2-5.5km'!$BD59:CQ59))</f>
        <v>1.0381997363552691</v>
      </c>
      <c r="CP59" s="2">
        <f>SQRT(SUMSQ('(3) MB_Glaciers_R23p2-5.5km'!$BD59:CR59))</f>
        <v>1.0435931117285902</v>
      </c>
      <c r="CQ59" s="2">
        <f>SQRT(SUMSQ('(3) MB_Glaciers_R23p2-5.5km'!$BD59:CS59))</f>
        <v>1.0486312001604954</v>
      </c>
      <c r="CR59" s="2">
        <f>SQRT(SUMSQ('(3) MB_Glaciers_R23p2-5.5km'!$BD59:CT59))</f>
        <v>1.0537872170736335</v>
      </c>
      <c r="CS59" s="2">
        <f>SQRT(SUMSQ('(3) MB_Glaciers_R23p2-5.5km'!$BD59:CU59))</f>
        <v>1.0591844516844304</v>
      </c>
      <c r="CT59" s="2">
        <f>SQRT(SUMSQ('(3) MB_Glaciers_R23p2-5.5km'!$BD59:CV59))</f>
        <v>1.0643835927947194</v>
      </c>
      <c r="CU59" s="2">
        <f>SQRT(SUMSQ('(3) MB_Glaciers_R23p2-5.5km'!$BD59:CW59))</f>
        <v>1.0699160102874221</v>
      </c>
      <c r="CV59" s="2">
        <f>SQRT(SUMSQ('(3) MB_Glaciers_R23p2-5.5km'!$BD59:CX59))</f>
        <v>1.0751054281665675</v>
      </c>
    </row>
    <row r="60" spans="1:100" x14ac:dyDescent="0.2">
      <c r="A60" s="169" t="s">
        <v>22</v>
      </c>
      <c r="B60" s="3" t="s">
        <v>176</v>
      </c>
      <c r="C60" s="170">
        <f>'(3) MB_Glaciers_R23p2-5.5km'!C60</f>
        <v>-0.52805129999999978</v>
      </c>
      <c r="D60" s="170">
        <f>C60+'(3) MB_Glaciers_R23p2-5.5km'!D60</f>
        <v>-0.24610259999999973</v>
      </c>
      <c r="E60" s="170">
        <f>D60+'(3) MB_Glaciers_R23p2-5.5km'!E60</f>
        <v>0.15584610000000021</v>
      </c>
      <c r="F60" s="170">
        <f>E60+'(3) MB_Glaciers_R23p2-5.5km'!F60</f>
        <v>-9.2205199999999543E-2</v>
      </c>
      <c r="G60" s="170">
        <f>F60+'(3) MB_Glaciers_R23p2-5.5km'!G60</f>
        <v>1.974350000000058E-2</v>
      </c>
      <c r="H60" s="170">
        <f>G60+'(3) MB_Glaciers_R23p2-5.5km'!H60</f>
        <v>0.98100430000000061</v>
      </c>
      <c r="I60" s="170">
        <f>H60+'(3) MB_Glaciers_R23p2-5.5km'!I60</f>
        <v>0.66157720000000042</v>
      </c>
      <c r="J60" s="170">
        <f>I60+'(3) MB_Glaciers_R23p2-5.5km'!J60</f>
        <v>0.75925030000000038</v>
      </c>
      <c r="K60" s="170">
        <f>J60+'(3) MB_Glaciers_R23p2-5.5km'!K60</f>
        <v>0.75623550000000028</v>
      </c>
      <c r="L60" s="170">
        <f>K60+'(3) MB_Glaciers_R23p2-5.5km'!L60</f>
        <v>-8.9679099999999901E-2</v>
      </c>
      <c r="M60" s="170">
        <f>L60+'(3) MB_Glaciers_R23p2-5.5km'!M60</f>
        <v>-1.0662815999999999</v>
      </c>
      <c r="N60" s="170">
        <f>M60+'(3) MB_Glaciers_R23p2-5.5km'!N60</f>
        <v>-2.0757838999999993</v>
      </c>
      <c r="O60" s="170">
        <f>N60+'(3) MB_Glaciers_R23p2-5.5km'!O60</f>
        <v>-3.1459740999999992</v>
      </c>
      <c r="P60" s="170">
        <f>O60+'(3) MB_Glaciers_R23p2-5.5km'!P60</f>
        <v>-4.4068521999999994</v>
      </c>
      <c r="Q60" s="170">
        <f>P60+'(3) MB_Glaciers_R23p2-5.5km'!Q60</f>
        <v>-5.5587521999999989</v>
      </c>
      <c r="R60" s="170">
        <f>Q60+'(3) MB_Glaciers_R23p2-5.5km'!R60</f>
        <v>-5.784016499999999</v>
      </c>
      <c r="S60" s="170">
        <f>R60+'(3) MB_Glaciers_R23p2-5.5km'!S60</f>
        <v>-6.8605017703999991</v>
      </c>
      <c r="T60" s="170">
        <f>S60+'(3) MB_Glaciers_R23p2-5.5km'!T60</f>
        <v>-7.9264318539999996</v>
      </c>
      <c r="U60" s="170">
        <f>T60+'(3) MB_Glaciers_R23p2-5.5km'!U60</f>
        <v>-9.0714329385999992</v>
      </c>
      <c r="V60" s="170">
        <f>U60+'(3) MB_Glaciers_R23p2-5.5km'!V60</f>
        <v>-9.8577854941999998</v>
      </c>
      <c r="W60" s="170">
        <f>V60+'(3) MB_Glaciers_R23p2-5.5km'!W60</f>
        <v>-10.7052218802</v>
      </c>
      <c r="X60" s="170">
        <f>W60+'(3) MB_Glaciers_R23p2-5.5km'!X60</f>
        <v>-11.223445701999999</v>
      </c>
      <c r="Y60" s="170">
        <f>X60+'(3) MB_Glaciers_R23p2-5.5km'!Y60</f>
        <v>-12.316975871999999</v>
      </c>
      <c r="Z60" s="170">
        <f>Y60+'(3) MB_Glaciers_R23p2-5.5km'!Z60</f>
        <v>-12.735883172599999</v>
      </c>
      <c r="AA60" s="170">
        <f>Z60+'(3) MB_Glaciers_R23p2-5.5km'!AA60</f>
        <v>-12.853487663999999</v>
      </c>
      <c r="AB60" s="170">
        <f>AA60+'(3) MB_Glaciers_R23p2-5.5km'!AB60</f>
        <v>-13.0518442013</v>
      </c>
      <c r="AC60" s="170">
        <f>AB60+'(3) MB_Glaciers_R23p2-5.5km'!AC60</f>
        <v>-12.6287054941</v>
      </c>
      <c r="AD60" s="170">
        <f>AC60+'(3) MB_Glaciers_R23p2-5.5km'!AD60</f>
        <v>-13.0746820286</v>
      </c>
      <c r="AE60" s="170">
        <f>AD60+'(3) MB_Glaciers_R23p2-5.5km'!AE60</f>
        <v>-13.997652587199999</v>
      </c>
      <c r="AF60" s="170">
        <f>AE60+'(3) MB_Glaciers_R23p2-5.5km'!AF60</f>
        <v>-14.050985898599999</v>
      </c>
      <c r="AG60" s="170">
        <f>AF60+'(3) MB_Glaciers_R23p2-5.5km'!AG60</f>
        <v>-15.877895853799998</v>
      </c>
      <c r="AH60" s="170">
        <f>AG60+'(3) MB_Glaciers_R23p2-5.5km'!AH60</f>
        <v>-17.794960639999999</v>
      </c>
      <c r="AI60" s="170">
        <f>AH60+'(3) MB_Glaciers_R23p2-5.5km'!AI60</f>
        <v>-18.690092225000001</v>
      </c>
      <c r="AJ60" s="170">
        <f>AI60+'(3) MB_Glaciers_R23p2-5.5km'!AJ60</f>
        <v>-19.253921000600002</v>
      </c>
      <c r="AK60" s="170">
        <f>AJ60+'(3) MB_Glaciers_R23p2-5.5km'!AK60</f>
        <v>-20.592215603400003</v>
      </c>
      <c r="AL60" s="170">
        <f>AK60+'(3) MB_Glaciers_R23p2-5.5km'!AL60</f>
        <v>-21.684113392200004</v>
      </c>
      <c r="AM60" s="170">
        <f>AL60+'(3) MB_Glaciers_R23p2-5.5km'!AM60</f>
        <v>-23.589030423800004</v>
      </c>
      <c r="AN60" s="170">
        <f>AM60+'(3) MB_Glaciers_R23p2-5.5km'!AN60</f>
        <v>-25.443805893900006</v>
      </c>
      <c r="AO60" s="170">
        <f>AN60+'(3) MB_Glaciers_R23p2-5.5km'!AO60</f>
        <v>-27.072407951700004</v>
      </c>
      <c r="AP60" s="170">
        <f>AO60+'(3) MB_Glaciers_R23p2-5.5km'!AP60</f>
        <v>-28.056157099500005</v>
      </c>
      <c r="AQ60" s="170">
        <f>AP60+'(3) MB_Glaciers_R23p2-5.5km'!AQ60</f>
        <v>-30.130158402300005</v>
      </c>
      <c r="AR60" s="170">
        <f>AQ60+'(3) MB_Glaciers_R23p2-5.5km'!AR60</f>
        <v>-32.073502770700003</v>
      </c>
      <c r="AS60" s="170">
        <f>AR60+'(3) MB_Glaciers_R23p2-5.5km'!AS60</f>
        <v>-33.147827013100006</v>
      </c>
      <c r="AT60" s="170">
        <f>AS60+'(3) MB_Glaciers_R23p2-5.5km'!AT60</f>
        <v>-34.806875873900005</v>
      </c>
      <c r="AU60" s="170">
        <f>AT60+'(3) MB_Glaciers_R23p2-5.5km'!AU60</f>
        <v>-36.098189720900002</v>
      </c>
      <c r="AV60" s="170">
        <f>AU60+'(3) MB_Glaciers_R23p2-5.5km'!AV60</f>
        <v>-37.483066937900006</v>
      </c>
      <c r="AW60" s="2">
        <f>AV60+'(3) MB_Glaciers_R23p2-5.5km'!AW60</f>
        <v>-38.258236127100005</v>
      </c>
      <c r="BB60" s="2">
        <f>SQRT('(5) year_D_R23p2-5.5km'!BN58^2+'(5) year_D_R23p2-5.5km'!$M58^2)</f>
        <v>0.57866830555109716</v>
      </c>
      <c r="BC60" s="2">
        <f>SQRT(SUMSQ('(3) MB_Glaciers_R23p2-5.5km'!$BD60:BE60))</f>
        <v>0.74297851561349937</v>
      </c>
      <c r="BD60" s="2">
        <f>SQRT(SUMSQ('(3) MB_Glaciers_R23p2-5.5km'!$BD60:BF60))</f>
        <v>0.82951001086167286</v>
      </c>
      <c r="BE60" s="2">
        <f>SQRT(SUMSQ('(3) MB_Glaciers_R23p2-5.5km'!$BD60:BG60))</f>
        <v>0.88227076989162767</v>
      </c>
      <c r="BF60" s="2">
        <f>SQRT(SUMSQ('(3) MB_Glaciers_R23p2-5.5km'!$BD60:BH60))</f>
        <v>0.9238670108304986</v>
      </c>
      <c r="BG60" s="2">
        <f>SQRT(SUMSQ('(3) MB_Glaciers_R23p2-5.5km'!$BD60:BI60))</f>
        <v>0.9664241536803071</v>
      </c>
      <c r="BH60" s="2">
        <f>SQRT(SUMSQ('(3) MB_Glaciers_R23p2-5.5km'!$BD60:BJ60))</f>
        <v>1.0138267599649076</v>
      </c>
      <c r="BI60" s="2">
        <f>SQRT(SUMSQ('(3) MB_Glaciers_R23p2-5.5km'!$BD60:BK60))</f>
        <v>1.0693948142009242</v>
      </c>
      <c r="BJ60" s="2">
        <f>SQRT(SUMSQ('(3) MB_Glaciers_R23p2-5.5km'!$BD60:BL60))</f>
        <v>1.1358647205160115</v>
      </c>
      <c r="BK60" s="2">
        <f>SQRT(SUMSQ('(3) MB_Glaciers_R23p2-5.5km'!$BD60:BM60))</f>
        <v>1.1996162481129862</v>
      </c>
      <c r="BL60" s="2">
        <f>SQRT(SUMSQ('(3) MB_Glaciers_R23p2-5.5km'!$BD60:BN60))</f>
        <v>1.2493803975190849</v>
      </c>
      <c r="BM60" s="2">
        <f>SQRT(SUMSQ('(3) MB_Glaciers_R23p2-5.5km'!$BD60:BO60))</f>
        <v>1.2900232924036463</v>
      </c>
      <c r="BN60" s="2">
        <f>SQRT(SUMSQ('(3) MB_Glaciers_R23p2-5.5km'!$BD60:BP60))</f>
        <v>1.3254472069229053</v>
      </c>
      <c r="BO60" s="2">
        <f>SQRT(SUMSQ('(3) MB_Glaciers_R23p2-5.5km'!$BD60:BQ60))</f>
        <v>1.3526575081721222</v>
      </c>
      <c r="BP60" s="2">
        <f>SQRT(SUMSQ('(3) MB_Glaciers_R23p2-5.5km'!$BD60:BR60))</f>
        <v>1.3763086161244773</v>
      </c>
      <c r="BQ60" s="2">
        <f>SQRT(SUMSQ('(3) MB_Glaciers_R23p2-5.5km'!$BD60:BS60))</f>
        <v>1.3987312037095978</v>
      </c>
      <c r="BR60" s="2">
        <f>SQRT(SUMSQ('(3) MB_Glaciers_R23p2-5.5km'!$BD60:BT60))</f>
        <v>1.4275543396249468</v>
      </c>
      <c r="BS60" s="2">
        <f>SQRT(SUMSQ('(3) MB_Glaciers_R23p2-5.5km'!$BD60:BU60))</f>
        <v>1.4423211835500722</v>
      </c>
      <c r="BT60" s="2">
        <f>SQRT(SUMSQ('(3) MB_Glaciers_R23p2-5.5km'!$BD60:BV60))</f>
        <v>1.4576499966366938</v>
      </c>
      <c r="BU60" s="2">
        <f>SQRT(SUMSQ('(3) MB_Glaciers_R23p2-5.5km'!$BD60:BW60))</f>
        <v>1.4739788920207644</v>
      </c>
      <c r="BV60" s="2">
        <f>SQRT(SUMSQ('(3) MB_Glaciers_R23p2-5.5km'!$BD60:BX60))</f>
        <v>1.4919895272823382</v>
      </c>
      <c r="BW60" s="2">
        <f>SQRT(SUMSQ('(3) MB_Glaciers_R23p2-5.5km'!$BD60:BY60))</f>
        <v>1.5103737325203381</v>
      </c>
      <c r="BX60" s="2">
        <f>SQRT(SUMSQ('(3) MB_Glaciers_R23p2-5.5km'!$BD60:BZ60))</f>
        <v>1.5291039414811491</v>
      </c>
      <c r="BY60" s="2">
        <f>SQRT(SUMSQ('(3) MB_Glaciers_R23p2-5.5km'!$BD60:CA60))</f>
        <v>1.5433495676285431</v>
      </c>
      <c r="BZ60" s="2">
        <f>SQRT(SUMSQ('(3) MB_Glaciers_R23p2-5.5km'!$BD60:CB60))</f>
        <v>1.5589130994154503</v>
      </c>
      <c r="CA60" s="2">
        <f>SQRT(SUMSQ('(3) MB_Glaciers_R23p2-5.5km'!$BD60:CC60))</f>
        <v>1.5743078482678854</v>
      </c>
      <c r="CB60" s="2">
        <f>SQRT(SUMSQ('(3) MB_Glaciers_R23p2-5.5km'!$BD60:CD60))</f>
        <v>1.5922776795725722</v>
      </c>
      <c r="CC60" s="2">
        <f>SQRT(SUMSQ('(3) MB_Glaciers_R23p2-5.5km'!$BD60:CE60))</f>
        <v>1.6068015085389933</v>
      </c>
      <c r="CD60" s="2">
        <f>SQRT(SUMSQ('(3) MB_Glaciers_R23p2-5.5km'!$BD60:CF60))</f>
        <v>1.6275395442276126</v>
      </c>
      <c r="CE60" s="2">
        <f>SQRT(SUMSQ('(3) MB_Glaciers_R23p2-5.5km'!$BD60:CG60))</f>
        <v>1.6483111919246394</v>
      </c>
      <c r="CF60" s="2">
        <f>SQRT(SUMSQ('(3) MB_Glaciers_R23p2-5.5km'!$BD60:CH60))</f>
        <v>1.6626339138500621</v>
      </c>
      <c r="CG60" s="2">
        <f>SQRT(SUMSQ('(3) MB_Glaciers_R23p2-5.5km'!$BD60:CI60))</f>
        <v>1.6808500419355143</v>
      </c>
      <c r="CH60" s="2">
        <f>SQRT(SUMSQ('(3) MB_Glaciers_R23p2-5.5km'!$BD60:CJ60))</f>
        <v>1.6999924547746084</v>
      </c>
      <c r="CI60" s="2">
        <f>SQRT(SUMSQ('(3) MB_Glaciers_R23p2-5.5km'!$BD60:CK60))</f>
        <v>1.7180908541108975</v>
      </c>
      <c r="CJ60" s="2">
        <f>SQRT(SUMSQ('(3) MB_Glaciers_R23p2-5.5km'!$BD60:CL60))</f>
        <v>1.7379573130830606</v>
      </c>
      <c r="CK60" s="2">
        <f>SQRT(SUMSQ('(3) MB_Glaciers_R23p2-5.5km'!$BD60:CM60))</f>
        <v>1.7554213429811341</v>
      </c>
      <c r="CL60" s="2">
        <f>SQRT(SUMSQ('(3) MB_Glaciers_R23p2-5.5km'!$BD60:CN60))</f>
        <v>1.7739051006706534</v>
      </c>
      <c r="CM60" s="2">
        <f>SQRT(SUMSQ('(3) MB_Glaciers_R23p2-5.5km'!$BD60:CO60))</f>
        <v>1.7907469779372021</v>
      </c>
      <c r="CN60" s="2">
        <f>SQRT(SUMSQ('(3) MB_Glaciers_R23p2-5.5km'!$BD60:CP60))</f>
        <v>1.8066291867763653</v>
      </c>
      <c r="CO60" s="2">
        <f>SQRT(SUMSQ('(3) MB_Glaciers_R23p2-5.5km'!$BD60:CQ60))</f>
        <v>1.8248654729508336</v>
      </c>
      <c r="CP60" s="2">
        <f>SQRT(SUMSQ('(3) MB_Glaciers_R23p2-5.5km'!$BD60:CR60))</f>
        <v>1.8444601504987714</v>
      </c>
      <c r="CQ60" s="2">
        <f>SQRT(SUMSQ('(3) MB_Glaciers_R23p2-5.5km'!$BD60:CS60))</f>
        <v>1.8617190566085797</v>
      </c>
      <c r="CR60" s="2">
        <f>SQRT(SUMSQ('(3) MB_Glaciers_R23p2-5.5km'!$BD60:CT60))</f>
        <v>1.8770871682580976</v>
      </c>
      <c r="CS60" s="2">
        <f>SQRT(SUMSQ('(3) MB_Glaciers_R23p2-5.5km'!$BD60:CU60))</f>
        <v>1.892586997540842</v>
      </c>
      <c r="CT60" s="2">
        <f>SQRT(SUMSQ('(3) MB_Glaciers_R23p2-5.5km'!$BD60:CV60))</f>
        <v>1.906347759323886</v>
      </c>
      <c r="CU60" s="2">
        <f>SQRT(SUMSQ('(3) MB_Glaciers_R23p2-5.5km'!$BD60:CW60))</f>
        <v>1.9201614875390811</v>
      </c>
      <c r="CV60" s="2">
        <f>SQRT(SUMSQ('(3) MB_Glaciers_R23p2-5.5km'!$BD60:CX60))</f>
        <v>1.9321667492595622</v>
      </c>
    </row>
    <row r="61" spans="1:100" x14ac:dyDescent="0.2">
      <c r="A61" s="169" t="s">
        <v>23</v>
      </c>
      <c r="B61" s="3" t="s">
        <v>176</v>
      </c>
      <c r="C61" s="170">
        <f>'(3) MB_Glaciers_R23p2-5.5km'!C61</f>
        <v>-0.82122320000000004</v>
      </c>
      <c r="D61" s="170">
        <f>C61+'(3) MB_Glaciers_R23p2-5.5km'!D61</f>
        <v>-1.2624464</v>
      </c>
      <c r="E61" s="170">
        <f>D61+'(3) MB_Glaciers_R23p2-5.5km'!E61</f>
        <v>-1.5736696000000001</v>
      </c>
      <c r="F61" s="170">
        <f>E61+'(3) MB_Glaciers_R23p2-5.5km'!F61</f>
        <v>-2.4848927999999999</v>
      </c>
      <c r="G61" s="170">
        <f>F61+'(3) MB_Glaciers_R23p2-5.5km'!G61</f>
        <v>-3.026116</v>
      </c>
      <c r="H61" s="170">
        <f>G61+'(3) MB_Glaciers_R23p2-5.5km'!H61</f>
        <v>-3.1060232999999999</v>
      </c>
      <c r="I61" s="170">
        <f>H61+'(3) MB_Glaciers_R23p2-5.5km'!I61</f>
        <v>-3.7046147</v>
      </c>
      <c r="J61" s="170">
        <f>I61+'(3) MB_Glaciers_R23p2-5.5km'!J61</f>
        <v>-4.1218902000000002</v>
      </c>
      <c r="K61" s="170">
        <f>J61+'(3) MB_Glaciers_R23p2-5.5km'!K61</f>
        <v>-4.5578498000000005</v>
      </c>
      <c r="L61" s="170">
        <f>K61+'(3) MB_Glaciers_R23p2-5.5km'!L61</f>
        <v>-5.4630134000000004</v>
      </c>
      <c r="M61" s="170">
        <f>L61+'(3) MB_Glaciers_R23p2-5.5km'!M61</f>
        <v>-6.2668611000000007</v>
      </c>
      <c r="N61" s="170">
        <f>M61+'(3) MB_Glaciers_R23p2-5.5km'!N61</f>
        <v>-6.8393929000000009</v>
      </c>
      <c r="O61" s="170">
        <f>N61+'(3) MB_Glaciers_R23p2-5.5km'!O61</f>
        <v>-7.3506088000000007</v>
      </c>
      <c r="P61" s="170">
        <f>O61+'(3) MB_Glaciers_R23p2-5.5km'!P61</f>
        <v>-8.1205088000000014</v>
      </c>
      <c r="Q61" s="170">
        <f>P61+'(3) MB_Glaciers_R23p2-5.5km'!Q61</f>
        <v>-8.7146899000000015</v>
      </c>
      <c r="R61" s="170">
        <f>Q61+'(3) MB_Glaciers_R23p2-5.5km'!R61</f>
        <v>-9.1504307000000011</v>
      </c>
      <c r="S61" s="170">
        <f>R61+'(3) MB_Glaciers_R23p2-5.5km'!S61</f>
        <v>-9.8963076476000005</v>
      </c>
      <c r="T61" s="170">
        <f>S61+'(3) MB_Glaciers_R23p2-5.5km'!T61</f>
        <v>-10.613198367100001</v>
      </c>
      <c r="U61" s="170">
        <f>T61+'(3) MB_Glaciers_R23p2-5.5km'!U61</f>
        <v>-11.484932994900001</v>
      </c>
      <c r="V61" s="170">
        <f>U61+'(3) MB_Glaciers_R23p2-5.5km'!V61</f>
        <v>-12.078924995400001</v>
      </c>
      <c r="W61" s="170">
        <f>V61+'(3) MB_Glaciers_R23p2-5.5km'!W61</f>
        <v>-12.479474771100001</v>
      </c>
      <c r="X61" s="170">
        <f>W61+'(3) MB_Glaciers_R23p2-5.5km'!X61</f>
        <v>-12.826412314700001</v>
      </c>
      <c r="Y61" s="170">
        <f>X61+'(3) MB_Glaciers_R23p2-5.5km'!Y61</f>
        <v>-13.5874800101</v>
      </c>
      <c r="Z61" s="170">
        <f>Y61+'(3) MB_Glaciers_R23p2-5.5km'!Z61</f>
        <v>-14.086739980100001</v>
      </c>
      <c r="AA61" s="170">
        <f>Z61+'(3) MB_Glaciers_R23p2-5.5km'!AA61</f>
        <v>-14.4914300291</v>
      </c>
      <c r="AB61" s="170">
        <f>AA61+'(3) MB_Glaciers_R23p2-5.5km'!AB61</f>
        <v>-14.773582446200001</v>
      </c>
      <c r="AC61" s="170">
        <f>AB61+'(3) MB_Glaciers_R23p2-5.5km'!AC61</f>
        <v>-14.922194864200002</v>
      </c>
      <c r="AD61" s="170">
        <f>AC61+'(3) MB_Glaciers_R23p2-5.5km'!AD61</f>
        <v>-15.436069887200002</v>
      </c>
      <c r="AE61" s="170">
        <f>AD61+'(3) MB_Glaciers_R23p2-5.5km'!AE61</f>
        <v>-16.087096898000002</v>
      </c>
      <c r="AF61" s="170">
        <f>AE61+'(3) MB_Glaciers_R23p2-5.5km'!AF61</f>
        <v>-16.354462662000003</v>
      </c>
      <c r="AG61" s="170">
        <f>AF61+'(3) MB_Glaciers_R23p2-5.5km'!AG61</f>
        <v>-17.756289964400004</v>
      </c>
      <c r="AH61" s="170">
        <f>AG61+'(3) MB_Glaciers_R23p2-5.5km'!AH61</f>
        <v>-18.871989836400004</v>
      </c>
      <c r="AI61" s="170">
        <f>AH61+'(3) MB_Glaciers_R23p2-5.5km'!AI61</f>
        <v>-19.522070938800006</v>
      </c>
      <c r="AJ61" s="170">
        <f>AI61+'(3) MB_Glaciers_R23p2-5.5km'!AJ61</f>
        <v>-20.012100571100007</v>
      </c>
      <c r="AK61" s="170">
        <f>AJ61+'(3) MB_Glaciers_R23p2-5.5km'!AK61</f>
        <v>-20.841081045200006</v>
      </c>
      <c r="AL61" s="170">
        <f>AK61+'(3) MB_Glaciers_R23p2-5.5km'!AL61</f>
        <v>-21.688424077700006</v>
      </c>
      <c r="AM61" s="170">
        <f>AL61+'(3) MB_Glaciers_R23p2-5.5km'!AM61</f>
        <v>-22.887093618500007</v>
      </c>
      <c r="AN61" s="170">
        <f>AM61+'(3) MB_Glaciers_R23p2-5.5km'!AN61</f>
        <v>-23.855703094300008</v>
      </c>
      <c r="AO61" s="170">
        <f>AN61+'(3) MB_Glaciers_R23p2-5.5km'!AO61</f>
        <v>-25.024344250900008</v>
      </c>
      <c r="AP61" s="170">
        <f>AO61+'(3) MB_Glaciers_R23p2-5.5km'!AP61</f>
        <v>-25.798120492900008</v>
      </c>
      <c r="AQ61" s="170">
        <f>AP61+'(3) MB_Glaciers_R23p2-5.5km'!AQ61</f>
        <v>-27.100238806900009</v>
      </c>
      <c r="AR61" s="170">
        <f>AQ61+'(3) MB_Glaciers_R23p2-5.5km'!AR61</f>
        <v>-28.195105931500009</v>
      </c>
      <c r="AS61" s="170">
        <f>AR61+'(3) MB_Glaciers_R23p2-5.5km'!AS61</f>
        <v>-29.06514778630001</v>
      </c>
      <c r="AT61" s="170">
        <f>AS61+'(3) MB_Glaciers_R23p2-5.5km'!AT61</f>
        <v>-30.21379897480001</v>
      </c>
      <c r="AU61" s="170">
        <f>AT61+'(3) MB_Glaciers_R23p2-5.5km'!AU61</f>
        <v>-31.25777268920001</v>
      </c>
      <c r="AV61" s="170">
        <f>AU61+'(3) MB_Glaciers_R23p2-5.5km'!AV61</f>
        <v>-32.450987482000009</v>
      </c>
      <c r="AW61" s="2">
        <f>AV61+'(3) MB_Glaciers_R23p2-5.5km'!AW61</f>
        <v>-33.392918984400012</v>
      </c>
      <c r="BB61" s="2">
        <f>SQRT('(5) year_D_R23p2-5.5km'!BN59^2+'(5) year_D_R23p2-5.5km'!$M59^2)</f>
        <v>0.19759421999641119</v>
      </c>
      <c r="BC61" s="2">
        <f>SQRT(SUMSQ('(3) MB_Glaciers_R23p2-5.5km'!$BD61:BE61))</f>
        <v>0.26155976937218778</v>
      </c>
      <c r="BD61" s="2">
        <f>SQRT(SUMSQ('(3) MB_Glaciers_R23p2-5.5km'!$BD61:BF61))</f>
        <v>0.30120287321382405</v>
      </c>
      <c r="BE61" s="2">
        <f>SQRT(SUMSQ('(3) MB_Glaciers_R23p2-5.5km'!$BD61:BG61))</f>
        <v>0.32970051788492899</v>
      </c>
      <c r="BF61" s="2">
        <f>SQRT(SUMSQ('(3) MB_Glaciers_R23p2-5.5km'!$BD61:BH61))</f>
        <v>0.35367672559312091</v>
      </c>
      <c r="BG61" s="2">
        <f>SQRT(SUMSQ('(3) MB_Glaciers_R23p2-5.5km'!$BD61:BI61))</f>
        <v>0.37592365372187336</v>
      </c>
      <c r="BH61" s="2">
        <f>SQRT(SUMSQ('(3) MB_Glaciers_R23p2-5.5km'!$BD61:BJ61))</f>
        <v>0.3977167115586871</v>
      </c>
      <c r="BI61" s="2">
        <f>SQRT(SUMSQ('(3) MB_Glaciers_R23p2-5.5km'!$BD61:BK61))</f>
        <v>0.41995296019131917</v>
      </c>
      <c r="BJ61" s="2">
        <f>SQRT(SUMSQ('(3) MB_Glaciers_R23p2-5.5km'!$BD61:BL61))</f>
        <v>0.44311269449159002</v>
      </c>
      <c r="BK61" s="2">
        <f>SQRT(SUMSQ('(3) MB_Glaciers_R23p2-5.5km'!$BD61:BM61))</f>
        <v>0.46449615263241328</v>
      </c>
      <c r="BL61" s="2">
        <f>SQRT(SUMSQ('(3) MB_Glaciers_R23p2-5.5km'!$BD61:BN61))</f>
        <v>0.48195406952861947</v>
      </c>
      <c r="BM61" s="2">
        <f>SQRT(SUMSQ('(3) MB_Glaciers_R23p2-5.5km'!$BD61:BO61))</f>
        <v>0.49650734464878032</v>
      </c>
      <c r="BN61" s="2">
        <f>SQRT(SUMSQ('(3) MB_Glaciers_R23p2-5.5km'!$BD61:BP61))</f>
        <v>0.50913227648648474</v>
      </c>
      <c r="BO61" s="2">
        <f>SQRT(SUMSQ('(3) MB_Glaciers_R23p2-5.5km'!$BD61:BQ61))</f>
        <v>0.5148385023257227</v>
      </c>
      <c r="BP61" s="2">
        <f>SQRT(SUMSQ('(3) MB_Glaciers_R23p2-5.5km'!$BD61:BR61))</f>
        <v>0.52040140219726139</v>
      </c>
      <c r="BQ61" s="2">
        <f>SQRT(SUMSQ('(3) MB_Glaciers_R23p2-5.5km'!$BD61:BS61))</f>
        <v>0.52741667624385313</v>
      </c>
      <c r="BR61" s="2">
        <f>SQRT(SUMSQ('(3) MB_Glaciers_R23p2-5.5km'!$BD61:BT61))</f>
        <v>0.53320695010902064</v>
      </c>
      <c r="BS61" s="2">
        <f>SQRT(SUMSQ('(3) MB_Glaciers_R23p2-5.5km'!$BD61:BU61))</f>
        <v>0.53893966701620133</v>
      </c>
      <c r="BT61" s="2">
        <f>SQRT(SUMSQ('(3) MB_Glaciers_R23p2-5.5km'!$BD61:BV61))</f>
        <v>0.54607486401312844</v>
      </c>
      <c r="BU61" s="2">
        <f>SQRT(SUMSQ('(3) MB_Glaciers_R23p2-5.5km'!$BD61:BW61))</f>
        <v>0.55360583890329562</v>
      </c>
      <c r="BV61" s="2">
        <f>SQRT(SUMSQ('(3) MB_Glaciers_R23p2-5.5km'!$BD61:BX61))</f>
        <v>0.56159754337723256</v>
      </c>
      <c r="BW61" s="2">
        <f>SQRT(SUMSQ('(3) MB_Glaciers_R23p2-5.5km'!$BD61:BY61))</f>
        <v>0.56947849735311762</v>
      </c>
      <c r="BX61" s="2">
        <f>SQRT(SUMSQ('(3) MB_Glaciers_R23p2-5.5km'!$BD61:BZ61))</f>
        <v>0.5772959668601888</v>
      </c>
      <c r="BY61" s="2">
        <f>SQRT(SUMSQ('(3) MB_Glaciers_R23p2-5.5km'!$BD61:CA61))</f>
        <v>0.58487456517870062</v>
      </c>
      <c r="BZ61" s="2">
        <f>SQRT(SUMSQ('(3) MB_Glaciers_R23p2-5.5km'!$BD61:CB61))</f>
        <v>0.59159819984238093</v>
      </c>
      <c r="CA61" s="2">
        <f>SQRT(SUMSQ('(3) MB_Glaciers_R23p2-5.5km'!$BD61:CC61))</f>
        <v>0.59847957837636068</v>
      </c>
      <c r="CB61" s="2">
        <f>SQRT(SUMSQ('(3) MB_Glaciers_R23p2-5.5km'!$BD61:CD61))</f>
        <v>0.60578761331524689</v>
      </c>
      <c r="CC61" s="2">
        <f>SQRT(SUMSQ('(3) MB_Glaciers_R23p2-5.5km'!$BD61:CE61))</f>
        <v>0.61050034140748843</v>
      </c>
      <c r="CD61" s="2">
        <f>SQRT(SUMSQ('(3) MB_Glaciers_R23p2-5.5km'!$BD61:CF61))</f>
        <v>0.61464095388208806</v>
      </c>
      <c r="CE61" s="2">
        <f>SQRT(SUMSQ('(3) MB_Glaciers_R23p2-5.5km'!$BD61:CG61))</f>
        <v>0.61969903692379591</v>
      </c>
      <c r="CF61" s="2">
        <f>SQRT(SUMSQ('(3) MB_Glaciers_R23p2-5.5km'!$BD61:CH61))</f>
        <v>0.62600124844931226</v>
      </c>
      <c r="CG61" s="2">
        <f>SQRT(SUMSQ('(3) MB_Glaciers_R23p2-5.5km'!$BD61:CI61))</f>
        <v>0.63064847302662785</v>
      </c>
      <c r="CH61" s="2">
        <f>SQRT(SUMSQ('(3) MB_Glaciers_R23p2-5.5km'!$BD61:CJ61))</f>
        <v>0.63509783615935289</v>
      </c>
      <c r="CI61" s="2">
        <f>SQRT(SUMSQ('(3) MB_Glaciers_R23p2-5.5km'!$BD61:CK61))</f>
        <v>0.63983010819492725</v>
      </c>
      <c r="CJ61" s="2">
        <f>SQRT(SUMSQ('(3) MB_Glaciers_R23p2-5.5km'!$BD61:CL61))</f>
        <v>0.64434304649484997</v>
      </c>
      <c r="CK61" s="2">
        <f>SQRT(SUMSQ('(3) MB_Glaciers_R23p2-5.5km'!$BD61:CM61))</f>
        <v>0.64843115021810094</v>
      </c>
      <c r="CL61" s="2">
        <f>SQRT(SUMSQ('(3) MB_Glaciers_R23p2-5.5km'!$BD61:CN61))</f>
        <v>0.65259146625319131</v>
      </c>
      <c r="CM61" s="2">
        <f>SQRT(SUMSQ('(3) MB_Glaciers_R23p2-5.5km'!$BD61:CO61))</f>
        <v>0.65660821827865912</v>
      </c>
      <c r="CN61" s="2">
        <f>SQRT(SUMSQ('(3) MB_Glaciers_R23p2-5.5km'!$BD61:CP61))</f>
        <v>0.66029193909038197</v>
      </c>
      <c r="CO61" s="2">
        <f>SQRT(SUMSQ('(3) MB_Glaciers_R23p2-5.5km'!$BD61:CQ61))</f>
        <v>0.66406175322288241</v>
      </c>
      <c r="CP61" s="2">
        <f>SQRT(SUMSQ('(3) MB_Glaciers_R23p2-5.5km'!$BD61:CR61))</f>
        <v>0.66794510774274962</v>
      </c>
      <c r="CQ61" s="2">
        <f>SQRT(SUMSQ('(3) MB_Glaciers_R23p2-5.5km'!$BD61:CS61))</f>
        <v>0.672777962569445</v>
      </c>
      <c r="CR61" s="2">
        <f>SQRT(SUMSQ('(3) MB_Glaciers_R23p2-5.5km'!$BD61:CT61))</f>
        <v>0.67898324802951449</v>
      </c>
      <c r="CS61" s="2">
        <f>SQRT(SUMSQ('(3) MB_Glaciers_R23p2-5.5km'!$BD61:CU61))</f>
        <v>0.68558102855243042</v>
      </c>
      <c r="CT61" s="2">
        <f>SQRT(SUMSQ('(3) MB_Glaciers_R23p2-5.5km'!$BD61:CV61))</f>
        <v>0.69284403675909279</v>
      </c>
      <c r="CU61" s="2">
        <f>SQRT(SUMSQ('(3) MB_Glaciers_R23p2-5.5km'!$BD61:CW61))</f>
        <v>0.70132337760892327</v>
      </c>
      <c r="CV61" s="2">
        <f>SQRT(SUMSQ('(3) MB_Glaciers_R23p2-5.5km'!$BD61:CX61))</f>
        <v>0.71139056514981291</v>
      </c>
    </row>
    <row r="62" spans="1:100" x14ac:dyDescent="0.2">
      <c r="A62" s="169" t="s">
        <v>24</v>
      </c>
      <c r="B62" s="3" t="s">
        <v>176</v>
      </c>
      <c r="C62" s="170">
        <f>'(3) MB_Glaciers_R23p2-5.5km'!C62</f>
        <v>-1.3580000000000001</v>
      </c>
      <c r="D62" s="170">
        <f>C62+'(3) MB_Glaciers_R23p2-5.5km'!D62</f>
        <v>-1.0060000000000007</v>
      </c>
      <c r="E62" s="170">
        <f>D62+'(3) MB_Glaciers_R23p2-5.5km'!E62</f>
        <v>-4.4000000000000927E-2</v>
      </c>
      <c r="F62" s="170">
        <f>E62+'(3) MB_Glaciers_R23p2-5.5km'!F62</f>
        <v>-0.92200000000000104</v>
      </c>
      <c r="G62" s="170">
        <f>F62+'(3) MB_Glaciers_R23p2-5.5km'!G62</f>
        <v>-0.3300000000000014</v>
      </c>
      <c r="H62" s="170">
        <f>G62+'(3) MB_Glaciers_R23p2-5.5km'!H62</f>
        <v>2.6619999999999986</v>
      </c>
      <c r="I62" s="170">
        <f>H62+'(3) MB_Glaciers_R23p2-5.5km'!I62</f>
        <v>1.9139999999999984</v>
      </c>
      <c r="J62" s="170">
        <f>I62+'(3) MB_Glaciers_R23p2-5.5km'!J62</f>
        <v>2.6759999999999979</v>
      </c>
      <c r="K62" s="170">
        <f>J62+'(3) MB_Glaciers_R23p2-5.5km'!K62</f>
        <v>3.2979999999999978</v>
      </c>
      <c r="L62" s="170">
        <f>K62+'(3) MB_Glaciers_R23p2-5.5km'!L62</f>
        <v>2.2599999999999976</v>
      </c>
      <c r="M62" s="170">
        <f>L62+'(3) MB_Glaciers_R23p2-5.5km'!M62</f>
        <v>1.611999999999997</v>
      </c>
      <c r="N62" s="170">
        <f>M62+'(3) MB_Glaciers_R23p2-5.5km'!N62</f>
        <v>0.63399999999999634</v>
      </c>
      <c r="O62" s="170">
        <f>N62+'(3) MB_Glaciers_R23p2-5.5km'!O62</f>
        <v>-0.77400000000000402</v>
      </c>
      <c r="P62" s="170">
        <f>O62+'(3) MB_Glaciers_R23p2-5.5km'!P62</f>
        <v>-1.3920000000000043</v>
      </c>
      <c r="Q62" s="170">
        <f>P62+'(3) MB_Glaciers_R23p2-5.5km'!Q62</f>
        <v>-1.871576000000005</v>
      </c>
      <c r="R62" s="170">
        <f>Q62+'(3) MB_Glaciers_R23p2-5.5km'!R62</f>
        <v>-1.1730940000000056</v>
      </c>
      <c r="S62" s="170">
        <f>R62+'(3) MB_Glaciers_R23p2-5.5km'!S62</f>
        <v>-2.2881610620000057</v>
      </c>
      <c r="T62" s="170">
        <f>S62+'(3) MB_Glaciers_R23p2-5.5km'!T62</f>
        <v>-3.3046662520000063</v>
      </c>
      <c r="U62" s="170">
        <f>T62+'(3) MB_Glaciers_R23p2-5.5km'!U62</f>
        <v>-4.9005472120000064</v>
      </c>
      <c r="V62" s="170">
        <f>U62+'(3) MB_Glaciers_R23p2-5.5km'!V62</f>
        <v>-4.9966784120000058</v>
      </c>
      <c r="W62" s="170">
        <f>V62+'(3) MB_Glaciers_R23p2-5.5km'!W62</f>
        <v>-5.5178733360000063</v>
      </c>
      <c r="X62" s="170">
        <f>W62+'(3) MB_Glaciers_R23p2-5.5km'!X62</f>
        <v>-4.724533146000006</v>
      </c>
      <c r="Y62" s="170">
        <f>X62+'(3) MB_Glaciers_R23p2-5.5km'!Y62</f>
        <v>-5.1767859420000057</v>
      </c>
      <c r="Z62" s="170">
        <f>Y62+'(3) MB_Glaciers_R23p2-5.5km'!Z62</f>
        <v>-4.340275662000006</v>
      </c>
      <c r="AA62" s="170">
        <f>Z62+'(3) MB_Glaciers_R23p2-5.5km'!AA62</f>
        <v>-2.3953610620000054</v>
      </c>
      <c r="AB62" s="170">
        <f>AA62+'(3) MB_Glaciers_R23p2-5.5km'!AB62</f>
        <v>-1.4008173860000053</v>
      </c>
      <c r="AC62" s="170">
        <f>AB62+'(3) MB_Glaciers_R23p2-5.5km'!AC62</f>
        <v>0.98880405999999521</v>
      </c>
      <c r="AD62" s="170">
        <f>AC62+'(3) MB_Glaciers_R23p2-5.5km'!AD62</f>
        <v>1.1712721559999952</v>
      </c>
      <c r="AE62" s="170">
        <f>AD62+'(3) MB_Glaciers_R23p2-5.5km'!AE62</f>
        <v>1.0281234859999948</v>
      </c>
      <c r="AF62" s="170">
        <f>AE62+'(3) MB_Glaciers_R23p2-5.5km'!AF62</f>
        <v>2.9247535299999941</v>
      </c>
      <c r="AG62" s="170">
        <f>AF62+'(3) MB_Glaciers_R23p2-5.5km'!AG62</f>
        <v>0.7402440899999938</v>
      </c>
      <c r="AH62" s="170">
        <f>AG62+'(3) MB_Glaciers_R23p2-5.5km'!AH62</f>
        <v>-1.2738056280000065</v>
      </c>
      <c r="AI62" s="170">
        <f>AH62+'(3) MB_Glaciers_R23p2-5.5km'!AI62</f>
        <v>-0.58084144000000704</v>
      </c>
      <c r="AJ62" s="170">
        <f>AI62+'(3) MB_Glaciers_R23p2-5.5km'!AJ62</f>
        <v>0.70280603599999347</v>
      </c>
      <c r="AK62" s="170">
        <f>AJ62+'(3) MB_Glaciers_R23p2-5.5km'!AK62</f>
        <v>-0.62188218800000694</v>
      </c>
      <c r="AL62" s="170">
        <f>AK62+'(3) MB_Glaciers_R23p2-5.5km'!AL62</f>
        <v>-1.8300928580000067</v>
      </c>
      <c r="AM62" s="170">
        <f>AL62+'(3) MB_Glaciers_R23p2-5.5km'!AM62</f>
        <v>-4.4014036180000069</v>
      </c>
      <c r="AN62" s="170">
        <f>AM62+'(3) MB_Glaciers_R23p2-5.5km'!AN62</f>
        <v>-7.3792509140000071</v>
      </c>
      <c r="AO62" s="170">
        <f>AN62+'(3) MB_Glaciers_R23p2-5.5km'!AO62</f>
        <v>-10.188788322000008</v>
      </c>
      <c r="AP62" s="170">
        <f>AO62+'(3) MB_Glaciers_R23p2-5.5km'!AP62</f>
        <v>-10.273015100000009</v>
      </c>
      <c r="AQ62" s="170">
        <f>AP62+'(3) MB_Glaciers_R23p2-5.5km'!AQ62</f>
        <v>-12.714207840000009</v>
      </c>
      <c r="AR62" s="170">
        <f>AQ62+'(3) MB_Glaciers_R23p2-5.5km'!AR62</f>
        <v>-14.30126231600001</v>
      </c>
      <c r="AS62" s="170">
        <f>AR62+'(3) MB_Glaciers_R23p2-5.5km'!AS62</f>
        <v>-15.10352074600001</v>
      </c>
      <c r="AT62" s="170">
        <f>AS62+'(3) MB_Glaciers_R23p2-5.5km'!AT62</f>
        <v>-17.023616906000012</v>
      </c>
      <c r="AU62" s="170">
        <f>AT62+'(3) MB_Glaciers_R23p2-5.5km'!AU62</f>
        <v>-18.140142906000012</v>
      </c>
      <c r="AV62" s="170">
        <f>AU62+'(3) MB_Glaciers_R23p2-5.5km'!AV62</f>
        <v>-19.817640280000013</v>
      </c>
      <c r="AW62" s="2">
        <f>AV62+'(3) MB_Glaciers_R23p2-5.5km'!AW62</f>
        <v>-19.620844770000012</v>
      </c>
      <c r="BB62" s="2">
        <f>SQRT('(5) year_D_R23p2-5.5km'!BN60^2+'(5) year_D_R23p2-5.5km'!$M60^2)</f>
        <v>4.9030854649582309</v>
      </c>
      <c r="BC62" s="2">
        <f>SQRT(SUMSQ('(3) MB_Glaciers_R23p2-5.5km'!$BD62:BE62))</f>
        <v>6.6187939805419873</v>
      </c>
      <c r="BD62" s="2">
        <f>SQRT(SUMSQ('(3) MB_Glaciers_R23p2-5.5km'!$BD62:BF62))</f>
        <v>7.7411540864497779</v>
      </c>
      <c r="BE62" s="2">
        <f>SQRT(SUMSQ('(3) MB_Glaciers_R23p2-5.5km'!$BD62:BG62))</f>
        <v>8.5365875428629945</v>
      </c>
      <c r="BF62" s="2">
        <f>SQRT(SUMSQ('(3) MB_Glaciers_R23p2-5.5km'!$BD62:BH62))</f>
        <v>9.1192630722452837</v>
      </c>
      <c r="BG62" s="2">
        <f>SQRT(SUMSQ('(3) MB_Glaciers_R23p2-5.5km'!$BD62:BI62))</f>
        <v>9.5488295657337598</v>
      </c>
      <c r="BH62" s="2">
        <f>SQRT(SUMSQ('(3) MB_Glaciers_R23p2-5.5km'!$BD62:BJ62))</f>
        <v>9.864757290290088</v>
      </c>
      <c r="BI62" s="2">
        <f>SQRT(SUMSQ('(3) MB_Glaciers_R23p2-5.5km'!$BD62:BK62))</f>
        <v>10.094555947403679</v>
      </c>
      <c r="BJ62" s="2">
        <f>SQRT(SUMSQ('(3) MB_Glaciers_R23p2-5.5km'!$BD62:BL62))</f>
        <v>10.257674969854959</v>
      </c>
      <c r="BK62" s="2">
        <f>SQRT(SUMSQ('(3) MB_Glaciers_R23p2-5.5km'!$BD62:BM62))</f>
        <v>10.369358269838465</v>
      </c>
      <c r="BL62" s="2">
        <f>SQRT(SUMSQ('(3) MB_Glaciers_R23p2-5.5km'!$BD62:BN62))</f>
        <v>10.44253009508976</v>
      </c>
      <c r="BM62" s="2">
        <f>SQRT(SUMSQ('(3) MB_Glaciers_R23p2-5.5km'!$BD62:BO62))</f>
        <v>10.487102343783354</v>
      </c>
      <c r="BN62" s="2">
        <f>SQRT(SUMSQ('(3) MB_Glaciers_R23p2-5.5km'!$BD62:BP62))</f>
        <v>10.513098069419</v>
      </c>
      <c r="BO62" s="2">
        <f>SQRT(SUMSQ('(3) MB_Glaciers_R23p2-5.5km'!$BD62:BQ62))</f>
        <v>10.531868627724501</v>
      </c>
      <c r="BP62" s="2">
        <f>SQRT(SUMSQ('(3) MB_Glaciers_R23p2-5.5km'!$BD62:BR62))</f>
        <v>10.54813239420084</v>
      </c>
      <c r="BQ62" s="2">
        <f>SQRT(SUMSQ('(3) MB_Glaciers_R23p2-5.5km'!$BD62:BS62))</f>
        <v>10.567285386586414</v>
      </c>
      <c r="BR62" s="2">
        <f>SQRT(SUMSQ('(3) MB_Glaciers_R23p2-5.5km'!$BD62:BT62))</f>
        <v>10.584853471941008</v>
      </c>
      <c r="BS62" s="2">
        <f>SQRT(SUMSQ('(3) MB_Glaciers_R23p2-5.5km'!$BD62:BU62))</f>
        <v>10.603706630895918</v>
      </c>
      <c r="BT62" s="2">
        <f>SQRT(SUMSQ('(3) MB_Glaciers_R23p2-5.5km'!$BD62:BV62))</f>
        <v>10.623156058402296</v>
      </c>
      <c r="BU62" s="2">
        <f>SQRT(SUMSQ('(3) MB_Glaciers_R23p2-5.5km'!$BD62:BW62))</f>
        <v>10.640460430255704</v>
      </c>
      <c r="BV62" s="2">
        <f>SQRT(SUMSQ('(3) MB_Glaciers_R23p2-5.5km'!$BD62:BX62))</f>
        <v>10.659044344534873</v>
      </c>
      <c r="BW62" s="2">
        <f>SQRT(SUMSQ('(3) MB_Glaciers_R23p2-5.5km'!$BD62:BY62))</f>
        <v>10.676339717752843</v>
      </c>
      <c r="BX62" s="2">
        <f>SQRT(SUMSQ('(3) MB_Glaciers_R23p2-5.5km'!$BD62:BZ62))</f>
        <v>10.692816772188992</v>
      </c>
      <c r="BY62" s="2">
        <f>SQRT(SUMSQ('(3) MB_Glaciers_R23p2-5.5km'!$BD62:CA62))</f>
        <v>10.707104583175477</v>
      </c>
      <c r="BZ62" s="2">
        <f>SQRT(SUMSQ('(3) MB_Glaciers_R23p2-5.5km'!$BD62:CB62))</f>
        <v>10.723355282503002</v>
      </c>
      <c r="CA62" s="2">
        <f>SQRT(SUMSQ('(3) MB_Glaciers_R23p2-5.5km'!$BD62:CC62))</f>
        <v>10.741507422684109</v>
      </c>
      <c r="CB62" s="2">
        <f>SQRT(SUMSQ('(3) MB_Glaciers_R23p2-5.5km'!$BD62:CD62))</f>
        <v>10.76045203835147</v>
      </c>
      <c r="CC62" s="2">
        <f>SQRT(SUMSQ('(3) MB_Glaciers_R23p2-5.5km'!$BD62:CE62))</f>
        <v>10.774571715778437</v>
      </c>
      <c r="CD62" s="2">
        <f>SQRT(SUMSQ('(3) MB_Glaciers_R23p2-5.5km'!$BD62:CF62))</f>
        <v>10.789991792936927</v>
      </c>
      <c r="CE62" s="2">
        <f>SQRT(SUMSQ('(3) MB_Glaciers_R23p2-5.5km'!$BD62:CG62))</f>
        <v>10.80087765497251</v>
      </c>
      <c r="CF62" s="2">
        <f>SQRT(SUMSQ('(3) MB_Glaciers_R23p2-5.5km'!$BD62:CH62))</f>
        <v>10.818302477671597</v>
      </c>
      <c r="CG62" s="2">
        <f>SQRT(SUMSQ('(3) MB_Glaciers_R23p2-5.5km'!$BD62:CI62))</f>
        <v>10.832656508601321</v>
      </c>
      <c r="CH62" s="2">
        <f>SQRT(SUMSQ('(3) MB_Glaciers_R23p2-5.5km'!$BD62:CJ62))</f>
        <v>10.850922197186957</v>
      </c>
      <c r="CI62" s="2">
        <f>SQRT(SUMSQ('(3) MB_Glaciers_R23p2-5.5km'!$BD62:CK62))</f>
        <v>10.868379667558788</v>
      </c>
      <c r="CJ62" s="2">
        <f>SQRT(SUMSQ('(3) MB_Glaciers_R23p2-5.5km'!$BD62:CL62))</f>
        <v>10.887632197802974</v>
      </c>
      <c r="CK62" s="2">
        <f>SQRT(SUMSQ('(3) MB_Glaciers_R23p2-5.5km'!$BD62:CM62))</f>
        <v>10.904685920731028</v>
      </c>
      <c r="CL62" s="2">
        <f>SQRT(SUMSQ('(3) MB_Glaciers_R23p2-5.5km'!$BD62:CN62))</f>
        <v>10.923947897834466</v>
      </c>
      <c r="CM62" s="2">
        <f>SQRT(SUMSQ('(3) MB_Glaciers_R23p2-5.5km'!$BD62:CO62))</f>
        <v>10.945404241739752</v>
      </c>
      <c r="CN62" s="2">
        <f>SQRT(SUMSQ('(3) MB_Glaciers_R23p2-5.5km'!$BD62:CP62))</f>
        <v>10.963887050482283</v>
      </c>
      <c r="CO62" s="2">
        <f>SQRT(SUMSQ('(3) MB_Glaciers_R23p2-5.5km'!$BD62:CQ62))</f>
        <v>10.982945360528657</v>
      </c>
      <c r="CP62" s="2">
        <f>SQRT(SUMSQ('(3) MB_Glaciers_R23p2-5.5km'!$BD62:CR62))</f>
        <v>11.001504585497132</v>
      </c>
      <c r="CQ62" s="2">
        <f>SQRT(SUMSQ('(3) MB_Glaciers_R23p2-5.5km'!$BD62:CS62))</f>
        <v>11.017528316118193</v>
      </c>
      <c r="CR62" s="2">
        <f>SQRT(SUMSQ('(3) MB_Glaciers_R23p2-5.5km'!$BD62:CT62))</f>
        <v>11.035004029169594</v>
      </c>
      <c r="CS62" s="2">
        <f>SQRT(SUMSQ('(3) MB_Glaciers_R23p2-5.5km'!$BD62:CU62))</f>
        <v>11.051750529758065</v>
      </c>
      <c r="CT62" s="2">
        <f>SQRT(SUMSQ('(3) MB_Glaciers_R23p2-5.5km'!$BD62:CV62))</f>
        <v>11.067800209155797</v>
      </c>
      <c r="CU62" s="2">
        <f>SQRT(SUMSQ('(3) MB_Glaciers_R23p2-5.5km'!$BD62:CW62))</f>
        <v>11.084035408734088</v>
      </c>
      <c r="CV62" s="2">
        <f>SQRT(SUMSQ('(3) MB_Glaciers_R23p2-5.5km'!$BD62:CX62))</f>
        <v>11.098559215047899</v>
      </c>
    </row>
    <row r="63" spans="1:100" x14ac:dyDescent="0.2">
      <c r="A63" s="169" t="s">
        <v>25</v>
      </c>
      <c r="B63" s="3" t="s">
        <v>176</v>
      </c>
      <c r="C63" s="170">
        <f>'(3) MB_Glaciers_R23p2-5.5km'!C63</f>
        <v>-1.2787999999999999</v>
      </c>
      <c r="D63" s="170">
        <f>C63+'(3) MB_Glaciers_R23p2-5.5km'!D63</f>
        <v>-1.7276000000000002</v>
      </c>
      <c r="E63" s="170">
        <f>D63+'(3) MB_Glaciers_R23p2-5.5km'!E63</f>
        <v>-1.7964000000000002</v>
      </c>
      <c r="F63" s="170">
        <f>E63+'(3) MB_Glaciers_R23p2-5.5km'!F63</f>
        <v>-2.8452000000000002</v>
      </c>
      <c r="G63" s="170">
        <f>F63+'(3) MB_Glaciers_R23p2-5.5km'!G63</f>
        <v>-3.0940000000000003</v>
      </c>
      <c r="H63" s="170">
        <f>G63+'(3) MB_Glaciers_R23p2-5.5km'!H63</f>
        <v>-2.1128000000000005</v>
      </c>
      <c r="I63" s="170">
        <f>H63+'(3) MB_Glaciers_R23p2-5.5km'!I63</f>
        <v>-3.1716000000000006</v>
      </c>
      <c r="J63" s="170">
        <f>I63+'(3) MB_Glaciers_R23p2-5.5km'!J63</f>
        <v>-3.2704000000000009</v>
      </c>
      <c r="K63" s="170">
        <f>J63+'(3) MB_Glaciers_R23p2-5.5km'!K63</f>
        <v>-3.6292000000000009</v>
      </c>
      <c r="L63" s="170">
        <f>K63+'(3) MB_Glaciers_R23p2-5.5km'!L63</f>
        <v>-4.6880000000000006</v>
      </c>
      <c r="M63" s="170">
        <f>L63+'(3) MB_Glaciers_R23p2-5.5km'!M63</f>
        <v>-5.4968000000000004</v>
      </c>
      <c r="N63" s="170">
        <f>M63+'(3) MB_Glaciers_R23p2-5.5km'!N63</f>
        <v>-6.6356000000000002</v>
      </c>
      <c r="O63" s="170">
        <f>N63+'(3) MB_Glaciers_R23p2-5.5km'!O63</f>
        <v>-8.1644000000000005</v>
      </c>
      <c r="P63" s="170">
        <f>O63+'(3) MB_Glaciers_R23p2-5.5km'!P63</f>
        <v>-9.1532</v>
      </c>
      <c r="Q63" s="170">
        <f>P63+'(3) MB_Glaciers_R23p2-5.5km'!Q63</f>
        <v>-10.287424</v>
      </c>
      <c r="R63" s="170">
        <f>Q63+'(3) MB_Glaciers_R23p2-5.5km'!R63</f>
        <v>-10.537240799999999</v>
      </c>
      <c r="S63" s="170">
        <f>R63+'(3) MB_Glaciers_R23p2-5.5km'!S63</f>
        <v>-11.952885072799999</v>
      </c>
      <c r="T63" s="170">
        <f>S63+'(3) MB_Glaciers_R23p2-5.5km'!T63</f>
        <v>-12.7672026928</v>
      </c>
      <c r="U63" s="170">
        <f>T63+'(3) MB_Glaciers_R23p2-5.5km'!U63</f>
        <v>-14.037501428800001</v>
      </c>
      <c r="V63" s="170">
        <f>U63+'(3) MB_Glaciers_R23p2-5.5km'!V63</f>
        <v>-14.8155802456</v>
      </c>
      <c r="W63" s="170">
        <f>V63+'(3) MB_Glaciers_R23p2-5.5km'!W63</f>
        <v>-15.86000548</v>
      </c>
      <c r="X63" s="170">
        <f>W63+'(3) MB_Glaciers_R23p2-5.5km'!X63</f>
        <v>-15.88561996</v>
      </c>
      <c r="Y63" s="170">
        <f>X63+'(3) MB_Glaciers_R23p2-5.5km'!Y63</f>
        <v>-16.181776557599999</v>
      </c>
      <c r="Z63" s="170">
        <f>Y63+'(3) MB_Glaciers_R23p2-5.5km'!Z63</f>
        <v>-15.8477660384</v>
      </c>
      <c r="AA63" s="170">
        <f>Z63+'(3) MB_Glaciers_R23p2-5.5km'!AA63</f>
        <v>-15.455842409600001</v>
      </c>
      <c r="AB63" s="170">
        <f>AA63+'(3) MB_Glaciers_R23p2-5.5km'!AB63</f>
        <v>-15.3775042408</v>
      </c>
      <c r="AC63" s="170">
        <f>AB63+'(3) MB_Glaciers_R23p2-5.5km'!AC63</f>
        <v>-14.4952386416</v>
      </c>
      <c r="AD63" s="170">
        <f>AC63+'(3) MB_Glaciers_R23p2-5.5km'!AD63</f>
        <v>-14.211225035200002</v>
      </c>
      <c r="AE63" s="170">
        <f>AD63+'(3) MB_Glaciers_R23p2-5.5km'!AE63</f>
        <v>-14.587679295200003</v>
      </c>
      <c r="AF63" s="170">
        <f>AE63+'(3) MB_Glaciers_R23p2-5.5km'!AF63</f>
        <v>-13.731728879200002</v>
      </c>
      <c r="AG63" s="170">
        <f>AF63+'(3) MB_Glaciers_R23p2-5.5km'!AG63</f>
        <v>-15.436336583200003</v>
      </c>
      <c r="AH63" s="170">
        <f>AG63+'(3) MB_Glaciers_R23p2-5.5km'!AH63</f>
        <v>-17.356773526400001</v>
      </c>
      <c r="AI63" s="170">
        <f>AH63+'(3) MB_Glaciers_R23p2-5.5km'!AI63</f>
        <v>-18.4184954264</v>
      </c>
      <c r="AJ63" s="170">
        <f>AI63+'(3) MB_Glaciers_R23p2-5.5km'!AJ63</f>
        <v>-19.123884744800002</v>
      </c>
      <c r="AK63" s="170">
        <f>AJ63+'(3) MB_Glaciers_R23p2-5.5km'!AK63</f>
        <v>-21.470947652800003</v>
      </c>
      <c r="AL63" s="170">
        <f>AK63+'(3) MB_Glaciers_R23p2-5.5km'!AL63</f>
        <v>-23.326552600000003</v>
      </c>
      <c r="AM63" s="170">
        <f>AL63+'(3) MB_Glaciers_R23p2-5.5km'!AM63</f>
        <v>-26.363826124800003</v>
      </c>
      <c r="AN63" s="170">
        <f>AM63+'(3) MB_Glaciers_R23p2-5.5km'!AN63</f>
        <v>-29.401326985600004</v>
      </c>
      <c r="AO63" s="170">
        <f>AN63+'(3) MB_Glaciers_R23p2-5.5km'!AO63</f>
        <v>-32.011388490400002</v>
      </c>
      <c r="AP63" s="170">
        <f>AO63+'(3) MB_Glaciers_R23p2-5.5km'!AP63</f>
        <v>-33.739214685600004</v>
      </c>
      <c r="AQ63" s="170">
        <f>AP63+'(3) MB_Glaciers_R23p2-5.5km'!AQ63</f>
        <v>-36.567080652000001</v>
      </c>
      <c r="AR63" s="170">
        <f>AQ63+'(3) MB_Glaciers_R23p2-5.5km'!AR63</f>
        <v>-39.532014460799999</v>
      </c>
      <c r="AS63" s="170">
        <f>AR63+'(3) MB_Glaciers_R23p2-5.5km'!AS63</f>
        <v>-42.294761471999998</v>
      </c>
      <c r="AT63" s="170">
        <f>AS63+'(3) MB_Glaciers_R23p2-5.5km'!AT63</f>
        <v>-46.830713334399995</v>
      </c>
      <c r="AU63" s="170">
        <f>AT63+'(3) MB_Glaciers_R23p2-5.5km'!AU63</f>
        <v>-51.477887284799998</v>
      </c>
      <c r="AV63" s="170">
        <f>AU63+'(3) MB_Glaciers_R23p2-5.5km'!AV63</f>
        <v>-56.663914093599999</v>
      </c>
      <c r="AW63" s="2">
        <f>AV63+'(3) MB_Glaciers_R23p2-5.5km'!AW63</f>
        <v>-61.6264204776</v>
      </c>
      <c r="BB63" s="2">
        <f>SQRT('(5) year_D_R23p2-5.5km'!BN61^2+'(5) year_D_R23p2-5.5km'!$M61^2)</f>
        <v>3.5298999712987125</v>
      </c>
      <c r="BC63" s="2">
        <f>SQRT(SUMSQ('(3) MB_Glaciers_R23p2-5.5km'!$BD63:BE63))</f>
        <v>4.7606667832763945</v>
      </c>
      <c r="BD63" s="2">
        <f>SQRT(SUMSQ('(3) MB_Glaciers_R23p2-5.5km'!$BD63:BF63))</f>
        <v>5.562683046246967</v>
      </c>
      <c r="BE63" s="2">
        <f>SQRT(SUMSQ('(3) MB_Glaciers_R23p2-5.5km'!$BD63:BG63))</f>
        <v>6.1283760877211622</v>
      </c>
      <c r="BF63" s="2">
        <f>SQRT(SUMSQ('(3) MB_Glaciers_R23p2-5.5km'!$BD63:BH63))</f>
        <v>6.5403676759700655</v>
      </c>
      <c r="BG63" s="2">
        <f>SQRT(SUMSQ('(3) MB_Glaciers_R23p2-5.5km'!$BD63:BI63))</f>
        <v>6.8418835812044536</v>
      </c>
      <c r="BH63" s="2">
        <f>SQRT(SUMSQ('(3) MB_Glaciers_R23p2-5.5km'!$BD63:BJ63))</f>
        <v>7.0615901912176851</v>
      </c>
      <c r="BI63" s="2">
        <f>SQRT(SUMSQ('(3) MB_Glaciers_R23p2-5.5km'!$BD63:BK63))</f>
        <v>7.2187327732270052</v>
      </c>
      <c r="BJ63" s="2">
        <f>SQRT(SUMSQ('(3) MB_Glaciers_R23p2-5.5km'!$BD63:BL63))</f>
        <v>7.3277815587597868</v>
      </c>
      <c r="BK63" s="2">
        <f>SQRT(SUMSQ('(3) MB_Glaciers_R23p2-5.5km'!$BD63:BM63))</f>
        <v>7.4001183213019806</v>
      </c>
      <c r="BL63" s="2">
        <f>SQRT(SUMSQ('(3) MB_Glaciers_R23p2-5.5km'!$BD63:BN63))</f>
        <v>7.4453942250651934</v>
      </c>
      <c r="BM63" s="2">
        <f>SQRT(SUMSQ('(3) MB_Glaciers_R23p2-5.5km'!$BD63:BO63))</f>
        <v>7.4707620586323413</v>
      </c>
      <c r="BN63" s="2">
        <f>SQRT(SUMSQ('(3) MB_Glaciers_R23p2-5.5km'!$BD63:BP63))</f>
        <v>7.4828832982955715</v>
      </c>
      <c r="BO63" s="2">
        <f>SQRT(SUMSQ('(3) MB_Glaciers_R23p2-5.5km'!$BD63:BQ63))</f>
        <v>7.4889224066300173</v>
      </c>
      <c r="BP63" s="2">
        <f>SQRT(SUMSQ('(3) MB_Glaciers_R23p2-5.5km'!$BD63:BR63))</f>
        <v>7.4947754014355308</v>
      </c>
      <c r="BQ63" s="2">
        <f>SQRT(SUMSQ('(3) MB_Glaciers_R23p2-5.5km'!$BD63:BS63))</f>
        <v>7.501052876086133</v>
      </c>
      <c r="BR63" s="2">
        <f>SQRT(SUMSQ('(3) MB_Glaciers_R23p2-5.5km'!$BD63:BT63))</f>
        <v>7.5072949498629553</v>
      </c>
      <c r="BS63" s="2">
        <f>SQRT(SUMSQ('(3) MB_Glaciers_R23p2-5.5km'!$BD63:BU63))</f>
        <v>7.5128344905334377</v>
      </c>
      <c r="BT63" s="2">
        <f>SQRT(SUMSQ('(3) MB_Glaciers_R23p2-5.5km'!$BD63:BV63))</f>
        <v>7.5185077555496411</v>
      </c>
      <c r="BU63" s="2">
        <f>SQRT(SUMSQ('(3) MB_Glaciers_R23p2-5.5km'!$BD63:BW63))</f>
        <v>7.5241066020592484</v>
      </c>
      <c r="BV63" s="2">
        <f>SQRT(SUMSQ('(3) MB_Glaciers_R23p2-5.5km'!$BD63:BX63))</f>
        <v>7.5296961818358081</v>
      </c>
      <c r="BW63" s="2">
        <f>SQRT(SUMSQ('(3) MB_Glaciers_R23p2-5.5km'!$BD63:BY63))</f>
        <v>7.5351189242138714</v>
      </c>
      <c r="BX63" s="2">
        <f>SQRT(SUMSQ('(3) MB_Glaciers_R23p2-5.5km'!$BD63:BZ63))</f>
        <v>7.5396826171694791</v>
      </c>
      <c r="BY63" s="2">
        <f>SQRT(SUMSQ('(3) MB_Glaciers_R23p2-5.5km'!$BD63:CA63))</f>
        <v>7.5434379607729252</v>
      </c>
      <c r="BZ63" s="2">
        <f>SQRT(SUMSQ('(3) MB_Glaciers_R23p2-5.5km'!$BD63:CB63))</f>
        <v>7.549234180600159</v>
      </c>
      <c r="CA63" s="2">
        <f>SQRT(SUMSQ('(3) MB_Glaciers_R23p2-5.5km'!$BD63:CC63))</f>
        <v>7.5560332228890488</v>
      </c>
      <c r="CB63" s="2">
        <f>SQRT(SUMSQ('(3) MB_Glaciers_R23p2-5.5km'!$BD63:CD63))</f>
        <v>7.5600958167771903</v>
      </c>
      <c r="CC63" s="2">
        <f>SQRT(SUMSQ('(3) MB_Glaciers_R23p2-5.5km'!$BD63:CE63))</f>
        <v>7.5644573942801632</v>
      </c>
      <c r="CD63" s="2">
        <f>SQRT(SUMSQ('(3) MB_Glaciers_R23p2-5.5km'!$BD63:CF63))</f>
        <v>7.5690080796846599</v>
      </c>
      <c r="CE63" s="2">
        <f>SQRT(SUMSQ('(3) MB_Glaciers_R23p2-5.5km'!$BD63:CG63))</f>
        <v>7.5731973319198964</v>
      </c>
      <c r="CF63" s="2">
        <f>SQRT(SUMSQ('(3) MB_Glaciers_R23p2-5.5km'!$BD63:CH63))</f>
        <v>7.5781843190959481</v>
      </c>
      <c r="CG63" s="2">
        <f>SQRT(SUMSQ('(3) MB_Glaciers_R23p2-5.5km'!$BD63:CI63))</f>
        <v>7.5838585138121957</v>
      </c>
      <c r="CH63" s="2">
        <f>SQRT(SUMSQ('(3) MB_Glaciers_R23p2-5.5km'!$BD63:CJ63))</f>
        <v>7.5913033125731095</v>
      </c>
      <c r="CI63" s="2">
        <f>SQRT(SUMSQ('(3) MB_Glaciers_R23p2-5.5km'!$BD63:CK63))</f>
        <v>7.5997975658861385</v>
      </c>
      <c r="CJ63" s="2">
        <f>SQRT(SUMSQ('(3) MB_Glaciers_R23p2-5.5km'!$BD63:CL63))</f>
        <v>7.6082336120939109</v>
      </c>
      <c r="CK63" s="2">
        <f>SQRT(SUMSQ('(3) MB_Glaciers_R23p2-5.5km'!$BD63:CM63))</f>
        <v>7.6169155267269257</v>
      </c>
      <c r="CL63" s="2">
        <f>SQRT(SUMSQ('(3) MB_Glaciers_R23p2-5.5km'!$BD63:CN63))</f>
        <v>7.6253352314595713</v>
      </c>
      <c r="CM63" s="2">
        <f>SQRT(SUMSQ('(3) MB_Glaciers_R23p2-5.5km'!$BD63:CO63))</f>
        <v>7.6332751645352426</v>
      </c>
      <c r="CN63" s="2">
        <f>SQRT(SUMSQ('(3) MB_Glaciers_R23p2-5.5km'!$BD63:CP63))</f>
        <v>7.6416089501894957</v>
      </c>
      <c r="CO63" s="2">
        <f>SQRT(SUMSQ('(3) MB_Glaciers_R23p2-5.5km'!$BD63:CQ63))</f>
        <v>7.654194211521137</v>
      </c>
      <c r="CP63" s="2">
        <f>SQRT(SUMSQ('(3) MB_Glaciers_R23p2-5.5km'!$BD63:CR63))</f>
        <v>7.6645446744223023</v>
      </c>
      <c r="CQ63" s="2">
        <f>SQRT(SUMSQ('(3) MB_Glaciers_R23p2-5.5km'!$BD63:CS63))</f>
        <v>7.6757022015522338</v>
      </c>
      <c r="CR63" s="2">
        <f>SQRT(SUMSQ('(3) MB_Glaciers_R23p2-5.5km'!$BD63:CT63))</f>
        <v>7.6877686849260991</v>
      </c>
      <c r="CS63" s="2">
        <f>SQRT(SUMSQ('(3) MB_Glaciers_R23p2-5.5km'!$BD63:CU63))</f>
        <v>7.7041755312899349</v>
      </c>
      <c r="CT63" s="2">
        <f>SQRT(SUMSQ('(3) MB_Glaciers_R23p2-5.5km'!$BD63:CV63))</f>
        <v>7.7225502735813096</v>
      </c>
      <c r="CU63" s="2">
        <f>SQRT(SUMSQ('(3) MB_Glaciers_R23p2-5.5km'!$BD63:CW63))</f>
        <v>7.7495656715649295</v>
      </c>
      <c r="CV63" s="2">
        <f>SQRT(SUMSQ('(3) MB_Glaciers_R23p2-5.5km'!$BD63:CX63))</f>
        <v>7.7797214680272253</v>
      </c>
    </row>
    <row r="64" spans="1:100" x14ac:dyDescent="0.2">
      <c r="A64" s="169" t="s">
        <v>189</v>
      </c>
      <c r="B64" s="3" t="s">
        <v>176</v>
      </c>
      <c r="C64" s="170">
        <f>'(3) MB_Glaciers_R23p2-5.5km'!C64</f>
        <v>-3.0886734999999996</v>
      </c>
      <c r="D64" s="170">
        <f>C64+'(3) MB_Glaciers_R23p2-5.5km'!D64</f>
        <v>-5.557347</v>
      </c>
      <c r="E64" s="170">
        <f>D64+'(3) MB_Glaciers_R23p2-5.5km'!E64</f>
        <v>-7.6660205000000001</v>
      </c>
      <c r="F64" s="170">
        <f>E64+'(3) MB_Glaciers_R23p2-5.5km'!F64</f>
        <v>-10.754694000000001</v>
      </c>
      <c r="G64" s="170">
        <f>F64+'(3) MB_Glaciers_R23p2-5.5km'!G64</f>
        <v>-13.113367500000001</v>
      </c>
      <c r="H64" s="170">
        <f>G64+'(3) MB_Glaciers_R23p2-5.5km'!H64</f>
        <v>-14.392041000000001</v>
      </c>
      <c r="I64" s="170">
        <f>H64+'(3) MB_Glaciers_R23p2-5.5km'!I64</f>
        <v>-17.420714500000003</v>
      </c>
      <c r="J64" s="170">
        <f>I64+'(3) MB_Glaciers_R23p2-5.5km'!J64</f>
        <v>-19.569388000000004</v>
      </c>
      <c r="K64" s="170">
        <f>J64+'(3) MB_Glaciers_R23p2-5.5km'!K64</f>
        <v>-22.018061500000002</v>
      </c>
      <c r="L64" s="170">
        <f>K64+'(3) MB_Glaciers_R23p2-5.5km'!L64</f>
        <v>-25.156735000000001</v>
      </c>
      <c r="M64" s="170">
        <f>L64+'(3) MB_Glaciers_R23p2-5.5km'!M64</f>
        <v>-27.9954085</v>
      </c>
      <c r="N64" s="170">
        <f>M64+'(3) MB_Glaciers_R23p2-5.5km'!N64</f>
        <v>-31.164082000000001</v>
      </c>
      <c r="O64" s="170">
        <f>N64+'(3) MB_Glaciers_R23p2-5.5km'!O64</f>
        <v>-34.672755500000001</v>
      </c>
      <c r="P64" s="170">
        <f>O64+'(3) MB_Glaciers_R23p2-5.5km'!P64</f>
        <v>-37.751429000000002</v>
      </c>
      <c r="Q64" s="170">
        <f>P64+'(3) MB_Glaciers_R23p2-5.5km'!Q64</f>
        <v>-40.922929000000003</v>
      </c>
      <c r="R64" s="170">
        <f>Q64+'(3) MB_Glaciers_R23p2-5.5km'!R64</f>
        <v>-42.917595500000004</v>
      </c>
      <c r="S64" s="170">
        <f>R64+'(3) MB_Glaciers_R23p2-5.5km'!S64</f>
        <v>-46.198299109000004</v>
      </c>
      <c r="T64" s="170">
        <f>S64+'(3) MB_Glaciers_R23p2-5.5km'!T64</f>
        <v>-49.014784874500002</v>
      </c>
      <c r="U64" s="170">
        <f>T64+'(3) MB_Glaciers_R23p2-5.5km'!U64</f>
        <v>-52.040604504500003</v>
      </c>
      <c r="V64" s="170">
        <f>U64+'(3) MB_Glaciers_R23p2-5.5km'!V64</f>
        <v>-54.792426434000006</v>
      </c>
      <c r="W64" s="170">
        <f>V64+'(3) MB_Glaciers_R23p2-5.5km'!W64</f>
        <v>-57.199016733500009</v>
      </c>
      <c r="X64" s="170">
        <f>W64+'(3) MB_Glaciers_R23p2-5.5km'!X64</f>
        <v>-58.707680553500012</v>
      </c>
      <c r="Y64" s="170">
        <f>X64+'(3) MB_Glaciers_R23p2-5.5km'!Y64</f>
        <v>-60.74931450750001</v>
      </c>
      <c r="Z64" s="170">
        <f>Y64+'(3) MB_Glaciers_R23p2-5.5km'!Z64</f>
        <v>-62.390409918500012</v>
      </c>
      <c r="AA64" s="170">
        <f>Z64+'(3) MB_Glaciers_R23p2-5.5km'!AA64</f>
        <v>-63.506950466000013</v>
      </c>
      <c r="AB64" s="170">
        <f>AA64+'(3) MB_Glaciers_R23p2-5.5km'!AB64</f>
        <v>-64.808895084500008</v>
      </c>
      <c r="AC64" s="170">
        <f>AB64+'(3) MB_Glaciers_R23p2-5.5km'!AC64</f>
        <v>-65.919770585000009</v>
      </c>
      <c r="AD64" s="170">
        <f>AC64+'(3) MB_Glaciers_R23p2-5.5km'!AD64</f>
        <v>-67.79858194900001</v>
      </c>
      <c r="AE64" s="170">
        <f>AD64+'(3) MB_Glaciers_R23p2-5.5km'!AE64</f>
        <v>-69.879121761000007</v>
      </c>
      <c r="AF64" s="170">
        <f>AE64+'(3) MB_Glaciers_R23p2-5.5km'!AF64</f>
        <v>-71.037214025000011</v>
      </c>
      <c r="AG64" s="170">
        <f>AF64+'(3) MB_Glaciers_R23p2-5.5km'!AG64</f>
        <v>-74.16659726200001</v>
      </c>
      <c r="AH64" s="170">
        <f>AG64+'(3) MB_Glaciers_R23p2-5.5km'!AH64</f>
        <v>-77.241482510000012</v>
      </c>
      <c r="AI64" s="170">
        <f>AH64+'(3) MB_Glaciers_R23p2-5.5km'!AI64</f>
        <v>-79.455072241000011</v>
      </c>
      <c r="AJ64" s="170">
        <f>AI64+'(3) MB_Glaciers_R23p2-5.5km'!AJ64</f>
        <v>-80.579683134500016</v>
      </c>
      <c r="AK64" s="170">
        <f>AJ64+'(3) MB_Glaciers_R23p2-5.5km'!AK64</f>
        <v>-83.209578791500022</v>
      </c>
      <c r="AL64" s="170">
        <f>AK64+'(3) MB_Glaciers_R23p2-5.5km'!AL64</f>
        <v>-85.354158785500019</v>
      </c>
      <c r="AM64" s="170">
        <f>AL64+'(3) MB_Glaciers_R23p2-5.5km'!AM64</f>
        <v>-88.622990185500015</v>
      </c>
      <c r="AN64" s="170">
        <f>AM64+'(3) MB_Glaciers_R23p2-5.5km'!AN64</f>
        <v>-91.908729333000011</v>
      </c>
      <c r="AO64" s="170">
        <f>AN64+'(3) MB_Glaciers_R23p2-5.5km'!AO64</f>
        <v>-94.833690625000017</v>
      </c>
      <c r="AP64" s="170">
        <f>AO64+'(3) MB_Glaciers_R23p2-5.5km'!AP64</f>
        <v>-96.440070250000019</v>
      </c>
      <c r="AQ64" s="170">
        <f>AP64+'(3) MB_Glaciers_R23p2-5.5km'!AQ64</f>
        <v>-99.247473299000021</v>
      </c>
      <c r="AR64" s="170">
        <f>AQ64+'(3) MB_Glaciers_R23p2-5.5km'!AR64</f>
        <v>-101.81457625100002</v>
      </c>
      <c r="AS64" s="170">
        <f>AR64+'(3) MB_Glaciers_R23p2-5.5km'!AS64</f>
        <v>-103.83061917300002</v>
      </c>
      <c r="AT64" s="170">
        <f>AS64+'(3) MB_Glaciers_R23p2-5.5km'!AT64</f>
        <v>-106.62538817800002</v>
      </c>
      <c r="AU64" s="170">
        <f>AT64+'(3) MB_Glaciers_R23p2-5.5km'!AU64</f>
        <v>-108.87515131800002</v>
      </c>
      <c r="AV64" s="170">
        <f>AU64+'(3) MB_Glaciers_R23p2-5.5km'!AV64</f>
        <v>-111.29600092800003</v>
      </c>
      <c r="AW64" s="2">
        <f>AV64+'(3) MB_Glaciers_R23p2-5.5km'!AW64</f>
        <v>-113.60662553400003</v>
      </c>
      <c r="BB64" s="2">
        <f>SQRT('(5) year_D_R23p2-5.5km'!BN62^2+'(5) year_D_R23p2-5.5km'!$M62^2)</f>
        <v>5.188156178427457</v>
      </c>
      <c r="BC64" s="2">
        <f>SQRT(SUMSQ('(3) MB_Glaciers_R23p2-5.5km'!$BD64:BE64))</f>
        <v>7.0115450474005589</v>
      </c>
      <c r="BD64" s="2">
        <f>SQRT(SUMSQ('(3) MB_Glaciers_R23p2-5.5km'!$BD64:BF64))</f>
        <v>8.2099105204713982</v>
      </c>
      <c r="BE64" s="2">
        <f>SQRT(SUMSQ('(3) MB_Glaciers_R23p2-5.5km'!$BD64:BG64))</f>
        <v>9.0640555273249888</v>
      </c>
      <c r="BF64" s="2">
        <f>SQRT(SUMSQ('(3) MB_Glaciers_R23p2-5.5km'!$BD64:BH64))</f>
        <v>9.6940251673533844</v>
      </c>
      <c r="BG64" s="2">
        <f>SQRT(SUMSQ('(3) MB_Glaciers_R23p2-5.5km'!$BD64:BI64))</f>
        <v>10.162437334070269</v>
      </c>
      <c r="BH64" s="2">
        <f>SQRT(SUMSQ('(3) MB_Glaciers_R23p2-5.5km'!$BD64:BJ64))</f>
        <v>10.510616864314652</v>
      </c>
      <c r="BI64" s="2">
        <f>SQRT(SUMSQ('(3) MB_Glaciers_R23p2-5.5km'!$BD64:BK64))</f>
        <v>10.76616208229354</v>
      </c>
      <c r="BJ64" s="2">
        <f>SQRT(SUMSQ('(3) MB_Glaciers_R23p2-5.5km'!$BD64:BL64))</f>
        <v>10.950653455341049</v>
      </c>
      <c r="BK64" s="2">
        <f>SQRT(SUMSQ('(3) MB_Glaciers_R23p2-5.5km'!$BD64:BM64))</f>
        <v>11.07907995866014</v>
      </c>
      <c r="BL64" s="2">
        <f>SQRT(SUMSQ('(3) MB_Glaciers_R23p2-5.5km'!$BD64:BN64))</f>
        <v>11.165119338009628</v>
      </c>
      <c r="BM64" s="2">
        <f>SQRT(SUMSQ('(3) MB_Glaciers_R23p2-5.5km'!$BD64:BO64))</f>
        <v>11.219242729691025</v>
      </c>
      <c r="BN64" s="2">
        <f>SQRT(SUMSQ('(3) MB_Glaciers_R23p2-5.5km'!$BD64:BP64))</f>
        <v>11.250983247841623</v>
      </c>
      <c r="BO64" s="2">
        <f>SQRT(SUMSQ('(3) MB_Glaciers_R23p2-5.5km'!$BD64:BQ64))</f>
        <v>11.272355643150911</v>
      </c>
      <c r="BP64" s="2">
        <f>SQRT(SUMSQ('(3) MB_Glaciers_R23p2-5.5km'!$BD64:BR64))</f>
        <v>11.293075163253585</v>
      </c>
      <c r="BQ64" s="2">
        <f>SQRT(SUMSQ('(3) MB_Glaciers_R23p2-5.5km'!$BD64:BS64))</f>
        <v>11.312480585623234</v>
      </c>
      <c r="BR64" s="2">
        <f>SQRT(SUMSQ('(3) MB_Glaciers_R23p2-5.5km'!$BD64:BT64))</f>
        <v>11.332301132821529</v>
      </c>
      <c r="BS64" s="2">
        <f>SQRT(SUMSQ('(3) MB_Glaciers_R23p2-5.5km'!$BD64:BU64))</f>
        <v>11.353412318097273</v>
      </c>
      <c r="BT64" s="2">
        <f>SQRT(SUMSQ('(3) MB_Glaciers_R23p2-5.5km'!$BD64:BV64))</f>
        <v>11.372981015584545</v>
      </c>
      <c r="BU64" s="2">
        <f>SQRT(SUMSQ('(3) MB_Glaciers_R23p2-5.5km'!$BD64:BW64))</f>
        <v>11.391999520394396</v>
      </c>
      <c r="BV64" s="2">
        <f>SQRT(SUMSQ('(3) MB_Glaciers_R23p2-5.5km'!$BD64:BX64))</f>
        <v>11.409411802546538</v>
      </c>
      <c r="BW64" s="2">
        <f>SQRT(SUMSQ('(3) MB_Glaciers_R23p2-5.5km'!$BD64:BY64))</f>
        <v>11.426187606366307</v>
      </c>
      <c r="BX64" s="2">
        <f>SQRT(SUMSQ('(3) MB_Glaciers_R23p2-5.5km'!$BD64:BZ64))</f>
        <v>11.442169820104459</v>
      </c>
      <c r="BY64" s="2">
        <f>SQRT(SUMSQ('(3) MB_Glaciers_R23p2-5.5km'!$BD64:CA64))</f>
        <v>11.458108577186433</v>
      </c>
      <c r="BZ64" s="2">
        <f>SQRT(SUMSQ('(3) MB_Glaciers_R23p2-5.5km'!$BD64:CB64))</f>
        <v>11.473993227378951</v>
      </c>
      <c r="CA64" s="2">
        <f>SQRT(SUMSQ('(3) MB_Glaciers_R23p2-5.5km'!$BD64:CC64))</f>
        <v>11.489586976629191</v>
      </c>
      <c r="CB64" s="2">
        <f>SQRT(SUMSQ('(3) MB_Glaciers_R23p2-5.5km'!$BD64:CD64))</f>
        <v>11.505010247381431</v>
      </c>
      <c r="CC64" s="2">
        <f>SQRT(SUMSQ('(3) MB_Glaciers_R23p2-5.5km'!$BD64:CE64))</f>
        <v>11.523294984915168</v>
      </c>
      <c r="CD64" s="2">
        <f>SQRT(SUMSQ('(3) MB_Glaciers_R23p2-5.5km'!$BD64:CF64))</f>
        <v>11.538799085461934</v>
      </c>
      <c r="CE64" s="2">
        <f>SQRT(SUMSQ('(3) MB_Glaciers_R23p2-5.5km'!$BD64:CG64))</f>
        <v>11.554632957047984</v>
      </c>
      <c r="CF64" s="2">
        <f>SQRT(SUMSQ('(3) MB_Glaciers_R23p2-5.5km'!$BD64:CH64))</f>
        <v>11.570546998086474</v>
      </c>
      <c r="CG64" s="2">
        <f>SQRT(SUMSQ('(3) MB_Glaciers_R23p2-5.5km'!$BD64:CI64))</f>
        <v>11.586347069446134</v>
      </c>
      <c r="CH64" s="2">
        <f>SQRT(SUMSQ('(3) MB_Glaciers_R23p2-5.5km'!$BD64:CJ64))</f>
        <v>11.603424765457552</v>
      </c>
      <c r="CI64" s="2">
        <f>SQRT(SUMSQ('(3) MB_Glaciers_R23p2-5.5km'!$BD64:CK64))</f>
        <v>11.619193917435313</v>
      </c>
      <c r="CJ64" s="2">
        <f>SQRT(SUMSQ('(3) MB_Glaciers_R23p2-5.5km'!$BD64:CL64))</f>
        <v>11.634176345203004</v>
      </c>
      <c r="CK64" s="2">
        <f>SQRT(SUMSQ('(3) MB_Glaciers_R23p2-5.5km'!$BD64:CM64))</f>
        <v>11.647774997689741</v>
      </c>
      <c r="CL64" s="2">
        <f>SQRT(SUMSQ('(3) MB_Glaciers_R23p2-5.5km'!$BD64:CN64))</f>
        <v>11.661491735745885</v>
      </c>
      <c r="CM64" s="2">
        <f>SQRT(SUMSQ('(3) MB_Glaciers_R23p2-5.5km'!$BD64:CO64))</f>
        <v>11.675464197798002</v>
      </c>
      <c r="CN64" s="2">
        <f>SQRT(SUMSQ('(3) MB_Glaciers_R23p2-5.5km'!$BD64:CP64))</f>
        <v>11.690212142073676</v>
      </c>
      <c r="CO64" s="2">
        <f>SQRT(SUMSQ('(3) MB_Glaciers_R23p2-5.5km'!$BD64:CQ64))</f>
        <v>11.711883368514526</v>
      </c>
      <c r="CP64" s="2">
        <f>SQRT(SUMSQ('(3) MB_Glaciers_R23p2-5.5km'!$BD64:CR64))</f>
        <v>11.725323551975571</v>
      </c>
      <c r="CQ64" s="2">
        <f>SQRT(SUMSQ('(3) MB_Glaciers_R23p2-5.5km'!$BD64:CS64))</f>
        <v>11.738324625874286</v>
      </c>
      <c r="CR64" s="2">
        <f>SQRT(SUMSQ('(3) MB_Glaciers_R23p2-5.5km'!$BD64:CT64))</f>
        <v>11.749961914554031</v>
      </c>
      <c r="CS64" s="2">
        <f>SQRT(SUMSQ('(3) MB_Glaciers_R23p2-5.5km'!$BD64:CU64))</f>
        <v>11.761430566878806</v>
      </c>
      <c r="CT64" s="2">
        <f>SQRT(SUMSQ('(3) MB_Glaciers_R23p2-5.5km'!$BD64:CV64))</f>
        <v>11.773500828889588</v>
      </c>
      <c r="CU64" s="2">
        <f>SQRT(SUMSQ('(3) MB_Glaciers_R23p2-5.5km'!$BD64:CW64))</f>
        <v>11.787687177325447</v>
      </c>
      <c r="CV64" s="2">
        <f>SQRT(SUMSQ('(3) MB_Glaciers_R23p2-5.5km'!$BD64:CX64))</f>
        <v>11.803202473422413</v>
      </c>
    </row>
    <row r="65" spans="1:100" x14ac:dyDescent="0.2">
      <c r="A65" s="169" t="s">
        <v>232</v>
      </c>
      <c r="B65" s="3" t="s">
        <v>176</v>
      </c>
      <c r="C65" s="170">
        <f>'(3) MB_Glaciers_R23p2-5.5km'!C65</f>
        <v>-6.3923600000000746E-2</v>
      </c>
      <c r="D65" s="170">
        <f>C65+'(3) MB_Glaciers_R23p2-5.5km'!D65</f>
        <v>1.0621527999999989</v>
      </c>
      <c r="E65" s="170">
        <f>D65+'(3) MB_Glaciers_R23p2-5.5km'!E65</f>
        <v>3.248229199999999</v>
      </c>
      <c r="F65" s="170">
        <f>E65+'(3) MB_Glaciers_R23p2-5.5km'!F65</f>
        <v>2.9343055999999983</v>
      </c>
      <c r="G65" s="170">
        <f>F65+'(3) MB_Glaciers_R23p2-5.5km'!G65</f>
        <v>4.4203819999999974</v>
      </c>
      <c r="H65" s="170">
        <f>G65+'(3) MB_Glaciers_R23p2-5.5km'!H65</f>
        <v>7.9949387999999963</v>
      </c>
      <c r="I65" s="170">
        <f>H65+'(3) MB_Glaciers_R23p2-5.5km'!I65</f>
        <v>7.1279759999999959</v>
      </c>
      <c r="J65" s="170">
        <f>I65+'(3) MB_Glaciers_R23p2-5.5km'!J65</f>
        <v>8.399493599999996</v>
      </c>
      <c r="K65" s="170">
        <f>J65+'(3) MB_Glaciers_R23p2-5.5km'!K65</f>
        <v>8.6294915999999962</v>
      </c>
      <c r="L65" s="170">
        <f>K65+'(3) MB_Glaciers_R23p2-5.5km'!L65</f>
        <v>7.1779699999999957</v>
      </c>
      <c r="M65" s="170">
        <f>L65+'(3) MB_Glaciers_R23p2-5.5km'!M65</f>
        <v>6.534928799999995</v>
      </c>
      <c r="N65" s="170">
        <f>M65+'(3) MB_Glaciers_R23p2-5.5km'!N65</f>
        <v>4.7103679999999954</v>
      </c>
      <c r="O65" s="170">
        <f>N65+'(3) MB_Glaciers_R23p2-5.5km'!O65</f>
        <v>1.6242875999999953</v>
      </c>
      <c r="P65" s="170">
        <f>O65+'(3) MB_Glaciers_R23p2-5.5km'!P65</f>
        <v>0.18668759999999551</v>
      </c>
      <c r="Q65" s="170">
        <f>P65+'(3) MB_Glaciers_R23p2-5.5km'!Q65</f>
        <v>-1.6302308000000041</v>
      </c>
      <c r="R65" s="170">
        <f>Q65+'(3) MB_Glaciers_R23p2-5.5km'!R65</f>
        <v>-1.4816520000000031</v>
      </c>
      <c r="S65" s="170">
        <f>R65+'(3) MB_Glaciers_R23p2-5.5km'!S65</f>
        <v>-3.4931650484000025</v>
      </c>
      <c r="T65" s="170">
        <f>S65+'(3) MB_Glaciers_R23p2-5.5km'!T65</f>
        <v>-4.3451342668000033</v>
      </c>
      <c r="U65" s="170">
        <f>T65+'(3) MB_Glaciers_R23p2-5.5km'!U65</f>
        <v>-6.6181211724000031</v>
      </c>
      <c r="V65" s="170">
        <f>U65+'(3) MB_Glaciers_R23p2-5.5km'!V65</f>
        <v>-7.8927673164000023</v>
      </c>
      <c r="W65" s="170">
        <f>V65+'(3) MB_Glaciers_R23p2-5.5km'!W65</f>
        <v>-9.4730919684000021</v>
      </c>
      <c r="X65" s="170">
        <f>W65+'(3) MB_Glaciers_R23p2-5.5km'!X65</f>
        <v>-8.3484339792000011</v>
      </c>
      <c r="Y65" s="170">
        <f>X65+'(3) MB_Glaciers_R23p2-5.5km'!Y65</f>
        <v>-9.0325757792000019</v>
      </c>
      <c r="Z65" s="170">
        <f>Y65+'(3) MB_Glaciers_R23p2-5.5km'!Z65</f>
        <v>-8.8631311712000027</v>
      </c>
      <c r="AA65" s="170">
        <f>Z65+'(3) MB_Glaciers_R23p2-5.5km'!AA65</f>
        <v>-6.9468829312000038</v>
      </c>
      <c r="AB65" s="170">
        <f>AA65+'(3) MB_Glaciers_R23p2-5.5km'!AB65</f>
        <v>-6.4585393072000032</v>
      </c>
      <c r="AC65" s="170">
        <f>AB65+'(3) MB_Glaciers_R23p2-5.5km'!AC65</f>
        <v>-5.249682766400003</v>
      </c>
      <c r="AD65" s="170">
        <f>AC65+'(3) MB_Glaciers_R23p2-5.5km'!AD65</f>
        <v>-5.8280247600000026</v>
      </c>
      <c r="AE65" s="170">
        <f>AD65+'(3) MB_Glaciers_R23p2-5.5km'!AE65</f>
        <v>-6.7939809828000026</v>
      </c>
      <c r="AF65" s="170">
        <f>AE65+'(3) MB_Glaciers_R23p2-5.5km'!AF65</f>
        <v>-5.344081462800002</v>
      </c>
      <c r="AG65" s="170">
        <f>AF65+'(3) MB_Glaciers_R23p2-5.5km'!AG65</f>
        <v>-7.4716948980000009</v>
      </c>
      <c r="AH65" s="170">
        <f>AG65+'(3) MB_Glaciers_R23p2-5.5km'!AH65</f>
        <v>-9.7465509260000012</v>
      </c>
      <c r="AI65" s="170">
        <f>AH65+'(3) MB_Glaciers_R23p2-5.5km'!AI65</f>
        <v>-10.186495005999999</v>
      </c>
      <c r="AJ65" s="170">
        <f>AI65+'(3) MB_Glaciers_R23p2-5.5km'!AJ65</f>
        <v>-7.7872647815999994</v>
      </c>
      <c r="AK65" s="170">
        <f>AJ65+'(3) MB_Glaciers_R23p2-5.5km'!AK65</f>
        <v>-9.8256426871999984</v>
      </c>
      <c r="AL65" s="170">
        <f>AK65+'(3) MB_Glaciers_R23p2-5.5km'!AL65</f>
        <v>-10.529860831999997</v>
      </c>
      <c r="AM65" s="170">
        <f>AL65+'(3) MB_Glaciers_R23p2-5.5km'!AM65</f>
        <v>-14.187078511999996</v>
      </c>
      <c r="AN65" s="170">
        <f>AM65+'(3) MB_Glaciers_R23p2-5.5km'!AN65</f>
        <v>-17.968980342399995</v>
      </c>
      <c r="AO65" s="170">
        <f>AN65+'(3) MB_Glaciers_R23p2-5.5km'!AO65</f>
        <v>-20.703283873599993</v>
      </c>
      <c r="AP65" s="170">
        <f>AO65+'(3) MB_Glaciers_R23p2-5.5km'!AP65</f>
        <v>-20.215804436799992</v>
      </c>
      <c r="AQ65" s="170">
        <f>AP65+'(3) MB_Glaciers_R23p2-5.5km'!AQ65</f>
        <v>-22.683400342399992</v>
      </c>
      <c r="AR65" s="170">
        <f>AQ65+'(3) MB_Glaciers_R23p2-5.5km'!AR65</f>
        <v>-25.320948521599991</v>
      </c>
      <c r="AS65" s="170">
        <f>AR65+'(3) MB_Glaciers_R23p2-5.5km'!AS65</f>
        <v>-26.96090612159999</v>
      </c>
      <c r="AT65" s="170">
        <f>AS65+'(3) MB_Glaciers_R23p2-5.5km'!AT65</f>
        <v>-31.058649512799988</v>
      </c>
      <c r="AU65" s="170">
        <f>AT65+'(3) MB_Glaciers_R23p2-5.5km'!AU65</f>
        <v>-33.802072222399985</v>
      </c>
      <c r="AV65" s="170">
        <f>AU65+'(3) MB_Glaciers_R23p2-5.5km'!AV65</f>
        <v>-35.99441638239999</v>
      </c>
      <c r="AW65" s="2">
        <f>AV65+'(3) MB_Glaciers_R23p2-5.5km'!AW65</f>
        <v>-37.015412056799988</v>
      </c>
      <c r="BB65" s="2">
        <f>SQRT('(5) year_D_R23p2-5.5km'!BN63^2+'(5) year_D_R23p2-5.5km'!$M63^2)</f>
        <v>2.4906877121270639</v>
      </c>
      <c r="BC65" s="2">
        <f>SQRT(SUMSQ('(3) MB_Glaciers_R23p2-5.5km'!$BD65:BE65))</f>
        <v>3.2154495699946799</v>
      </c>
      <c r="BD65" s="2">
        <f>SQRT(SUMSQ('(3) MB_Glaciers_R23p2-5.5km'!$BD65:BF65))</f>
        <v>3.5993678158615787</v>
      </c>
      <c r="BE65" s="2">
        <f>SQRT(SUMSQ('(3) MB_Glaciers_R23p2-5.5km'!$BD65:BG65))</f>
        <v>3.8131230569412327</v>
      </c>
      <c r="BF65" s="2">
        <f>SQRT(SUMSQ('(3) MB_Glaciers_R23p2-5.5km'!$BD65:BH65))</f>
        <v>3.9652178608949833</v>
      </c>
      <c r="BG65" s="2">
        <f>SQRT(SUMSQ('(3) MB_Glaciers_R23p2-5.5km'!$BD65:BI65))</f>
        <v>4.1297905711298197</v>
      </c>
      <c r="BH65" s="2">
        <f>SQRT(SUMSQ('(3) MB_Glaciers_R23p2-5.5km'!$BD65:BJ65))</f>
        <v>4.3302512578980235</v>
      </c>
      <c r="BI65" s="2">
        <f>SQRT(SUMSQ('(3) MB_Glaciers_R23p2-5.5km'!$BD65:BK65))</f>
        <v>4.5771604937685035</v>
      </c>
      <c r="BJ65" s="2">
        <f>SQRT(SUMSQ('(3) MB_Glaciers_R23p2-5.5km'!$BD65:BL65))</f>
        <v>4.8814299786562652</v>
      </c>
      <c r="BK65" s="2">
        <f>SQRT(SUMSQ('(3) MB_Glaciers_R23p2-5.5km'!$BD65:BM65))</f>
        <v>5.1736527475496903</v>
      </c>
      <c r="BL65" s="2">
        <f>SQRT(SUMSQ('(3) MB_Glaciers_R23p2-5.5km'!$BD65:BN65))</f>
        <v>5.3968749667016853</v>
      </c>
      <c r="BM65" s="2">
        <f>SQRT(SUMSQ('(3) MB_Glaciers_R23p2-5.5km'!$BD65:BO65))</f>
        <v>5.5731784813531853</v>
      </c>
      <c r="BN65" s="2">
        <f>SQRT(SUMSQ('(3) MB_Glaciers_R23p2-5.5km'!$BD65:BP65))</f>
        <v>5.7178268977697879</v>
      </c>
      <c r="BO65" s="2">
        <f>SQRT(SUMSQ('(3) MB_Glaciers_R23p2-5.5km'!$BD65:BQ65))</f>
        <v>5.8386399149733581</v>
      </c>
      <c r="BP65" s="2">
        <f>SQRT(SUMSQ('(3) MB_Glaciers_R23p2-5.5km'!$BD65:BR65))</f>
        <v>5.9511720980335152</v>
      </c>
      <c r="BQ65" s="2">
        <f>SQRT(SUMSQ('(3) MB_Glaciers_R23p2-5.5km'!$BD65:BS65))</f>
        <v>6.0683839934489692</v>
      </c>
      <c r="BR65" s="2">
        <f>SQRT(SUMSQ('(3) MB_Glaciers_R23p2-5.5km'!$BD65:BT65))</f>
        <v>6.1733550244268525</v>
      </c>
      <c r="BS65" s="2">
        <f>SQRT(SUMSQ('(3) MB_Glaciers_R23p2-5.5km'!$BD65:BU65))</f>
        <v>6.2780788258073752</v>
      </c>
      <c r="BT65" s="2">
        <f>SQRT(SUMSQ('(3) MB_Glaciers_R23p2-5.5km'!$BD65:BV65))</f>
        <v>6.3802770527538755</v>
      </c>
      <c r="BU65" s="2">
        <f>SQRT(SUMSQ('(3) MB_Glaciers_R23p2-5.5km'!$BD65:BW65))</f>
        <v>6.4708712231862711</v>
      </c>
      <c r="BV65" s="2">
        <f>SQRT(SUMSQ('(3) MB_Glaciers_R23p2-5.5km'!$BD65:BX65))</f>
        <v>6.5563542833738984</v>
      </c>
      <c r="BW65" s="2">
        <f>SQRT(SUMSQ('(3) MB_Glaciers_R23p2-5.5km'!$BD65:BY65))</f>
        <v>6.6410188838671713</v>
      </c>
      <c r="BX65" s="2">
        <f>SQRT(SUMSQ('(3) MB_Glaciers_R23p2-5.5km'!$BD65:BZ65))</f>
        <v>6.7363835721165231</v>
      </c>
      <c r="BY65" s="2">
        <f>SQRT(SUMSQ('(3) MB_Glaciers_R23p2-5.5km'!$BD65:CA65))</f>
        <v>6.8202047237109786</v>
      </c>
      <c r="BZ65" s="2">
        <f>SQRT(SUMSQ('(3) MB_Glaciers_R23p2-5.5km'!$BD65:CB65))</f>
        <v>6.8996667585402642</v>
      </c>
      <c r="CA65" s="2">
        <f>SQRT(SUMSQ('(3) MB_Glaciers_R23p2-5.5km'!$BD65:CC65))</f>
        <v>6.9937872936099401</v>
      </c>
      <c r="CB65" s="2">
        <f>SQRT(SUMSQ('(3) MB_Glaciers_R23p2-5.5km'!$BD65:CD65))</f>
        <v>7.0606297034480017</v>
      </c>
      <c r="CC65" s="2">
        <f>SQRT(SUMSQ('(3) MB_Glaciers_R23p2-5.5km'!$BD65:CE65))</f>
        <v>7.1385525428956011</v>
      </c>
      <c r="CD65" s="2">
        <f>SQRT(SUMSQ('(3) MB_Glaciers_R23p2-5.5km'!$BD65:CF65))</f>
        <v>7.21453529706982</v>
      </c>
      <c r="CE65" s="2">
        <f>SQRT(SUMSQ('(3) MB_Glaciers_R23p2-5.5km'!$BD65:CG65))</f>
        <v>7.2931980787393984</v>
      </c>
      <c r="CF65" s="2">
        <f>SQRT(SUMSQ('(3) MB_Glaciers_R23p2-5.5km'!$BD65:CH65))</f>
        <v>7.3683095622391948</v>
      </c>
      <c r="CG65" s="2">
        <f>SQRT(SUMSQ('(3) MB_Glaciers_R23p2-5.5km'!$BD65:CI65))</f>
        <v>7.4423183163795059</v>
      </c>
      <c r="CH65" s="2">
        <f>SQRT(SUMSQ('(3) MB_Glaciers_R23p2-5.5km'!$BD65:CJ65))</f>
        <v>7.5241168752582634</v>
      </c>
      <c r="CI65" s="2">
        <f>SQRT(SUMSQ('(3) MB_Glaciers_R23p2-5.5km'!$BD65:CK65))</f>
        <v>7.5971025654286466</v>
      </c>
      <c r="CJ65" s="2">
        <f>SQRT(SUMSQ('(3) MB_Glaciers_R23p2-5.5km'!$BD65:CL65))</f>
        <v>7.6697409871910942</v>
      </c>
      <c r="CK65" s="2">
        <f>SQRT(SUMSQ('(3) MB_Glaciers_R23p2-5.5km'!$BD65:CM65))</f>
        <v>7.7465449116381455</v>
      </c>
      <c r="CL65" s="2">
        <f>SQRT(SUMSQ('(3) MB_Glaciers_R23p2-5.5km'!$BD65:CN65))</f>
        <v>7.8172584799772711</v>
      </c>
      <c r="CM65" s="2">
        <f>SQRT(SUMSQ('(3) MB_Glaciers_R23p2-5.5km'!$BD65:CO65))</f>
        <v>7.8977973459860893</v>
      </c>
      <c r="CN65" s="2">
        <f>SQRT(SUMSQ('(3) MB_Glaciers_R23p2-5.5km'!$BD65:CP65))</f>
        <v>7.9853693463106881</v>
      </c>
      <c r="CO65" s="2">
        <f>SQRT(SUMSQ('(3) MB_Glaciers_R23p2-5.5km'!$BD65:CQ65))</f>
        <v>8.0744689274091677</v>
      </c>
      <c r="CP65" s="2">
        <f>SQRT(SUMSQ('(3) MB_Glaciers_R23p2-5.5km'!$BD65:CR65))</f>
        <v>8.1720074077289322</v>
      </c>
      <c r="CQ65" s="2">
        <f>SQRT(SUMSQ('(3) MB_Glaciers_R23p2-5.5km'!$BD65:CS65))</f>
        <v>8.2726116831686749</v>
      </c>
      <c r="CR65" s="2">
        <f>SQRT(SUMSQ('(3) MB_Glaciers_R23p2-5.5km'!$BD65:CT65))</f>
        <v>8.3860639569716682</v>
      </c>
      <c r="CS65" s="2">
        <f>SQRT(SUMSQ('(3) MB_Glaciers_R23p2-5.5km'!$BD65:CU65))</f>
        <v>8.4958844278221175</v>
      </c>
      <c r="CT65" s="2">
        <f>SQRT(SUMSQ('(3) MB_Glaciers_R23p2-5.5km'!$BD65:CV65))</f>
        <v>8.5982428732364315</v>
      </c>
      <c r="CU65" s="2">
        <f>SQRT(SUMSQ('(3) MB_Glaciers_R23p2-5.5km'!$BD65:CW65))</f>
        <v>8.6946941143376577</v>
      </c>
      <c r="CV65" s="2">
        <f>SQRT(SUMSQ('(3) MB_Glaciers_R23p2-5.5km'!$BD65:CX65))</f>
        <v>8.7845063665154637</v>
      </c>
    </row>
    <row r="66" spans="1:100" x14ac:dyDescent="0.2">
      <c r="A66" s="169" t="s">
        <v>26</v>
      </c>
      <c r="B66" s="3" t="s">
        <v>176</v>
      </c>
      <c r="C66" s="170">
        <f>'(3) MB_Glaciers_R23p2-5.5km'!C66</f>
        <v>-0.87820000000000009</v>
      </c>
      <c r="D66" s="170">
        <f>C66+'(3) MB_Glaciers_R23p2-5.5km'!D66</f>
        <v>-1.4664000000000001</v>
      </c>
      <c r="E66" s="170">
        <f>D66+'(3) MB_Glaciers_R23p2-5.5km'!E66</f>
        <v>-1.3846000000000003</v>
      </c>
      <c r="F66" s="170">
        <f>E66+'(3) MB_Glaciers_R23p2-5.5km'!F66</f>
        <v>-2.6328000000000005</v>
      </c>
      <c r="G66" s="170">
        <f>F66+'(3) MB_Glaciers_R23p2-5.5km'!G66</f>
        <v>-3.0610000000000008</v>
      </c>
      <c r="H66" s="170">
        <f>G66+'(3) MB_Glaciers_R23p2-5.5km'!H66</f>
        <v>-2.8192000000000008</v>
      </c>
      <c r="I66" s="170">
        <f>H66+'(3) MB_Glaciers_R23p2-5.5km'!I66</f>
        <v>-3.7474000000000007</v>
      </c>
      <c r="J66" s="170">
        <f>I66+'(3) MB_Glaciers_R23p2-5.5km'!J66</f>
        <v>-4.2256000000000009</v>
      </c>
      <c r="K66" s="170">
        <f>J66+'(3) MB_Glaciers_R23p2-5.5km'!K66</f>
        <v>-4.8138000000000005</v>
      </c>
      <c r="L66" s="170">
        <f>K66+'(3) MB_Glaciers_R23p2-5.5km'!L66</f>
        <v>-6.0520000000000005</v>
      </c>
      <c r="M66" s="170">
        <f>L66+'(3) MB_Glaciers_R23p2-5.5km'!M66</f>
        <v>-6.9902000000000006</v>
      </c>
      <c r="N66" s="170">
        <f>M66+'(3) MB_Glaciers_R23p2-5.5km'!N66</f>
        <v>-8.2784000000000013</v>
      </c>
      <c r="O66" s="170">
        <f>N66+'(3) MB_Glaciers_R23p2-5.5km'!O66</f>
        <v>-9.7566000000000024</v>
      </c>
      <c r="P66" s="170">
        <f>O66+'(3) MB_Glaciers_R23p2-5.5km'!P66</f>
        <v>-11.034800000000002</v>
      </c>
      <c r="Q66" s="170">
        <f>P66+'(3) MB_Glaciers_R23p2-5.5km'!Q66</f>
        <v>-11.506391800000003</v>
      </c>
      <c r="R66" s="170">
        <f>Q66+'(3) MB_Glaciers_R23p2-5.5km'!R66</f>
        <v>-12.251859200000004</v>
      </c>
      <c r="S66" s="170">
        <f>R66+'(3) MB_Glaciers_R23p2-5.5km'!S66</f>
        <v>-13.984194653400003</v>
      </c>
      <c r="T66" s="170">
        <f>S66+'(3) MB_Glaciers_R23p2-5.5km'!T66</f>
        <v>-15.275354267400003</v>
      </c>
      <c r="U66" s="170">
        <f>T66+'(3) MB_Glaciers_R23p2-5.5km'!U66</f>
        <v>-17.030057895400002</v>
      </c>
      <c r="V66" s="170">
        <f>U66+'(3) MB_Glaciers_R23p2-5.5km'!V66</f>
        <v>-18.189475969600004</v>
      </c>
      <c r="W66" s="170">
        <f>V66+'(3) MB_Glaciers_R23p2-5.5km'!W66</f>
        <v>-19.395911349600002</v>
      </c>
      <c r="X66" s="170">
        <f>W66+'(3) MB_Glaciers_R23p2-5.5km'!X66</f>
        <v>-19.522348148600003</v>
      </c>
      <c r="Y66" s="170">
        <f>X66+'(3) MB_Glaciers_R23p2-5.5km'!Y66</f>
        <v>-21.163424022200005</v>
      </c>
      <c r="Z66" s="170">
        <f>Y66+'(3) MB_Glaciers_R23p2-5.5km'!Z66</f>
        <v>-22.302765227000005</v>
      </c>
      <c r="AA66" s="170">
        <f>Z66+'(3) MB_Glaciers_R23p2-5.5km'!AA66</f>
        <v>-23.353656400200006</v>
      </c>
      <c r="AB66" s="170">
        <f>AA66+'(3) MB_Glaciers_R23p2-5.5km'!AB66</f>
        <v>-24.214625637800005</v>
      </c>
      <c r="AC66" s="170">
        <f>AB66+'(3) MB_Glaciers_R23p2-5.5km'!AC66</f>
        <v>-25.231730992800006</v>
      </c>
      <c r="AD66" s="170">
        <f>AC66+'(3) MB_Glaciers_R23p2-5.5km'!AD66</f>
        <v>-26.484818445200005</v>
      </c>
      <c r="AE66" s="170">
        <f>AD66+'(3) MB_Glaciers_R23p2-5.5km'!AE66</f>
        <v>-28.227110502800006</v>
      </c>
      <c r="AF66" s="170">
        <f>AE66+'(3) MB_Glaciers_R23p2-5.5km'!AF66</f>
        <v>-29.154409582800007</v>
      </c>
      <c r="AG66" s="170">
        <f>AF66+'(3) MB_Glaciers_R23p2-5.5km'!AG66</f>
        <v>-31.761226220800008</v>
      </c>
      <c r="AH66" s="170">
        <f>AG66+'(3) MB_Glaciers_R23p2-5.5km'!AH66</f>
        <v>-34.16831228680001</v>
      </c>
      <c r="AI66" s="170">
        <f>AH66+'(3) MB_Glaciers_R23p2-5.5km'!AI66</f>
        <v>-35.858318659600009</v>
      </c>
      <c r="AJ66" s="170">
        <f>AI66+'(3) MB_Glaciers_R23p2-5.5km'!AJ66</f>
        <v>-36.490083163000008</v>
      </c>
      <c r="AK66" s="170">
        <f>AJ66+'(3) MB_Glaciers_R23p2-5.5km'!AK66</f>
        <v>-38.437270626200011</v>
      </c>
      <c r="AL66" s="170">
        <f>AK66+'(3) MB_Glaciers_R23p2-5.5km'!AL66</f>
        <v>-40.152211330200011</v>
      </c>
      <c r="AM66" s="170">
        <f>AL66+'(3) MB_Glaciers_R23p2-5.5km'!AM66</f>
        <v>-43.146274194400007</v>
      </c>
      <c r="AN66" s="170">
        <f>AM66+'(3) MB_Glaciers_R23p2-5.5km'!AN66</f>
        <v>-45.614029814400006</v>
      </c>
      <c r="AO66" s="170">
        <f>AN66+'(3) MB_Glaciers_R23p2-5.5km'!AO66</f>
        <v>-48.056339960600006</v>
      </c>
      <c r="AP66" s="170">
        <f>AO66+'(3) MB_Glaciers_R23p2-5.5km'!AP66</f>
        <v>-49.819515483800004</v>
      </c>
      <c r="AQ66" s="170">
        <f>AP66+'(3) MB_Glaciers_R23p2-5.5km'!AQ66</f>
        <v>-52.788220473800003</v>
      </c>
      <c r="AR66" s="170">
        <f>AQ66+'(3) MB_Glaciers_R23p2-5.5km'!AR66</f>
        <v>-55.510342089000005</v>
      </c>
      <c r="AS66" s="170">
        <f>AR66+'(3) MB_Glaciers_R23p2-5.5km'!AS66</f>
        <v>-58.961034405800007</v>
      </c>
      <c r="AT66" s="170">
        <f>AS66+'(3) MB_Glaciers_R23p2-5.5km'!AT66</f>
        <v>-64.705599697800011</v>
      </c>
      <c r="AU66" s="170">
        <f>AT66+'(3) MB_Glaciers_R23p2-5.5km'!AU66</f>
        <v>-71.20249298280001</v>
      </c>
      <c r="AV66" s="170">
        <f>AU66+'(3) MB_Glaciers_R23p2-5.5km'!AV66</f>
        <v>-80.274252682400004</v>
      </c>
      <c r="AW66" s="2">
        <f>AV66+'(3) MB_Glaciers_R23p2-5.5km'!AW66</f>
        <v>-90.663752885800008</v>
      </c>
      <c r="BB66" s="2">
        <f>SQRT('(5) year_D_R23p2-5.5km'!BN64^2+'(5) year_D_R23p2-5.5km'!$M64^2)</f>
        <v>2.1641860102811212</v>
      </c>
      <c r="BC66" s="2">
        <f>SQRT(SUMSQ('(3) MB_Glaciers_R23p2-5.5km'!$BD66:BE66))</f>
        <v>2.928569339293682</v>
      </c>
      <c r="BD66" s="2">
        <f>SQRT(SUMSQ('(3) MB_Glaciers_R23p2-5.5km'!$BD66:BF66))</f>
        <v>3.4336490399281692</v>
      </c>
      <c r="BE66" s="2">
        <f>SQRT(SUMSQ('(3) MB_Glaciers_R23p2-5.5km'!$BD66:BG66))</f>
        <v>3.7960405646232869</v>
      </c>
      <c r="BF66" s="2">
        <f>SQRT(SUMSQ('(3) MB_Glaciers_R23p2-5.5km'!$BD66:BH66))</f>
        <v>4.0654827326505778</v>
      </c>
      <c r="BG66" s="2">
        <f>SQRT(SUMSQ('(3) MB_Glaciers_R23p2-5.5km'!$BD66:BI66))</f>
        <v>4.2685134743228579</v>
      </c>
      <c r="BH66" s="2">
        <f>SQRT(SUMSQ('(3) MB_Glaciers_R23p2-5.5km'!$BD66:BJ66))</f>
        <v>4.4213970253435138</v>
      </c>
      <c r="BI66" s="2">
        <f>SQRT(SUMSQ('(3) MB_Glaciers_R23p2-5.5km'!$BD66:BK66))</f>
        <v>4.5364531538253985</v>
      </c>
      <c r="BJ66" s="2">
        <f>SQRT(SUMSQ('(3) MB_Glaciers_R23p2-5.5km'!$BD66:BL66))</f>
        <v>4.6222428021984596</v>
      </c>
      <c r="BK66" s="2">
        <f>SQRT(SUMSQ('(3) MB_Glaciers_R23p2-5.5km'!$BD66:BM66))</f>
        <v>4.6856716791730708</v>
      </c>
      <c r="BL66" s="2">
        <f>SQRT(SUMSQ('(3) MB_Glaciers_R23p2-5.5km'!$BD66:BN66))</f>
        <v>4.7320788076267348</v>
      </c>
      <c r="BM66" s="2">
        <f>SQRT(SUMSQ('(3) MB_Glaciers_R23p2-5.5km'!$BD66:BO66))</f>
        <v>4.7664090756780944</v>
      </c>
      <c r="BN66" s="2">
        <f>SQRT(SUMSQ('(3) MB_Glaciers_R23p2-5.5km'!$BD66:BP66))</f>
        <v>4.7932721799944931</v>
      </c>
      <c r="BO66" s="2">
        <f>SQRT(SUMSQ('(3) MB_Glaciers_R23p2-5.5km'!$BD66:BQ66))</f>
        <v>4.8175659932019839</v>
      </c>
      <c r="BP66" s="2">
        <f>SQRT(SUMSQ('(3) MB_Glaciers_R23p2-5.5km'!$BD66:BR66))</f>
        <v>4.839687930961369</v>
      </c>
      <c r="BQ66" s="2">
        <f>SQRT(SUMSQ('(3) MB_Glaciers_R23p2-5.5km'!$BD66:BS66))</f>
        <v>4.873299720245968</v>
      </c>
      <c r="BR66" s="2">
        <f>SQRT(SUMSQ('(3) MB_Glaciers_R23p2-5.5km'!$BD66:BT66))</f>
        <v>4.9006309463118622</v>
      </c>
      <c r="BS66" s="2">
        <f>SQRT(SUMSQ('(3) MB_Glaciers_R23p2-5.5km'!$BD66:BU66))</f>
        <v>4.9272500924160445</v>
      </c>
      <c r="BT66" s="2">
        <f>SQRT(SUMSQ('(3) MB_Glaciers_R23p2-5.5km'!$BD66:BV66))</f>
        <v>4.9493320279210424</v>
      </c>
      <c r="BU66" s="2">
        <f>SQRT(SUMSQ('(3) MB_Glaciers_R23p2-5.5km'!$BD66:BW66))</f>
        <v>4.9637758686796554</v>
      </c>
      <c r="BV66" s="2">
        <f>SQRT(SUMSQ('(3) MB_Glaciers_R23p2-5.5km'!$BD66:BX66))</f>
        <v>4.9805032487227132</v>
      </c>
      <c r="BW66" s="2">
        <f>SQRT(SUMSQ('(3) MB_Glaciers_R23p2-5.5km'!$BD66:BY66))</f>
        <v>4.9954419704481516</v>
      </c>
      <c r="BX66" s="2">
        <f>SQRT(SUMSQ('(3) MB_Glaciers_R23p2-5.5km'!$BD66:BZ66))</f>
        <v>5.0161052655497853</v>
      </c>
      <c r="BY66" s="2">
        <f>SQRT(SUMSQ('(3) MB_Glaciers_R23p2-5.5km'!$BD66:CA66))</f>
        <v>5.0334000256759932</v>
      </c>
      <c r="BZ66" s="2">
        <f>SQRT(SUMSQ('(3) MB_Glaciers_R23p2-5.5km'!$BD66:CB66))</f>
        <v>5.050690219543255</v>
      </c>
      <c r="CA66" s="2">
        <f>SQRT(SUMSQ('(3) MB_Glaciers_R23p2-5.5km'!$BD66:CC66))</f>
        <v>5.069770784056133</v>
      </c>
      <c r="CB66" s="2">
        <f>SQRT(SUMSQ('(3) MB_Glaciers_R23p2-5.5km'!$BD66:CD66))</f>
        <v>5.0880889468367787</v>
      </c>
      <c r="CC66" s="2">
        <f>SQRT(SUMSQ('(3) MB_Glaciers_R23p2-5.5km'!$BD66:CE66))</f>
        <v>5.1050840689791483</v>
      </c>
      <c r="CD66" s="2">
        <f>SQRT(SUMSQ('(3) MB_Glaciers_R23p2-5.5km'!$BD66:CF66))</f>
        <v>5.124816798293967</v>
      </c>
      <c r="CE66" s="2">
        <f>SQRT(SUMSQ('(3) MB_Glaciers_R23p2-5.5km'!$BD66:CG66))</f>
        <v>5.1451176568737624</v>
      </c>
      <c r="CF66" s="2">
        <f>SQRT(SUMSQ('(3) MB_Glaciers_R23p2-5.5km'!$BD66:CH66))</f>
        <v>5.1653784695306006</v>
      </c>
      <c r="CG66" s="2">
        <f>SQRT(SUMSQ('(3) MB_Glaciers_R23p2-5.5km'!$BD66:CI66))</f>
        <v>5.186956581868146</v>
      </c>
      <c r="CH66" s="2">
        <f>SQRT(SUMSQ('(3) MB_Glaciers_R23p2-5.5km'!$BD66:CJ66))</f>
        <v>5.2076401774531362</v>
      </c>
      <c r="CI66" s="2">
        <f>SQRT(SUMSQ('(3) MB_Glaciers_R23p2-5.5km'!$BD66:CK66))</f>
        <v>5.2253892891809235</v>
      </c>
      <c r="CJ66" s="2">
        <f>SQRT(SUMSQ('(3) MB_Glaciers_R23p2-5.5km'!$BD66:CL66))</f>
        <v>5.242550528409434</v>
      </c>
      <c r="CK66" s="2">
        <f>SQRT(SUMSQ('(3) MB_Glaciers_R23p2-5.5km'!$BD66:CM66))</f>
        <v>5.2593679693643898</v>
      </c>
      <c r="CL66" s="2">
        <f>SQRT(SUMSQ('(3) MB_Glaciers_R23p2-5.5km'!$BD66:CN66))</f>
        <v>5.2752126529453491</v>
      </c>
      <c r="CM66" s="2">
        <f>SQRT(SUMSQ('(3) MB_Glaciers_R23p2-5.5km'!$BD66:CO66))</f>
        <v>5.2918142718554524</v>
      </c>
      <c r="CN66" s="2">
        <f>SQRT(SUMSQ('(3) MB_Glaciers_R23p2-5.5km'!$BD66:CP66))</f>
        <v>5.3099177708501015</v>
      </c>
      <c r="CO66" s="2">
        <f>SQRT(SUMSQ('(3) MB_Glaciers_R23p2-5.5km'!$BD66:CQ66))</f>
        <v>5.3329391571079334</v>
      </c>
      <c r="CP66" s="2">
        <f>SQRT(SUMSQ('(3) MB_Glaciers_R23p2-5.5km'!$BD66:CR66))</f>
        <v>5.3583186262611955</v>
      </c>
      <c r="CQ66" s="2">
        <f>SQRT(SUMSQ('(3) MB_Glaciers_R23p2-5.5km'!$BD66:CS66))</f>
        <v>5.392062644234727</v>
      </c>
      <c r="CR66" s="2">
        <f>SQRT(SUMSQ('(3) MB_Glaciers_R23p2-5.5km'!$BD66:CT66))</f>
        <v>5.4723222821546269</v>
      </c>
      <c r="CS66" s="2">
        <f>SQRT(SUMSQ('(3) MB_Glaciers_R23p2-5.5km'!$BD66:CU66))</f>
        <v>5.5729389730714596</v>
      </c>
      <c r="CT66" s="2">
        <f>SQRT(SUMSQ('(3) MB_Glaciers_R23p2-5.5km'!$BD66:CV66))</f>
        <v>5.7063364534114136</v>
      </c>
      <c r="CU66" s="2">
        <f>SQRT(SUMSQ('(3) MB_Glaciers_R23p2-5.5km'!$BD66:CW66))</f>
        <v>5.9852304257302098</v>
      </c>
      <c r="CV66" s="2">
        <f>SQRT(SUMSQ('(3) MB_Glaciers_R23p2-5.5km'!$BD66:CX66))</f>
        <v>6.3033765924777949</v>
      </c>
    </row>
    <row r="67" spans="1:100" x14ac:dyDescent="0.2">
      <c r="A67" s="169" t="s">
        <v>29</v>
      </c>
      <c r="B67" s="3" t="s">
        <v>176</v>
      </c>
      <c r="C67" s="170">
        <f>'(3) MB_Glaciers_R23p2-5.5km'!C67</f>
        <v>-3.5789629999999995</v>
      </c>
      <c r="D67" s="170">
        <f>C67+'(3) MB_Glaciers_R23p2-5.5km'!D67</f>
        <v>-6.8979259999999982</v>
      </c>
      <c r="E67" s="170">
        <f>D67+'(3) MB_Glaciers_R23p2-5.5km'!E67</f>
        <v>-9.0468889999999966</v>
      </c>
      <c r="F67" s="170">
        <f>E67+'(3) MB_Glaciers_R23p2-5.5km'!F67</f>
        <v>-13.225851999999996</v>
      </c>
      <c r="G67" s="170">
        <f>F67+'(3) MB_Glaciers_R23p2-5.5km'!G67</f>
        <v>-15.854814999999995</v>
      </c>
      <c r="H67" s="170">
        <f>G67+'(3) MB_Glaciers_R23p2-5.5km'!H67</f>
        <v>-17.653777999999996</v>
      </c>
      <c r="I67" s="170">
        <f>H67+'(3) MB_Glaciers_R23p2-5.5km'!I67</f>
        <v>-21.392740999999994</v>
      </c>
      <c r="J67" s="170">
        <f>I67+'(3) MB_Glaciers_R23p2-5.5km'!J67</f>
        <v>-24.361703999999992</v>
      </c>
      <c r="K67" s="170">
        <f>J67+'(3) MB_Glaciers_R23p2-5.5km'!K67</f>
        <v>-27.580666999999991</v>
      </c>
      <c r="L67" s="170">
        <f>K67+'(3) MB_Glaciers_R23p2-5.5km'!L67</f>
        <v>-31.519629999999992</v>
      </c>
      <c r="M67" s="170">
        <f>L67+'(3) MB_Glaciers_R23p2-5.5km'!M67</f>
        <v>-35.04859299999999</v>
      </c>
      <c r="N67" s="170">
        <f>M67+'(3) MB_Glaciers_R23p2-5.5km'!N67</f>
        <v>-39.247555999999989</v>
      </c>
      <c r="O67" s="170">
        <f>N67+'(3) MB_Glaciers_R23p2-5.5km'!O67</f>
        <v>-43.806518999999987</v>
      </c>
      <c r="P67" s="170">
        <f>O67+'(3) MB_Glaciers_R23p2-5.5km'!P67</f>
        <v>-47.685481999999986</v>
      </c>
      <c r="Q67" s="170">
        <f>P67+'(3) MB_Glaciers_R23p2-5.5km'!Q67</f>
        <v>-51.551814999999984</v>
      </c>
      <c r="R67" s="170">
        <f>Q67+'(3) MB_Glaciers_R23p2-5.5km'!R67</f>
        <v>-54.699992999999985</v>
      </c>
      <c r="S67" s="170">
        <f>R67+'(3) MB_Glaciers_R23p2-5.5km'!S67</f>
        <v>-58.551512199999983</v>
      </c>
      <c r="T67" s="170">
        <f>S67+'(3) MB_Glaciers_R23p2-5.5km'!T67</f>
        <v>-61.987099603999987</v>
      </c>
      <c r="U67" s="170">
        <f>T67+'(3) MB_Glaciers_R23p2-5.5km'!U67</f>
        <v>-66.279576503999991</v>
      </c>
      <c r="V67" s="170">
        <f>U67+'(3) MB_Glaciers_R23p2-5.5km'!V67</f>
        <v>-69.711057601999983</v>
      </c>
      <c r="W67" s="170">
        <f>V67+'(3) MB_Glaciers_R23p2-5.5km'!W67</f>
        <v>-73.639998778999981</v>
      </c>
      <c r="X67" s="170">
        <f>W67+'(3) MB_Glaciers_R23p2-5.5km'!X67</f>
        <v>-76.142719728999978</v>
      </c>
      <c r="Y67" s="170">
        <f>X67+'(3) MB_Glaciers_R23p2-5.5km'!Y67</f>
        <v>-79.951877098999972</v>
      </c>
      <c r="Z67" s="170">
        <f>Y67+'(3) MB_Glaciers_R23p2-5.5km'!Z67</f>
        <v>-82.91685963099998</v>
      </c>
      <c r="AA67" s="170">
        <f>Z67+'(3) MB_Glaciers_R23p2-5.5km'!AA67</f>
        <v>-85.172631205999977</v>
      </c>
      <c r="AB67" s="170">
        <f>AA67+'(3) MB_Glaciers_R23p2-5.5km'!AB67</f>
        <v>-87.620984172999982</v>
      </c>
      <c r="AC67" s="170">
        <f>AB67+'(3) MB_Glaciers_R23p2-5.5km'!AC67</f>
        <v>-89.859449271999978</v>
      </c>
      <c r="AD67" s="170">
        <f>AC67+'(3) MB_Glaciers_R23p2-5.5km'!AD67</f>
        <v>-92.528023577999974</v>
      </c>
      <c r="AE67" s="170">
        <f>AD67+'(3) MB_Glaciers_R23p2-5.5km'!AE67</f>
        <v>-96.715428553999971</v>
      </c>
      <c r="AF67" s="170">
        <f>AE67+'(3) MB_Glaciers_R23p2-5.5km'!AF67</f>
        <v>-100.27961991399997</v>
      </c>
      <c r="AG67" s="170">
        <f>AF67+'(3) MB_Glaciers_R23p2-5.5km'!AG67</f>
        <v>-105.85905885399997</v>
      </c>
      <c r="AH67" s="170">
        <f>AG67+'(3) MB_Glaciers_R23p2-5.5km'!AH67</f>
        <v>-111.86721582699997</v>
      </c>
      <c r="AI67" s="170">
        <f>AH67+'(3) MB_Glaciers_R23p2-5.5km'!AI67</f>
        <v>-118.24287741299996</v>
      </c>
      <c r="AJ67" s="170">
        <f>AI67+'(3) MB_Glaciers_R23p2-5.5km'!AJ67</f>
        <v>-123.02089289599996</v>
      </c>
      <c r="AK67" s="170">
        <f>AJ67+'(3) MB_Glaciers_R23p2-5.5km'!AK67</f>
        <v>-129.43218035799995</v>
      </c>
      <c r="AL67" s="170">
        <f>AK67+'(3) MB_Glaciers_R23p2-5.5km'!AL67</f>
        <v>-136.06787185299996</v>
      </c>
      <c r="AM67" s="170">
        <f>AL67+'(3) MB_Glaciers_R23p2-5.5km'!AM67</f>
        <v>-145.33514993299997</v>
      </c>
      <c r="AN67" s="170">
        <f>AM67+'(3) MB_Glaciers_R23p2-5.5km'!AN67</f>
        <v>-154.64042115499996</v>
      </c>
      <c r="AO67" s="170">
        <f>AN67+'(3) MB_Glaciers_R23p2-5.5km'!AO67</f>
        <v>-163.78085744299995</v>
      </c>
      <c r="AP67" s="170">
        <f>AO67+'(3) MB_Glaciers_R23p2-5.5km'!AP67</f>
        <v>-171.76808454099995</v>
      </c>
      <c r="AQ67" s="170">
        <f>AP67+'(3) MB_Glaciers_R23p2-5.5km'!AQ67</f>
        <v>-182.11988612099995</v>
      </c>
      <c r="AR67" s="170">
        <f>AQ67+'(3) MB_Glaciers_R23p2-5.5km'!AR67</f>
        <v>-190.43147212099996</v>
      </c>
      <c r="AS67" s="170">
        <f>AR67+'(3) MB_Glaciers_R23p2-5.5km'!AS67</f>
        <v>-197.78978042999995</v>
      </c>
      <c r="AT67" s="170">
        <f>AS67+'(3) MB_Glaciers_R23p2-5.5km'!AT67</f>
        <v>-206.77890560799995</v>
      </c>
      <c r="AU67" s="170">
        <f>AT67+'(3) MB_Glaciers_R23p2-5.5km'!AU67</f>
        <v>-213.84445120299995</v>
      </c>
      <c r="AV67" s="170">
        <f>AU67+'(3) MB_Glaciers_R23p2-5.5km'!AV67</f>
        <v>-219.23502695999994</v>
      </c>
      <c r="AW67" s="2">
        <f>AV67+'(3) MB_Glaciers_R23p2-5.5km'!AW67</f>
        <v>-224.51531624599994</v>
      </c>
      <c r="BB67" s="2">
        <f>SQRT('(5) year_D_R23p2-5.5km'!BN65^2+'(5) year_D_R23p2-5.5km'!$M65^2)</f>
        <v>4.5297283008140337</v>
      </c>
      <c r="BC67" s="2">
        <f>SQRT(SUMSQ('(3) MB_Glaciers_R23p2-5.5km'!$BD67:BE67))</f>
        <v>6.1215513619830872</v>
      </c>
      <c r="BD67" s="2">
        <f>SQRT(SUMSQ('(3) MB_Glaciers_R23p2-5.5km'!$BD67:BF67))</f>
        <v>7.1652352183905688</v>
      </c>
      <c r="BE67" s="2">
        <f>SQRT(SUMSQ('(3) MB_Glaciers_R23p2-5.5km'!$BD67:BG67))</f>
        <v>7.9109542624807165</v>
      </c>
      <c r="BF67" s="2">
        <f>SQRT(SUMSQ('(3) MB_Glaciers_R23p2-5.5km'!$BD67:BH67))</f>
        <v>8.4608447812279159</v>
      </c>
      <c r="BG67" s="2">
        <f>SQRT(SUMSQ('(3) MB_Glaciers_R23p2-5.5km'!$BD67:BI67))</f>
        <v>8.8696248683018766</v>
      </c>
      <c r="BH67" s="2">
        <f>SQRT(SUMSQ('(3) MB_Glaciers_R23p2-5.5km'!$BD67:BJ67))</f>
        <v>9.1722342183258831</v>
      </c>
      <c r="BI67" s="2">
        <f>SQRT(SUMSQ('(3) MB_Glaciers_R23p2-5.5km'!$BD67:BK67))</f>
        <v>9.394157730540611</v>
      </c>
      <c r="BJ67" s="2">
        <f>SQRT(SUMSQ('(3) MB_Glaciers_R23p2-5.5km'!$BD67:BL67))</f>
        <v>9.5542078362498462</v>
      </c>
      <c r="BK67" s="2">
        <f>SQRT(SUMSQ('(3) MB_Glaciers_R23p2-5.5km'!$BD67:BM67))</f>
        <v>9.6654578899136343</v>
      </c>
      <c r="BL67" s="2">
        <f>SQRT(SUMSQ('(3) MB_Glaciers_R23p2-5.5km'!$BD67:BN67))</f>
        <v>9.7392755823233532</v>
      </c>
      <c r="BM67" s="2">
        <f>SQRT(SUMSQ('(3) MB_Glaciers_R23p2-5.5km'!$BD67:BO67))</f>
        <v>9.785481332829745</v>
      </c>
      <c r="BN67" s="2">
        <f>SQRT(SUMSQ('(3) MB_Glaciers_R23p2-5.5km'!$BD67:BP67))</f>
        <v>9.8113653047186222</v>
      </c>
      <c r="BO67" s="2">
        <f>SQRT(SUMSQ('(3) MB_Glaciers_R23p2-5.5km'!$BD67:BQ67))</f>
        <v>9.8261984734535233</v>
      </c>
      <c r="BP67" s="2">
        <f>SQRT(SUMSQ('(3) MB_Glaciers_R23p2-5.5km'!$BD67:BR67))</f>
        <v>9.8416170827085026</v>
      </c>
      <c r="BQ67" s="2">
        <f>SQRT(SUMSQ('(3) MB_Glaciers_R23p2-5.5km'!$BD67:BS67))</f>
        <v>9.8586766673259891</v>
      </c>
      <c r="BR67" s="2">
        <f>SQRT(SUMSQ('(3) MB_Glaciers_R23p2-5.5km'!$BD67:BT67))</f>
        <v>9.873743050501</v>
      </c>
      <c r="BS67" s="2">
        <f>SQRT(SUMSQ('(3) MB_Glaciers_R23p2-5.5km'!$BD67:BU67))</f>
        <v>9.8904822507446859</v>
      </c>
      <c r="BT67" s="2">
        <f>SQRT(SUMSQ('(3) MB_Glaciers_R23p2-5.5km'!$BD67:BV67))</f>
        <v>9.9071668674542952</v>
      </c>
      <c r="BU67" s="2">
        <f>SQRT(SUMSQ('(3) MB_Glaciers_R23p2-5.5km'!$BD67:BW67))</f>
        <v>9.9185118873327536</v>
      </c>
      <c r="BV67" s="2">
        <f>SQRT(SUMSQ('(3) MB_Glaciers_R23p2-5.5km'!$BD67:BX67))</f>
        <v>9.933372769461517</v>
      </c>
      <c r="BW67" s="2">
        <f>SQRT(SUMSQ('(3) MB_Glaciers_R23p2-5.5km'!$BD67:BY67))</f>
        <v>9.9493655762887112</v>
      </c>
      <c r="BX67" s="2">
        <f>SQRT(SUMSQ('(3) MB_Glaciers_R23p2-5.5km'!$BD67:BZ67))</f>
        <v>9.9657301145140451</v>
      </c>
      <c r="BY67" s="2">
        <f>SQRT(SUMSQ('(3) MB_Glaciers_R23p2-5.5km'!$BD67:CA67))</f>
        <v>9.9796400044496512</v>
      </c>
      <c r="BZ67" s="2">
        <f>SQRT(SUMSQ('(3) MB_Glaciers_R23p2-5.5km'!$BD67:CB67))</f>
        <v>9.9916717553649654</v>
      </c>
      <c r="CA67" s="2">
        <f>SQRT(SUMSQ('(3) MB_Glaciers_R23p2-5.5km'!$BD67:CC67))</f>
        <v>10.005385536822009</v>
      </c>
      <c r="CB67" s="2">
        <f>SQRT(SUMSQ('(3) MB_Glaciers_R23p2-5.5km'!$BD67:CD67))</f>
        <v>10.017433277963786</v>
      </c>
      <c r="CC67" s="2">
        <f>SQRT(SUMSQ('(3) MB_Glaciers_R23p2-5.5km'!$BD67:CE67))</f>
        <v>10.027786740436424</v>
      </c>
      <c r="CD67" s="2">
        <f>SQRT(SUMSQ('(3) MB_Glaciers_R23p2-5.5km'!$BD67:CF67))</f>
        <v>10.044470096440223</v>
      </c>
      <c r="CE67" s="2">
        <f>SQRT(SUMSQ('(3) MB_Glaciers_R23p2-5.5km'!$BD67:CG67))</f>
        <v>10.065060311359439</v>
      </c>
      <c r="CF67" s="2">
        <f>SQRT(SUMSQ('(3) MB_Glaciers_R23p2-5.5km'!$BD67:CH67))</f>
        <v>10.085226158884636</v>
      </c>
      <c r="CG67" s="2">
        <f>SQRT(SUMSQ('(3) MB_Glaciers_R23p2-5.5km'!$BD67:CI67))</f>
        <v>10.108039373875824</v>
      </c>
      <c r="CH67" s="2">
        <f>SQRT(SUMSQ('(3) MB_Glaciers_R23p2-5.5km'!$BD67:CJ67))</f>
        <v>10.138970739954249</v>
      </c>
      <c r="CI67" s="2">
        <f>SQRT(SUMSQ('(3) MB_Glaciers_R23p2-5.5km'!$BD67:CK67))</f>
        <v>10.168409076367753</v>
      </c>
      <c r="CJ67" s="2">
        <f>SQRT(SUMSQ('(3) MB_Glaciers_R23p2-5.5km'!$BD67:CL67))</f>
        <v>10.194215452271752</v>
      </c>
      <c r="CK67" s="2">
        <f>SQRT(SUMSQ('(3) MB_Glaciers_R23p2-5.5km'!$BD67:CM67))</f>
        <v>10.224170922738427</v>
      </c>
      <c r="CL67" s="2">
        <f>SQRT(SUMSQ('(3) MB_Glaciers_R23p2-5.5km'!$BD67:CN67))</f>
        <v>10.258326918430875</v>
      </c>
      <c r="CM67" s="2">
        <f>SQRT(SUMSQ('(3) MB_Glaciers_R23p2-5.5km'!$BD67:CO67))</f>
        <v>10.297960776028745</v>
      </c>
      <c r="CN67" s="2">
        <f>SQRT(SUMSQ('(3) MB_Glaciers_R23p2-5.5km'!$BD67:CP67))</f>
        <v>10.33735763215318</v>
      </c>
      <c r="CO67" s="2">
        <f>SQRT(SUMSQ('(3) MB_Glaciers_R23p2-5.5km'!$BD67:CQ67))</f>
        <v>10.380260692988902</v>
      </c>
      <c r="CP67" s="2">
        <f>SQRT(SUMSQ('(3) MB_Glaciers_R23p2-5.5km'!$BD67:CR67))</f>
        <v>10.429385600085489</v>
      </c>
      <c r="CQ67" s="2">
        <f>SQRT(SUMSQ('(3) MB_Glaciers_R23p2-5.5km'!$BD67:CS67))</f>
        <v>10.466643747118409</v>
      </c>
      <c r="CR67" s="2">
        <f>SQRT(SUMSQ('(3) MB_Glaciers_R23p2-5.5km'!$BD67:CT67))</f>
        <v>10.501788336933087</v>
      </c>
      <c r="CS67" s="2">
        <f>SQRT(SUMSQ('(3) MB_Glaciers_R23p2-5.5km'!$BD67:CU67))</f>
        <v>10.538944208815415</v>
      </c>
      <c r="CT67" s="2">
        <f>SQRT(SUMSQ('(3) MB_Glaciers_R23p2-5.5km'!$BD67:CV67))</f>
        <v>10.565710089551281</v>
      </c>
      <c r="CU67" s="2">
        <f>SQRT(SUMSQ('(3) MB_Glaciers_R23p2-5.5km'!$BD67:CW67))</f>
        <v>10.586891057650416</v>
      </c>
      <c r="CV67" s="2">
        <f>SQRT(SUMSQ('(3) MB_Glaciers_R23p2-5.5km'!$BD67:CX67))</f>
        <v>10.612408878450445</v>
      </c>
    </row>
    <row r="68" spans="1:100" x14ac:dyDescent="0.2">
      <c r="A68" s="169" t="s">
        <v>27</v>
      </c>
      <c r="B68" s="3" t="s">
        <v>176</v>
      </c>
      <c r="C68" s="170">
        <f>'(3) MB_Glaciers_R23p2-5.5km'!C68</f>
        <v>-0.27975760000000038</v>
      </c>
      <c r="D68" s="170">
        <f>C68+'(3) MB_Glaciers_R23p2-5.5km'!D68</f>
        <v>-0.26951520000000073</v>
      </c>
      <c r="E68" s="170">
        <f>D68+'(3) MB_Glaciers_R23p2-5.5km'!E68</f>
        <v>0.62072719999999881</v>
      </c>
      <c r="F68" s="170">
        <f>E68+'(3) MB_Glaciers_R23p2-5.5km'!F68</f>
        <v>-0.22903040000000141</v>
      </c>
      <c r="G68" s="170">
        <f>F68+'(3) MB_Glaciers_R23p2-5.5km'!G68</f>
        <v>0.40995359999999836</v>
      </c>
      <c r="H68" s="170">
        <f>G68+'(3) MB_Glaciers_R23p2-5.5km'!H68</f>
        <v>1.8108027999999989</v>
      </c>
      <c r="I68" s="170">
        <f>H68+'(3) MB_Glaciers_R23p2-5.5km'!I68</f>
        <v>1.0935171999999986</v>
      </c>
      <c r="J68" s="170">
        <f>I68+'(3) MB_Glaciers_R23p2-5.5km'!J68</f>
        <v>1.5949731999999983</v>
      </c>
      <c r="K68" s="170">
        <f>J68+'(3) MB_Glaciers_R23p2-5.5km'!K68</f>
        <v>1.5882943999999988</v>
      </c>
      <c r="L68" s="170">
        <f>K68+'(3) MB_Glaciers_R23p2-5.5km'!L68</f>
        <v>1.2834807999999986</v>
      </c>
      <c r="M68" s="170">
        <f>L68+'(3) MB_Glaciers_R23p2-5.5km'!M68</f>
        <v>1.3574087999999982</v>
      </c>
      <c r="N68" s="170">
        <f>M68+'(3) MB_Glaciers_R23p2-5.5km'!N68</f>
        <v>0.51320199999999838</v>
      </c>
      <c r="O68" s="170">
        <f>N68+'(3) MB_Glaciers_R23p2-5.5km'!O68</f>
        <v>-0.69226320000000152</v>
      </c>
      <c r="P68" s="170">
        <f>O68+'(3) MB_Glaciers_R23p2-5.5km'!P68</f>
        <v>-0.9558632000000018</v>
      </c>
      <c r="Q68" s="170">
        <f>P68+'(3) MB_Glaciers_R23p2-5.5km'!Q68</f>
        <v>-0.65842880000000203</v>
      </c>
      <c r="R68" s="170">
        <f>Q68+'(3) MB_Glaciers_R23p2-5.5km'!R68</f>
        <v>-4.3871600000001898E-2</v>
      </c>
      <c r="S68" s="170">
        <f>R68+'(3) MB_Glaciers_R23p2-5.5km'!S68</f>
        <v>-0.40364383360000211</v>
      </c>
      <c r="T68" s="170">
        <f>S68+'(3) MB_Glaciers_R23p2-5.5km'!T68</f>
        <v>-9.1160169200001917E-2</v>
      </c>
      <c r="U68" s="170">
        <f>T68+'(3) MB_Glaciers_R23p2-5.5km'!U68</f>
        <v>-0.72454233880000229</v>
      </c>
      <c r="V68" s="170">
        <f>U68+'(3) MB_Glaciers_R23p2-5.5km'!V68</f>
        <v>-1.1082184988000021</v>
      </c>
      <c r="W68" s="170">
        <f>V68+'(3) MB_Glaciers_R23p2-5.5km'!W68</f>
        <v>-1.2435193028000024</v>
      </c>
      <c r="X68" s="170">
        <f>W68+'(3) MB_Glaciers_R23p2-5.5km'!X68</f>
        <v>-5.0095109200002597E-2</v>
      </c>
      <c r="Y68" s="170">
        <f>X68+'(3) MB_Glaciers_R23p2-5.5km'!Y68</f>
        <v>0.1501370131999975</v>
      </c>
      <c r="Z68" s="170">
        <f>Y68+'(3) MB_Glaciers_R23p2-5.5km'!Z68</f>
        <v>0.83868267839999744</v>
      </c>
      <c r="AA68" s="170">
        <f>Z68+'(3) MB_Glaciers_R23p2-5.5km'!AA68</f>
        <v>2.0938797203999973</v>
      </c>
      <c r="AB68" s="170">
        <f>AA68+'(3) MB_Glaciers_R23p2-5.5km'!AB68</f>
        <v>2.8607325183999972</v>
      </c>
      <c r="AC68" s="170">
        <f>AB68+'(3) MB_Glaciers_R23p2-5.5km'!AC68</f>
        <v>3.8639770623999969</v>
      </c>
      <c r="AD68" s="170">
        <f>AC68+'(3) MB_Glaciers_R23p2-5.5km'!AD68</f>
        <v>4.4826879839999965</v>
      </c>
      <c r="AE68" s="170">
        <f>AD68+'(3) MB_Glaciers_R23p2-5.5km'!AE68</f>
        <v>4.3909154527999963</v>
      </c>
      <c r="AF68" s="170">
        <f>AE68+'(3) MB_Glaciers_R23p2-5.5km'!AF68</f>
        <v>5.5555479447999971</v>
      </c>
      <c r="AG68" s="170">
        <f>AF68+'(3) MB_Glaciers_R23p2-5.5km'!AG68</f>
        <v>5.3748905387999972</v>
      </c>
      <c r="AH68" s="170">
        <f>AG68+'(3) MB_Glaciers_R23p2-5.5km'!AH68</f>
        <v>4.7016204079999975</v>
      </c>
      <c r="AI68" s="170">
        <f>AH68+'(3) MB_Glaciers_R23p2-5.5km'!AI68</f>
        <v>4.0296452223999975</v>
      </c>
      <c r="AJ68" s="170">
        <f>AI68+'(3) MB_Glaciers_R23p2-5.5km'!AJ68</f>
        <v>4.8334816223999972</v>
      </c>
      <c r="AK68" s="170">
        <f>AJ68+'(3) MB_Glaciers_R23p2-5.5km'!AK68</f>
        <v>2.9767288943999972</v>
      </c>
      <c r="AL68" s="170">
        <f>AK68+'(3) MB_Glaciers_R23p2-5.5km'!AL68</f>
        <v>1.6587597295999972</v>
      </c>
      <c r="AM68" s="170">
        <f>AL68+'(3) MB_Glaciers_R23p2-5.5km'!AM68</f>
        <v>-1.5161210164000032</v>
      </c>
      <c r="AN68" s="170">
        <f>AM68+'(3) MB_Glaciers_R23p2-5.5km'!AN68</f>
        <v>-4.4330875444000037</v>
      </c>
      <c r="AO68" s="170">
        <f>AN68+'(3) MB_Glaciers_R23p2-5.5km'!AO68</f>
        <v>-6.8440070696000044</v>
      </c>
      <c r="AP68" s="170">
        <f>AO68+'(3) MB_Glaciers_R23p2-5.5km'!AP68</f>
        <v>-7.9815285676000034</v>
      </c>
      <c r="AQ68" s="170">
        <f>AP68+'(3) MB_Glaciers_R23p2-5.5km'!AQ68</f>
        <v>-10.535603541200004</v>
      </c>
      <c r="AR68" s="170">
        <f>AQ68+'(3) MB_Glaciers_R23p2-5.5km'!AR68</f>
        <v>-12.763417998800005</v>
      </c>
      <c r="AS68" s="170">
        <f>AR68+'(3) MB_Glaciers_R23p2-5.5km'!AS68</f>
        <v>-14.700954828000004</v>
      </c>
      <c r="AT68" s="170">
        <f>AS68+'(3) MB_Glaciers_R23p2-5.5km'!AT68</f>
        <v>-17.479614758000004</v>
      </c>
      <c r="AU68" s="170">
        <f>AT68+'(3) MB_Glaciers_R23p2-5.5km'!AU68</f>
        <v>-19.671450319600005</v>
      </c>
      <c r="AV68" s="170">
        <f>AU68+'(3) MB_Glaciers_R23p2-5.5km'!AV68</f>
        <v>-21.822949431600009</v>
      </c>
      <c r="AW68" s="2">
        <f>AV68+'(3) MB_Glaciers_R23p2-5.5km'!AW68</f>
        <v>-24.022833720000008</v>
      </c>
      <c r="BB68" s="2">
        <f>SQRT('(5) year_D_R23p2-5.5km'!BN66^2+'(5) year_D_R23p2-5.5km'!$M66^2)</f>
        <v>0.89507501924404698</v>
      </c>
      <c r="BC68" s="2">
        <f>SQRT(SUMSQ('(3) MB_Glaciers_R23p2-5.5km'!$BD68:BE68))</f>
        <v>1.1528720795076088</v>
      </c>
      <c r="BD68" s="2">
        <f>SQRT(SUMSQ('(3) MB_Glaciers_R23p2-5.5km'!$BD68:BF68))</f>
        <v>1.2877904160361744</v>
      </c>
      <c r="BE68" s="2">
        <f>SQRT(SUMSQ('(3) MB_Glaciers_R23p2-5.5km'!$BD68:BG68))</f>
        <v>1.3755682354392693</v>
      </c>
      <c r="BF68" s="2">
        <f>SQRT(SUMSQ('(3) MB_Glaciers_R23p2-5.5km'!$BD68:BH68))</f>
        <v>1.4668319007391335</v>
      </c>
      <c r="BG68" s="2">
        <f>SQRT(SUMSQ('(3) MB_Glaciers_R23p2-5.5km'!$BD68:BI68))</f>
        <v>1.5744706848266274</v>
      </c>
      <c r="BH68" s="2">
        <f>SQRT(SUMSQ('(3) MB_Glaciers_R23p2-5.5km'!$BD68:BJ68))</f>
        <v>1.7012289359194259</v>
      </c>
      <c r="BI68" s="2">
        <f>SQRT(SUMSQ('(3) MB_Glaciers_R23p2-5.5km'!$BD68:BK68))</f>
        <v>1.8473630535762597</v>
      </c>
      <c r="BJ68" s="2">
        <f>SQRT(SUMSQ('(3) MB_Glaciers_R23p2-5.5km'!$BD68:BL68))</f>
        <v>2.0138420067470082</v>
      </c>
      <c r="BK68" s="2">
        <f>SQRT(SUMSQ('(3) MB_Glaciers_R23p2-5.5km'!$BD68:BM68))</f>
        <v>2.1369856593540746</v>
      </c>
      <c r="BL68" s="2">
        <f>SQRT(SUMSQ('(3) MB_Glaciers_R23p2-5.5km'!$BD68:BN68))</f>
        <v>2.2292707037196342</v>
      </c>
      <c r="BM68" s="2">
        <f>SQRT(SUMSQ('(3) MB_Glaciers_R23p2-5.5km'!$BD68:BO68))</f>
        <v>2.2978977116190982</v>
      </c>
      <c r="BN68" s="2">
        <f>SQRT(SUMSQ('(3) MB_Glaciers_R23p2-5.5km'!$BD68:BP68))</f>
        <v>2.349512983930329</v>
      </c>
      <c r="BO68" s="2">
        <f>SQRT(SUMSQ('(3) MB_Glaciers_R23p2-5.5km'!$BD68:BQ68))</f>
        <v>2.3921894804337782</v>
      </c>
      <c r="BP68" s="2">
        <f>SQRT(SUMSQ('(3) MB_Glaciers_R23p2-5.5km'!$BD68:BR68))</f>
        <v>2.4222911614789653</v>
      </c>
      <c r="BQ68" s="2">
        <f>SQRT(SUMSQ('(3) MB_Glaciers_R23p2-5.5km'!$BD68:BS68))</f>
        <v>2.4652693040003313</v>
      </c>
      <c r="BR68" s="2">
        <f>SQRT(SUMSQ('(3) MB_Glaciers_R23p2-5.5km'!$BD68:BT68))</f>
        <v>2.5060501753837108</v>
      </c>
      <c r="BS68" s="2">
        <f>SQRT(SUMSQ('(3) MB_Glaciers_R23p2-5.5km'!$BD68:BU68))</f>
        <v>2.5486292714939385</v>
      </c>
      <c r="BT68" s="2">
        <f>SQRT(SUMSQ('(3) MB_Glaciers_R23p2-5.5km'!$BD68:BV68))</f>
        <v>2.5886943935182223</v>
      </c>
      <c r="BU68" s="2">
        <f>SQRT(SUMSQ('(3) MB_Glaciers_R23p2-5.5km'!$BD68:BW68))</f>
        <v>2.6291200206497649</v>
      </c>
      <c r="BV68" s="2">
        <f>SQRT(SUMSQ('(3) MB_Glaciers_R23p2-5.5km'!$BD68:BX68))</f>
        <v>2.6594910751656924</v>
      </c>
      <c r="BW68" s="2">
        <f>SQRT(SUMSQ('(3) MB_Glaciers_R23p2-5.5km'!$BD68:BY68))</f>
        <v>2.6927401749660369</v>
      </c>
      <c r="BX68" s="2">
        <f>SQRT(SUMSQ('(3) MB_Glaciers_R23p2-5.5km'!$BD68:BZ68))</f>
        <v>2.7342812702374468</v>
      </c>
      <c r="BY68" s="2">
        <f>SQRT(SUMSQ('(3) MB_Glaciers_R23p2-5.5km'!$BD68:CA68))</f>
        <v>2.7723751779048351</v>
      </c>
      <c r="BZ68" s="2">
        <f>SQRT(SUMSQ('(3) MB_Glaciers_R23p2-5.5km'!$BD68:CB68))</f>
        <v>2.810073208543109</v>
      </c>
      <c r="CA68" s="2">
        <f>SQRT(SUMSQ('(3) MB_Glaciers_R23p2-5.5km'!$BD68:CC68))</f>
        <v>2.8498717189882923</v>
      </c>
      <c r="CB68" s="2">
        <f>SQRT(SUMSQ('(3) MB_Glaciers_R23p2-5.5km'!$BD68:CD68))</f>
        <v>2.8838904819986957</v>
      </c>
      <c r="CC68" s="2">
        <f>SQRT(SUMSQ('(3) MB_Glaciers_R23p2-5.5km'!$BD68:CE68))</f>
        <v>2.9037256913978022</v>
      </c>
      <c r="CD68" s="2">
        <f>SQRT(SUMSQ('(3) MB_Glaciers_R23p2-5.5km'!$BD68:CF68))</f>
        <v>2.9336774254337441</v>
      </c>
      <c r="CE68" s="2">
        <f>SQRT(SUMSQ('(3) MB_Glaciers_R23p2-5.5km'!$BD68:CG68))</f>
        <v>2.961877819161538</v>
      </c>
      <c r="CF68" s="2">
        <f>SQRT(SUMSQ('(3) MB_Glaciers_R23p2-5.5km'!$BD68:CH68))</f>
        <v>2.9915736575241696</v>
      </c>
      <c r="CG68" s="2">
        <f>SQRT(SUMSQ('(3) MB_Glaciers_R23p2-5.5km'!$BD68:CI68))</f>
        <v>3.0255716907425962</v>
      </c>
      <c r="CH68" s="2">
        <f>SQRT(SUMSQ('(3) MB_Glaciers_R23p2-5.5km'!$BD68:CJ68))</f>
        <v>3.0776616916082187</v>
      </c>
      <c r="CI68" s="2">
        <f>SQRT(SUMSQ('(3) MB_Glaciers_R23p2-5.5km'!$BD68:CK68))</f>
        <v>3.1415779406169357</v>
      </c>
      <c r="CJ68" s="2">
        <f>SQRT(SUMSQ('(3) MB_Glaciers_R23p2-5.5km'!$BD68:CL68))</f>
        <v>3.2021900856327239</v>
      </c>
      <c r="CK68" s="2">
        <f>SQRT(SUMSQ('(3) MB_Glaciers_R23p2-5.5km'!$BD68:CM68))</f>
        <v>3.260654546594123</v>
      </c>
      <c r="CL68" s="2">
        <f>SQRT(SUMSQ('(3) MB_Glaciers_R23p2-5.5km'!$BD68:CN68))</f>
        <v>3.3197040157631927</v>
      </c>
      <c r="CM68" s="2">
        <f>SQRT(SUMSQ('(3) MB_Glaciers_R23p2-5.5km'!$BD68:CO68))</f>
        <v>3.3832426907275162</v>
      </c>
      <c r="CN68" s="2">
        <f>SQRT(SUMSQ('(3) MB_Glaciers_R23p2-5.5km'!$BD68:CP68))</f>
        <v>3.4498881789393856</v>
      </c>
      <c r="CO68" s="2">
        <f>SQRT(SUMSQ('(3) MB_Glaciers_R23p2-5.5km'!$BD68:CQ68))</f>
        <v>3.5197297880511687</v>
      </c>
      <c r="CP68" s="2">
        <f>SQRT(SUMSQ('(3) MB_Glaciers_R23p2-5.5km'!$BD68:CR68))</f>
        <v>3.5929838669546856</v>
      </c>
      <c r="CQ68" s="2">
        <f>SQRT(SUMSQ('(3) MB_Glaciers_R23p2-5.5km'!$BD68:CS68))</f>
        <v>3.6633360673456186</v>
      </c>
      <c r="CR68" s="2">
        <f>SQRT(SUMSQ('(3) MB_Glaciers_R23p2-5.5km'!$BD68:CT68))</f>
        <v>3.7263490109890123</v>
      </c>
      <c r="CS68" s="2">
        <f>SQRT(SUMSQ('(3) MB_Glaciers_R23p2-5.5km'!$BD68:CU68))</f>
        <v>3.7829607468315469</v>
      </c>
      <c r="CT68" s="2">
        <f>SQRT(SUMSQ('(3) MB_Glaciers_R23p2-5.5km'!$BD68:CV68))</f>
        <v>3.8405275902360594</v>
      </c>
      <c r="CU68" s="2">
        <f>SQRT(SUMSQ('(3) MB_Glaciers_R23p2-5.5km'!$BD68:CW68))</f>
        <v>3.9188968759727993</v>
      </c>
      <c r="CV68" s="2">
        <f>SQRT(SUMSQ('(3) MB_Glaciers_R23p2-5.5km'!$BD68:CX68))</f>
        <v>4.0083006191307033</v>
      </c>
    </row>
    <row r="69" spans="1:100" x14ac:dyDescent="0.2">
      <c r="A69" s="169" t="s">
        <v>149</v>
      </c>
      <c r="B69" s="3" t="s">
        <v>176</v>
      </c>
      <c r="C69" s="170">
        <f>'(3) MB_Glaciers_R23p2-5.5km'!C69</f>
        <v>1.03E-2</v>
      </c>
      <c r="D69" s="170">
        <f>C69+'(3) MB_Glaciers_R23p2-5.5km'!D69</f>
        <v>2.06E-2</v>
      </c>
      <c r="E69" s="170">
        <f>D69+'(3) MB_Glaciers_R23p2-5.5km'!E69</f>
        <v>4.0899999999999999E-2</v>
      </c>
      <c r="F69" s="170">
        <f>E69+'(3) MB_Glaciers_R23p2-5.5km'!F69</f>
        <v>4.1200000000000001E-2</v>
      </c>
      <c r="G69" s="170">
        <f>F69+'(3) MB_Glaciers_R23p2-5.5km'!G69</f>
        <v>5.1500000000000004E-2</v>
      </c>
      <c r="H69" s="170">
        <f>G69+'(3) MB_Glaciers_R23p2-5.5km'!H69</f>
        <v>7.1800000000000003E-2</v>
      </c>
      <c r="I69" s="170">
        <f>H69+'(3) MB_Glaciers_R23p2-5.5km'!I69</f>
        <v>8.2100000000000006E-2</v>
      </c>
      <c r="J69" s="170">
        <f>I69+'(3) MB_Glaciers_R23p2-5.5km'!J69</f>
        <v>9.240000000000001E-2</v>
      </c>
      <c r="K69" s="170">
        <f>J69+'(3) MB_Glaciers_R23p2-5.5km'!K69</f>
        <v>0.10270000000000001</v>
      </c>
      <c r="L69" s="170">
        <f>K69+'(3) MB_Glaciers_R23p2-5.5km'!L69</f>
        <v>0.10300000000000001</v>
      </c>
      <c r="M69" s="170">
        <f>L69+'(3) MB_Glaciers_R23p2-5.5km'!M69</f>
        <v>0.11330000000000001</v>
      </c>
      <c r="N69" s="170">
        <f>M69+'(3) MB_Glaciers_R23p2-5.5km'!N69</f>
        <v>9.3600000000000017E-2</v>
      </c>
      <c r="O69" s="170">
        <f>N69+'(3) MB_Glaciers_R23p2-5.5km'!O69</f>
        <v>7.3900000000000021E-2</v>
      </c>
      <c r="P69" s="170">
        <f>O69+'(3) MB_Glaciers_R23p2-5.5km'!P69</f>
        <v>5.4200000000000019E-2</v>
      </c>
      <c r="Q69" s="170">
        <f>P69+'(3) MB_Glaciers_R23p2-5.5km'!Q69</f>
        <v>5.4500000000000021E-2</v>
      </c>
      <c r="R69" s="170">
        <f>Q69+'(3) MB_Glaciers_R23p2-5.5km'!R69</f>
        <v>7.4800000000000019E-2</v>
      </c>
      <c r="S69" s="170">
        <f>R69+'(3) MB_Glaciers_R23p2-5.5km'!S69</f>
        <v>6.5100000000000019E-2</v>
      </c>
      <c r="T69" s="170">
        <f>S69+'(3) MB_Glaciers_R23p2-5.5km'!T69</f>
        <v>5.5400000000000019E-2</v>
      </c>
      <c r="U69" s="170">
        <f>T69+'(3) MB_Glaciers_R23p2-5.5km'!U69</f>
        <v>6.5700000000000022E-2</v>
      </c>
      <c r="V69" s="170">
        <f>U69+'(3) MB_Glaciers_R23p2-5.5km'!V69</f>
        <v>5.6000000000000022E-2</v>
      </c>
      <c r="W69" s="170">
        <f>V69+'(3) MB_Glaciers_R23p2-5.5km'!W69</f>
        <v>5.6300000000000024E-2</v>
      </c>
      <c r="X69" s="170">
        <f>W69+'(3) MB_Glaciers_R23p2-5.5km'!X69</f>
        <v>6.660000000000002E-2</v>
      </c>
      <c r="Y69" s="170">
        <f>X69+'(3) MB_Glaciers_R23p2-5.5km'!Y69</f>
        <v>5.690000000000002E-2</v>
      </c>
      <c r="Z69" s="170">
        <f>Y69+'(3) MB_Glaciers_R23p2-5.5km'!Z69</f>
        <v>3.7200000000000018E-2</v>
      </c>
      <c r="AA69" s="170">
        <f>Z69+'(3) MB_Glaciers_R23p2-5.5km'!AA69</f>
        <v>3.7500000000000019E-2</v>
      </c>
      <c r="AB69" s="170">
        <f>AA69+'(3) MB_Glaciers_R23p2-5.5km'!AB69</f>
        <v>6.7800000000000027E-2</v>
      </c>
      <c r="AC69" s="170">
        <f>AB69+'(3) MB_Glaciers_R23p2-5.5km'!AC69</f>
        <v>7.8100000000000031E-2</v>
      </c>
      <c r="AD69" s="170">
        <f>AC69+'(3) MB_Glaciers_R23p2-5.5km'!AD69</f>
        <v>5.8400000000000028E-2</v>
      </c>
      <c r="AE69" s="170">
        <f>AD69+'(3) MB_Glaciers_R23p2-5.5km'!AE69</f>
        <v>2.8700000000000028E-2</v>
      </c>
      <c r="AF69" s="170">
        <f>AE69+'(3) MB_Glaciers_R23p2-5.5km'!AF69</f>
        <v>9.0000000000000253E-3</v>
      </c>
      <c r="AG69" s="170">
        <f>AF69+'(3) MB_Glaciers_R23p2-5.5km'!AG69</f>
        <v>-6.9999999999997495E-4</v>
      </c>
      <c r="AH69" s="170">
        <f>AG69+'(3) MB_Glaciers_R23p2-5.5km'!AH69</f>
        <v>-2.0399999999999977E-2</v>
      </c>
      <c r="AI69" s="170">
        <f>AH69+'(3) MB_Glaciers_R23p2-5.5km'!AI69</f>
        <v>-4.0099999999999983E-2</v>
      </c>
      <c r="AJ69" s="170">
        <f>AI69+'(3) MB_Glaciers_R23p2-5.5km'!AJ69</f>
        <v>-1.9799999999999984E-2</v>
      </c>
      <c r="AK69" s="170">
        <f>AJ69+'(3) MB_Glaciers_R23p2-5.5km'!AK69</f>
        <v>-4.9499999999999988E-2</v>
      </c>
      <c r="AL69" s="170">
        <f>AK69+'(3) MB_Glaciers_R23p2-5.5km'!AL69</f>
        <v>-5.9199999999999989E-2</v>
      </c>
      <c r="AM69" s="170">
        <f>AL69+'(3) MB_Glaciers_R23p2-5.5km'!AM69</f>
        <v>-0.1089</v>
      </c>
      <c r="AN69" s="170">
        <f>AM69+'(3) MB_Glaciers_R23p2-5.5km'!AN69</f>
        <v>-0.1386</v>
      </c>
      <c r="AO69" s="170">
        <f>AN69+'(3) MB_Glaciers_R23p2-5.5km'!AO69</f>
        <v>-0.1983</v>
      </c>
      <c r="AP69" s="170">
        <f>AO69+'(3) MB_Glaciers_R23p2-5.5km'!AP69</f>
        <v>-0.25800000000000001</v>
      </c>
      <c r="AQ69" s="170">
        <f>AP69+'(3) MB_Glaciers_R23p2-5.5km'!AQ69</f>
        <v>-0.32769999999999999</v>
      </c>
      <c r="AR69" s="170">
        <f>AQ69+'(3) MB_Glaciers_R23p2-5.5km'!AR69</f>
        <v>-0.37740000000000001</v>
      </c>
      <c r="AS69" s="170">
        <f>AR69+'(3) MB_Glaciers_R23p2-5.5km'!AS69</f>
        <v>-0.39710000000000001</v>
      </c>
      <c r="AT69" s="170">
        <f>AS69+'(3) MB_Glaciers_R23p2-5.5km'!AT69</f>
        <v>-0.43680000000000002</v>
      </c>
      <c r="AU69" s="170">
        <f>AT69+'(3) MB_Glaciers_R23p2-5.5km'!AU69</f>
        <v>-0.50650000000000006</v>
      </c>
      <c r="AV69" s="170">
        <f>AU69+'(3) MB_Glaciers_R23p2-5.5km'!AV69</f>
        <v>-0.55620000000000003</v>
      </c>
      <c r="AW69" s="2">
        <f>AV69+'(3) MB_Glaciers_R23p2-5.5km'!AW69</f>
        <v>-0.57590000000000008</v>
      </c>
      <c r="BB69" s="2">
        <f>SQRT('(5) year_D_R23p2-5.5km'!BN67^2+'(5) year_D_R23p2-5.5km'!$M67^2)</f>
        <v>2.5670040404367528E-3</v>
      </c>
      <c r="BC69" s="2">
        <f>SQRT(SUMSQ('(3) MB_Glaciers_R23p2-5.5km'!$BD69:BE69))</f>
        <v>3.6302919286521889E-3</v>
      </c>
      <c r="BD69" s="2">
        <f>SQRT(SUMSQ('(3) MB_Glaciers_R23p2-5.5km'!$BD69:BF69))</f>
        <v>4.4461814212710489E-3</v>
      </c>
      <c r="BE69" s="2">
        <f>SQRT(SUMSQ('(3) MB_Glaciers_R23p2-5.5km'!$BD69:BG69))</f>
        <v>5.1340080808735056E-3</v>
      </c>
      <c r="BF69" s="2">
        <f>SQRT(SUMSQ('(3) MB_Glaciers_R23p2-5.5km'!$BD69:BH69))</f>
        <v>5.7399955329331988E-3</v>
      </c>
      <c r="BG69" s="2">
        <f>SQRT(SUMSQ('(3) MB_Glaciers_R23p2-5.5km'!$BD69:BI69))</f>
        <v>6.2878500667328009E-3</v>
      </c>
      <c r="BH69" s="2">
        <f>SQRT(SUMSQ('(3) MB_Glaciers_R23p2-5.5km'!$BD69:BJ69))</f>
        <v>6.7916543054936402E-3</v>
      </c>
      <c r="BI69" s="2">
        <f>SQRT(SUMSQ('(3) MB_Glaciers_R23p2-5.5km'!$BD69:BK69))</f>
        <v>7.2605838573043778E-3</v>
      </c>
      <c r="BJ69" s="2">
        <f>SQRT(SUMSQ('(3) MB_Glaciers_R23p2-5.5km'!$BD69:BL69))</f>
        <v>7.701012121310258E-3</v>
      </c>
      <c r="BK69" s="2">
        <f>SQRT(SUMSQ('(3) MB_Glaciers_R23p2-5.5km'!$BD69:BM69))</f>
        <v>8.1175795306351103E-3</v>
      </c>
      <c r="BL69" s="2">
        <f>SQRT(SUMSQ('(3) MB_Glaciers_R23p2-5.5km'!$BD69:BN69))</f>
        <v>8.5137892374550096E-3</v>
      </c>
      <c r="BM69" s="2">
        <f>SQRT(SUMSQ('(3) MB_Glaciers_R23p2-5.5km'!$BD69:BO69))</f>
        <v>8.8923628425420977E-3</v>
      </c>
      <c r="BN69" s="2">
        <f>SQRT(SUMSQ('(3) MB_Glaciers_R23p2-5.5km'!$BD69:BP69))</f>
        <v>9.2554646921179477E-3</v>
      </c>
      <c r="BO69" s="2">
        <f>SQRT(SUMSQ('(3) MB_Glaciers_R23p2-5.5km'!$BD69:BQ69))</f>
        <v>9.6048496297787295E-3</v>
      </c>
      <c r="BP69" s="2">
        <f>SQRT(SUMSQ('(3) MB_Glaciers_R23p2-5.5km'!$BD69:BR69))</f>
        <v>9.9419638982586947E-3</v>
      </c>
      <c r="BQ69" s="2">
        <f>SQRT(SUMSQ('(3) MB_Glaciers_R23p2-5.5km'!$BD69:BS69))</f>
        <v>1.0268016161747011E-2</v>
      </c>
      <c r="BR69" s="2">
        <f>SQRT(SUMSQ('(3) MB_Glaciers_R23p2-5.5km'!$BD69:BT69))</f>
        <v>1.0584028800108039E-2</v>
      </c>
      <c r="BS69" s="2">
        <f>SQRT(SUMSQ('(3) MB_Glaciers_R23p2-5.5km'!$BD69:BU69))</f>
        <v>1.0890875785956567E-2</v>
      </c>
      <c r="BT69" s="2">
        <f>SQRT(SUMSQ('(3) MB_Glaciers_R23p2-5.5km'!$BD69:BV69))</f>
        <v>1.1189311199924402E-2</v>
      </c>
      <c r="BU69" s="2">
        <f>SQRT(SUMSQ('(3) MB_Glaciers_R23p2-5.5km'!$BD69:BW69))</f>
        <v>1.1479991065866398E-2</v>
      </c>
      <c r="BV69" s="2">
        <f>SQRT(SUMSQ('(3) MB_Glaciers_R23p2-5.5km'!$BD69:BX69))</f>
        <v>1.1763490324558902E-2</v>
      </c>
      <c r="BW69" s="2">
        <f>SQRT(SUMSQ('(3) MB_Glaciers_R23p2-5.5km'!$BD69:BY69))</f>
        <v>1.2040316206794965E-2</v>
      </c>
      <c r="BX69" s="2">
        <f>SQRT(SUMSQ('(3) MB_Glaciers_R23p2-5.5km'!$BD69:BZ69))</f>
        <v>1.2310918897597698E-2</v>
      </c>
      <c r="BY69" s="2">
        <f>SQRT(SUMSQ('(3) MB_Glaciers_R23p2-5.5km'!$BD69:CA69))</f>
        <v>1.2575700133465602E-2</v>
      </c>
      <c r="BZ69" s="2">
        <f>SQRT(SUMSQ('(3) MB_Glaciers_R23p2-5.5km'!$BD69:CB69))</f>
        <v>1.2835020202183764E-2</v>
      </c>
      <c r="CA69" s="2">
        <f>SQRT(SUMSQ('(3) MB_Glaciers_R23p2-5.5km'!$BD69:CC69))</f>
        <v>1.3089203693658525E-2</v>
      </c>
      <c r="CB69" s="2">
        <f>SQRT(SUMSQ('(3) MB_Glaciers_R23p2-5.5km'!$BD69:CD69))</f>
        <v>1.3338544263813146E-2</v>
      </c>
      <c r="CC69" s="2">
        <f>SQRT(SUMSQ('(3) MB_Glaciers_R23p2-5.5km'!$BD69:CE69))</f>
        <v>1.358330861098728E-2</v>
      </c>
      <c r="CD69" s="2">
        <f>SQRT(SUMSQ('(3) MB_Glaciers_R23p2-5.5km'!$BD69:CF69))</f>
        <v>1.3823739818332079E-2</v>
      </c>
      <c r="CE69" s="2">
        <f>SQRT(SUMSQ('(3) MB_Glaciers_R23p2-5.5km'!$BD69:CG69))</f>
        <v>1.406006018154113E-2</v>
      </c>
      <c r="CF69" s="2">
        <f>SQRT(SUMSQ('(3) MB_Glaciers_R23p2-5.5km'!$BD69:CH69))</f>
        <v>1.4292473615584429E-2</v>
      </c>
      <c r="CG69" s="2">
        <f>SQRT(SUMSQ('(3) MB_Glaciers_R23p2-5.5km'!$BD69:CI69))</f>
        <v>1.4521167714608756E-2</v>
      </c>
      <c r="CH69" s="2">
        <f>SQRT(SUMSQ('(3) MB_Glaciers_R23p2-5.5km'!$BD69:CJ69))</f>
        <v>1.4746315524205165E-2</v>
      </c>
      <c r="CI69" s="2">
        <f>SQRT(SUMSQ('(3) MB_Glaciers_R23p2-5.5km'!$BD69:CK69))</f>
        <v>1.4968077073660225E-2</v>
      </c>
      <c r="CJ69" s="2">
        <f>SQRT(SUMSQ('(3) MB_Glaciers_R23p2-5.5km'!$BD69:CL69))</f>
        <v>1.5186600706762903E-2</v>
      </c>
      <c r="CK69" s="2">
        <f>SQRT(SUMSQ('(3) MB_Glaciers_R23p2-5.5km'!$BD69:CM69))</f>
        <v>1.5402024242620516E-2</v>
      </c>
      <c r="CL69" s="2">
        <f>SQRT(SUMSQ('(3) MB_Glaciers_R23p2-5.5km'!$BD69:CN69))</f>
        <v>1.5614475992292817E-2</v>
      </c>
      <c r="CM69" s="2">
        <f>SQRT(SUMSQ('(3) MB_Glaciers_R23p2-5.5km'!$BD69:CO69))</f>
        <v>1.582407565254626E-2</v>
      </c>
      <c r="CN69" s="2">
        <f>SQRT(SUMSQ('(3) MB_Glaciers_R23p2-5.5km'!$BD69:CP69))</f>
        <v>1.6030935094408123E-2</v>
      </c>
      <c r="CO69" s="2">
        <f>SQRT(SUMSQ('(3) MB_Glaciers_R23p2-5.5km'!$BD69:CQ69))</f>
        <v>1.6235159061270221E-2</v>
      </c>
      <c r="CP69" s="2">
        <f>SQRT(SUMSQ('(3) MB_Glaciers_R23p2-5.5km'!$BD69:CR69))</f>
        <v>1.6436845788908624E-2</v>
      </c>
      <c r="CQ69" s="2">
        <f>SQRT(SUMSQ('(3) MB_Glaciers_R23p2-5.5km'!$BD69:CS69))</f>
        <v>1.6636087557835882E-2</v>
      </c>
      <c r="CR69" s="2">
        <f>SQRT(SUMSQ('(3) MB_Glaciers_R23p2-5.5km'!$BD69:CT69))</f>
        <v>1.6832971186798853E-2</v>
      </c>
      <c r="CS69" s="2">
        <f>SQRT(SUMSQ('(3) MB_Glaciers_R23p2-5.5km'!$BD69:CU69))</f>
        <v>1.7027578474910019E-2</v>
      </c>
      <c r="CT69" s="2">
        <f>SQRT(SUMSQ('(3) MB_Glaciers_R23p2-5.5km'!$BD69:CV69))</f>
        <v>1.7219986598799596E-2</v>
      </c>
      <c r="CU69" s="2">
        <f>SQRT(SUMSQ('(3) MB_Glaciers_R23p2-5.5km'!$BD69:CW69))</f>
        <v>1.7410268470257898E-2</v>
      </c>
      <c r="CV69" s="2">
        <f>SQRT(SUMSQ('(3) MB_Glaciers_R23p2-5.5km'!$BD69:CX69))</f>
        <v>1.7598493059068292E-2</v>
      </c>
    </row>
    <row r="70" spans="1:100" x14ac:dyDescent="0.2">
      <c r="A70" s="207" t="s">
        <v>28</v>
      </c>
      <c r="B70" s="54" t="s">
        <v>176</v>
      </c>
      <c r="C70" s="208">
        <f>'(3) MB_Glaciers_R23p2-5.5km'!C70</f>
        <v>-1.3241535999999994</v>
      </c>
      <c r="D70" s="208">
        <f>C70+'(3) MB_Glaciers_R23p2-5.5km'!D70</f>
        <v>-2.448307199999999</v>
      </c>
      <c r="E70" s="208">
        <f>D70+'(3) MB_Glaciers_R23p2-5.5km'!E70</f>
        <v>-2.7124607999999983</v>
      </c>
      <c r="F70" s="208">
        <f>E70+'(3) MB_Glaciers_R23p2-5.5km'!F70</f>
        <v>-4.4966143999999977</v>
      </c>
      <c r="G70" s="208">
        <f>F70+'(3) MB_Glaciers_R23p2-5.5km'!G70</f>
        <v>-5.0317527999999978</v>
      </c>
      <c r="H70" s="208">
        <f>G70+'(3) MB_Glaciers_R23p2-5.5km'!H70</f>
        <v>-4.9716463999999982</v>
      </c>
      <c r="I70" s="208">
        <f>H70+'(3) MB_Glaciers_R23p2-5.5km'!I70</f>
        <v>-6.7962951999999985</v>
      </c>
      <c r="J70" s="208">
        <f>I70+'(3) MB_Glaciers_R23p2-5.5km'!J70</f>
        <v>-7.3956991999999993</v>
      </c>
      <c r="K70" s="208">
        <f>J70+'(3) MB_Glaciers_R23p2-5.5km'!K70</f>
        <v>-8.3698583999999983</v>
      </c>
      <c r="L70" s="208">
        <f>K70+'(3) MB_Glaciers_R23p2-5.5km'!L70</f>
        <v>-9.6287727999999984</v>
      </c>
      <c r="M70" s="208">
        <f>L70+'(3) MB_Glaciers_R23p2-5.5km'!M70</f>
        <v>-10.598671999999999</v>
      </c>
      <c r="N70" s="208">
        <f>M70+'(3) MB_Glaciers_R23p2-5.5km'!N70</f>
        <v>-12.2933264</v>
      </c>
      <c r="O70" s="208">
        <f>N70+'(3) MB_Glaciers_R23p2-5.5km'!O70</f>
        <v>-14.322736000000001</v>
      </c>
      <c r="P70" s="208">
        <f>O70+'(3) MB_Glaciers_R23p2-5.5km'!P70</f>
        <v>-15.216900800000001</v>
      </c>
      <c r="Q70" s="208">
        <f>P70+'(3) MB_Glaciers_R23p2-5.5km'!Q70</f>
        <v>-15.867300800000001</v>
      </c>
      <c r="R70" s="208">
        <f>Q70+'(3) MB_Glaciers_R23p2-5.5km'!R70</f>
        <v>-15.754915200000001</v>
      </c>
      <c r="S70" s="208">
        <f>R70+'(3) MB_Glaciers_R23p2-5.5km'!S70</f>
        <v>-16.713134457599999</v>
      </c>
      <c r="T70" s="208">
        <f>S70+'(3) MB_Glaciers_R23p2-5.5km'!T70</f>
        <v>-16.793389036800001</v>
      </c>
      <c r="U70" s="208">
        <f>T70+'(3) MB_Glaciers_R23p2-5.5km'!U70</f>
        <v>-18.0648610768</v>
      </c>
      <c r="V70" s="208">
        <f>U70+'(3) MB_Glaciers_R23p2-5.5km'!V70</f>
        <v>-19.192109716800001</v>
      </c>
      <c r="W70" s="208">
        <f>V70+'(3) MB_Glaciers_R23p2-5.5km'!W70</f>
        <v>-20.401025220800001</v>
      </c>
      <c r="X70" s="208">
        <f>W70+'(3) MB_Glaciers_R23p2-5.5km'!X70</f>
        <v>-19.974425764800003</v>
      </c>
      <c r="Y70" s="208">
        <f>X70+'(3) MB_Glaciers_R23p2-5.5km'!Y70</f>
        <v>-20.722907846400002</v>
      </c>
      <c r="Z70" s="208">
        <f>Y70+'(3) MB_Glaciers_R23p2-5.5km'!Z70</f>
        <v>-20.9028340224</v>
      </c>
      <c r="AA70" s="208">
        <f>Z70+'(3) MB_Glaciers_R23p2-5.5km'!AA70</f>
        <v>-20.496094683199999</v>
      </c>
      <c r="AB70" s="208">
        <f>AA70+'(3) MB_Glaciers_R23p2-5.5km'!AB70</f>
        <v>-20.754280875199999</v>
      </c>
      <c r="AC70" s="208">
        <f>AB70+'(3) MB_Glaciers_R23p2-5.5km'!AC70</f>
        <v>-21.179976804799999</v>
      </c>
      <c r="AD70" s="208">
        <f>AC70+'(3) MB_Glaciers_R23p2-5.5km'!AD70</f>
        <v>-21.8940461296</v>
      </c>
      <c r="AE70" s="208">
        <f>AD70+'(3) MB_Glaciers_R23p2-5.5km'!AE70</f>
        <v>-22.4152814224</v>
      </c>
      <c r="AF70" s="208">
        <f>AE70+'(3) MB_Glaciers_R23p2-5.5km'!AF70</f>
        <v>-22.14419844</v>
      </c>
      <c r="AG70" s="208">
        <f>AF70+'(3) MB_Glaciers_R23p2-5.5km'!AG70</f>
        <v>-22.766754903999999</v>
      </c>
      <c r="AH70" s="208">
        <f>AG70+'(3) MB_Glaciers_R23p2-5.5km'!AH70</f>
        <v>-23.9392052448</v>
      </c>
      <c r="AI70" s="208">
        <f>AH70+'(3) MB_Glaciers_R23p2-5.5km'!AI70</f>
        <v>-24.4177780208</v>
      </c>
      <c r="AJ70" s="208">
        <f>AI70+'(3) MB_Glaciers_R23p2-5.5km'!AJ70</f>
        <v>-23.218312304000001</v>
      </c>
      <c r="AK70" s="208">
        <f>AJ70+'(3) MB_Glaciers_R23p2-5.5km'!AK70</f>
        <v>-24.515015308800002</v>
      </c>
      <c r="AL70" s="208">
        <f>AK70+'(3) MB_Glaciers_R23p2-5.5km'!AL70</f>
        <v>-25.133314470400002</v>
      </c>
      <c r="AM70" s="208">
        <f>AL70+'(3) MB_Glaciers_R23p2-5.5km'!AM70</f>
        <v>-27.239288194400004</v>
      </c>
      <c r="AN70" s="208">
        <f>AM70+'(3) MB_Glaciers_R23p2-5.5km'!AN70</f>
        <v>-29.026045814400003</v>
      </c>
      <c r="AO70" s="208">
        <f>AN70+'(3) MB_Glaciers_R23p2-5.5km'!AO70</f>
        <v>-30.092050632000003</v>
      </c>
      <c r="AP70" s="208">
        <f>AO70+'(3) MB_Glaciers_R23p2-5.5km'!AP70</f>
        <v>-30.631505272000002</v>
      </c>
      <c r="AQ70" s="208">
        <f>AP70+'(3) MB_Glaciers_R23p2-5.5km'!AQ70</f>
        <v>-31.733359889600003</v>
      </c>
      <c r="AR70" s="208">
        <f>AQ70+'(3) MB_Glaciers_R23p2-5.5km'!AR70</f>
        <v>-32.4208698224</v>
      </c>
      <c r="AS70" s="208">
        <f>AR70+'(3) MB_Glaciers_R23p2-5.5km'!AS70</f>
        <v>-33.480454138399999</v>
      </c>
      <c r="AT70" s="208">
        <f>AS70+'(3) MB_Glaciers_R23p2-5.5km'!AT70</f>
        <v>-35.712733880800002</v>
      </c>
      <c r="AU70" s="208">
        <f>AT70+'(3) MB_Glaciers_R23p2-5.5km'!AU70</f>
        <v>-37.294733367200003</v>
      </c>
      <c r="AV70" s="208">
        <f>AU70+'(3) MB_Glaciers_R23p2-5.5km'!AV70</f>
        <v>-40.679025639200006</v>
      </c>
      <c r="AW70" s="90">
        <f>AV70+'(3) MB_Glaciers_R23p2-5.5km'!AW70</f>
        <v>-45.081352415200008</v>
      </c>
      <c r="BB70" s="2">
        <f>SQRT('(5) year_D_R23p2-5.5km'!BN68^2+'(5) year_D_R23p2-5.5km'!$M68^2)</f>
        <v>0.97691455802456406</v>
      </c>
      <c r="BC70" s="2">
        <f>SQRT(SUMSQ('(3) MB_Glaciers_R23p2-5.5km'!$BD70:BE70))</f>
        <v>1.2531783685477531</v>
      </c>
      <c r="BD70" s="2">
        <f>SQRT(SUMSQ('(3) MB_Glaciers_R23p2-5.5km'!$BD70:BF70))</f>
        <v>1.4029708766489888</v>
      </c>
      <c r="BE70" s="2">
        <f>SQRT(SUMSQ('(3) MB_Glaciers_R23p2-5.5km'!$BD70:BG70))</f>
        <v>1.5104178713864267</v>
      </c>
      <c r="BF70" s="2">
        <f>SQRT(SUMSQ('(3) MB_Glaciers_R23p2-5.5km'!$BD70:BH70))</f>
        <v>1.6159725487350192</v>
      </c>
      <c r="BG70" s="2">
        <f>SQRT(SUMSQ('(3) MB_Glaciers_R23p2-5.5km'!$BD70:BI70))</f>
        <v>1.7320917452554647</v>
      </c>
      <c r="BH70" s="2">
        <f>SQRT(SUMSQ('(3) MB_Glaciers_R23p2-5.5km'!$BD70:BJ70))</f>
        <v>1.8663985243647538</v>
      </c>
      <c r="BI70" s="2">
        <f>SQRT(SUMSQ('(3) MB_Glaciers_R23p2-5.5km'!$BD70:BK70))</f>
        <v>2.0221531147539671</v>
      </c>
      <c r="BJ70" s="2">
        <f>SQRT(SUMSQ('(3) MB_Glaciers_R23p2-5.5km'!$BD70:BL70))</f>
        <v>2.1994333438746616</v>
      </c>
      <c r="BK70" s="2">
        <f>SQRT(SUMSQ('(3) MB_Glaciers_R23p2-5.5km'!$BD70:BM70))</f>
        <v>2.3307488714551026</v>
      </c>
      <c r="BL70" s="2">
        <f>SQRT(SUMSQ('(3) MB_Glaciers_R23p2-5.5km'!$BD70:BN70))</f>
        <v>2.4281977423440022</v>
      </c>
      <c r="BM70" s="2">
        <f>SQRT(SUMSQ('(3) MB_Glaciers_R23p2-5.5km'!$BD70:BO70))</f>
        <v>2.5017923028670008</v>
      </c>
      <c r="BN70" s="2">
        <f>SQRT(SUMSQ('(3) MB_Glaciers_R23p2-5.5km'!$BD70:BP70))</f>
        <v>2.5607461340160462</v>
      </c>
      <c r="BO70" s="2">
        <f>SQRT(SUMSQ('(3) MB_Glaciers_R23p2-5.5km'!$BD70:BQ70))</f>
        <v>2.6451923941598947</v>
      </c>
      <c r="BP70" s="2">
        <f>SQRT(SUMSQ('(3) MB_Glaciers_R23p2-5.5km'!$BD70:BR70))</f>
        <v>2.683184882047446</v>
      </c>
      <c r="BQ70" s="2">
        <f>SQRT(SUMSQ('(3) MB_Glaciers_R23p2-5.5km'!$BD70:BS70))</f>
        <v>2.7199776529098414</v>
      </c>
      <c r="BR70" s="2">
        <f>SQRT(SUMSQ('(3) MB_Glaciers_R23p2-5.5km'!$BD70:BT70))</f>
        <v>2.7606407496975538</v>
      </c>
      <c r="BS70" s="2">
        <f>SQRT(SUMSQ('(3) MB_Glaciers_R23p2-5.5km'!$BD70:BU70))</f>
        <v>2.8004917232965916</v>
      </c>
      <c r="BT70" s="2">
        <f>SQRT(SUMSQ('(3) MB_Glaciers_R23p2-5.5km'!$BD70:BV70))</f>
        <v>2.8466028633206539</v>
      </c>
      <c r="BU70" s="2">
        <f>SQRT(SUMSQ('(3) MB_Glaciers_R23p2-5.5km'!$BD70:BW70))</f>
        <v>2.896453102530224</v>
      </c>
      <c r="BV70" s="2">
        <f>SQRT(SUMSQ('(3) MB_Glaciers_R23p2-5.5km'!$BD70:BX70))</f>
        <v>2.9535687870291785</v>
      </c>
      <c r="BW70" s="2">
        <f>SQRT(SUMSQ('(3) MB_Glaciers_R23p2-5.5km'!$BD70:BY70))</f>
        <v>3.003809673943409</v>
      </c>
      <c r="BX70" s="2">
        <f>SQRT(SUMSQ('(3) MB_Glaciers_R23p2-5.5km'!$BD70:BZ70))</f>
        <v>3.0585942125689161</v>
      </c>
      <c r="BY70" s="2">
        <f>SQRT(SUMSQ('(3) MB_Glaciers_R23p2-5.5km'!$BD70:CA70))</f>
        <v>3.1127678463213089</v>
      </c>
      <c r="BZ70" s="2">
        <f>SQRT(SUMSQ('(3) MB_Glaciers_R23p2-5.5km'!$BD70:CB70))</f>
        <v>3.1652299356290023</v>
      </c>
      <c r="CA70" s="2">
        <f>SQRT(SUMSQ('(3) MB_Glaciers_R23p2-5.5km'!$BD70:CC70))</f>
        <v>3.2428228224005715</v>
      </c>
      <c r="CB70" s="2">
        <f>SQRT(SUMSQ('(3) MB_Glaciers_R23p2-5.5km'!$BD70:CD70))</f>
        <v>3.3038626402713267</v>
      </c>
      <c r="CC70" s="2">
        <f>SQRT(SUMSQ('(3) MB_Glaciers_R23p2-5.5km'!$BD70:CE70))</f>
        <v>3.3394842113230694</v>
      </c>
      <c r="CD70" s="2">
        <f>SQRT(SUMSQ('(3) MB_Glaciers_R23p2-5.5km'!$BD70:CF70))</f>
        <v>3.3718715561393591</v>
      </c>
      <c r="CE70" s="2">
        <f>SQRT(SUMSQ('(3) MB_Glaciers_R23p2-5.5km'!$BD70:CG70))</f>
        <v>3.4051438043924147</v>
      </c>
      <c r="CF70" s="2">
        <f>SQRT(SUMSQ('(3) MB_Glaciers_R23p2-5.5km'!$BD70:CH70))</f>
        <v>3.4474505980766987</v>
      </c>
      <c r="CG70" s="2">
        <f>SQRT(SUMSQ('(3) MB_Glaciers_R23p2-5.5km'!$BD70:CI70))</f>
        <v>3.4896429795433828</v>
      </c>
      <c r="CH70" s="2">
        <f>SQRT(SUMSQ('(3) MB_Glaciers_R23p2-5.5km'!$BD70:CJ70))</f>
        <v>3.5316640377372694</v>
      </c>
      <c r="CI70" s="2">
        <f>SQRT(SUMSQ('(3) MB_Glaciers_R23p2-5.5km'!$BD70:CK70))</f>
        <v>3.5719320721305032</v>
      </c>
      <c r="CJ70" s="2">
        <f>SQRT(SUMSQ('(3) MB_Glaciers_R23p2-5.5km'!$BD70:CL70))</f>
        <v>3.6110633367739826</v>
      </c>
      <c r="CK70" s="2">
        <f>SQRT(SUMSQ('(3) MB_Glaciers_R23p2-5.5km'!$BD70:CM70))</f>
        <v>3.6481772777608796</v>
      </c>
      <c r="CL70" s="2">
        <f>SQRT(SUMSQ('(3) MB_Glaciers_R23p2-5.5km'!$BD70:CN70))</f>
        <v>3.6851585254381027</v>
      </c>
      <c r="CM70" s="2">
        <f>SQRT(SUMSQ('(3) MB_Glaciers_R23p2-5.5km'!$BD70:CO70))</f>
        <v>3.7204306756429064</v>
      </c>
      <c r="CN70" s="2">
        <f>SQRT(SUMSQ('(3) MB_Glaciers_R23p2-5.5km'!$BD70:CP70))</f>
        <v>3.7529067298424774</v>
      </c>
      <c r="CO70" s="2">
        <f>SQRT(SUMSQ('(3) MB_Glaciers_R23p2-5.5km'!$BD70:CQ70))</f>
        <v>3.7942433537262055</v>
      </c>
      <c r="CP70" s="2">
        <f>SQRT(SUMSQ('(3) MB_Glaciers_R23p2-5.5km'!$BD70:CR70))</f>
        <v>3.8319870725457168</v>
      </c>
      <c r="CQ70" s="2">
        <f>SQRT(SUMSQ('(3) MB_Glaciers_R23p2-5.5km'!$BD70:CS70))</f>
        <v>3.8605581680948249</v>
      </c>
      <c r="CR70" s="2">
        <f>SQRT(SUMSQ('(3) MB_Glaciers_R23p2-5.5km'!$BD70:CT70))</f>
        <v>3.8964371034322229</v>
      </c>
      <c r="CS70" s="2">
        <f>SQRT(SUMSQ('(3) MB_Glaciers_R23p2-5.5km'!$BD70:CU70))</f>
        <v>3.9334860777320695</v>
      </c>
      <c r="CT70" s="2">
        <f>SQRT(SUMSQ('(3) MB_Glaciers_R23p2-5.5km'!$BD70:CV70))</f>
        <v>3.9678760501604482</v>
      </c>
      <c r="CU70" s="2">
        <f>SQRT(SUMSQ('(3) MB_Glaciers_R23p2-5.5km'!$BD70:CW70))</f>
        <v>4.0269275615138733</v>
      </c>
      <c r="CV70" s="2">
        <f>SQRT(SUMSQ('(3) MB_Glaciers_R23p2-5.5km'!$BD70:CX70))</f>
        <v>4.1291567749484654</v>
      </c>
    </row>
    <row r="71" spans="1:100" x14ac:dyDescent="0.2">
      <c r="A71" s="169" t="s">
        <v>261</v>
      </c>
      <c r="B71" s="3" t="s">
        <v>176</v>
      </c>
      <c r="C71" s="170">
        <f>'(3) MB_Glaciers_R23p2-5.5km'!C71</f>
        <v>3.5437164E-2</v>
      </c>
      <c r="D71" s="170">
        <f>C71+'(3) MB_Glaciers_R23p2-5.5km'!D71</f>
        <v>7.0874328E-2</v>
      </c>
      <c r="E71" s="170">
        <f>D71+'(3) MB_Glaciers_R23p2-5.5km'!E71</f>
        <v>0.10631149200000001</v>
      </c>
      <c r="F71" s="170">
        <f>E71+'(3) MB_Glaciers_R23p2-5.5km'!F71</f>
        <v>0.14327654620000002</v>
      </c>
      <c r="G71" s="170">
        <f>F71+'(3) MB_Glaciers_R23p2-5.5km'!G71</f>
        <v>0.17181164040000002</v>
      </c>
      <c r="H71" s="170">
        <f>G71+'(3) MB_Glaciers_R23p2-5.5km'!H71</f>
        <v>0.23093683180000002</v>
      </c>
      <c r="I71" s="170">
        <f>H71+'(3) MB_Glaciers_R23p2-5.5km'!I71</f>
        <v>0.27065212039999997</v>
      </c>
      <c r="J71" s="170">
        <f>I71+'(3) MB_Glaciers_R23p2-5.5km'!J71</f>
        <v>0.31091535639999995</v>
      </c>
      <c r="K71" s="170">
        <f>J71+'(3) MB_Glaciers_R23p2-5.5km'!K71</f>
        <v>0.34176868959999995</v>
      </c>
      <c r="L71" s="170">
        <f>K71+'(3) MB_Glaciers_R23p2-5.5km'!L71</f>
        <v>0.37321211999999993</v>
      </c>
      <c r="M71" s="170">
        <f>L71+'(3) MB_Glaciers_R23p2-5.5km'!M71</f>
        <v>0.3752456475999999</v>
      </c>
      <c r="N71" s="170">
        <f>M71+'(3) MB_Glaciers_R23p2-5.5km'!N71</f>
        <v>0.35786927239999988</v>
      </c>
      <c r="O71" s="170">
        <f>N71+'(3) MB_Glaciers_R23p2-5.5km'!O71</f>
        <v>0.34104084459999989</v>
      </c>
      <c r="P71" s="170">
        <f>O71+'(3) MB_Glaciers_R23p2-5.5km'!P71</f>
        <v>0.32480251399999988</v>
      </c>
      <c r="Q71" s="170">
        <f>P71+'(3) MB_Glaciers_R23p2-5.5km'!Q71</f>
        <v>0.34915428059999987</v>
      </c>
      <c r="R71" s="170">
        <f>Q71+'(3) MB_Glaciers_R23p2-5.5km'!R71</f>
        <v>0.41409614439999987</v>
      </c>
      <c r="S71" s="170">
        <f>R71+'(3) MB_Glaciers_R23p2-5.5km'!S71</f>
        <v>0.43016436189999985</v>
      </c>
      <c r="T71" s="170">
        <f>S71+'(3) MB_Glaciers_R23p2-5.5km'!T71</f>
        <v>0.44734470069999988</v>
      </c>
      <c r="U71" s="170">
        <f>T71+'(3) MB_Glaciers_R23p2-5.5km'!U71</f>
        <v>0.49558230349999988</v>
      </c>
      <c r="V71" s="170">
        <f>U71+'(3) MB_Glaciers_R23p2-5.5km'!V71</f>
        <v>0.52490407109999992</v>
      </c>
      <c r="W71" s="170">
        <f>V71+'(3) MB_Glaciers_R23p2-5.5km'!W71</f>
        <v>0.56529577109999996</v>
      </c>
      <c r="X71" s="170">
        <f>W71+'(3) MB_Glaciers_R23p2-5.5km'!X71</f>
        <v>0.59296007109999993</v>
      </c>
      <c r="Y71" s="170">
        <f>X71+'(3) MB_Glaciers_R23p2-5.5km'!Y71</f>
        <v>0.6088064165999999</v>
      </c>
      <c r="Z71" s="170">
        <f>Y71+'(3) MB_Glaciers_R23p2-5.5km'!Z71</f>
        <v>0.63285568699999994</v>
      </c>
      <c r="AA71" s="170">
        <f>Z71+'(3) MB_Glaciers_R23p2-5.5km'!AA71</f>
        <v>0.69340183199999994</v>
      </c>
      <c r="AB71" s="170">
        <f>AA71+'(3) MB_Glaciers_R23p2-5.5km'!AB71</f>
        <v>0.73051554439999999</v>
      </c>
      <c r="AC71" s="170">
        <f>AB71+'(3) MB_Glaciers_R23p2-5.5km'!AC71</f>
        <v>0.79434215889999993</v>
      </c>
      <c r="AD71" s="170">
        <f>AC71+'(3) MB_Glaciers_R23p2-5.5km'!AD71</f>
        <v>0.77093771809999989</v>
      </c>
      <c r="AE71" s="170">
        <f>AD71+'(3) MB_Glaciers_R23p2-5.5km'!AE71</f>
        <v>0.75020670069999984</v>
      </c>
      <c r="AF71" s="170">
        <f>AE71+'(3) MB_Glaciers_R23p2-5.5km'!AF71</f>
        <v>0.75212517749999985</v>
      </c>
      <c r="AG71" s="170">
        <f>AF71+'(3) MB_Glaciers_R23p2-5.5km'!AG71</f>
        <v>0.7423865571999998</v>
      </c>
      <c r="AH71" s="170">
        <f>AG71+'(3) MB_Glaciers_R23p2-5.5km'!AH71</f>
        <v>0.74108991919999978</v>
      </c>
      <c r="AI71" s="170">
        <f>AH71+'(3) MB_Glaciers_R23p2-5.5km'!AI71</f>
        <v>0.70826580059999977</v>
      </c>
      <c r="AJ71" s="170">
        <f>AI71+'(3) MB_Glaciers_R23p2-5.5km'!AJ71</f>
        <v>0.78401226419999981</v>
      </c>
      <c r="AK71" s="170">
        <f>AJ71+'(3) MB_Glaciers_R23p2-5.5km'!AK71</f>
        <v>0.72839335579999975</v>
      </c>
      <c r="AL71" s="170">
        <f>AK71+'(3) MB_Glaciers_R23p2-5.5km'!AL71</f>
        <v>0.69355206819999982</v>
      </c>
      <c r="AM71" s="170">
        <f>AL71+'(3) MB_Glaciers_R23p2-5.5km'!AM71</f>
        <v>0.64178407969999984</v>
      </c>
      <c r="AN71" s="170">
        <f>AM71+'(3) MB_Glaciers_R23p2-5.5km'!AN71</f>
        <v>0.57468537409999987</v>
      </c>
      <c r="AO71" s="170">
        <f>AN71+'(3) MB_Glaciers_R23p2-5.5km'!AO71</f>
        <v>0.53740368049999987</v>
      </c>
      <c r="AP71" s="170">
        <f>AO71+'(3) MB_Glaciers_R23p2-5.5km'!AP71</f>
        <v>0.52999538109999988</v>
      </c>
      <c r="AQ71" s="170">
        <f>AP71+'(3) MB_Glaciers_R23p2-5.5km'!AQ71</f>
        <v>0.47563621699999992</v>
      </c>
      <c r="AR71" s="170">
        <f>AQ71+'(3) MB_Glaciers_R23p2-5.5km'!AR71</f>
        <v>0.4442428269999999</v>
      </c>
      <c r="AS71" s="170">
        <f>AR71+'(3) MB_Glaciers_R23p2-5.5km'!AS71</f>
        <v>0.45573184989999987</v>
      </c>
      <c r="AT71" s="170">
        <f>AS71+'(3) MB_Glaciers_R23p2-5.5km'!AT71</f>
        <v>0.43122037269999985</v>
      </c>
      <c r="AU71" s="170">
        <f>AT71+'(3) MB_Glaciers_R23p2-5.5km'!AU71</f>
        <v>0.38737445569999984</v>
      </c>
      <c r="AV71" s="170">
        <f>AU71+'(3) MB_Glaciers_R23p2-5.5km'!AV71</f>
        <v>0.36328185679999986</v>
      </c>
      <c r="AW71" s="2">
        <f>AV71+'(3) MB_Glaciers_R23p2-5.5km'!AW71</f>
        <v>0.37735284819999987</v>
      </c>
      <c r="BB71" s="2">
        <f>SQRT('(5) year_D_R23p2-5.5km'!BN69^2+'(5) year_D_R23p2-5.5km'!$M69^2)</f>
        <v>1.3946862332039385E-2</v>
      </c>
      <c r="BC71" s="2">
        <f>SQRT(SUMSQ('(3) MB_Glaciers_R23p2-5.5km'!$BD71:BE71))</f>
        <v>1.8924575194651898E-2</v>
      </c>
      <c r="BD71" s="2">
        <f>SQRT(SUMSQ('(3) MB_Glaciers_R23p2-5.5km'!$BD71:BF71))</f>
        <v>2.2615088285583659E-2</v>
      </c>
      <c r="BE71" s="2">
        <f>SQRT(SUMSQ('(3) MB_Glaciers_R23p2-5.5km'!$BD71:BG71))</f>
        <v>2.6746239938217654E-2</v>
      </c>
      <c r="BF71" s="2">
        <f>SQRT(SUMSQ('(3) MB_Glaciers_R23p2-5.5km'!$BD71:BH71))</f>
        <v>3.4529621328595474E-2</v>
      </c>
      <c r="BG71" s="2">
        <f>SQRT(SUMSQ('(3) MB_Glaciers_R23p2-5.5km'!$BD71:BI71))</f>
        <v>4.0811818266773922E-2</v>
      </c>
      <c r="BH71" s="2">
        <f>SQRT(SUMSQ('(3) MB_Glaciers_R23p2-5.5km'!$BD71:BJ71))</f>
        <v>4.6268061341849923E-2</v>
      </c>
      <c r="BI71" s="2">
        <f>SQRT(SUMSQ('(3) MB_Glaciers_R23p2-5.5km'!$BD71:BK71))</f>
        <v>5.1202815634418586E-2</v>
      </c>
      <c r="BJ71" s="2">
        <f>SQRT(SUMSQ('(3) MB_Glaciers_R23p2-5.5km'!$BD71:BL71))</f>
        <v>5.5801229869060033E-2</v>
      </c>
      <c r="BK71" s="2">
        <f>SQRT(SUMSQ('(3) MB_Glaciers_R23p2-5.5km'!$BD71:BM71))</f>
        <v>6.0172902261879928E-2</v>
      </c>
      <c r="BL71" s="2">
        <f>SQRT(SUMSQ('(3) MB_Glaciers_R23p2-5.5km'!$BD71:BN71))</f>
        <v>6.4410586668072214E-2</v>
      </c>
      <c r="BM71" s="2">
        <f>SQRT(SUMSQ('(3) MB_Glaciers_R23p2-5.5km'!$BD71:BO71))</f>
        <v>6.8571122876766449E-2</v>
      </c>
      <c r="BN71" s="2">
        <f>SQRT(SUMSQ('(3) MB_Glaciers_R23p2-5.5km'!$BD71:BP71))</f>
        <v>7.2702805890776573E-2</v>
      </c>
      <c r="BO71" s="2">
        <f>SQRT(SUMSQ('(3) MB_Glaciers_R23p2-5.5km'!$BD71:BQ71))</f>
        <v>7.633997411273627E-2</v>
      </c>
      <c r="BP71" s="2">
        <f>SQRT(SUMSQ('(3) MB_Glaciers_R23p2-5.5km'!$BD71:BR71))</f>
        <v>7.958384820269121E-2</v>
      </c>
      <c r="BQ71" s="2">
        <f>SQRT(SUMSQ('(3) MB_Glaciers_R23p2-5.5km'!$BD71:BS71))</f>
        <v>8.2510572822017333E-2</v>
      </c>
      <c r="BR71" s="2">
        <f>SQRT(SUMSQ('(3) MB_Glaciers_R23p2-5.5km'!$BD71:BT71))</f>
        <v>8.5127359359198893E-2</v>
      </c>
      <c r="BS71" s="2">
        <f>SQRT(SUMSQ('(3) MB_Glaciers_R23p2-5.5km'!$BD71:BU71))</f>
        <v>8.7492096040057588E-2</v>
      </c>
      <c r="BT71" s="2">
        <f>SQRT(SUMSQ('(3) MB_Glaciers_R23p2-5.5km'!$BD71:BV71))</f>
        <v>8.9661662081389162E-2</v>
      </c>
      <c r="BU71" s="2">
        <f>SQRT(SUMSQ('(3) MB_Glaciers_R23p2-5.5km'!$BD71:BW71))</f>
        <v>9.167041428004466E-2</v>
      </c>
      <c r="BV71" s="2">
        <f>SQRT(SUMSQ('(3) MB_Glaciers_R23p2-5.5km'!$BD71:BX71))</f>
        <v>9.2675126882121095E-2</v>
      </c>
      <c r="BW71" s="2">
        <f>SQRT(SUMSQ('(3) MB_Glaciers_R23p2-5.5km'!$BD71:BY71))</f>
        <v>9.3527066166211606E-2</v>
      </c>
      <c r="BX71" s="2">
        <f>SQRT(SUMSQ('(3) MB_Glaciers_R23p2-5.5km'!$BD71:BZ71))</f>
        <v>9.4424679266200046E-2</v>
      </c>
      <c r="BY71" s="2">
        <f>SQRT(SUMSQ('(3) MB_Glaciers_R23p2-5.5km'!$BD71:CA71))</f>
        <v>9.5634519125192261E-2</v>
      </c>
      <c r="BZ71" s="2">
        <f>SQRT(SUMSQ('(3) MB_Glaciers_R23p2-5.5km'!$BD71:CB71))</f>
        <v>9.6939265806820094E-2</v>
      </c>
      <c r="CA71" s="2">
        <f>SQRT(SUMSQ('(3) MB_Glaciers_R23p2-5.5km'!$BD71:CC71))</f>
        <v>9.8331954378363479E-2</v>
      </c>
      <c r="CB71" s="2">
        <f>SQRT(SUMSQ('(3) MB_Glaciers_R23p2-5.5km'!$BD71:CD71))</f>
        <v>9.9390009253320477E-2</v>
      </c>
      <c r="CC71" s="2">
        <f>SQRT(SUMSQ('(3) MB_Glaciers_R23p2-5.5km'!$BD71:CE71))</f>
        <v>0.10035315506940798</v>
      </c>
      <c r="CD71" s="2">
        <f>SQRT(SUMSQ('(3) MB_Glaciers_R23p2-5.5km'!$BD71:CF71))</f>
        <v>0.10122146907750793</v>
      </c>
      <c r="CE71" s="2">
        <f>SQRT(SUMSQ('(3) MB_Glaciers_R23p2-5.5km'!$BD71:CG71))</f>
        <v>0.10193894966897014</v>
      </c>
      <c r="CF71" s="2">
        <f>SQRT(SUMSQ('(3) MB_Glaciers_R23p2-5.5km'!$BD71:CH71))</f>
        <v>0.10270175094754121</v>
      </c>
      <c r="CG71" s="2">
        <f>SQRT(SUMSQ('(3) MB_Glaciers_R23p2-5.5km'!$BD71:CI71))</f>
        <v>0.10352720954903405</v>
      </c>
      <c r="CH71" s="2">
        <f>SQRT(SUMSQ('(3) MB_Glaciers_R23p2-5.5km'!$BD71:CJ71))</f>
        <v>0.10438359100601992</v>
      </c>
      <c r="CI71" s="2">
        <f>SQRT(SUMSQ('(3) MB_Glaciers_R23p2-5.5km'!$BD71:CK71))</f>
        <v>0.10523853834222383</v>
      </c>
      <c r="CJ71" s="2">
        <f>SQRT(SUMSQ('(3) MB_Glaciers_R23p2-5.5km'!$BD71:CL71))</f>
        <v>0.10640004557056849</v>
      </c>
      <c r="CK71" s="2">
        <f>SQRT(SUMSQ('(3) MB_Glaciers_R23p2-5.5km'!$BD71:CM71))</f>
        <v>0.10760618359212637</v>
      </c>
      <c r="CL71" s="2">
        <f>SQRT(SUMSQ('(3) MB_Glaciers_R23p2-5.5km'!$BD71:CN71))</f>
        <v>0.10865118270839377</v>
      </c>
      <c r="CM71" s="2">
        <f>SQRT(SUMSQ('(3) MB_Glaciers_R23p2-5.5km'!$BD71:CO71))</f>
        <v>0.10946257232323882</v>
      </c>
      <c r="CN71" s="2">
        <f>SQRT(SUMSQ('(3) MB_Glaciers_R23p2-5.5km'!$BD71:CP71))</f>
        <v>0.11026745488004464</v>
      </c>
      <c r="CO71" s="2">
        <f>SQRT(SUMSQ('(3) MB_Glaciers_R23p2-5.5km'!$BD71:CQ71))</f>
        <v>0.1113421816049298</v>
      </c>
      <c r="CP71" s="2">
        <f>SQRT(SUMSQ('(3) MB_Glaciers_R23p2-5.5km'!$BD71:CR71))</f>
        <v>0.11230612087996093</v>
      </c>
      <c r="CQ71" s="2">
        <f>SQRT(SUMSQ('(3) MB_Glaciers_R23p2-5.5km'!$BD71:CS71))</f>
        <v>0.11316575270574282</v>
      </c>
      <c r="CR71" s="2">
        <f>SQRT(SUMSQ('(3) MB_Glaciers_R23p2-5.5km'!$BD71:CT71))</f>
        <v>0.11368155996744464</v>
      </c>
      <c r="CS71" s="2">
        <f>SQRT(SUMSQ('(3) MB_Glaciers_R23p2-5.5km'!$BD71:CU71))</f>
        <v>0.11404882082334454</v>
      </c>
      <c r="CT71" s="2">
        <f>SQRT(SUMSQ('(3) MB_Glaciers_R23p2-5.5km'!$BD71:CV71))</f>
        <v>0.11438071593318284</v>
      </c>
      <c r="CU71" s="2">
        <f>SQRT(SUMSQ('(3) MB_Glaciers_R23p2-5.5km'!$BD71:CW71))</f>
        <v>0.11468884312504606</v>
      </c>
      <c r="CV71" s="2">
        <f>SQRT(SUMSQ('(3) MB_Glaciers_R23p2-5.5km'!$BD71:CX71))</f>
        <v>0.11503147694430388</v>
      </c>
    </row>
    <row r="72" spans="1:100" x14ac:dyDescent="0.2">
      <c r="A72" s="169" t="s">
        <v>263</v>
      </c>
      <c r="B72" s="3" t="s">
        <v>176</v>
      </c>
      <c r="C72" s="170">
        <f>'(3) MB_Glaciers_R23p2-5.5km'!C72</f>
        <v>2.5600000000000001E-2</v>
      </c>
      <c r="D72" s="170">
        <f>C72+'(3) MB_Glaciers_R23p2-5.5km'!D72</f>
        <v>3.1200000000000002E-2</v>
      </c>
      <c r="E72" s="170">
        <f>D72+'(3) MB_Glaciers_R23p2-5.5km'!E72</f>
        <v>7.6800000000000007E-2</v>
      </c>
      <c r="F72" s="170">
        <f>E72+'(3) MB_Glaciers_R23p2-5.5km'!F72</f>
        <v>9.240000000000001E-2</v>
      </c>
      <c r="G72" s="170">
        <f>F72+'(3) MB_Glaciers_R23p2-5.5km'!G72</f>
        <v>8.8000000000000009E-2</v>
      </c>
      <c r="H72" s="170">
        <f>G72+'(3) MB_Glaciers_R23p2-5.5km'!H72</f>
        <v>0.18360000000000001</v>
      </c>
      <c r="I72" s="170">
        <f>H72+'(3) MB_Glaciers_R23p2-5.5km'!I72</f>
        <v>0.22920000000000001</v>
      </c>
      <c r="J72" s="170">
        <f>I72+'(3) MB_Glaciers_R23p2-5.5km'!J72</f>
        <v>0.25480000000000003</v>
      </c>
      <c r="K72" s="170">
        <f>J72+'(3) MB_Glaciers_R23p2-5.5km'!K72</f>
        <v>0.28040000000000004</v>
      </c>
      <c r="L72" s="170">
        <f>K72+'(3) MB_Glaciers_R23p2-5.5km'!L72</f>
        <v>0.28600000000000003</v>
      </c>
      <c r="M72" s="170">
        <f>L72+'(3) MB_Glaciers_R23p2-5.5km'!M72</f>
        <v>0.21160000000000004</v>
      </c>
      <c r="N72" s="170">
        <f>M72+'(3) MB_Glaciers_R23p2-5.5km'!N72</f>
        <v>0.13720000000000004</v>
      </c>
      <c r="O72" s="170">
        <f>N72+'(3) MB_Glaciers_R23p2-5.5km'!O72</f>
        <v>7.2800000000000045E-2</v>
      </c>
      <c r="P72" s="170">
        <f>O72+'(3) MB_Glaciers_R23p2-5.5km'!P72</f>
        <v>-1.1599999999999958E-2</v>
      </c>
      <c r="Q72" s="170">
        <f>P72+'(3) MB_Glaciers_R23p2-5.5km'!Q72</f>
        <v>-5.5999999999999953E-2</v>
      </c>
      <c r="R72" s="170">
        <f>Q72+'(3) MB_Glaciers_R23p2-5.5km'!R72</f>
        <v>4.9600000000000047E-2</v>
      </c>
      <c r="S72" s="170">
        <f>R72+'(3) MB_Glaciers_R23p2-5.5km'!S72</f>
        <v>-4.7999999999999571E-3</v>
      </c>
      <c r="T72" s="170">
        <f>S72+'(3) MB_Glaciers_R23p2-5.5km'!T72</f>
        <v>-7.9199999999999951E-2</v>
      </c>
      <c r="U72" s="170">
        <f>T72+'(3) MB_Glaciers_R23p2-5.5km'!U72</f>
        <v>-2.359999999999994E-2</v>
      </c>
      <c r="V72" s="170">
        <f>U72+'(3) MB_Glaciers_R23p2-5.5km'!V72</f>
        <v>-4.7999999999999939E-2</v>
      </c>
      <c r="W72" s="170">
        <f>V72+'(3) MB_Glaciers_R23p2-5.5km'!W72</f>
        <v>-1.2399999999999932E-2</v>
      </c>
      <c r="X72" s="170">
        <f>W72+'(3) MB_Glaciers_R23p2-5.5km'!X72</f>
        <v>5.3200000000000074E-2</v>
      </c>
      <c r="Y72" s="170">
        <f>X72+'(3) MB_Glaciers_R23p2-5.5km'!Y72</f>
        <v>3.8800000000000071E-2</v>
      </c>
      <c r="Z72" s="170">
        <f>Y72+'(3) MB_Glaciers_R23p2-5.5km'!Z72</f>
        <v>-3.5599999999999923E-2</v>
      </c>
      <c r="AA72" s="170">
        <f>Z72+'(3) MB_Glaciers_R23p2-5.5km'!AA72</f>
        <v>-8.9999999999999927E-2</v>
      </c>
      <c r="AB72" s="170">
        <f>AA72+'(3) MB_Glaciers_R23p2-5.5km'!AB72</f>
        <v>5.6000000000000771E-3</v>
      </c>
      <c r="AC72" s="170">
        <f>AB72+'(3) MB_Glaciers_R23p2-5.5km'!AC72</f>
        <v>6.1200000000000088E-2</v>
      </c>
      <c r="AD72" s="170">
        <f>AC72+'(3) MB_Glaciers_R23p2-5.5km'!AD72</f>
        <v>-3.319999999999991E-2</v>
      </c>
      <c r="AE72" s="170">
        <f>AD72+'(3) MB_Glaciers_R23p2-5.5km'!AE72</f>
        <v>-0.19759999999999989</v>
      </c>
      <c r="AF72" s="170">
        <f>AE72+'(3) MB_Glaciers_R23p2-5.5km'!AF72</f>
        <v>-0.31199999999999989</v>
      </c>
      <c r="AG72" s="170">
        <f>AF72+'(3) MB_Glaciers_R23p2-5.5km'!AG72</f>
        <v>-0.40639999999999987</v>
      </c>
      <c r="AH72" s="170">
        <f>AG72+'(3) MB_Glaciers_R23p2-5.5km'!AH72</f>
        <v>-0.48079999999999989</v>
      </c>
      <c r="AI72" s="170">
        <f>AH72+'(3) MB_Glaciers_R23p2-5.5km'!AI72</f>
        <v>-0.56519999999999992</v>
      </c>
      <c r="AJ72" s="170">
        <f>AI72+'(3) MB_Glaciers_R23p2-5.5km'!AJ72</f>
        <v>-0.51959999999999995</v>
      </c>
      <c r="AK72" s="170">
        <f>AJ72+'(3) MB_Glaciers_R23p2-5.5km'!AK72</f>
        <v>-0.64399999999999991</v>
      </c>
      <c r="AL72" s="170">
        <f>AK72+'(3) MB_Glaciers_R23p2-5.5km'!AL72</f>
        <v>-0.72839999999999994</v>
      </c>
      <c r="AM72" s="170">
        <f>AL72+'(3) MB_Glaciers_R23p2-5.5km'!AM72</f>
        <v>-0.96279999999999988</v>
      </c>
      <c r="AN72" s="170">
        <f>AM72+'(3) MB_Glaciers_R23p2-5.5km'!AN72</f>
        <v>-1.1172</v>
      </c>
      <c r="AO72" s="170">
        <f>AN72+'(3) MB_Glaciers_R23p2-5.5km'!AO72</f>
        <v>-1.3515999999999999</v>
      </c>
      <c r="AP72" s="170">
        <f>AO72+'(3) MB_Glaciers_R23p2-5.5km'!AP72</f>
        <v>-1.506</v>
      </c>
      <c r="AQ72" s="170">
        <f>AP72+'(3) MB_Glaciers_R23p2-5.5km'!AQ72</f>
        <v>-1.6903999999999999</v>
      </c>
      <c r="AR72" s="170">
        <f>AQ72+'(3) MB_Glaciers_R23p2-5.5km'!AR72</f>
        <v>-1.8348</v>
      </c>
      <c r="AS72" s="170">
        <f>AR72+'(3) MB_Glaciers_R23p2-5.5km'!AS72</f>
        <v>-1.8892</v>
      </c>
      <c r="AT72" s="170">
        <f>AS72+'(3) MB_Glaciers_R23p2-5.5km'!AT72</f>
        <v>-2.0535999999999999</v>
      </c>
      <c r="AU72" s="170">
        <f>AT72+'(3) MB_Glaciers_R23p2-5.5km'!AU72</f>
        <v>-2.258</v>
      </c>
      <c r="AV72" s="170">
        <f>AU72+'(3) MB_Glaciers_R23p2-5.5km'!AV72</f>
        <v>-2.4123999999999999</v>
      </c>
      <c r="AW72" s="2">
        <f>AV72+'(3) MB_Glaciers_R23p2-5.5km'!AW72</f>
        <v>-2.4867999999999997</v>
      </c>
      <c r="BB72" s="2">
        <f>SQRT('(5) year_D_R23p2-5.5km'!BN70^2+'(5) year_D_R23p2-5.5km'!$M70^2)</f>
        <v>3.6658019553841154E-3</v>
      </c>
      <c r="BC72" s="2">
        <f>SQRT(SUMSQ('(3) MB_Glaciers_R23p2-5.5km'!$BD72:BE72))</f>
        <v>5.1842268422780278E-3</v>
      </c>
      <c r="BD72" s="2">
        <f>SQRT(SUMSQ('(3) MB_Glaciers_R23p2-5.5km'!$BD72:BF72))</f>
        <v>6.3493552372106262E-3</v>
      </c>
      <c r="BE72" s="2">
        <f>SQRT(SUMSQ('(3) MB_Glaciers_R23p2-5.5km'!$BD72:BG72))</f>
        <v>7.3316039107682307E-3</v>
      </c>
      <c r="BF72" s="2">
        <f>SQRT(SUMSQ('(3) MB_Glaciers_R23p2-5.5km'!$BD72:BH72))</f>
        <v>8.1969823642905337E-3</v>
      </c>
      <c r="BG72" s="2">
        <f>SQRT(SUMSQ('(3) MB_Glaciers_R23p2-5.5km'!$BD72:BI72))</f>
        <v>8.979344288787907E-3</v>
      </c>
      <c r="BH72" s="2">
        <f>SQRT(SUMSQ('(3) MB_Glaciers_R23p2-5.5km'!$BD72:BJ72))</f>
        <v>9.6988003295606622E-3</v>
      </c>
      <c r="BI72" s="2">
        <f>SQRT(SUMSQ('(3) MB_Glaciers_R23p2-5.5km'!$BD72:BK72))</f>
        <v>1.0368453684556054E-2</v>
      </c>
      <c r="BJ72" s="2">
        <f>SQRT(SUMSQ('(3) MB_Glaciers_R23p2-5.5km'!$BD72:BL72))</f>
        <v>1.0997405866152344E-2</v>
      </c>
      <c r="BK72" s="2">
        <f>SQRT(SUMSQ('(3) MB_Glaciers_R23p2-5.5km'!$BD72:BM72))</f>
        <v>1.1592283630112749E-2</v>
      </c>
      <c r="BL72" s="2">
        <f>SQRT(SUMSQ('(3) MB_Glaciers_R23p2-5.5km'!$BD72:BN72))</f>
        <v>1.2158089641760255E-2</v>
      </c>
      <c r="BM72" s="2">
        <f>SQRT(SUMSQ('(3) MB_Glaciers_R23p2-5.5km'!$BD72:BO72))</f>
        <v>1.2698710474421251E-2</v>
      </c>
      <c r="BN72" s="2">
        <f>SQRT(SUMSQ('(3) MB_Glaciers_R23p2-5.5km'!$BD72:BP72))</f>
        <v>1.3217236915833581E-2</v>
      </c>
      <c r="BO72" s="2">
        <f>SQRT(SUMSQ('(3) MB_Glaciers_R23p2-5.5km'!$BD72:BQ72))</f>
        <v>1.3716174964813331E-2</v>
      </c>
      <c r="BP72" s="2">
        <f>SQRT(SUMSQ('(3) MB_Glaciers_R23p2-5.5km'!$BD72:BR72))</f>
        <v>1.4197589923697261E-2</v>
      </c>
      <c r="BQ72" s="2">
        <f>SQRT(SUMSQ('(3) MB_Glaciers_R23p2-5.5km'!$BD72:BS72))</f>
        <v>1.466320782153646E-2</v>
      </c>
      <c r="BR72" s="2">
        <f>SQRT(SUMSQ('(3) MB_Glaciers_R23p2-5.5km'!$BD72:BT72))</f>
        <v>1.5114488664644463E-2</v>
      </c>
      <c r="BS72" s="2">
        <f>SQRT(SUMSQ('(3) MB_Glaciers_R23p2-5.5km'!$BD72:BU72))</f>
        <v>1.5552680526834079E-2</v>
      </c>
      <c r="BT72" s="2">
        <f>SQRT(SUMSQ('(3) MB_Glaciers_R23p2-5.5km'!$BD72:BV72))</f>
        <v>1.5978860270553154E-2</v>
      </c>
      <c r="BU72" s="2">
        <f>SQRT(SUMSQ('(3) MB_Glaciers_R23p2-5.5km'!$BD72:BW72))</f>
        <v>1.6393964728581064E-2</v>
      </c>
      <c r="BV72" s="2">
        <f>SQRT(SUMSQ('(3) MB_Glaciers_R23p2-5.5km'!$BD72:BX72))</f>
        <v>1.679881494326484E-2</v>
      </c>
      <c r="BW72" s="2">
        <f>SQRT(SUMSQ('(3) MB_Glaciers_R23p2-5.5km'!$BD72:BY72))</f>
        <v>1.7194135263925197E-2</v>
      </c>
      <c r="BX72" s="2">
        <f>SQRT(SUMSQ('(3) MB_Glaciers_R23p2-5.5km'!$BD72:BZ72))</f>
        <v>1.7580568575852547E-2</v>
      </c>
      <c r="BY72" s="2">
        <f>SQRT(SUMSQ('(3) MB_Glaciers_R23p2-5.5km'!$BD72:CA72))</f>
        <v>1.7958688577575817E-2</v>
      </c>
      <c r="BZ72" s="2">
        <f>SQRT(SUMSQ('(3) MB_Glaciers_R23p2-5.5km'!$BD72:CB72))</f>
        <v>1.8329009776920577E-2</v>
      </c>
      <c r="CA72" s="2">
        <f>SQRT(SUMSQ('(3) MB_Glaciers_R23p2-5.5km'!$BD72:CC72))</f>
        <v>1.8691995703470195E-2</v>
      </c>
      <c r="CB72" s="2">
        <f>SQRT(SUMSQ('(3) MB_Glaciers_R23p2-5.5km'!$BD72:CD72))</f>
        <v>1.9048065711631881E-2</v>
      </c>
      <c r="CC72" s="2">
        <f>SQRT(SUMSQ('(3) MB_Glaciers_R23p2-5.5km'!$BD72:CE72))</f>
        <v>1.9397600659121328E-2</v>
      </c>
      <c r="CD72" s="2">
        <f>SQRT(SUMSQ('(3) MB_Glaciers_R23p2-5.5km'!$BD72:CF72))</f>
        <v>1.9740947680059389E-2</v>
      </c>
      <c r="CE72" s="2">
        <f>SQRT(SUMSQ('(3) MB_Glaciers_R23p2-5.5km'!$BD72:CG72))</f>
        <v>2.0078424223104269E-2</v>
      </c>
      <c r="CF72" s="2">
        <f>SQRT(SUMSQ('(3) MB_Glaciers_R23p2-5.5km'!$BD72:CH72))</f>
        <v>2.0410321488380293E-2</v>
      </c>
      <c r="CG72" s="2">
        <f>SQRT(SUMSQ('(3) MB_Glaciers_R23p2-5.5km'!$BD72:CI72))</f>
        <v>2.0736907369112115E-2</v>
      </c>
      <c r="CH72" s="2">
        <f>SQRT(SUMSQ('(3) MB_Glaciers_R23p2-5.5km'!$BD72:CJ72))</f>
        <v>2.1058428982505661E-2</v>
      </c>
      <c r="CI72" s="2">
        <f>SQRT(SUMSQ('(3) MB_Glaciers_R23p2-5.5km'!$BD72:CK72))</f>
        <v>2.1375114857874619E-2</v>
      </c>
      <c r="CJ72" s="2">
        <f>SQRT(SUMSQ('(3) MB_Glaciers_R23p2-5.5km'!$BD72:CL72))</f>
        <v>2.168717683709501E-2</v>
      </c>
      <c r="CK72" s="2">
        <f>SQRT(SUMSQ('(3) MB_Glaciers_R23p2-5.5km'!$BD72:CM72))</f>
        <v>2.1994811732304699E-2</v>
      </c>
      <c r="CL72" s="2">
        <f>SQRT(SUMSQ('(3) MB_Glaciers_R23p2-5.5km'!$BD72:CN72))</f>
        <v>2.2298202777704449E-2</v>
      </c>
      <c r="CM72" s="2">
        <f>SQRT(SUMSQ('(3) MB_Glaciers_R23p2-5.5km'!$BD72:CO72))</f>
        <v>2.2597520905880901E-2</v>
      </c>
      <c r="CN72" s="2">
        <f>SQRT(SUMSQ('(3) MB_Glaciers_R23p2-5.5km'!$BD72:CP72))</f>
        <v>2.289292587389874E-2</v>
      </c>
      <c r="CO72" s="2">
        <f>SQRT(SUMSQ('(3) MB_Glaciers_R23p2-5.5km'!$BD72:CQ72))</f>
        <v>2.3184567260225504E-2</v>
      </c>
      <c r="CP72" s="2">
        <f>SQRT(SUMSQ('(3) MB_Glaciers_R23p2-5.5km'!$BD72:CR72))</f>
        <v>2.3472585350148761E-2</v>
      </c>
      <c r="CQ72" s="2">
        <f>SQRT(SUMSQ('(3) MB_Glaciers_R23p2-5.5km'!$BD72:CS72))</f>
        <v>2.3757111924560953E-2</v>
      </c>
      <c r="CR72" s="2">
        <f>SQRT(SUMSQ('(3) MB_Glaciers_R23p2-5.5km'!$BD72:CT72))</f>
        <v>2.4038270964697402E-2</v>
      </c>
      <c r="CS72" s="2">
        <f>SQRT(SUMSQ('(3) MB_Glaciers_R23p2-5.5km'!$BD72:CU72))</f>
        <v>2.4316179283520513E-2</v>
      </c>
      <c r="CT72" s="2">
        <f>SQRT(SUMSQ('(3) MB_Glaciers_R23p2-5.5km'!$BD72:CV72))</f>
        <v>2.4590947092871601E-2</v>
      </c>
      <c r="CU72" s="2">
        <f>SQRT(SUMSQ('(3) MB_Glaciers_R23p2-5.5km'!$BD72:CW72))</f>
        <v>2.4862678514200921E-2</v>
      </c>
      <c r="CV72" s="2">
        <f>SQRT(SUMSQ('(3) MB_Glaciers_R23p2-5.5km'!$BD72:CX72))</f>
        <v>2.5131472039588251E-2</v>
      </c>
    </row>
    <row r="73" spans="1:100" x14ac:dyDescent="0.2">
      <c r="A73" s="169" t="s">
        <v>150</v>
      </c>
      <c r="B73" s="3" t="s">
        <v>176</v>
      </c>
      <c r="C73" s="170">
        <f>'(3) MB_Glaciers_R23p2-5.5km'!C73</f>
        <v>-1.9946868800000003E-2</v>
      </c>
      <c r="D73" s="170">
        <f>C73+'(3) MB_Glaciers_R23p2-5.5km'!D73</f>
        <v>-4.9893737600000009E-2</v>
      </c>
      <c r="E73" s="170">
        <f>D73+'(3) MB_Glaciers_R23p2-5.5km'!E73</f>
        <v>-5.984060640000001E-2</v>
      </c>
      <c r="F73" s="170">
        <f>E73+'(3) MB_Glaciers_R23p2-5.5km'!F73</f>
        <v>-8.2530142400000006E-2</v>
      </c>
      <c r="G73" s="170">
        <f>F73+'(3) MB_Glaciers_R23p2-5.5km'!G73</f>
        <v>-9.7962345600000014E-2</v>
      </c>
      <c r="H73" s="170">
        <f>G73+'(3) MB_Glaciers_R23p2-5.5km'!H73</f>
        <v>-9.6039263600000008E-2</v>
      </c>
      <c r="I73" s="170">
        <f>H73+'(3) MB_Glaciers_R23p2-5.5km'!I73</f>
        <v>-0.11685884880000001</v>
      </c>
      <c r="J73" s="170">
        <f>I73+'(3) MB_Glaciers_R23p2-5.5km'!J73</f>
        <v>-0.14042110120000001</v>
      </c>
      <c r="K73" s="170">
        <f>J73+'(3) MB_Glaciers_R23p2-5.5km'!K73</f>
        <v>-0.15672602080000003</v>
      </c>
      <c r="L73" s="170">
        <f>K73+'(3) MB_Glaciers_R23p2-5.5km'!L73</f>
        <v>-0.18567565520000004</v>
      </c>
      <c r="M73" s="170">
        <f>L73+'(3) MB_Glaciers_R23p2-5.5km'!M73</f>
        <v>-0.21736795680000004</v>
      </c>
      <c r="N73" s="170">
        <f>M73+'(3) MB_Glaciers_R23p2-5.5km'!N73</f>
        <v>-0.29180292560000004</v>
      </c>
      <c r="O73" s="170">
        <f>N73+'(3) MB_Glaciers_R23p2-5.5km'!O73</f>
        <v>-0.36888260920000004</v>
      </c>
      <c r="P73" s="170">
        <f>O73+'(3) MB_Glaciers_R23p2-5.5km'!P73</f>
        <v>-0.42870496000000002</v>
      </c>
      <c r="Q73" s="170">
        <f>P73+'(3) MB_Glaciers_R23p2-5.5km'!Q73</f>
        <v>-0.49126997800000005</v>
      </c>
      <c r="R73" s="170">
        <f>Q73+'(3) MB_Glaciers_R23p2-5.5km'!R73</f>
        <v>-0.5164797108000001</v>
      </c>
      <c r="S73" s="170">
        <f>R73+'(3) MB_Glaciers_R23p2-5.5km'!S73</f>
        <v>-0.60375591080000013</v>
      </c>
      <c r="T73" s="170">
        <f>S73+'(3) MB_Glaciers_R23p2-5.5km'!T73</f>
        <v>-0.67223771080000017</v>
      </c>
      <c r="U73" s="170">
        <f>T73+'(3) MB_Glaciers_R23p2-5.5km'!U73</f>
        <v>-0.7318546894000002</v>
      </c>
      <c r="V73" s="170">
        <f>U73+'(3) MB_Glaciers_R23p2-5.5km'!V73</f>
        <v>-0.83234390140000025</v>
      </c>
      <c r="W73" s="170">
        <f>V73+'(3) MB_Glaciers_R23p2-5.5km'!W73</f>
        <v>-0.91604329260000028</v>
      </c>
      <c r="X73" s="170">
        <f>W73+'(3) MB_Glaciers_R23p2-5.5km'!X73</f>
        <v>-0.9830367118000003</v>
      </c>
      <c r="Y73" s="170">
        <f>X73+'(3) MB_Glaciers_R23p2-5.5km'!Y73</f>
        <v>-1.0735223822000002</v>
      </c>
      <c r="Z73" s="170">
        <f>Y73+'(3) MB_Glaciers_R23p2-5.5km'!Z73</f>
        <v>-1.1575564284000002</v>
      </c>
      <c r="AA73" s="170">
        <f>Z73+'(3) MB_Glaciers_R23p2-5.5km'!AA73</f>
        <v>-1.2051293836000001</v>
      </c>
      <c r="AB73" s="170">
        <f>AA73+'(3) MB_Glaciers_R23p2-5.5km'!AB73</f>
        <v>-1.2363250966000001</v>
      </c>
      <c r="AC73" s="170">
        <f>AB73+'(3) MB_Glaciers_R23p2-5.5km'!AC73</f>
        <v>-1.2712274162000001</v>
      </c>
      <c r="AD73" s="170">
        <f>AC73+'(3) MB_Glaciers_R23p2-5.5km'!AD73</f>
        <v>-1.3399201912000001</v>
      </c>
      <c r="AE73" s="170">
        <f>AD73+'(3) MB_Glaciers_R23p2-5.5km'!AE73</f>
        <v>-1.4124872704</v>
      </c>
      <c r="AF73" s="170">
        <f>AE73+'(3) MB_Glaciers_R23p2-5.5km'!AF73</f>
        <v>-1.4590125026</v>
      </c>
      <c r="AG73" s="170">
        <f>AF73+'(3) MB_Glaciers_R23p2-5.5km'!AG73</f>
        <v>-1.539127165</v>
      </c>
      <c r="AH73" s="170">
        <f>AG73+'(3) MB_Glaciers_R23p2-5.5km'!AH73</f>
        <v>-1.6523895058</v>
      </c>
      <c r="AI73" s="170">
        <f>AH73+'(3) MB_Glaciers_R23p2-5.5km'!AI73</f>
        <v>-1.7784303198</v>
      </c>
      <c r="AJ73" s="170">
        <f>AI73+'(3) MB_Glaciers_R23p2-5.5km'!AJ73</f>
        <v>-1.8768804018</v>
      </c>
      <c r="AK73" s="170">
        <f>AJ73+'(3) MB_Glaciers_R23p2-5.5km'!AK73</f>
        <v>-2.0674558444</v>
      </c>
      <c r="AL73" s="170">
        <f>AK73+'(3) MB_Glaciers_R23p2-5.5km'!AL73</f>
        <v>-2.1688032187999999</v>
      </c>
      <c r="AM73" s="170">
        <f>AL73+'(3) MB_Glaciers_R23p2-5.5km'!AM73</f>
        <v>-2.3679636972</v>
      </c>
      <c r="AN73" s="170">
        <f>AM73+'(3) MB_Glaciers_R23p2-5.5km'!AN73</f>
        <v>-2.5540857512000001</v>
      </c>
      <c r="AO73" s="170">
        <f>AN73+'(3) MB_Glaciers_R23p2-5.5km'!AO73</f>
        <v>-2.7872377736000002</v>
      </c>
      <c r="AP73" s="170">
        <f>AO73+'(3) MB_Glaciers_R23p2-5.5km'!AP73</f>
        <v>-3.0370931598000004</v>
      </c>
      <c r="AQ73" s="170">
        <f>AP73+'(3) MB_Glaciers_R23p2-5.5km'!AQ73</f>
        <v>-3.2934366850000005</v>
      </c>
      <c r="AR73" s="170">
        <f>AQ73+'(3) MB_Glaciers_R23p2-5.5km'!AR73</f>
        <v>-3.5362164750000007</v>
      </c>
      <c r="AS73" s="170">
        <f>AR73+'(3) MB_Glaciers_R23p2-5.5km'!AS73</f>
        <v>-3.7252986422000007</v>
      </c>
      <c r="AT73" s="170">
        <f>AS73+'(3) MB_Glaciers_R23p2-5.5km'!AT73</f>
        <v>-3.9477717918000006</v>
      </c>
      <c r="AU73" s="170">
        <f>AT73+'(3) MB_Glaciers_R23p2-5.5km'!AU73</f>
        <v>-4.2218387768000003</v>
      </c>
      <c r="AV73" s="170">
        <f>AU73+'(3) MB_Glaciers_R23p2-5.5km'!AV73</f>
        <v>-4.4642538698000003</v>
      </c>
      <c r="AW73" s="2">
        <f>AV73+'(3) MB_Glaciers_R23p2-5.5km'!AW73</f>
        <v>-4.6958745878000006</v>
      </c>
      <c r="BB73" s="2">
        <f>SQRT('(5) year_D_R23p2-5.5km'!BN71^2+'(5) year_D_R23p2-5.5km'!$M71^2)</f>
        <v>2.3990368949318469E-2</v>
      </c>
      <c r="BC73" s="2">
        <f>SQRT(SUMSQ('(3) MB_Glaciers_R23p2-5.5km'!$BD73:BE73))</f>
        <v>3.1109449586683491E-2</v>
      </c>
      <c r="BD73" s="2">
        <f>SQRT(SUMSQ('(3) MB_Glaciers_R23p2-5.5km'!$BD73:BF73))</f>
        <v>3.5878277874713926E-2</v>
      </c>
      <c r="BE73" s="2">
        <f>SQRT(SUMSQ('(3) MB_Glaciers_R23p2-5.5km'!$BD73:BG73))</f>
        <v>4.0616555687620785E-2</v>
      </c>
      <c r="BF73" s="2">
        <f>SQRT(SUMSQ('(3) MB_Glaciers_R23p2-5.5km'!$BD73:BH73))</f>
        <v>4.575828469308197E-2</v>
      </c>
      <c r="BG73" s="2">
        <f>SQRT(SUMSQ('(3) MB_Glaciers_R23p2-5.5km'!$BD73:BI73))</f>
        <v>5.1476226863937928E-2</v>
      </c>
      <c r="BH73" s="2">
        <f>SQRT(SUMSQ('(3) MB_Glaciers_R23p2-5.5km'!$BD73:BJ73))</f>
        <v>5.7852139640742081E-2</v>
      </c>
      <c r="BI73" s="2">
        <f>SQRT(SUMSQ('(3) MB_Glaciers_R23p2-5.5km'!$BD73:BK73))</f>
        <v>6.4904508001083647E-2</v>
      </c>
      <c r="BJ73" s="2">
        <f>SQRT(SUMSQ('(3) MB_Glaciers_R23p2-5.5km'!$BD73:BL73))</f>
        <v>7.2650463496381781E-2</v>
      </c>
      <c r="BK73" s="2">
        <f>SQRT(SUMSQ('(3) MB_Glaciers_R23p2-5.5km'!$BD73:BM73))</f>
        <v>8.1053766720056625E-2</v>
      </c>
      <c r="BL73" s="2">
        <f>SQRT(SUMSQ('(3) MB_Glaciers_R23p2-5.5km'!$BD73:BN73))</f>
        <v>8.7814019320464315E-2</v>
      </c>
      <c r="BM73" s="2">
        <f>SQRT(SUMSQ('(3) MB_Glaciers_R23p2-5.5km'!$BD73:BO73))</f>
        <v>9.3373298556897216E-2</v>
      </c>
      <c r="BN73" s="2">
        <f>SQRT(SUMSQ('(3) MB_Glaciers_R23p2-5.5km'!$BD73:BP73))</f>
        <v>9.803406537461555E-2</v>
      </c>
      <c r="BO73" s="2">
        <f>SQRT(SUMSQ('(3) MB_Glaciers_R23p2-5.5km'!$BD73:BQ73))</f>
        <v>0.10201603032879504</v>
      </c>
      <c r="BP73" s="2">
        <f>SQRT(SUMSQ('(3) MB_Glaciers_R23p2-5.5km'!$BD73:BR73))</f>
        <v>0.10549929341801829</v>
      </c>
      <c r="BQ73" s="2">
        <f>SQRT(SUMSQ('(3) MB_Glaciers_R23p2-5.5km'!$BD73:BS73))</f>
        <v>0.10866212335942393</v>
      </c>
      <c r="BR73" s="2">
        <f>SQRT(SUMSQ('(3) MB_Glaciers_R23p2-5.5km'!$BD73:BT73))</f>
        <v>0.11176596218661373</v>
      </c>
      <c r="BS73" s="2">
        <f>SQRT(SUMSQ('(3) MB_Glaciers_R23p2-5.5km'!$BD73:BU73))</f>
        <v>0.11546906158573611</v>
      </c>
      <c r="BT73" s="2">
        <f>SQRT(SUMSQ('(3) MB_Glaciers_R23p2-5.5km'!$BD73:BV73))</f>
        <v>0.11965817723981177</v>
      </c>
      <c r="BU73" s="2">
        <f>SQRT(SUMSQ('(3) MB_Glaciers_R23p2-5.5km'!$BD73:BW73))</f>
        <v>0.12479271191856674</v>
      </c>
      <c r="BV73" s="2">
        <f>SQRT(SUMSQ('(3) MB_Glaciers_R23p2-5.5km'!$BD73:BX73))</f>
        <v>0.12941522725339996</v>
      </c>
      <c r="BW73" s="2">
        <f>SQRT(SUMSQ('(3) MB_Glaciers_R23p2-5.5km'!$BD73:BY73))</f>
        <v>0.13375304475810296</v>
      </c>
      <c r="BX73" s="2">
        <f>SQRT(SUMSQ('(3) MB_Glaciers_R23p2-5.5km'!$BD73:BZ73))</f>
        <v>0.1379805343394617</v>
      </c>
      <c r="BY73" s="2">
        <f>SQRT(SUMSQ('(3) MB_Glaciers_R23p2-5.5km'!$BD73:CA73))</f>
        <v>0.14217211759503937</v>
      </c>
      <c r="BZ73" s="2">
        <f>SQRT(SUMSQ('(3) MB_Glaciers_R23p2-5.5km'!$BD73:CB73))</f>
        <v>0.14639249054001577</v>
      </c>
      <c r="CA73" s="2">
        <f>SQRT(SUMSQ('(3) MB_Glaciers_R23p2-5.5km'!$BD73:CC73))</f>
        <v>0.14971198385082499</v>
      </c>
      <c r="CB73" s="2">
        <f>SQRT(SUMSQ('(3) MB_Glaciers_R23p2-5.5km'!$BD73:CD73))</f>
        <v>0.15233103006602</v>
      </c>
      <c r="CC73" s="2">
        <f>SQRT(SUMSQ('(3) MB_Glaciers_R23p2-5.5km'!$BD73:CE73))</f>
        <v>0.15440368449554154</v>
      </c>
      <c r="CD73" s="2">
        <f>SQRT(SUMSQ('(3) MB_Glaciers_R23p2-5.5km'!$BD73:CF73))</f>
        <v>0.15608866449862724</v>
      </c>
      <c r="CE73" s="2">
        <f>SQRT(SUMSQ('(3) MB_Glaciers_R23p2-5.5km'!$BD73:CG73))</f>
        <v>0.15713116776795905</v>
      </c>
      <c r="CF73" s="2">
        <f>SQRT(SUMSQ('(3) MB_Glaciers_R23p2-5.5km'!$BD73:CH73))</f>
        <v>0.15891651537695378</v>
      </c>
      <c r="CG73" s="2">
        <f>SQRT(SUMSQ('(3) MB_Glaciers_R23p2-5.5km'!$BD73:CI73))</f>
        <v>0.16173738631586071</v>
      </c>
      <c r="CH73" s="2">
        <f>SQRT(SUMSQ('(3) MB_Glaciers_R23p2-5.5km'!$BD73:CJ73))</f>
        <v>0.16548290174709465</v>
      </c>
      <c r="CI73" s="2">
        <f>SQRT(SUMSQ('(3) MB_Glaciers_R23p2-5.5km'!$BD73:CK73))</f>
        <v>0.16994989361365689</v>
      </c>
      <c r="CJ73" s="2">
        <f>SQRT(SUMSQ('(3) MB_Glaciers_R23p2-5.5km'!$BD73:CL73))</f>
        <v>0.17591243069531007</v>
      </c>
      <c r="CK73" s="2">
        <f>SQRT(SUMSQ('(3) MB_Glaciers_R23p2-5.5km'!$BD73:CM73))</f>
        <v>0.17918696995486932</v>
      </c>
      <c r="CL73" s="2">
        <f>SQRT(SUMSQ('(3) MB_Glaciers_R23p2-5.5km'!$BD73:CN73))</f>
        <v>0.18472563688026633</v>
      </c>
      <c r="CM73" s="2">
        <f>SQRT(SUMSQ('(3) MB_Glaciers_R23p2-5.5km'!$BD73:CO73))</f>
        <v>0.19050454572337805</v>
      </c>
      <c r="CN73" s="2">
        <f>SQRT(SUMSQ('(3) MB_Glaciers_R23p2-5.5km'!$BD73:CP73))</f>
        <v>0.19660077347004268</v>
      </c>
      <c r="CO73" s="2">
        <f>SQRT(SUMSQ('(3) MB_Glaciers_R23p2-5.5km'!$BD73:CQ73))</f>
        <v>0.20306184370314759</v>
      </c>
      <c r="CP73" s="2">
        <f>SQRT(SUMSQ('(3) MB_Glaciers_R23p2-5.5km'!$BD73:CR73))</f>
        <v>0.20943655879982367</v>
      </c>
      <c r="CQ73" s="2">
        <f>SQRT(SUMSQ('(3) MB_Glaciers_R23p2-5.5km'!$BD73:CS73))</f>
        <v>0.21581157404303788</v>
      </c>
      <c r="CR73" s="2">
        <f>SQRT(SUMSQ('(3) MB_Glaciers_R23p2-5.5km'!$BD73:CT73))</f>
        <v>0.22229476758072886</v>
      </c>
      <c r="CS73" s="2">
        <f>SQRT(SUMSQ('(3) MB_Glaciers_R23p2-5.5km'!$BD73:CU73))</f>
        <v>0.22736737459540929</v>
      </c>
      <c r="CT73" s="2">
        <f>SQRT(SUMSQ('(3) MB_Glaciers_R23p2-5.5km'!$BD73:CV73))</f>
        <v>0.23288580100818207</v>
      </c>
      <c r="CU73" s="2">
        <f>SQRT(SUMSQ('(3) MB_Glaciers_R23p2-5.5km'!$BD73:CW73))</f>
        <v>0.23755841892340407</v>
      </c>
      <c r="CV73" s="2">
        <f>SQRT(SUMSQ('(3) MB_Glaciers_R23p2-5.5km'!$BD73:CX73))</f>
        <v>0.24478142982417009</v>
      </c>
    </row>
    <row r="74" spans="1:100" x14ac:dyDescent="0.2">
      <c r="A74" s="169" t="s">
        <v>155</v>
      </c>
      <c r="B74" s="3" t="s">
        <v>176</v>
      </c>
      <c r="C74" s="170">
        <f>'(3) MB_Glaciers_R23p2-5.5km'!C74</f>
        <v>-0.01</v>
      </c>
      <c r="D74" s="170">
        <f>C74+'(3) MB_Glaciers_R23p2-5.5km'!D74</f>
        <v>-0.02</v>
      </c>
      <c r="E74" s="170">
        <f>D74+'(3) MB_Glaciers_R23p2-5.5km'!E74</f>
        <v>0</v>
      </c>
      <c r="F74" s="170">
        <f>E74+'(3) MB_Glaciers_R23p2-5.5km'!F74</f>
        <v>1.9999999999999997E-2</v>
      </c>
      <c r="G74" s="170">
        <f>F74+'(3) MB_Glaciers_R23p2-5.5km'!G74</f>
        <v>0.03</v>
      </c>
      <c r="H74" s="170">
        <f>G74+'(3) MB_Glaciers_R23p2-5.5km'!H74</f>
        <v>7.0000000000000007E-2</v>
      </c>
      <c r="I74" s="170">
        <f>H74+'(3) MB_Glaciers_R23p2-5.5km'!I74</f>
        <v>0.09</v>
      </c>
      <c r="J74" s="170">
        <f>I74+'(3) MB_Glaciers_R23p2-5.5km'!J74</f>
        <v>0.10999999999999999</v>
      </c>
      <c r="K74" s="170">
        <f>J74+'(3) MB_Glaciers_R23p2-5.5km'!K74</f>
        <v>0.12999999999999998</v>
      </c>
      <c r="L74" s="170">
        <f>K74+'(3) MB_Glaciers_R23p2-5.5km'!L74</f>
        <v>0.14999999999999997</v>
      </c>
      <c r="M74" s="170">
        <f>L74+'(3) MB_Glaciers_R23p2-5.5km'!M74</f>
        <v>0.10999999999999996</v>
      </c>
      <c r="N74" s="170">
        <f>M74+'(3) MB_Glaciers_R23p2-5.5km'!N74</f>
        <v>6.9999999999999951E-2</v>
      </c>
      <c r="O74" s="170">
        <f>N74+'(3) MB_Glaciers_R23p2-5.5km'!O74</f>
        <v>3.9999999999999952E-2</v>
      </c>
      <c r="P74" s="170">
        <f>O74+'(3) MB_Glaciers_R23p2-5.5km'!P74</f>
        <v>1.9999999999999952E-2</v>
      </c>
      <c r="Q74" s="170">
        <f>P74+'(3) MB_Glaciers_R23p2-5.5km'!Q74</f>
        <v>9.9999999999999516E-3</v>
      </c>
      <c r="R74" s="170">
        <f>Q74+'(3) MB_Glaciers_R23p2-5.5km'!R74</f>
        <v>4.9999999999999954E-2</v>
      </c>
      <c r="S74" s="170">
        <f>R74+'(3) MB_Glaciers_R23p2-5.5km'!S74</f>
        <v>2.9999999999999954E-2</v>
      </c>
      <c r="T74" s="170">
        <f>S74+'(3) MB_Glaciers_R23p2-5.5km'!T74</f>
        <v>-1.0000000000000047E-2</v>
      </c>
      <c r="U74" s="170">
        <f>T74+'(3) MB_Glaciers_R23p2-5.5km'!U74</f>
        <v>1.9999999999999952E-2</v>
      </c>
      <c r="V74" s="170">
        <f>U74+'(3) MB_Glaciers_R23p2-5.5km'!V74</f>
        <v>9.9999999999999516E-3</v>
      </c>
      <c r="W74" s="170">
        <f>V74+'(3) MB_Glaciers_R23p2-5.5km'!W74</f>
        <v>1.9999999999999952E-2</v>
      </c>
      <c r="X74" s="170">
        <f>W74+'(3) MB_Glaciers_R23p2-5.5km'!X74</f>
        <v>4.9999999999999947E-2</v>
      </c>
      <c r="Y74" s="170">
        <f>X74+'(3) MB_Glaciers_R23p2-5.5km'!Y74</f>
        <v>3.9999999999999945E-2</v>
      </c>
      <c r="Z74" s="170">
        <f>Y74+'(3) MB_Glaciers_R23p2-5.5km'!Z74</f>
        <v>3.9999999999999945E-2</v>
      </c>
      <c r="AA74" s="170">
        <f>Z74+'(3) MB_Glaciers_R23p2-5.5km'!AA74</f>
        <v>-2.0000000000000059E-2</v>
      </c>
      <c r="AB74" s="170">
        <f>AA74+'(3) MB_Glaciers_R23p2-5.5km'!AB74</f>
        <v>-6.2450045135165055E-17</v>
      </c>
      <c r="AC74" s="170">
        <f>AB74+'(3) MB_Glaciers_R23p2-5.5km'!AC74</f>
        <v>9.9999999999999378E-3</v>
      </c>
      <c r="AD74" s="170">
        <f>AC74+'(3) MB_Glaciers_R23p2-5.5km'!AD74</f>
        <v>-3.0000000000000061E-2</v>
      </c>
      <c r="AE74" s="170">
        <f>AD74+'(3) MB_Glaciers_R23p2-5.5km'!AE74</f>
        <v>-0.11000000000000007</v>
      </c>
      <c r="AF74" s="170">
        <f>AE74+'(3) MB_Glaciers_R23p2-5.5km'!AF74</f>
        <v>-0.16000000000000009</v>
      </c>
      <c r="AG74" s="170">
        <f>AF74+'(3) MB_Glaciers_R23p2-5.5km'!AG74</f>
        <v>-0.21000000000000008</v>
      </c>
      <c r="AH74" s="170">
        <f>AG74+'(3) MB_Glaciers_R23p2-5.5km'!AH74</f>
        <v>-0.25000000000000006</v>
      </c>
      <c r="AI74" s="170">
        <f>AH74+'(3) MB_Glaciers_R23p2-5.5km'!AI74</f>
        <v>-0.28000000000000003</v>
      </c>
      <c r="AJ74" s="170">
        <f>AI74+'(3) MB_Glaciers_R23p2-5.5km'!AJ74</f>
        <v>-0.27</v>
      </c>
      <c r="AK74" s="170">
        <f>AJ74+'(3) MB_Glaciers_R23p2-5.5km'!AK74</f>
        <v>-0.32</v>
      </c>
      <c r="AL74" s="170">
        <f>AK74+'(3) MB_Glaciers_R23p2-5.5km'!AL74</f>
        <v>-0.35</v>
      </c>
      <c r="AM74" s="170">
        <f>AL74+'(3) MB_Glaciers_R23p2-5.5km'!AM74</f>
        <v>-0.47</v>
      </c>
      <c r="AN74" s="170">
        <f>AM74+'(3) MB_Glaciers_R23p2-5.5km'!AN74</f>
        <v>-0.54999999999999993</v>
      </c>
      <c r="AO74" s="170">
        <f>AN74+'(3) MB_Glaciers_R23p2-5.5km'!AO74</f>
        <v>-0.65999999999999992</v>
      </c>
      <c r="AP74" s="170">
        <f>AO74+'(3) MB_Glaciers_R23p2-5.5km'!AP74</f>
        <v>-0.7599999999999999</v>
      </c>
      <c r="AQ74" s="170">
        <f>AP74+'(3) MB_Glaciers_R23p2-5.5km'!AQ74</f>
        <v>-0.86999999999999988</v>
      </c>
      <c r="AR74" s="170">
        <f>AQ74+'(3) MB_Glaciers_R23p2-5.5km'!AR74</f>
        <v>-0.93999999999999984</v>
      </c>
      <c r="AS74" s="170">
        <f>AR74+'(3) MB_Glaciers_R23p2-5.5km'!AS74</f>
        <v>-0.94999999999999984</v>
      </c>
      <c r="AT74" s="170">
        <f>AS74+'(3) MB_Glaciers_R23p2-5.5km'!AT74</f>
        <v>-1.0199999999999998</v>
      </c>
      <c r="AU74" s="170">
        <f>AT74+'(3) MB_Glaciers_R23p2-5.5km'!AU74</f>
        <v>-1.1299999999999999</v>
      </c>
      <c r="AV74" s="170">
        <f>AU74+'(3) MB_Glaciers_R23p2-5.5km'!AV74</f>
        <v>-1.23</v>
      </c>
      <c r="AW74" s="2">
        <f>AV74+'(3) MB_Glaciers_R23p2-5.5km'!AW74</f>
        <v>-1.25</v>
      </c>
      <c r="BB74" s="2">
        <f>SQRT('(5) year_D_R23p2-5.5km'!BN72^2+'(5) year_D_R23p2-5.5km'!$M72^2)</f>
        <v>2.9155174278441068E-3</v>
      </c>
      <c r="BC74" s="2">
        <f>SQRT(SUMSQ('(3) MB_Glaciers_R23p2-5.5km'!$BD74:BE74))</f>
        <v>4.1231642877922574E-3</v>
      </c>
      <c r="BD74" s="2">
        <f>SQRT(SUMSQ('(3) MB_Glaciers_R23p2-5.5km'!$BD74:BF74))</f>
        <v>5.0498243153785207E-3</v>
      </c>
      <c r="BE74" s="2">
        <f>SQRT(SUMSQ('(3) MB_Glaciers_R23p2-5.5km'!$BD74:BG74))</f>
        <v>5.8310348556882136E-3</v>
      </c>
      <c r="BF74" s="2">
        <f>SQRT(SUMSQ('(3) MB_Glaciers_R23p2-5.5km'!$BD74:BH74))</f>
        <v>6.5192951582447606E-3</v>
      </c>
      <c r="BG74" s="2">
        <f>SQRT(SUMSQ('(3) MB_Glaciers_R23p2-5.5km'!$BD74:BI74))</f>
        <v>7.1415300344097347E-3</v>
      </c>
      <c r="BH74" s="2">
        <f>SQRT(SUMSQ('(3) MB_Glaciers_R23p2-5.5km'!$BD74:BJ74))</f>
        <v>7.7137340571502089E-3</v>
      </c>
      <c r="BI74" s="2">
        <f>SQRT(SUMSQ('(3) MB_Glaciers_R23p2-5.5km'!$BD74:BK74))</f>
        <v>8.2463285755845148E-3</v>
      </c>
      <c r="BJ74" s="2">
        <f>SQRT(SUMSQ('(3) MB_Glaciers_R23p2-5.5km'!$BD74:BL74))</f>
        <v>8.7465522835323203E-3</v>
      </c>
      <c r="BK74" s="2">
        <f>SQRT(SUMSQ('(3) MB_Glaciers_R23p2-5.5km'!$BD74:BM74))</f>
        <v>9.2196756299029944E-3</v>
      </c>
      <c r="BL74" s="2">
        <f>SQRT(SUMSQ('(3) MB_Glaciers_R23p2-5.5km'!$BD74:BN74))</f>
        <v>9.6696773779009759E-3</v>
      </c>
      <c r="BM74" s="2">
        <f>SQRT(SUMSQ('(3) MB_Glaciers_R23p2-5.5km'!$BD74:BO74))</f>
        <v>1.0099648630757043E-2</v>
      </c>
      <c r="BN74" s="2">
        <f>SQRT(SUMSQ('(3) MB_Glaciers_R23p2-5.5km'!$BD74:BP74))</f>
        <v>1.0512047580600809E-2</v>
      </c>
      <c r="BO74" s="2">
        <f>SQRT(SUMSQ('(3) MB_Glaciers_R23p2-5.5km'!$BD74:BQ74))</f>
        <v>1.0908867320161065E-2</v>
      </c>
      <c r="BP74" s="2">
        <f>SQRT(SUMSQ('(3) MB_Glaciers_R23p2-5.5km'!$BD74:BR74))</f>
        <v>1.1291750443617712E-2</v>
      </c>
      <c r="BQ74" s="2">
        <f>SQRT(SUMSQ('(3) MB_Glaciers_R23p2-5.5km'!$BD74:BS74))</f>
        <v>1.1662069711376427E-2</v>
      </c>
      <c r="BR74" s="2">
        <f>SQRT(SUMSQ('(3) MB_Glaciers_R23p2-5.5km'!$BD74:BT74))</f>
        <v>1.2020986308330369E-2</v>
      </c>
      <c r="BS74" s="2">
        <f>SQRT(SUMSQ('(3) MB_Glaciers_R23p2-5.5km'!$BD74:BU74))</f>
        <v>1.2369492863376772E-2</v>
      </c>
      <c r="BT74" s="2">
        <f>SQRT(SUMSQ('(3) MB_Glaciers_R23p2-5.5km'!$BD74:BV74))</f>
        <v>1.2708445836104098E-2</v>
      </c>
      <c r="BU74" s="2">
        <f>SQRT(SUMSQ('(3) MB_Glaciers_R23p2-5.5km'!$BD74:BW74))</f>
        <v>1.3038590316489521E-2</v>
      </c>
      <c r="BV74" s="2">
        <f>SQRT(SUMSQ('(3) MB_Glaciers_R23p2-5.5km'!$BD74:BX74))</f>
        <v>1.3360579303058569E-2</v>
      </c>
      <c r="BW74" s="2">
        <f>SQRT(SUMSQ('(3) MB_Glaciers_R23p2-5.5km'!$BD74:BY74))</f>
        <v>1.3674988891599866E-2</v>
      </c>
      <c r="BX74" s="2">
        <f>SQRT(SUMSQ('(3) MB_Glaciers_R23p2-5.5km'!$BD74:BZ74))</f>
        <v>1.3982330387222382E-2</v>
      </c>
      <c r="BY74" s="2">
        <f>SQRT(SUMSQ('(3) MB_Glaciers_R23p2-5.5km'!$BD74:CA74))</f>
        <v>1.4283060068819466E-2</v>
      </c>
      <c r="BZ74" s="2">
        <f>SQRT(SUMSQ('(3) MB_Glaciers_R23p2-5.5km'!$BD74:CB74))</f>
        <v>1.457758713922053E-2</v>
      </c>
      <c r="CA74" s="2">
        <f>SQRT(SUMSQ('(3) MB_Glaciers_R23p2-5.5km'!$BD74:CC74))</f>
        <v>1.4866280256796942E-2</v>
      </c>
      <c r="CB74" s="2">
        <f>SQRT(SUMSQ('(3) MB_Glaciers_R23p2-5.5km'!$BD74:CD74))</f>
        <v>1.5149472946135559E-2</v>
      </c>
      <c r="CC74" s="2">
        <f>SQRT(SUMSQ('(3) MB_Glaciers_R23p2-5.5km'!$BD74:CE74))</f>
        <v>1.5427468114300413E-2</v>
      </c>
      <c r="CD74" s="2">
        <f>SQRT(SUMSQ('(3) MB_Glaciers_R23p2-5.5km'!$BD74:CF74))</f>
        <v>1.5700541847013392E-2</v>
      </c>
      <c r="CE74" s="2">
        <f>SQRT(SUMSQ('(3) MB_Glaciers_R23p2-5.5km'!$BD74:CG74))</f>
        <v>1.5968946620296576E-2</v>
      </c>
      <c r="CF74" s="2">
        <f>SQRT(SUMSQ('(3) MB_Glaciers_R23p2-5.5km'!$BD74:CH74))</f>
        <v>1.6232914033960266E-2</v>
      </c>
      <c r="CG74" s="2">
        <f>SQRT(SUMSQ('(3) MB_Glaciers_R23p2-5.5km'!$BD74:CI74))</f>
        <v>1.6492657151169026E-2</v>
      </c>
      <c r="CH74" s="2">
        <f>SQRT(SUMSQ('(3) MB_Glaciers_R23p2-5.5km'!$BD74:CJ74))</f>
        <v>1.6748372511323887E-2</v>
      </c>
      <c r="CI74" s="2">
        <f>SQRT(SUMSQ('(3) MB_Glaciers_R23p2-5.5km'!$BD74:CK74))</f>
        <v>1.7000241870342089E-2</v>
      </c>
      <c r="CJ74" s="2">
        <f>SQRT(SUMSQ('(3) MB_Glaciers_R23p2-5.5km'!$BD74:CL74))</f>
        <v>1.7248433712143112E-2</v>
      </c>
      <c r="CK74" s="2">
        <f>SQRT(SUMSQ('(3) MB_Glaciers_R23p2-5.5km'!$BD74:CM74))</f>
        <v>1.7493104567064641E-2</v>
      </c>
      <c r="CL74" s="2">
        <f>SQRT(SUMSQ('(3) MB_Glaciers_R23p2-5.5km'!$BD74:CN74))</f>
        <v>1.7734400166521575E-2</v>
      </c>
      <c r="CM74" s="2">
        <f>SQRT(SUMSQ('(3) MB_Glaciers_R23p2-5.5km'!$BD74:CO74))</f>
        <v>1.7972456458102304E-2</v>
      </c>
      <c r="CN74" s="2">
        <f>SQRT(SUMSQ('(3) MB_Glaciers_R23p2-5.5km'!$BD74:CP74))</f>
        <v>1.8207400501182094E-2</v>
      </c>
      <c r="CO74" s="2">
        <f>SQRT(SUMSQ('(3) MB_Glaciers_R23p2-5.5km'!$BD74:CQ74))</f>
        <v>1.8439351259805989E-2</v>
      </c>
      <c r="CP74" s="2">
        <f>SQRT(SUMSQ('(3) MB_Glaciers_R23p2-5.5km'!$BD74:CR74))</f>
        <v>1.866842030688648E-2</v>
      </c>
      <c r="CQ74" s="2">
        <f>SQRT(SUMSQ('(3) MB_Glaciers_R23p2-5.5km'!$BD74:CS74))</f>
        <v>1.8894712451546707E-2</v>
      </c>
      <c r="CR74" s="2">
        <f>SQRT(SUMSQ('(3) MB_Glaciers_R23p2-5.5km'!$BD74:CT74))</f>
        <v>1.9118326299618828E-2</v>
      </c>
      <c r="CS74" s="2">
        <f>SQRT(SUMSQ('(3) MB_Glaciers_R23p2-5.5km'!$BD74:CU74))</f>
        <v>1.9339354755801955E-2</v>
      </c>
      <c r="CT74" s="2">
        <f>SQRT(SUMSQ('(3) MB_Glaciers_R23p2-5.5km'!$BD74:CV74))</f>
        <v>1.9557885474734287E-2</v>
      </c>
      <c r="CU74" s="2">
        <f>SQRT(SUMSQ('(3) MB_Glaciers_R23p2-5.5km'!$BD74:CW74))</f>
        <v>1.9774001267191348E-2</v>
      </c>
      <c r="CV74" s="2">
        <f>SQRT(SUMSQ('(3) MB_Glaciers_R23p2-5.5km'!$BD74:CX74))</f>
        <v>1.9987780466748876E-2</v>
      </c>
    </row>
    <row r="75" spans="1:100" x14ac:dyDescent="0.2">
      <c r="A75" s="169" t="s">
        <v>151</v>
      </c>
      <c r="B75" s="3" t="s">
        <v>176</v>
      </c>
      <c r="C75" s="170">
        <f>'(3) MB_Glaciers_R23p2-5.5km'!C75</f>
        <v>-0.01</v>
      </c>
      <c r="D75" s="170">
        <f>C75+'(3) MB_Glaciers_R23p2-5.5km'!D75</f>
        <v>-0.02</v>
      </c>
      <c r="E75" s="170">
        <f>D75+'(3) MB_Glaciers_R23p2-5.5km'!E75</f>
        <v>-0.03</v>
      </c>
      <c r="F75" s="170">
        <f>E75+'(3) MB_Glaciers_R23p2-5.5km'!F75</f>
        <v>-0.04</v>
      </c>
      <c r="G75" s="170">
        <f>F75+'(3) MB_Glaciers_R23p2-5.5km'!G75</f>
        <v>-0.05</v>
      </c>
      <c r="H75" s="170">
        <f>G75+'(3) MB_Glaciers_R23p2-5.5km'!H75</f>
        <v>-0.05</v>
      </c>
      <c r="I75" s="170">
        <f>H75+'(3) MB_Glaciers_R23p2-5.5km'!I75</f>
        <v>-6.0000000000000005E-2</v>
      </c>
      <c r="J75" s="170">
        <f>I75+'(3) MB_Glaciers_R23p2-5.5km'!J75</f>
        <v>-7.0000000000000007E-2</v>
      </c>
      <c r="K75" s="170">
        <f>J75+'(3) MB_Glaciers_R23p2-5.5km'!K75</f>
        <v>-7.0000000000000007E-2</v>
      </c>
      <c r="L75" s="170">
        <f>K75+'(3) MB_Glaciers_R23p2-5.5km'!L75</f>
        <v>-0.08</v>
      </c>
      <c r="M75" s="170">
        <f>L75+'(3) MB_Glaciers_R23p2-5.5km'!M75</f>
        <v>-0.09</v>
      </c>
      <c r="N75" s="170">
        <f>M75+'(3) MB_Glaciers_R23p2-5.5km'!N75</f>
        <v>-9.9999999999999992E-2</v>
      </c>
      <c r="O75" s="170">
        <f>N75+'(3) MB_Glaciers_R23p2-5.5km'!O75</f>
        <v>-0.10999999999999999</v>
      </c>
      <c r="P75" s="170">
        <f>O75+'(3) MB_Glaciers_R23p2-5.5km'!P75</f>
        <v>-0.12999999999999998</v>
      </c>
      <c r="Q75" s="170">
        <f>P75+'(3) MB_Glaciers_R23p2-5.5km'!Q75</f>
        <v>-0.13999999999999999</v>
      </c>
      <c r="R75" s="170">
        <f>Q75+'(3) MB_Glaciers_R23p2-5.5km'!R75</f>
        <v>-0.13999999999999999</v>
      </c>
      <c r="S75" s="170">
        <f>R75+'(3) MB_Glaciers_R23p2-5.5km'!S75</f>
        <v>-0.15999999999999998</v>
      </c>
      <c r="T75" s="170">
        <f>S75+'(3) MB_Glaciers_R23p2-5.5km'!T75</f>
        <v>-0.16999999999999998</v>
      </c>
      <c r="U75" s="170">
        <f>T75+'(3) MB_Glaciers_R23p2-5.5km'!U75</f>
        <v>-0.16999999999999998</v>
      </c>
      <c r="V75" s="170">
        <f>U75+'(3) MB_Glaciers_R23p2-5.5km'!V75</f>
        <v>-0.18</v>
      </c>
      <c r="W75" s="170">
        <f>V75+'(3) MB_Glaciers_R23p2-5.5km'!W75</f>
        <v>-0.19</v>
      </c>
      <c r="X75" s="170">
        <f>W75+'(3) MB_Glaciers_R23p2-5.5km'!X75</f>
        <v>-0.19</v>
      </c>
      <c r="Y75" s="170">
        <f>X75+'(3) MB_Glaciers_R23p2-5.5km'!Y75</f>
        <v>-0.2</v>
      </c>
      <c r="Z75" s="170">
        <f>Y75+'(3) MB_Glaciers_R23p2-5.5km'!Z75</f>
        <v>-0.22</v>
      </c>
      <c r="AA75" s="170">
        <f>Z75+'(3) MB_Glaciers_R23p2-5.5km'!AA75</f>
        <v>-0.23</v>
      </c>
      <c r="AB75" s="170">
        <f>AA75+'(3) MB_Glaciers_R23p2-5.5km'!AB75</f>
        <v>-0.23</v>
      </c>
      <c r="AC75" s="170">
        <f>AB75+'(3) MB_Glaciers_R23p2-5.5km'!AC75</f>
        <v>-0.24000000000000002</v>
      </c>
      <c r="AD75" s="170">
        <f>AC75+'(3) MB_Glaciers_R23p2-5.5km'!AD75</f>
        <v>-0.26</v>
      </c>
      <c r="AE75" s="170">
        <f>AD75+'(3) MB_Glaciers_R23p2-5.5km'!AE75</f>
        <v>-0.28000000000000003</v>
      </c>
      <c r="AF75" s="170">
        <f>AE75+'(3) MB_Glaciers_R23p2-5.5km'!AF75</f>
        <v>-0.29000000000000004</v>
      </c>
      <c r="AG75" s="170">
        <f>AF75+'(3) MB_Glaciers_R23p2-5.5km'!AG75</f>
        <v>-0.31000000000000005</v>
      </c>
      <c r="AH75" s="170">
        <f>AG75+'(3) MB_Glaciers_R23p2-5.5km'!AH75</f>
        <v>-0.33000000000000007</v>
      </c>
      <c r="AI75" s="170">
        <f>AH75+'(3) MB_Glaciers_R23p2-5.5km'!AI75</f>
        <v>-0.34000000000000008</v>
      </c>
      <c r="AJ75" s="170">
        <f>AI75+'(3) MB_Glaciers_R23p2-5.5km'!AJ75</f>
        <v>-0.35000000000000009</v>
      </c>
      <c r="AK75" s="170">
        <f>AJ75+'(3) MB_Glaciers_R23p2-5.5km'!AK75</f>
        <v>-0.37000000000000011</v>
      </c>
      <c r="AL75" s="170">
        <f>AK75+'(3) MB_Glaciers_R23p2-5.5km'!AL75</f>
        <v>-0.38000000000000012</v>
      </c>
      <c r="AM75" s="170">
        <f>AL75+'(3) MB_Glaciers_R23p2-5.5km'!AM75</f>
        <v>-0.41000000000000014</v>
      </c>
      <c r="AN75" s="170">
        <f>AM75+'(3) MB_Glaciers_R23p2-5.5km'!AN75</f>
        <v>-0.43000000000000016</v>
      </c>
      <c r="AO75" s="170">
        <f>AN75+'(3) MB_Glaciers_R23p2-5.5km'!AO75</f>
        <v>-0.46000000000000019</v>
      </c>
      <c r="AP75" s="170">
        <f>AO75+'(3) MB_Glaciers_R23p2-5.5km'!AP75</f>
        <v>-0.49000000000000021</v>
      </c>
      <c r="AQ75" s="170">
        <f>AP75+'(3) MB_Glaciers_R23p2-5.5km'!AQ75</f>
        <v>-0.52000000000000024</v>
      </c>
      <c r="AR75" s="170">
        <f>AQ75+'(3) MB_Glaciers_R23p2-5.5km'!AR75</f>
        <v>-0.55000000000000027</v>
      </c>
      <c r="AS75" s="170">
        <f>AR75+'(3) MB_Glaciers_R23p2-5.5km'!AS75</f>
        <v>-0.56000000000000028</v>
      </c>
      <c r="AT75" s="170">
        <f>AS75+'(3) MB_Glaciers_R23p2-5.5km'!AT75</f>
        <v>-0.58000000000000029</v>
      </c>
      <c r="AU75" s="170">
        <f>AT75+'(3) MB_Glaciers_R23p2-5.5km'!AU75</f>
        <v>-0.61000000000000032</v>
      </c>
      <c r="AV75" s="170">
        <f>AU75+'(3) MB_Glaciers_R23p2-5.5km'!AV75</f>
        <v>-0.64000000000000035</v>
      </c>
      <c r="AW75" s="2">
        <f>AV75+'(3) MB_Glaciers_R23p2-5.5km'!AW75</f>
        <v>-0.66000000000000036</v>
      </c>
      <c r="BB75" s="2">
        <f>SQRT('(5) year_D_R23p2-5.5km'!BN73^2+'(5) year_D_R23p2-5.5km'!$M73^2)</f>
        <v>2.3560352998392774E-3</v>
      </c>
      <c r="BC75" s="2">
        <f>SQRT(SUMSQ('(3) MB_Glaciers_R23p2-5.5km'!$BD75:BE75))</f>
        <v>3.3319370744624675E-3</v>
      </c>
      <c r="BD75" s="2">
        <f>SQRT(SUMSQ('(3) MB_Glaciers_R23p2-5.5km'!$BD75:BF75))</f>
        <v>4.0807728437474025E-3</v>
      </c>
      <c r="BE75" s="2">
        <f>SQRT(SUMSQ('(3) MB_Glaciers_R23p2-5.5km'!$BD75:BG75))</f>
        <v>4.7120705996785547E-3</v>
      </c>
      <c r="BF75" s="2">
        <f>SQRT(SUMSQ('(3) MB_Glaciers_R23p2-5.5km'!$BD75:BH75))</f>
        <v>5.2682550878297239E-3</v>
      </c>
      <c r="BG75" s="2">
        <f>SQRT(SUMSQ('(3) MB_Glaciers_R23p2-5.5km'!$BD75:BI75))</f>
        <v>5.7710843005913991E-3</v>
      </c>
      <c r="BH75" s="2">
        <f>SQRT(SUMSQ('(3) MB_Glaciers_R23p2-5.5km'!$BD75:BJ75))</f>
        <v>6.2334834834642241E-3</v>
      </c>
      <c r="BI75" s="2">
        <f>SQRT(SUMSQ('(3) MB_Glaciers_R23p2-5.5km'!$BD75:BK75))</f>
        <v>6.6638741489249351E-3</v>
      </c>
      <c r="BJ75" s="2">
        <f>SQRT(SUMSQ('(3) MB_Glaciers_R23p2-5.5km'!$BD75:BL75))</f>
        <v>7.0681058995178325E-3</v>
      </c>
      <c r="BK75" s="2">
        <f>SQRT(SUMSQ('(3) MB_Glaciers_R23p2-5.5km'!$BD75:BM75))</f>
        <v>7.4504377952498563E-3</v>
      </c>
      <c r="BL75" s="2">
        <f>SQRT(SUMSQ('(3) MB_Glaciers_R23p2-5.5km'!$BD75:BN75))</f>
        <v>7.8140850823993652E-3</v>
      </c>
      <c r="BM75" s="2">
        <f>SQRT(SUMSQ('(3) MB_Glaciers_R23p2-5.5km'!$BD75:BO75))</f>
        <v>8.1615456874948051E-3</v>
      </c>
      <c r="BN75" s="2">
        <f>SQRT(SUMSQ('(3) MB_Glaciers_R23p2-5.5km'!$BD75:BP75))</f>
        <v>8.4948060803736892E-3</v>
      </c>
      <c r="BO75" s="2">
        <f>SQRT(SUMSQ('(3) MB_Glaciers_R23p2-5.5km'!$BD75:BQ75))</f>
        <v>8.8154768831437899E-3</v>
      </c>
      <c r="BP75" s="2">
        <f>SQRT(SUMSQ('(3) MB_Glaciers_R23p2-5.5km'!$BD75:BR75))</f>
        <v>9.1248854793543194E-3</v>
      </c>
      <c r="BQ75" s="2">
        <f>SQRT(SUMSQ('(3) MB_Glaciers_R23p2-5.5km'!$BD75:BS75))</f>
        <v>9.4241411993571094E-3</v>
      </c>
      <c r="BR75" s="2">
        <f>SQRT(SUMSQ('(3) MB_Glaciers_R23p2-5.5km'!$BD75:BT75))</f>
        <v>9.7141823989211167E-3</v>
      </c>
      <c r="BS75" s="2">
        <f>SQRT(SUMSQ('(3) MB_Glaciers_R23p2-5.5km'!$BD75:BU75))</f>
        <v>9.9958112233874026E-3</v>
      </c>
      <c r="BT75" s="2">
        <f>SQRT(SUMSQ('(3) MB_Glaciers_R23p2-5.5km'!$BD75:BV75))</f>
        <v>1.0269719779413961E-2</v>
      </c>
      <c r="BU75" s="2">
        <f>SQRT(SUMSQ('(3) MB_Glaciers_R23p2-5.5km'!$BD75:BW75))</f>
        <v>1.0536510175659448E-2</v>
      </c>
      <c r="BV75" s="2">
        <f>SQRT(SUMSQ('(3) MB_Glaciers_R23p2-5.5km'!$BD75:BX75))</f>
        <v>1.0796710101501468E-2</v>
      </c>
      <c r="BW75" s="2">
        <f>SQRT(SUMSQ('(3) MB_Glaciers_R23p2-5.5km'!$BD75:BY75))</f>
        <v>1.1050785101066465E-2</v>
      </c>
      <c r="BX75" s="2">
        <f>SQRT(SUMSQ('(3) MB_Glaciers_R23p2-5.5km'!$BD75:BZ75))</f>
        <v>1.129914836100674E-2</v>
      </c>
      <c r="BY75" s="2">
        <f>SQRT(SUMSQ('(3) MB_Glaciers_R23p2-5.5km'!$BD75:CA75))</f>
        <v>1.1542168601182798E-2</v>
      </c>
      <c r="BZ75" s="2">
        <f>SQRT(SUMSQ('(3) MB_Glaciers_R23p2-5.5km'!$BD75:CB75))</f>
        <v>1.1780176499196385E-2</v>
      </c>
      <c r="CA75" s="2">
        <f>SQRT(SUMSQ('(3) MB_Glaciers_R23p2-5.5km'!$BD75:CC75))</f>
        <v>1.20134699685939E-2</v>
      </c>
      <c r="CB75" s="2">
        <f>SQRT(SUMSQ('(3) MB_Glaciers_R23p2-5.5km'!$BD75:CD75))</f>
        <v>1.2242318531242203E-2</v>
      </c>
      <c r="CC75" s="2">
        <f>SQRT(SUMSQ('(3) MB_Glaciers_R23p2-5.5km'!$BD75:CE75))</f>
        <v>1.2466966966928445E-2</v>
      </c>
      <c r="CD75" s="2">
        <f>SQRT(SUMSQ('(3) MB_Glaciers_R23p2-5.5km'!$BD75:CF75))</f>
        <v>1.2687638381061062E-2</v>
      </c>
      <c r="CE75" s="2">
        <f>SQRT(SUMSQ('(3) MB_Glaciers_R23p2-5.5km'!$BD75:CG75))</f>
        <v>1.2904536800004194E-2</v>
      </c>
      <c r="CF75" s="2">
        <f>SQRT(SUMSQ('(3) MB_Glaciers_R23p2-5.5km'!$BD75:CH75))</f>
        <v>1.311784938001467E-2</v>
      </c>
      <c r="CG75" s="2">
        <f>SQRT(SUMSQ('(3) MB_Glaciers_R23p2-5.5km'!$BD75:CI75))</f>
        <v>1.3327748297849865E-2</v>
      </c>
      <c r="CH75" s="2">
        <f>SQRT(SUMSQ('(3) MB_Glaciers_R23p2-5.5km'!$BD75:CJ75))</f>
        <v>1.3534392377381731E-2</v>
      </c>
      <c r="CI75" s="2">
        <f>SQRT(SUMSQ('(3) MB_Glaciers_R23p2-5.5km'!$BD75:CK75))</f>
        <v>1.3737928495920244E-2</v>
      </c>
      <c r="CJ75" s="2">
        <f>SQRT(SUMSQ('(3) MB_Glaciers_R23p2-5.5km'!$BD75:CL75))</f>
        <v>1.3938492805648186E-2</v>
      </c>
      <c r="CK75" s="2">
        <f>SQRT(SUMSQ('(3) MB_Glaciers_R23p2-5.5km'!$BD75:CM75))</f>
        <v>1.4136211799035658E-2</v>
      </c>
      <c r="CL75" s="2">
        <f>SQRT(SUMSQ('(3) MB_Glaciers_R23p2-5.5km'!$BD75:CN75))</f>
        <v>1.4331203241922282E-2</v>
      </c>
      <c r="CM75" s="2">
        <f>SQRT(SUMSQ('(3) MB_Glaciers_R23p2-5.5km'!$BD75:CO75))</f>
        <v>1.4523576993818446E-2</v>
      </c>
      <c r="CN75" s="2">
        <f>SQRT(SUMSQ('(3) MB_Glaciers_R23p2-5.5km'!$BD75:CP75))</f>
        <v>1.471343573165225E-2</v>
      </c>
      <c r="CO75" s="2">
        <f>SQRT(SUMSQ('(3) MB_Glaciers_R23p2-5.5km'!$BD75:CQ75))</f>
        <v>1.4900875590499704E-2</v>
      </c>
      <c r="CP75" s="2">
        <f>SQRT(SUMSQ('(3) MB_Glaciers_R23p2-5.5km'!$BD75:CR75))</f>
        <v>1.5085986732648238E-2</v>
      </c>
      <c r="CQ75" s="2">
        <f>SQRT(SUMSQ('(3) MB_Glaciers_R23p2-5.5km'!$BD75:CS75))</f>
        <v>1.5268853854553963E-2</v>
      </c>
      <c r="CR75" s="2">
        <f>SQRT(SUMSQ('(3) MB_Glaciers_R23p2-5.5km'!$BD75:CT75))</f>
        <v>1.5449556639781484E-2</v>
      </c>
      <c r="CS75" s="2">
        <f>SQRT(SUMSQ('(3) MB_Glaciers_R23p2-5.5km'!$BD75:CU75))</f>
        <v>1.562817016479872E-2</v>
      </c>
      <c r="CT75" s="2">
        <f>SQRT(SUMSQ('(3) MB_Glaciers_R23p2-5.5km'!$BD75:CV75))</f>
        <v>1.5804765263489163E-2</v>
      </c>
      <c r="CU75" s="2">
        <f>SQRT(SUMSQ('(3) MB_Glaciers_R23p2-5.5km'!$BD75:CW75))</f>
        <v>1.5979408855401452E-2</v>
      </c>
      <c r="CV75" s="2">
        <f>SQRT(SUMSQ('(3) MB_Glaciers_R23p2-5.5km'!$BD75:CX75))</f>
        <v>1.6152164242050387E-2</v>
      </c>
    </row>
    <row r="76" spans="1:100" x14ac:dyDescent="0.2">
      <c r="A76" s="169" t="s">
        <v>32</v>
      </c>
      <c r="B76" s="3" t="s">
        <v>176</v>
      </c>
      <c r="C76" s="170">
        <f>'(3) MB_Glaciers_R23p2-5.5km'!C76</f>
        <v>-1.3900000000000023E-2</v>
      </c>
      <c r="D76" s="170">
        <f>C76+'(3) MB_Glaciers_R23p2-5.5km'!D76</f>
        <v>0.13219999999999998</v>
      </c>
      <c r="E76" s="170">
        <f>D76+'(3) MB_Glaciers_R23p2-5.5km'!E76</f>
        <v>0.65830000000000011</v>
      </c>
      <c r="F76" s="170">
        <f>E76+'(3) MB_Glaciers_R23p2-5.5km'!F76</f>
        <v>0.50440000000000007</v>
      </c>
      <c r="G76" s="170">
        <f>F76+'(3) MB_Glaciers_R23p2-5.5km'!G76</f>
        <v>0.88050000000000006</v>
      </c>
      <c r="H76" s="170">
        <f>G76+'(3) MB_Glaciers_R23p2-5.5km'!H76</f>
        <v>1.4066000000000001</v>
      </c>
      <c r="I76" s="170">
        <f>H76+'(3) MB_Glaciers_R23p2-5.5km'!I76</f>
        <v>1.2227000000000001</v>
      </c>
      <c r="J76" s="170">
        <f>I76+'(3) MB_Glaciers_R23p2-5.5km'!J76</f>
        <v>1.3988</v>
      </c>
      <c r="K76" s="170">
        <f>J76+'(3) MB_Glaciers_R23p2-5.5km'!K76</f>
        <v>1.4649000000000001</v>
      </c>
      <c r="L76" s="170">
        <f>K76+'(3) MB_Glaciers_R23p2-5.5km'!L76</f>
        <v>1.331</v>
      </c>
      <c r="M76" s="170">
        <f>L76+'(3) MB_Glaciers_R23p2-5.5km'!M76</f>
        <v>1.2170999999999998</v>
      </c>
      <c r="N76" s="170">
        <f>M76+'(3) MB_Glaciers_R23p2-5.5km'!N76</f>
        <v>0.88319999999999987</v>
      </c>
      <c r="O76" s="170">
        <f>N76+'(3) MB_Glaciers_R23p2-5.5km'!O76</f>
        <v>0.46929999999999988</v>
      </c>
      <c r="P76" s="170">
        <f>O76+'(3) MB_Glaciers_R23p2-5.5km'!P76</f>
        <v>0.29539999999999994</v>
      </c>
      <c r="Q76" s="170">
        <f>P76+'(3) MB_Glaciers_R23p2-5.5km'!Q76</f>
        <v>0.28149999999999992</v>
      </c>
      <c r="R76" s="170">
        <f>Q76+'(3) MB_Glaciers_R23p2-5.5km'!R76</f>
        <v>0.57759999999999989</v>
      </c>
      <c r="S76" s="170">
        <f>R76+'(3) MB_Glaciers_R23p2-5.5km'!S76</f>
        <v>0.30369999999999986</v>
      </c>
      <c r="T76" s="170">
        <f>S76+'(3) MB_Glaciers_R23p2-5.5km'!T76</f>
        <v>0.37979999999999992</v>
      </c>
      <c r="U76" s="170">
        <f>T76+'(3) MB_Glaciers_R23p2-5.5km'!U76</f>
        <v>8.5899999999999976E-2</v>
      </c>
      <c r="V76" s="170">
        <f>U76+'(3) MB_Glaciers_R23p2-5.5km'!V76</f>
        <v>-0.18800000000000006</v>
      </c>
      <c r="W76" s="170">
        <f>V76+'(3) MB_Glaciers_R23p2-5.5km'!W76</f>
        <v>-0.19190000000000007</v>
      </c>
      <c r="X76" s="170">
        <f>W76+'(3) MB_Glaciers_R23p2-5.5km'!X76</f>
        <v>0.26419999999999999</v>
      </c>
      <c r="Y76" s="170">
        <f>X76+'(3) MB_Glaciers_R23p2-5.5km'!Y76</f>
        <v>0.18030000000000002</v>
      </c>
      <c r="Z76" s="170">
        <f>Y76+'(3) MB_Glaciers_R23p2-5.5km'!Z76</f>
        <v>0.32640000000000002</v>
      </c>
      <c r="AA76" s="170">
        <f>Z76+'(3) MB_Glaciers_R23p2-5.5km'!AA76</f>
        <v>0.54250000000000009</v>
      </c>
      <c r="AB76" s="170">
        <f>AA76+'(3) MB_Glaciers_R23p2-5.5km'!AB76</f>
        <v>0.9386000000000001</v>
      </c>
      <c r="AC76" s="170">
        <f>AB76+'(3) MB_Glaciers_R23p2-5.5km'!AC76</f>
        <v>1.0947</v>
      </c>
      <c r="AD76" s="170">
        <f>AC76+'(3) MB_Glaciers_R23p2-5.5km'!AD76</f>
        <v>0.87080000000000002</v>
      </c>
      <c r="AE76" s="170">
        <f>AD76+'(3) MB_Glaciers_R23p2-5.5km'!AE76</f>
        <v>0.56690000000000007</v>
      </c>
      <c r="AF76" s="170">
        <f>AE76+'(3) MB_Glaciers_R23p2-5.5km'!AF76</f>
        <v>0.64300000000000013</v>
      </c>
      <c r="AG76" s="170">
        <f>AF76+'(3) MB_Glaciers_R23p2-5.5km'!AG76</f>
        <v>0.3591000000000002</v>
      </c>
      <c r="AH76" s="170">
        <f>AG76+'(3) MB_Glaciers_R23p2-5.5km'!AH76</f>
        <v>-1.4799999999999813E-2</v>
      </c>
      <c r="AI76" s="170">
        <f>AH76+'(3) MB_Glaciers_R23p2-5.5km'!AI76</f>
        <v>-0.20869999999999977</v>
      </c>
      <c r="AJ76" s="170">
        <f>AI76+'(3) MB_Glaciers_R23p2-5.5km'!AJ76</f>
        <v>0.37740000000000018</v>
      </c>
      <c r="AK76" s="170">
        <f>AJ76+'(3) MB_Glaciers_R23p2-5.5km'!AK76</f>
        <v>-6.6499999999999782E-2</v>
      </c>
      <c r="AL76" s="170">
        <f>AK76+'(3) MB_Glaciers_R23p2-5.5km'!AL76</f>
        <v>-0.27039999999999975</v>
      </c>
      <c r="AM76" s="170">
        <f>AL76+'(3) MB_Glaciers_R23p2-5.5km'!AM76</f>
        <v>-1.2942999999999998</v>
      </c>
      <c r="AN76" s="170">
        <f>AM76+'(3) MB_Glaciers_R23p2-5.5km'!AN76</f>
        <v>-2.0081999999999995</v>
      </c>
      <c r="AO76" s="170">
        <f>AN76+'(3) MB_Glaciers_R23p2-5.5km'!AO76</f>
        <v>-2.6720999999999995</v>
      </c>
      <c r="AP76" s="170">
        <f>AO76+'(3) MB_Glaciers_R23p2-5.5km'!AP76</f>
        <v>-2.8859999999999992</v>
      </c>
      <c r="AQ76" s="170">
        <f>AP76+'(3) MB_Glaciers_R23p2-5.5km'!AQ76</f>
        <v>-3.4598999999999993</v>
      </c>
      <c r="AR76" s="170">
        <f>AQ76+'(3) MB_Glaciers_R23p2-5.5km'!AR76</f>
        <v>-3.8637999999999995</v>
      </c>
      <c r="AS76" s="170">
        <f>AR76+'(3) MB_Glaciers_R23p2-5.5km'!AS76</f>
        <v>-4.1476999999999995</v>
      </c>
      <c r="AT76" s="170">
        <f>AS76+'(3) MB_Glaciers_R23p2-5.5km'!AT76</f>
        <v>-4.8815999999999997</v>
      </c>
      <c r="AU76" s="170">
        <f>AT76+'(3) MB_Glaciers_R23p2-5.5km'!AU76</f>
        <v>-5.3554999999999993</v>
      </c>
      <c r="AV76" s="170">
        <f>AU76+'(3) MB_Glaciers_R23p2-5.5km'!AV76</f>
        <v>-5.6393999999999993</v>
      </c>
      <c r="AW76" s="2">
        <f>AV76+'(3) MB_Glaciers_R23p2-5.5km'!AW76</f>
        <v>-5.6232999999999995</v>
      </c>
      <c r="BB76" s="2">
        <f>SQRT('(5) year_D_R23p2-5.5km'!BN74^2+'(5) year_D_R23p2-5.5km'!$M74^2)</f>
        <v>0.26593601888889912</v>
      </c>
      <c r="BC76" s="2">
        <f>SQRT(SUMSQ('(3) MB_Glaciers_R23p2-5.5km'!$BD76:BE76))</f>
        <v>0.37609032463618869</v>
      </c>
      <c r="BD76" s="2">
        <f>SQRT(SUMSQ('(3) MB_Glaciers_R23p2-5.5km'!$BD76:BF76))</f>
        <v>0.46061469627816992</v>
      </c>
      <c r="BE76" s="2">
        <f>SQRT(SUMSQ('(3) MB_Glaciers_R23p2-5.5km'!$BD76:BG76))</f>
        <v>0.53187203777779823</v>
      </c>
      <c r="BF76" s="2">
        <f>SQRT(SUMSQ('(3) MB_Glaciers_R23p2-5.5km'!$BD76:BH76))</f>
        <v>0.59465101590124647</v>
      </c>
      <c r="BG76" s="2">
        <f>SQRT(SUMSQ('(3) MB_Glaciers_R23p2-5.5km'!$BD76:BI76))</f>
        <v>0.6514075505049518</v>
      </c>
      <c r="BH76" s="2">
        <f>SQRT(SUMSQ('(3) MB_Glaciers_R23p2-5.5km'!$BD76:BJ76))</f>
        <v>0.70360057063460246</v>
      </c>
      <c r="BI76" s="2">
        <f>SQRT(SUMSQ('(3) MB_Glaciers_R23p2-5.5km'!$BD76:BK76))</f>
        <v>0.75218064927237738</v>
      </c>
      <c r="BJ76" s="2">
        <f>SQRT(SUMSQ('(3) MB_Glaciers_R23p2-5.5km'!$BD76:BL76))</f>
        <v>0.7978080566666973</v>
      </c>
      <c r="BK76" s="2">
        <f>SQRT(SUMSQ('(3) MB_Glaciers_R23p2-5.5km'!$BD76:BM76))</f>
        <v>0.84096353156648185</v>
      </c>
      <c r="BL76" s="2">
        <f>SQRT(SUMSQ('(3) MB_Glaciers_R23p2-5.5km'!$BD76:BN76))</f>
        <v>0.88200999289534476</v>
      </c>
      <c r="BM76" s="2">
        <f>SQRT(SUMSQ('(3) MB_Glaciers_R23p2-5.5km'!$BD76:BO76))</f>
        <v>0.92122939255633984</v>
      </c>
      <c r="BN76" s="2">
        <f>SQRT(SUMSQ('(3) MB_Glaciers_R23p2-5.5km'!$BD76:BP76))</f>
        <v>0.95884595209668588</v>
      </c>
      <c r="BO76" s="2">
        <f>SQRT(SUMSQ('(3) MB_Glaciers_R23p2-5.5km'!$BD76:BQ76))</f>
        <v>0.99504146948490391</v>
      </c>
      <c r="BP76" s="2">
        <f>SQRT(SUMSQ('(3) MB_Glaciers_R23p2-5.5km'!$BD76:BR76))</f>
        <v>1.0299657723134075</v>
      </c>
      <c r="BQ76" s="2">
        <f>SQRT(SUMSQ('(3) MB_Glaciers_R23p2-5.5km'!$BD76:BS76))</f>
        <v>1.0637440755555965</v>
      </c>
      <c r="BR76" s="2">
        <f>SQRT(SUMSQ('(3) MB_Glaciers_R23p2-5.5km'!$BD76:BT76))</f>
        <v>1.0964822955351845</v>
      </c>
      <c r="BS76" s="2">
        <f>SQRT(SUMSQ('(3) MB_Glaciers_R23p2-5.5km'!$BD76:BU76))</f>
        <v>1.1282709739085663</v>
      </c>
      <c r="BT76" s="2">
        <f>SQRT(SUMSQ('(3) MB_Glaciers_R23p2-5.5km'!$BD76:BV76))</f>
        <v>1.159188231784235</v>
      </c>
      <c r="BU76" s="2">
        <f>SQRT(SUMSQ('(3) MB_Glaciers_R23p2-5.5km'!$BD76:BW76))</f>
        <v>1.1893020318024932</v>
      </c>
      <c r="BV76" s="2">
        <f>SQRT(SUMSQ('(3) MB_Glaciers_R23p2-5.5km'!$BD76:BX76))</f>
        <v>1.2186719365735863</v>
      </c>
      <c r="BW76" s="2">
        <f>SQRT(SUMSQ('(3) MB_Glaciers_R23p2-5.5km'!$BD76:BY76))</f>
        <v>1.2473504941011937</v>
      </c>
      <c r="BX76" s="2">
        <f>SQRT(SUMSQ('(3) MB_Glaciers_R23p2-5.5km'!$BD76:BZ76))</f>
        <v>1.2753843425716693</v>
      </c>
      <c r="BY76" s="2">
        <f>SQRT(SUMSQ('(3) MB_Glaciers_R23p2-5.5km'!$BD76:CA76))</f>
        <v>1.3028151010099041</v>
      </c>
      <c r="BZ76" s="2">
        <f>SQRT(SUMSQ('(3) MB_Glaciers_R23p2-5.5km'!$BD76:CB76))</f>
        <v>1.3296800944444958</v>
      </c>
      <c r="CA76" s="2">
        <f>SQRT(SUMSQ('(3) MB_Glaciers_R23p2-5.5km'!$BD76:CC76))</f>
        <v>1.3560129496816762</v>
      </c>
      <c r="CB76" s="2">
        <f>SQRT(SUMSQ('(3) MB_Glaciers_R23p2-5.5km'!$BD76:CD76))</f>
        <v>1.38184408883451</v>
      </c>
      <c r="CC76" s="2">
        <f>SQRT(SUMSQ('(3) MB_Glaciers_R23p2-5.5km'!$BD76:CE76))</f>
        <v>1.4072011412692054</v>
      </c>
      <c r="CD76" s="2">
        <f>SQRT(SUMSQ('(3) MB_Glaciers_R23p2-5.5km'!$BD76:CF76))</f>
        <v>1.4321092898699563</v>
      </c>
      <c r="CE76" s="2">
        <f>SQRT(SUMSQ('(3) MB_Glaciers_R23p2-5.5km'!$BD76:CG76))</f>
        <v>1.4565915639857001</v>
      </c>
      <c r="CF76" s="2">
        <f>SQRT(SUMSQ('(3) MB_Glaciers_R23p2-5.5km'!$BD76:CH76))</f>
        <v>1.4806690887625042</v>
      </c>
      <c r="CG76" s="2">
        <f>SQRT(SUMSQ('(3) MB_Glaciers_R23p2-5.5km'!$BD76:CI76))</f>
        <v>1.5043612985447552</v>
      </c>
      <c r="CH76" s="2">
        <f>SQRT(SUMSQ('(3) MB_Glaciers_R23p2-5.5km'!$BD76:CJ76))</f>
        <v>1.5276861204782017</v>
      </c>
      <c r="CI76" s="2">
        <f>SQRT(SUMSQ('(3) MB_Glaciers_R23p2-5.5km'!$BD76:CK76))</f>
        <v>1.5506601332478422</v>
      </c>
      <c r="CJ76" s="2">
        <f>SQRT(SUMSQ('(3) MB_Glaciers_R23p2-5.5km'!$BD76:CL76))</f>
        <v>1.5732987049466138</v>
      </c>
      <c r="CK76" s="2">
        <f>SQRT(SUMSQ('(3) MB_Glaciers_R23p2-5.5km'!$BD76:CM76))</f>
        <v>1.595616113333395</v>
      </c>
      <c r="CL76" s="2">
        <f>SQRT(SUMSQ('(3) MB_Glaciers_R23p2-5.5km'!$BD76:CN76))</f>
        <v>1.6176256511540754</v>
      </c>
      <c r="CM76" s="2">
        <f>SQRT(SUMSQ('(3) MB_Glaciers_R23p2-5.5km'!$BD76:CO76))</f>
        <v>1.6393397187325522</v>
      </c>
      <c r="CN76" s="2">
        <f>SQRT(SUMSQ('(3) MB_Glaciers_R23p2-5.5km'!$BD76:CP76))</f>
        <v>1.6607699056632139</v>
      </c>
      <c r="CO76" s="2">
        <f>SQRT(SUMSQ('(3) MB_Glaciers_R23p2-5.5km'!$BD76:CQ76))</f>
        <v>1.6819270631329639</v>
      </c>
      <c r="CP76" s="2">
        <f>SQRT(SUMSQ('(3) MB_Glaciers_R23p2-5.5km'!$BD76:CR76))</f>
        <v>1.7028213681539102</v>
      </c>
      <c r="CQ76" s="2">
        <f>SQRT(SUMSQ('(3) MB_Glaciers_R23p2-5.5km'!$BD76:CS76))</f>
        <v>1.7234623807858502</v>
      </c>
      <c r="CR76" s="2">
        <f>SQRT(SUMSQ('(3) MB_Glaciers_R23p2-5.5km'!$BD76:CT76))</f>
        <v>1.743859095261572</v>
      </c>
      <c r="CS76" s="2">
        <f>SQRT(SUMSQ('(3) MB_Glaciers_R23p2-5.5km'!$BD76:CU76))</f>
        <v>1.7640199857906897</v>
      </c>
      <c r="CT76" s="2">
        <f>SQRT(SUMSQ('(3) MB_Glaciers_R23p2-5.5km'!$BD76:CV76))</f>
        <v>1.78395304770374</v>
      </c>
      <c r="CU76" s="2">
        <f>SQRT(SUMSQ('(3) MB_Glaciers_R23p2-5.5km'!$BD76:CW76))</f>
        <v>1.8036658345031484</v>
      </c>
      <c r="CV76" s="2">
        <f>SQRT(SUMSQ('(3) MB_Glaciers_R23p2-5.5km'!$BD76:CX76))</f>
        <v>1.8231654913080206</v>
      </c>
    </row>
    <row r="77" spans="1:100" x14ac:dyDescent="0.2">
      <c r="A77" s="169" t="s">
        <v>154</v>
      </c>
      <c r="B77" s="3" t="s">
        <v>176</v>
      </c>
      <c r="C77" s="170">
        <f>'(3) MB_Glaciers_R23p2-5.5km'!C77</f>
        <v>5.3267827999999851E-3</v>
      </c>
      <c r="D77" s="170">
        <f>C77+'(3) MB_Glaciers_R23p2-5.5km'!D77</f>
        <v>-2.9346434400000038E-2</v>
      </c>
      <c r="E77" s="170">
        <f>D77+'(3) MB_Glaciers_R23p2-5.5km'!E77</f>
        <v>5.5473012399999938E-2</v>
      </c>
      <c r="F77" s="170">
        <f>E77+'(3) MB_Glaciers_R23p2-5.5km'!F77</f>
        <v>-6.7017167200000144E-2</v>
      </c>
      <c r="G77" s="170">
        <f>F77+'(3) MB_Glaciers_R23p2-5.5km'!G77</f>
        <v>-0.45648645840000035</v>
      </c>
      <c r="H77" s="170">
        <f>G77+'(3) MB_Glaciers_R23p2-5.5km'!H77</f>
        <v>-0.73281971360000053</v>
      </c>
      <c r="I77" s="170">
        <f>H77+'(3) MB_Glaciers_R23p2-5.5km'!I77</f>
        <v>-1.0660169328000006</v>
      </c>
      <c r="J77" s="170">
        <f>I77+'(3) MB_Glaciers_R23p2-5.5km'!J77</f>
        <v>-1.3457476012000007</v>
      </c>
      <c r="K77" s="170">
        <f>J77+'(3) MB_Glaciers_R23p2-5.5km'!K77</f>
        <v>-1.6223422336000008</v>
      </c>
      <c r="L77" s="170">
        <f>K77+'(3) MB_Glaciers_R23p2-5.5km'!L77</f>
        <v>-1.8758008300000011</v>
      </c>
      <c r="M77" s="170">
        <f>L77+'(3) MB_Glaciers_R23p2-5.5km'!M77</f>
        <v>-2.2357928756000014</v>
      </c>
      <c r="N77" s="170">
        <f>M77+'(3) MB_Glaciers_R23p2-5.5km'!N77</f>
        <v>-2.6526488852000014</v>
      </c>
      <c r="O77" s="170">
        <f>N77+'(3) MB_Glaciers_R23p2-5.5km'!O77</f>
        <v>-2.9860383440000016</v>
      </c>
      <c r="P77" s="170">
        <f>O77+'(3) MB_Glaciers_R23p2-5.5km'!P77</f>
        <v>-3.2262917668000015</v>
      </c>
      <c r="Q77" s="170">
        <f>P77+'(3) MB_Glaciers_R23p2-5.5km'!Q77</f>
        <v>-3.4134091536000017</v>
      </c>
      <c r="R77" s="170">
        <f>Q77+'(3) MB_Glaciers_R23p2-5.5km'!R77</f>
        <v>-3.457059989600002</v>
      </c>
      <c r="S77" s="170">
        <f>R77+'(3) MB_Glaciers_R23p2-5.5km'!S77</f>
        <v>-3.6840173896000019</v>
      </c>
      <c r="T77" s="170">
        <f>S77+'(3) MB_Glaciers_R23p2-5.5km'!T77</f>
        <v>-3.9300299896000017</v>
      </c>
      <c r="U77" s="170">
        <f>T77+'(3) MB_Glaciers_R23p2-5.5km'!U77</f>
        <v>-3.9948203124000017</v>
      </c>
      <c r="V77" s="170">
        <f>U77+'(3) MB_Glaciers_R23p2-5.5km'!V77</f>
        <v>-4.1881108808000018</v>
      </c>
      <c r="W77" s="170">
        <f>V77+'(3) MB_Glaciers_R23p2-5.5km'!W77</f>
        <v>-4.3699588142000021</v>
      </c>
      <c r="X77" s="170">
        <f>W77+'(3) MB_Glaciers_R23p2-5.5km'!X77</f>
        <v>-4.5589472972000022</v>
      </c>
      <c r="Y77" s="170">
        <f>X77+'(3) MB_Glaciers_R23p2-5.5km'!Y77</f>
        <v>-4.7573572876000023</v>
      </c>
      <c r="Z77" s="170">
        <f>Y77+'(3) MB_Glaciers_R23p2-5.5km'!Z77</f>
        <v>-4.8867184674000024</v>
      </c>
      <c r="AA77" s="170">
        <f>Z77+'(3) MB_Glaciers_R23p2-5.5km'!AA77</f>
        <v>-5.0383334218000027</v>
      </c>
      <c r="AB77" s="170">
        <f>AA77+'(3) MB_Glaciers_R23p2-5.5km'!AB77</f>
        <v>-5.0617723522000029</v>
      </c>
      <c r="AC77" s="170">
        <f>AB77+'(3) MB_Glaciers_R23p2-5.5km'!AC77</f>
        <v>-5.087198252200003</v>
      </c>
      <c r="AD77" s="170">
        <f>AC77+'(3) MB_Glaciers_R23p2-5.5km'!AD77</f>
        <v>-5.3244759406000028</v>
      </c>
      <c r="AE77" s="170">
        <f>AD77+'(3) MB_Glaciers_R23p2-5.5km'!AE77</f>
        <v>-5.6831862910000028</v>
      </c>
      <c r="AF77" s="170">
        <f>AE77+'(3) MB_Glaciers_R23p2-5.5km'!AF77</f>
        <v>-5.9631352634000026</v>
      </c>
      <c r="AG77" s="170">
        <f>AF77+'(3) MB_Glaciers_R23p2-5.5km'!AG77</f>
        <v>-6.2500122854000022</v>
      </c>
      <c r="AH77" s="170">
        <f>AG77+'(3) MB_Glaciers_R23p2-5.5km'!AH77</f>
        <v>-6.533010797400002</v>
      </c>
      <c r="AI77" s="170">
        <f>AH77+'(3) MB_Glaciers_R23p2-5.5km'!AI77</f>
        <v>-6.8218736964000017</v>
      </c>
      <c r="AJ77" s="170">
        <f>AI77+'(3) MB_Glaciers_R23p2-5.5km'!AJ77</f>
        <v>-6.8958015376000015</v>
      </c>
      <c r="AK77" s="170">
        <f>AJ77+'(3) MB_Glaciers_R23p2-5.5km'!AK77</f>
        <v>-7.3045301032000012</v>
      </c>
      <c r="AL77" s="170">
        <f>AK77+'(3) MB_Glaciers_R23p2-5.5km'!AL77</f>
        <v>-7.6200229032000015</v>
      </c>
      <c r="AM77" s="170">
        <f>AL77+'(3) MB_Glaciers_R23p2-5.5km'!AM77</f>
        <v>-8.2366061118000022</v>
      </c>
      <c r="AN77" s="170">
        <f>AM77+'(3) MB_Glaciers_R23p2-5.5km'!AN77</f>
        <v>-8.7571543792000028</v>
      </c>
      <c r="AO77" s="170">
        <f>AN77+'(3) MB_Glaciers_R23p2-5.5km'!AO77</f>
        <v>-9.4005557076000024</v>
      </c>
      <c r="AP77" s="170">
        <f>AO77+'(3) MB_Glaciers_R23p2-5.5km'!AP77</f>
        <v>-10.055970550600003</v>
      </c>
      <c r="AQ77" s="170">
        <f>AP77+'(3) MB_Glaciers_R23p2-5.5km'!AQ77</f>
        <v>-10.782318752200004</v>
      </c>
      <c r="AR77" s="170">
        <f>AQ77+'(3) MB_Glaciers_R23p2-5.5km'!AR77</f>
        <v>-11.459004933000003</v>
      </c>
      <c r="AS77" s="170">
        <f>AR77+'(3) MB_Glaciers_R23p2-5.5km'!AS77</f>
        <v>-12.012750096600003</v>
      </c>
      <c r="AT77" s="170">
        <f>AS77+'(3) MB_Glaciers_R23p2-5.5km'!AT77</f>
        <v>-12.704139981800003</v>
      </c>
      <c r="AU77" s="170">
        <f>AT77+'(3) MB_Glaciers_R23p2-5.5km'!AU77</f>
        <v>-13.474694822000004</v>
      </c>
      <c r="AV77" s="170">
        <f>AU77+'(3) MB_Glaciers_R23p2-5.5km'!AV77</f>
        <v>-14.176992587200004</v>
      </c>
      <c r="AW77" s="2">
        <f>AV77+'(3) MB_Glaciers_R23p2-5.5km'!AW77</f>
        <v>-14.633918503600004</v>
      </c>
      <c r="BB77" s="2">
        <f>SQRT('(5) year_D_R23p2-5.5km'!BN75^2+'(5) year_D_R23p2-5.5km'!$M75^2)</f>
        <v>3.8899687315929896E-2</v>
      </c>
      <c r="BC77" s="2">
        <f>SQRT(SUMSQ('(3) MB_Glaciers_R23p2-5.5km'!$BD77:BE77))</f>
        <v>5.2297155931377078E-2</v>
      </c>
      <c r="BD77" s="2">
        <f>SQRT(SUMSQ('(3) MB_Glaciers_R23p2-5.5km'!$BD77:BF77))</f>
        <v>5.9101534635791785E-2</v>
      </c>
      <c r="BE77" s="2">
        <f>SQRT(SUMSQ('(3) MB_Glaciers_R23p2-5.5km'!$BD77:BG77))</f>
        <v>6.8037901747215537E-2</v>
      </c>
      <c r="BF77" s="2">
        <f>SQRT(SUMSQ('(3) MB_Glaciers_R23p2-5.5km'!$BD77:BH77))</f>
        <v>0.11439426709793221</v>
      </c>
      <c r="BG77" s="2">
        <f>SQRT(SUMSQ('(3) MB_Glaciers_R23p2-5.5km'!$BD77:BI77))</f>
        <v>0.14689479019126581</v>
      </c>
      <c r="BH77" s="2">
        <f>SQRT(SUMSQ('(3) MB_Glaciers_R23p2-5.5km'!$BD77:BJ77))</f>
        <v>0.17386088878236958</v>
      </c>
      <c r="BI77" s="2">
        <f>SQRT(SUMSQ('(3) MB_Glaciers_R23p2-5.5km'!$BD77:BK77))</f>
        <v>0.19788700684893087</v>
      </c>
      <c r="BJ77" s="2">
        <f>SQRT(SUMSQ('(3) MB_Glaciers_R23p2-5.5km'!$BD77:BL77))</f>
        <v>0.22053149502465511</v>
      </c>
      <c r="BK77" s="2">
        <f>SQRT(SUMSQ('(3) MB_Glaciers_R23p2-5.5km'!$BD77:BM77))</f>
        <v>0.24249013633058497</v>
      </c>
      <c r="BL77" s="2">
        <f>SQRT(SUMSQ('(3) MB_Glaciers_R23p2-5.5km'!$BD77:BN77))</f>
        <v>0.26424062091825823</v>
      </c>
      <c r="BM77" s="2">
        <f>SQRT(SUMSQ('(3) MB_Glaciers_R23p2-5.5km'!$BD77:BO77))</f>
        <v>0.28249800530133917</v>
      </c>
      <c r="BN77" s="2">
        <f>SQRT(SUMSQ('(3) MB_Glaciers_R23p2-5.5km'!$BD77:BP77))</f>
        <v>0.29820012843723265</v>
      </c>
      <c r="BO77" s="2">
        <f>SQRT(SUMSQ('(3) MB_Glaciers_R23p2-5.5km'!$BD77:BQ77))</f>
        <v>0.31199128696691797</v>
      </c>
      <c r="BP77" s="2">
        <f>SQRT(SUMSQ('(3) MB_Glaciers_R23p2-5.5km'!$BD77:BR77))</f>
        <v>0.32451958052819724</v>
      </c>
      <c r="BQ77" s="2">
        <f>SQRT(SUMSQ('(3) MB_Glaciers_R23p2-5.5km'!$BD77:BS77))</f>
        <v>0.33611358746196768</v>
      </c>
      <c r="BR77" s="2">
        <f>SQRT(SUMSQ('(3) MB_Glaciers_R23p2-5.5km'!$BD77:BT77))</f>
        <v>0.33952497920665581</v>
      </c>
      <c r="BS77" s="2">
        <f>SQRT(SUMSQ('(3) MB_Glaciers_R23p2-5.5km'!$BD77:BU77))</f>
        <v>0.34300163356068508</v>
      </c>
      <c r="BT77" s="2">
        <f>SQRT(SUMSQ('(3) MB_Glaciers_R23p2-5.5km'!$BD77:BV77))</f>
        <v>0.34640480592867662</v>
      </c>
      <c r="BU77" s="2">
        <f>SQRT(SUMSQ('(3) MB_Glaciers_R23p2-5.5km'!$BD77:BW77))</f>
        <v>0.35338022219920578</v>
      </c>
      <c r="BV77" s="2">
        <f>SQRT(SUMSQ('(3) MB_Glaciers_R23p2-5.5km'!$BD77:BX77))</f>
        <v>0.36035596714220486</v>
      </c>
      <c r="BW77" s="2">
        <f>SQRT(SUMSQ('(3) MB_Glaciers_R23p2-5.5km'!$BD77:BY77))</f>
        <v>0.36376706955072124</v>
      </c>
      <c r="BX77" s="2">
        <f>SQRT(SUMSQ('(3) MB_Glaciers_R23p2-5.5km'!$BD77:BZ77))</f>
        <v>0.36701011923577559</v>
      </c>
      <c r="BY77" s="2">
        <f>SQRT(SUMSQ('(3) MB_Glaciers_R23p2-5.5km'!$BD77:CA77))</f>
        <v>0.36819248796359411</v>
      </c>
      <c r="BZ77" s="2">
        <f>SQRT(SUMSQ('(3) MB_Glaciers_R23p2-5.5km'!$BD77:CB77))</f>
        <v>0.36942450983059705</v>
      </c>
      <c r="CA77" s="2">
        <f>SQRT(SUMSQ('(3) MB_Glaciers_R23p2-5.5km'!$BD77:CC77))</f>
        <v>0.37093012821950938</v>
      </c>
      <c r="CB77" s="2">
        <f>SQRT(SUMSQ('(3) MB_Glaciers_R23p2-5.5km'!$BD77:CD77))</f>
        <v>0.37284170829435909</v>
      </c>
      <c r="CC77" s="2">
        <f>SQRT(SUMSQ('(3) MB_Glaciers_R23p2-5.5km'!$BD77:CE77))</f>
        <v>0.37428461355042114</v>
      </c>
      <c r="CD77" s="2">
        <f>SQRT(SUMSQ('(3) MB_Glaciers_R23p2-5.5km'!$BD77:CF77))</f>
        <v>0.37542241866412152</v>
      </c>
      <c r="CE77" s="2">
        <f>SQRT(SUMSQ('(3) MB_Glaciers_R23p2-5.5km'!$BD77:CG77))</f>
        <v>0.37677994367098266</v>
      </c>
      <c r="CF77" s="2">
        <f>SQRT(SUMSQ('(3) MB_Glaciers_R23p2-5.5km'!$BD77:CH77))</f>
        <v>0.37820704676890843</v>
      </c>
      <c r="CG77" s="2">
        <f>SQRT(SUMSQ('(3) MB_Glaciers_R23p2-5.5km'!$BD77:CI77))</f>
        <v>0.37987243727693371</v>
      </c>
      <c r="CH77" s="2">
        <f>SQRT(SUMSQ('(3) MB_Glaciers_R23p2-5.5km'!$BD77:CJ77))</f>
        <v>0.38152986061756433</v>
      </c>
      <c r="CI77" s="2">
        <f>SQRT(SUMSQ('(3) MB_Glaciers_R23p2-5.5km'!$BD77:CK77))</f>
        <v>0.38294714069724878</v>
      </c>
      <c r="CJ77" s="2">
        <f>SQRT(SUMSQ('(3) MB_Glaciers_R23p2-5.5km'!$BD77:CL77))</f>
        <v>0.3856123111487898</v>
      </c>
      <c r="CK77" s="2">
        <f>SQRT(SUMSQ('(3) MB_Glaciers_R23p2-5.5km'!$BD77:CM77))</f>
        <v>0.38796143748988821</v>
      </c>
      <c r="CL77" s="2">
        <f>SQRT(SUMSQ('(3) MB_Glaciers_R23p2-5.5km'!$BD77:CN77))</f>
        <v>0.39089598063232883</v>
      </c>
      <c r="CM77" s="2">
        <f>SQRT(SUMSQ('(3) MB_Glaciers_R23p2-5.5km'!$BD77:CO77))</f>
        <v>0.39363203877769154</v>
      </c>
      <c r="CN77" s="2">
        <f>SQRT(SUMSQ('(3) MB_Glaciers_R23p2-5.5km'!$BD77:CP77))</f>
        <v>0.39640917107763324</v>
      </c>
      <c r="CO77" s="2">
        <f>SQRT(SUMSQ('(3) MB_Glaciers_R23p2-5.5km'!$BD77:CQ77))</f>
        <v>0.39933819050980196</v>
      </c>
      <c r="CP77" s="2">
        <f>SQRT(SUMSQ('(3) MB_Glaciers_R23p2-5.5km'!$BD77:CR77))</f>
        <v>0.402077430999218</v>
      </c>
      <c r="CQ77" s="2">
        <f>SQRT(SUMSQ('(3) MB_Glaciers_R23p2-5.5km'!$BD77:CS77))</f>
        <v>0.40709621633014398</v>
      </c>
      <c r="CR77" s="2">
        <f>SQRT(SUMSQ('(3) MB_Glaciers_R23p2-5.5km'!$BD77:CT77))</f>
        <v>0.41283427570246345</v>
      </c>
      <c r="CS77" s="2">
        <f>SQRT(SUMSQ('(3) MB_Glaciers_R23p2-5.5km'!$BD77:CU77))</f>
        <v>0.41551824490426303</v>
      </c>
      <c r="CT77" s="2">
        <f>SQRT(SUMSQ('(3) MB_Glaciers_R23p2-5.5km'!$BD77:CV77))</f>
        <v>0.418899376532889</v>
      </c>
      <c r="CU77" s="2">
        <f>SQRT(SUMSQ('(3) MB_Glaciers_R23p2-5.5km'!$BD77:CW77))</f>
        <v>0.4214686065952154</v>
      </c>
      <c r="CV77" s="2">
        <f>SQRT(SUMSQ('(3) MB_Glaciers_R23p2-5.5km'!$BD77:CX77))</f>
        <v>0.4236469718846263</v>
      </c>
    </row>
    <row r="78" spans="1:100" x14ac:dyDescent="0.2">
      <c r="A78" s="169" t="s">
        <v>167</v>
      </c>
      <c r="B78" s="3" t="s">
        <v>176</v>
      </c>
      <c r="C78" s="170">
        <f>'(3) MB_Glaciers_R23p2-5.5km'!C78</f>
        <v>0.12770000000000001</v>
      </c>
      <c r="D78" s="170">
        <f>C78+'(3) MB_Glaciers_R23p2-5.5km'!D78</f>
        <v>0.19539999999999999</v>
      </c>
      <c r="E78" s="170">
        <f>D78+'(3) MB_Glaciers_R23p2-5.5km'!E78</f>
        <v>0.34309999999999996</v>
      </c>
      <c r="F78" s="170">
        <f>E78+'(3) MB_Glaciers_R23p2-5.5km'!F78</f>
        <v>0.38079999999999992</v>
      </c>
      <c r="G78" s="170">
        <f>F78+'(3) MB_Glaciers_R23p2-5.5km'!G78</f>
        <v>0.47849999999999993</v>
      </c>
      <c r="H78" s="170">
        <f>G78+'(3) MB_Glaciers_R23p2-5.5km'!H78</f>
        <v>0.68619999999999992</v>
      </c>
      <c r="I78" s="170">
        <f>H78+'(3) MB_Glaciers_R23p2-5.5km'!I78</f>
        <v>0.73389999999999989</v>
      </c>
      <c r="J78" s="170">
        <f>I78+'(3) MB_Glaciers_R23p2-5.5km'!J78</f>
        <v>0.7115999999999999</v>
      </c>
      <c r="K78" s="170">
        <f>J78+'(3) MB_Glaciers_R23p2-5.5km'!K78</f>
        <v>0.72929999999999984</v>
      </c>
      <c r="L78" s="170">
        <f>K78+'(3) MB_Glaciers_R23p2-5.5km'!L78</f>
        <v>0.65699999999999981</v>
      </c>
      <c r="M78" s="170">
        <f>L78+'(3) MB_Glaciers_R23p2-5.5km'!M78</f>
        <v>0.50469999999999982</v>
      </c>
      <c r="N78" s="170">
        <f>M78+'(3) MB_Glaciers_R23p2-5.5km'!N78</f>
        <v>0.3223999999999998</v>
      </c>
      <c r="O78" s="170">
        <f>N78+'(3) MB_Glaciers_R23p2-5.5km'!O78</f>
        <v>0.14009999999999978</v>
      </c>
      <c r="P78" s="170">
        <f>O78+'(3) MB_Glaciers_R23p2-5.5km'!P78</f>
        <v>-8.2200000000000217E-2</v>
      </c>
      <c r="Q78" s="170">
        <f>P78+'(3) MB_Glaciers_R23p2-5.5km'!Q78</f>
        <v>-0.15450000000000022</v>
      </c>
      <c r="R78" s="170">
        <f>Q78+'(3) MB_Glaciers_R23p2-5.5km'!R78</f>
        <v>7.3199999999999765E-2</v>
      </c>
      <c r="S78" s="170">
        <f>R78+'(3) MB_Glaciers_R23p2-5.5km'!S78</f>
        <v>-7.9100000000000253E-2</v>
      </c>
      <c r="T78" s="170">
        <f>S78+'(3) MB_Glaciers_R23p2-5.5km'!T78</f>
        <v>-0.16140000000000027</v>
      </c>
      <c r="U78" s="170">
        <f>T78+'(3) MB_Glaciers_R23p2-5.5km'!U78</f>
        <v>-0.11370000000000027</v>
      </c>
      <c r="V78" s="170">
        <f>U78+'(3) MB_Glaciers_R23p2-5.5km'!V78</f>
        <v>-0.22600000000000028</v>
      </c>
      <c r="W78" s="170">
        <f>V78+'(3) MB_Glaciers_R23p2-5.5km'!W78</f>
        <v>-0.11830000000000029</v>
      </c>
      <c r="X78" s="170">
        <f>W78+'(3) MB_Glaciers_R23p2-5.5km'!X78</f>
        <v>4.9399999999999694E-2</v>
      </c>
      <c r="Y78" s="170">
        <f>X78+'(3) MB_Glaciers_R23p2-5.5km'!Y78</f>
        <v>-2.2900000000000309E-2</v>
      </c>
      <c r="Z78" s="170">
        <f>Y78+'(3) MB_Glaciers_R23p2-5.5km'!Z78</f>
        <v>-0.12520000000000031</v>
      </c>
      <c r="AA78" s="170">
        <f>Z78+'(3) MB_Glaciers_R23p2-5.5km'!AA78</f>
        <v>-0.15750000000000031</v>
      </c>
      <c r="AB78" s="170">
        <f>AA78+'(3) MB_Glaciers_R23p2-5.5km'!AB78</f>
        <v>6.019999999999967E-2</v>
      </c>
      <c r="AC78" s="170">
        <f>AB78+'(3) MB_Glaciers_R23p2-5.5km'!AC78</f>
        <v>0.23789999999999967</v>
      </c>
      <c r="AD78" s="170">
        <f>AC78+'(3) MB_Glaciers_R23p2-5.5km'!AD78</f>
        <v>2.5599999999999651E-2</v>
      </c>
      <c r="AE78" s="170">
        <f>AD78+'(3) MB_Glaciers_R23p2-5.5km'!AE78</f>
        <v>-0.27670000000000039</v>
      </c>
      <c r="AF78" s="170">
        <f>AE78+'(3) MB_Glaciers_R23p2-5.5km'!AF78</f>
        <v>-0.50900000000000034</v>
      </c>
      <c r="AG78" s="170">
        <f>AF78+'(3) MB_Glaciers_R23p2-5.5km'!AG78</f>
        <v>-0.78130000000000033</v>
      </c>
      <c r="AH78" s="170">
        <f>AG78+'(3) MB_Glaciers_R23p2-5.5km'!AH78</f>
        <v>-1.0336000000000003</v>
      </c>
      <c r="AI78" s="170">
        <f>AH78+'(3) MB_Glaciers_R23p2-5.5km'!AI78</f>
        <v>-1.3159000000000003</v>
      </c>
      <c r="AJ78" s="170">
        <f>AI78+'(3) MB_Glaciers_R23p2-5.5km'!AJ78</f>
        <v>-1.1282000000000003</v>
      </c>
      <c r="AK78" s="170">
        <f>AJ78+'(3) MB_Glaciers_R23p2-5.5km'!AK78</f>
        <v>-1.5505000000000004</v>
      </c>
      <c r="AL78" s="170">
        <f>AK78+'(3) MB_Glaciers_R23p2-5.5km'!AL78</f>
        <v>-1.7828000000000004</v>
      </c>
      <c r="AM78" s="170">
        <f>AL78+'(3) MB_Glaciers_R23p2-5.5km'!AM78</f>
        <v>-2.4651000000000005</v>
      </c>
      <c r="AN78" s="170">
        <f>AM78+'(3) MB_Glaciers_R23p2-5.5km'!AN78</f>
        <v>-2.9674000000000005</v>
      </c>
      <c r="AO78" s="170">
        <f>AN78+'(3) MB_Glaciers_R23p2-5.5km'!AO78</f>
        <v>-3.5997000000000003</v>
      </c>
      <c r="AP78" s="170">
        <f>AO78+'(3) MB_Glaciers_R23p2-5.5km'!AP78</f>
        <v>-4.0020000000000007</v>
      </c>
      <c r="AQ78" s="170">
        <f>AP78+'(3) MB_Glaciers_R23p2-5.5km'!AQ78</f>
        <v>-4.5143000000000004</v>
      </c>
      <c r="AR78" s="170">
        <f>AQ78+'(3) MB_Glaciers_R23p2-5.5km'!AR78</f>
        <v>-5.0066000000000006</v>
      </c>
      <c r="AS78" s="170">
        <f>AR78+'(3) MB_Glaciers_R23p2-5.5km'!AS78</f>
        <v>-5.1889000000000003</v>
      </c>
      <c r="AT78" s="170">
        <f>AS78+'(3) MB_Glaciers_R23p2-5.5km'!AT78</f>
        <v>-5.6212</v>
      </c>
      <c r="AU78" s="170">
        <f>AT78+'(3) MB_Glaciers_R23p2-5.5km'!AU78</f>
        <v>-6.2134999999999998</v>
      </c>
      <c r="AV78" s="170">
        <f>AU78+'(3) MB_Glaciers_R23p2-5.5km'!AV78</f>
        <v>-6.5758000000000001</v>
      </c>
      <c r="AW78" s="2">
        <f>AV78+'(3) MB_Glaciers_R23p2-5.5km'!AW78</f>
        <v>-6.7580999999999998</v>
      </c>
      <c r="BB78" s="2">
        <f>SQRT('(5) year_D_R23p2-5.5km'!BN76^2+'(5) year_D_R23p2-5.5km'!$M76^2)</f>
        <v>4.6733689987666388E-2</v>
      </c>
      <c r="BC78" s="2">
        <f>SQRT(SUMSQ('(3) MB_Glaciers_R23p2-5.5km'!$BD78:BE78))</f>
        <v>6.6091418200297528E-2</v>
      </c>
      <c r="BD78" s="2">
        <f>SQRT(SUMSQ('(3) MB_Glaciers_R23p2-5.5km'!$BD78:BF78))</f>
        <v>8.0945125483811123E-2</v>
      </c>
      <c r="BE78" s="2">
        <f>SQRT(SUMSQ('(3) MB_Glaciers_R23p2-5.5km'!$BD78:BG78))</f>
        <v>9.3467379975332776E-2</v>
      </c>
      <c r="BF78" s="2">
        <f>SQRT(SUMSQ('(3) MB_Glaciers_R23p2-5.5km'!$BD78:BH78))</f>
        <v>0.10449970765182334</v>
      </c>
      <c r="BG78" s="2">
        <f>SQRT(SUMSQ('(3) MB_Glaciers_R23p2-5.5km'!$BD78:BI78))</f>
        <v>0.11447369426719772</v>
      </c>
      <c r="BH78" s="2">
        <f>SQRT(SUMSQ('(3) MB_Glaciers_R23p2-5.5km'!$BD78:BJ78))</f>
        <v>0.12364572155575447</v>
      </c>
      <c r="BI78" s="2">
        <f>SQRT(SUMSQ('(3) MB_Glaciers_R23p2-5.5km'!$BD78:BK78))</f>
        <v>0.13218283640059506</v>
      </c>
      <c r="BJ78" s="2">
        <f>SQRT(SUMSQ('(3) MB_Glaciers_R23p2-5.5km'!$BD78:BL78))</f>
        <v>0.14020106996299916</v>
      </c>
      <c r="BK78" s="2">
        <f>SQRT(SUMSQ('(3) MB_Glaciers_R23p2-5.5km'!$BD78:BM78))</f>
        <v>0.14778490382523207</v>
      </c>
      <c r="BL78" s="2">
        <f>SQRT(SUMSQ('(3) MB_Glaciers_R23p2-5.5km'!$BD78:BN78))</f>
        <v>0.15499811475787828</v>
      </c>
      <c r="BM78" s="2">
        <f>SQRT(SUMSQ('(3) MB_Glaciers_R23p2-5.5km'!$BD78:BO78))</f>
        <v>0.16189025096762225</v>
      </c>
      <c r="BN78" s="2">
        <f>SQRT(SUMSQ('(3) MB_Glaciers_R23p2-5.5km'!$BD78:BP78))</f>
        <v>0.16850071554216919</v>
      </c>
      <c r="BO78" s="2">
        <f>SQRT(SUMSQ('(3) MB_Glaciers_R23p2-5.5km'!$BD78:BQ78))</f>
        <v>0.17486145635355532</v>
      </c>
      <c r="BP78" s="2">
        <f>SQRT(SUMSQ('(3) MB_Glaciers_R23p2-5.5km'!$BD78:BR78))</f>
        <v>0.18099880302905222</v>
      </c>
      <c r="BQ78" s="2">
        <f>SQRT(SUMSQ('(3) MB_Glaciers_R23p2-5.5km'!$BD78:BS78))</f>
        <v>0.18693475995066555</v>
      </c>
      <c r="BR78" s="2">
        <f>SQRT(SUMSQ('(3) MB_Glaciers_R23p2-5.5km'!$BD78:BT78))</f>
        <v>0.19268794009401902</v>
      </c>
      <c r="BS78" s="2">
        <f>SQRT(SUMSQ('(3) MB_Glaciers_R23p2-5.5km'!$BD78:BU78))</f>
        <v>0.1982742546008926</v>
      </c>
      <c r="BT78" s="2">
        <f>SQRT(SUMSQ('(3) MB_Glaciers_R23p2-5.5km'!$BD78:BV78))</f>
        <v>0.20370743191499641</v>
      </c>
      <c r="BU78" s="2">
        <f>SQRT(SUMSQ('(3) MB_Glaciers_R23p2-5.5km'!$BD78:BW78))</f>
        <v>0.20899941530364674</v>
      </c>
      <c r="BV78" s="2">
        <f>SQRT(SUMSQ('(3) MB_Glaciers_R23p2-5.5km'!$BD78:BX78))</f>
        <v>0.2141606718730811</v>
      </c>
      <c r="BW78" s="2">
        <f>SQRT(SUMSQ('(3) MB_Glaciers_R23p2-5.5km'!$BD78:BY78))</f>
        <v>0.21920043603285289</v>
      </c>
      <c r="BX78" s="2">
        <f>SQRT(SUMSQ('(3) MB_Glaciers_R23p2-5.5km'!$BD78:BZ78))</f>
        <v>0.22412690364357452</v>
      </c>
      <c r="BY78" s="2">
        <f>SQRT(SUMSQ('(3) MB_Glaciers_R23p2-5.5km'!$BD78:CA78))</f>
        <v>0.2289473885343955</v>
      </c>
      <c r="BZ78" s="2">
        <f>SQRT(SUMSQ('(3) MB_Glaciers_R23p2-5.5km'!$BD78:CB78))</f>
        <v>0.233668449938332</v>
      </c>
      <c r="CA78" s="2">
        <f>SQRT(SUMSQ('(3) MB_Glaciers_R23p2-5.5km'!$BD78:CC78))</f>
        <v>0.23829599718930672</v>
      </c>
      <c r="CB78" s="2">
        <f>SQRT(SUMSQ('(3) MB_Glaciers_R23p2-5.5km'!$BD78:CD78))</f>
        <v>0.24283537645143344</v>
      </c>
      <c r="CC78" s="2">
        <f>SQRT(SUMSQ('(3) MB_Glaciers_R23p2-5.5km'!$BD78:CE78))</f>
        <v>0.24729144311150902</v>
      </c>
      <c r="CD78" s="2">
        <f>SQRT(SUMSQ('(3) MB_Glaciers_R23p2-5.5km'!$BD78:CF78))</f>
        <v>0.25166862262911521</v>
      </c>
      <c r="CE78" s="2">
        <f>SQRT(SUMSQ('(3) MB_Glaciers_R23p2-5.5km'!$BD78:CG78))</f>
        <v>0.25597096201698216</v>
      </c>
      <c r="CF78" s="2">
        <f>SQRT(SUMSQ('(3) MB_Glaciers_R23p2-5.5km'!$BD78:CH78))</f>
        <v>0.2602021736568752</v>
      </c>
      <c r="CG78" s="2">
        <f>SQRT(SUMSQ('(3) MB_Glaciers_R23p2-5.5km'!$BD78:CI78))</f>
        <v>0.26436567280119017</v>
      </c>
      <c r="CH78" s="2">
        <f>SQRT(SUMSQ('(3) MB_Glaciers_R23p2-5.5km'!$BD78:CJ78))</f>
        <v>0.26846460983803666</v>
      </c>
      <c r="CI78" s="2">
        <f>SQRT(SUMSQ('(3) MB_Glaciers_R23p2-5.5km'!$BD78:CK78))</f>
        <v>0.27250189818669623</v>
      </c>
      <c r="CJ78" s="2">
        <f>SQRT(SUMSQ('(3) MB_Glaciers_R23p2-5.5km'!$BD78:CL78))</f>
        <v>0.27648023852567816</v>
      </c>
      <c r="CK78" s="2">
        <f>SQRT(SUMSQ('(3) MB_Glaciers_R23p2-5.5km'!$BD78:CM78))</f>
        <v>0.28040213992599844</v>
      </c>
      <c r="CL78" s="2">
        <f>SQRT(SUMSQ('(3) MB_Glaciers_R23p2-5.5km'!$BD78:CN78))</f>
        <v>0.28426993835955028</v>
      </c>
      <c r="CM78" s="2">
        <f>SQRT(SUMSQ('(3) MB_Glaciers_R23p2-5.5km'!$BD78:CO78))</f>
        <v>0.28808581297038183</v>
      </c>
      <c r="CN78" s="2">
        <f>SQRT(SUMSQ('(3) MB_Glaciers_R23p2-5.5km'!$BD78:CP78))</f>
        <v>0.29185180043074799</v>
      </c>
      <c r="CO78" s="2">
        <f>SQRT(SUMSQ('(3) MB_Glaciers_R23p2-5.5km'!$BD78:CQ78))</f>
        <v>0.29556980765046426</v>
      </c>
      <c r="CP78" s="2">
        <f>SQRT(SUMSQ('(3) MB_Glaciers_R23p2-5.5km'!$BD78:CR78))</f>
        <v>0.29924162306469959</v>
      </c>
      <c r="CQ78" s="2">
        <f>SQRT(SUMSQ('(3) MB_Glaciers_R23p2-5.5km'!$BD78:CS78))</f>
        <v>0.30286892668984561</v>
      </c>
      <c r="CR78" s="2">
        <f>SQRT(SUMSQ('(3) MB_Glaciers_R23p2-5.5km'!$BD78:CT78))</f>
        <v>0.30645329910791036</v>
      </c>
      <c r="CS78" s="2">
        <f>SQRT(SUMSQ('(3) MB_Glaciers_R23p2-5.5km'!$BD78:CU78))</f>
        <v>0.30999622951575667</v>
      </c>
      <c r="CT78" s="2">
        <f>SQRT(SUMSQ('(3) MB_Glaciers_R23p2-5.5km'!$BD78:CV78))</f>
        <v>0.31349912295547017</v>
      </c>
      <c r="CU78" s="2">
        <f>SQRT(SUMSQ('(3) MB_Glaciers_R23p2-5.5km'!$BD78:CW78))</f>
        <v>0.316963306825431</v>
      </c>
      <c r="CV78" s="2">
        <f>SQRT(SUMSQ('(3) MB_Glaciers_R23p2-5.5km'!$BD78:CX78))</f>
        <v>0.32039003675766142</v>
      </c>
    </row>
    <row r="79" spans="1:100" x14ac:dyDescent="0.2">
      <c r="A79" s="169" t="s">
        <v>169</v>
      </c>
      <c r="B79" s="3" t="s">
        <v>176</v>
      </c>
      <c r="C79" s="170">
        <f>'(3) MB_Glaciers_R23p2-5.5km'!C79</f>
        <v>1.9099999999999999E-2</v>
      </c>
      <c r="D79" s="170">
        <f>C79+'(3) MB_Glaciers_R23p2-5.5km'!D79</f>
        <v>5.8200000000000002E-2</v>
      </c>
      <c r="E79" s="170">
        <f>D79+'(3) MB_Glaciers_R23p2-5.5km'!E79</f>
        <v>0.10730000000000001</v>
      </c>
      <c r="F79" s="170">
        <f>E79+'(3) MB_Glaciers_R23p2-5.5km'!F79</f>
        <v>0.10640000000000001</v>
      </c>
      <c r="G79" s="170">
        <f>F79+'(3) MB_Glaciers_R23p2-5.5km'!G79</f>
        <v>0.1255</v>
      </c>
      <c r="H79" s="170">
        <f>G79+'(3) MB_Glaciers_R23p2-5.5km'!H79</f>
        <v>0.22460000000000002</v>
      </c>
      <c r="I79" s="170">
        <f>H79+'(3) MB_Glaciers_R23p2-5.5km'!I79</f>
        <v>0.26370000000000005</v>
      </c>
      <c r="J79" s="170">
        <f>I79+'(3) MB_Glaciers_R23p2-5.5km'!J79</f>
        <v>0.27280000000000004</v>
      </c>
      <c r="K79" s="170">
        <f>J79+'(3) MB_Glaciers_R23p2-5.5km'!K79</f>
        <v>0.30190000000000006</v>
      </c>
      <c r="L79" s="170">
        <f>K79+'(3) MB_Glaciers_R23p2-5.5km'!L79</f>
        <v>0.31100000000000005</v>
      </c>
      <c r="M79" s="170">
        <f>L79+'(3) MB_Glaciers_R23p2-5.5km'!M79</f>
        <v>0.22010000000000005</v>
      </c>
      <c r="N79" s="170">
        <f>M79+'(3) MB_Glaciers_R23p2-5.5km'!N79</f>
        <v>0.12920000000000004</v>
      </c>
      <c r="O79" s="170">
        <f>N79+'(3) MB_Glaciers_R23p2-5.5km'!O79</f>
        <v>5.8300000000000046E-2</v>
      </c>
      <c r="P79" s="170">
        <f>O79+'(3) MB_Glaciers_R23p2-5.5km'!P79</f>
        <v>-4.2599999999999943E-2</v>
      </c>
      <c r="Q79" s="170">
        <f>P79+'(3) MB_Glaciers_R23p2-5.5km'!Q79</f>
        <v>-0.11349999999999993</v>
      </c>
      <c r="R79" s="170">
        <f>Q79+'(3) MB_Glaciers_R23p2-5.5km'!R79</f>
        <v>1.5600000000000086E-2</v>
      </c>
      <c r="S79" s="170">
        <f>R79+'(3) MB_Glaciers_R23p2-5.5km'!S79</f>
        <v>-0.10529999999999992</v>
      </c>
      <c r="T79" s="170">
        <f>S79+'(3) MB_Glaciers_R23p2-5.5km'!T79</f>
        <v>-0.1661999999999999</v>
      </c>
      <c r="U79" s="170">
        <f>T79+'(3) MB_Glaciers_R23p2-5.5km'!U79</f>
        <v>-0.16709999999999992</v>
      </c>
      <c r="V79" s="170">
        <f>U79+'(3) MB_Glaciers_R23p2-5.5km'!V79</f>
        <v>-0.22799999999999992</v>
      </c>
      <c r="W79" s="170">
        <f>V79+'(3) MB_Glaciers_R23p2-5.5km'!W79</f>
        <v>-0.17889999999999992</v>
      </c>
      <c r="X79" s="170">
        <f>W79+'(3) MB_Glaciers_R23p2-5.5km'!X79</f>
        <v>-9.9799999999999917E-2</v>
      </c>
      <c r="Y79" s="170">
        <f>X79+'(3) MB_Glaciers_R23p2-5.5km'!Y79</f>
        <v>-0.14069999999999991</v>
      </c>
      <c r="Z79" s="170">
        <f>Y79+'(3) MB_Glaciers_R23p2-5.5km'!Z79</f>
        <v>-0.16159999999999991</v>
      </c>
      <c r="AA79" s="170">
        <f>Z79+'(3) MB_Glaciers_R23p2-5.5km'!AA79</f>
        <v>-0.2024999999999999</v>
      </c>
      <c r="AB79" s="170">
        <f>AA79+'(3) MB_Glaciers_R23p2-5.5km'!AB79</f>
        <v>-8.3399999999999891E-2</v>
      </c>
      <c r="AC79" s="170">
        <f>AB79+'(3) MB_Glaciers_R23p2-5.5km'!AC79</f>
        <v>5.7000000000001216E-3</v>
      </c>
      <c r="AD79" s="170">
        <f>AC79+'(3) MB_Glaciers_R23p2-5.5km'!AD79</f>
        <v>-0.11519999999999989</v>
      </c>
      <c r="AE79" s="170">
        <f>AD79+'(3) MB_Glaciers_R23p2-5.5km'!AE79</f>
        <v>-0.25609999999999988</v>
      </c>
      <c r="AF79" s="170">
        <f>AE79+'(3) MB_Glaciers_R23p2-5.5km'!AF79</f>
        <v>-0.40699999999999992</v>
      </c>
      <c r="AG79" s="170">
        <f>AF79+'(3) MB_Glaciers_R23p2-5.5km'!AG79</f>
        <v>-0.53789999999999993</v>
      </c>
      <c r="AH79" s="170">
        <f>AG79+'(3) MB_Glaciers_R23p2-5.5km'!AH79</f>
        <v>-0.64879999999999993</v>
      </c>
      <c r="AI79" s="170">
        <f>AH79+'(3) MB_Glaciers_R23p2-5.5km'!AI79</f>
        <v>-0.81969999999999987</v>
      </c>
      <c r="AJ79" s="170">
        <f>AI79+'(3) MB_Glaciers_R23p2-5.5km'!AJ79</f>
        <v>-0.74059999999999993</v>
      </c>
      <c r="AK79" s="170">
        <f>AJ79+'(3) MB_Glaciers_R23p2-5.5km'!AK79</f>
        <v>-0.92149999999999999</v>
      </c>
      <c r="AL79" s="170">
        <f>AK79+'(3) MB_Glaciers_R23p2-5.5km'!AL79</f>
        <v>-1.0024</v>
      </c>
      <c r="AM79" s="170">
        <f>AL79+'(3) MB_Glaciers_R23p2-5.5km'!AM79</f>
        <v>-1.2732999999999999</v>
      </c>
      <c r="AN79" s="170">
        <f>AM79+'(3) MB_Glaciers_R23p2-5.5km'!AN79</f>
        <v>-1.4842</v>
      </c>
      <c r="AO79" s="170">
        <f>AN79+'(3) MB_Glaciers_R23p2-5.5km'!AO79</f>
        <v>-1.7050999999999998</v>
      </c>
      <c r="AP79" s="170">
        <f>AO79+'(3) MB_Glaciers_R23p2-5.5km'!AP79</f>
        <v>-1.8559999999999999</v>
      </c>
      <c r="AQ79" s="170">
        <f>AP79+'(3) MB_Glaciers_R23p2-5.5km'!AQ79</f>
        <v>-2.0568999999999997</v>
      </c>
      <c r="AR79" s="170">
        <f>AQ79+'(3) MB_Glaciers_R23p2-5.5km'!AR79</f>
        <v>-2.2377999999999996</v>
      </c>
      <c r="AS79" s="170">
        <f>AR79+'(3) MB_Glaciers_R23p2-5.5km'!AS79</f>
        <v>-2.3386999999999993</v>
      </c>
      <c r="AT79" s="170">
        <f>AS79+'(3) MB_Glaciers_R23p2-5.5km'!AT79</f>
        <v>-2.4895999999999994</v>
      </c>
      <c r="AU79" s="170">
        <f>AT79+'(3) MB_Glaciers_R23p2-5.5km'!AU79</f>
        <v>-2.6704999999999992</v>
      </c>
      <c r="AV79" s="170">
        <f>AU79+'(3) MB_Glaciers_R23p2-5.5km'!AV79</f>
        <v>-2.8013999999999992</v>
      </c>
      <c r="AW79" s="2">
        <f>AV79+'(3) MB_Glaciers_R23p2-5.5km'!AW79</f>
        <v>-2.8622999999999994</v>
      </c>
      <c r="BB79" s="2">
        <f>SQRT('(5) year_D_R23p2-5.5km'!BN77^2+'(5) year_D_R23p2-5.5km'!$M77^2)</f>
        <v>1.2965781110763602E-2</v>
      </c>
      <c r="BC79" s="2">
        <f>SQRT(SUMSQ('(3) MB_Glaciers_R23p2-5.5km'!$BD79:BE79))</f>
        <v>1.8336383493602781E-2</v>
      </c>
      <c r="BD79" s="2">
        <f>SQRT(SUMSQ('(3) MB_Glaciers_R23p2-5.5km'!$BD79:BF79))</f>
        <v>2.2457391643659393E-2</v>
      </c>
      <c r="BE79" s="2">
        <f>SQRT(SUMSQ('(3) MB_Glaciers_R23p2-5.5km'!$BD79:BG79))</f>
        <v>2.5931562221527205E-2</v>
      </c>
      <c r="BF79" s="2">
        <f>SQRT(SUMSQ('(3) MB_Glaciers_R23p2-5.5km'!$BD79:BH79))</f>
        <v>2.8992367945050147E-2</v>
      </c>
      <c r="BG79" s="2">
        <f>SQRT(SUMSQ('(3) MB_Glaciers_R23p2-5.5km'!$BD79:BI79))</f>
        <v>3.1759547837987331E-2</v>
      </c>
      <c r="BH79" s="2">
        <f>SQRT(SUMSQ('(3) MB_Glaciers_R23p2-5.5km'!$BD79:BJ79))</f>
        <v>3.4304232372779311E-2</v>
      </c>
      <c r="BI79" s="2">
        <f>SQRT(SUMSQ('(3) MB_Glaciers_R23p2-5.5km'!$BD79:BK79))</f>
        <v>3.6672766987205563E-2</v>
      </c>
      <c r="BJ79" s="2">
        <f>SQRT(SUMSQ('(3) MB_Glaciers_R23p2-5.5km'!$BD79:BL79))</f>
        <v>3.8897343332290814E-2</v>
      </c>
      <c r="BK79" s="2">
        <f>SQRT(SUMSQ('(3) MB_Glaciers_R23p2-5.5km'!$BD79:BM79))</f>
        <v>4.1001399953200901E-2</v>
      </c>
      <c r="BL79" s="2">
        <f>SQRT(SUMSQ('(3) MB_Glaciers_R23p2-5.5km'!$BD79:BN79))</f>
        <v>4.3002631058280345E-2</v>
      </c>
      <c r="BM79" s="2">
        <f>SQRT(SUMSQ('(3) MB_Glaciers_R23p2-5.5km'!$BD79:BO79))</f>
        <v>4.4914783287318787E-2</v>
      </c>
      <c r="BN79" s="2">
        <f>SQRT(SUMSQ('(3) MB_Glaciers_R23p2-5.5km'!$BD79:BP79))</f>
        <v>4.6748788621300608E-2</v>
      </c>
      <c r="BO79" s="2">
        <f>SQRT(SUMSQ('(3) MB_Glaciers_R23p2-5.5km'!$BD79:BQ79))</f>
        <v>4.8513510668382671E-2</v>
      </c>
      <c r="BP79" s="2">
        <f>SQRT(SUMSQ('(3) MB_Glaciers_R23p2-5.5km'!$BD79:BR79))</f>
        <v>5.0216254312558134E-2</v>
      </c>
      <c r="BQ79" s="2">
        <f>SQRT(SUMSQ('(3) MB_Glaciers_R23p2-5.5km'!$BD79:BS79))</f>
        <v>5.1863124443054409E-2</v>
      </c>
      <c r="BR79" s="2">
        <f>SQRT(SUMSQ('(3) MB_Glaciers_R23p2-5.5km'!$BD79:BT79))</f>
        <v>5.3459285038316602E-2</v>
      </c>
      <c r="BS79" s="2">
        <f>SQRT(SUMSQ('(3) MB_Glaciers_R23p2-5.5km'!$BD79:BU79))</f>
        <v>5.500915048080833E-2</v>
      </c>
      <c r="BT79" s="2">
        <f>SQRT(SUMSQ('(3) MB_Glaciers_R23p2-5.5km'!$BD79:BV79))</f>
        <v>5.6516529585887078E-2</v>
      </c>
      <c r="BU79" s="2">
        <f>SQRT(SUMSQ('(3) MB_Glaciers_R23p2-5.5km'!$BD79:BW79))</f>
        <v>5.7984735890100281E-2</v>
      </c>
      <c r="BV79" s="2">
        <f>SQRT(SUMSQ('(3) MB_Glaciers_R23p2-5.5km'!$BD79:BX79))</f>
        <v>5.9416673384302808E-2</v>
      </c>
      <c r="BW79" s="2">
        <f>SQRT(SUMSQ('(3) MB_Glaciers_R23p2-5.5km'!$BD79:BY79))</f>
        <v>6.0814904060346522E-2</v>
      </c>
      <c r="BX79" s="2">
        <f>SQRT(SUMSQ('(3) MB_Glaciers_R23p2-5.5km'!$BD79:BZ79))</f>
        <v>6.2181701775372682E-2</v>
      </c>
      <c r="BY79" s="2">
        <f>SQRT(SUMSQ('(3) MB_Glaciers_R23p2-5.5km'!$BD79:CA79))</f>
        <v>6.3519095675974649E-2</v>
      </c>
      <c r="BZ79" s="2">
        <f>SQRT(SUMSQ('(3) MB_Glaciers_R23p2-5.5km'!$BD79:CB79))</f>
        <v>6.4828905553818011E-2</v>
      </c>
      <c r="CA79" s="2">
        <f>SQRT(SUMSQ('(3) MB_Glaciers_R23p2-5.5km'!$BD79:CC79))</f>
        <v>6.6112770892756342E-2</v>
      </c>
      <c r="CB79" s="2">
        <f>SQRT(SUMSQ('(3) MB_Glaciers_R23p2-5.5km'!$BD79:CD79))</f>
        <v>6.7372174930978176E-2</v>
      </c>
      <c r="CC79" s="2">
        <f>SQRT(SUMSQ('(3) MB_Glaciers_R23p2-5.5km'!$BD79:CE79))</f>
        <v>6.8608464745558609E-2</v>
      </c>
      <c r="CD79" s="2">
        <f>SQRT(SUMSQ('(3) MB_Glaciers_R23p2-5.5km'!$BD79:CF79))</f>
        <v>6.9822868134693475E-2</v>
      </c>
      <c r="CE79" s="2">
        <f>SQRT(SUMSQ('(3) MB_Glaciers_R23p2-5.5km'!$BD79:CG79))</f>
        <v>7.1016507900396139E-2</v>
      </c>
      <c r="CF79" s="2">
        <f>SQRT(SUMSQ('(3) MB_Glaciers_R23p2-5.5km'!$BD79:CH79))</f>
        <v>7.2190414004764253E-2</v>
      </c>
      <c r="CG79" s="2">
        <f>SQRT(SUMSQ('(3) MB_Glaciers_R23p2-5.5km'!$BD79:CI79))</f>
        <v>7.3345533974411126E-2</v>
      </c>
      <c r="CH79" s="2">
        <f>SQRT(SUMSQ('(3) MB_Glaciers_R23p2-5.5km'!$BD79:CJ79))</f>
        <v>7.4482741852080953E-2</v>
      </c>
      <c r="CI79" s="2">
        <f>SQRT(SUMSQ('(3) MB_Glaciers_R23p2-5.5km'!$BD79:CK79))</f>
        <v>7.5602845935956439E-2</v>
      </c>
      <c r="CJ79" s="2">
        <f>SQRT(SUMSQ('(3) MB_Glaciers_R23p2-5.5km'!$BD79:CL79))</f>
        <v>7.6706595501483441E-2</v>
      </c>
      <c r="CK79" s="2">
        <f>SQRT(SUMSQ('(3) MB_Glaciers_R23p2-5.5km'!$BD79:CM79))</f>
        <v>7.7794686664581628E-2</v>
      </c>
      <c r="CL79" s="2">
        <f>SQRT(SUMSQ('(3) MB_Glaciers_R23p2-5.5km'!$BD79:CN79))</f>
        <v>7.8867767516601295E-2</v>
      </c>
      <c r="CM79" s="2">
        <f>SQRT(SUMSQ('(3) MB_Glaciers_R23p2-5.5km'!$BD79:CO79))</f>
        <v>7.9926442638621822E-2</v>
      </c>
      <c r="CN79" s="2">
        <f>SQRT(SUMSQ('(3) MB_Glaciers_R23p2-5.5km'!$BD79:CP79))</f>
        <v>8.0971277084390475E-2</v>
      </c>
      <c r="CO79" s="2">
        <f>SQRT(SUMSQ('(3) MB_Glaciers_R23p2-5.5km'!$BD79:CQ79))</f>
        <v>8.2002799906401816E-2</v>
      </c>
      <c r="CP79" s="2">
        <f>SQRT(SUMSQ('(3) MB_Glaciers_R23p2-5.5km'!$BD79:CR79))</f>
        <v>8.3021507287579455E-2</v>
      </c>
      <c r="CQ79" s="2">
        <f>SQRT(SUMSQ('(3) MB_Glaciers_R23p2-5.5km'!$BD79:CS79))</f>
        <v>8.4027865331173568E-2</v>
      </c>
      <c r="CR79" s="2">
        <f>SQRT(SUMSQ('(3) MB_Glaciers_R23p2-5.5km'!$BD79:CT79))</f>
        <v>8.5022312553388463E-2</v>
      </c>
      <c r="CS79" s="2">
        <f>SQRT(SUMSQ('(3) MB_Glaciers_R23p2-5.5km'!$BD79:CU79))</f>
        <v>8.6005262116560705E-2</v>
      </c>
      <c r="CT79" s="2">
        <f>SQRT(SUMSQ('(3) MB_Glaciers_R23p2-5.5km'!$BD79:CV79))</f>
        <v>8.6977103835150463E-2</v>
      </c>
      <c r="CU79" s="2">
        <f>SQRT(SUMSQ('(3) MB_Glaciers_R23p2-5.5km'!$BD79:CW79))</f>
        <v>8.7938205982171253E-2</v>
      </c>
      <c r="CV79" s="2">
        <f>SQRT(SUMSQ('(3) MB_Glaciers_R23p2-5.5km'!$BD79:CX79))</f>
        <v>8.8888916919799485E-2</v>
      </c>
    </row>
    <row r="80" spans="1:100" x14ac:dyDescent="0.2">
      <c r="A80" s="169" t="s">
        <v>266</v>
      </c>
      <c r="B80" s="3" t="s">
        <v>176</v>
      </c>
      <c r="C80" s="170">
        <f>'(3) MB_Glaciers_R23p2-5.5km'!C80</f>
        <v>-2.0999999999999999E-3</v>
      </c>
      <c r="D80" s="170">
        <f>C80+'(3) MB_Glaciers_R23p2-5.5km'!D80</f>
        <v>-4.1999999999999997E-3</v>
      </c>
      <c r="E80" s="170">
        <f>D80+'(3) MB_Glaciers_R23p2-5.5km'!E80</f>
        <v>-6.3E-3</v>
      </c>
      <c r="F80" s="170">
        <f>E80+'(3) MB_Glaciers_R23p2-5.5km'!F80</f>
        <v>-8.3999999999999995E-3</v>
      </c>
      <c r="G80" s="170">
        <f>F80+'(3) MB_Glaciers_R23p2-5.5km'!G80</f>
        <v>-1.0499999999999999E-2</v>
      </c>
      <c r="H80" s="170">
        <f>G80+'(3) MB_Glaciers_R23p2-5.5km'!H80</f>
        <v>-2.5999999999999981E-3</v>
      </c>
      <c r="I80" s="170">
        <f>H80+'(3) MB_Glaciers_R23p2-5.5km'!I80</f>
        <v>5.3000000000000026E-3</v>
      </c>
      <c r="J80" s="170">
        <f>I80+'(3) MB_Glaciers_R23p2-5.5km'!J80</f>
        <v>3.2000000000000028E-3</v>
      </c>
      <c r="K80" s="170">
        <f>J80+'(3) MB_Glaciers_R23p2-5.5km'!K80</f>
        <v>1.1000000000000029E-3</v>
      </c>
      <c r="L80" s="170">
        <f>K80+'(3) MB_Glaciers_R23p2-5.5km'!L80</f>
        <v>-9.9999999999999699E-4</v>
      </c>
      <c r="M80" s="170">
        <f>L80+'(3) MB_Glaciers_R23p2-5.5km'!M80</f>
        <v>-1.3099999999999997E-2</v>
      </c>
      <c r="N80" s="170">
        <f>M80+'(3) MB_Glaciers_R23p2-5.5km'!N80</f>
        <v>-2.5199999999999997E-2</v>
      </c>
      <c r="O80" s="170">
        <f>N80+'(3) MB_Glaciers_R23p2-5.5km'!O80</f>
        <v>-2.7299999999999998E-2</v>
      </c>
      <c r="P80" s="170">
        <f>O80+'(3) MB_Glaciers_R23p2-5.5km'!P80</f>
        <v>-3.9399999999999998E-2</v>
      </c>
      <c r="Q80" s="170">
        <f>P80+'(3) MB_Glaciers_R23p2-5.5km'!Q80</f>
        <v>-4.1499999999999995E-2</v>
      </c>
      <c r="R80" s="170">
        <f>Q80+'(3) MB_Glaciers_R23p2-5.5km'!R80</f>
        <v>-3.3599999999999991E-2</v>
      </c>
      <c r="S80" s="170">
        <f>R80+'(3) MB_Glaciers_R23p2-5.5km'!S80</f>
        <v>-3.5699999999999989E-2</v>
      </c>
      <c r="T80" s="170">
        <f>S80+'(3) MB_Glaciers_R23p2-5.5km'!T80</f>
        <v>-3.7799999999999986E-2</v>
      </c>
      <c r="U80" s="170">
        <f>T80+'(3) MB_Glaciers_R23p2-5.5km'!U80</f>
        <v>-2.9899999999999986E-2</v>
      </c>
      <c r="V80" s="170">
        <f>U80+'(3) MB_Glaciers_R23p2-5.5km'!V80</f>
        <v>-3.1999999999999987E-2</v>
      </c>
      <c r="W80" s="170">
        <f>V80+'(3) MB_Glaciers_R23p2-5.5km'!W80</f>
        <v>-2.4099999999999986E-2</v>
      </c>
      <c r="X80" s="170">
        <f>W80+'(3) MB_Glaciers_R23p2-5.5km'!X80</f>
        <v>-1.6199999999999985E-2</v>
      </c>
      <c r="Y80" s="170">
        <f>X80+'(3) MB_Glaciers_R23p2-5.5km'!Y80</f>
        <v>-1.8299999999999986E-2</v>
      </c>
      <c r="Z80" s="170">
        <f>Y80+'(3) MB_Glaciers_R23p2-5.5km'!Z80</f>
        <v>-2.0399999999999988E-2</v>
      </c>
      <c r="AA80" s="170">
        <f>Z80+'(3) MB_Glaciers_R23p2-5.5km'!AA80</f>
        <v>-2.2499999999999989E-2</v>
      </c>
      <c r="AB80" s="170">
        <f>AA80+'(3) MB_Glaciers_R23p2-5.5km'!AB80</f>
        <v>-1.4599999999999988E-2</v>
      </c>
      <c r="AC80" s="170">
        <f>AB80+'(3) MB_Glaciers_R23p2-5.5km'!AC80</f>
        <v>-6.6999999999999872E-3</v>
      </c>
      <c r="AD80" s="170">
        <f>AC80+'(3) MB_Glaciers_R23p2-5.5km'!AD80</f>
        <v>-1.8799999999999987E-2</v>
      </c>
      <c r="AE80" s="170">
        <f>AD80+'(3) MB_Glaciers_R23p2-5.5km'!AE80</f>
        <v>-3.0899999999999987E-2</v>
      </c>
      <c r="AF80" s="170">
        <f>AE80+'(3) MB_Glaciers_R23p2-5.5km'!AF80</f>
        <v>-4.2999999999999983E-2</v>
      </c>
      <c r="AG80" s="170">
        <f>AF80+'(3) MB_Glaciers_R23p2-5.5km'!AG80</f>
        <v>-5.5099999999999982E-2</v>
      </c>
      <c r="AH80" s="170">
        <f>AG80+'(3) MB_Glaciers_R23p2-5.5km'!AH80</f>
        <v>-6.7199999999999982E-2</v>
      </c>
      <c r="AI80" s="170">
        <f>AH80+'(3) MB_Glaciers_R23p2-5.5km'!AI80</f>
        <v>-7.9299999999999982E-2</v>
      </c>
      <c r="AJ80" s="170">
        <f>AI80+'(3) MB_Glaciers_R23p2-5.5km'!AJ80</f>
        <v>-7.1399999999999977E-2</v>
      </c>
      <c r="AK80" s="170">
        <f>AJ80+'(3) MB_Glaciers_R23p2-5.5km'!AK80</f>
        <v>-8.3499999999999977E-2</v>
      </c>
      <c r="AL80" s="170">
        <f>AK80+'(3) MB_Glaciers_R23p2-5.5km'!AL80</f>
        <v>-9.5599999999999977E-2</v>
      </c>
      <c r="AM80" s="170">
        <f>AL80+'(3) MB_Glaciers_R23p2-5.5km'!AM80</f>
        <v>-0.11769999999999997</v>
      </c>
      <c r="AN80" s="170">
        <f>AM80+'(3) MB_Glaciers_R23p2-5.5km'!AN80</f>
        <v>-0.12979999999999997</v>
      </c>
      <c r="AO80" s="170">
        <f>AN80+'(3) MB_Glaciers_R23p2-5.5km'!AO80</f>
        <v>-0.15189999999999998</v>
      </c>
      <c r="AP80" s="170">
        <f>AO80+'(3) MB_Glaciers_R23p2-5.5km'!AP80</f>
        <v>-0.16399999999999998</v>
      </c>
      <c r="AQ80" s="170">
        <f>AP80+'(3) MB_Glaciers_R23p2-5.5km'!AQ80</f>
        <v>-0.18609999999999999</v>
      </c>
      <c r="AR80" s="170">
        <f>AQ80+'(3) MB_Glaciers_R23p2-5.5km'!AR80</f>
        <v>-0.19819999999999999</v>
      </c>
      <c r="AS80" s="170">
        <f>AR80+'(3) MB_Glaciers_R23p2-5.5km'!AS80</f>
        <v>-0.20029999999999998</v>
      </c>
      <c r="AT80" s="170">
        <f>AS80+'(3) MB_Glaciers_R23p2-5.5km'!AT80</f>
        <v>-0.21239999999999998</v>
      </c>
      <c r="AU80" s="170">
        <f>AT80+'(3) MB_Glaciers_R23p2-5.5km'!AU80</f>
        <v>-0.23449999999999999</v>
      </c>
      <c r="AV80" s="170">
        <f>AU80+'(3) MB_Glaciers_R23p2-5.5km'!AV80</f>
        <v>-0.24659999999999999</v>
      </c>
      <c r="AW80" s="2">
        <f>AV80+'(3) MB_Glaciers_R23p2-5.5km'!AW80</f>
        <v>-0.25869999999999999</v>
      </c>
      <c r="BB80" s="2">
        <f>SQRT('(5) year_D_R23p2-5.5km'!BN78^2+'(5) year_D_R23p2-5.5km'!$M78^2)</f>
        <v>4.3647012294698446E-4</v>
      </c>
      <c r="BC80" s="2">
        <f>SQRT(SUMSQ('(3) MB_Glaciers_R23p2-5.5km'!$BD80:BE80))</f>
        <v>6.1726196744227768E-4</v>
      </c>
      <c r="BD80" s="2">
        <f>SQRT(SUMSQ('(3) MB_Glaciers_R23p2-5.5km'!$BD80:BF80))</f>
        <v>7.559884289300116E-4</v>
      </c>
      <c r="BE80" s="2">
        <f>SQRT(SUMSQ('(3) MB_Glaciers_R23p2-5.5km'!$BD80:BG80))</f>
        <v>8.7294024589396892E-4</v>
      </c>
      <c r="BF80" s="2">
        <f>SQRT(SUMSQ('(3) MB_Glaciers_R23p2-5.5km'!$BD80:BH80))</f>
        <v>9.7597686505714813E-4</v>
      </c>
      <c r="BG80" s="2">
        <f>SQRT(SUMSQ('(3) MB_Glaciers_R23p2-5.5km'!$BD80:BI80))</f>
        <v>1.069129089189951E-3</v>
      </c>
      <c r="BH80" s="2">
        <f>SQRT(SUMSQ('(3) MB_Glaciers_R23p2-5.5km'!$BD80:BJ80))</f>
        <v>1.1547914000275073E-3</v>
      </c>
      <c r="BI80" s="2">
        <f>SQRT(SUMSQ('(3) MB_Glaciers_R23p2-5.5km'!$BD80:BK80))</f>
        <v>1.2345239348845554E-3</v>
      </c>
      <c r="BJ80" s="2">
        <f>SQRT(SUMSQ('(3) MB_Glaciers_R23p2-5.5km'!$BD80:BL80))</f>
        <v>1.3094103688409534E-3</v>
      </c>
      <c r="BK80" s="2">
        <f>SQRT(SUMSQ('(3) MB_Glaciers_R23p2-5.5km'!$BD80:BM80))</f>
        <v>1.3802397191261949E-3</v>
      </c>
      <c r="BL80" s="2">
        <f>SQRT(SUMSQ('(3) MB_Glaciers_R23p2-5.5km'!$BD80:BN80))</f>
        <v>1.4476076300154381E-3</v>
      </c>
      <c r="BM80" s="2">
        <f>SQRT(SUMSQ('(3) MB_Glaciers_R23p2-5.5km'!$BD80:BO80))</f>
        <v>1.5119768578600232E-3</v>
      </c>
      <c r="BN80" s="2">
        <f>SQRT(SUMSQ('(3) MB_Glaciers_R23p2-5.5km'!$BD80:BP80))</f>
        <v>1.573715408493424E-3</v>
      </c>
      <c r="BO80" s="2">
        <f>SQRT(SUMSQ('(3) MB_Glaciers_R23p2-5.5km'!$BD80:BQ80))</f>
        <v>1.6331216596307148E-3</v>
      </c>
      <c r="BP80" s="2">
        <f>SQRT(SUMSQ('(3) MB_Glaciers_R23p2-5.5km'!$BD80:BR80))</f>
        <v>1.6904415172907747E-3</v>
      </c>
      <c r="BQ80" s="2">
        <f>SQRT(SUMSQ('(3) MB_Glaciers_R23p2-5.5km'!$BD80:BS80))</f>
        <v>1.7458804917879378E-3</v>
      </c>
      <c r="BR80" s="2">
        <f>SQRT(SUMSQ('(3) MB_Glaciers_R23p2-5.5km'!$BD80:BT80))</f>
        <v>1.7996124193367436E-3</v>
      </c>
      <c r="BS80" s="2">
        <f>SQRT(SUMSQ('(3) MB_Glaciers_R23p2-5.5km'!$BD80:BU80))</f>
        <v>1.8517859023268329E-3</v>
      </c>
      <c r="BT80" s="2">
        <f>SQRT(SUMSQ('(3) MB_Glaciers_R23p2-5.5km'!$BD80:BV80))</f>
        <v>1.9025291578006784E-3</v>
      </c>
      <c r="BU80" s="2">
        <f>SQRT(SUMSQ('(3) MB_Glaciers_R23p2-5.5km'!$BD80:BW80))</f>
        <v>1.9519537301142963E-3</v>
      </c>
      <c r="BV80" s="2">
        <f>SQRT(SUMSQ('(3) MB_Glaciers_R23p2-5.5km'!$BD80:BX80))</f>
        <v>2.0001573769912384E-3</v>
      </c>
      <c r="BW80" s="2">
        <f>SQRT(SUMSQ('(3) MB_Glaciers_R23p2-5.5km'!$BD80:BY80))</f>
        <v>2.0472263433626058E-3</v>
      </c>
      <c r="BX80" s="2">
        <f>SQRT(SUMSQ('(3) MB_Glaciers_R23p2-5.5km'!$BD80:BZ80))</f>
        <v>2.0932371746133268E-3</v>
      </c>
      <c r="BY80" s="2">
        <f>SQRT(SUMSQ('(3) MB_Glaciers_R23p2-5.5km'!$BD80:CA80))</f>
        <v>2.1382581783799025E-3</v>
      </c>
      <c r="BZ80" s="2">
        <f>SQRT(SUMSQ('(3) MB_Glaciers_R23p2-5.5km'!$BD80:CB80))</f>
        <v>2.1823506147349227E-3</v>
      </c>
      <c r="CA80" s="2">
        <f>SQRT(SUMSQ('(3) MB_Glaciers_R23p2-5.5km'!$BD80:CC80))</f>
        <v>2.225569674006916E-3</v>
      </c>
      <c r="CB80" s="2">
        <f>SQRT(SUMSQ('(3) MB_Glaciers_R23p2-5.5km'!$BD80:CD80))</f>
        <v>2.2679652867900351E-3</v>
      </c>
      <c r="CC80" s="2">
        <f>SQRT(SUMSQ('(3) MB_Glaciers_R23p2-5.5km'!$BD80:CE80))</f>
        <v>2.309582800055015E-3</v>
      </c>
      <c r="CD80" s="2">
        <f>SQRT(SUMSQ('(3) MB_Glaciers_R23p2-5.5km'!$BD80:CF80))</f>
        <v>2.3504635454597717E-3</v>
      </c>
      <c r="CE80" s="2">
        <f>SQRT(SUMSQ('(3) MB_Glaciers_R23p2-5.5km'!$BD80:CG80))</f>
        <v>2.3906453201511671E-3</v>
      </c>
      <c r="CF80" s="2">
        <f>SQRT(SUMSQ('(3) MB_Glaciers_R23p2-5.5km'!$BD80:CH80))</f>
        <v>2.430162795984259E-3</v>
      </c>
      <c r="CG80" s="2">
        <f>SQRT(SUMSQ('(3) MB_Glaciers_R23p2-5.5km'!$BD80:CI80))</f>
        <v>2.4690478697691116E-3</v>
      </c>
      <c r="CH80" s="2">
        <f>SQRT(SUMSQ('(3) MB_Glaciers_R23p2-5.5km'!$BD80:CJ80))</f>
        <v>2.5073299646111089E-3</v>
      </c>
      <c r="CI80" s="2">
        <f>SQRT(SUMSQ('(3) MB_Glaciers_R23p2-5.5km'!$BD80:CK80))</f>
        <v>2.5450362904410814E-3</v>
      </c>
      <c r="CJ80" s="2">
        <f>SQRT(SUMSQ('(3) MB_Glaciers_R23p2-5.5km'!$BD80:CL80))</f>
        <v>2.5821920702936599E-3</v>
      </c>
      <c r="CK80" s="2">
        <f>SQRT(SUMSQ('(3) MB_Glaciers_R23p2-5.5km'!$BD80:CM80))</f>
        <v>2.6188207376819077E-3</v>
      </c>
      <c r="CL80" s="2">
        <f>SQRT(SUMSQ('(3) MB_Glaciers_R23p2-5.5km'!$BD80:CN80))</f>
        <v>2.6549441094565755E-3</v>
      </c>
      <c r="CM80" s="2">
        <f>SQRT(SUMSQ('(3) MB_Glaciers_R23p2-5.5km'!$BD80:CO80))</f>
        <v>2.6905825377719832E-3</v>
      </c>
      <c r="CN80" s="2">
        <f>SQRT(SUMSQ('(3) MB_Glaciers_R23p2-5.5km'!$BD80:CP80))</f>
        <v>2.7257550441646219E-3</v>
      </c>
      <c r="CO80" s="2">
        <f>SQRT(SUMSQ('(3) MB_Glaciers_R23p2-5.5km'!$BD80:CQ80))</f>
        <v>2.7604794382523911E-3</v>
      </c>
      <c r="CP80" s="2">
        <f>SQRT(SUMSQ('(3) MB_Glaciers_R23p2-5.5km'!$BD80:CR80))</f>
        <v>2.7947724231571327E-3</v>
      </c>
      <c r="CQ80" s="2">
        <f>SQRT(SUMSQ('(3) MB_Glaciers_R23p2-5.5km'!$BD80:CS80))</f>
        <v>2.8286496894216061E-3</v>
      </c>
      <c r="CR80" s="2">
        <f>SQRT(SUMSQ('(3) MB_Glaciers_R23p2-5.5km'!$BD80:CT80))</f>
        <v>2.8621259989193878E-3</v>
      </c>
      <c r="CS80" s="2">
        <f>SQRT(SUMSQ('(3) MB_Glaciers_R23p2-5.5km'!$BD80:CU80))</f>
        <v>2.8952152600308771E-3</v>
      </c>
      <c r="CT80" s="2">
        <f>SQRT(SUMSQ('(3) MB_Glaciers_R23p2-5.5km'!$BD80:CV80))</f>
        <v>2.9279305951714451E-3</v>
      </c>
      <c r="CU80" s="2">
        <f>SQRT(SUMSQ('(3) MB_Glaciers_R23p2-5.5km'!$BD80:CW80))</f>
        <v>2.9602844016017055E-3</v>
      </c>
      <c r="CV80" s="2">
        <f>SQRT(SUMSQ('(3) MB_Glaciers_R23p2-5.5km'!$BD80:CX80))</f>
        <v>2.9922884063191043E-3</v>
      </c>
    </row>
    <row r="81" spans="1:100" x14ac:dyDescent="0.2">
      <c r="A81" s="169" t="s">
        <v>267</v>
      </c>
      <c r="B81" s="3" t="s">
        <v>176</v>
      </c>
      <c r="C81" s="170">
        <f>'(3) MB_Glaciers_R23p2-5.5km'!C81</f>
        <v>2.4181609600000001E-2</v>
      </c>
      <c r="D81" s="170">
        <f>C81+'(3) MB_Glaciers_R23p2-5.5km'!D81</f>
        <v>3.8363219199999993E-2</v>
      </c>
      <c r="E81" s="170">
        <f>D81+'(3) MB_Glaciers_R23p2-5.5km'!E81</f>
        <v>8.7128655999999999E-2</v>
      </c>
      <c r="F81" s="170">
        <f>E81+'(3) MB_Glaciers_R23p2-5.5km'!F81</f>
        <v>0.17090604079999999</v>
      </c>
      <c r="G81" s="170">
        <f>F81+'(3) MB_Glaciers_R23p2-5.5km'!G81</f>
        <v>0.18969537359999999</v>
      </c>
      <c r="H81" s="170">
        <f>G81+'(3) MB_Glaciers_R23p2-5.5km'!H81</f>
        <v>0.2934966544</v>
      </c>
      <c r="I81" s="170">
        <f>H81+'(3) MB_Glaciers_R23p2-5.5km'!I81</f>
        <v>0.37230988320000002</v>
      </c>
      <c r="J81" s="170">
        <f>I81+'(3) MB_Glaciers_R23p2-5.5km'!J81</f>
        <v>0.43613506000000002</v>
      </c>
      <c r="K81" s="170">
        <f>J81+'(3) MB_Glaciers_R23p2-5.5km'!K81</f>
        <v>0.47508303039999999</v>
      </c>
      <c r="L81" s="170">
        <f>K81+'(3) MB_Glaciers_R23p2-5.5km'!L81</f>
        <v>0.50904294880000001</v>
      </c>
      <c r="M81" s="170">
        <f>L81+'(3) MB_Glaciers_R23p2-5.5km'!M81</f>
        <v>0.43801481520000002</v>
      </c>
      <c r="N81" s="170">
        <f>M81+'(3) MB_Glaciers_R23p2-5.5km'!N81</f>
        <v>0.3519986296</v>
      </c>
      <c r="O81" s="170">
        <f>N81+'(3) MB_Glaciers_R23p2-5.5km'!O81</f>
        <v>0.32099439200000002</v>
      </c>
      <c r="P81" s="170">
        <f>O81+'(3) MB_Glaciers_R23p2-5.5km'!P81</f>
        <v>0.28500210240000001</v>
      </c>
      <c r="Q81" s="170">
        <f>P81+'(3) MB_Glaciers_R23p2-5.5km'!Q81</f>
        <v>0.26413260640000003</v>
      </c>
      <c r="R81" s="170">
        <f>Q81+'(3) MB_Glaciers_R23p2-5.5km'!R81</f>
        <v>0.33827505840000005</v>
      </c>
      <c r="S81" s="170">
        <f>R81+'(3) MB_Glaciers_R23p2-5.5km'!S81</f>
        <v>0.28830225840000001</v>
      </c>
      <c r="T81" s="170">
        <f>S81+'(3) MB_Glaciers_R23p2-5.5km'!T81</f>
        <v>0.19323645840000001</v>
      </c>
      <c r="U81" s="170">
        <f>T81+'(3) MB_Glaciers_R23p2-5.5km'!U81</f>
        <v>0.20360133840000003</v>
      </c>
      <c r="V81" s="170">
        <f>U81+'(3) MB_Glaciers_R23p2-5.5km'!V81</f>
        <v>0.10970325120000002</v>
      </c>
      <c r="W81" s="170">
        <f>V81+'(3) MB_Glaciers_R23p2-5.5km'!W81</f>
        <v>5.8064182400000011E-2</v>
      </c>
      <c r="X81" s="170">
        <f>W81+'(3) MB_Glaciers_R23p2-5.5km'!X81</f>
        <v>3.8238131199999983E-2</v>
      </c>
      <c r="Y81" s="170">
        <f>X81+'(3) MB_Glaciers_R23p2-5.5km'!Y81</f>
        <v>-1.8132716800000018E-2</v>
      </c>
      <c r="Z81" s="170">
        <f>Y81+'(3) MB_Glaciers_R23p2-5.5km'!Z81</f>
        <v>-0.11085721840000001</v>
      </c>
      <c r="AA81" s="170">
        <f>Z81+'(3) MB_Glaciers_R23p2-5.5km'!AA81</f>
        <v>-0.18145492769999999</v>
      </c>
      <c r="AB81" s="170">
        <f>AA81+'(3) MB_Glaciers_R23p2-5.5km'!AB81</f>
        <v>-0.18028532920000001</v>
      </c>
      <c r="AC81" s="170">
        <f>AB81+'(3) MB_Glaciers_R23p2-5.5km'!AC81</f>
        <v>-0.1475264741</v>
      </c>
      <c r="AD81" s="170">
        <f>AC81+'(3) MB_Glaciers_R23p2-5.5km'!AD81</f>
        <v>-0.29335641359999998</v>
      </c>
      <c r="AE81" s="170">
        <f>AD81+'(3) MB_Glaciers_R23p2-5.5km'!AE81</f>
        <v>-0.448052589</v>
      </c>
      <c r="AF81" s="170">
        <f>AE81+'(3) MB_Glaciers_R23p2-5.5km'!AF81</f>
        <v>-0.56169278860000005</v>
      </c>
      <c r="AG81" s="170">
        <f>AF81+'(3) MB_Glaciers_R23p2-5.5km'!AG81</f>
        <v>-0.66566104260000003</v>
      </c>
      <c r="AH81" s="170">
        <f>AG81+'(3) MB_Glaciers_R23p2-5.5km'!AH81</f>
        <v>-0.80939875900000002</v>
      </c>
      <c r="AI81" s="170">
        <f>AH81+'(3) MB_Glaciers_R23p2-5.5km'!AI81</f>
        <v>-1.0222514469000001</v>
      </c>
      <c r="AJ81" s="170">
        <f>AI81+'(3) MB_Glaciers_R23p2-5.5km'!AJ81</f>
        <v>-1.0837572860000002</v>
      </c>
      <c r="AK81" s="170">
        <f>AJ81+'(3) MB_Glaciers_R23p2-5.5km'!AK81</f>
        <v>-1.3933576843000002</v>
      </c>
      <c r="AL81" s="170">
        <f>AK81+'(3) MB_Glaciers_R23p2-5.5km'!AL81</f>
        <v>-1.5556688091000002</v>
      </c>
      <c r="AM81" s="170">
        <f>AL81+'(3) MB_Glaciers_R23p2-5.5km'!AM81</f>
        <v>-1.8235786155000002</v>
      </c>
      <c r="AN81" s="170">
        <f>AM81+'(3) MB_Glaciers_R23p2-5.5km'!AN81</f>
        <v>-2.0836921266000004</v>
      </c>
      <c r="AO81" s="170">
        <f>AN81+'(3) MB_Glaciers_R23p2-5.5km'!AO81</f>
        <v>-2.3653491783000002</v>
      </c>
      <c r="AP81" s="170">
        <f>AO81+'(3) MB_Glaciers_R23p2-5.5km'!AP81</f>
        <v>-2.6683936485000004</v>
      </c>
      <c r="AQ81" s="170">
        <f>AP81+'(3) MB_Glaciers_R23p2-5.5km'!AQ81</f>
        <v>-2.9328255682000002</v>
      </c>
      <c r="AR81" s="170">
        <f>AQ81+'(3) MB_Glaciers_R23p2-5.5km'!AR81</f>
        <v>-3.0714278602</v>
      </c>
      <c r="AS81" s="170">
        <f>AR81+'(3) MB_Glaciers_R23p2-5.5km'!AS81</f>
        <v>-3.2820592566000002</v>
      </c>
      <c r="AT81" s="170">
        <f>AS81+'(3) MB_Glaciers_R23p2-5.5km'!AT81</f>
        <v>-3.5635369510000001</v>
      </c>
      <c r="AU81" s="170">
        <f>AT81+'(3) MB_Glaciers_R23p2-5.5km'!AU81</f>
        <v>-3.8641719569999999</v>
      </c>
      <c r="AV81" s="170">
        <f>AU81+'(3) MB_Glaciers_R23p2-5.5km'!AV81</f>
        <v>-4.1721092504000001</v>
      </c>
      <c r="AW81" s="2">
        <f>AV81+'(3) MB_Glaciers_R23p2-5.5km'!AW81</f>
        <v>-4.4000873348000002</v>
      </c>
      <c r="BB81" s="2">
        <f>SQRT('(5) year_D_R23p2-5.5km'!BN79^2+'(5) year_D_R23p2-5.5km'!$M79^2)</f>
        <v>1.6743158774469406E-2</v>
      </c>
      <c r="BC81" s="2">
        <f>SQRT(SUMSQ('(3) MB_Glaciers_R23p2-5.5km'!$BD81:BE81))</f>
        <v>2.2763889161831401E-2</v>
      </c>
      <c r="BD81" s="2">
        <f>SQRT(SUMSQ('(3) MB_Glaciers_R23p2-5.5km'!$BD81:BF81))</f>
        <v>2.3874885037682932E-2</v>
      </c>
      <c r="BE81" s="2">
        <f>SQRT(SUMSQ('(3) MB_Glaciers_R23p2-5.5km'!$BD81:BG81))</f>
        <v>2.5253245149700849E-2</v>
      </c>
      <c r="BF81" s="2">
        <f>SQRT(SUMSQ('(3) MB_Glaciers_R23p2-5.5km'!$BD81:BH81))</f>
        <v>2.7252842960146302E-2</v>
      </c>
      <c r="BG81" s="2">
        <f>SQRT(SUMSQ('(3) MB_Glaciers_R23p2-5.5km'!$BD81:BI81))</f>
        <v>3.0164957838883222E-2</v>
      </c>
      <c r="BH81" s="2">
        <f>SQRT(SUMSQ('(3) MB_Glaciers_R23p2-5.5km'!$BD81:BJ81))</f>
        <v>3.4072158966508934E-2</v>
      </c>
      <c r="BI81" s="2">
        <f>SQRT(SUMSQ('(3) MB_Glaciers_R23p2-5.5km'!$BD81:BK81))</f>
        <v>3.9001680895543574E-2</v>
      </c>
      <c r="BJ81" s="2">
        <f>SQRT(SUMSQ('(3) MB_Glaciers_R23p2-5.5km'!$BD81:BL81))</f>
        <v>4.4889058185357961E-2</v>
      </c>
      <c r="BK81" s="2">
        <f>SQRT(SUMSQ('(3) MB_Glaciers_R23p2-5.5km'!$BD81:BM81))</f>
        <v>5.1669155435077566E-2</v>
      </c>
      <c r="BL81" s="2">
        <f>SQRT(SUMSQ('(3) MB_Glaciers_R23p2-5.5km'!$BD81:BN81))</f>
        <v>5.6460053711367697E-2</v>
      </c>
      <c r="BM81" s="2">
        <f>SQRT(SUMSQ('(3) MB_Glaciers_R23p2-5.5km'!$BD81:BO81))</f>
        <v>5.9914397311026664E-2</v>
      </c>
      <c r="BN81" s="2">
        <f>SQRT(SUMSQ('(3) MB_Glaciers_R23p2-5.5km'!$BD81:BP81))</f>
        <v>6.2405997326183717E-2</v>
      </c>
      <c r="BO81" s="2">
        <f>SQRT(SUMSQ('(3) MB_Glaciers_R23p2-5.5km'!$BD81:BQ81))</f>
        <v>6.4206554583743344E-2</v>
      </c>
      <c r="BP81" s="2">
        <f>SQRT(SUMSQ('(3) MB_Glaciers_R23p2-5.5km'!$BD81:BR81))</f>
        <v>6.5504445003232936E-2</v>
      </c>
      <c r="BQ81" s="2">
        <f>SQRT(SUMSQ('(3) MB_Glaciers_R23p2-5.5km'!$BD81:BS81))</f>
        <v>6.6513150415247774E-2</v>
      </c>
      <c r="BR81" s="2">
        <f>SQRT(SUMSQ('(3) MB_Glaciers_R23p2-5.5km'!$BD81:BT81))</f>
        <v>6.8362929651441043E-2</v>
      </c>
      <c r="BS81" s="2">
        <f>SQRT(SUMSQ('(3) MB_Glaciers_R23p2-5.5km'!$BD81:BU81))</f>
        <v>7.0552078977984573E-2</v>
      </c>
      <c r="BT81" s="2">
        <f>SQRT(SUMSQ('(3) MB_Glaciers_R23p2-5.5km'!$BD81:BV81))</f>
        <v>7.300009545181968E-2</v>
      </c>
      <c r="BU81" s="2">
        <f>SQRT(SUMSQ('(3) MB_Glaciers_R23p2-5.5km'!$BD81:BW81))</f>
        <v>7.7080591571906429E-2</v>
      </c>
      <c r="BV81" s="2">
        <f>SQRT(SUMSQ('(3) MB_Glaciers_R23p2-5.5km'!$BD81:BX81))</f>
        <v>8.0613348783276875E-2</v>
      </c>
      <c r="BW81" s="2">
        <f>SQRT(SUMSQ('(3) MB_Glaciers_R23p2-5.5km'!$BD81:BY81))</f>
        <v>8.2493162527143879E-2</v>
      </c>
      <c r="BX81" s="2">
        <f>SQRT(SUMSQ('(3) MB_Glaciers_R23p2-5.5km'!$BD81:BZ81))</f>
        <v>8.4580754697991756E-2</v>
      </c>
      <c r="BY81" s="2">
        <f>SQRT(SUMSQ('(3) MB_Glaciers_R23p2-5.5km'!$BD81:CA81))</f>
        <v>8.6829121473947668E-2</v>
      </c>
      <c r="BZ81" s="2">
        <f>SQRT(SUMSQ('(3) MB_Glaciers_R23p2-5.5km'!$BD81:CB81))</f>
        <v>8.891639106692481E-2</v>
      </c>
      <c r="CA81" s="2">
        <f>SQRT(SUMSQ('(3) MB_Glaciers_R23p2-5.5km'!$BD81:CC81))</f>
        <v>9.1007733515842376E-2</v>
      </c>
      <c r="CB81" s="2">
        <f>SQRT(SUMSQ('(3) MB_Glaciers_R23p2-5.5km'!$BD81:CD81))</f>
        <v>9.3188974556410176E-2</v>
      </c>
      <c r="CC81" s="2">
        <f>SQRT(SUMSQ('(3) MB_Glaciers_R23p2-5.5km'!$BD81:CE81))</f>
        <v>9.4897638594350422E-2</v>
      </c>
      <c r="CD81" s="2">
        <f>SQRT(SUMSQ('(3) MB_Glaciers_R23p2-5.5km'!$BD81:CF81))</f>
        <v>9.6277134777663503E-2</v>
      </c>
      <c r="CE81" s="2">
        <f>SQRT(SUMSQ('(3) MB_Glaciers_R23p2-5.5km'!$BD81:CG81))</f>
        <v>9.723487773965088E-2</v>
      </c>
      <c r="CF81" s="2">
        <f>SQRT(SUMSQ('(3) MB_Glaciers_R23p2-5.5km'!$BD81:CH81))</f>
        <v>9.8486992506806245E-2</v>
      </c>
      <c r="CG81" s="2">
        <f>SQRT(SUMSQ('(3) MB_Glaciers_R23p2-5.5km'!$BD81:CI81))</f>
        <v>0.10017752865920973</v>
      </c>
      <c r="CH81" s="2">
        <f>SQRT(SUMSQ('(3) MB_Glaciers_R23p2-5.5km'!$BD81:CJ81))</f>
        <v>0.1021461913369765</v>
      </c>
      <c r="CI81" s="2">
        <f>SQRT(SUMSQ('(3) MB_Glaciers_R23p2-5.5km'!$BD81:CK81))</f>
        <v>0.10421202297614923</v>
      </c>
      <c r="CJ81" s="2">
        <f>SQRT(SUMSQ('(3) MB_Glaciers_R23p2-5.5km'!$BD81:CL81))</f>
        <v>0.10954790939384579</v>
      </c>
      <c r="CK81" s="2">
        <f>SQRT(SUMSQ('(3) MB_Glaciers_R23p2-5.5km'!$BD81:CM81))</f>
        <v>0.11129893126245904</v>
      </c>
      <c r="CL81" s="2">
        <f>SQRT(SUMSQ('(3) MB_Glaciers_R23p2-5.5km'!$BD81:CN81))</f>
        <v>0.11346779924418589</v>
      </c>
      <c r="CM81" s="2">
        <f>SQRT(SUMSQ('(3) MB_Glaciers_R23p2-5.5km'!$BD81:CO81))</f>
        <v>0.1158654708269056</v>
      </c>
      <c r="CN81" s="2">
        <f>SQRT(SUMSQ('(3) MB_Glaciers_R23p2-5.5km'!$BD81:CP81))</f>
        <v>0.11844969338497155</v>
      </c>
      <c r="CO81" s="2">
        <f>SQRT(SUMSQ('(3) MB_Glaciers_R23p2-5.5km'!$BD81:CQ81))</f>
        <v>0.1219152978697957</v>
      </c>
      <c r="CP81" s="2">
        <f>SQRT(SUMSQ('(3) MB_Glaciers_R23p2-5.5km'!$BD81:CR81))</f>
        <v>0.12429998645539672</v>
      </c>
      <c r="CQ81" s="2">
        <f>SQRT(SUMSQ('(3) MB_Glaciers_R23p2-5.5km'!$BD81:CS81))</f>
        <v>0.12504347884337777</v>
      </c>
      <c r="CR81" s="2">
        <f>SQRT(SUMSQ('(3) MB_Glaciers_R23p2-5.5km'!$BD81:CT81))</f>
        <v>0.12814447694104769</v>
      </c>
      <c r="CS81" s="2">
        <f>SQRT(SUMSQ('(3) MB_Glaciers_R23p2-5.5km'!$BD81:CU81))</f>
        <v>0.13003502705280656</v>
      </c>
      <c r="CT81" s="2">
        <f>SQRT(SUMSQ('(3) MB_Glaciers_R23p2-5.5km'!$BD81:CV81))</f>
        <v>0.13176811510460046</v>
      </c>
      <c r="CU81" s="2">
        <f>SQRT(SUMSQ('(3) MB_Glaciers_R23p2-5.5km'!$BD81:CW81))</f>
        <v>0.13330383160590914</v>
      </c>
      <c r="CV81" s="2">
        <f>SQRT(SUMSQ('(3) MB_Glaciers_R23p2-5.5km'!$BD81:CX81))</f>
        <v>0.1352929405634179</v>
      </c>
    </row>
    <row r="82" spans="1:100" x14ac:dyDescent="0.2">
      <c r="A82" s="169" t="s">
        <v>265</v>
      </c>
      <c r="B82" s="3" t="s">
        <v>176</v>
      </c>
      <c r="C82" s="170">
        <f>'(3) MB_Glaciers_R23p2-5.5km'!C82</f>
        <v>4.26170128E-2</v>
      </c>
      <c r="D82" s="170">
        <f>C82+'(3) MB_Glaciers_R23p2-5.5km'!D82</f>
        <v>7.5234025600000004E-2</v>
      </c>
      <c r="E82" s="170">
        <f>D82+'(3) MB_Glaciers_R23p2-5.5km'!E82</f>
        <v>0.1178510384</v>
      </c>
      <c r="F82" s="170">
        <f>E82+'(3) MB_Glaciers_R23p2-5.5km'!F82</f>
        <v>0.1597821696</v>
      </c>
      <c r="G82" s="170">
        <f>F82+'(3) MB_Glaciers_R23p2-5.5km'!G82</f>
        <v>0.19102741919999999</v>
      </c>
      <c r="H82" s="170">
        <f>G82+'(3) MB_Glaciers_R23p2-5.5km'!H82</f>
        <v>0.29158678719999997</v>
      </c>
      <c r="I82" s="170">
        <f>H82+'(3) MB_Glaciers_R23p2-5.5km'!I82</f>
        <v>0.35140311679999997</v>
      </c>
      <c r="J82" s="170">
        <f>I82+'(3) MB_Glaciers_R23p2-5.5km'!J82</f>
        <v>0.42053356479999998</v>
      </c>
      <c r="K82" s="170">
        <f>J82+'(3) MB_Glaciers_R23p2-5.5km'!K82</f>
        <v>0.47897813119999999</v>
      </c>
      <c r="L82" s="170">
        <f>K82+'(3) MB_Glaciers_R23p2-5.5km'!L82</f>
        <v>0.50673681599999998</v>
      </c>
      <c r="M82" s="170">
        <f>L82+'(3) MB_Glaciers_R23p2-5.5km'!M82</f>
        <v>0.50375246239999993</v>
      </c>
      <c r="N82" s="170">
        <f>M82+'(3) MB_Glaciers_R23p2-5.5km'!N82</f>
        <v>0.46008222719999992</v>
      </c>
      <c r="O82" s="170">
        <f>N82+'(3) MB_Glaciers_R23p2-5.5km'!O82</f>
        <v>0.4157261103999999</v>
      </c>
      <c r="P82" s="170">
        <f>O82+'(3) MB_Glaciers_R23p2-5.5km'!P82</f>
        <v>0.3706841119999999</v>
      </c>
      <c r="Q82" s="170">
        <f>P82+'(3) MB_Glaciers_R23p2-5.5km'!Q82</f>
        <v>0.36489907519999992</v>
      </c>
      <c r="R82" s="170">
        <f>Q82+'(3) MB_Glaciers_R23p2-5.5km'!R82</f>
        <v>0.45842815679999993</v>
      </c>
      <c r="S82" s="170">
        <f>R82+'(3) MB_Glaciers_R23p2-5.5km'!S82</f>
        <v>0.45204975679999992</v>
      </c>
      <c r="T82" s="170">
        <f>S82+'(3) MB_Glaciers_R23p2-5.5km'!T82</f>
        <v>0.45583015679999994</v>
      </c>
      <c r="U82" s="170">
        <f>T82+'(3) MB_Glaciers_R23p2-5.5km'!U82</f>
        <v>0.53001188399999988</v>
      </c>
      <c r="V82" s="170">
        <f>U82+'(3) MB_Glaciers_R23p2-5.5km'!V82</f>
        <v>0.51494788719999995</v>
      </c>
      <c r="W82" s="170">
        <f>V82+'(3) MB_Glaciers_R23p2-5.5km'!W82</f>
        <v>0.45291636559999998</v>
      </c>
      <c r="X82" s="170">
        <f>W82+'(3) MB_Glaciers_R23p2-5.5km'!X82</f>
        <v>0.45673637839999998</v>
      </c>
      <c r="Y82" s="170">
        <f>X82+'(3) MB_Glaciers_R23p2-5.5km'!Y82</f>
        <v>0.4353838484</v>
      </c>
      <c r="Z82" s="170">
        <f>Y82+'(3) MB_Glaciers_R23p2-5.5km'!Z82</f>
        <v>0.42809972439999999</v>
      </c>
      <c r="AA82" s="170">
        <f>Z82+'(3) MB_Glaciers_R23p2-5.5km'!AA82</f>
        <v>0.46209284359999997</v>
      </c>
      <c r="AB82" s="170">
        <f>AA82+'(3) MB_Glaciers_R23p2-5.5km'!AB82</f>
        <v>0.53735075160000001</v>
      </c>
      <c r="AC82" s="170">
        <f>AB82+'(3) MB_Glaciers_R23p2-5.5km'!AC82</f>
        <v>0.60386099400000004</v>
      </c>
      <c r="AD82" s="170">
        <f>AC82+'(3) MB_Glaciers_R23p2-5.5km'!AD82</f>
        <v>0.55156335600000006</v>
      </c>
      <c r="AE82" s="170">
        <f>AD82+'(3) MB_Glaciers_R23p2-5.5km'!AE82</f>
        <v>0.47049392200000006</v>
      </c>
      <c r="AF82" s="170">
        <f>AE82+'(3) MB_Glaciers_R23p2-5.5km'!AF82</f>
        <v>0.45064023760000005</v>
      </c>
      <c r="AG82" s="170">
        <f>AF82+'(3) MB_Glaciers_R23p2-5.5km'!AG82</f>
        <v>0.42049081680000006</v>
      </c>
      <c r="AH82" s="170">
        <f>AG82+'(3) MB_Glaciers_R23p2-5.5km'!AH82</f>
        <v>0.40019194320000007</v>
      </c>
      <c r="AI82" s="170">
        <f>AH82+'(3) MB_Glaciers_R23p2-5.5km'!AI82</f>
        <v>0.37967578480000008</v>
      </c>
      <c r="AJ82" s="170">
        <f>AI82+'(3) MB_Glaciers_R23p2-5.5km'!AJ82</f>
        <v>0.46902429600000006</v>
      </c>
      <c r="AK82" s="170">
        <f>AJ82+'(3) MB_Glaciers_R23p2-5.5km'!AK82</f>
        <v>0.38823258400000005</v>
      </c>
      <c r="AL82" s="170">
        <f>AK82+'(3) MB_Glaciers_R23p2-5.5km'!AL82</f>
        <v>0.32734346720000007</v>
      </c>
      <c r="AM82" s="170">
        <f>AL82+'(3) MB_Glaciers_R23p2-5.5km'!AM82</f>
        <v>0.15025918240000008</v>
      </c>
      <c r="AN82" s="170">
        <f>AM82+'(3) MB_Glaciers_R23p2-5.5km'!AN82</f>
        <v>-4.7008327999999933E-2</v>
      </c>
      <c r="AO82" s="170">
        <f>AN82+'(3) MB_Glaciers_R23p2-5.5km'!AO82</f>
        <v>-0.28240542239999988</v>
      </c>
      <c r="AP82" s="170">
        <f>AO82+'(3) MB_Glaciers_R23p2-5.5km'!AP82</f>
        <v>-0.51395752239999992</v>
      </c>
      <c r="AQ82" s="170">
        <f>AP82+'(3) MB_Glaciers_R23p2-5.5km'!AQ82</f>
        <v>-0.76387978959999991</v>
      </c>
      <c r="AR82" s="170">
        <f>AQ82+'(3) MB_Glaciers_R23p2-5.5km'!AR82</f>
        <v>-1.1001829759999999</v>
      </c>
      <c r="AS82" s="170">
        <f>AR82+'(3) MB_Glaciers_R23p2-5.5km'!AS82</f>
        <v>-1.2716638523999999</v>
      </c>
      <c r="AT82" s="170">
        <f>AS82+'(3) MB_Glaciers_R23p2-5.5km'!AT82</f>
        <v>-1.4784558031999999</v>
      </c>
      <c r="AU82" s="170">
        <f>AT82+'(3) MB_Glaciers_R23p2-5.5km'!AU82</f>
        <v>-1.6975792351999999</v>
      </c>
      <c r="AV82" s="170">
        <f>AU82+'(3) MB_Glaciers_R23p2-5.5km'!AV82</f>
        <v>-1.8940661087999999</v>
      </c>
      <c r="AW82" s="2">
        <f>AV82+'(3) MB_Glaciers_R23p2-5.5km'!AW82</f>
        <v>-2.0224478175999998</v>
      </c>
      <c r="BB82" s="2">
        <f>SQRT('(5) year_D_R23p2-5.5km'!BN80^2+'(5) year_D_R23p2-5.5km'!$M80^2)</f>
        <v>1.6038132366373335E-2</v>
      </c>
      <c r="BC82" s="2">
        <f>SQRT(SUMSQ('(3) MB_Glaciers_R23p2-5.5km'!$BD82:BE82))</f>
        <v>2.1274404041735525E-2</v>
      </c>
      <c r="BD82" s="2">
        <f>SQRT(SUMSQ('(3) MB_Glaciers_R23p2-5.5km'!$BD82:BF82))</f>
        <v>2.5012322199637931E-2</v>
      </c>
      <c r="BE82" s="2">
        <f>SQRT(SUMSQ('(3) MB_Glaciers_R23p2-5.5km'!$BD82:BG82))</f>
        <v>2.8422704508030444E-2</v>
      </c>
      <c r="BF82" s="2">
        <f>SQRT(SUMSQ('(3) MB_Glaciers_R23p2-5.5km'!$BD82:BH82))</f>
        <v>3.1811195443170126E-2</v>
      </c>
      <c r="BG82" s="2">
        <f>SQRT(SUMSQ('(3) MB_Glaciers_R23p2-5.5km'!$BD82:BI82))</f>
        <v>3.5323505448361235E-2</v>
      </c>
      <c r="BH82" s="2">
        <f>SQRT(SUMSQ('(3) MB_Glaciers_R23p2-5.5km'!$BD82:BJ82))</f>
        <v>3.9033516189438996E-2</v>
      </c>
      <c r="BI82" s="2">
        <f>SQRT(SUMSQ('(3) MB_Glaciers_R23p2-5.5km'!$BD82:BK82))</f>
        <v>4.3018449114510172E-2</v>
      </c>
      <c r="BJ82" s="2">
        <f>SQRT(SUMSQ('(3) MB_Glaciers_R23p2-5.5km'!$BD82:BL82))</f>
        <v>4.7280151176170883E-2</v>
      </c>
      <c r="BK82" s="2">
        <f>SQRT(SUMSQ('(3) MB_Glaciers_R23p2-5.5km'!$BD82:BM82))</f>
        <v>5.1843614325860501E-2</v>
      </c>
      <c r="BL82" s="2">
        <f>SQRT(SUMSQ('(3) MB_Glaciers_R23p2-5.5km'!$BD82:BN82))</f>
        <v>5.5524291156024565E-2</v>
      </c>
      <c r="BM82" s="2">
        <f>SQRT(SUMSQ('(3) MB_Glaciers_R23p2-5.5km'!$BD82:BO82))</f>
        <v>5.8556012803758495E-2</v>
      </c>
      <c r="BN82" s="2">
        <f>SQRT(SUMSQ('(3) MB_Glaciers_R23p2-5.5km'!$BD82:BP82))</f>
        <v>6.1080286590016485E-2</v>
      </c>
      <c r="BO82" s="2">
        <f>SQRT(SUMSQ('(3) MB_Glaciers_R23p2-5.5km'!$BD82:BQ82))</f>
        <v>6.324119366086009E-2</v>
      </c>
      <c r="BP82" s="2">
        <f>SQRT(SUMSQ('(3) MB_Glaciers_R23p2-5.5km'!$BD82:BR82))</f>
        <v>6.5134287604042718E-2</v>
      </c>
      <c r="BQ82" s="2">
        <f>SQRT(SUMSQ('(3) MB_Glaciers_R23p2-5.5km'!$BD82:BS82))</f>
        <v>6.6852982331480376E-2</v>
      </c>
      <c r="BR82" s="2">
        <f>SQRT(SUMSQ('(3) MB_Glaciers_R23p2-5.5km'!$BD82:BT82))</f>
        <v>6.8596428546978991E-2</v>
      </c>
      <c r="BS82" s="2">
        <f>SQRT(SUMSQ('(3) MB_Glaciers_R23p2-5.5km'!$BD82:BU82))</f>
        <v>7.0746710904026164E-2</v>
      </c>
      <c r="BT82" s="2">
        <f>SQRT(SUMSQ('(3) MB_Glaciers_R23p2-5.5km'!$BD82:BV82))</f>
        <v>7.3270099619754975E-2</v>
      </c>
      <c r="BU82" s="2">
        <f>SQRT(SUMSQ('(3) MB_Glaciers_R23p2-5.5km'!$BD82:BW82))</f>
        <v>7.6763293674074751E-2</v>
      </c>
      <c r="BV82" s="2">
        <f>SQRT(SUMSQ('(3) MB_Glaciers_R23p2-5.5km'!$BD82:BX82))</f>
        <v>8.5613066198970272E-2</v>
      </c>
      <c r="BW82" s="2">
        <f>SQRT(SUMSQ('(3) MB_Glaciers_R23p2-5.5km'!$BD82:BY82))</f>
        <v>8.9515277672108762E-2</v>
      </c>
      <c r="BX82" s="2">
        <f>SQRT(SUMSQ('(3) MB_Glaciers_R23p2-5.5km'!$BD82:BZ82))</f>
        <v>9.2057581917311893E-2</v>
      </c>
      <c r="BY82" s="2">
        <f>SQRT(SUMSQ('(3) MB_Glaciers_R23p2-5.5km'!$BD82:CA82))</f>
        <v>9.3664260382885806E-2</v>
      </c>
      <c r="BZ82" s="2">
        <f>SQRT(SUMSQ('(3) MB_Glaciers_R23p2-5.5km'!$BD82:CB82))</f>
        <v>9.5201844475157837E-2</v>
      </c>
      <c r="CA82" s="2">
        <f>SQRT(SUMSQ('(3) MB_Glaciers_R23p2-5.5km'!$BD82:CC82))</f>
        <v>9.6724345089592115E-2</v>
      </c>
      <c r="CB82" s="2">
        <f>SQRT(SUMSQ('(3) MB_Glaciers_R23p2-5.5km'!$BD82:CD82))</f>
        <v>9.8255711516458566E-2</v>
      </c>
      <c r="CC82" s="2">
        <f>SQRT(SUMSQ('(3) MB_Glaciers_R23p2-5.5km'!$BD82:CE82))</f>
        <v>9.9621419154438895E-2</v>
      </c>
      <c r="CD82" s="2">
        <f>SQRT(SUMSQ('(3) MB_Glaciers_R23p2-5.5km'!$BD82:CF82))</f>
        <v>0.10085832258994168</v>
      </c>
      <c r="CE82" s="2">
        <f>SQRT(SUMSQ('(3) MB_Glaciers_R23p2-5.5km'!$BD82:CG82))</f>
        <v>0.1016906654919402</v>
      </c>
      <c r="CF82" s="2">
        <f>SQRT(SUMSQ('(3) MB_Glaciers_R23p2-5.5km'!$BD82:CH82))</f>
        <v>0.10253896466096384</v>
      </c>
      <c r="CG82" s="2">
        <f>SQRT(SUMSQ('(3) MB_Glaciers_R23p2-5.5km'!$BD82:CI82))</f>
        <v>0.10344123351448817</v>
      </c>
      <c r="CH82" s="2">
        <f>SQRT(SUMSQ('(3) MB_Glaciers_R23p2-5.5km'!$BD82:CJ82))</f>
        <v>0.10433375248716742</v>
      </c>
      <c r="CI82" s="2">
        <f>SQRT(SUMSQ('(3) MB_Glaciers_R23p2-5.5km'!$BD82:CK82))</f>
        <v>0.10515537201898074</v>
      </c>
      <c r="CJ82" s="2">
        <f>SQRT(SUMSQ('(3) MB_Glaciers_R23p2-5.5km'!$BD82:CL82))</f>
        <v>0.10605618725724936</v>
      </c>
      <c r="CK82" s="2">
        <f>SQRT(SUMSQ('(3) MB_Glaciers_R23p2-5.5km'!$BD82:CM82))</f>
        <v>0.10716683414798621</v>
      </c>
      <c r="CL82" s="2">
        <f>SQRT(SUMSQ('(3) MB_Glaciers_R23p2-5.5km'!$BD82:CN82))</f>
        <v>0.1090142271521012</v>
      </c>
      <c r="CM82" s="2">
        <f>SQRT(SUMSQ('(3) MB_Glaciers_R23p2-5.5km'!$BD82:CO82))</f>
        <v>0.1130597517858494</v>
      </c>
      <c r="CN82" s="2">
        <f>SQRT(SUMSQ('(3) MB_Glaciers_R23p2-5.5km'!$BD82:CP82))</f>
        <v>0.11986968643148906</v>
      </c>
      <c r="CO82" s="2">
        <f>SQRT(SUMSQ('(3) MB_Glaciers_R23p2-5.5km'!$BD82:CQ82))</f>
        <v>0.13170774097972487</v>
      </c>
      <c r="CP82" s="2">
        <f>SQRT(SUMSQ('(3) MB_Glaciers_R23p2-5.5km'!$BD82:CR82))</f>
        <v>0.1392647805428367</v>
      </c>
      <c r="CQ82" s="2">
        <f>SQRT(SUMSQ('(3) MB_Glaciers_R23p2-5.5km'!$BD82:CS82))</f>
        <v>0.15853282337299379</v>
      </c>
      <c r="CR82" s="2">
        <f>SQRT(SUMSQ('(3) MB_Glaciers_R23p2-5.5km'!$BD82:CT82))</f>
        <v>0.1672358004731514</v>
      </c>
      <c r="CS82" s="2">
        <f>SQRT(SUMSQ('(3) MB_Glaciers_R23p2-5.5km'!$BD82:CU82))</f>
        <v>0.17080799571403799</v>
      </c>
      <c r="CT82" s="2">
        <f>SQRT(SUMSQ('(3) MB_Glaciers_R23p2-5.5km'!$BD82:CV82))</f>
        <v>0.17410694577556801</v>
      </c>
      <c r="CU82" s="2">
        <f>SQRT(SUMSQ('(3) MB_Glaciers_R23p2-5.5km'!$BD82:CW82))</f>
        <v>0.1776765388619731</v>
      </c>
      <c r="CV82" s="2">
        <f>SQRT(SUMSQ('(3) MB_Glaciers_R23p2-5.5km'!$BD82:CX82))</f>
        <v>0.18222362065955644</v>
      </c>
    </row>
    <row r="83" spans="1:100" x14ac:dyDescent="0.2">
      <c r="A83" s="169" t="s">
        <v>264</v>
      </c>
      <c r="B83" s="3" t="s">
        <v>176</v>
      </c>
      <c r="C83" s="170">
        <f>'(3) MB_Glaciers_R23p2-5.5km'!C83</f>
        <v>-1.6257781999999971E-2</v>
      </c>
      <c r="D83" s="170">
        <f>C83+'(3) MB_Glaciers_R23p2-5.5km'!D83</f>
        <v>-3.2515563999999941E-2</v>
      </c>
      <c r="E83" s="170">
        <f>D83+'(3) MB_Glaciers_R23p2-5.5km'!E83</f>
        <v>-8.8266217999999896E-2</v>
      </c>
      <c r="F83" s="170">
        <f>E83+'(3) MB_Glaciers_R23p2-5.5km'!F83</f>
        <v>-0.15305883899999984</v>
      </c>
      <c r="G83" s="170">
        <f>F83+'(3) MB_Glaciers_R23p2-5.5km'!G83</f>
        <v>-0.23705205799999979</v>
      </c>
      <c r="H83" s="170">
        <f>G83+'(3) MB_Glaciers_R23p2-5.5km'!H83</f>
        <v>-0.24755539499999973</v>
      </c>
      <c r="I83" s="170">
        <f>H83+'(3) MB_Glaciers_R23p2-5.5km'!I83</f>
        <v>-0.28456884999999965</v>
      </c>
      <c r="J83" s="170">
        <f>I83+'(3) MB_Glaciers_R23p2-5.5km'!J83</f>
        <v>-0.32809242299999963</v>
      </c>
      <c r="K83" s="170">
        <f>J83+'(3) MB_Glaciers_R23p2-5.5km'!K83</f>
        <v>-0.38828474499999954</v>
      </c>
      <c r="L83" s="170">
        <f>K83+'(3) MB_Glaciers_R23p2-5.5km'!L83</f>
        <v>-0.4349871849999995</v>
      </c>
      <c r="M83" s="170">
        <f>L83+'(3) MB_Glaciers_R23p2-5.5km'!M83</f>
        <v>-0.54819974299999941</v>
      </c>
      <c r="N83" s="170">
        <f>M83+'(3) MB_Glaciers_R23p2-5.5km'!N83</f>
        <v>-0.68792241899999929</v>
      </c>
      <c r="O83" s="170">
        <f>N83+'(3) MB_Glaciers_R23p2-5.5km'!O83</f>
        <v>-0.82415521299999916</v>
      </c>
      <c r="P83" s="170">
        <f>O83+'(3) MB_Glaciers_R23p2-5.5km'!P83</f>
        <v>-0.95705675599999918</v>
      </c>
      <c r="Q83" s="170">
        <f>P83+'(3) MB_Glaciers_R23p2-5.5km'!Q83</f>
        <v>-1.0164684169999991</v>
      </c>
      <c r="R83" s="170">
        <f>Q83+'(3) MB_Glaciers_R23p2-5.5km'!R83</f>
        <v>-0.9723901959999991</v>
      </c>
      <c r="S83" s="170">
        <f>R83+'(3) MB_Glaciers_R23p2-5.5km'!S83</f>
        <v>-1.053502040199999</v>
      </c>
      <c r="T83" s="170">
        <f>S83+'(3) MB_Glaciers_R23p2-5.5km'!T83</f>
        <v>-1.1200190501999989</v>
      </c>
      <c r="U83" s="170">
        <f>T83+'(3) MB_Glaciers_R23p2-5.5km'!U83</f>
        <v>-1.091984792599999</v>
      </c>
      <c r="V83" s="170">
        <f>U83+'(3) MB_Glaciers_R23p2-5.5km'!V83</f>
        <v>-1.1094514865999989</v>
      </c>
      <c r="W83" s="170">
        <f>V83+'(3) MB_Glaciers_R23p2-5.5km'!W83</f>
        <v>-1.102314086599999</v>
      </c>
      <c r="X83" s="170">
        <f>W83+'(3) MB_Glaciers_R23p2-5.5km'!X83</f>
        <v>-1.3575824865999988</v>
      </c>
      <c r="Y83" s="170">
        <f>X83+'(3) MB_Glaciers_R23p2-5.5km'!Y83</f>
        <v>-1.5292112813999987</v>
      </c>
      <c r="Z83" s="170">
        <f>Y83+'(3) MB_Glaciers_R23p2-5.5km'!Z83</f>
        <v>-1.5786027993999987</v>
      </c>
      <c r="AA83" s="170">
        <f>Z83+'(3) MB_Glaciers_R23p2-5.5km'!AA83</f>
        <v>-1.5847831401999988</v>
      </c>
      <c r="AB83" s="170">
        <f>AA83+'(3) MB_Glaciers_R23p2-5.5km'!AB83</f>
        <v>-1.5676244881999988</v>
      </c>
      <c r="AC83" s="170">
        <f>AB83+'(3) MB_Glaciers_R23p2-5.5km'!AC83</f>
        <v>-1.4973162897999988</v>
      </c>
      <c r="AD83" s="170">
        <f>AC83+'(3) MB_Glaciers_R23p2-5.5km'!AD83</f>
        <v>-1.6166314987999988</v>
      </c>
      <c r="AE83" s="170">
        <f>AD83+'(3) MB_Glaciers_R23p2-5.5km'!AE83</f>
        <v>-1.7360033523999987</v>
      </c>
      <c r="AF83" s="170">
        <f>AE83+'(3) MB_Glaciers_R23p2-5.5km'!AF83</f>
        <v>-1.7952938643999987</v>
      </c>
      <c r="AG83" s="170">
        <f>AF83+'(3) MB_Glaciers_R23p2-5.5km'!AG83</f>
        <v>-1.8703526245999986</v>
      </c>
      <c r="AH83" s="170">
        <f>AG83+'(3) MB_Glaciers_R23p2-5.5km'!AH83</f>
        <v>-1.9207981595999986</v>
      </c>
      <c r="AI83" s="170">
        <f>AH83+'(3) MB_Glaciers_R23p2-5.5km'!AI83</f>
        <v>-2.0366667495999984</v>
      </c>
      <c r="AJ83" s="170">
        <f>AI83+'(3) MB_Glaciers_R23p2-5.5km'!AJ83</f>
        <v>-1.9477056475999983</v>
      </c>
      <c r="AK83" s="170">
        <f>AJ83+'(3) MB_Glaciers_R23p2-5.5km'!AK83</f>
        <v>-2.1239650993999981</v>
      </c>
      <c r="AL83" s="170">
        <f>AK83+'(3) MB_Glaciers_R23p2-5.5km'!AL83</f>
        <v>-2.2661294193999981</v>
      </c>
      <c r="AM83" s="170">
        <f>AL83+'(3) MB_Glaciers_R23p2-5.5km'!AM83</f>
        <v>-2.5278625809999982</v>
      </c>
      <c r="AN83" s="170">
        <f>AM83+'(3) MB_Glaciers_R23p2-5.5km'!AN83</f>
        <v>-2.7398435729999981</v>
      </c>
      <c r="AO83" s="170">
        <f>AN83+'(3) MB_Glaciers_R23p2-5.5km'!AO83</f>
        <v>-2.941652202399998</v>
      </c>
      <c r="AP83" s="170">
        <f>AO83+'(3) MB_Glaciers_R23p2-5.5km'!AP83</f>
        <v>-3.1227038873999979</v>
      </c>
      <c r="AQ83" s="170">
        <f>AP83+'(3) MB_Glaciers_R23p2-5.5km'!AQ83</f>
        <v>-3.3892715057999978</v>
      </c>
      <c r="AR83" s="170">
        <f>AQ83+'(3) MB_Glaciers_R23p2-5.5km'!AR83</f>
        <v>-3.6406869857999977</v>
      </c>
      <c r="AS83" s="170">
        <f>AR83+'(3) MB_Glaciers_R23p2-5.5km'!AS83</f>
        <v>-3.7970427735999976</v>
      </c>
      <c r="AT83" s="170">
        <f>AS83+'(3) MB_Glaciers_R23p2-5.5km'!AT83</f>
        <v>-4.025269869599998</v>
      </c>
      <c r="AU83" s="170">
        <f>AT83+'(3) MB_Glaciers_R23p2-5.5km'!AU83</f>
        <v>-4.3111390329999981</v>
      </c>
      <c r="AV83" s="170">
        <f>AU83+'(3) MB_Glaciers_R23p2-5.5km'!AV83</f>
        <v>-4.5538317813999978</v>
      </c>
      <c r="AW83" s="2">
        <f>AV83+'(3) MB_Glaciers_R23p2-5.5km'!AW83</f>
        <v>-4.6975409825999979</v>
      </c>
      <c r="BB83" s="2">
        <f>SQRT('(5) year_D_R23p2-5.5km'!BN81^2+'(5) year_D_R23p2-5.5km'!$M81^2)</f>
        <v>4.4924823069535651E-2</v>
      </c>
      <c r="BC83" s="2">
        <f>SQRT(SUMSQ('(3) MB_Glaciers_R23p2-5.5km'!$BD83:BE83))</f>
        <v>6.2429038969630382E-2</v>
      </c>
      <c r="BD83" s="2">
        <f>SQRT(SUMSQ('(3) MB_Glaciers_R23p2-5.5km'!$BD83:BF83))</f>
        <v>8.4548157093031526E-2</v>
      </c>
      <c r="BE83" s="2">
        <f>SQRT(SUMSQ('(3) MB_Glaciers_R23p2-5.5km'!$BD83:BG83))</f>
        <v>0.10304730567289623</v>
      </c>
      <c r="BF83" s="2">
        <f>SQRT(SUMSQ('(3) MB_Glaciers_R23p2-5.5km'!$BD83:BH83))</f>
        <v>0.11926434967689387</v>
      </c>
      <c r="BG83" s="2">
        <f>SQRT(SUMSQ('(3) MB_Glaciers_R23p2-5.5km'!$BD83:BI83))</f>
        <v>0.13346438649797301</v>
      </c>
      <c r="BH83" s="2">
        <f>SQRT(SUMSQ('(3) MB_Glaciers_R23p2-5.5km'!$BD83:BJ83))</f>
        <v>0.14643016615895038</v>
      </c>
      <c r="BI83" s="2">
        <f>SQRT(SUMSQ('(3) MB_Glaciers_R23p2-5.5km'!$BD83:BK83))</f>
        <v>0.15876895577205744</v>
      </c>
      <c r="BJ83" s="2">
        <f>SQRT(SUMSQ('(3) MB_Glaciers_R23p2-5.5km'!$BD83:BL83))</f>
        <v>0.17080918251297481</v>
      </c>
      <c r="BK83" s="2">
        <f>SQRT(SUMSQ('(3) MB_Glaciers_R23p2-5.5km'!$BD83:BM83))</f>
        <v>0.18278369671998335</v>
      </c>
      <c r="BL83" s="2">
        <f>SQRT(SUMSQ('(3) MB_Glaciers_R23p2-5.5km'!$BD83:BN83))</f>
        <v>0.19489175379522269</v>
      </c>
      <c r="BM83" s="2">
        <f>SQRT(SUMSQ('(3) MB_Glaciers_R23p2-5.5km'!$BD83:BO83))</f>
        <v>0.20730359682417407</v>
      </c>
      <c r="BN83" s="2">
        <f>SQRT(SUMSQ('(3) MB_Glaciers_R23p2-5.5km'!$BD83:BP83))</f>
        <v>0.22006348181415594</v>
      </c>
      <c r="BO83" s="2">
        <f>SQRT(SUMSQ('(3) MB_Glaciers_R23p2-5.5km'!$BD83:BQ83))</f>
        <v>0.23076797827601109</v>
      </c>
      <c r="BP83" s="2">
        <f>SQRT(SUMSQ('(3) MB_Glaciers_R23p2-5.5km'!$BD83:BR83))</f>
        <v>0.2398083706100205</v>
      </c>
      <c r="BQ83" s="2">
        <f>SQRT(SUMSQ('(3) MB_Glaciers_R23p2-5.5km'!$BD83:BS83))</f>
        <v>0.24755768783053603</v>
      </c>
      <c r="BR83" s="2">
        <f>SQRT(SUMSQ('(3) MB_Glaciers_R23p2-5.5km'!$BD83:BT83))</f>
        <v>0.25419724639877933</v>
      </c>
      <c r="BS83" s="2">
        <f>SQRT(SUMSQ('(3) MB_Glaciers_R23p2-5.5km'!$BD83:BU83))</f>
        <v>0.25998510082819687</v>
      </c>
      <c r="BT83" s="2">
        <f>SQRT(SUMSQ('(3) MB_Glaciers_R23p2-5.5km'!$BD83:BV83))</f>
        <v>0.26510816523005437</v>
      </c>
      <c r="BU83" s="2">
        <f>SQRT(SUMSQ('(3) MB_Glaciers_R23p2-5.5km'!$BD83:BW83))</f>
        <v>0.26978256613209628</v>
      </c>
      <c r="BV83" s="2">
        <f>SQRT(SUMSQ('(3) MB_Glaciers_R23p2-5.5km'!$BD83:BX83))</f>
        <v>0.27233981670186758</v>
      </c>
      <c r="BW83" s="2">
        <f>SQRT(SUMSQ('(3) MB_Glaciers_R23p2-5.5km'!$BD83:BY83))</f>
        <v>0.28523807728575529</v>
      </c>
      <c r="BX83" s="2">
        <f>SQRT(SUMSQ('(3) MB_Glaciers_R23p2-5.5km'!$BD83:BZ83))</f>
        <v>0.29256174419803921</v>
      </c>
      <c r="BY83" s="2">
        <f>SQRT(SUMSQ('(3) MB_Glaciers_R23p2-5.5km'!$BD83:CA83))</f>
        <v>0.29515543641011571</v>
      </c>
      <c r="BZ83" s="2">
        <f>SQRT(SUMSQ('(3) MB_Glaciers_R23p2-5.5km'!$BD83:CB83))</f>
        <v>0.29771898137355751</v>
      </c>
      <c r="CA83" s="2">
        <f>SQRT(SUMSQ('(3) MB_Glaciers_R23p2-5.5km'!$BD83:CC83))</f>
        <v>0.30017353842609545</v>
      </c>
      <c r="CB83" s="2">
        <f>SQRT(SUMSQ('(3) MB_Glaciers_R23p2-5.5km'!$BD83:CD83))</f>
        <v>0.30240577772848548</v>
      </c>
      <c r="CC83" s="2">
        <f>SQRT(SUMSQ('(3) MB_Glaciers_R23p2-5.5km'!$BD83:CE83))</f>
        <v>0.30446348156092173</v>
      </c>
      <c r="CD83" s="2">
        <f>SQRT(SUMSQ('(3) MB_Glaciers_R23p2-5.5km'!$BD83:CF83))</f>
        <v>0.30630272579780338</v>
      </c>
      <c r="CE83" s="2">
        <f>SQRT(SUMSQ('(3) MB_Glaciers_R23p2-5.5km'!$BD83:CG83))</f>
        <v>0.3087409885666062</v>
      </c>
      <c r="CF83" s="2">
        <f>SQRT(SUMSQ('(3) MB_Glaciers_R23p2-5.5km'!$BD83:CH83))</f>
        <v>0.31130605848945242</v>
      </c>
      <c r="CG83" s="2">
        <f>SQRT(SUMSQ('(3) MB_Glaciers_R23p2-5.5km'!$BD83:CI83))</f>
        <v>0.31409760869585979</v>
      </c>
      <c r="CH83" s="2">
        <f>SQRT(SUMSQ('(3) MB_Glaciers_R23p2-5.5km'!$BD83:CJ83))</f>
        <v>0.31697163596396982</v>
      </c>
      <c r="CI83" s="2">
        <f>SQRT(SUMSQ('(3) MB_Glaciers_R23p2-5.5km'!$BD83:CK83))</f>
        <v>0.31977278750934635</v>
      </c>
      <c r="CJ83" s="2">
        <f>SQRT(SUMSQ('(3) MB_Glaciers_R23p2-5.5km'!$BD83:CL83))</f>
        <v>0.32365112040383787</v>
      </c>
      <c r="CK83" s="2">
        <f>SQRT(SUMSQ('(3) MB_Glaciers_R23p2-5.5km'!$BD83:CM83))</f>
        <v>0.32748431310972631</v>
      </c>
      <c r="CL83" s="2">
        <f>SQRT(SUMSQ('(3) MB_Glaciers_R23p2-5.5km'!$BD83:CN83))</f>
        <v>0.33201584582153598</v>
      </c>
      <c r="CM83" s="2">
        <f>SQRT(SUMSQ('(3) MB_Glaciers_R23p2-5.5km'!$BD83:CO83))</f>
        <v>0.33485706250201763</v>
      </c>
      <c r="CN83" s="2">
        <f>SQRT(SUMSQ('(3) MB_Glaciers_R23p2-5.5km'!$BD83:CP83))</f>
        <v>0.33840037710389742</v>
      </c>
      <c r="CO83" s="2">
        <f>SQRT(SUMSQ('(3) MB_Glaciers_R23p2-5.5km'!$BD83:CQ83))</f>
        <v>0.34372769983891849</v>
      </c>
      <c r="CP83" s="2">
        <f>SQRT(SUMSQ('(3) MB_Glaciers_R23p2-5.5km'!$BD83:CR83))</f>
        <v>0.34946069419590692</v>
      </c>
      <c r="CQ83" s="2">
        <f>SQRT(SUMSQ('(3) MB_Glaciers_R23p2-5.5km'!$BD83:CS83))</f>
        <v>0.35552662437686744</v>
      </c>
      <c r="CR83" s="2">
        <f>SQRT(SUMSQ('(3) MB_Glaciers_R23p2-5.5km'!$BD83:CT83))</f>
        <v>0.3639710650611851</v>
      </c>
      <c r="CS83" s="2">
        <f>SQRT(SUMSQ('(3) MB_Glaciers_R23p2-5.5km'!$BD83:CU83))</f>
        <v>0.36834677566641572</v>
      </c>
      <c r="CT83" s="2">
        <f>SQRT(SUMSQ('(3) MB_Glaciers_R23p2-5.5km'!$BD83:CV83))</f>
        <v>0.37278984528987413</v>
      </c>
      <c r="CU83" s="2">
        <f>SQRT(SUMSQ('(3) MB_Glaciers_R23p2-5.5km'!$BD83:CW83))</f>
        <v>0.37682251984430465</v>
      </c>
      <c r="CV83" s="2">
        <f>SQRT(SUMSQ('(3) MB_Glaciers_R23p2-5.5km'!$BD83:CX83))</f>
        <v>0.38041631770586998</v>
      </c>
    </row>
    <row r="84" spans="1:100" x14ac:dyDescent="0.2">
      <c r="A84" s="169" t="s">
        <v>152</v>
      </c>
      <c r="B84" s="3" t="s">
        <v>176</v>
      </c>
      <c r="C84" s="170">
        <f>'(3) MB_Glaciers_R23p2-5.5km'!C84</f>
        <v>-0.16138</v>
      </c>
      <c r="D84" s="170">
        <f>C84+'(3) MB_Glaciers_R23p2-5.5km'!D84</f>
        <v>-0.36275999999999997</v>
      </c>
      <c r="E84" s="170">
        <f>D84+'(3) MB_Glaciers_R23p2-5.5km'!E84</f>
        <v>-0.55269999999999997</v>
      </c>
      <c r="F84" s="170">
        <f>E84+'(3) MB_Glaciers_R23p2-5.5km'!F84</f>
        <v>-0.84331999999999996</v>
      </c>
      <c r="G84" s="170">
        <f>F84+'(3) MB_Glaciers_R23p2-5.5km'!G84</f>
        <v>-1.0346299999999999</v>
      </c>
      <c r="H84" s="170">
        <f>G84+'(3) MB_Glaciers_R23p2-5.5km'!H84</f>
        <v>-1.15662</v>
      </c>
      <c r="I84" s="170">
        <f>H84+'(3) MB_Glaciers_R23p2-5.5km'!I84</f>
        <v>-1.3593</v>
      </c>
      <c r="J84" s="170">
        <f>I84+'(3) MB_Glaciers_R23p2-5.5km'!J84</f>
        <v>-1.5226599999999999</v>
      </c>
      <c r="K84" s="170">
        <f>J84+'(3) MB_Glaciers_R23p2-5.5km'!K84</f>
        <v>-1.7467099999999998</v>
      </c>
      <c r="L84" s="170">
        <f>K84+'(3) MB_Glaciers_R23p2-5.5km'!L84</f>
        <v>-2.1314399999999996</v>
      </c>
      <c r="M84" s="170">
        <f>L84+'(3) MB_Glaciers_R23p2-5.5km'!M84</f>
        <v>-2.4368599999999994</v>
      </c>
      <c r="N84" s="170">
        <f>M84+'(3) MB_Glaciers_R23p2-5.5km'!N84</f>
        <v>-2.7129599999999994</v>
      </c>
      <c r="O84" s="170">
        <f>N84+'(3) MB_Glaciers_R23p2-5.5km'!O84</f>
        <v>-2.9697399999999994</v>
      </c>
      <c r="P84" s="170">
        <f>O84+'(3) MB_Glaciers_R23p2-5.5km'!P84</f>
        <v>-3.2472099999999995</v>
      </c>
      <c r="Q84" s="170">
        <f>P84+'(3) MB_Glaciers_R23p2-5.5km'!Q84</f>
        <v>-3.4953599999999994</v>
      </c>
      <c r="R84" s="170">
        <f>Q84+'(3) MB_Glaciers_R23p2-5.5km'!R84</f>
        <v>-3.6941999999999995</v>
      </c>
      <c r="S84" s="170">
        <f>R84+'(3) MB_Glaciers_R23p2-5.5km'!S84</f>
        <v>-3.9837199999999995</v>
      </c>
      <c r="T84" s="170">
        <f>S84+'(3) MB_Glaciers_R23p2-5.5km'!T84</f>
        <v>-4.2927299999999997</v>
      </c>
      <c r="U84" s="170">
        <f>T84+'(3) MB_Glaciers_R23p2-5.5km'!U84</f>
        <v>-4.5612199999999996</v>
      </c>
      <c r="V84" s="170">
        <f>U84+'(3) MB_Glaciers_R23p2-5.5km'!V84</f>
        <v>-4.8291999999999993</v>
      </c>
      <c r="W84" s="170">
        <f>V84+'(3) MB_Glaciers_R23p2-5.5km'!W84</f>
        <v>-5.004459999999999</v>
      </c>
      <c r="X84" s="170">
        <f>W84+'(3) MB_Glaciers_R23p2-5.5km'!X84</f>
        <v>-5.0569999999999986</v>
      </c>
      <c r="Y84" s="170">
        <f>X84+'(3) MB_Glaciers_R23p2-5.5km'!Y84</f>
        <v>-5.2398699999999989</v>
      </c>
      <c r="Z84" s="170">
        <f>Y84+'(3) MB_Glaciers_R23p2-5.5km'!Z84</f>
        <v>-5.5530599999999986</v>
      </c>
      <c r="AA84" s="170">
        <f>Z84+'(3) MB_Glaciers_R23p2-5.5km'!AA84</f>
        <v>-5.8057199999999982</v>
      </c>
      <c r="AB84" s="170">
        <f>AA84+'(3) MB_Glaciers_R23p2-5.5km'!AB84</f>
        <v>-5.9178499999999978</v>
      </c>
      <c r="AC84" s="170">
        <f>AB84+'(3) MB_Glaciers_R23p2-5.5km'!AC84</f>
        <v>-6.109449999999998</v>
      </c>
      <c r="AD84" s="170">
        <f>AC84+'(3) MB_Glaciers_R23p2-5.5km'!AD84</f>
        <v>-6.3305099999999976</v>
      </c>
      <c r="AE84" s="170">
        <f>AD84+'(3) MB_Glaciers_R23p2-5.5km'!AE84</f>
        <v>-6.6310399999999978</v>
      </c>
      <c r="AF84" s="170">
        <f>AE84+'(3) MB_Glaciers_R23p2-5.5km'!AF84</f>
        <v>-6.8010399999999978</v>
      </c>
      <c r="AG84" s="170">
        <f>AF84+'(3) MB_Glaciers_R23p2-5.5km'!AG84</f>
        <v>-7.0200799999999974</v>
      </c>
      <c r="AH84" s="170">
        <f>AG84+'(3) MB_Glaciers_R23p2-5.5km'!AH84</f>
        <v>-7.3181699999999976</v>
      </c>
      <c r="AI84" s="170">
        <f>AH84+'(3) MB_Glaciers_R23p2-5.5km'!AI84</f>
        <v>-7.4852999999999978</v>
      </c>
      <c r="AJ84" s="170">
        <f>AI84+'(3) MB_Glaciers_R23p2-5.5km'!AJ84</f>
        <v>-7.6614699999999978</v>
      </c>
      <c r="AK84" s="170">
        <f>AJ84+'(3) MB_Glaciers_R23p2-5.5km'!AK84</f>
        <v>-7.8966899999999978</v>
      </c>
      <c r="AL84" s="170">
        <f>AK84+'(3) MB_Glaciers_R23p2-5.5km'!AL84</f>
        <v>-8.0940599999999971</v>
      </c>
      <c r="AM84" s="170">
        <f>AL84+'(3) MB_Glaciers_R23p2-5.5km'!AM84</f>
        <v>-8.4296199999999963</v>
      </c>
      <c r="AN84" s="170">
        <f>AM84+'(3) MB_Glaciers_R23p2-5.5km'!AN84</f>
        <v>-8.6894799999999961</v>
      </c>
      <c r="AO84" s="170">
        <f>AN84+'(3) MB_Glaciers_R23p2-5.5km'!AO84</f>
        <v>-9.0400099999999952</v>
      </c>
      <c r="AP84" s="170">
        <f>AO84+'(3) MB_Glaciers_R23p2-5.5km'!AP84</f>
        <v>-9.371209999999996</v>
      </c>
      <c r="AQ84" s="170">
        <f>AP84+'(3) MB_Glaciers_R23p2-5.5km'!AQ84</f>
        <v>-9.7230799999999959</v>
      </c>
      <c r="AR84" s="170">
        <f>AQ84+'(3) MB_Glaciers_R23p2-5.5km'!AR84</f>
        <v>-9.9956099999999957</v>
      </c>
      <c r="AS84" s="170">
        <f>AR84+'(3) MB_Glaciers_R23p2-5.5km'!AS84</f>
        <v>-10.168809999999995</v>
      </c>
      <c r="AT84" s="170">
        <f>AS84+'(3) MB_Glaciers_R23p2-5.5km'!AT84</f>
        <v>-10.423849999999995</v>
      </c>
      <c r="AU84" s="170">
        <f>AT84+'(3) MB_Glaciers_R23p2-5.5km'!AU84</f>
        <v>-10.741709999999994</v>
      </c>
      <c r="AV84" s="170">
        <f>AU84+'(3) MB_Glaciers_R23p2-5.5km'!AV84</f>
        <v>-11.021809999999995</v>
      </c>
      <c r="AW84" s="2">
        <f>AV84+'(3) MB_Glaciers_R23p2-5.5km'!AW84</f>
        <v>-11.229689999999994</v>
      </c>
      <c r="BB84" s="2">
        <f>SQRT('(5) year_D_R23p2-5.5km'!BN82^2+'(5) year_D_R23p2-5.5km'!$M82^2)</f>
        <v>3.7082423075977172E-2</v>
      </c>
      <c r="BC84" s="2">
        <f>SQRT(SUMSQ('(3) MB_Glaciers_R23p2-5.5km'!$BD84:BE84))</f>
        <v>7.8573137975952126E-2</v>
      </c>
      <c r="BD84" s="2">
        <f>SQRT(SUMSQ('(3) MB_Glaciers_R23p2-5.5km'!$BD84:BF84))</f>
        <v>0.19843781003061861</v>
      </c>
      <c r="BE84" s="2">
        <f>SQRT(SUMSQ('(3) MB_Glaciers_R23p2-5.5km'!$BD84:BG84))</f>
        <v>0.20622428518610247</v>
      </c>
      <c r="BF84" s="2">
        <f>SQRT(SUMSQ('(3) MB_Glaciers_R23p2-5.5km'!$BD84:BH84))</f>
        <v>0.21381760876757983</v>
      </c>
      <c r="BG84" s="2">
        <f>SQRT(SUMSQ('(3) MB_Glaciers_R23p2-5.5km'!$BD84:BI84))</f>
        <v>0.22123697532609446</v>
      </c>
      <c r="BH84" s="2">
        <f>SQRT(SUMSQ('(3) MB_Glaciers_R23p2-5.5km'!$BD84:BJ84))</f>
        <v>0.22850112439321765</v>
      </c>
      <c r="BI84" s="2">
        <f>SQRT(SUMSQ('(3) MB_Glaciers_R23p2-5.5km'!$BD84:BK84))</f>
        <v>0.23562374474672373</v>
      </c>
      <c r="BJ84" s="2">
        <f>SQRT(SUMSQ('(3) MB_Glaciers_R23p2-5.5km'!$BD84:BL84))</f>
        <v>0.24261900648561666</v>
      </c>
      <c r="BK84" s="2">
        <f>SQRT(SUMSQ('(3) MB_Glaciers_R23p2-5.5km'!$BD84:BM84))</f>
        <v>0.24949697734345699</v>
      </c>
      <c r="BL84" s="2">
        <f>SQRT(SUMSQ('(3) MB_Glaciers_R23p2-5.5km'!$BD84:BN84))</f>
        <v>0.25626873043154458</v>
      </c>
      <c r="BM84" s="2">
        <f>SQRT(SUMSQ('(3) MB_Glaciers_R23p2-5.5km'!$BD84:BO84))</f>
        <v>0.26294184659716485</v>
      </c>
      <c r="BN84" s="2">
        <f>SQRT(SUMSQ('(3) MB_Glaciers_R23p2-5.5km'!$BD84:BP84))</f>
        <v>0.26952411832570911</v>
      </c>
      <c r="BO84" s="2">
        <f>SQRT(SUMSQ('(3) MB_Glaciers_R23p2-5.5km'!$BD84:BQ84))</f>
        <v>0.27602357773362207</v>
      </c>
      <c r="BP84" s="2">
        <f>SQRT(SUMSQ('(3) MB_Glaciers_R23p2-5.5km'!$BD84:BR84))</f>
        <v>0.28244533981014147</v>
      </c>
      <c r="BQ84" s="2">
        <f>SQRT(SUMSQ('(3) MB_Glaciers_R23p2-5.5km'!$BD84:BS84))</f>
        <v>0.28879606602234464</v>
      </c>
      <c r="BR84" s="2">
        <f>SQRT(SUMSQ('(3) MB_Glaciers_R23p2-5.5km'!$BD84:BT84))</f>
        <v>0.31026738044790958</v>
      </c>
      <c r="BS84" s="2">
        <f>SQRT(SUMSQ('(3) MB_Glaciers_R23p2-5.5km'!$BD84:BU84))</f>
        <v>0.31707182478751067</v>
      </c>
      <c r="BT84" s="2">
        <f>SQRT(SUMSQ('(3) MB_Glaciers_R23p2-5.5km'!$BD84:BV84))</f>
        <v>0.3247328882478196</v>
      </c>
      <c r="BU84" s="2">
        <f>SQRT(SUMSQ('(3) MB_Glaciers_R23p2-5.5km'!$BD84:BW84))</f>
        <v>0.34697369572891568</v>
      </c>
      <c r="BV84" s="2">
        <f>SQRT(SUMSQ('(3) MB_Glaciers_R23p2-5.5km'!$BD84:BX84))</f>
        <v>0.35035478879418314</v>
      </c>
      <c r="BW84" s="2">
        <f>SQRT(SUMSQ('(3) MB_Glaciers_R23p2-5.5km'!$BD84:BY84))</f>
        <v>0.35162695805215632</v>
      </c>
      <c r="BX84" s="2">
        <f>SQRT(SUMSQ('(3) MB_Glaciers_R23p2-5.5km'!$BD84:BZ84))</f>
        <v>0.35318355456414036</v>
      </c>
      <c r="BY84" s="2">
        <f>SQRT(SUMSQ('(3) MB_Glaciers_R23p2-5.5km'!$BD84:CA84))</f>
        <v>0.35808896305528021</v>
      </c>
      <c r="BZ84" s="2">
        <f>SQRT(SUMSQ('(3) MB_Glaciers_R23p2-5.5km'!$BD84:CB84))</f>
        <v>0.36006646922547952</v>
      </c>
      <c r="CA84" s="2">
        <f>SQRT(SUMSQ('(3) MB_Glaciers_R23p2-5.5km'!$BD84:CC84))</f>
        <v>0.36155573063136276</v>
      </c>
      <c r="CB84" s="2">
        <f>SQRT(SUMSQ('(3) MB_Glaciers_R23p2-5.5km'!$BD84:CD84))</f>
        <v>0.36264025517523746</v>
      </c>
      <c r="CC84" s="2">
        <f>SQRT(SUMSQ('(3) MB_Glaciers_R23p2-5.5km'!$BD84:CE84))</f>
        <v>0.36339770488334366</v>
      </c>
      <c r="CD84" s="2">
        <f>SQRT(SUMSQ('(3) MB_Glaciers_R23p2-5.5km'!$BD84:CF84))</f>
        <v>0.36390040189392137</v>
      </c>
      <c r="CE84" s="2">
        <f>SQRT(SUMSQ('(3) MB_Glaciers_R23p2-5.5km'!$BD84:CG84))</f>
        <v>0.36401299509325091</v>
      </c>
      <c r="CF84" s="2">
        <f>SQRT(SUMSQ('(3) MB_Glaciers_R23p2-5.5km'!$BD84:CH84))</f>
        <v>0.3641179822358156</v>
      </c>
      <c r="CG84" s="2">
        <f>SQRT(SUMSQ('(3) MB_Glaciers_R23p2-5.5km'!$BD84:CI84))</f>
        <v>0.36421631898779955</v>
      </c>
      <c r="CH84" s="2">
        <f>SQRT(SUMSQ('(3) MB_Glaciers_R23p2-5.5km'!$BD84:CJ84))</f>
        <v>0.36430804302703856</v>
      </c>
      <c r="CI84" s="2">
        <f>SQRT(SUMSQ('(3) MB_Glaciers_R23p2-5.5km'!$BD84:CK84))</f>
        <v>0.36439332291410037</v>
      </c>
      <c r="CJ84" s="2">
        <f>SQRT(SUMSQ('(3) MB_Glaciers_R23p2-5.5km'!$BD84:CL84))</f>
        <v>0.36446723627261723</v>
      </c>
      <c r="CK84" s="2">
        <f>SQRT(SUMSQ('(3) MB_Glaciers_R23p2-5.5km'!$BD84:CM84))</f>
        <v>0.3645467081508128</v>
      </c>
      <c r="CL84" s="2">
        <f>SQRT(SUMSQ('(3) MB_Glaciers_R23p2-5.5km'!$BD84:CN84))</f>
        <v>0.3646150795192849</v>
      </c>
      <c r="CM84" s="2">
        <f>SQRT(SUMSQ('(3) MB_Glaciers_R23p2-5.5km'!$BD84:CO84))</f>
        <v>0.3647295750151095</v>
      </c>
      <c r="CN84" s="2">
        <f>SQRT(SUMSQ('(3) MB_Glaciers_R23p2-5.5km'!$BD84:CP84))</f>
        <v>0.36484997635507027</v>
      </c>
      <c r="CO84" s="2">
        <f>SQRT(SUMSQ('(3) MB_Glaciers_R23p2-5.5km'!$BD84:CQ84))</f>
        <v>0.36497693605042836</v>
      </c>
      <c r="CP84" s="2">
        <f>SQRT(SUMSQ('(3) MB_Glaciers_R23p2-5.5km'!$BD84:CR84))</f>
        <v>0.36511022383996333</v>
      </c>
      <c r="CQ84" s="2">
        <f>SQRT(SUMSQ('(3) MB_Glaciers_R23p2-5.5km'!$BD84:CS84))</f>
        <v>0.36524947242117634</v>
      </c>
      <c r="CR84" s="2">
        <f>SQRT(SUMSQ('(3) MB_Glaciers_R23p2-5.5km'!$BD84:CT84))</f>
        <v>0.36540268351093669</v>
      </c>
      <c r="CS84" s="2">
        <f>SQRT(SUMSQ('(3) MB_Glaciers_R23p2-5.5km'!$BD84:CU84))</f>
        <v>0.36559521180388072</v>
      </c>
      <c r="CT84" s="2">
        <f>SQRT(SUMSQ('(3) MB_Glaciers_R23p2-5.5km'!$BD84:CV84))</f>
        <v>0.36587378470009663</v>
      </c>
      <c r="CU84" s="2">
        <f>SQRT(SUMSQ('(3) MB_Glaciers_R23p2-5.5km'!$BD84:CW84))</f>
        <v>0.36621642218208772</v>
      </c>
      <c r="CV84" s="2">
        <f>SQRT(SUMSQ('(3) MB_Glaciers_R23p2-5.5km'!$BD84:CX84))</f>
        <v>0.36678287781285562</v>
      </c>
    </row>
    <row r="85" spans="1:100" x14ac:dyDescent="0.2">
      <c r="A85" s="169" t="s">
        <v>165</v>
      </c>
      <c r="B85" s="3" t="s">
        <v>176</v>
      </c>
      <c r="C85" s="170">
        <f>'(3) MB_Glaciers_R23p2-5.5km'!C85</f>
        <v>-0.01</v>
      </c>
      <c r="D85" s="170">
        <f>C85+'(3) MB_Glaciers_R23p2-5.5km'!D85</f>
        <v>-0.02</v>
      </c>
      <c r="E85" s="170">
        <f>D85+'(3) MB_Glaciers_R23p2-5.5km'!E85</f>
        <v>-0.03</v>
      </c>
      <c r="F85" s="170">
        <f>E85+'(3) MB_Glaciers_R23p2-5.5km'!F85</f>
        <v>-0.04</v>
      </c>
      <c r="G85" s="170">
        <f>F85+'(3) MB_Glaciers_R23p2-5.5km'!G85</f>
        <v>-0.05</v>
      </c>
      <c r="H85" s="170">
        <f>G85+'(3) MB_Glaciers_R23p2-5.5km'!H85</f>
        <v>-6.0000000000000005E-2</v>
      </c>
      <c r="I85" s="170">
        <f>H85+'(3) MB_Glaciers_R23p2-5.5km'!I85</f>
        <v>-7.0000000000000007E-2</v>
      </c>
      <c r="J85" s="170">
        <f>I85+'(3) MB_Glaciers_R23p2-5.5km'!J85</f>
        <v>-0.08</v>
      </c>
      <c r="K85" s="170">
        <f>J85+'(3) MB_Glaciers_R23p2-5.5km'!K85</f>
        <v>-0.09</v>
      </c>
      <c r="L85" s="170">
        <f>K85+'(3) MB_Glaciers_R23p2-5.5km'!L85</f>
        <v>-9.9999999999999992E-2</v>
      </c>
      <c r="M85" s="170">
        <f>L85+'(3) MB_Glaciers_R23p2-5.5km'!M85</f>
        <v>-0.10999999999999999</v>
      </c>
      <c r="N85" s="170">
        <f>M85+'(3) MB_Glaciers_R23p2-5.5km'!N85</f>
        <v>-0.11999999999999998</v>
      </c>
      <c r="O85" s="170">
        <f>N85+'(3) MB_Glaciers_R23p2-5.5km'!O85</f>
        <v>-0.12999999999999998</v>
      </c>
      <c r="P85" s="170">
        <f>O85+'(3) MB_Glaciers_R23p2-5.5km'!P85</f>
        <v>-0.13999999999999999</v>
      </c>
      <c r="Q85" s="170">
        <f>P85+'(3) MB_Glaciers_R23p2-5.5km'!Q85</f>
        <v>-0.15</v>
      </c>
      <c r="R85" s="170">
        <f>Q85+'(3) MB_Glaciers_R23p2-5.5km'!R85</f>
        <v>-0.16</v>
      </c>
      <c r="S85" s="170">
        <f>R85+'(3) MB_Glaciers_R23p2-5.5km'!S85</f>
        <v>-0.17</v>
      </c>
      <c r="T85" s="170">
        <f>S85+'(3) MB_Glaciers_R23p2-5.5km'!T85</f>
        <v>-0.18000000000000002</v>
      </c>
      <c r="U85" s="170">
        <f>T85+'(3) MB_Glaciers_R23p2-5.5km'!U85</f>
        <v>-0.19000000000000003</v>
      </c>
      <c r="V85" s="170">
        <f>U85+'(3) MB_Glaciers_R23p2-5.5km'!V85</f>
        <v>-0.20000000000000004</v>
      </c>
      <c r="W85" s="170">
        <f>V85+'(3) MB_Glaciers_R23p2-5.5km'!W85</f>
        <v>-0.21000000000000005</v>
      </c>
      <c r="X85" s="170">
        <f>W85+'(3) MB_Glaciers_R23p2-5.5km'!X85</f>
        <v>-0.22000000000000006</v>
      </c>
      <c r="Y85" s="170">
        <f>X85+'(3) MB_Glaciers_R23p2-5.5km'!Y85</f>
        <v>-0.23000000000000007</v>
      </c>
      <c r="Z85" s="170">
        <f>Y85+'(3) MB_Glaciers_R23p2-5.5km'!Z85</f>
        <v>-0.24000000000000007</v>
      </c>
      <c r="AA85" s="170">
        <f>Z85+'(3) MB_Glaciers_R23p2-5.5km'!AA85</f>
        <v>-0.25000000000000006</v>
      </c>
      <c r="AB85" s="170">
        <f>AA85+'(3) MB_Glaciers_R23p2-5.5km'!AB85</f>
        <v>-0.26000000000000006</v>
      </c>
      <c r="AC85" s="170">
        <f>AB85+'(3) MB_Glaciers_R23p2-5.5km'!AC85</f>
        <v>-0.27000000000000007</v>
      </c>
      <c r="AD85" s="170">
        <f>AC85+'(3) MB_Glaciers_R23p2-5.5km'!AD85</f>
        <v>-0.28000000000000008</v>
      </c>
      <c r="AE85" s="170">
        <f>AD85+'(3) MB_Glaciers_R23p2-5.5km'!AE85</f>
        <v>-0.29000000000000009</v>
      </c>
      <c r="AF85" s="170">
        <f>AE85+'(3) MB_Glaciers_R23p2-5.5km'!AF85</f>
        <v>-0.3000000000000001</v>
      </c>
      <c r="AG85" s="170">
        <f>AF85+'(3) MB_Glaciers_R23p2-5.5km'!AG85</f>
        <v>-0.31000000000000011</v>
      </c>
      <c r="AH85" s="170">
        <f>AG85+'(3) MB_Glaciers_R23p2-5.5km'!AH85</f>
        <v>-0.32000000000000012</v>
      </c>
      <c r="AI85" s="170">
        <f>AH85+'(3) MB_Glaciers_R23p2-5.5km'!AI85</f>
        <v>-0.33000000000000013</v>
      </c>
      <c r="AJ85" s="170">
        <f>AI85+'(3) MB_Glaciers_R23p2-5.5km'!AJ85</f>
        <v>-0.34000000000000014</v>
      </c>
      <c r="AK85" s="170">
        <f>AJ85+'(3) MB_Glaciers_R23p2-5.5km'!AK85</f>
        <v>-0.35000000000000014</v>
      </c>
      <c r="AL85" s="170">
        <f>AK85+'(3) MB_Glaciers_R23p2-5.5km'!AL85</f>
        <v>-0.36000000000000015</v>
      </c>
      <c r="AM85" s="170">
        <f>AL85+'(3) MB_Glaciers_R23p2-5.5km'!AM85</f>
        <v>-0.37000000000000016</v>
      </c>
      <c r="AN85" s="170">
        <f>AM85+'(3) MB_Glaciers_R23p2-5.5km'!AN85</f>
        <v>-0.38000000000000017</v>
      </c>
      <c r="AO85" s="170">
        <f>AN85+'(3) MB_Glaciers_R23p2-5.5km'!AO85</f>
        <v>-0.39000000000000018</v>
      </c>
      <c r="AP85" s="170">
        <f>AO85+'(3) MB_Glaciers_R23p2-5.5km'!AP85</f>
        <v>-0.40000000000000019</v>
      </c>
      <c r="AQ85" s="170">
        <f>AP85+'(3) MB_Glaciers_R23p2-5.5km'!AQ85</f>
        <v>-0.4100000000000002</v>
      </c>
      <c r="AR85" s="170">
        <f>AQ85+'(3) MB_Glaciers_R23p2-5.5km'!AR85</f>
        <v>-0.42000000000000021</v>
      </c>
      <c r="AS85" s="170">
        <f>AR85+'(3) MB_Glaciers_R23p2-5.5km'!AS85</f>
        <v>-0.43000000000000022</v>
      </c>
      <c r="AT85" s="170">
        <f>AS85+'(3) MB_Glaciers_R23p2-5.5km'!AT85</f>
        <v>-0.44000000000000022</v>
      </c>
      <c r="AU85" s="170">
        <f>AT85+'(3) MB_Glaciers_R23p2-5.5km'!AU85</f>
        <v>-0.45000000000000023</v>
      </c>
      <c r="AV85" s="170">
        <f>AU85+'(3) MB_Glaciers_R23p2-5.5km'!AV85</f>
        <v>-0.46000000000000024</v>
      </c>
      <c r="AW85" s="2">
        <f>AV85+'(3) MB_Glaciers_R23p2-5.5km'!AW85</f>
        <v>-0.47000000000000025</v>
      </c>
      <c r="BB85" s="2">
        <f>SQRT('(5) year_D_R23p2-5.5km'!BN83^2+'(5) year_D_R23p2-5.5km'!$M83^2)</f>
        <v>2.2500000000000003E-3</v>
      </c>
      <c r="BC85" s="2">
        <f>SQRT(SUMSQ('(3) MB_Glaciers_R23p2-5.5km'!$BD85:BE85))</f>
        <v>3.1819805153394643E-3</v>
      </c>
      <c r="BD85" s="2">
        <f>SQRT(SUMSQ('(3) MB_Glaciers_R23p2-5.5km'!$BD85:BF85))</f>
        <v>3.8971143170299745E-3</v>
      </c>
      <c r="BE85" s="2">
        <f>SQRT(SUMSQ('(3) MB_Glaciers_R23p2-5.5km'!$BD85:BG85))</f>
        <v>4.5000000000000005E-3</v>
      </c>
      <c r="BF85" s="2">
        <f>SQRT(SUMSQ('(3) MB_Glaciers_R23p2-5.5km'!$BD85:BH85))</f>
        <v>5.0311529493745274E-3</v>
      </c>
      <c r="BG85" s="2">
        <f>SQRT(SUMSQ('(3) MB_Glaciers_R23p2-5.5km'!$BD85:BI85))</f>
        <v>5.511351921262151E-3</v>
      </c>
      <c r="BH85" s="2">
        <f>SQRT(SUMSQ('(3) MB_Glaciers_R23p2-5.5km'!$BD85:BJ85))</f>
        <v>5.9529404498953296E-3</v>
      </c>
      <c r="BI85" s="2">
        <f>SQRT(SUMSQ('(3) MB_Glaciers_R23p2-5.5km'!$BD85:BK85))</f>
        <v>6.3639610306789286E-3</v>
      </c>
      <c r="BJ85" s="2">
        <f>SQRT(SUMSQ('(3) MB_Glaciers_R23p2-5.5km'!$BD85:BL85))</f>
        <v>6.7500000000000008E-3</v>
      </c>
      <c r="BK85" s="2">
        <f>SQRT(SUMSQ('(3) MB_Glaciers_R23p2-5.5km'!$BD85:BM85))</f>
        <v>7.1151247353788546E-3</v>
      </c>
      <c r="BL85" s="2">
        <f>SQRT(SUMSQ('(3) MB_Glaciers_R23p2-5.5km'!$BD85:BN85))</f>
        <v>7.4624057782996505E-3</v>
      </c>
      <c r="BM85" s="2">
        <f>SQRT(SUMSQ('(3) MB_Glaciers_R23p2-5.5km'!$BD85:BO85))</f>
        <v>7.7942286340599489E-3</v>
      </c>
      <c r="BN85" s="2">
        <f>SQRT(SUMSQ('(3) MB_Glaciers_R23p2-5.5km'!$BD85:BP85))</f>
        <v>8.1124903697939767E-3</v>
      </c>
      <c r="BO85" s="2">
        <f>SQRT(SUMSQ('(3) MB_Glaciers_R23p2-5.5km'!$BD85:BQ85))</f>
        <v>8.4187291202413687E-3</v>
      </c>
      <c r="BP85" s="2">
        <f>SQRT(SUMSQ('(3) MB_Glaciers_R23p2-5.5km'!$BD85:BR85))</f>
        <v>8.7142125289666871E-3</v>
      </c>
      <c r="BQ85" s="2">
        <f>SQRT(SUMSQ('(3) MB_Glaciers_R23p2-5.5km'!$BD85:BS85))</f>
        <v>8.9999999999999993E-3</v>
      </c>
      <c r="BR85" s="2">
        <f>SQRT(SUMSQ('(3) MB_Glaciers_R23p2-5.5km'!$BD85:BT85))</f>
        <v>9.2769876576397348E-3</v>
      </c>
      <c r="BS85" s="2">
        <f>SQRT(SUMSQ('(3) MB_Glaciers_R23p2-5.5km'!$BD85:BU85))</f>
        <v>9.5459415460183907E-3</v>
      </c>
      <c r="BT85" s="2">
        <f>SQRT(SUMSQ('(3) MB_Glaciers_R23p2-5.5km'!$BD85:BV85))</f>
        <v>9.8075226229665143E-3</v>
      </c>
      <c r="BU85" s="2">
        <f>SQRT(SUMSQ('(3) MB_Glaciers_R23p2-5.5km'!$BD85:BW85))</f>
        <v>1.0062305898749051E-2</v>
      </c>
      <c r="BV85" s="2">
        <f>SQRT(SUMSQ('(3) MB_Glaciers_R23p2-5.5km'!$BD85:BX85))</f>
        <v>1.0310795313650638E-2</v>
      </c>
      <c r="BW85" s="2">
        <f>SQRT(SUMSQ('(3) MB_Glaciers_R23p2-5.5km'!$BD85:BY85))</f>
        <v>1.0553435459602715E-2</v>
      </c>
      <c r="BX85" s="2">
        <f>SQRT(SUMSQ('(3) MB_Glaciers_R23p2-5.5km'!$BD85:BZ85))</f>
        <v>1.0790620927453616E-2</v>
      </c>
      <c r="BY85" s="2">
        <f>SQRT(SUMSQ('(3) MB_Glaciers_R23p2-5.5km'!$BD85:CA85))</f>
        <v>1.1022703842524299E-2</v>
      </c>
      <c r="BZ85" s="2">
        <f>SQRT(SUMSQ('(3) MB_Glaciers_R23p2-5.5km'!$BD85:CB85))</f>
        <v>1.1249999999999998E-2</v>
      </c>
      <c r="CA85" s="2">
        <f>SQRT(SUMSQ('(3) MB_Glaciers_R23p2-5.5km'!$BD85:CC85))</f>
        <v>1.1472793905583763E-2</v>
      </c>
      <c r="CB85" s="2">
        <f>SQRT(SUMSQ('(3) MB_Glaciers_R23p2-5.5km'!$BD85:CD85))</f>
        <v>1.1691342951089919E-2</v>
      </c>
      <c r="CC85" s="2">
        <f>SQRT(SUMSQ('(3) MB_Glaciers_R23p2-5.5km'!$BD85:CE85))</f>
        <v>1.1905880899790654E-2</v>
      </c>
      <c r="CD85" s="2">
        <f>SQRT(SUMSQ('(3) MB_Glaciers_R23p2-5.5km'!$BD85:CF85))</f>
        <v>1.211662081605263E-2</v>
      </c>
      <c r="CE85" s="2">
        <f>SQRT(SUMSQ('(3) MB_Glaciers_R23p2-5.5km'!$BD85:CG85))</f>
        <v>1.2323757543866234E-2</v>
      </c>
      <c r="CF85" s="2">
        <f>SQRT(SUMSQ('(3) MB_Glaciers_R23p2-5.5km'!$BD85:CH85))</f>
        <v>1.2527469816367546E-2</v>
      </c>
      <c r="CG85" s="2">
        <f>SQRT(SUMSQ('(3) MB_Glaciers_R23p2-5.5km'!$BD85:CI85))</f>
        <v>1.2727922061357852E-2</v>
      </c>
      <c r="CH85" s="2">
        <f>SQRT(SUMSQ('(3) MB_Glaciers_R23p2-5.5km'!$BD85:CJ85))</f>
        <v>1.2925265954710561E-2</v>
      </c>
      <c r="CI85" s="2">
        <f>SQRT(SUMSQ('(3) MB_Glaciers_R23p2-5.5km'!$BD85:CK85))</f>
        <v>1.3119641763401921E-2</v>
      </c>
      <c r="CJ85" s="2">
        <f>SQRT(SUMSQ('(3) MB_Glaciers_R23p2-5.5km'!$BD85:CL85))</f>
        <v>1.3311179511974131E-2</v>
      </c>
      <c r="CK85" s="2">
        <f>SQRT(SUMSQ('(3) MB_Glaciers_R23p2-5.5km'!$BD85:CM85))</f>
        <v>1.3499999999999995E-2</v>
      </c>
      <c r="CL85" s="2">
        <f>SQRT(SUMSQ('(3) MB_Glaciers_R23p2-5.5km'!$BD85:CN85))</f>
        <v>1.3686215693170989E-2</v>
      </c>
      <c r="CM85" s="2">
        <f>SQRT(SUMSQ('(3) MB_Glaciers_R23p2-5.5km'!$BD85:CO85))</f>
        <v>1.3869931506680193E-2</v>
      </c>
      <c r="CN85" s="2">
        <f>SQRT(SUMSQ('(3) MB_Glaciers_R23p2-5.5km'!$BD85:CP85))</f>
        <v>1.4051245496396391E-2</v>
      </c>
      <c r="CO85" s="2">
        <f>SQRT(SUMSQ('(3) MB_Glaciers_R23p2-5.5km'!$BD85:CQ85))</f>
        <v>1.4230249470757702E-2</v>
      </c>
      <c r="CP85" s="2">
        <f>SQRT(SUMSQ('(3) MB_Glaciers_R23p2-5.5km'!$BD85:CR85))</f>
        <v>1.4407029534223905E-2</v>
      </c>
      <c r="CQ85" s="2">
        <f>SQRT(SUMSQ('(3) MB_Glaciers_R23p2-5.5km'!$BD85:CS85))</f>
        <v>1.4581666571417681E-2</v>
      </c>
      <c r="CR85" s="2">
        <f>SQRT(SUMSQ('(3) MB_Glaciers_R23p2-5.5km'!$BD85:CT85))</f>
        <v>1.4754236679679495E-2</v>
      </c>
      <c r="CS85" s="2">
        <f>SQRT(SUMSQ('(3) MB_Glaciers_R23p2-5.5km'!$BD85:CU85))</f>
        <v>1.4924811556599294E-2</v>
      </c>
      <c r="CT85" s="2">
        <f>SQRT(SUMSQ('(3) MB_Glaciers_R23p2-5.5km'!$BD85:CV85))</f>
        <v>1.5093458848123575E-2</v>
      </c>
      <c r="CU85" s="2">
        <f>SQRT(SUMSQ('(3) MB_Glaciers_R23p2-5.5km'!$BD85:CW85))</f>
        <v>1.5260242462031847E-2</v>
      </c>
      <c r="CV85" s="2">
        <f>SQRT(SUMSQ('(3) MB_Glaciers_R23p2-5.5km'!$BD85:CX85))</f>
        <v>1.5425222850902344E-2</v>
      </c>
    </row>
    <row r="86" spans="1:100" x14ac:dyDescent="0.2">
      <c r="A86" s="169" t="s">
        <v>111</v>
      </c>
      <c r="B86" s="3" t="s">
        <v>176</v>
      </c>
      <c r="C86" s="170">
        <f>'(3) MB_Glaciers_R23p2-5.5km'!C86</f>
        <v>-1.2425784000000011</v>
      </c>
      <c r="D86" s="170">
        <f>C86+'(3) MB_Glaciers_R23p2-5.5km'!D86</f>
        <v>-2.8451568000000016</v>
      </c>
      <c r="E86" s="170">
        <f>D86+'(3) MB_Glaciers_R23p2-5.5km'!E86</f>
        <v>-2.157735200000003</v>
      </c>
      <c r="F86" s="170">
        <f>E86+'(3) MB_Glaciers_R23p2-5.5km'!F86</f>
        <v>-4.7203136000000043</v>
      </c>
      <c r="G86" s="170">
        <f>F86+'(3) MB_Glaciers_R23p2-5.5km'!G86</f>
        <v>-4.5094909000000047</v>
      </c>
      <c r="H86" s="170">
        <f>G86+'(3) MB_Glaciers_R23p2-5.5km'!H86</f>
        <v>-3.5352671000000058</v>
      </c>
      <c r="I86" s="170">
        <f>H86+'(3) MB_Glaciers_R23p2-5.5km'!I86</f>
        <v>-6.3076422000000063</v>
      </c>
      <c r="J86" s="170">
        <f>I86+'(3) MB_Glaciers_R23p2-5.5km'!J86</f>
        <v>-6.5966162000000059</v>
      </c>
      <c r="K86" s="170">
        <f>J86+'(3) MB_Glaciers_R23p2-5.5km'!K86</f>
        <v>-7.9821891000000056</v>
      </c>
      <c r="L86" s="170">
        <f>K86+'(3) MB_Glaciers_R23p2-5.5km'!L86</f>
        <v>-9.6443609000000059</v>
      </c>
      <c r="M86" s="170">
        <f>L86+'(3) MB_Glaciers_R23p2-5.5km'!M86</f>
        <v>-11.263131600000007</v>
      </c>
      <c r="N86" s="170">
        <f>M86+'(3) MB_Glaciers_R23p2-5.5km'!N86</f>
        <v>-14.399634900000008</v>
      </c>
      <c r="O86" s="170">
        <f>N86+'(3) MB_Glaciers_R23p2-5.5km'!O86</f>
        <v>-18.67273710000001</v>
      </c>
      <c r="P86" s="170">
        <f>O86+'(3) MB_Glaciers_R23p2-5.5km'!P86</f>
        <v>-20.432438200000011</v>
      </c>
      <c r="Q86" s="170">
        <f>P86+'(3) MB_Glaciers_R23p2-5.5km'!Q86</f>
        <v>-21.808738200000011</v>
      </c>
      <c r="R86" s="170">
        <f>Q86+'(3) MB_Glaciers_R23p2-5.5km'!R86</f>
        <v>-21.930706700000012</v>
      </c>
      <c r="S86" s="170">
        <f>R86+'(3) MB_Glaciers_R23p2-5.5km'!S86</f>
        <v>-23.412302752000013</v>
      </c>
      <c r="T86" s="170">
        <f>S86+'(3) MB_Glaciers_R23p2-5.5km'!T86</f>
        <v>-23.610018797000016</v>
      </c>
      <c r="U86" s="170">
        <f>T86+'(3) MB_Glaciers_R23p2-5.5km'!U86</f>
        <v>-25.824396431000018</v>
      </c>
      <c r="V86" s="170">
        <f>U86+'(3) MB_Glaciers_R23p2-5.5km'!V86</f>
        <v>-27.906134905300018</v>
      </c>
      <c r="W86" s="170">
        <f>V86+'(3) MB_Glaciers_R23p2-5.5km'!W86</f>
        <v>-30.523550809300019</v>
      </c>
      <c r="X86" s="170">
        <f>W86+'(3) MB_Glaciers_R23p2-5.5km'!X86</f>
        <v>-31.007520720300018</v>
      </c>
      <c r="Y86" s="170">
        <f>X86+'(3) MB_Glaciers_R23p2-5.5km'!Y86</f>
        <v>-32.426343495100014</v>
      </c>
      <c r="Z86" s="170">
        <f>Y86+'(3) MB_Glaciers_R23p2-5.5km'!Z86</f>
        <v>-33.215874387500016</v>
      </c>
      <c r="AA86" s="170">
        <f>Z86+'(3) MB_Glaciers_R23p2-5.5km'!AA86</f>
        <v>-32.311713276500015</v>
      </c>
      <c r="AB86" s="170">
        <f>AA86+'(3) MB_Glaciers_R23p2-5.5km'!AB86</f>
        <v>-32.705543572700016</v>
      </c>
      <c r="AC86" s="170">
        <f>AB86+'(3) MB_Glaciers_R23p2-5.5km'!AC86</f>
        <v>-32.439376739800018</v>
      </c>
      <c r="AD86" s="170">
        <f>AC86+'(3) MB_Glaciers_R23p2-5.5km'!AD86</f>
        <v>-33.43881153380002</v>
      </c>
      <c r="AE86" s="170">
        <f>AD86+'(3) MB_Glaciers_R23p2-5.5km'!AE86</f>
        <v>-36.174176451600019</v>
      </c>
      <c r="AF86" s="170">
        <f>AE86+'(3) MB_Glaciers_R23p2-5.5km'!AF86</f>
        <v>-36.588062445200023</v>
      </c>
      <c r="AG86" s="170">
        <f>AF86+'(3) MB_Glaciers_R23p2-5.5km'!AG86</f>
        <v>-36.670142457700024</v>
      </c>
      <c r="AH86" s="170">
        <f>AG86+'(3) MB_Glaciers_R23p2-5.5km'!AH86</f>
        <v>-37.927052357700028</v>
      </c>
      <c r="AI86" s="170">
        <f>AH86+'(3) MB_Glaciers_R23p2-5.5km'!AI86</f>
        <v>-38.762057189600029</v>
      </c>
      <c r="AJ86" s="170">
        <f>AI86+'(3) MB_Glaciers_R23p2-5.5km'!AJ86</f>
        <v>-35.71195322140003</v>
      </c>
      <c r="AK86" s="170">
        <f>AJ86+'(3) MB_Glaciers_R23p2-5.5km'!AK86</f>
        <v>-38.02342639500003</v>
      </c>
      <c r="AL86" s="170">
        <f>AK86+'(3) MB_Glaciers_R23p2-5.5km'!AL86</f>
        <v>-39.647903559800028</v>
      </c>
      <c r="AM86" s="170">
        <f>AL86+'(3) MB_Glaciers_R23p2-5.5km'!AM86</f>
        <v>-44.060749325400032</v>
      </c>
      <c r="AN86" s="170">
        <f>AM86+'(3) MB_Glaciers_R23p2-5.5km'!AN86</f>
        <v>-48.030061558000035</v>
      </c>
      <c r="AO86" s="170">
        <f>AN86+'(3) MB_Glaciers_R23p2-5.5km'!AO86</f>
        <v>-51.109614430500038</v>
      </c>
      <c r="AP86" s="170">
        <f>AO86+'(3) MB_Glaciers_R23p2-5.5km'!AP86</f>
        <v>-52.286685427300036</v>
      </c>
      <c r="AQ86" s="170">
        <f>AP86+'(3) MB_Glaciers_R23p2-5.5km'!AQ86</f>
        <v>-53.413668820700039</v>
      </c>
      <c r="AR86" s="170">
        <f>AQ86+'(3) MB_Glaciers_R23p2-5.5km'!AR86</f>
        <v>-54.830422749900038</v>
      </c>
      <c r="AS86" s="170">
        <f>AR86+'(3) MB_Glaciers_R23p2-5.5km'!AS86</f>
        <v>-57.202209431900037</v>
      </c>
      <c r="AT86" s="170">
        <f>AS86+'(3) MB_Glaciers_R23p2-5.5km'!AT86</f>
        <v>-60.602759323900038</v>
      </c>
      <c r="AU86" s="170">
        <f>AT86+'(3) MB_Glaciers_R23p2-5.5km'!AU86</f>
        <v>-63.07789596390004</v>
      </c>
      <c r="AV86" s="170">
        <f>AU86+'(3) MB_Glaciers_R23p2-5.5km'!AV86</f>
        <v>-63.676471541900042</v>
      </c>
      <c r="AW86" s="2">
        <f>AV86+'(3) MB_Glaciers_R23p2-5.5km'!AW86</f>
        <v>-63.317879526900043</v>
      </c>
      <c r="BB86" s="2">
        <f>SQRT('(5) year_D_R23p2-5.5km'!BN84^2+'(5) year_D_R23p2-5.5km'!$M84^2)</f>
        <v>1.914921918755063</v>
      </c>
      <c r="BC86" s="2">
        <f>SQRT(SUMSQ('(3) MB_Glaciers_R23p2-5.5km'!$BD86:BE86))</f>
        <v>2.4371328604302338</v>
      </c>
      <c r="BD86" s="2">
        <f>SQRT(SUMSQ('(3) MB_Glaciers_R23p2-5.5km'!$BD86:BF86))</f>
        <v>2.7155809321477467</v>
      </c>
      <c r="BE86" s="2">
        <f>SQRT(SUMSQ('(3) MB_Glaciers_R23p2-5.5km'!$BD86:BG86))</f>
        <v>2.9202603388012616</v>
      </c>
      <c r="BF86" s="2">
        <f>SQRT(SUMSQ('(3) MB_Glaciers_R23p2-5.5km'!$BD86:BH86))</f>
        <v>3.1242457256847986</v>
      </c>
      <c r="BG86" s="2">
        <f>SQRT(SUMSQ('(3) MB_Glaciers_R23p2-5.5km'!$BD86:BI86))</f>
        <v>3.3467191353427781</v>
      </c>
      <c r="BH86" s="2">
        <f>SQRT(SUMSQ('(3) MB_Glaciers_R23p2-5.5km'!$BD86:BJ86))</f>
        <v>3.6059095702030732</v>
      </c>
      <c r="BI86" s="2">
        <f>SQRT(SUMSQ('(3) MB_Glaciers_R23p2-5.5km'!$BD86:BK86))</f>
        <v>3.9133541806895837</v>
      </c>
      <c r="BJ86" s="2">
        <f>SQRT(SUMSQ('(3) MB_Glaciers_R23p2-5.5km'!$BD86:BL86))</f>
        <v>4.2731608008025503</v>
      </c>
      <c r="BK86" s="2">
        <f>SQRT(SUMSQ('(3) MB_Glaciers_R23p2-5.5km'!$BD86:BM86))</f>
        <v>4.6053165545974775</v>
      </c>
      <c r="BL86" s="2">
        <f>SQRT(SUMSQ('(3) MB_Glaciers_R23p2-5.5km'!$BD86:BN86))</f>
        <v>4.8507670258060847</v>
      </c>
      <c r="BM86" s="2">
        <f>SQRT(SUMSQ('(3) MB_Glaciers_R23p2-5.5km'!$BD86:BO86))</f>
        <v>5.0343520872172416</v>
      </c>
      <c r="BN86" s="2">
        <f>SQRT(SUMSQ('(3) MB_Glaciers_R23p2-5.5km'!$BD86:BP86))</f>
        <v>5.176925729424549</v>
      </c>
      <c r="BO86" s="2">
        <f>SQRT(SUMSQ('(3) MB_Glaciers_R23p2-5.5km'!$BD86:BQ86))</f>
        <v>5.2965190884463187</v>
      </c>
      <c r="BP86" s="2">
        <f>SQRT(SUMSQ('(3) MB_Glaciers_R23p2-5.5km'!$BD86:BR86))</f>
        <v>5.3637273439666684</v>
      </c>
      <c r="BQ86" s="2">
        <f>SQRT(SUMSQ('(3) MB_Glaciers_R23p2-5.5km'!$BD86:BS86))</f>
        <v>5.4457836855161359</v>
      </c>
      <c r="BR86" s="2">
        <f>SQRT(SUMSQ('(3) MB_Glaciers_R23p2-5.5km'!$BD86:BT86))</f>
        <v>5.5284553015384903</v>
      </c>
      <c r="BS86" s="2">
        <f>SQRT(SUMSQ('(3) MB_Glaciers_R23p2-5.5km'!$BD86:BU86))</f>
        <v>5.6110273190579951</v>
      </c>
      <c r="BT86" s="2">
        <f>SQRT(SUMSQ('(3) MB_Glaciers_R23p2-5.5km'!$BD86:BV86))</f>
        <v>5.7083818982611794</v>
      </c>
      <c r="BU86" s="2">
        <f>SQRT(SUMSQ('(3) MB_Glaciers_R23p2-5.5km'!$BD86:BW86))</f>
        <v>5.8093422816821425</v>
      </c>
      <c r="BV86" s="2">
        <f>SQRT(SUMSQ('(3) MB_Glaciers_R23p2-5.5km'!$BD86:BX86))</f>
        <v>5.9275937331908226</v>
      </c>
      <c r="BW86" s="2">
        <f>SQRT(SUMSQ('(3) MB_Glaciers_R23p2-5.5km'!$BD86:BY86))</f>
        <v>6.0258593785600256</v>
      </c>
      <c r="BX86" s="2">
        <f>SQRT(SUMSQ('(3) MB_Glaciers_R23p2-5.5km'!$BD86:BZ86))</f>
        <v>6.1308874760443528</v>
      </c>
      <c r="BY86" s="2">
        <f>SQRT(SUMSQ('(3) MB_Glaciers_R23p2-5.5km'!$BD86:CA86))</f>
        <v>6.2518613013126005</v>
      </c>
      <c r="BZ86" s="2">
        <f>SQRT(SUMSQ('(3) MB_Glaciers_R23p2-5.5km'!$BD86:CB86))</f>
        <v>6.3740704147844056</v>
      </c>
      <c r="CA86" s="2">
        <f>SQRT(SUMSQ('(3) MB_Glaciers_R23p2-5.5km'!$BD86:CC86))</f>
        <v>6.4922368454857375</v>
      </c>
      <c r="CB86" s="2">
        <f>SQRT(SUMSQ('(3) MB_Glaciers_R23p2-5.5km'!$BD86:CD86))</f>
        <v>6.5738675687371444</v>
      </c>
      <c r="CC86" s="2">
        <f>SQRT(SUMSQ('(3) MB_Glaciers_R23p2-5.5km'!$BD86:CE86))</f>
        <v>6.6626004631791167</v>
      </c>
      <c r="CD86" s="2">
        <f>SQRT(SUMSQ('(3) MB_Glaciers_R23p2-5.5km'!$BD86:CF86))</f>
        <v>7.1849836305546129</v>
      </c>
      <c r="CE86" s="2">
        <f>SQRT(SUMSQ('(3) MB_Glaciers_R23p2-5.5km'!$BD86:CG86))</f>
        <v>7.3806070022949557</v>
      </c>
      <c r="CF86" s="2">
        <f>SQRT(SUMSQ('(3) MB_Glaciers_R23p2-5.5km'!$BD86:CH86))</f>
        <v>7.5535496652245815</v>
      </c>
      <c r="CG86" s="2">
        <f>SQRT(SUMSQ('(3) MB_Glaciers_R23p2-5.5km'!$BD86:CI86))</f>
        <v>7.6269674650693329</v>
      </c>
      <c r="CH86" s="2">
        <f>SQRT(SUMSQ('(3) MB_Glaciers_R23p2-5.5km'!$BD86:CJ86))</f>
        <v>7.7018937530257681</v>
      </c>
      <c r="CI86" s="2">
        <f>SQRT(SUMSQ('(3) MB_Glaciers_R23p2-5.5km'!$BD86:CK86))</f>
        <v>7.7742215731867725</v>
      </c>
      <c r="CJ86" s="2">
        <f>SQRT(SUMSQ('(3) MB_Glaciers_R23p2-5.5km'!$BD86:CL86))</f>
        <v>7.8532235437817315</v>
      </c>
      <c r="CK86" s="2">
        <f>SQRT(SUMSQ('(3) MB_Glaciers_R23p2-5.5km'!$BD86:CM86))</f>
        <v>7.9323550285502051</v>
      </c>
      <c r="CL86" s="2">
        <f>SQRT(SUMSQ('(3) MB_Glaciers_R23p2-5.5km'!$BD86:CN86))</f>
        <v>8.0152949159904168</v>
      </c>
      <c r="CM86" s="2">
        <f>SQRT(SUMSQ('(3) MB_Glaciers_R23p2-5.5km'!$BD86:CO86))</f>
        <v>8.0982434997668005</v>
      </c>
      <c r="CN86" s="2">
        <f>SQRT(SUMSQ('(3) MB_Glaciers_R23p2-5.5km'!$BD86:CP86))</f>
        <v>8.156574289206711</v>
      </c>
      <c r="CO86" s="2">
        <f>SQRT(SUMSQ('(3) MB_Glaciers_R23p2-5.5km'!$BD86:CQ86))</f>
        <v>8.2113945905292294</v>
      </c>
      <c r="CP86" s="2">
        <f>SQRT(SUMSQ('(3) MB_Glaciers_R23p2-5.5km'!$BD86:CR86))</f>
        <v>8.2607638614336487</v>
      </c>
      <c r="CQ86" s="2">
        <f>SQRT(SUMSQ('(3) MB_Glaciers_R23p2-5.5km'!$BD86:CS86))</f>
        <v>8.3085247018099562</v>
      </c>
      <c r="CR86" s="2">
        <f>SQRT(SUMSQ('(3) MB_Glaciers_R23p2-5.5km'!$BD86:CT86))</f>
        <v>8.3520934979961616</v>
      </c>
      <c r="CS86" s="2">
        <f>SQRT(SUMSQ('(3) MB_Glaciers_R23p2-5.5km'!$BD86:CU86))</f>
        <v>8.3973903222853981</v>
      </c>
      <c r="CT86" s="2">
        <f>SQRT(SUMSQ('(3) MB_Glaciers_R23p2-5.5km'!$BD86:CV86))</f>
        <v>8.4424262447142837</v>
      </c>
      <c r="CU86" s="2">
        <f>SQRT(SUMSQ('(3) MB_Glaciers_R23p2-5.5km'!$BD86:CW86))</f>
        <v>8.4993051640339541</v>
      </c>
      <c r="CV86" s="2">
        <f>SQRT(SUMSQ('(3) MB_Glaciers_R23p2-5.5km'!$BD86:CX86))</f>
        <v>8.5430549229871886</v>
      </c>
    </row>
    <row r="87" spans="1:100" x14ac:dyDescent="0.2">
      <c r="A87" s="169" t="s">
        <v>156</v>
      </c>
      <c r="B87" s="3" t="s">
        <v>176</v>
      </c>
      <c r="C87" s="170">
        <f>'(3) MB_Glaciers_R23p2-5.5km'!C87</f>
        <v>-0.35564854000000001</v>
      </c>
      <c r="D87" s="170">
        <f>C87+'(3) MB_Glaciers_R23p2-5.5km'!D87</f>
        <v>-0.70129708000000002</v>
      </c>
      <c r="E87" s="170">
        <f>D87+'(3) MB_Glaciers_R23p2-5.5km'!E87</f>
        <v>-0.83526840000000013</v>
      </c>
      <c r="F87" s="170">
        <f>E87+'(3) MB_Glaciers_R23p2-5.5km'!F87</f>
        <v>-1.0226429800000003</v>
      </c>
      <c r="G87" s="170">
        <f>F87+'(3) MB_Glaciers_R23p2-5.5km'!G87</f>
        <v>-1.1841976400000003</v>
      </c>
      <c r="H87" s="170">
        <f>G87+'(3) MB_Glaciers_R23p2-5.5km'!H87</f>
        <v>-1.2550741400000005</v>
      </c>
      <c r="I87" s="170">
        <f>H87+'(3) MB_Glaciers_R23p2-5.5km'!I87</f>
        <v>-1.5144956600000006</v>
      </c>
      <c r="J87" s="170">
        <f>I87+'(3) MB_Glaciers_R23p2-5.5km'!J87</f>
        <v>-1.7632390200000005</v>
      </c>
      <c r="K87" s="170">
        <f>J87+'(3) MB_Glaciers_R23p2-5.5km'!K87</f>
        <v>-2.0013042200000006</v>
      </c>
      <c r="L87" s="170">
        <f>K87+'(3) MB_Glaciers_R23p2-5.5km'!L87</f>
        <v>-2.3179144400000009</v>
      </c>
      <c r="M87" s="170">
        <f>L87+'(3) MB_Glaciers_R23p2-5.5km'!M87</f>
        <v>-2.7138465000000012</v>
      </c>
      <c r="N87" s="170">
        <f>M87+'(3) MB_Glaciers_R23p2-5.5km'!N87</f>
        <v>-3.2091004000000014</v>
      </c>
      <c r="O87" s="170">
        <f>N87+'(3) MB_Glaciers_R23p2-5.5km'!O87</f>
        <v>-3.7928993200000014</v>
      </c>
      <c r="P87" s="170">
        <f>O87+'(3) MB_Glaciers_R23p2-5.5km'!P87</f>
        <v>-4.3560200800000013</v>
      </c>
      <c r="Q87" s="170">
        <f>P87+'(3) MB_Glaciers_R23p2-5.5km'!Q87</f>
        <v>-4.7084626800000011</v>
      </c>
      <c r="R87" s="170">
        <f>Q87+'(3) MB_Glaciers_R23p2-5.5km'!R87</f>
        <v>-4.8702271200000009</v>
      </c>
      <c r="S87" s="170">
        <f>R87+'(3) MB_Glaciers_R23p2-5.5km'!S87</f>
        <v>-5.3329259220000012</v>
      </c>
      <c r="T87" s="170">
        <f>S87+'(3) MB_Glaciers_R23p2-5.5km'!T87</f>
        <v>-5.7164436520000015</v>
      </c>
      <c r="U87" s="170">
        <f>T87+'(3) MB_Glaciers_R23p2-5.5km'!U87</f>
        <v>-6.0005712220000014</v>
      </c>
      <c r="V87" s="170">
        <f>U87+'(3) MB_Glaciers_R23p2-5.5km'!V87</f>
        <v>-6.4243568460000011</v>
      </c>
      <c r="W87" s="170">
        <f>V87+'(3) MB_Glaciers_R23p2-5.5km'!W87</f>
        <v>-6.7190688460000008</v>
      </c>
      <c r="X87" s="170">
        <f>W87+'(3) MB_Glaciers_R23p2-5.5km'!X87</f>
        <v>-7.5318168460000008</v>
      </c>
      <c r="Y87" s="170">
        <f>X87+'(3) MB_Glaciers_R23p2-5.5km'!Y87</f>
        <v>-8.287370558000001</v>
      </c>
      <c r="Z87" s="170">
        <f>Y87+'(3) MB_Glaciers_R23p2-5.5km'!Z87</f>
        <v>-8.6426958340000013</v>
      </c>
      <c r="AA87" s="170">
        <f>Z87+'(3) MB_Glaciers_R23p2-5.5km'!AA87</f>
        <v>-8.7676221140000017</v>
      </c>
      <c r="AB87" s="170">
        <f>AA87+'(3) MB_Glaciers_R23p2-5.5km'!AB87</f>
        <v>-8.9136427800000018</v>
      </c>
      <c r="AC87" s="170">
        <f>AB87+'(3) MB_Glaciers_R23p2-5.5km'!AC87</f>
        <v>-8.9342745760000017</v>
      </c>
      <c r="AD87" s="170">
        <f>AC87+'(3) MB_Glaciers_R23p2-5.5km'!AD87</f>
        <v>-9.4002031160000019</v>
      </c>
      <c r="AE87" s="170">
        <f>AD87+'(3) MB_Glaciers_R23p2-5.5km'!AE87</f>
        <v>-9.9093578480000026</v>
      </c>
      <c r="AF87" s="170">
        <f>AE87+'(3) MB_Glaciers_R23p2-5.5km'!AF87</f>
        <v>-10.311595024000002</v>
      </c>
      <c r="AG87" s="170">
        <f>AF87+'(3) MB_Glaciers_R23p2-5.5km'!AG87</f>
        <v>-10.760110344000003</v>
      </c>
      <c r="AH87" s="170">
        <f>AG87+'(3) MB_Glaciers_R23p2-5.5km'!AH87</f>
        <v>-11.254248956000003</v>
      </c>
      <c r="AI87" s="170">
        <f>AH87+'(3) MB_Glaciers_R23p2-5.5km'!AI87</f>
        <v>-11.862431810000004</v>
      </c>
      <c r="AJ87" s="170">
        <f>AI87+'(3) MB_Glaciers_R23p2-5.5km'!AJ87</f>
        <v>-12.032554232000004</v>
      </c>
      <c r="AK87" s="170">
        <f>AJ87+'(3) MB_Glaciers_R23p2-5.5km'!AK87</f>
        <v>-12.893152606000005</v>
      </c>
      <c r="AL87" s="170">
        <f>AK87+'(3) MB_Glaciers_R23p2-5.5km'!AL87</f>
        <v>-13.602284958000004</v>
      </c>
      <c r="AM87" s="170">
        <f>AL87+'(3) MB_Glaciers_R23p2-5.5km'!AM87</f>
        <v>-14.601253614000004</v>
      </c>
      <c r="AN87" s="170">
        <f>AM87+'(3) MB_Glaciers_R23p2-5.5km'!AN87</f>
        <v>-15.570259414000004</v>
      </c>
      <c r="AO87" s="170">
        <f>AN87+'(3) MB_Glaciers_R23p2-5.5km'!AO87</f>
        <v>-16.715648214000005</v>
      </c>
      <c r="AP87" s="170">
        <f>AO87+'(3) MB_Glaciers_R23p2-5.5km'!AP87</f>
        <v>-17.893334086000007</v>
      </c>
      <c r="AQ87" s="170">
        <f>AP87+'(3) MB_Glaciers_R23p2-5.5km'!AQ87</f>
        <v>-19.006563762000006</v>
      </c>
      <c r="AR87" s="170">
        <f>AQ87+'(3) MB_Glaciers_R23p2-5.5km'!AR87</f>
        <v>-20.433175778000006</v>
      </c>
      <c r="AS87" s="170">
        <f>AR87+'(3) MB_Glaciers_R23p2-5.5km'!AS87</f>
        <v>-21.394887278000006</v>
      </c>
      <c r="AT87" s="170">
        <f>AS87+'(3) MB_Glaciers_R23p2-5.5km'!AT87</f>
        <v>-22.520850116000005</v>
      </c>
      <c r="AU87" s="170">
        <f>AT87+'(3) MB_Glaciers_R23p2-5.5km'!AU87</f>
        <v>-23.768166412000006</v>
      </c>
      <c r="AV87" s="170">
        <f>AU87+'(3) MB_Glaciers_R23p2-5.5km'!AV87</f>
        <v>-24.792283260000005</v>
      </c>
      <c r="AW87" s="2">
        <f>AV87+'(3) MB_Glaciers_R23p2-5.5km'!AW87</f>
        <v>-25.639099528000006</v>
      </c>
      <c r="BB87" s="2">
        <f>SQRT('(5) year_D_R23p2-5.5km'!BN85^2+'(5) year_D_R23p2-5.5km'!$M85^2)</f>
        <v>0.11069668608098132</v>
      </c>
      <c r="BC87" s="2">
        <f>SQRT(SUMSQ('(3) MB_Glaciers_R23p2-5.5km'!$BD87:BE87))</f>
        <v>0.15170014737541795</v>
      </c>
      <c r="BD87" s="2">
        <f>SQRT(SUMSQ('(3) MB_Glaciers_R23p2-5.5km'!$BD87:BF87))</f>
        <v>0.16926798736382725</v>
      </c>
      <c r="BE87" s="2">
        <f>SQRT(SUMSQ('(3) MB_Glaciers_R23p2-5.5km'!$BD87:BG87))</f>
        <v>0.18625526141788812</v>
      </c>
      <c r="BF87" s="2">
        <f>SQRT(SUMSQ('(3) MB_Glaciers_R23p2-5.5km'!$BD87:BH87))</f>
        <v>0.20703438675783004</v>
      </c>
      <c r="BG87" s="2">
        <f>SQRT(SUMSQ('(3) MB_Glaciers_R23p2-5.5km'!$BD87:BI87))</f>
        <v>0.22688386545834849</v>
      </c>
      <c r="BH87" s="2">
        <f>SQRT(SUMSQ('(3) MB_Glaciers_R23p2-5.5km'!$BD87:BJ87))</f>
        <v>0.24757354136686238</v>
      </c>
      <c r="BI87" s="2">
        <f>SQRT(SUMSQ('(3) MB_Glaciers_R23p2-5.5km'!$BD87:BK87))</f>
        <v>0.27091334707997172</v>
      </c>
      <c r="BJ87" s="2">
        <f>SQRT(SUMSQ('(3) MB_Glaciers_R23p2-5.5km'!$BD87:BL87))</f>
        <v>0.29763810053353029</v>
      </c>
      <c r="BK87" s="2">
        <f>SQRT(SUMSQ('(3) MB_Glaciers_R23p2-5.5km'!$BD87:BM87))</f>
        <v>0.3284322073005766</v>
      </c>
      <c r="BL87" s="2">
        <f>SQRT(SUMSQ('(3) MB_Glaciers_R23p2-5.5km'!$BD87:BN87))</f>
        <v>0.36393088456327355</v>
      </c>
      <c r="BM87" s="2">
        <f>SQRT(SUMSQ('(3) MB_Glaciers_R23p2-5.5km'!$BD87:BO87))</f>
        <v>0.40402760734261328</v>
      </c>
      <c r="BN87" s="2">
        <f>SQRT(SUMSQ('(3) MB_Glaciers_R23p2-5.5km'!$BD87:BP87))</f>
        <v>0.4489424875811423</v>
      </c>
      <c r="BO87" s="2">
        <f>SQRT(SUMSQ('(3) MB_Glaciers_R23p2-5.5km'!$BD87:BQ87))</f>
        <v>0.48207605908065687</v>
      </c>
      <c r="BP87" s="2">
        <f>SQRT(SUMSQ('(3) MB_Glaciers_R23p2-5.5km'!$BD87:BR87))</f>
        <v>0.50702738818495274</v>
      </c>
      <c r="BQ87" s="2">
        <f>SQRT(SUMSQ('(3) MB_Glaciers_R23p2-5.5km'!$BD87:BS87))</f>
        <v>0.52582553928041265</v>
      </c>
      <c r="BR87" s="2">
        <f>SQRT(SUMSQ('(3) MB_Glaciers_R23p2-5.5km'!$BD87:BT87))</f>
        <v>0.53993867147763641</v>
      </c>
      <c r="BS87" s="2">
        <f>SQRT(SUMSQ('(3) MB_Glaciers_R23p2-5.5km'!$BD87:BU87))</f>
        <v>0.55072316779665009</v>
      </c>
      <c r="BT87" s="2">
        <f>SQRT(SUMSQ('(3) MB_Glaciers_R23p2-5.5km'!$BD87:BV87))</f>
        <v>0.55916852645910664</v>
      </c>
      <c r="BU87" s="2">
        <f>SQRT(SUMSQ('(3) MB_Glaciers_R23p2-5.5km'!$BD87:BW87))</f>
        <v>0.56634300022366679</v>
      </c>
      <c r="BV87" s="2">
        <f>SQRT(SUMSQ('(3) MB_Glaciers_R23p2-5.5km'!$BD87:BX87))</f>
        <v>0.57340492103971585</v>
      </c>
      <c r="BW87" s="2">
        <f>SQRT(SUMSQ('(3) MB_Glaciers_R23p2-5.5km'!$BD87:BY87))</f>
        <v>0.58881197447901523</v>
      </c>
      <c r="BX87" s="2">
        <f>SQRT(SUMSQ('(3) MB_Glaciers_R23p2-5.5km'!$BD87:BZ87))</f>
        <v>0.60150750724570046</v>
      </c>
      <c r="BY87" s="2">
        <f>SQRT(SUMSQ('(3) MB_Glaciers_R23p2-5.5km'!$BD87:CA87))</f>
        <v>0.60765775352135709</v>
      </c>
      <c r="BZ87" s="2">
        <f>SQRT(SUMSQ('(3) MB_Glaciers_R23p2-5.5km'!$BD87:CB87))</f>
        <v>0.61375334271940385</v>
      </c>
      <c r="CA87" s="2">
        <f>SQRT(SUMSQ('(3) MB_Glaciers_R23p2-5.5km'!$BD87:CC87))</f>
        <v>0.61932276355704252</v>
      </c>
      <c r="CB87" s="2">
        <f>SQRT(SUMSQ('(3) MB_Glaciers_R23p2-5.5km'!$BD87:CD87))</f>
        <v>0.62398562730943485</v>
      </c>
      <c r="CC87" s="2">
        <f>SQRT(SUMSQ('(3) MB_Glaciers_R23p2-5.5km'!$BD87:CE87))</f>
        <v>0.62878818147907567</v>
      </c>
      <c r="CD87" s="2">
        <f>SQRT(SUMSQ('(3) MB_Glaciers_R23p2-5.5km'!$BD87:CF87))</f>
        <v>0.63346812047618117</v>
      </c>
      <c r="CE87" s="2">
        <f>SQRT(SUMSQ('(3) MB_Glaciers_R23p2-5.5km'!$BD87:CG87))</f>
        <v>0.63779797736149646</v>
      </c>
      <c r="CF87" s="2">
        <f>SQRT(SUMSQ('(3) MB_Glaciers_R23p2-5.5km'!$BD87:CH87))</f>
        <v>0.64227077037344626</v>
      </c>
      <c r="CG87" s="2">
        <f>SQRT(SUMSQ('(3) MB_Glaciers_R23p2-5.5km'!$BD87:CI87))</f>
        <v>0.64727721405673633</v>
      </c>
      <c r="CH87" s="2">
        <f>SQRT(SUMSQ('(3) MB_Glaciers_R23p2-5.5km'!$BD87:CJ87))</f>
        <v>0.65217558418031174</v>
      </c>
      <c r="CI87" s="2">
        <f>SQRT(SUMSQ('(3) MB_Glaciers_R23p2-5.5km'!$BD87:CK87))</f>
        <v>0.65638954810645311</v>
      </c>
      <c r="CJ87" s="2">
        <f>SQRT(SUMSQ('(3) MB_Glaciers_R23p2-5.5km'!$BD87:CL87))</f>
        <v>0.66183294295484763</v>
      </c>
      <c r="CK87" s="2">
        <f>SQRT(SUMSQ('(3) MB_Glaciers_R23p2-5.5km'!$BD87:CM87))</f>
        <v>0.66691855856984705</v>
      </c>
      <c r="CL87" s="2">
        <f>SQRT(SUMSQ('(3) MB_Glaciers_R23p2-5.5km'!$BD87:CN87))</f>
        <v>0.67156933575593336</v>
      </c>
      <c r="CM87" s="2">
        <f>SQRT(SUMSQ('(3) MB_Glaciers_R23p2-5.5km'!$BD87:CO87))</f>
        <v>0.67643769562067457</v>
      </c>
      <c r="CN87" s="2">
        <f>SQRT(SUMSQ('(3) MB_Glaciers_R23p2-5.5km'!$BD87:CP87))</f>
        <v>0.6815227136278047</v>
      </c>
      <c r="CO87" s="2">
        <f>SQRT(SUMSQ('(3) MB_Glaciers_R23p2-5.5km'!$BD87:CQ87))</f>
        <v>0.69044955837443944</v>
      </c>
      <c r="CP87" s="2">
        <f>SQRT(SUMSQ('(3) MB_Glaciers_R23p2-5.5km'!$BD87:CR87))</f>
        <v>0.69702868254364747</v>
      </c>
      <c r="CQ87" s="2">
        <f>SQRT(SUMSQ('(3) MB_Glaciers_R23p2-5.5km'!$BD87:CS87))</f>
        <v>0.71073020485366711</v>
      </c>
      <c r="CR87" s="2">
        <f>SQRT(SUMSQ('(3) MB_Glaciers_R23p2-5.5km'!$BD87:CT87))</f>
        <v>0.71806807660232075</v>
      </c>
      <c r="CS87" s="2">
        <f>SQRT(SUMSQ('(3) MB_Glaciers_R23p2-5.5km'!$BD87:CU87))</f>
        <v>0.7241505045241432</v>
      </c>
      <c r="CT87" s="2">
        <f>SQRT(SUMSQ('(3) MB_Glaciers_R23p2-5.5km'!$BD87:CV87))</f>
        <v>0.73112814932006187</v>
      </c>
      <c r="CU87" s="2">
        <f>SQRT(SUMSQ('(3) MB_Glaciers_R23p2-5.5km'!$BD87:CW87))</f>
        <v>0.73634288809303305</v>
      </c>
      <c r="CV87" s="2">
        <f>SQRT(SUMSQ('(3) MB_Glaciers_R23p2-5.5km'!$BD87:CX87))</f>
        <v>0.74175727707532024</v>
      </c>
    </row>
    <row r="88" spans="1:100" x14ac:dyDescent="0.2">
      <c r="A88" s="169" t="s">
        <v>153</v>
      </c>
      <c r="B88" s="3" t="s">
        <v>176</v>
      </c>
      <c r="C88" s="170">
        <f>'(3) MB_Glaciers_R23p2-5.5km'!C88</f>
        <v>1.6800000000000002E-2</v>
      </c>
      <c r="D88" s="170">
        <f>C88+'(3) MB_Glaciers_R23p2-5.5km'!D88</f>
        <v>2.3600000000000003E-2</v>
      </c>
      <c r="E88" s="170">
        <f>D88+'(3) MB_Glaciers_R23p2-5.5km'!E88</f>
        <v>6.0400000000000002E-2</v>
      </c>
      <c r="F88" s="170">
        <f>E88+'(3) MB_Glaciers_R23p2-5.5km'!F88</f>
        <v>7.7200000000000005E-2</v>
      </c>
      <c r="G88" s="170">
        <f>F88+'(3) MB_Glaciers_R23p2-5.5km'!G88</f>
        <v>0.14400000000000002</v>
      </c>
      <c r="H88" s="170">
        <f>G88+'(3) MB_Glaciers_R23p2-5.5km'!H88</f>
        <v>0.22080000000000002</v>
      </c>
      <c r="I88" s="170">
        <f>H88+'(3) MB_Glaciers_R23p2-5.5km'!I88</f>
        <v>0.22760000000000002</v>
      </c>
      <c r="J88" s="170">
        <f>I88+'(3) MB_Glaciers_R23p2-5.5km'!J88</f>
        <v>0.26440000000000002</v>
      </c>
      <c r="K88" s="170">
        <f>J88+'(3) MB_Glaciers_R23p2-5.5km'!K88</f>
        <v>0.29120000000000001</v>
      </c>
      <c r="L88" s="170">
        <f>K88+'(3) MB_Glaciers_R23p2-5.5km'!L88</f>
        <v>0.318</v>
      </c>
      <c r="M88" s="170">
        <f>L88+'(3) MB_Glaciers_R23p2-5.5km'!M88</f>
        <v>0.33479999999999999</v>
      </c>
      <c r="N88" s="170">
        <f>M88+'(3) MB_Glaciers_R23p2-5.5km'!N88</f>
        <v>0.31159999999999999</v>
      </c>
      <c r="O88" s="170">
        <f>N88+'(3) MB_Glaciers_R23p2-5.5km'!O88</f>
        <v>0.2984</v>
      </c>
      <c r="P88" s="170">
        <f>O88+'(3) MB_Glaciers_R23p2-5.5km'!P88</f>
        <v>0.29520000000000002</v>
      </c>
      <c r="Q88" s="170">
        <f>P88+'(3) MB_Glaciers_R23p2-5.5km'!Q88</f>
        <v>0.32200000000000001</v>
      </c>
      <c r="R88" s="170">
        <f>Q88+'(3) MB_Glaciers_R23p2-5.5km'!R88</f>
        <v>0.37880000000000003</v>
      </c>
      <c r="S88" s="170">
        <f>R88+'(3) MB_Glaciers_R23p2-5.5km'!S88</f>
        <v>0.34560000000000002</v>
      </c>
      <c r="T88" s="170">
        <f>S88+'(3) MB_Glaciers_R23p2-5.5km'!T88</f>
        <v>0.31240000000000001</v>
      </c>
      <c r="U88" s="170">
        <f>T88+'(3) MB_Glaciers_R23p2-5.5km'!U88</f>
        <v>0.3392</v>
      </c>
      <c r="V88" s="170">
        <f>U88+'(3) MB_Glaciers_R23p2-5.5km'!V88</f>
        <v>0.34599999999999997</v>
      </c>
      <c r="W88" s="170">
        <f>V88+'(3) MB_Glaciers_R23p2-5.5km'!W88</f>
        <v>0.36279999999999996</v>
      </c>
      <c r="X88" s="170">
        <f>W88+'(3) MB_Glaciers_R23p2-5.5km'!X88</f>
        <v>0.42959999999999998</v>
      </c>
      <c r="Y88" s="170">
        <f>X88+'(3) MB_Glaciers_R23p2-5.5km'!Y88</f>
        <v>0.43640000000000001</v>
      </c>
      <c r="Z88" s="170">
        <f>Y88+'(3) MB_Glaciers_R23p2-5.5km'!Z88</f>
        <v>0.4632</v>
      </c>
      <c r="AA88" s="170">
        <f>Z88+'(3) MB_Glaciers_R23p2-5.5km'!AA88</f>
        <v>0.44</v>
      </c>
      <c r="AB88" s="170">
        <f>AA88+'(3) MB_Glaciers_R23p2-5.5km'!AB88</f>
        <v>0.48680000000000001</v>
      </c>
      <c r="AC88" s="170">
        <f>AB88+'(3) MB_Glaciers_R23p2-5.5km'!AC88</f>
        <v>0.53360000000000007</v>
      </c>
      <c r="AD88" s="170">
        <f>AC88+'(3) MB_Glaciers_R23p2-5.5km'!AD88</f>
        <v>0.50040000000000007</v>
      </c>
      <c r="AE88" s="170">
        <f>AD88+'(3) MB_Glaciers_R23p2-5.5km'!AE88</f>
        <v>0.45720000000000005</v>
      </c>
      <c r="AF88" s="170">
        <f>AE88+'(3) MB_Glaciers_R23p2-5.5km'!AF88</f>
        <v>0.45400000000000007</v>
      </c>
      <c r="AG88" s="170">
        <f>AF88+'(3) MB_Glaciers_R23p2-5.5km'!AG88</f>
        <v>0.41080000000000005</v>
      </c>
      <c r="AH88" s="170">
        <f>AG88+'(3) MB_Glaciers_R23p2-5.5km'!AH88</f>
        <v>0.38760000000000006</v>
      </c>
      <c r="AI88" s="170">
        <f>AH88+'(3) MB_Glaciers_R23p2-5.5km'!AI88</f>
        <v>0.35440000000000005</v>
      </c>
      <c r="AJ88" s="170">
        <f>AI88+'(3) MB_Glaciers_R23p2-5.5km'!AJ88</f>
        <v>0.40120000000000006</v>
      </c>
      <c r="AK88" s="170">
        <f>AJ88+'(3) MB_Glaciers_R23p2-5.5km'!AK88</f>
        <v>0.32800000000000007</v>
      </c>
      <c r="AL88" s="170">
        <f>AK88+'(3) MB_Glaciers_R23p2-5.5km'!AL88</f>
        <v>0.32480000000000009</v>
      </c>
      <c r="AM88" s="170">
        <f>AL88+'(3) MB_Glaciers_R23p2-5.5km'!AM88</f>
        <v>0.17160000000000009</v>
      </c>
      <c r="AN88" s="170">
        <f>AM88+'(3) MB_Glaciers_R23p2-5.5km'!AN88</f>
        <v>6.8400000000000086E-2</v>
      </c>
      <c r="AO88" s="170">
        <f>AN88+'(3) MB_Glaciers_R23p2-5.5km'!AO88</f>
        <v>-0.10479999999999991</v>
      </c>
      <c r="AP88" s="170">
        <f>AO88+'(3) MB_Glaciers_R23p2-5.5km'!AP88</f>
        <v>-0.31799999999999989</v>
      </c>
      <c r="AQ88" s="170">
        <f>AP88+'(3) MB_Glaciers_R23p2-5.5km'!AQ88</f>
        <v>-0.53119999999999989</v>
      </c>
      <c r="AR88" s="170">
        <f>AQ88+'(3) MB_Glaciers_R23p2-5.5km'!AR88</f>
        <v>-0.71439999999999992</v>
      </c>
      <c r="AS88" s="170">
        <f>AR88+'(3) MB_Glaciers_R23p2-5.5km'!AS88</f>
        <v>-0.7175999999999999</v>
      </c>
      <c r="AT88" s="170">
        <f>AS88+'(3) MB_Glaciers_R23p2-5.5km'!AT88</f>
        <v>-0.85079999999999989</v>
      </c>
      <c r="AU88" s="170">
        <f>AT88+'(3) MB_Glaciers_R23p2-5.5km'!AU88</f>
        <v>-1.0739999999999998</v>
      </c>
      <c r="AV88" s="170">
        <f>AU88+'(3) MB_Glaciers_R23p2-5.5km'!AV88</f>
        <v>-1.2471999999999999</v>
      </c>
      <c r="AW88" s="2">
        <f>AV88+'(3) MB_Glaciers_R23p2-5.5km'!AW88</f>
        <v>-1.2803999999999998</v>
      </c>
      <c r="BB88" s="2">
        <f>SQRT('(5) year_D_R23p2-5.5km'!BN86^2+'(5) year_D_R23p2-5.5km'!$M86^2)</f>
        <v>6.9382068028467732E-3</v>
      </c>
      <c r="BC88" s="2">
        <f>SQRT(SUMSQ('(3) MB_Glaciers_R23p2-5.5km'!$BD88:BE88))</f>
        <v>9.8121061591351783E-3</v>
      </c>
      <c r="BD88" s="2">
        <f>SQRT(SUMSQ('(3) MB_Glaciers_R23p2-5.5km'!$BD88:BF88))</f>
        <v>1.2017326695950632E-2</v>
      </c>
      <c r="BE88" s="2">
        <f>SQRT(SUMSQ('(3) MB_Glaciers_R23p2-5.5km'!$BD88:BG88))</f>
        <v>1.3876413605693546E-2</v>
      </c>
      <c r="BF88" s="2">
        <f>SQRT(SUMSQ('(3) MB_Glaciers_R23p2-5.5km'!$BD88:BH88))</f>
        <v>1.5514302053116867E-2</v>
      </c>
      <c r="BG88" s="2">
        <f>SQRT(SUMSQ('(3) MB_Glaciers_R23p2-5.5km'!$BD88:BI88))</f>
        <v>1.6995066396881642E-2</v>
      </c>
      <c r="BH88" s="2">
        <f>SQRT(SUMSQ('(3) MB_Glaciers_R23p2-5.5km'!$BD88:BJ88))</f>
        <v>1.8356769745069113E-2</v>
      </c>
      <c r="BI88" s="2">
        <f>SQRT(SUMSQ('(3) MB_Glaciers_R23p2-5.5km'!$BD88:BK88))</f>
        <v>1.9624212318270357E-2</v>
      </c>
      <c r="BJ88" s="2">
        <f>SQRT(SUMSQ('(3) MB_Glaciers_R23p2-5.5km'!$BD88:BL88))</f>
        <v>2.0814620408540322E-2</v>
      </c>
      <c r="BK88" s="2">
        <f>SQRT(SUMSQ('(3) MB_Glaciers_R23p2-5.5km'!$BD88:BM88))</f>
        <v>2.1940536374270628E-2</v>
      </c>
      <c r="BL88" s="2">
        <f>SQRT(SUMSQ('(3) MB_Glaciers_R23p2-5.5km'!$BD88:BN88))</f>
        <v>2.3011428682934088E-2</v>
      </c>
      <c r="BM88" s="2">
        <f>SQRT(SUMSQ('(3) MB_Glaciers_R23p2-5.5km'!$BD88:BO88))</f>
        <v>2.4034653391901264E-2</v>
      </c>
      <c r="BN88" s="2">
        <f>SQRT(SUMSQ('(3) MB_Glaciers_R23p2-5.5km'!$BD88:BP88))</f>
        <v>2.5016060387437113E-2</v>
      </c>
      <c r="BO88" s="2">
        <f>SQRT(SUMSQ('(3) MB_Glaciers_R23p2-5.5km'!$BD88:BQ88))</f>
        <v>2.5960392734836843E-2</v>
      </c>
      <c r="BP88" s="2">
        <f>SQRT(SUMSQ('(3) MB_Glaciers_R23p2-5.5km'!$BD88:BR88))</f>
        <v>2.6871559399968561E-2</v>
      </c>
      <c r="BQ88" s="2">
        <f>SQRT(SUMSQ('(3) MB_Glaciers_R23p2-5.5km'!$BD88:BS88))</f>
        <v>2.7752827211387096E-2</v>
      </c>
      <c r="BR88" s="2">
        <f>SQRT(SUMSQ('(3) MB_Glaciers_R23p2-5.5km'!$BD88:BT88))</f>
        <v>2.8606959500516255E-2</v>
      </c>
      <c r="BS88" s="2">
        <f>SQRT(SUMSQ('(3) MB_Glaciers_R23p2-5.5km'!$BD88:BU88))</f>
        <v>2.9436318477405535E-2</v>
      </c>
      <c r="BT88" s="2">
        <f>SQRT(SUMSQ('(3) MB_Glaciers_R23p2-5.5km'!$BD88:BV88))</f>
        <v>3.0242942302995516E-2</v>
      </c>
      <c r="BU88" s="2">
        <f>SQRT(SUMSQ('(3) MB_Glaciers_R23p2-5.5km'!$BD88:BW88))</f>
        <v>3.1028604106233735E-2</v>
      </c>
      <c r="BV88" s="2">
        <f>SQRT(SUMSQ('(3) MB_Glaciers_R23p2-5.5km'!$BD88:BX88))</f>
        <v>3.1794857861302893E-2</v>
      </c>
      <c r="BW88" s="2">
        <f>SQRT(SUMSQ('(3) MB_Glaciers_R23p2-5.5km'!$BD88:BY88))</f>
        <v>3.2543074532986639E-2</v>
      </c>
      <c r="BX88" s="2">
        <f>SQRT(SUMSQ('(3) MB_Glaciers_R23p2-5.5km'!$BD88:BZ88))</f>
        <v>3.3274470900355312E-2</v>
      </c>
      <c r="BY88" s="2">
        <f>SQRT(SUMSQ('(3) MB_Glaciers_R23p2-5.5km'!$BD88:CA88))</f>
        <v>3.3990132793763277E-2</v>
      </c>
      <c r="BZ88" s="2">
        <f>SQRT(SUMSQ('(3) MB_Glaciers_R23p2-5.5km'!$BD88:CB88))</f>
        <v>3.4691034014233867E-2</v>
      </c>
      <c r="CA88" s="2">
        <f>SQRT(SUMSQ('(3) MB_Glaciers_R23p2-5.5km'!$BD88:CC88))</f>
        <v>3.5378051877057899E-2</v>
      </c>
      <c r="CB88" s="2">
        <f>SQRT(SUMSQ('(3) MB_Glaciers_R23p2-5.5km'!$BD88:CD88))</f>
        <v>3.605198008785189E-2</v>
      </c>
      <c r="CC88" s="2">
        <f>SQRT(SUMSQ('(3) MB_Glaciers_R23p2-5.5km'!$BD88:CE88))</f>
        <v>3.6713539490138218E-2</v>
      </c>
      <c r="CD88" s="2">
        <f>SQRT(SUMSQ('(3) MB_Glaciers_R23p2-5.5km'!$BD88:CF88))</f>
        <v>3.736338709931164E-2</v>
      </c>
      <c r="CE88" s="2">
        <f>SQRT(SUMSQ('(3) MB_Glaciers_R23p2-5.5km'!$BD88:CG88))</f>
        <v>3.800212374554976E-2</v>
      </c>
      <c r="CF88" s="2">
        <f>SQRT(SUMSQ('(3) MB_Glaciers_R23p2-5.5km'!$BD88:CH88))</f>
        <v>3.8630300578835076E-2</v>
      </c>
      <c r="CG88" s="2">
        <f>SQRT(SUMSQ('(3) MB_Glaciers_R23p2-5.5km'!$BD88:CI88))</f>
        <v>3.9248424636540699E-2</v>
      </c>
      <c r="CH88" s="2">
        <f>SQRT(SUMSQ('(3) MB_Glaciers_R23p2-5.5km'!$BD88:CJ88))</f>
        <v>3.98569636335896E-2</v>
      </c>
      <c r="CI88" s="2">
        <f>SQRT(SUMSQ('(3) MB_Glaciers_R23p2-5.5km'!$BD88:CK88))</f>
        <v>4.0456350103887935E-2</v>
      </c>
      <c r="CJ88" s="2">
        <f>SQRT(SUMSQ('(3) MB_Glaciers_R23p2-5.5km'!$BD88:CL88))</f>
        <v>4.1046984997286005E-2</v>
      </c>
      <c r="CK88" s="2">
        <f>SQRT(SUMSQ('(3) MB_Glaciers_R23p2-5.5km'!$BD88:CM88))</f>
        <v>4.1629240817080623E-2</v>
      </c>
      <c r="CL88" s="2">
        <f>SQRT(SUMSQ('(3) MB_Glaciers_R23p2-5.5km'!$BD88:CN88))</f>
        <v>4.2203464367816544E-2</v>
      </c>
      <c r="CM88" s="2">
        <f>SQRT(SUMSQ('(3) MB_Glaciers_R23p2-5.5km'!$BD88:CO88))</f>
        <v>4.2769979170963243E-2</v>
      </c>
      <c r="CN88" s="2">
        <f>SQRT(SUMSQ('(3) MB_Glaciers_R23p2-5.5km'!$BD88:CP88))</f>
        <v>4.332908759625223E-2</v>
      </c>
      <c r="CO88" s="2">
        <f>SQRT(SUMSQ('(3) MB_Glaciers_R23p2-5.5km'!$BD88:CQ88))</f>
        <v>4.3881072748541236E-2</v>
      </c>
      <c r="CP88" s="2">
        <f>SQRT(SUMSQ('(3) MB_Glaciers_R23p2-5.5km'!$BD88:CR88))</f>
        <v>4.4426200143629635E-2</v>
      </c>
      <c r="CQ88" s="2">
        <f>SQRT(SUMSQ('(3) MB_Glaciers_R23p2-5.5km'!$BD88:CS88))</f>
        <v>4.4964719201179351E-2</v>
      </c>
      <c r="CR88" s="2">
        <f>SQRT(SUMSQ('(3) MB_Glaciers_R23p2-5.5km'!$BD88:CT88))</f>
        <v>4.5496864578561634E-2</v>
      </c>
      <c r="CS88" s="2">
        <f>SQRT(SUMSQ('(3) MB_Glaciers_R23p2-5.5km'!$BD88:CU88))</f>
        <v>4.6022857365868163E-2</v>
      </c>
      <c r="CT88" s="2">
        <f>SQRT(SUMSQ('(3) MB_Glaciers_R23p2-5.5km'!$BD88:CV88))</f>
        <v>4.654290615935059E-2</v>
      </c>
      <c r="CU88" s="2">
        <f>SQRT(SUMSQ('(3) MB_Glaciers_R23p2-5.5km'!$BD88:CW88))</f>
        <v>4.7057208028071368E-2</v>
      </c>
      <c r="CV88" s="2">
        <f>SQRT(SUMSQ('(3) MB_Glaciers_R23p2-5.5km'!$BD88:CX88))</f>
        <v>4.7565949386470296E-2</v>
      </c>
    </row>
    <row r="89" spans="1:100" x14ac:dyDescent="0.2">
      <c r="A89" s="169" t="s">
        <v>168</v>
      </c>
      <c r="B89" s="3" t="s">
        <v>176</v>
      </c>
      <c r="C89" s="170">
        <f>'(3) MB_Glaciers_R23p2-5.5km'!C89</f>
        <v>2.2651300000000041E-2</v>
      </c>
      <c r="D89" s="170">
        <f>C89+'(3) MB_Glaciers_R23p2-5.5km'!D89</f>
        <v>7.5302600000000053E-2</v>
      </c>
      <c r="E89" s="170">
        <f>D89+'(3) MB_Glaciers_R23p2-5.5km'!E89</f>
        <v>0.12057950000000012</v>
      </c>
      <c r="F89" s="170">
        <f>E89+'(3) MB_Glaciers_R23p2-5.5km'!F89</f>
        <v>6.8804700000000107E-2</v>
      </c>
      <c r="G89" s="170">
        <f>F89+'(3) MB_Glaciers_R23p2-5.5km'!G89</f>
        <v>1.9978200000000168E-2</v>
      </c>
      <c r="H89" s="170">
        <f>G89+'(3) MB_Glaciers_R23p2-5.5km'!H89</f>
        <v>4.3164900000000228E-2</v>
      </c>
      <c r="I89" s="170">
        <f>H89+'(3) MB_Glaciers_R23p2-5.5km'!I89</f>
        <v>-5.1635199999999715E-2</v>
      </c>
      <c r="J89" s="170">
        <f>I89+'(3) MB_Glaciers_R23p2-5.5km'!J89</f>
        <v>-0.10442209999999974</v>
      </c>
      <c r="K89" s="170">
        <f>J89+'(3) MB_Glaciers_R23p2-5.5km'!K89</f>
        <v>-0.11519579999999974</v>
      </c>
      <c r="L89" s="170">
        <f>K89+'(3) MB_Glaciers_R23p2-5.5km'!L89</f>
        <v>-0.1936225999999997</v>
      </c>
      <c r="M89" s="170">
        <f>L89+'(3) MB_Glaciers_R23p2-5.5km'!M89</f>
        <v>-0.29003619999999963</v>
      </c>
      <c r="N89" s="170">
        <f>M89+'(3) MB_Glaciers_R23p2-5.5km'!N89</f>
        <v>-0.48443659999999966</v>
      </c>
      <c r="O89" s="170">
        <f>N89+'(3) MB_Glaciers_R23p2-5.5km'!O89</f>
        <v>-0.68682379999999965</v>
      </c>
      <c r="P89" s="170">
        <f>O89+'(3) MB_Glaciers_R23p2-5.5km'!P89</f>
        <v>-0.80719779999999963</v>
      </c>
      <c r="Q89" s="170">
        <f>P89+'(3) MB_Glaciers_R23p2-5.5km'!Q89</f>
        <v>-0.76555859999999964</v>
      </c>
      <c r="R89" s="170">
        <f>Q89+'(3) MB_Glaciers_R23p2-5.5km'!R89</f>
        <v>-0.5719061999999997</v>
      </c>
      <c r="S89" s="170">
        <f>R89+'(3) MB_Glaciers_R23p2-5.5km'!S89</f>
        <v>-0.64725269999999968</v>
      </c>
      <c r="T89" s="170">
        <f>S89+'(3) MB_Glaciers_R23p2-5.5km'!T89</f>
        <v>-0.65126439999999963</v>
      </c>
      <c r="U89" s="170">
        <f>T89+'(3) MB_Glaciers_R23p2-5.5km'!U89</f>
        <v>-0.6019500999999996</v>
      </c>
      <c r="V89" s="170">
        <f>U89+'(3) MB_Glaciers_R23p2-5.5km'!V89</f>
        <v>-0.62897609999999959</v>
      </c>
      <c r="W89" s="170">
        <f>V89+'(3) MB_Glaciers_R23p2-5.5km'!W89</f>
        <v>-0.58267609999999959</v>
      </c>
      <c r="X89" s="170">
        <f>W89+'(3) MB_Glaciers_R23p2-5.5km'!X89</f>
        <v>-0.58242669999999952</v>
      </c>
      <c r="Y89" s="170">
        <f>X89+'(3) MB_Glaciers_R23p2-5.5km'!Y89</f>
        <v>-0.71280069999999951</v>
      </c>
      <c r="Z89" s="170">
        <f>Y89+'(3) MB_Glaciers_R23p2-5.5km'!Z89</f>
        <v>-0.72316369999999952</v>
      </c>
      <c r="AA89" s="170">
        <f>Z89+'(3) MB_Glaciers_R23p2-5.5km'!AA89</f>
        <v>-0.52351569999999947</v>
      </c>
      <c r="AB89" s="170">
        <f>AA89+'(3) MB_Glaciers_R23p2-5.5km'!AB89</f>
        <v>-0.43186549999999946</v>
      </c>
      <c r="AC89" s="170">
        <f>AB89+'(3) MB_Glaciers_R23p2-5.5km'!AC89</f>
        <v>-0.25821309999999947</v>
      </c>
      <c r="AD89" s="170">
        <f>AC89+'(3) MB_Glaciers_R23p2-5.5km'!AD89</f>
        <v>-0.48190209999999944</v>
      </c>
      <c r="AE89" s="170">
        <f>AD89+'(3) MB_Glaciers_R23p2-5.5km'!AE89</f>
        <v>-0.67326619999999937</v>
      </c>
      <c r="AF89" s="170">
        <f>AE89+'(3) MB_Glaciers_R23p2-5.5km'!AF89</f>
        <v>-0.75230539999999935</v>
      </c>
      <c r="AG89" s="170">
        <f>AF89+'(3) MB_Glaciers_R23p2-5.5km'!AG89</f>
        <v>-0.8213555999999993</v>
      </c>
      <c r="AH89" s="170">
        <f>AG89+'(3) MB_Glaciers_R23p2-5.5km'!AH89</f>
        <v>-0.96041679999999929</v>
      </c>
      <c r="AI89" s="170">
        <f>AH89+'(3) MB_Glaciers_R23p2-5.5km'!AI89</f>
        <v>-1.1594889999999993</v>
      </c>
      <c r="AJ89" s="170">
        <f>AI89+'(3) MB_Glaciers_R23p2-5.5km'!AJ89</f>
        <v>-0.88857219999999926</v>
      </c>
      <c r="AK89" s="170">
        <f>AJ89+'(3) MB_Glaciers_R23p2-5.5km'!AK89</f>
        <v>-1.1876663999999992</v>
      </c>
      <c r="AL89" s="170">
        <f>AK89+'(3) MB_Glaciers_R23p2-5.5km'!AL89</f>
        <v>-1.2500315999999991</v>
      </c>
      <c r="AM89" s="170">
        <f>AL89+'(3) MB_Glaciers_R23p2-5.5km'!AM89</f>
        <v>-1.608759099999999</v>
      </c>
      <c r="AN89" s="170">
        <f>AM89+'(3) MB_Glaciers_R23p2-5.5km'!AN89</f>
        <v>-1.944516299999999</v>
      </c>
      <c r="AO89" s="170">
        <f>AN89+'(3) MB_Glaciers_R23p2-5.5km'!AO89</f>
        <v>-2.1896170999999991</v>
      </c>
      <c r="AP89" s="170">
        <f>AO89+'(3) MB_Glaciers_R23p2-5.5km'!AP89</f>
        <v>-2.4462286999999989</v>
      </c>
      <c r="AQ89" s="170">
        <f>AP89+'(3) MB_Glaciers_R23p2-5.5km'!AQ89</f>
        <v>-2.7597599999999991</v>
      </c>
      <c r="AR89" s="170">
        <f>AQ89+'(3) MB_Glaciers_R23p2-5.5km'!AR89</f>
        <v>-2.996961999999999</v>
      </c>
      <c r="AS89" s="170">
        <f>AR89+'(3) MB_Glaciers_R23p2-5.5km'!AS89</f>
        <v>-3.2578346999999992</v>
      </c>
      <c r="AT89" s="170">
        <f>AS89+'(3) MB_Glaciers_R23p2-5.5km'!AT89</f>
        <v>-3.642389099999999</v>
      </c>
      <c r="AU89" s="170">
        <f>AT89+'(3) MB_Glaciers_R23p2-5.5km'!AU89</f>
        <v>-3.985964399999999</v>
      </c>
      <c r="AV89" s="170">
        <f>AU89+'(3) MB_Glaciers_R23p2-5.5km'!AV89</f>
        <v>-4.3472807999999992</v>
      </c>
      <c r="AW89" s="2">
        <f>AV89+'(3) MB_Glaciers_R23p2-5.5km'!AW89</f>
        <v>-4.6692865999999995</v>
      </c>
      <c r="BB89" s="2">
        <f>SQRT('(5) year_D_R23p2-5.5km'!BN87^2+'(5) year_D_R23p2-5.5km'!$M87^2)</f>
        <v>0.10710785524708501</v>
      </c>
      <c r="BC89" s="2">
        <f>SQRT(SUMSQ('(3) MB_Glaciers_R23p2-5.5km'!$BD89:BE89))</f>
        <v>0.14969511028389049</v>
      </c>
      <c r="BD89" s="2">
        <f>SQRT(SUMSQ('(3) MB_Glaciers_R23p2-5.5km'!$BD89:BF89))</f>
        <v>0.19176625538857628</v>
      </c>
      <c r="BE89" s="2">
        <f>SQRT(SUMSQ('(3) MB_Glaciers_R23p2-5.5km'!$BD89:BG89))</f>
        <v>0.23400403583684215</v>
      </c>
      <c r="BF89" s="2">
        <f>SQRT(SUMSQ('(3) MB_Glaciers_R23p2-5.5km'!$BD89:BH89))</f>
        <v>0.27551443621480021</v>
      </c>
      <c r="BG89" s="2">
        <f>SQRT(SUMSQ('(3) MB_Glaciers_R23p2-5.5km'!$BD89:BI89))</f>
        <v>0.31010433867926357</v>
      </c>
      <c r="BH89" s="2">
        <f>SQRT(SUMSQ('(3) MB_Glaciers_R23p2-5.5km'!$BD89:BJ89))</f>
        <v>0.3403575375459863</v>
      </c>
      <c r="BI89" s="2">
        <f>SQRT(SUMSQ('(3) MB_Glaciers_R23p2-5.5km'!$BD89:BK89))</f>
        <v>0.36776470887265506</v>
      </c>
      <c r="BJ89" s="2">
        <f>SQRT(SUMSQ('(3) MB_Glaciers_R23p2-5.5km'!$BD89:BL89))</f>
        <v>0.39334689660739658</v>
      </c>
      <c r="BK89" s="2">
        <f>SQRT(SUMSQ('(3) MB_Glaciers_R23p2-5.5km'!$BD89:BM89))</f>
        <v>0.41781826683298556</v>
      </c>
      <c r="BL89" s="2">
        <f>SQRT(SUMSQ('(3) MB_Glaciers_R23p2-5.5km'!$BD89:BN89))</f>
        <v>0.43989327506721199</v>
      </c>
      <c r="BM89" s="2">
        <f>SQRT(SUMSQ('(3) MB_Glaciers_R23p2-5.5km'!$BD89:BO89))</f>
        <v>0.45850287687215963</v>
      </c>
      <c r="BN89" s="2">
        <f>SQRT(SUMSQ('(3) MB_Glaciers_R23p2-5.5km'!$BD89:BP89))</f>
        <v>0.47443372006506557</v>
      </c>
      <c r="BO89" s="2">
        <f>SQRT(SUMSQ('(3) MB_Glaciers_R23p2-5.5km'!$BD89:BQ89))</f>
        <v>0.48829551787192893</v>
      </c>
      <c r="BP89" s="2">
        <f>SQRT(SUMSQ('(3) MB_Glaciers_R23p2-5.5km'!$BD89:BR89))</f>
        <v>0.50056555068547004</v>
      </c>
      <c r="BQ89" s="2">
        <f>SQRT(SUMSQ('(3) MB_Glaciers_R23p2-5.5km'!$BD89:BS89))</f>
        <v>0.51152941734269197</v>
      </c>
      <c r="BR89" s="2">
        <f>SQRT(SUMSQ('(3) MB_Glaciers_R23p2-5.5km'!$BD89:BT89))</f>
        <v>0.52233346596836694</v>
      </c>
      <c r="BS89" s="2">
        <f>SQRT(SUMSQ('(3) MB_Glaciers_R23p2-5.5km'!$BD89:BU89))</f>
        <v>0.53259300098096696</v>
      </c>
      <c r="BT89" s="2">
        <f>SQRT(SUMSQ('(3) MB_Glaciers_R23p2-5.5km'!$BD89:BV89))</f>
        <v>0.54315976913660113</v>
      </c>
      <c r="BU89" s="2">
        <f>SQRT(SUMSQ('(3) MB_Glaciers_R23p2-5.5km'!$BD89:BW89))</f>
        <v>0.55388810235147345</v>
      </c>
      <c r="BV89" s="2">
        <f>SQRT(SUMSQ('(3) MB_Glaciers_R23p2-5.5km'!$BD89:BX89))</f>
        <v>0.56510668449939738</v>
      </c>
      <c r="BW89" s="2">
        <f>SQRT(SUMSQ('(3) MB_Glaciers_R23p2-5.5km'!$BD89:BY89))</f>
        <v>0.57985161668672047</v>
      </c>
      <c r="BX89" s="2">
        <f>SQRT(SUMSQ('(3) MB_Glaciers_R23p2-5.5km'!$BD89:BZ89))</f>
        <v>0.59179668112651551</v>
      </c>
      <c r="BY89" s="2">
        <f>SQRT(SUMSQ('(3) MB_Glaciers_R23p2-5.5km'!$BD89:CA89))</f>
        <v>0.60307121199778591</v>
      </c>
      <c r="BZ89" s="2">
        <f>SQRT(SUMSQ('(3) MB_Glaciers_R23p2-5.5km'!$BD89:CB89))</f>
        <v>0.61307572593670712</v>
      </c>
      <c r="CA89" s="2">
        <f>SQRT(SUMSQ('(3) MB_Glaciers_R23p2-5.5km'!$BD89:CC89))</f>
        <v>0.6229192767515902</v>
      </c>
      <c r="CB89" s="2">
        <f>SQRT(SUMSQ('(3) MB_Glaciers_R23p2-5.5km'!$BD89:CD89))</f>
        <v>0.63397400849125662</v>
      </c>
      <c r="CC89" s="2">
        <f>SQRT(SUMSQ('(3) MB_Glaciers_R23p2-5.5km'!$BD89:CE89))</f>
        <v>0.64533386964200712</v>
      </c>
      <c r="CD89" s="2">
        <f>SQRT(SUMSQ('(3) MB_Glaciers_R23p2-5.5km'!$BD89:CF89))</f>
        <v>0.65688097747181384</v>
      </c>
      <c r="CE89" s="2">
        <f>SQRT(SUMSQ('(3) MB_Glaciers_R23p2-5.5km'!$BD89:CG89))</f>
        <v>0.66738186475289674</v>
      </c>
      <c r="CF89" s="2">
        <f>SQRT(SUMSQ('(3) MB_Glaciers_R23p2-5.5km'!$BD89:CH89))</f>
        <v>0.67828976049416434</v>
      </c>
      <c r="CG89" s="2">
        <f>SQRT(SUMSQ('(3) MB_Glaciers_R23p2-5.5km'!$BD89:CI89))</f>
        <v>0.68984984819210504</v>
      </c>
      <c r="CH89" s="2">
        <f>SQRT(SUMSQ('(3) MB_Glaciers_R23p2-5.5km'!$BD89:CJ89))</f>
        <v>0.70173252825268084</v>
      </c>
      <c r="CI89" s="2">
        <f>SQRT(SUMSQ('(3) MB_Glaciers_R23p2-5.5km'!$BD89:CK89))</f>
        <v>0.71362528496310396</v>
      </c>
      <c r="CJ89" s="2">
        <f>SQRT(SUMSQ('(3) MB_Glaciers_R23p2-5.5km'!$BD89:CL89))</f>
        <v>0.72618519170212759</v>
      </c>
      <c r="CK89" s="2">
        <f>SQRT(SUMSQ('(3) MB_Glaciers_R23p2-5.5km'!$BD89:CM89))</f>
        <v>0.73450164422468178</v>
      </c>
      <c r="CL89" s="2">
        <f>SQRT(SUMSQ('(3) MB_Glaciers_R23p2-5.5km'!$BD89:CN89))</f>
        <v>0.74399423451871605</v>
      </c>
      <c r="CM89" s="2">
        <f>SQRT(SUMSQ('(3) MB_Glaciers_R23p2-5.5km'!$BD89:CO89))</f>
        <v>0.75458154108607622</v>
      </c>
      <c r="CN89" s="2">
        <f>SQRT(SUMSQ('(3) MB_Glaciers_R23p2-5.5km'!$BD89:CP89))</f>
        <v>0.76598208267168966</v>
      </c>
      <c r="CO89" s="2">
        <f>SQRT(SUMSQ('(3) MB_Glaciers_R23p2-5.5km'!$BD89:CQ89))</f>
        <v>0.78659333650745666</v>
      </c>
      <c r="CP89" s="2">
        <f>SQRT(SUMSQ('(3) MB_Glaciers_R23p2-5.5km'!$BD89:CR89))</f>
        <v>0.80208596342522598</v>
      </c>
      <c r="CQ89" s="2">
        <f>SQRT(SUMSQ('(3) MB_Glaciers_R23p2-5.5km'!$BD89:CS89))</f>
        <v>0.81757122312241282</v>
      </c>
      <c r="CR89" s="2">
        <f>SQRT(SUMSQ('(3) MB_Glaciers_R23p2-5.5km'!$BD89:CT89))</f>
        <v>0.83302844964598943</v>
      </c>
      <c r="CS89" s="2">
        <f>SQRT(SUMSQ('(3) MB_Glaciers_R23p2-5.5km'!$BD89:CU89))</f>
        <v>0.84894011891588239</v>
      </c>
      <c r="CT89" s="2">
        <f>SQRT(SUMSQ('(3) MB_Glaciers_R23p2-5.5km'!$BD89:CV89))</f>
        <v>0.8657110849199311</v>
      </c>
      <c r="CU89" s="2">
        <f>SQRT(SUMSQ('(3) MB_Glaciers_R23p2-5.5km'!$BD89:CW89))</f>
        <v>0.88654092001066043</v>
      </c>
      <c r="CV89" s="2">
        <f>SQRT(SUMSQ('(3) MB_Glaciers_R23p2-5.5km'!$BD89:CX89))</f>
        <v>0.91004835060481148</v>
      </c>
    </row>
    <row r="90" spans="1:100" x14ac:dyDescent="0.2">
      <c r="A90" s="169" t="s">
        <v>166</v>
      </c>
      <c r="B90" s="3" t="s">
        <v>176</v>
      </c>
      <c r="C90" s="170">
        <f>'(3) MB_Glaciers_R23p2-5.5km'!C90</f>
        <v>5.5999999999999939E-3</v>
      </c>
      <c r="D90" s="170">
        <f>C90+'(3) MB_Glaciers_R23p2-5.5km'!D90</f>
        <v>1.1199999999999988E-2</v>
      </c>
      <c r="E90" s="170">
        <f>D90+'(3) MB_Glaciers_R23p2-5.5km'!E90</f>
        <v>2.9519999999999991E-2</v>
      </c>
      <c r="F90" s="170">
        <f>E90+'(3) MB_Glaciers_R23p2-5.5km'!F90</f>
        <v>3.1303999999999998E-2</v>
      </c>
      <c r="G90" s="170">
        <f>F90+'(3) MB_Glaciers_R23p2-5.5km'!G90</f>
        <v>5.6551999999999936E-2</v>
      </c>
      <c r="H90" s="170">
        <f>G90+'(3) MB_Glaciers_R23p2-5.5km'!H90</f>
        <v>0.11688799999999994</v>
      </c>
      <c r="I90" s="170">
        <f>H90+'(3) MB_Glaciers_R23p2-5.5km'!I90</f>
        <v>0.10205759999999992</v>
      </c>
      <c r="J90" s="170">
        <f>I90+'(3) MB_Glaciers_R23p2-5.5km'!J90</f>
        <v>0.13231519999999991</v>
      </c>
      <c r="K90" s="170">
        <f>J90+'(3) MB_Glaciers_R23p2-5.5km'!K90</f>
        <v>0.17740639999999991</v>
      </c>
      <c r="L90" s="170">
        <f>K90+'(3) MB_Glaciers_R23p2-5.5km'!L90</f>
        <v>0.20758559999999993</v>
      </c>
      <c r="M90" s="170">
        <f>L90+'(3) MB_Glaciers_R23p2-5.5km'!M90</f>
        <v>0.19259839999999992</v>
      </c>
      <c r="N90" s="170">
        <f>M90+'(3) MB_Glaciers_R23p2-5.5km'!N90</f>
        <v>0.10269919999999991</v>
      </c>
      <c r="O90" s="170">
        <f>N90+'(3) MB_Glaciers_R23p2-5.5km'!O90</f>
        <v>1.7633599999999888E-2</v>
      </c>
      <c r="P90" s="170">
        <f>O90+'(3) MB_Glaciers_R23p2-5.5km'!P90</f>
        <v>-2.5984000000001395E-3</v>
      </c>
      <c r="Q90" s="170">
        <f>P90+'(3) MB_Glaciers_R23p2-5.5km'!Q90</f>
        <v>6.225759999999983E-2</v>
      </c>
      <c r="R90" s="170">
        <f>Q90+'(3) MB_Glaciers_R23p2-5.5km'!R90</f>
        <v>0.2019471999999998</v>
      </c>
      <c r="S90" s="170">
        <f>R90+'(3) MB_Glaciers_R23p2-5.5km'!S90</f>
        <v>0.2014607999999998</v>
      </c>
      <c r="T90" s="170">
        <f>S90+'(3) MB_Glaciers_R23p2-5.5km'!T90</f>
        <v>0.2305439999999998</v>
      </c>
      <c r="U90" s="170">
        <f>T90+'(3) MB_Glaciers_R23p2-5.5km'!U90</f>
        <v>0.30005759999999981</v>
      </c>
      <c r="V90" s="170">
        <f>U90+'(3) MB_Glaciers_R23p2-5.5km'!V90</f>
        <v>0.34974719999999981</v>
      </c>
      <c r="W90" s="170">
        <f>V90+'(3) MB_Glaciers_R23p2-5.5km'!W90</f>
        <v>0.4396127999999998</v>
      </c>
      <c r="X90" s="170">
        <f>W90+'(3) MB_Glaciers_R23p2-5.5km'!X90</f>
        <v>0.4897327999999998</v>
      </c>
      <c r="Y90" s="170">
        <f>X90+'(3) MB_Glaciers_R23p2-5.5km'!Y90</f>
        <v>0.46636959999999983</v>
      </c>
      <c r="Z90" s="170">
        <f>Y90+'(3) MB_Glaciers_R23p2-5.5km'!Z90</f>
        <v>0.50097119999999984</v>
      </c>
      <c r="AA90" s="170">
        <f>Z90+'(3) MB_Glaciers_R23p2-5.5km'!AA90</f>
        <v>0.66353759999999984</v>
      </c>
      <c r="AB90" s="170">
        <f>AA90+'(3) MB_Glaciers_R23p2-5.5km'!AB90</f>
        <v>0.73027199999999981</v>
      </c>
      <c r="AC90" s="170">
        <f>AB90+'(3) MB_Glaciers_R23p2-5.5km'!AC90</f>
        <v>0.93117439999999985</v>
      </c>
      <c r="AD90" s="170">
        <f>AC90+'(3) MB_Glaciers_R23p2-5.5km'!AD90</f>
        <v>0.88062879999999988</v>
      </c>
      <c r="AE90" s="170">
        <f>AD90+'(3) MB_Glaciers_R23p2-5.5km'!AE90</f>
        <v>0.84863519999999992</v>
      </c>
      <c r="AF90" s="170">
        <f>AE90+'(3) MB_Glaciers_R23p2-5.5km'!AF90</f>
        <v>0.865448</v>
      </c>
      <c r="AG90" s="170">
        <f>AF90+'(3) MB_Glaciers_R23p2-5.5km'!AG90</f>
        <v>0.89200639999999998</v>
      </c>
      <c r="AH90" s="170">
        <f>AG90+'(3) MB_Glaciers_R23p2-5.5km'!AH90</f>
        <v>0.89831039999999995</v>
      </c>
      <c r="AI90" s="170">
        <f>AH90+'(3) MB_Glaciers_R23p2-5.5km'!AI90</f>
        <v>0.84461439999999999</v>
      </c>
      <c r="AJ90" s="170">
        <f>AI90+'(3) MB_Glaciers_R23p2-5.5km'!AJ90</f>
        <v>1.1106639999999999</v>
      </c>
      <c r="AK90" s="170">
        <f>AJ90+'(3) MB_Glaciers_R23p2-5.5km'!AK90</f>
        <v>1.0067135999999999</v>
      </c>
      <c r="AL90" s="170">
        <f>AK90+'(3) MB_Glaciers_R23p2-5.5km'!AL90</f>
        <v>0.9940351999999999</v>
      </c>
      <c r="AM90" s="170">
        <f>AL90+'(3) MB_Glaciers_R23p2-5.5km'!AM90</f>
        <v>0.88280479999999983</v>
      </c>
      <c r="AN90" s="170">
        <f>AM90+'(3) MB_Glaciers_R23p2-5.5km'!AN90</f>
        <v>0.73666239999999983</v>
      </c>
      <c r="AO90" s="170">
        <f>AN90+'(3) MB_Glaciers_R23p2-5.5km'!AO90</f>
        <v>0.72196799999999983</v>
      </c>
      <c r="AP90" s="170">
        <f>AO90+'(3) MB_Glaciers_R23p2-5.5km'!AP90</f>
        <v>0.67406559999999982</v>
      </c>
      <c r="AQ90" s="170">
        <f>AP90+'(3) MB_Glaciers_R23p2-5.5km'!AQ90</f>
        <v>0.60849119999999979</v>
      </c>
      <c r="AR90" s="170">
        <f>AQ90+'(3) MB_Glaciers_R23p2-5.5km'!AR90</f>
        <v>0.60021599999999975</v>
      </c>
      <c r="AS90" s="170">
        <f>AR90+'(3) MB_Glaciers_R23p2-5.5km'!AS90</f>
        <v>0.61923999999999979</v>
      </c>
      <c r="AT90" s="170">
        <f>AS90+'(3) MB_Glaciers_R23p2-5.5km'!AT90</f>
        <v>0.56360639999999984</v>
      </c>
      <c r="AU90" s="170">
        <f>AT90+'(3) MB_Glaciers_R23p2-5.5km'!AU90</f>
        <v>0.51339359999999978</v>
      </c>
      <c r="AV90" s="170">
        <f>AU90+'(3) MB_Glaciers_R23p2-5.5km'!AV90</f>
        <v>0.5195407999999998</v>
      </c>
      <c r="AW90" s="2">
        <f>AV90+'(3) MB_Glaciers_R23p2-5.5km'!AW90</f>
        <v>0.55220479999999983</v>
      </c>
      <c r="BB90" s="2">
        <f>SQRT('(5) year_D_R23p2-5.5km'!BN88^2+'(5) year_D_R23p2-5.5km'!$M88^2)</f>
        <v>0.11708342035862269</v>
      </c>
      <c r="BC90" s="2">
        <f>SQRT(SUMSQ('(3) MB_Glaciers_R23p2-5.5km'!$BD90:BE90))</f>
        <v>0.16480062286736583</v>
      </c>
      <c r="BD90" s="2">
        <f>SQRT(SUMSQ('(3) MB_Glaciers_R23p2-5.5km'!$BD90:BF90))</f>
        <v>0.18659556089949167</v>
      </c>
      <c r="BE90" s="2">
        <f>SQRT(SUMSQ('(3) MB_Glaciers_R23p2-5.5km'!$BD90:BG90))</f>
        <v>0.20813799648360609</v>
      </c>
      <c r="BF90" s="2">
        <f>SQRT(SUMSQ('(3) MB_Glaciers_R23p2-5.5km'!$BD90:BH90))</f>
        <v>0.24524777078597784</v>
      </c>
      <c r="BG90" s="2">
        <f>SQRT(SUMSQ('(3) MB_Glaciers_R23p2-5.5km'!$BD90:BI90))</f>
        <v>0.27701095577771601</v>
      </c>
      <c r="BH90" s="2">
        <f>SQRT(SUMSQ('(3) MB_Glaciers_R23p2-5.5km'!$BD90:BJ90))</f>
        <v>0.30532173539838603</v>
      </c>
      <c r="BI90" s="2">
        <f>SQRT(SUMSQ('(3) MB_Glaciers_R23p2-5.5km'!$BD90:BK90))</f>
        <v>0.33131541231004702</v>
      </c>
      <c r="BJ90" s="2">
        <f>SQRT(SUMSQ('(3) MB_Glaciers_R23p2-5.5km'!$BD90:BL90))</f>
        <v>0.35561194600118651</v>
      </c>
      <c r="BK90" s="2">
        <f>SQRT(SUMSQ('(3) MB_Glaciers_R23p2-5.5km'!$BD90:BM90))</f>
        <v>0.37876703683450269</v>
      </c>
      <c r="BL90" s="2">
        <f>SQRT(SUMSQ('(3) MB_Glaciers_R23p2-5.5km'!$BD90:BN90))</f>
        <v>0.40024964138099867</v>
      </c>
      <c r="BM90" s="2">
        <f>SQRT(SUMSQ('(3) MB_Glaciers_R23p2-5.5km'!$BD90:BO90))</f>
        <v>0.41959786648098651</v>
      </c>
      <c r="BN90" s="2">
        <f>SQRT(SUMSQ('(3) MB_Glaciers_R23p2-5.5km'!$BD90:BP90))</f>
        <v>0.43733367312793131</v>
      </c>
      <c r="BO90" s="2">
        <f>SQRT(SUMSQ('(3) MB_Glaciers_R23p2-5.5km'!$BD90:BQ90))</f>
        <v>0.45372377804789721</v>
      </c>
      <c r="BP90" s="2">
        <f>SQRT(SUMSQ('(3) MB_Glaciers_R23p2-5.5km'!$BD90:BR90))</f>
        <v>0.46908502976547234</v>
      </c>
      <c r="BQ90" s="2">
        <f>SQRT(SUMSQ('(3) MB_Glaciers_R23p2-5.5km'!$BD90:BS90))</f>
        <v>0.47722402203143816</v>
      </c>
      <c r="BR90" s="2">
        <f>SQRT(SUMSQ('(3) MB_Glaciers_R23p2-5.5km'!$BD90:BT90))</f>
        <v>0.48576139181991523</v>
      </c>
      <c r="BS90" s="2">
        <f>SQRT(SUMSQ('(3) MB_Glaciers_R23p2-5.5km'!$BD90:BU90))</f>
        <v>0.50489696514669358</v>
      </c>
      <c r="BT90" s="2">
        <f>SQRT(SUMSQ('(3) MB_Glaciers_R23p2-5.5km'!$BD90:BV90))</f>
        <v>0.5228321591842674</v>
      </c>
      <c r="BU90" s="2">
        <f>SQRT(SUMSQ('(3) MB_Glaciers_R23p2-5.5km'!$BD90:BW90))</f>
        <v>0.53965279181301851</v>
      </c>
      <c r="BV90" s="2">
        <f>SQRT(SUMSQ('(3) MB_Glaciers_R23p2-5.5km'!$BD90:BX90))</f>
        <v>0.55462848677782783</v>
      </c>
      <c r="BW90" s="2">
        <f>SQRT(SUMSQ('(3) MB_Glaciers_R23p2-5.5km'!$BD90:BY90))</f>
        <v>0.57092637918016875</v>
      </c>
      <c r="BX90" s="2">
        <f>SQRT(SUMSQ('(3) MB_Glaciers_R23p2-5.5km'!$BD90:BZ90))</f>
        <v>0.58486303241008952</v>
      </c>
      <c r="BY90" s="2">
        <f>SQRT(SUMSQ('(3) MB_Glaciers_R23p2-5.5km'!$BD90:CA90))</f>
        <v>0.59861573981220983</v>
      </c>
      <c r="BZ90" s="2">
        <f>SQRT(SUMSQ('(3) MB_Glaciers_R23p2-5.5km'!$BD90:CB90))</f>
        <v>0.61378588287058256</v>
      </c>
      <c r="CA90" s="2">
        <f>SQRT(SUMSQ('(3) MB_Glaciers_R23p2-5.5km'!$BD90:CC90))</f>
        <v>0.62760388520637145</v>
      </c>
      <c r="CB90" s="2">
        <f>SQRT(SUMSQ('(3) MB_Glaciers_R23p2-5.5km'!$BD90:CD90))</f>
        <v>0.63753785034631016</v>
      </c>
      <c r="CC90" s="2">
        <f>SQRT(SUMSQ('(3) MB_Glaciers_R23p2-5.5km'!$BD90:CE90))</f>
        <v>0.64776800010360813</v>
      </c>
      <c r="CD90" s="2">
        <f>SQRT(SUMSQ('(3) MB_Glaciers_R23p2-5.5km'!$BD90:CF90))</f>
        <v>0.6582530452908063</v>
      </c>
      <c r="CE90" s="2">
        <f>SQRT(SUMSQ('(3) MB_Glaciers_R23p2-5.5km'!$BD90:CG90))</f>
        <v>0.67578070915423472</v>
      </c>
      <c r="CF90" s="2">
        <f>SQRT(SUMSQ('(3) MB_Glaciers_R23p2-5.5km'!$BD90:CH90))</f>
        <v>0.69293016282428466</v>
      </c>
      <c r="CG90" s="2">
        <f>SQRT(SUMSQ('(3) MB_Glaciers_R23p2-5.5km'!$BD90:CI90))</f>
        <v>0.70978202784484101</v>
      </c>
      <c r="CH90" s="2">
        <f>SQRT(SUMSQ('(3) MB_Glaciers_R23p2-5.5km'!$BD90:CJ90))</f>
        <v>0.72624296454518544</v>
      </c>
      <c r="CI90" s="2">
        <f>SQRT(SUMSQ('(3) MB_Glaciers_R23p2-5.5km'!$BD90:CK90))</f>
        <v>0.74224774254558612</v>
      </c>
      <c r="CJ90" s="2">
        <f>SQRT(SUMSQ('(3) MB_Glaciers_R23p2-5.5km'!$BD90:CL90))</f>
        <v>0.77217317127509799</v>
      </c>
      <c r="CK90" s="2">
        <f>SQRT(SUMSQ('(3) MB_Glaciers_R23p2-5.5km'!$BD90:CM90))</f>
        <v>0.7771889297104978</v>
      </c>
      <c r="CL90" s="2">
        <f>SQRT(SUMSQ('(3) MB_Glaciers_R23p2-5.5km'!$BD90:CN90))</f>
        <v>0.7820813515122198</v>
      </c>
      <c r="CM90" s="2">
        <f>SQRT(SUMSQ('(3) MB_Glaciers_R23p2-5.5km'!$BD90:CO90))</f>
        <v>0.78588319587224087</v>
      </c>
      <c r="CN90" s="2">
        <f>SQRT(SUMSQ('(3) MB_Glaciers_R23p2-5.5km'!$BD90:CP90))</f>
        <v>0.79329795456596675</v>
      </c>
      <c r="CO90" s="2">
        <f>SQRT(SUMSQ('(3) MB_Glaciers_R23p2-5.5km'!$BD90:CQ90))</f>
        <v>0.81251142912152641</v>
      </c>
      <c r="CP90" s="2">
        <f>SQRT(SUMSQ('(3) MB_Glaciers_R23p2-5.5km'!$BD90:CR90))</f>
        <v>0.82773594207688428</v>
      </c>
      <c r="CQ90" s="2">
        <f>SQRT(SUMSQ('(3) MB_Glaciers_R23p2-5.5km'!$BD90:CS90))</f>
        <v>0.84205647802704386</v>
      </c>
      <c r="CR90" s="2">
        <f>SQRT(SUMSQ('(3) MB_Glaciers_R23p2-5.5km'!$BD90:CT90))</f>
        <v>0.85163481759259108</v>
      </c>
      <c r="CS90" s="2">
        <f>SQRT(SUMSQ('(3) MB_Glaciers_R23p2-5.5km'!$BD90:CU90))</f>
        <v>0.85917314344085827</v>
      </c>
      <c r="CT90" s="2">
        <f>SQRT(SUMSQ('(3) MB_Glaciers_R23p2-5.5km'!$BD90:CV90))</f>
        <v>0.86618876307558301</v>
      </c>
      <c r="CU90" s="2">
        <f>SQRT(SUMSQ('(3) MB_Glaciers_R23p2-5.5km'!$BD90:CW90))</f>
        <v>0.87167092443498073</v>
      </c>
      <c r="CV90" s="2">
        <f>SQRT(SUMSQ('(3) MB_Glaciers_R23p2-5.5km'!$BD90:CX90))</f>
        <v>0.87762399846725925</v>
      </c>
    </row>
    <row r="91" spans="1:100" x14ac:dyDescent="0.2">
      <c r="A91" s="169" t="s">
        <v>34</v>
      </c>
      <c r="B91" s="3" t="s">
        <v>176</v>
      </c>
      <c r="C91" s="170">
        <f>'(3) MB_Glaciers_R23p2-5.5km'!C91</f>
        <v>-1.1071021000000001</v>
      </c>
      <c r="D91" s="170">
        <f>C91+'(3) MB_Glaciers_R23p2-5.5km'!D91</f>
        <v>-2.2942042000000002</v>
      </c>
      <c r="E91" s="170">
        <f>D91+'(3) MB_Glaciers_R23p2-5.5km'!E91</f>
        <v>-2.7113063000000004</v>
      </c>
      <c r="F91" s="170">
        <f>E91+'(3) MB_Glaciers_R23p2-5.5km'!F91</f>
        <v>-4.0684084000000009</v>
      </c>
      <c r="G91" s="170">
        <f>F91+'(3) MB_Glaciers_R23p2-5.5km'!G91</f>
        <v>-4.5184399000000006</v>
      </c>
      <c r="H91" s="170">
        <f>G91+'(3) MB_Glaciers_R23p2-5.5km'!H91</f>
        <v>-4.8585557000000001</v>
      </c>
      <c r="I91" s="170">
        <f>H91+'(3) MB_Glaciers_R23p2-5.5km'!I91</f>
        <v>-6.2616009000000004</v>
      </c>
      <c r="J91" s="170">
        <f>I91+'(3) MB_Glaciers_R23p2-5.5km'!J91</f>
        <v>-6.9947303999999999</v>
      </c>
      <c r="K91" s="170">
        <f>J91+'(3) MB_Glaciers_R23p2-5.5km'!K91</f>
        <v>-7.8607893000000004</v>
      </c>
      <c r="L91" s="170">
        <f>K91+'(3) MB_Glaciers_R23p2-5.5km'!L91</f>
        <v>-8.7769325000000009</v>
      </c>
      <c r="M91" s="170">
        <f>L91+'(3) MB_Glaciers_R23p2-5.5km'!M91</f>
        <v>-9.8460051000000011</v>
      </c>
      <c r="N91" s="170">
        <f>M91+'(3) MB_Glaciers_R23p2-5.5km'!N91</f>
        <v>-11.415162</v>
      </c>
      <c r="O91" s="170">
        <f>N91+'(3) MB_Glaciers_R23p2-5.5km'!O91</f>
        <v>-13.2172483</v>
      </c>
      <c r="P91" s="170">
        <f>O91+'(3) MB_Glaciers_R23p2-5.5km'!P91</f>
        <v>-14.309418899999999</v>
      </c>
      <c r="Q91" s="170">
        <f>P91+'(3) MB_Glaciers_R23p2-5.5km'!Q91</f>
        <v>-14.944518899999998</v>
      </c>
      <c r="R91" s="170">
        <f>Q91+'(3) MB_Glaciers_R23p2-5.5km'!R91</f>
        <v>-15.179703199999999</v>
      </c>
      <c r="S91" s="170">
        <f>R91+'(3) MB_Glaciers_R23p2-5.5km'!S91</f>
        <v>-16.8016885346</v>
      </c>
      <c r="T91" s="170">
        <f>S91+'(3) MB_Glaciers_R23p2-5.5km'!T91</f>
        <v>-17.682967140100001</v>
      </c>
      <c r="U91" s="170">
        <f>T91+'(3) MB_Glaciers_R23p2-5.5km'!U91</f>
        <v>-18.878109917900002</v>
      </c>
      <c r="V91" s="170">
        <f>U91+'(3) MB_Glaciers_R23p2-5.5km'!V91</f>
        <v>-20.159369346800002</v>
      </c>
      <c r="W91" s="170">
        <f>V91+'(3) MB_Glaciers_R23p2-5.5km'!W91</f>
        <v>-21.084059652400001</v>
      </c>
      <c r="X91" s="170">
        <f>W91+'(3) MB_Glaciers_R23p2-5.5km'!X91</f>
        <v>-21.455301909399999</v>
      </c>
      <c r="Y91" s="170">
        <f>X91+'(3) MB_Glaciers_R23p2-5.5km'!Y91</f>
        <v>-22.459661343</v>
      </c>
      <c r="Z91" s="170">
        <f>Y91+'(3) MB_Glaciers_R23p2-5.5km'!Z91</f>
        <v>-23.186062606699998</v>
      </c>
      <c r="AA91" s="170">
        <f>Z91+'(3) MB_Glaciers_R23p2-5.5km'!AA91</f>
        <v>-23.0569433334</v>
      </c>
      <c r="AB91" s="170">
        <f>AA91+'(3) MB_Glaciers_R23p2-5.5km'!AB91</f>
        <v>-23.408259147799999</v>
      </c>
      <c r="AC91" s="170">
        <f>AB91+'(3) MB_Glaciers_R23p2-5.5km'!AC91</f>
        <v>-23.615168216199997</v>
      </c>
      <c r="AD91" s="170">
        <f>AC91+'(3) MB_Glaciers_R23p2-5.5km'!AD91</f>
        <v>-24.510012379799996</v>
      </c>
      <c r="AE91" s="170">
        <f>AD91+'(3) MB_Glaciers_R23p2-5.5km'!AE91</f>
        <v>-26.299471802099994</v>
      </c>
      <c r="AF91" s="170">
        <f>AE91+'(3) MB_Glaciers_R23p2-5.5km'!AF91</f>
        <v>-26.929151997899993</v>
      </c>
      <c r="AG91" s="170">
        <f>AF91+'(3) MB_Glaciers_R23p2-5.5km'!AG91</f>
        <v>-27.663268342399991</v>
      </c>
      <c r="AH91" s="170">
        <f>AG91+'(3) MB_Glaciers_R23p2-5.5km'!AH91</f>
        <v>-28.716997004199992</v>
      </c>
      <c r="AI91" s="170">
        <f>AH91+'(3) MB_Glaciers_R23p2-5.5km'!AI91</f>
        <v>-29.632741900199992</v>
      </c>
      <c r="AJ91" s="170">
        <f>AI91+'(3) MB_Glaciers_R23p2-5.5km'!AJ91</f>
        <v>-29.214857380299993</v>
      </c>
      <c r="AK91" s="170">
        <f>AJ91+'(3) MB_Glaciers_R23p2-5.5km'!AK91</f>
        <v>-30.541171822799992</v>
      </c>
      <c r="AL91" s="170">
        <f>AK91+'(3) MB_Glaciers_R23p2-5.5km'!AL91</f>
        <v>-31.181035897099992</v>
      </c>
      <c r="AM91" s="170">
        <f>AL91+'(3) MB_Glaciers_R23p2-5.5km'!AM91</f>
        <v>-33.218749177099994</v>
      </c>
      <c r="AN91" s="170">
        <f>AM91+'(3) MB_Glaciers_R23p2-5.5km'!AN91</f>
        <v>-34.874784060699994</v>
      </c>
      <c r="AO91" s="170">
        <f>AN91+'(3) MB_Glaciers_R23p2-5.5km'!AO91</f>
        <v>-36.186620629699995</v>
      </c>
      <c r="AP91" s="170">
        <f>AO91+'(3) MB_Glaciers_R23p2-5.5km'!AP91</f>
        <v>-37.251745283899993</v>
      </c>
      <c r="AQ91" s="170">
        <f>AP91+'(3) MB_Glaciers_R23p2-5.5km'!AQ91</f>
        <v>-38.232067621899994</v>
      </c>
      <c r="AR91" s="170">
        <f>AQ91+'(3) MB_Glaciers_R23p2-5.5km'!AR91</f>
        <v>-38.755403457299991</v>
      </c>
      <c r="AS91" s="170">
        <f>AR91+'(3) MB_Glaciers_R23p2-5.5km'!AS91</f>
        <v>-39.761143078299995</v>
      </c>
      <c r="AT91" s="170">
        <f>AS91+'(3) MB_Glaciers_R23p2-5.5km'!AT91</f>
        <v>-41.417399980999996</v>
      </c>
      <c r="AU91" s="170">
        <f>AT91+'(3) MB_Glaciers_R23p2-5.5km'!AU91</f>
        <v>-42.650303988999994</v>
      </c>
      <c r="AV91" s="170">
        <f>AU91+'(3) MB_Glaciers_R23p2-5.5km'!AV91</f>
        <v>-43.813772369799992</v>
      </c>
      <c r="AW91" s="2">
        <f>AV91+'(3) MB_Glaciers_R23p2-5.5km'!AW91</f>
        <v>-44.901346533799995</v>
      </c>
      <c r="BB91" s="2">
        <f>SQRT('(5) year_D_R23p2-5.5km'!BN89^2+'(5) year_D_R23p2-5.5km'!$M89^2)</f>
        <v>0.64559357123012784</v>
      </c>
      <c r="BC91" s="2">
        <f>SQRT(SUMSQ('(3) MB_Glaciers_R23p2-5.5km'!$BD91:BE91))</f>
        <v>0.82402339754568943</v>
      </c>
      <c r="BD91" s="2">
        <f>SQRT(SUMSQ('(3) MB_Glaciers_R23p2-5.5km'!$BD91:BF91))</f>
        <v>0.91909535603618675</v>
      </c>
      <c r="BE91" s="2">
        <f>SQRT(SUMSQ('(3) MB_Glaciers_R23p2-5.5km'!$BD91:BG91))</f>
        <v>0.98876770083062937</v>
      </c>
      <c r="BF91" s="2">
        <f>SQRT(SUMSQ('(3) MB_Glaciers_R23p2-5.5km'!$BD91:BH91))</f>
        <v>1.0575220727236045</v>
      </c>
      <c r="BG91" s="2">
        <f>SQRT(SUMSQ('(3) MB_Glaciers_R23p2-5.5km'!$BD91:BI91))</f>
        <v>1.1335445151389678</v>
      </c>
      <c r="BH91" s="2">
        <f>SQRT(SUMSQ('(3) MB_Glaciers_R23p2-5.5km'!$BD91:BJ91))</f>
        <v>1.2205934446295412</v>
      </c>
      <c r="BI91" s="2">
        <f>SQRT(SUMSQ('(3) MB_Glaciers_R23p2-5.5km'!$BD91:BK91))</f>
        <v>1.3233709160473324</v>
      </c>
      <c r="BJ91" s="2">
        <f>SQRT(SUMSQ('(3) MB_Glaciers_R23p2-5.5km'!$BD91:BL91))</f>
        <v>1.4432241433740105</v>
      </c>
      <c r="BK91" s="2">
        <f>SQRT(SUMSQ('(3) MB_Glaciers_R23p2-5.5km'!$BD91:BM91))</f>
        <v>1.553503086049508</v>
      </c>
      <c r="BL91" s="2">
        <f>SQRT(SUMSQ('(3) MB_Glaciers_R23p2-5.5km'!$BD91:BN91))</f>
        <v>1.6346752881052535</v>
      </c>
      <c r="BM91" s="2">
        <f>SQRT(SUMSQ('(3) MB_Glaciers_R23p2-5.5km'!$BD91:BO91))</f>
        <v>1.694989479580205</v>
      </c>
      <c r="BN91" s="2">
        <f>SQRT(SUMSQ('(3) MB_Glaciers_R23p2-5.5km'!$BD91:BP91))</f>
        <v>1.7419901365832715</v>
      </c>
      <c r="BO91" s="2">
        <f>SQRT(SUMSQ('(3) MB_Glaciers_R23p2-5.5km'!$BD91:BQ91))</f>
        <v>1.7802179055234573</v>
      </c>
      <c r="BP91" s="2">
        <f>SQRT(SUMSQ('(3) MB_Glaciers_R23p2-5.5km'!$BD91:BR91))</f>
        <v>1.8135850673827814</v>
      </c>
      <c r="BQ91" s="2">
        <f>SQRT(SUMSQ('(3) MB_Glaciers_R23p2-5.5km'!$BD91:BS91))</f>
        <v>1.8435734672278306</v>
      </c>
      <c r="BR91" s="2">
        <f>SQRT(SUMSQ('(3) MB_Glaciers_R23p2-5.5km'!$BD91:BT91))</f>
        <v>1.8719841447770309</v>
      </c>
      <c r="BS91" s="2">
        <f>SQRT(SUMSQ('(3) MB_Glaciers_R23p2-5.5km'!$BD91:BU91))</f>
        <v>1.8940195770741588</v>
      </c>
      <c r="BT91" s="2">
        <f>SQRT(SUMSQ('(3) MB_Glaciers_R23p2-5.5km'!$BD91:BV91))</f>
        <v>1.9221625914986264</v>
      </c>
      <c r="BU91" s="2">
        <f>SQRT(SUMSQ('(3) MB_Glaciers_R23p2-5.5km'!$BD91:BW91))</f>
        <v>1.9517840158682751</v>
      </c>
      <c r="BV91" s="2">
        <f>SQRT(SUMSQ('(3) MB_Glaciers_R23p2-5.5km'!$BD91:BX91))</f>
        <v>1.9803944726565659</v>
      </c>
      <c r="BW91" s="2">
        <f>SQRT(SUMSQ('(3) MB_Glaciers_R23p2-5.5km'!$BD91:BY91))</f>
        <v>2.0085642461610962</v>
      </c>
      <c r="BX91" s="2">
        <f>SQRT(SUMSQ('(3) MB_Glaciers_R23p2-5.5km'!$BD91:BZ91))</f>
        <v>2.0413546882334583</v>
      </c>
      <c r="BY91" s="2">
        <f>SQRT(SUMSQ('(3) MB_Glaciers_R23p2-5.5km'!$BD91:CA91))</f>
        <v>2.0695809532294889</v>
      </c>
      <c r="BZ91" s="2">
        <f>SQRT(SUMSQ('(3) MB_Glaciers_R23p2-5.5km'!$BD91:CB91))</f>
        <v>2.0946529022425371</v>
      </c>
      <c r="CA91" s="2">
        <f>SQRT(SUMSQ('(3) MB_Glaciers_R23p2-5.5km'!$BD91:CC91))</f>
        <v>2.1218728965049012</v>
      </c>
      <c r="CB91" s="2">
        <f>SQRT(SUMSQ('(3) MB_Glaciers_R23p2-5.5km'!$BD91:CD91))</f>
        <v>2.1504358742623717</v>
      </c>
      <c r="CC91" s="2">
        <f>SQRT(SUMSQ('(3) MB_Glaciers_R23p2-5.5km'!$BD91:CE91))</f>
        <v>2.1791388911228018</v>
      </c>
      <c r="CD91" s="2">
        <f>SQRT(SUMSQ('(3) MB_Glaciers_R23p2-5.5km'!$BD91:CF91))</f>
        <v>2.2202767316210914</v>
      </c>
      <c r="CE91" s="2">
        <f>SQRT(SUMSQ('(3) MB_Glaciers_R23p2-5.5km'!$BD91:CG91))</f>
        <v>2.2355019044751838</v>
      </c>
      <c r="CF91" s="2">
        <f>SQRT(SUMSQ('(3) MB_Glaciers_R23p2-5.5km'!$BD91:CH91))</f>
        <v>2.2536953015038375</v>
      </c>
      <c r="CG91" s="2">
        <f>SQRT(SUMSQ('(3) MB_Glaciers_R23p2-5.5km'!$BD91:CI91))</f>
        <v>2.2718671966204096</v>
      </c>
      <c r="CH91" s="2">
        <f>SQRT(SUMSQ('(3) MB_Glaciers_R23p2-5.5km'!$BD91:CJ91))</f>
        <v>2.2897902708364799</v>
      </c>
      <c r="CI91" s="2">
        <f>SQRT(SUMSQ('(3) MB_Glaciers_R23p2-5.5km'!$BD91:CK91))</f>
        <v>2.3211448385565254</v>
      </c>
      <c r="CJ91" s="2">
        <f>SQRT(SUMSQ('(3) MB_Glaciers_R23p2-5.5km'!$BD91:CL91))</f>
        <v>2.3424667209930297</v>
      </c>
      <c r="CK91" s="2">
        <f>SQRT(SUMSQ('(3) MB_Glaciers_R23p2-5.5km'!$BD91:CM91))</f>
        <v>2.3664032138088884</v>
      </c>
      <c r="CL91" s="2">
        <f>SQRT(SUMSQ('(3) MB_Glaciers_R23p2-5.5km'!$BD91:CN91))</f>
        <v>2.3874268090605009</v>
      </c>
      <c r="CM91" s="2">
        <f>SQRT(SUMSQ('(3) MB_Glaciers_R23p2-5.5km'!$BD91:CO91))</f>
        <v>2.4078894606341383</v>
      </c>
      <c r="CN91" s="2">
        <f>SQRT(SUMSQ('(3) MB_Glaciers_R23p2-5.5km'!$BD91:CP91))</f>
        <v>2.431831921953413</v>
      </c>
      <c r="CO91" s="2">
        <f>SQRT(SUMSQ('(3) MB_Glaciers_R23p2-5.5km'!$BD91:CQ91))</f>
        <v>2.4549744562997979</v>
      </c>
      <c r="CP91" s="2">
        <f>SQRT(SUMSQ('(3) MB_Glaciers_R23p2-5.5km'!$BD91:CR91))</f>
        <v>2.4785438691082495</v>
      </c>
      <c r="CQ91" s="2">
        <f>SQRT(SUMSQ('(3) MB_Glaciers_R23p2-5.5km'!$BD91:CS91))</f>
        <v>2.4998176411239785</v>
      </c>
      <c r="CR91" s="2">
        <f>SQRT(SUMSQ('(3) MB_Glaciers_R23p2-5.5km'!$BD91:CT91))</f>
        <v>2.5218319478371787</v>
      </c>
      <c r="CS91" s="2">
        <f>SQRT(SUMSQ('(3) MB_Glaciers_R23p2-5.5km'!$BD91:CU91))</f>
        <v>2.5452370533559376</v>
      </c>
      <c r="CT91" s="2">
        <f>SQRT(SUMSQ('(3) MB_Glaciers_R23p2-5.5km'!$BD91:CV91))</f>
        <v>2.5681209339188844</v>
      </c>
      <c r="CU91" s="2">
        <f>SQRT(SUMSQ('(3) MB_Glaciers_R23p2-5.5km'!$BD91:CW91))</f>
        <v>2.5954114357397664</v>
      </c>
      <c r="CV91" s="2">
        <f>SQRT(SUMSQ('(3) MB_Glaciers_R23p2-5.5km'!$BD91:CX91))</f>
        <v>2.6285025452991961</v>
      </c>
    </row>
    <row r="92" spans="1:100" x14ac:dyDescent="0.2">
      <c r="A92" s="207" t="s">
        <v>36</v>
      </c>
      <c r="B92" s="54" t="s">
        <v>176</v>
      </c>
      <c r="C92" s="208">
        <f>'(3) MB_Glaciers_R23p2-5.5km'!C92</f>
        <v>-2.4096539400000005E-2</v>
      </c>
      <c r="D92" s="208">
        <f>C92+'(3) MB_Glaciers_R23p2-5.5km'!D92</f>
        <v>-1.8193078799999984E-2</v>
      </c>
      <c r="E92" s="208">
        <f>D92+'(3) MB_Glaciers_R23p2-5.5km'!E92</f>
        <v>-0.15824809899999981</v>
      </c>
      <c r="F92" s="208">
        <f>E92+'(3) MB_Glaciers_R23p2-5.5km'!F92</f>
        <v>-0.3351827815999997</v>
      </c>
      <c r="G92" s="208">
        <f>F92+'(3) MB_Glaciers_R23p2-5.5km'!G92</f>
        <v>-0.46965569199999957</v>
      </c>
      <c r="H92" s="208">
        <f>G92+'(3) MB_Glaciers_R23p2-5.5km'!H92</f>
        <v>-0.54359155599999953</v>
      </c>
      <c r="I92" s="208">
        <f>H92+'(3) MB_Glaciers_R23p2-5.5km'!I92</f>
        <v>-0.76699037359999944</v>
      </c>
      <c r="J92" s="208">
        <f>I92+'(3) MB_Glaciers_R23p2-5.5km'!J92</f>
        <v>-0.90985214479999932</v>
      </c>
      <c r="K92" s="208">
        <f>J92+'(3) MB_Glaciers_R23p2-5.5km'!K92</f>
        <v>-1.0221768695999993</v>
      </c>
      <c r="L92" s="208">
        <f>K92+'(3) MB_Glaciers_R23p2-5.5km'!L92</f>
        <v>-1.1639645479999994</v>
      </c>
      <c r="M92" s="208">
        <f>L92+'(3) MB_Glaciers_R23p2-5.5km'!M92</f>
        <v>-1.3552151799999994</v>
      </c>
      <c r="N92" s="208">
        <f>M92+'(3) MB_Glaciers_R23p2-5.5km'!N92</f>
        <v>-1.7059287655999995</v>
      </c>
      <c r="O92" s="208">
        <f>N92+'(3) MB_Glaciers_R23p2-5.5km'!O92</f>
        <v>-2.1361053047999996</v>
      </c>
      <c r="P92" s="208">
        <f>O92+'(3) MB_Glaciers_R23p2-5.5km'!P92</f>
        <v>-2.3657447975999997</v>
      </c>
      <c r="Q92" s="208">
        <f>P92+'(3) MB_Glaciers_R23p2-5.5km'!Q92</f>
        <v>-2.4248472439999995</v>
      </c>
      <c r="R92" s="208">
        <f>Q92+'(3) MB_Glaciers_R23p2-5.5km'!R92</f>
        <v>-2.3334126439999996</v>
      </c>
      <c r="S92" s="208">
        <f>R92+'(3) MB_Glaciers_R23p2-5.5km'!S92</f>
        <v>-2.5525938439999996</v>
      </c>
      <c r="T92" s="208">
        <f>S92+'(3) MB_Glaciers_R23p2-5.5km'!T92</f>
        <v>-2.7315596575999996</v>
      </c>
      <c r="U92" s="208">
        <f>T92+'(3) MB_Glaciers_R23p2-5.5km'!U92</f>
        <v>-2.8882625075999995</v>
      </c>
      <c r="V92" s="208">
        <f>U92+'(3) MB_Glaciers_R23p2-5.5km'!V92</f>
        <v>-3.0725734167999992</v>
      </c>
      <c r="W92" s="208">
        <f>V92+'(3) MB_Glaciers_R23p2-5.5km'!W92</f>
        <v>-3.2442409447999991</v>
      </c>
      <c r="X92" s="208">
        <f>W92+'(3) MB_Glaciers_R23p2-5.5km'!X92</f>
        <v>-3.3729832327999989</v>
      </c>
      <c r="Y92" s="208">
        <f>X92+'(3) MB_Glaciers_R23p2-5.5km'!Y92</f>
        <v>-3.6810192057999989</v>
      </c>
      <c r="Z92" s="208">
        <f>Y92+'(3) MB_Glaciers_R23p2-5.5km'!Z92</f>
        <v>-3.825482674199999</v>
      </c>
      <c r="AA92" s="208">
        <f>Z92+'(3) MB_Glaciers_R23p2-5.5km'!AA92</f>
        <v>-3.6275689569999989</v>
      </c>
      <c r="AB92" s="208">
        <f>AA92+'(3) MB_Glaciers_R23p2-5.5km'!AB92</f>
        <v>-3.6678320369999993</v>
      </c>
      <c r="AC92" s="208">
        <f>AB92+'(3) MB_Glaciers_R23p2-5.5km'!AC92</f>
        <v>-3.4671949479999991</v>
      </c>
      <c r="AD92" s="208">
        <f>AC92+'(3) MB_Glaciers_R23p2-5.5km'!AD92</f>
        <v>-3.825296419599999</v>
      </c>
      <c r="AE92" s="208">
        <f>AD92+'(3) MB_Glaciers_R23p2-5.5km'!AE92</f>
        <v>-4.117564377199999</v>
      </c>
      <c r="AF92" s="208">
        <f>AE92+'(3) MB_Glaciers_R23p2-5.5km'!AF92</f>
        <v>-4.2652436461999992</v>
      </c>
      <c r="AG92" s="208">
        <f>AF92+'(3) MB_Glaciers_R23p2-5.5km'!AG92</f>
        <v>-4.3884881181999988</v>
      </c>
      <c r="AH92" s="208">
        <f>AG92+'(3) MB_Glaciers_R23p2-5.5km'!AH92</f>
        <v>-4.5566815687999984</v>
      </c>
      <c r="AI92" s="208">
        <f>AH92+'(3) MB_Glaciers_R23p2-5.5km'!AI92</f>
        <v>-4.8597432243999981</v>
      </c>
      <c r="AJ92" s="208">
        <f>AI92+'(3) MB_Glaciers_R23p2-5.5km'!AJ92</f>
        <v>-4.5728536691999979</v>
      </c>
      <c r="AK92" s="208">
        <f>AJ92+'(3) MB_Glaciers_R23p2-5.5km'!AK92</f>
        <v>-4.8789162291999979</v>
      </c>
      <c r="AL92" s="208">
        <f>AK92+'(3) MB_Glaciers_R23p2-5.5km'!AL92</f>
        <v>-4.9584543667999981</v>
      </c>
      <c r="AM92" s="208">
        <f>AL92+'(3) MB_Glaciers_R23p2-5.5km'!AM92</f>
        <v>-5.3256969707999984</v>
      </c>
      <c r="AN92" s="208">
        <f>AM92+'(3) MB_Glaciers_R23p2-5.5km'!AN92</f>
        <v>-5.6899936511999982</v>
      </c>
      <c r="AO92" s="208">
        <f>AN92+'(3) MB_Glaciers_R23p2-5.5km'!AO92</f>
        <v>-5.8827847191999982</v>
      </c>
      <c r="AP92" s="208">
        <f>AO92+'(3) MB_Glaciers_R23p2-5.5km'!AP92</f>
        <v>-5.9195560023999985</v>
      </c>
      <c r="AQ92" s="208">
        <f>AP92+'(3) MB_Glaciers_R23p2-5.5km'!AQ92</f>
        <v>-5.9924464417999985</v>
      </c>
      <c r="AR92" s="208">
        <f>AQ92+'(3) MB_Glaciers_R23p2-5.5km'!AR92</f>
        <v>-5.9531040793999983</v>
      </c>
      <c r="AS92" s="208">
        <f>AR92+'(3) MB_Glaciers_R23p2-5.5km'!AS92</f>
        <v>-6.0880567195999982</v>
      </c>
      <c r="AT92" s="208">
        <f>AS92+'(3) MB_Glaciers_R23p2-5.5km'!AT92</f>
        <v>-6.3047362869999981</v>
      </c>
      <c r="AU92" s="208">
        <f>AT92+'(3) MB_Glaciers_R23p2-5.5km'!AU92</f>
        <v>-6.4796336239999981</v>
      </c>
      <c r="AV92" s="208">
        <f>AU92+'(3) MB_Glaciers_R23p2-5.5km'!AV92</f>
        <v>-6.6408607759999985</v>
      </c>
      <c r="AW92" s="90">
        <f>AV92+'(3) MB_Glaciers_R23p2-5.5km'!AW92</f>
        <v>-6.7358816815999987</v>
      </c>
      <c r="BB92" s="2">
        <f>SQRT('(5) year_D_R23p2-5.5km'!BN90^2+'(5) year_D_R23p2-5.5km'!$M90^2)</f>
        <v>0.14868331213327329</v>
      </c>
      <c r="BC92" s="2">
        <f>SQRT(SUMSQ('(3) MB_Glaciers_R23p2-5.5km'!$BD92:BE92))</f>
        <v>0.20386334512093732</v>
      </c>
      <c r="BD92" s="2">
        <f>SQRT(SUMSQ('(3) MB_Glaciers_R23p2-5.5km'!$BD92:BF92))</f>
        <v>0.27814967291598908</v>
      </c>
      <c r="BE92" s="2">
        <f>SQRT(SUMSQ('(3) MB_Glaciers_R23p2-5.5km'!$BD92:BG92))</f>
        <v>0.34054836153230245</v>
      </c>
      <c r="BF92" s="2">
        <f>SQRT(SUMSQ('(3) MB_Glaciers_R23p2-5.5km'!$BD92:BH92))</f>
        <v>0.39488387319070778</v>
      </c>
      <c r="BG92" s="2">
        <f>SQRT(SUMSQ('(3) MB_Glaciers_R23p2-5.5km'!$BD92:BI92))</f>
        <v>0.44242601156845779</v>
      </c>
      <c r="BH92" s="2">
        <f>SQRT(SUMSQ('(3) MB_Glaciers_R23p2-5.5km'!$BD92:BJ92))</f>
        <v>0.48680968387027057</v>
      </c>
      <c r="BI92" s="2">
        <f>SQRT(SUMSQ('(3) MB_Glaciers_R23p2-5.5km'!$BD92:BK92))</f>
        <v>0.53014923783100254</v>
      </c>
      <c r="BJ92" s="2">
        <f>SQRT(SUMSQ('(3) MB_Glaciers_R23p2-5.5km'!$BD92:BL92))</f>
        <v>0.57376588952740704</v>
      </c>
      <c r="BK92" s="2">
        <f>SQRT(SUMSQ('(3) MB_Glaciers_R23p2-5.5km'!$BD92:BM92))</f>
        <v>0.61848173930351413</v>
      </c>
      <c r="BL92" s="2">
        <f>SQRT(SUMSQ('(3) MB_Glaciers_R23p2-5.5km'!$BD92:BN92))</f>
        <v>0.65958412377411635</v>
      </c>
      <c r="BM92" s="2">
        <f>SQRT(SUMSQ('(3) MB_Glaciers_R23p2-5.5km'!$BD92:BO92))</f>
        <v>0.69353571481960408</v>
      </c>
      <c r="BN92" s="2">
        <f>SQRT(SUMSQ('(3) MB_Glaciers_R23p2-5.5km'!$BD92:BP92))</f>
        <v>0.72220160189405291</v>
      </c>
      <c r="BO92" s="2">
        <f>SQRT(SUMSQ('(3) MB_Glaciers_R23p2-5.5km'!$BD92:BQ92))</f>
        <v>0.74708325209964166</v>
      </c>
      <c r="BP92" s="2">
        <f>SQRT(SUMSQ('(3) MB_Glaciers_R23p2-5.5km'!$BD92:BR92))</f>
        <v>0.76946625026472537</v>
      </c>
      <c r="BQ92" s="2">
        <f>SQRT(SUMSQ('(3) MB_Glaciers_R23p2-5.5km'!$BD92:BS92))</f>
        <v>0.78746825119287323</v>
      </c>
      <c r="BR92" s="2">
        <f>SQRT(SUMSQ('(3) MB_Glaciers_R23p2-5.5km'!$BD92:BT92))</f>
        <v>0.80638411095757012</v>
      </c>
      <c r="BS92" s="2">
        <f>SQRT(SUMSQ('(3) MB_Glaciers_R23p2-5.5km'!$BD92:BU92))</f>
        <v>0.82532876339838268</v>
      </c>
      <c r="BT92" s="2">
        <f>SQRT(SUMSQ('(3) MB_Glaciers_R23p2-5.5km'!$BD92:BV92))</f>
        <v>0.8441653360813145</v>
      </c>
      <c r="BU92" s="2">
        <f>SQRT(SUMSQ('(3) MB_Glaciers_R23p2-5.5km'!$BD92:BW92))</f>
        <v>0.86236975870788024</v>
      </c>
      <c r="BV92" s="2">
        <f>SQRT(SUMSQ('(3) MB_Glaciers_R23p2-5.5km'!$BD92:BX92))</f>
        <v>0.87850996053232555</v>
      </c>
      <c r="BW92" s="2">
        <f>SQRT(SUMSQ('(3) MB_Glaciers_R23p2-5.5km'!$BD92:BY92))</f>
        <v>0.89476353285871058</v>
      </c>
      <c r="BX92" s="2">
        <f>SQRT(SUMSQ('(3) MB_Glaciers_R23p2-5.5km'!$BD92:BZ92))</f>
        <v>0.9101111656198233</v>
      </c>
      <c r="BY92" s="2">
        <f>SQRT(SUMSQ('(3) MB_Glaciers_R23p2-5.5km'!$BD92:CA92))</f>
        <v>0.92455877692897759</v>
      </c>
      <c r="BZ92" s="2">
        <f>SQRT(SUMSQ('(3) MB_Glaciers_R23p2-5.5km'!$BD92:CB92))</f>
        <v>0.93889814009423966</v>
      </c>
      <c r="CA92" s="2">
        <f>SQRT(SUMSQ('(3) MB_Glaciers_R23p2-5.5km'!$BD92:CC92))</f>
        <v>0.95259932173459971</v>
      </c>
      <c r="CB92" s="2">
        <f>SQRT(SUMSQ('(3) MB_Glaciers_R23p2-5.5km'!$BD92:CD92))</f>
        <v>0.96468918035708762</v>
      </c>
      <c r="CC92" s="2">
        <f>SQRT(SUMSQ('(3) MB_Glaciers_R23p2-5.5km'!$BD92:CE92))</f>
        <v>0.97999860948844442</v>
      </c>
      <c r="CD92" s="2">
        <f>SQRT(SUMSQ('(3) MB_Glaciers_R23p2-5.5km'!$BD92:CF92))</f>
        <v>0.99424557009006931</v>
      </c>
      <c r="CE92" s="2">
        <f>SQRT(SUMSQ('(3) MB_Glaciers_R23p2-5.5km'!$BD92:CG92))</f>
        <v>1.0077044642725441</v>
      </c>
      <c r="CF92" s="2">
        <f>SQRT(SUMSQ('(3) MB_Glaciers_R23p2-5.5km'!$BD92:CH92))</f>
        <v>1.0215296374180614</v>
      </c>
      <c r="CG92" s="2">
        <f>SQRT(SUMSQ('(3) MB_Glaciers_R23p2-5.5km'!$BD92:CI92))</f>
        <v>1.0354272543286174</v>
      </c>
      <c r="CH92" s="2">
        <f>SQRT(SUMSQ('(3) MB_Glaciers_R23p2-5.5km'!$BD92:CJ92))</f>
        <v>1.0496567128012424</v>
      </c>
      <c r="CI92" s="2">
        <f>SQRT(SUMSQ('(3) MB_Glaciers_R23p2-5.5km'!$BD92:CK92))</f>
        <v>1.0628153502226882</v>
      </c>
      <c r="CJ92" s="2">
        <f>SQRT(SUMSQ('(3) MB_Glaciers_R23p2-5.5km'!$BD92:CL92))</f>
        <v>1.0733302793870305</v>
      </c>
      <c r="CK92" s="2">
        <f>SQRT(SUMSQ('(3) MB_Glaciers_R23p2-5.5km'!$BD92:CM92))</f>
        <v>1.0834219596377233</v>
      </c>
      <c r="CL92" s="2">
        <f>SQRT(SUMSQ('(3) MB_Glaciers_R23p2-5.5km'!$BD92:CN92))</f>
        <v>1.0932084697577522</v>
      </c>
      <c r="CM92" s="2">
        <f>SQRT(SUMSQ('(3) MB_Glaciers_R23p2-5.5km'!$BD92:CO92))</f>
        <v>1.1030008919600487</v>
      </c>
      <c r="CN92" s="2">
        <f>SQRT(SUMSQ('(3) MB_Glaciers_R23p2-5.5km'!$BD92:CP92))</f>
        <v>1.1114639853829258</v>
      </c>
      <c r="CO92" s="2">
        <f>SQRT(SUMSQ('(3) MB_Glaciers_R23p2-5.5km'!$BD92:CQ92))</f>
        <v>1.1236770203106496</v>
      </c>
      <c r="CP92" s="2">
        <f>SQRT(SUMSQ('(3) MB_Glaciers_R23p2-5.5km'!$BD92:CR92))</f>
        <v>1.1343014518287997</v>
      </c>
      <c r="CQ92" s="2">
        <f>SQRT(SUMSQ('(3) MB_Glaciers_R23p2-5.5km'!$BD92:CS92))</f>
        <v>1.1422431966001245</v>
      </c>
      <c r="CR92" s="2">
        <f>SQRT(SUMSQ('(3) MB_Glaciers_R23p2-5.5km'!$BD92:CT92))</f>
        <v>1.1503224231008948</v>
      </c>
      <c r="CS92" s="2">
        <f>SQRT(SUMSQ('(3) MB_Glaciers_R23p2-5.5km'!$BD92:CU92))</f>
        <v>1.1576268833034409</v>
      </c>
      <c r="CT92" s="2">
        <f>SQRT(SUMSQ('(3) MB_Glaciers_R23p2-5.5km'!$BD92:CV92))</f>
        <v>1.1648931159994875</v>
      </c>
      <c r="CU92" s="2">
        <f>SQRT(SUMSQ('(3) MB_Glaciers_R23p2-5.5km'!$BD92:CW92))</f>
        <v>1.1731754975563975</v>
      </c>
      <c r="CV92" s="2">
        <f>SQRT(SUMSQ('(3) MB_Glaciers_R23p2-5.5km'!$BD92:CX92))</f>
        <v>1.1811405238599402</v>
      </c>
    </row>
    <row r="93" spans="1:100" x14ac:dyDescent="0.2">
      <c r="A93" s="169" t="s">
        <v>60</v>
      </c>
      <c r="B93" s="3" t="s">
        <v>176</v>
      </c>
      <c r="C93" s="170">
        <f>'(3) MB_Glaciers_R23p2-5.5km'!C93</f>
        <v>-1.5108769987999999</v>
      </c>
      <c r="D93" s="170">
        <f>C93+'(3) MB_Glaciers_R23p2-5.5km'!D93</f>
        <v>-3.0417539975999999</v>
      </c>
      <c r="E93" s="170">
        <f>D93+'(3) MB_Glaciers_R23p2-5.5km'!E93</f>
        <v>-4.2026309963999999</v>
      </c>
      <c r="F93" s="170">
        <f>E93+'(3) MB_Glaciers_R23p2-5.5km'!F93</f>
        <v>-5.8035079952000004</v>
      </c>
      <c r="G93" s="170">
        <f>F93+'(3) MB_Glaciers_R23p2-5.5km'!G93</f>
        <v>-6.9678048643999997</v>
      </c>
      <c r="H93" s="170">
        <f>G93+'(3) MB_Glaciers_R23p2-5.5km'!H93</f>
        <v>-7.9855216039999997</v>
      </c>
      <c r="I93" s="170">
        <f>H93+'(3) MB_Glaciers_R23p2-5.5km'!I93</f>
        <v>-9.5166582139999996</v>
      </c>
      <c r="J93" s="170">
        <f>I93+'(3) MB_Glaciers_R23p2-5.5km'!J93</f>
        <v>-10.801214694399999</v>
      </c>
      <c r="K93" s="170">
        <f>J93+'(3) MB_Glaciers_R23p2-5.5km'!K93</f>
        <v>-12.039191045199999</v>
      </c>
      <c r="L93" s="170">
        <f>K93+'(3) MB_Glaciers_R23p2-5.5km'!L93</f>
        <v>-13.270587266399998</v>
      </c>
      <c r="M93" s="170">
        <f>L93+'(3) MB_Glaciers_R23p2-5.5km'!M93</f>
        <v>-14.655403357999997</v>
      </c>
      <c r="N93" s="170">
        <f>M93+'(3) MB_Glaciers_R23p2-5.5km'!N93</f>
        <v>-16.273639319999997</v>
      </c>
      <c r="O93" s="170">
        <f>N93+'(3) MB_Glaciers_R23p2-5.5km'!O93</f>
        <v>-17.995295152399997</v>
      </c>
      <c r="P93" s="170">
        <f>O93+'(3) MB_Glaciers_R23p2-5.5km'!P93</f>
        <v>-19.330370855199998</v>
      </c>
      <c r="Q93" s="170">
        <f>P93+'(3) MB_Glaciers_R23p2-5.5km'!Q93</f>
        <v>-20.338866428399999</v>
      </c>
      <c r="R93" s="170">
        <f>Q93+'(3) MB_Glaciers_R23p2-5.5km'!R93</f>
        <v>-21.133877228399999</v>
      </c>
      <c r="S93" s="170">
        <f>R93+'(3) MB_Glaciers_R23p2-5.5km'!S93</f>
        <v>-22.563659228399999</v>
      </c>
      <c r="T93" s="170">
        <f>S93+'(3) MB_Glaciers_R23p2-5.5km'!T93</f>
        <v>-23.728476644399997</v>
      </c>
      <c r="U93" s="170">
        <f>T93+'(3) MB_Glaciers_R23p2-5.5km'!U93</f>
        <v>-24.915168943399998</v>
      </c>
      <c r="V93" s="170">
        <f>U93+'(3) MB_Glaciers_R23p2-5.5km'!V93</f>
        <v>-26.252223388199997</v>
      </c>
      <c r="W93" s="170">
        <f>V93+'(3) MB_Glaciers_R23p2-5.5km'!W93</f>
        <v>-27.371870402199999</v>
      </c>
      <c r="X93" s="170">
        <f>W93+'(3) MB_Glaciers_R23p2-5.5km'!X93</f>
        <v>-28.291982096599998</v>
      </c>
      <c r="Y93" s="170">
        <f>X93+'(3) MB_Glaciers_R23p2-5.5km'!Y93</f>
        <v>-29.599555590599998</v>
      </c>
      <c r="Z93" s="170">
        <f>Y93+'(3) MB_Glaciers_R23p2-5.5km'!Z93</f>
        <v>-30.6321463106</v>
      </c>
      <c r="AA93" s="170">
        <f>Z93+'(3) MB_Glaciers_R23p2-5.5km'!AA93</f>
        <v>-31.1802912946</v>
      </c>
      <c r="AB93" s="170">
        <f>AA93+'(3) MB_Glaciers_R23p2-5.5km'!AB93</f>
        <v>-31.9806975272</v>
      </c>
      <c r="AC93" s="170">
        <f>AB93+'(3) MB_Glaciers_R23p2-5.5km'!AC93</f>
        <v>-32.645271767200001</v>
      </c>
      <c r="AD93" s="170">
        <f>AC93+'(3) MB_Glaciers_R23p2-5.5km'!AD93</f>
        <v>-33.844577574799999</v>
      </c>
      <c r="AE93" s="170">
        <f>AD93+'(3) MB_Glaciers_R23p2-5.5km'!AE93</f>
        <v>-35.249717777999997</v>
      </c>
      <c r="AF93" s="170">
        <f>AE93+'(3) MB_Glaciers_R23p2-5.5km'!AF93</f>
        <v>-36.381813092999998</v>
      </c>
      <c r="AG93" s="170">
        <f>AF93+'(3) MB_Glaciers_R23p2-5.5km'!AG93</f>
        <v>-37.647147356399998</v>
      </c>
      <c r="AH93" s="170">
        <f>AG93+'(3) MB_Glaciers_R23p2-5.5km'!AH93</f>
        <v>-38.934980763399999</v>
      </c>
      <c r="AI93" s="170">
        <f>AH93+'(3) MB_Glaciers_R23p2-5.5km'!AI93</f>
        <v>-40.349018943399997</v>
      </c>
      <c r="AJ93" s="170">
        <f>AI93+'(3) MB_Glaciers_R23p2-5.5km'!AJ93</f>
        <v>-40.578919639399999</v>
      </c>
      <c r="AK93" s="170">
        <f>AJ93+'(3) MB_Glaciers_R23p2-5.5km'!AK93</f>
        <v>-41.958113255800001</v>
      </c>
      <c r="AL93" s="170">
        <f>AK93+'(3) MB_Glaciers_R23p2-5.5km'!AL93</f>
        <v>-42.939543426</v>
      </c>
      <c r="AM93" s="170">
        <f>AL93+'(3) MB_Glaciers_R23p2-5.5km'!AM93</f>
        <v>-44.7543308662</v>
      </c>
      <c r="AN93" s="170">
        <f>AM93+'(3) MB_Glaciers_R23p2-5.5km'!AN93</f>
        <v>-46.410637174000001</v>
      </c>
      <c r="AO93" s="170">
        <f>AN93+'(3) MB_Glaciers_R23p2-5.5km'!AO93</f>
        <v>-47.9014312252</v>
      </c>
      <c r="AP93" s="170">
        <f>AO93+'(3) MB_Glaciers_R23p2-5.5km'!AP93</f>
        <v>-49.342675047199997</v>
      </c>
      <c r="AQ93" s="170">
        <f>AP93+'(3) MB_Glaciers_R23p2-5.5km'!AQ93</f>
        <v>-50.819255456799993</v>
      </c>
      <c r="AR93" s="170">
        <f>AQ93+'(3) MB_Glaciers_R23p2-5.5km'!AR93</f>
        <v>-51.926476662799992</v>
      </c>
      <c r="AS93" s="170">
        <f>AR93+'(3) MB_Glaciers_R23p2-5.5km'!AS93</f>
        <v>-53.256941695799995</v>
      </c>
      <c r="AT93" s="170">
        <f>AS93+'(3) MB_Glaciers_R23p2-5.5km'!AT93</f>
        <v>-54.929612457399998</v>
      </c>
      <c r="AU93" s="170">
        <f>AT93+'(3) MB_Glaciers_R23p2-5.5km'!AU93</f>
        <v>-56.468412080199997</v>
      </c>
      <c r="AV93" s="170">
        <f>AU93+'(3) MB_Glaciers_R23p2-5.5km'!AV93</f>
        <v>-57.887763304199993</v>
      </c>
      <c r="AW93" s="2">
        <f>AV93+'(3) MB_Glaciers_R23p2-5.5km'!AW93</f>
        <v>-59.179464049999993</v>
      </c>
      <c r="BB93" s="2">
        <f>SQRT('(5) year_D_R23p2-5.5km'!BN91^2+'(5) year_D_R23p2-5.5km'!$M91^2)</f>
        <v>0.48779314104443966</v>
      </c>
      <c r="BC93" s="2">
        <f>SQRT(SUMSQ('(3) MB_Glaciers_R23p2-5.5km'!$BD93:BE93))</f>
        <v>0.61795607261713403</v>
      </c>
      <c r="BD93" s="2">
        <f>SQRT(SUMSQ('(3) MB_Glaciers_R23p2-5.5km'!$BD93:BF93))</f>
        <v>0.68397369810551822</v>
      </c>
      <c r="BE93" s="2">
        <f>SQRT(SUMSQ('(3) MB_Glaciers_R23p2-5.5km'!$BD93:BG93))</f>
        <v>0.73019027176790297</v>
      </c>
      <c r="BF93" s="2">
        <f>SQRT(SUMSQ('(3) MB_Glaciers_R23p2-5.5km'!$BD93:BH93))</f>
        <v>0.77620978831061238</v>
      </c>
      <c r="BG93" s="2">
        <f>SQRT(SUMSQ('(3) MB_Glaciers_R23p2-5.5km'!$BD93:BI93))</f>
        <v>0.82889915335800002</v>
      </c>
      <c r="BH93" s="2">
        <f>SQRT(SUMSQ('(3) MB_Glaciers_R23p2-5.5km'!$BD93:BJ93))</f>
        <v>0.89195486466994522</v>
      </c>
      <c r="BI93" s="2">
        <f>SQRT(SUMSQ('(3) MB_Glaciers_R23p2-5.5km'!$BD93:BK93))</f>
        <v>0.96830790333655603</v>
      </c>
      <c r="BJ93" s="2">
        <f>SQRT(SUMSQ('(3) MB_Glaciers_R23p2-5.5km'!$BD93:BL93))</f>
        <v>1.0590025317093132</v>
      </c>
      <c r="BK93" s="2">
        <f>SQRT(SUMSQ('(3) MB_Glaciers_R23p2-5.5km'!$BD93:BM93))</f>
        <v>1.1420789655386963</v>
      </c>
      <c r="BL93" s="2">
        <f>SQRT(SUMSQ('(3) MB_Glaciers_R23p2-5.5km'!$BD93:BN93))</f>
        <v>1.2015532716401147</v>
      </c>
      <c r="BM93" s="2">
        <f>SQRT(SUMSQ('(3) MB_Glaciers_R23p2-5.5km'!$BD93:BO93))</f>
        <v>1.2443441330857223</v>
      </c>
      <c r="BN93" s="2">
        <f>SQRT(SUMSQ('(3) MB_Glaciers_R23p2-5.5km'!$BD93:BP93))</f>
        <v>1.2760212883720807</v>
      </c>
      <c r="BO93" s="2">
        <f>SQRT(SUMSQ('(3) MB_Glaciers_R23p2-5.5km'!$BD93:BQ93))</f>
        <v>1.3007967314028599</v>
      </c>
      <c r="BP93" s="2">
        <f>SQRT(SUMSQ('(3) MB_Glaciers_R23p2-5.5km'!$BD93:BR93))</f>
        <v>1.3175742432646769</v>
      </c>
      <c r="BQ93" s="2">
        <f>SQRT(SUMSQ('(3) MB_Glaciers_R23p2-5.5km'!$BD93:BS93))</f>
        <v>1.3389166946830859</v>
      </c>
      <c r="BR93" s="2">
        <f>SQRT(SUMSQ('(3) MB_Glaciers_R23p2-5.5km'!$BD93:BT93))</f>
        <v>1.361451984116572</v>
      </c>
      <c r="BS93" s="2">
        <f>SQRT(SUMSQ('(3) MB_Glaciers_R23p2-5.5km'!$BD93:BU93))</f>
        <v>1.3831867203733312</v>
      </c>
      <c r="BT93" s="2">
        <f>SQRT(SUMSQ('(3) MB_Glaciers_R23p2-5.5km'!$BD93:BV93))</f>
        <v>1.4013604565546103</v>
      </c>
      <c r="BU93" s="2">
        <f>SQRT(SUMSQ('(3) MB_Glaciers_R23p2-5.5km'!$BD93:BW93))</f>
        <v>1.4207769629873626</v>
      </c>
      <c r="BV93" s="2">
        <f>SQRT(SUMSQ('(3) MB_Glaciers_R23p2-5.5km'!$BD93:BX93))</f>
        <v>1.4410792578111709</v>
      </c>
      <c r="BW93" s="2">
        <f>SQRT(SUMSQ('(3) MB_Glaciers_R23p2-5.5km'!$BD93:BY93))</f>
        <v>1.4645758631262742</v>
      </c>
      <c r="BX93" s="2">
        <f>SQRT(SUMSQ('(3) MB_Glaciers_R23p2-5.5km'!$BD93:BZ93))</f>
        <v>1.4869047972728116</v>
      </c>
      <c r="BY93" s="2">
        <f>SQRT(SUMSQ('(3) MB_Glaciers_R23p2-5.5km'!$BD93:CA93))</f>
        <v>1.4985478230552702</v>
      </c>
      <c r="BZ93" s="2">
        <f>SQRT(SUMSQ('(3) MB_Glaciers_R23p2-5.5km'!$BD93:CB93))</f>
        <v>1.5103904594504041</v>
      </c>
      <c r="CA93" s="2">
        <f>SQRT(SUMSQ('(3) MB_Glaciers_R23p2-5.5km'!$BD93:CC93))</f>
        <v>1.5236668939025253</v>
      </c>
      <c r="CB93" s="2">
        <f>SQRT(SUMSQ('(3) MB_Glaciers_R23p2-5.5km'!$BD93:CD93))</f>
        <v>1.5460968672616533</v>
      </c>
      <c r="CC93" s="2">
        <f>SQRT(SUMSQ('(3) MB_Glaciers_R23p2-5.5km'!$BD93:CE93))</f>
        <v>1.5670847463582407</v>
      </c>
      <c r="CD93" s="2">
        <f>SQRT(SUMSQ('(3) MB_Glaciers_R23p2-5.5km'!$BD93:CF93))</f>
        <v>1.5895149152565138</v>
      </c>
      <c r="CE93" s="2">
        <f>SQRT(SUMSQ('(3) MB_Glaciers_R23p2-5.5km'!$BD93:CG93))</f>
        <v>1.5970622203913833</v>
      </c>
      <c r="CF93" s="2">
        <f>SQRT(SUMSQ('(3) MB_Glaciers_R23p2-5.5km'!$BD93:CH93))</f>
        <v>1.6065802323018412</v>
      </c>
      <c r="CG93" s="2">
        <f>SQRT(SUMSQ('(3) MB_Glaciers_R23p2-5.5km'!$BD93:CI93))</f>
        <v>1.6161941762044523</v>
      </c>
      <c r="CH93" s="2">
        <f>SQRT(SUMSQ('(3) MB_Glaciers_R23p2-5.5km'!$BD93:CJ93))</f>
        <v>1.6259309668412307</v>
      </c>
      <c r="CI93" s="2">
        <f>SQRT(SUMSQ('(3) MB_Glaciers_R23p2-5.5km'!$BD93:CK93))</f>
        <v>1.6366921488513941</v>
      </c>
      <c r="CJ93" s="2">
        <f>SQRT(SUMSQ('(3) MB_Glaciers_R23p2-5.5km'!$BD93:CL93))</f>
        <v>1.6444814474890779</v>
      </c>
      <c r="CK93" s="2">
        <f>SQRT(SUMSQ('(3) MB_Glaciers_R23p2-5.5km'!$BD93:CM93))</f>
        <v>1.6523368973056454</v>
      </c>
      <c r="CL93" s="2">
        <f>SQRT(SUMSQ('(3) MB_Glaciers_R23p2-5.5km'!$BD93:CN93))</f>
        <v>1.6622493648233283</v>
      </c>
      <c r="CM93" s="2">
        <f>SQRT(SUMSQ('(3) MB_Glaciers_R23p2-5.5km'!$BD93:CO93))</f>
        <v>1.6721771828106089</v>
      </c>
      <c r="CN93" s="2">
        <f>SQRT(SUMSQ('(3) MB_Glaciers_R23p2-5.5km'!$BD93:CP93))</f>
        <v>1.6824953974701815</v>
      </c>
      <c r="CO93" s="2">
        <f>SQRT(SUMSQ('(3) MB_Glaciers_R23p2-5.5km'!$BD93:CQ93))</f>
        <v>1.6952498211734626</v>
      </c>
      <c r="CP93" s="2">
        <f>SQRT(SUMSQ('(3) MB_Glaciers_R23p2-5.5km'!$BD93:CR93))</f>
        <v>1.7075722592857694</v>
      </c>
      <c r="CQ93" s="2">
        <f>SQRT(SUMSQ('(3) MB_Glaciers_R23p2-5.5km'!$BD93:CS93))</f>
        <v>1.7200726034820044</v>
      </c>
      <c r="CR93" s="2">
        <f>SQRT(SUMSQ('(3) MB_Glaciers_R23p2-5.5km'!$BD93:CT93))</f>
        <v>1.7303384309012557</v>
      </c>
      <c r="CS93" s="2">
        <f>SQRT(SUMSQ('(3) MB_Glaciers_R23p2-5.5km'!$BD93:CU93))</f>
        <v>1.7418831547245337</v>
      </c>
      <c r="CT93" s="2">
        <f>SQRT(SUMSQ('(3) MB_Glaciers_R23p2-5.5km'!$BD93:CV93))</f>
        <v>1.754037760403194</v>
      </c>
      <c r="CU93" s="2">
        <f>SQRT(SUMSQ('(3) MB_Glaciers_R23p2-5.5km'!$BD93:CW93))</f>
        <v>1.7664030293866075</v>
      </c>
      <c r="CV93" s="2">
        <f>SQRT(SUMSQ('(3) MB_Glaciers_R23p2-5.5km'!$BD93:CX93))</f>
        <v>1.7782986764527071</v>
      </c>
    </row>
    <row r="94" spans="1:100" x14ac:dyDescent="0.2">
      <c r="A94" s="169" t="s">
        <v>129</v>
      </c>
      <c r="B94" s="3" t="s">
        <v>176</v>
      </c>
      <c r="C94" s="170">
        <f>'(3) MB_Glaciers_R23p2-5.5km'!C94</f>
        <v>-1.6537999999999999</v>
      </c>
      <c r="D94" s="170">
        <f>C94+'(3) MB_Glaciers_R23p2-5.5km'!D94</f>
        <v>-3.2375999999999996</v>
      </c>
      <c r="E94" s="170">
        <f>D94+'(3) MB_Glaciers_R23p2-5.5km'!E94</f>
        <v>-4.5013999999999994</v>
      </c>
      <c r="F94" s="170">
        <f>E94+'(3) MB_Glaciers_R23p2-5.5km'!F94</f>
        <v>-6.0551999999999992</v>
      </c>
      <c r="G94" s="170">
        <f>F94+'(3) MB_Glaciers_R23p2-5.5km'!G94</f>
        <v>-7.1689999999999987</v>
      </c>
      <c r="H94" s="170">
        <f>G94+'(3) MB_Glaciers_R23p2-5.5km'!H94</f>
        <v>-8.0327999999999982</v>
      </c>
      <c r="I94" s="170">
        <f>H94+'(3) MB_Glaciers_R23p2-5.5km'!I94</f>
        <v>-9.7065999999999981</v>
      </c>
      <c r="J94" s="170">
        <f>I94+'(3) MB_Glaciers_R23p2-5.5km'!J94</f>
        <v>-11.130399999999998</v>
      </c>
      <c r="K94" s="170">
        <f>J94+'(3) MB_Glaciers_R23p2-5.5km'!K94</f>
        <v>-12.444199999999999</v>
      </c>
      <c r="L94" s="170">
        <f>K94+'(3) MB_Glaciers_R23p2-5.5km'!L94</f>
        <v>-13.687999999999999</v>
      </c>
      <c r="M94" s="170">
        <f>L94+'(3) MB_Glaciers_R23p2-5.5km'!M94</f>
        <v>-15.401799999999998</v>
      </c>
      <c r="N94" s="170">
        <f>M94+'(3) MB_Glaciers_R23p2-5.5km'!N94</f>
        <v>-17.595599999999997</v>
      </c>
      <c r="O94" s="170">
        <f>N94+'(3) MB_Glaciers_R23p2-5.5km'!O94</f>
        <v>-19.969399999999997</v>
      </c>
      <c r="P94" s="170">
        <f>O94+'(3) MB_Glaciers_R23p2-5.5km'!P94</f>
        <v>-21.723199999999995</v>
      </c>
      <c r="Q94" s="170">
        <f>P94+'(3) MB_Glaciers_R23p2-5.5km'!Q94</f>
        <v>-23.016999999999996</v>
      </c>
      <c r="R94" s="170">
        <f>Q94+'(3) MB_Glaciers_R23p2-5.5km'!R94</f>
        <v>-23.690799999999996</v>
      </c>
      <c r="S94" s="170">
        <f>R94+'(3) MB_Glaciers_R23p2-5.5km'!S94</f>
        <v>-25.530687799999995</v>
      </c>
      <c r="T94" s="170">
        <f>S94+'(3) MB_Glaciers_R23p2-5.5km'!T94</f>
        <v>-26.913299599999995</v>
      </c>
      <c r="U94" s="170">
        <f>T94+'(3) MB_Glaciers_R23p2-5.5km'!U94</f>
        <v>-28.081999199999995</v>
      </c>
      <c r="V94" s="170">
        <f>U94+'(3) MB_Glaciers_R23p2-5.5km'!V94</f>
        <v>-29.476786599999997</v>
      </c>
      <c r="W94" s="170">
        <f>V94+'(3) MB_Glaciers_R23p2-5.5km'!W94</f>
        <v>-30.557661799999998</v>
      </c>
      <c r="X94" s="170">
        <f>W94+'(3) MB_Glaciers_R23p2-5.5km'!X94</f>
        <v>-31.578719799999998</v>
      </c>
      <c r="Y94" s="170">
        <f>X94+'(3) MB_Glaciers_R23p2-5.5km'!Y94</f>
        <v>-33.126310198999995</v>
      </c>
      <c r="Z94" s="170">
        <f>Y94+'(3) MB_Glaciers_R23p2-5.5km'!Z94</f>
        <v>-34.123250129199995</v>
      </c>
      <c r="AA94" s="170">
        <f>Z94+'(3) MB_Glaciers_R23p2-5.5km'!AA94</f>
        <v>-34.282900026799993</v>
      </c>
      <c r="AB94" s="170">
        <f>AA94+'(3) MB_Glaciers_R23p2-5.5km'!AB94</f>
        <v>-35.136398212199992</v>
      </c>
      <c r="AC94" s="170">
        <f>AB94+'(3) MB_Glaciers_R23p2-5.5km'!AC94</f>
        <v>-35.563744685399996</v>
      </c>
      <c r="AD94" s="170">
        <f>AC94+'(3) MB_Glaciers_R23p2-5.5km'!AD94</f>
        <v>-37.172825422799995</v>
      </c>
      <c r="AE94" s="170">
        <f>AD94+'(3) MB_Glaciers_R23p2-5.5km'!AE94</f>
        <v>-38.863044480599996</v>
      </c>
      <c r="AF94" s="170">
        <f>AE94+'(3) MB_Glaciers_R23p2-5.5km'!AF94</f>
        <v>-40.221041422599995</v>
      </c>
      <c r="AG94" s="170">
        <f>AF94+'(3) MB_Glaciers_R23p2-5.5km'!AG94</f>
        <v>-41.461504406199992</v>
      </c>
      <c r="AH94" s="170">
        <f>AG94+'(3) MB_Glaciers_R23p2-5.5km'!AH94</f>
        <v>-42.624433431399993</v>
      </c>
      <c r="AI94" s="170">
        <f>AH94+'(3) MB_Glaciers_R23p2-5.5km'!AI94</f>
        <v>-44.198728360599993</v>
      </c>
      <c r="AJ94" s="170">
        <f>AI94+'(3) MB_Glaciers_R23p2-5.5km'!AJ94</f>
        <v>-43.776522796599991</v>
      </c>
      <c r="AK94" s="170">
        <f>AJ94+'(3) MB_Glaciers_R23p2-5.5km'!AK94</f>
        <v>-45.573761426999994</v>
      </c>
      <c r="AL94" s="170">
        <f>AK94+'(3) MB_Glaciers_R23p2-5.5km'!AL94</f>
        <v>-46.320825892199991</v>
      </c>
      <c r="AM94" s="170">
        <f>AL94+'(3) MB_Glaciers_R23p2-5.5km'!AM94</f>
        <v>-48.264466008999989</v>
      </c>
      <c r="AN94" s="170">
        <f>AM94+'(3) MB_Glaciers_R23p2-5.5km'!AN94</f>
        <v>-49.988868452999988</v>
      </c>
      <c r="AO94" s="170">
        <f>AN94+'(3) MB_Glaciers_R23p2-5.5km'!AO94</f>
        <v>-51.059207500999989</v>
      </c>
      <c r="AP94" s="170">
        <f>AO94+'(3) MB_Glaciers_R23p2-5.5km'!AP94</f>
        <v>-51.665139695399986</v>
      </c>
      <c r="AQ94" s="170">
        <f>AP94+'(3) MB_Glaciers_R23p2-5.5km'!AQ94</f>
        <v>-52.510410174799986</v>
      </c>
      <c r="AR94" s="170">
        <f>AQ94+'(3) MB_Glaciers_R23p2-5.5km'!AR94</f>
        <v>-52.776412505999986</v>
      </c>
      <c r="AS94" s="170">
        <f>AR94+'(3) MB_Glaciers_R23p2-5.5km'!AS94</f>
        <v>-53.439736775599982</v>
      </c>
      <c r="AT94" s="170">
        <f>AS94+'(3) MB_Glaciers_R23p2-5.5km'!AT94</f>
        <v>-54.447983338799986</v>
      </c>
      <c r="AU94" s="170">
        <f>AT94+'(3) MB_Glaciers_R23p2-5.5km'!AU94</f>
        <v>-55.172869365199986</v>
      </c>
      <c r="AV94" s="170">
        <f>AU94+'(3) MB_Glaciers_R23p2-5.5km'!AV94</f>
        <v>-55.710635959199983</v>
      </c>
      <c r="AW94" s="2">
        <f>AV94+'(3) MB_Glaciers_R23p2-5.5km'!AW94</f>
        <v>-55.938878581199987</v>
      </c>
      <c r="BB94" s="2">
        <f>SQRT('(5) year_D_R23p2-5.5km'!BN92^2+'(5) year_D_R23p2-5.5km'!$M92^2)</f>
        <v>3.5082691341848378</v>
      </c>
      <c r="BC94" s="2">
        <f>SQRT(SUMSQ('(3) MB_Glaciers_R23p2-5.5km'!$BD94:BE94))</f>
        <v>4.9164575431360804</v>
      </c>
      <c r="BD94" s="2">
        <f>SQRT(SUMSQ('(3) MB_Glaciers_R23p2-5.5km'!$BD94:BF94))</f>
        <v>5.8272621620973943</v>
      </c>
      <c r="BE94" s="2">
        <f>SQRT(SUMSQ('(3) MB_Glaciers_R23p2-5.5km'!$BD94:BG94))</f>
        <v>6.4761140158438923</v>
      </c>
      <c r="BF94" s="2">
        <f>SQRT(SUMSQ('(3) MB_Glaciers_R23p2-5.5km'!$BD94:BH94))</f>
        <v>6.9562349148559157</v>
      </c>
      <c r="BG94" s="2">
        <f>SQRT(SUMSQ('(3) MB_Glaciers_R23p2-5.5km'!$BD94:BI94))</f>
        <v>7.3163355964080621</v>
      </c>
      <c r="BH94" s="2">
        <f>SQRT(SUMSQ('(3) MB_Glaciers_R23p2-5.5km'!$BD94:BJ94))</f>
        <v>7.5860117156954461</v>
      </c>
      <c r="BI94" s="2">
        <f>SQRT(SUMSQ('(3) MB_Glaciers_R23p2-5.5km'!$BD94:BK94))</f>
        <v>7.7873099389692628</v>
      </c>
      <c r="BJ94" s="2">
        <f>SQRT(SUMSQ('(3) MB_Glaciers_R23p2-5.5km'!$BD94:BL94))</f>
        <v>7.9349781732950273</v>
      </c>
      <c r="BK94" s="2">
        <f>SQRT(SUMSQ('(3) MB_Glaciers_R23p2-5.5km'!$BD94:BM94))</f>
        <v>8.0404980794965226</v>
      </c>
      <c r="BL94" s="2">
        <f>SQRT(SUMSQ('(3) MB_Glaciers_R23p2-5.5km'!$BD94:BN94))</f>
        <v>8.1135705541409582</v>
      </c>
      <c r="BM94" s="2">
        <f>SQRT(SUMSQ('(3) MB_Glaciers_R23p2-5.5km'!$BD94:BO94))</f>
        <v>8.1620256336615444</v>
      </c>
      <c r="BN94" s="2">
        <f>SQRT(SUMSQ('(3) MB_Glaciers_R23p2-5.5km'!$BD94:BP94))</f>
        <v>8.1919660223339843</v>
      </c>
      <c r="BO94" s="2">
        <f>SQRT(SUMSQ('(3) MB_Glaciers_R23p2-5.5km'!$BD94:BQ94))</f>
        <v>8.2087676854819946</v>
      </c>
      <c r="BP94" s="2">
        <f>SQRT(SUMSQ('(3) MB_Glaciers_R23p2-5.5km'!$BD94:BR94))</f>
        <v>8.2174253550167791</v>
      </c>
      <c r="BQ94" s="2">
        <f>SQRT(SUMSQ('(3) MB_Glaciers_R23p2-5.5km'!$BD94:BS94))</f>
        <v>8.2230199023222923</v>
      </c>
      <c r="BR94" s="2">
        <f>SQRT(SUMSQ('(3) MB_Glaciers_R23p2-5.5km'!$BD94:BT94))</f>
        <v>8.2294010862430298</v>
      </c>
      <c r="BS94" s="2">
        <f>SQRT(SUMSQ('(3) MB_Glaciers_R23p2-5.5km'!$BD94:BU94))</f>
        <v>8.2377811601942152</v>
      </c>
      <c r="BT94" s="2">
        <f>SQRT(SUMSQ('(3) MB_Glaciers_R23p2-5.5km'!$BD94:BV94))</f>
        <v>8.2460295695311387</v>
      </c>
      <c r="BU94" s="2">
        <f>SQRT(SUMSQ('(3) MB_Glaciers_R23p2-5.5km'!$BD94:BW94))</f>
        <v>8.2520683722670274</v>
      </c>
      <c r="BV94" s="2">
        <f>SQRT(SUMSQ('(3) MB_Glaciers_R23p2-5.5km'!$BD94:BX94))</f>
        <v>8.2578719136072927</v>
      </c>
      <c r="BW94" s="2">
        <f>SQRT(SUMSQ('(3) MB_Glaciers_R23p2-5.5km'!$BD94:BY94))</f>
        <v>8.2632107059074116</v>
      </c>
      <c r="BX94" s="2">
        <f>SQRT(SUMSQ('(3) MB_Glaciers_R23p2-5.5km'!$BD94:BZ94))</f>
        <v>8.2711182106783525</v>
      </c>
      <c r="BY94" s="2">
        <f>SQRT(SUMSQ('(3) MB_Glaciers_R23p2-5.5km'!$BD94:CA94))</f>
        <v>8.27945900139723</v>
      </c>
      <c r="BZ94" s="2">
        <f>SQRT(SUMSQ('(3) MB_Glaciers_R23p2-5.5km'!$BD94:CB94))</f>
        <v>8.2831594920853533</v>
      </c>
      <c r="CA94" s="2">
        <f>SQRT(SUMSQ('(3) MB_Glaciers_R23p2-5.5km'!$BD94:CC94))</f>
        <v>8.2877928979245397</v>
      </c>
      <c r="CB94" s="2">
        <f>SQRT(SUMSQ('(3) MB_Glaciers_R23p2-5.5km'!$BD94:CD94))</f>
        <v>8.2939701458578838</v>
      </c>
      <c r="CC94" s="2">
        <f>SQRT(SUMSQ('(3) MB_Glaciers_R23p2-5.5km'!$BD94:CE94))</f>
        <v>8.296656378297504</v>
      </c>
      <c r="CD94" s="2">
        <f>SQRT(SUMSQ('(3) MB_Glaciers_R23p2-5.5km'!$BD94:CF94))</f>
        <v>8.3004400496467063</v>
      </c>
      <c r="CE94" s="2">
        <f>SQRT(SUMSQ('(3) MB_Glaciers_R23p2-5.5km'!$BD94:CG94))</f>
        <v>8.3051594340004353</v>
      </c>
      <c r="CF94" s="2">
        <f>SQRT(SUMSQ('(3) MB_Glaciers_R23p2-5.5km'!$BD94:CH94))</f>
        <v>8.3104122633869775</v>
      </c>
      <c r="CG94" s="2">
        <f>SQRT(SUMSQ('(3) MB_Glaciers_R23p2-5.5km'!$BD94:CI94))</f>
        <v>8.3163527160373665</v>
      </c>
      <c r="CH94" s="2">
        <f>SQRT(SUMSQ('(3) MB_Glaciers_R23p2-5.5km'!$BD94:CJ94))</f>
        <v>8.3234125060571742</v>
      </c>
      <c r="CI94" s="2">
        <f>SQRT(SUMSQ('(3) MB_Glaciers_R23p2-5.5km'!$BD94:CK94))</f>
        <v>8.3310716838904266</v>
      </c>
      <c r="CJ94" s="2">
        <f>SQRT(SUMSQ('(3) MB_Glaciers_R23p2-5.5km'!$BD94:CL94))</f>
        <v>8.3371336712705997</v>
      </c>
      <c r="CK94" s="2">
        <f>SQRT(SUMSQ('(3) MB_Glaciers_R23p2-5.5km'!$BD94:CM94))</f>
        <v>8.3404446165767112</v>
      </c>
      <c r="CL94" s="2">
        <f>SQRT(SUMSQ('(3) MB_Glaciers_R23p2-5.5km'!$BD94:CN94))</f>
        <v>8.3436805246656487</v>
      </c>
      <c r="CM94" s="2">
        <f>SQRT(SUMSQ('(3) MB_Glaciers_R23p2-5.5km'!$BD94:CO94))</f>
        <v>8.3469991029920116</v>
      </c>
      <c r="CN94" s="2">
        <f>SQRT(SUMSQ('(3) MB_Glaciers_R23p2-5.5km'!$BD94:CP94))</f>
        <v>8.3498702521346857</v>
      </c>
      <c r="CO94" s="2">
        <f>SQRT(SUMSQ('(3) MB_Glaciers_R23p2-5.5km'!$BD94:CQ94))</f>
        <v>8.3533628221208645</v>
      </c>
      <c r="CP94" s="2">
        <f>SQRT(SUMSQ('(3) MB_Glaciers_R23p2-5.5km'!$BD94:CR94))</f>
        <v>8.3570698554113712</v>
      </c>
      <c r="CQ94" s="2">
        <f>SQRT(SUMSQ('(3) MB_Glaciers_R23p2-5.5km'!$BD94:CS94))</f>
        <v>8.3604882232842197</v>
      </c>
      <c r="CR94" s="2">
        <f>SQRT(SUMSQ('(3) MB_Glaciers_R23p2-5.5km'!$BD94:CT94))</f>
        <v>8.3639211526934645</v>
      </c>
      <c r="CS94" s="2">
        <f>SQRT(SUMSQ('(3) MB_Glaciers_R23p2-5.5km'!$BD94:CU94))</f>
        <v>8.3669141343552429</v>
      </c>
      <c r="CT94" s="2">
        <f>SQRT(SUMSQ('(3) MB_Glaciers_R23p2-5.5km'!$BD94:CV94))</f>
        <v>8.3696029740183757</v>
      </c>
      <c r="CU94" s="2">
        <f>SQRT(SUMSQ('(3) MB_Glaciers_R23p2-5.5km'!$BD94:CW94))</f>
        <v>8.3722456490601385</v>
      </c>
      <c r="CV94" s="2">
        <f>SQRT(SUMSQ('(3) MB_Glaciers_R23p2-5.5km'!$BD94:CX94))</f>
        <v>8.3750524506057573</v>
      </c>
    </row>
    <row r="95" spans="1:100" x14ac:dyDescent="0.2">
      <c r="A95" s="169" t="s">
        <v>130</v>
      </c>
      <c r="B95" s="3" t="s">
        <v>176</v>
      </c>
      <c r="C95" s="170">
        <f>'(3) MB_Glaciers_R23p2-5.5km'!C95</f>
        <v>-0.4722048098999998</v>
      </c>
      <c r="D95" s="170">
        <f>C95+'(3) MB_Glaciers_R23p2-5.5km'!D95</f>
        <v>-0.9444096197999996</v>
      </c>
      <c r="E95" s="170">
        <f>D95+'(3) MB_Glaciers_R23p2-5.5km'!E95</f>
        <v>-1.2466144296999992</v>
      </c>
      <c r="F95" s="170">
        <f>E95+'(3) MB_Glaciers_R23p2-5.5km'!F95</f>
        <v>-1.718819239599999</v>
      </c>
      <c r="G95" s="170">
        <f>F95+'(3) MB_Glaciers_R23p2-5.5km'!G95</f>
        <v>-1.945286778999999</v>
      </c>
      <c r="H95" s="170">
        <f>G95+'(3) MB_Glaciers_R23p2-5.5km'!H95</f>
        <v>-2.034869593799999</v>
      </c>
      <c r="I95" s="170">
        <f>H95+'(3) MB_Glaciers_R23p2-5.5km'!I95</f>
        <v>-2.5087151380999986</v>
      </c>
      <c r="J95" s="170">
        <f>I95+'(3) MB_Glaciers_R23p2-5.5km'!J95</f>
        <v>-2.8568234118999984</v>
      </c>
      <c r="K95" s="170">
        <f>J95+'(3) MB_Glaciers_R23p2-5.5km'!K95</f>
        <v>-3.169194415199998</v>
      </c>
      <c r="L95" s="170">
        <f>K95+'(3) MB_Glaciers_R23p2-5.5km'!L95</f>
        <v>-3.4658281479999977</v>
      </c>
      <c r="M95" s="170">
        <f>L95+'(3) MB_Glaciers_R23p2-5.5km'!M95</f>
        <v>-3.8855771561999974</v>
      </c>
      <c r="N95" s="170">
        <f>M95+'(3) MB_Glaciers_R23p2-5.5km'!N95</f>
        <v>-4.5395888938999978</v>
      </c>
      <c r="O95" s="170">
        <f>N95+'(3) MB_Glaciers_R23p2-5.5km'!O95</f>
        <v>-5.2678633610999981</v>
      </c>
      <c r="P95" s="170">
        <f>O95+'(3) MB_Glaciers_R23p2-5.5km'!P95</f>
        <v>-5.7504005577999981</v>
      </c>
      <c r="Q95" s="170">
        <f>P95+'(3) MB_Glaciers_R23p2-5.5km'!Q95</f>
        <v>-6.0260530298999981</v>
      </c>
      <c r="R95" s="170">
        <f>Q95+'(3) MB_Glaciers_R23p2-5.5km'!R95</f>
        <v>-5.9959682314999982</v>
      </c>
      <c r="S95" s="170">
        <f>R95+'(3) MB_Glaciers_R23p2-5.5km'!S95</f>
        <v>-6.5513397378999985</v>
      </c>
      <c r="T95" s="170">
        <f>S95+'(3) MB_Glaciers_R23p2-5.5km'!T95</f>
        <v>-6.9317360278999987</v>
      </c>
      <c r="U95" s="170">
        <f>T95+'(3) MB_Glaciers_R23p2-5.5km'!U95</f>
        <v>-7.5348664388999982</v>
      </c>
      <c r="V95" s="170">
        <f>U95+'(3) MB_Glaciers_R23p2-5.5km'!V95</f>
        <v>-8.1250639930999977</v>
      </c>
      <c r="W95" s="170">
        <f>V95+'(3) MB_Glaciers_R23p2-5.5km'!W95</f>
        <v>-8.4045712930999983</v>
      </c>
      <c r="X95" s="170">
        <f>W95+'(3) MB_Glaciers_R23p2-5.5km'!X95</f>
        <v>-8.8505434930999982</v>
      </c>
      <c r="Y95" s="170">
        <f>X95+'(3) MB_Glaciers_R23p2-5.5km'!Y95</f>
        <v>-9.1894882106999987</v>
      </c>
      <c r="Z95" s="170">
        <f>Y95+'(3) MB_Glaciers_R23p2-5.5km'!Z95</f>
        <v>-9.3614573764999989</v>
      </c>
      <c r="AA95" s="170">
        <f>Z95+'(3) MB_Glaciers_R23p2-5.5km'!AA95</f>
        <v>-9.2356773034999993</v>
      </c>
      <c r="AB95" s="170">
        <f>AA95+'(3) MB_Glaciers_R23p2-5.5km'!AB95</f>
        <v>-9.3993612749999986</v>
      </c>
      <c r="AC95" s="170">
        <f>AB95+'(3) MB_Glaciers_R23p2-5.5km'!AC95</f>
        <v>-9.411114474999998</v>
      </c>
      <c r="AD95" s="170">
        <f>AC95+'(3) MB_Glaciers_R23p2-5.5km'!AD95</f>
        <v>-9.8412171898999983</v>
      </c>
      <c r="AE95" s="170">
        <f>AD95+'(3) MB_Glaciers_R23p2-5.5km'!AE95</f>
        <v>-10.464163200999998</v>
      </c>
      <c r="AF95" s="170">
        <f>AE95+'(3) MB_Glaciers_R23p2-5.5km'!AF95</f>
        <v>-11.074919183999999</v>
      </c>
      <c r="AG95" s="170">
        <f>AF95+'(3) MB_Glaciers_R23p2-5.5km'!AG95</f>
        <v>-12.001632443699998</v>
      </c>
      <c r="AH95" s="170">
        <f>AG95+'(3) MB_Glaciers_R23p2-5.5km'!AH95</f>
        <v>-13.149242413299998</v>
      </c>
      <c r="AI95" s="170">
        <f>AH95+'(3) MB_Glaciers_R23p2-5.5km'!AI95</f>
        <v>-14.625958715699998</v>
      </c>
      <c r="AJ95" s="170">
        <f>AI95+'(3) MB_Glaciers_R23p2-5.5km'!AJ95</f>
        <v>-15.108953190199998</v>
      </c>
      <c r="AK95" s="170">
        <f>AJ95+'(3) MB_Glaciers_R23p2-5.5km'!AK95</f>
        <v>-16.596678816599997</v>
      </c>
      <c r="AL95" s="170">
        <f>AK95+'(3) MB_Glaciers_R23p2-5.5km'!AL95</f>
        <v>-17.534804801599996</v>
      </c>
      <c r="AM95" s="170">
        <f>AL95+'(3) MB_Glaciers_R23p2-5.5km'!AM95</f>
        <v>-18.929243829099995</v>
      </c>
      <c r="AN95" s="170">
        <f>AM95+'(3) MB_Glaciers_R23p2-5.5km'!AN95</f>
        <v>-20.297134085099994</v>
      </c>
      <c r="AO95" s="170">
        <f>AN95+'(3) MB_Glaciers_R23p2-5.5km'!AO95</f>
        <v>-21.369156540099993</v>
      </c>
      <c r="AP95" s="170">
        <f>AO95+'(3) MB_Glaciers_R23p2-5.5km'!AP95</f>
        <v>-22.395001223999994</v>
      </c>
      <c r="AQ95" s="170">
        <f>AP95+'(3) MB_Glaciers_R23p2-5.5km'!AQ95</f>
        <v>-23.554729393499994</v>
      </c>
      <c r="AR95" s="170">
        <f>AQ95+'(3) MB_Glaciers_R23p2-5.5km'!AR95</f>
        <v>-24.616845421199994</v>
      </c>
      <c r="AS95" s="170">
        <f>AR95+'(3) MB_Glaciers_R23p2-5.5km'!AS95</f>
        <v>-25.766568701199994</v>
      </c>
      <c r="AT95" s="170">
        <f>AS95+'(3) MB_Glaciers_R23p2-5.5km'!AT95</f>
        <v>-27.031829687999995</v>
      </c>
      <c r="AU95" s="170">
        <f>AT95+'(3) MB_Glaciers_R23p2-5.5km'!AU95</f>
        <v>-28.246094837599994</v>
      </c>
      <c r="AV95" s="170">
        <f>AU95+'(3) MB_Glaciers_R23p2-5.5km'!AV95</f>
        <v>-29.403320171399994</v>
      </c>
      <c r="AW95" s="2">
        <f>AV95+'(3) MB_Glaciers_R23p2-5.5km'!AW95</f>
        <v>-30.342112875899993</v>
      </c>
      <c r="BB95" s="2">
        <f>SQRT('(5) year_D_R23p2-5.5km'!BN93^2+'(5) year_D_R23p2-5.5km'!$M93^2)</f>
        <v>0.22697836159805659</v>
      </c>
      <c r="BC95" s="2">
        <f>SQRT(SUMSQ('(3) MB_Glaciers_R23p2-5.5km'!$BD95:BE95))</f>
        <v>0.28548095604307261</v>
      </c>
      <c r="BD95" s="2">
        <f>SQRT(SUMSQ('(3) MB_Glaciers_R23p2-5.5km'!$BD95:BF95))</f>
        <v>0.31499218898953141</v>
      </c>
      <c r="BE95" s="2">
        <f>SQRT(SUMSQ('(3) MB_Glaciers_R23p2-5.5km'!$BD95:BG95))</f>
        <v>0.33606683779450325</v>
      </c>
      <c r="BF95" s="2">
        <f>SQRT(SUMSQ('(3) MB_Glaciers_R23p2-5.5km'!$BD95:BH95))</f>
        <v>0.35738634938092878</v>
      </c>
      <c r="BG95" s="2">
        <f>SQRT(SUMSQ('(3) MB_Glaciers_R23p2-5.5km'!$BD95:BI95))</f>
        <v>0.38128896195638734</v>
      </c>
      <c r="BH95" s="2">
        <f>SQRT(SUMSQ('(3) MB_Glaciers_R23p2-5.5km'!$BD95:BJ95))</f>
        <v>0.41012136650131986</v>
      </c>
      <c r="BI95" s="2">
        <f>SQRT(SUMSQ('(3) MB_Glaciers_R23p2-5.5km'!$BD95:BK95))</f>
        <v>0.44544052462013595</v>
      </c>
      <c r="BJ95" s="2">
        <f>SQRT(SUMSQ('(3) MB_Glaciers_R23p2-5.5km'!$BD95:BL95))</f>
        <v>0.48830457612583167</v>
      </c>
      <c r="BK95" s="2">
        <f>SQRT(SUMSQ('(3) MB_Glaciers_R23p2-5.5km'!$BD95:BM95))</f>
        <v>0.53916262834525286</v>
      </c>
      <c r="BL95" s="2">
        <f>SQRT(SUMSQ('(3) MB_Glaciers_R23p2-5.5km'!$BD95:BN95))</f>
        <v>0.57499938339908074</v>
      </c>
      <c r="BM95" s="2">
        <f>SQRT(SUMSQ('(3) MB_Glaciers_R23p2-5.5km'!$BD95:BO95))</f>
        <v>0.60056833454071978</v>
      </c>
      <c r="BN95" s="2">
        <f>SQRT(SUMSQ('(3) MB_Glaciers_R23p2-5.5km'!$BD95:BP95))</f>
        <v>0.61910859019834263</v>
      </c>
      <c r="BO95" s="2">
        <f>SQRT(SUMSQ('(3) MB_Glaciers_R23p2-5.5km'!$BD95:BQ95))</f>
        <v>0.63301873940599362</v>
      </c>
      <c r="BP95" s="2">
        <f>SQRT(SUMSQ('(3) MB_Glaciers_R23p2-5.5km'!$BD95:BR95))</f>
        <v>0.64437096353514012</v>
      </c>
      <c r="BQ95" s="2">
        <f>SQRT(SUMSQ('(3) MB_Glaciers_R23p2-5.5km'!$BD95:BS95))</f>
        <v>0.65187828433297357</v>
      </c>
      <c r="BR95" s="2">
        <f>SQRT(SUMSQ('(3) MB_Glaciers_R23p2-5.5km'!$BD95:BT95))</f>
        <v>0.65993652404576164</v>
      </c>
      <c r="BS95" s="2">
        <f>SQRT(SUMSQ('(3) MB_Glaciers_R23p2-5.5km'!$BD95:BU95))</f>
        <v>0.67164027171808516</v>
      </c>
      <c r="BT95" s="2">
        <f>SQRT(SUMSQ('(3) MB_Glaciers_R23p2-5.5km'!$BD95:BV95))</f>
        <v>0.6933734907609479</v>
      </c>
      <c r="BU95" s="2">
        <f>SQRT(SUMSQ('(3) MB_Glaciers_R23p2-5.5km'!$BD95:BW95))</f>
        <v>0.71426817357516015</v>
      </c>
      <c r="BV95" s="2">
        <f>SQRT(SUMSQ('(3) MB_Glaciers_R23p2-5.5km'!$BD95:BX95))</f>
        <v>0.71973760306681589</v>
      </c>
      <c r="BW95" s="2">
        <f>SQRT(SUMSQ('(3) MB_Glaciers_R23p2-5.5km'!$BD95:BY95))</f>
        <v>0.73795282556311181</v>
      </c>
      <c r="BX95" s="2">
        <f>SQRT(SUMSQ('(3) MB_Glaciers_R23p2-5.5km'!$BD95:BZ95))</f>
        <v>0.74422824777498298</v>
      </c>
      <c r="BY95" s="2">
        <f>SQRT(SUMSQ('(3) MB_Glaciers_R23p2-5.5km'!$BD95:CA95))</f>
        <v>0.75100118021231344</v>
      </c>
      <c r="BZ95" s="2">
        <f>SQRT(SUMSQ('(3) MB_Glaciers_R23p2-5.5km'!$BD95:CB95))</f>
        <v>0.75757034354331709</v>
      </c>
      <c r="CA95" s="2">
        <f>SQRT(SUMSQ('(3) MB_Glaciers_R23p2-5.5km'!$BD95:CC95))</f>
        <v>0.76456494460858926</v>
      </c>
      <c r="CB95" s="2">
        <f>SQRT(SUMSQ('(3) MB_Glaciers_R23p2-5.5km'!$BD95:CD95))</f>
        <v>0.80314344461836218</v>
      </c>
      <c r="CC95" s="2">
        <f>SQRT(SUMSQ('(3) MB_Glaciers_R23p2-5.5km'!$BD95:CE95))</f>
        <v>0.8364325108615106</v>
      </c>
      <c r="CD95" s="2">
        <f>SQRT(SUMSQ('(3) MB_Glaciers_R23p2-5.5km'!$BD95:CF95))</f>
        <v>0.86955499820868709</v>
      </c>
      <c r="CE95" s="2">
        <f>SQRT(SUMSQ('(3) MB_Glaciers_R23p2-5.5km'!$BD95:CG95))</f>
        <v>0.94108920769271276</v>
      </c>
      <c r="CF95" s="2">
        <f>SQRT(SUMSQ('(3) MB_Glaciers_R23p2-5.5km'!$BD95:CH95))</f>
        <v>1.0084360823295695</v>
      </c>
      <c r="CG95" s="2">
        <f>SQRT(SUMSQ('(3) MB_Glaciers_R23p2-5.5km'!$BD95:CI95))</f>
        <v>1.0720179546601298</v>
      </c>
      <c r="CH95" s="2">
        <f>SQRT(SUMSQ('(3) MB_Glaciers_R23p2-5.5km'!$BD95:CJ95))</f>
        <v>1.201495576112581</v>
      </c>
      <c r="CI95" s="2">
        <f>SQRT(SUMSQ('(3) MB_Glaciers_R23p2-5.5km'!$BD95:CK95))</f>
        <v>1.3159357469070141</v>
      </c>
      <c r="CJ95" s="2">
        <f>SQRT(SUMSQ('(3) MB_Glaciers_R23p2-5.5km'!$BD95:CL95))</f>
        <v>1.3195154633931996</v>
      </c>
      <c r="CK95" s="2">
        <f>SQRT(SUMSQ('(3) MB_Glaciers_R23p2-5.5km'!$BD95:CM95))</f>
        <v>1.3230971440664949</v>
      </c>
      <c r="CL95" s="2">
        <f>SQRT(SUMSQ('(3) MB_Glaciers_R23p2-5.5km'!$BD95:CN95))</f>
        <v>1.3267708186928733</v>
      </c>
      <c r="CM95" s="2">
        <f>SQRT(SUMSQ('(3) MB_Glaciers_R23p2-5.5km'!$BD95:CO95))</f>
        <v>1.3316468975677247</v>
      </c>
      <c r="CN95" s="2">
        <f>SQRT(SUMSQ('(3) MB_Glaciers_R23p2-5.5km'!$BD95:CP95))</f>
        <v>1.3356665546452549</v>
      </c>
      <c r="CO95" s="2">
        <f>SQRT(SUMSQ('(3) MB_Glaciers_R23p2-5.5km'!$BD95:CQ95))</f>
        <v>1.340205171532151</v>
      </c>
      <c r="CP95" s="2">
        <f>SQRT(SUMSQ('(3) MB_Glaciers_R23p2-5.5km'!$BD95:CR95))</f>
        <v>1.3462255699110579</v>
      </c>
      <c r="CQ95" s="2">
        <f>SQRT(SUMSQ('(3) MB_Glaciers_R23p2-5.5km'!$BD95:CS95))</f>
        <v>1.3522942171679067</v>
      </c>
      <c r="CR95" s="2">
        <f>SQRT(SUMSQ('(3) MB_Glaciers_R23p2-5.5km'!$BD95:CT95))</f>
        <v>1.356863667193996</v>
      </c>
      <c r="CS95" s="2">
        <f>SQRT(SUMSQ('(3) MB_Glaciers_R23p2-5.5km'!$BD95:CU95))</f>
        <v>1.3611469247593992</v>
      </c>
      <c r="CT95" s="2">
        <f>SQRT(SUMSQ('(3) MB_Glaciers_R23p2-5.5km'!$BD95:CV95))</f>
        <v>1.3652359442717421</v>
      </c>
      <c r="CU95" s="2">
        <f>SQRT(SUMSQ('(3) MB_Glaciers_R23p2-5.5km'!$BD95:CW95))</f>
        <v>1.3691185099543788</v>
      </c>
      <c r="CV95" s="2">
        <f>SQRT(SUMSQ('(3) MB_Glaciers_R23p2-5.5km'!$BD95:CX95))</f>
        <v>1.37303784594511</v>
      </c>
    </row>
    <row r="96" spans="1:100" x14ac:dyDescent="0.2">
      <c r="A96" s="169" t="s">
        <v>39</v>
      </c>
      <c r="B96" s="3" t="s">
        <v>176</v>
      </c>
      <c r="C96" s="170">
        <f>'(3) MB_Glaciers_R23p2-5.5km'!C96</f>
        <v>-5.2127199999999985E-2</v>
      </c>
      <c r="D96" s="170">
        <f>C96+'(3) MB_Glaciers_R23p2-5.5km'!D96</f>
        <v>-0.16425439999999997</v>
      </c>
      <c r="E96" s="170">
        <f>D96+'(3) MB_Glaciers_R23p2-5.5km'!E96</f>
        <v>8.6845600000000023E-2</v>
      </c>
      <c r="F96" s="170">
        <f>E96+'(3) MB_Glaciers_R23p2-5.5km'!F96</f>
        <v>-0.18483349999999998</v>
      </c>
      <c r="G96" s="170">
        <f>F96+'(3) MB_Glaciers_R23p2-5.5km'!G96</f>
        <v>-0.30929169999999995</v>
      </c>
      <c r="H96" s="170">
        <f>G96+'(3) MB_Glaciers_R23p2-5.5km'!H96</f>
        <v>-0.39605029999999997</v>
      </c>
      <c r="I96" s="170">
        <f>H96+'(3) MB_Glaciers_R23p2-5.5km'!I96</f>
        <v>-0.79510929999999991</v>
      </c>
      <c r="J96" s="170">
        <f>I96+'(3) MB_Glaciers_R23p2-5.5km'!J96</f>
        <v>-1.0362997999999999</v>
      </c>
      <c r="K96" s="170">
        <f>J96+'(3) MB_Glaciers_R23p2-5.5km'!K96</f>
        <v>-1.2797906999999999</v>
      </c>
      <c r="L96" s="170">
        <f>K96+'(3) MB_Glaciers_R23p2-5.5km'!L96</f>
        <v>-1.585582</v>
      </c>
      <c r="M96" s="170">
        <f>L96+'(3) MB_Glaciers_R23p2-5.5km'!M96</f>
        <v>-1.8635048000000001</v>
      </c>
      <c r="N96" s="170">
        <f>M96+'(3) MB_Glaciers_R23p2-5.5km'!N96</f>
        <v>-2.2937280000000002</v>
      </c>
      <c r="O96" s="170">
        <f>N96+'(3) MB_Glaciers_R23p2-5.5km'!O96</f>
        <v>-2.7562516000000001</v>
      </c>
      <c r="P96" s="170">
        <f>O96+'(3) MB_Glaciers_R23p2-5.5km'!P96</f>
        <v>-3.1709067000000002</v>
      </c>
      <c r="Q96" s="170">
        <f>P96+'(3) MB_Glaciers_R23p2-5.5km'!Q96</f>
        <v>-3.1978622000000003</v>
      </c>
      <c r="R96" s="170">
        <f>Q96+'(3) MB_Glaciers_R23p2-5.5km'!R96</f>
        <v>-3.1471181000000001</v>
      </c>
      <c r="S96" s="170">
        <f>R96+'(3) MB_Glaciers_R23p2-5.5km'!S96</f>
        <v>-3.3785055000000002</v>
      </c>
      <c r="T96" s="170">
        <f>S96+'(3) MB_Glaciers_R23p2-5.5km'!T96</f>
        <v>-3.5561129</v>
      </c>
      <c r="U96" s="170">
        <f>T96+'(3) MB_Glaciers_R23p2-5.5km'!U96</f>
        <v>-3.4901092</v>
      </c>
      <c r="V96" s="170">
        <f>U96+'(3) MB_Glaciers_R23p2-5.5km'!V96</f>
        <v>-3.5203255000000002</v>
      </c>
      <c r="W96" s="170">
        <f>V96+'(3) MB_Glaciers_R23p2-5.5km'!W96</f>
        <v>-3.3756144000000003</v>
      </c>
      <c r="X96" s="170">
        <f>W96+'(3) MB_Glaciers_R23p2-5.5km'!X96</f>
        <v>-3.1358070000000002</v>
      </c>
      <c r="Y96" s="170">
        <f>X96+'(3) MB_Glaciers_R23p2-5.5km'!Y96</f>
        <v>-3.9522584000000003</v>
      </c>
      <c r="Z96" s="170">
        <f>Y96+'(3) MB_Glaciers_R23p2-5.5km'!Z96</f>
        <v>-5.5747996999999998</v>
      </c>
      <c r="AA96" s="170">
        <f>Z96+'(3) MB_Glaciers_R23p2-5.5km'!AA96</f>
        <v>-6.6696276000000001</v>
      </c>
      <c r="AB96" s="170">
        <f>AA96+'(3) MB_Glaciers_R23p2-5.5km'!AB96</f>
        <v>-6.9869110000000001</v>
      </c>
      <c r="AC96" s="170">
        <f>AB96+'(3) MB_Glaciers_R23p2-5.5km'!AC96</f>
        <v>-6.8464809999999998</v>
      </c>
      <c r="AD96" s="170">
        <f>AC96+'(3) MB_Glaciers_R23p2-5.5km'!AD96</f>
        <v>-7.0934184</v>
      </c>
      <c r="AE96" s="170">
        <f>AD96+'(3) MB_Glaciers_R23p2-5.5km'!AE96</f>
        <v>-7.4977232000000003</v>
      </c>
      <c r="AF96" s="170">
        <f>AE96+'(3) MB_Glaciers_R23p2-5.5km'!AF96</f>
        <v>-7.5095643000000001</v>
      </c>
      <c r="AG96" s="170">
        <f>AF96+'(3) MB_Glaciers_R23p2-5.5km'!AG96</f>
        <v>-7.9845864999999998</v>
      </c>
      <c r="AH96" s="170">
        <f>AG96+'(3) MB_Glaciers_R23p2-5.5km'!AH96</f>
        <v>-8.6226208999999994</v>
      </c>
      <c r="AI96" s="170">
        <f>AH96+'(3) MB_Glaciers_R23p2-5.5km'!AI96</f>
        <v>-9.5438364</v>
      </c>
      <c r="AJ96" s="170">
        <f>AI96+'(3) MB_Glaciers_R23p2-5.5km'!AJ96</f>
        <v>-10.228232999999999</v>
      </c>
      <c r="AK96" s="170">
        <f>AJ96+'(3) MB_Glaciers_R23p2-5.5km'!AK96</f>
        <v>-11.955810699999999</v>
      </c>
      <c r="AL96" s="170">
        <f>AK96+'(3) MB_Glaciers_R23p2-5.5km'!AL96</f>
        <v>-12.2443031</v>
      </c>
      <c r="AM96" s="170">
        <f>AL96+'(3) MB_Glaciers_R23p2-5.5km'!AM96</f>
        <v>-13.1196967</v>
      </c>
      <c r="AN96" s="170">
        <f>AM96+'(3) MB_Glaciers_R23p2-5.5km'!AN96</f>
        <v>-13.5576001</v>
      </c>
      <c r="AO96" s="170">
        <f>AN96+'(3) MB_Glaciers_R23p2-5.5km'!AO96</f>
        <v>-14.0491495</v>
      </c>
      <c r="AP96" s="170">
        <f>AO96+'(3) MB_Glaciers_R23p2-5.5km'!AP96</f>
        <v>-14.5443449</v>
      </c>
      <c r="AQ96" s="170">
        <f>AP96+'(3) MB_Glaciers_R23p2-5.5km'!AQ96</f>
        <v>-15.2612586</v>
      </c>
      <c r="AR96" s="170">
        <f>AQ96+'(3) MB_Glaciers_R23p2-5.5km'!AR96</f>
        <v>-15.7736357</v>
      </c>
      <c r="AS96" s="170">
        <f>AR96+'(3) MB_Glaciers_R23p2-5.5km'!AS96</f>
        <v>-15.888523899999999</v>
      </c>
      <c r="AT96" s="170">
        <f>AS96+'(3) MB_Glaciers_R23p2-5.5km'!AT96</f>
        <v>-17.043198399999998</v>
      </c>
      <c r="AU96" s="170">
        <f>AT96+'(3) MB_Glaciers_R23p2-5.5km'!AU96</f>
        <v>-17.972757199999997</v>
      </c>
      <c r="AV96" s="170">
        <f>AU96+'(3) MB_Glaciers_R23p2-5.5km'!AV96</f>
        <v>-18.505519499999998</v>
      </c>
      <c r="AW96" s="2">
        <f>AV96+'(3) MB_Glaciers_R23p2-5.5km'!AW96</f>
        <v>-19.708880299999997</v>
      </c>
      <c r="BB96" s="2">
        <f>SQRT('(5) year_D_R23p2-5.5km'!BN94^2+'(5) year_D_R23p2-5.5km'!$M94^2)</f>
        <v>0.15382175757820202</v>
      </c>
      <c r="BC96" s="2">
        <f>SQRT(SUMSQ('(3) MB_Glaciers_R23p2-5.5km'!$BD96:BE96))</f>
        <v>0.21723770914351426</v>
      </c>
      <c r="BD96" s="2">
        <f>SQRT(SUMSQ('(3) MB_Glaciers_R23p2-5.5km'!$BD96:BF96))</f>
        <v>0.26468582575777994</v>
      </c>
      <c r="BE96" s="2">
        <f>SQRT(SUMSQ('(3) MB_Glaciers_R23p2-5.5km'!$BD96:BG96))</f>
        <v>0.33837854217539909</v>
      </c>
      <c r="BF96" s="2">
        <f>SQRT(SUMSQ('(3) MB_Glaciers_R23p2-5.5km'!$BD96:BH96))</f>
        <v>0.43638599288101348</v>
      </c>
      <c r="BG96" s="2">
        <f>SQRT(SUMSQ('(3) MB_Glaciers_R23p2-5.5km'!$BD96:BI96))</f>
        <v>0.51164090482552482</v>
      </c>
      <c r="BH96" s="2">
        <f>SQRT(SUMSQ('(3) MB_Glaciers_R23p2-5.5km'!$BD96:BJ96))</f>
        <v>0.57333723795747304</v>
      </c>
      <c r="BI96" s="2">
        <f>SQRT(SUMSQ('(3) MB_Glaciers_R23p2-5.5km'!$BD96:BK96))</f>
        <v>0.62573494528577955</v>
      </c>
      <c r="BJ96" s="2">
        <f>SQRT(SUMSQ('(3) MB_Glaciers_R23p2-5.5km'!$BD96:BL96))</f>
        <v>0.67116748614214006</v>
      </c>
      <c r="BK96" s="2">
        <f>SQRT(SUMSQ('(3) MB_Glaciers_R23p2-5.5km'!$BD96:BM96))</f>
        <v>0.71118772591672541</v>
      </c>
      <c r="BL96" s="2">
        <f>SQRT(SUMSQ('(3) MB_Glaciers_R23p2-5.5km'!$BD96:BN96))</f>
        <v>0.7468077327194107</v>
      </c>
      <c r="BM96" s="2">
        <f>SQRT(SUMSQ('(3) MB_Glaciers_R23p2-5.5km'!$BD96:BO96))</f>
        <v>0.77825212306785774</v>
      </c>
      <c r="BN96" s="2">
        <f>SQRT(SUMSQ('(3) MB_Glaciers_R23p2-5.5km'!$BD96:BP96))</f>
        <v>0.80616702959476416</v>
      </c>
      <c r="BO96" s="2">
        <f>SQRT(SUMSQ('(3) MB_Glaciers_R23p2-5.5km'!$BD96:BQ96))</f>
        <v>0.83108169867593762</v>
      </c>
      <c r="BP96" s="2">
        <f>SQRT(SUMSQ('(3) MB_Glaciers_R23p2-5.5km'!$BD96:BR96))</f>
        <v>0.85337420725076607</v>
      </c>
      <c r="BQ96" s="2">
        <f>SQRT(SUMSQ('(3) MB_Glaciers_R23p2-5.5km'!$BD96:BS96))</f>
        <v>0.87341080941609384</v>
      </c>
      <c r="BR96" s="2">
        <f>SQRT(SUMSQ('(3) MB_Glaciers_R23p2-5.5km'!$BD96:BT96))</f>
        <v>0.88323454661775513</v>
      </c>
      <c r="BS96" s="2">
        <f>SQRT(SUMSQ('(3) MB_Glaciers_R23p2-5.5km'!$BD96:BU96))</f>
        <v>0.89151553874130285</v>
      </c>
      <c r="BT96" s="2">
        <f>SQRT(SUMSQ('(3) MB_Glaciers_R23p2-5.5km'!$BD96:BV96))</f>
        <v>0.89845071988825898</v>
      </c>
      <c r="BU96" s="2">
        <f>SQRT(SUMSQ('(3) MB_Glaciers_R23p2-5.5km'!$BD96:BW96))</f>
        <v>0.90268793047356721</v>
      </c>
      <c r="BV96" s="2">
        <f>SQRT(SUMSQ('(3) MB_Glaciers_R23p2-5.5km'!$BD96:BX96))</f>
        <v>0.90576061361387172</v>
      </c>
      <c r="BW96" s="2">
        <f>SQRT(SUMSQ('(3) MB_Glaciers_R23p2-5.5km'!$BD96:BY96))</f>
        <v>0.90699681069869686</v>
      </c>
      <c r="BX96" s="2">
        <f>SQRT(SUMSQ('(3) MB_Glaciers_R23p2-5.5km'!$BD96:BZ96))</f>
        <v>0.96747159203376665</v>
      </c>
      <c r="BY96" s="2">
        <f>SQRT(SUMSQ('(3) MB_Glaciers_R23p2-5.5km'!$BD96:CA96))</f>
        <v>1.2937318076878799</v>
      </c>
      <c r="BZ96" s="2">
        <f>SQRT(SUMSQ('(3) MB_Glaciers_R23p2-5.5km'!$BD96:CB96))</f>
        <v>1.3929958530166584</v>
      </c>
      <c r="CA96" s="2">
        <f>SQRT(SUMSQ('(3) MB_Glaciers_R23p2-5.5km'!$BD96:CC96))</f>
        <v>1.4381973970913471</v>
      </c>
      <c r="CB96" s="2">
        <f>SQRT(SUMSQ('(3) MB_Glaciers_R23p2-5.5km'!$BD96:CD96))</f>
        <v>1.4415165696061434</v>
      </c>
      <c r="CC96" s="2">
        <f>SQRT(SUMSQ('(3) MB_Glaciers_R23p2-5.5km'!$BD96:CE96))</f>
        <v>1.4443889204383848</v>
      </c>
      <c r="CD96" s="2">
        <f>SQRT(SUMSQ('(3) MB_Glaciers_R23p2-5.5km'!$BD96:CF96))</f>
        <v>1.4468429535933742</v>
      </c>
      <c r="CE96" s="2">
        <f>SQRT(SUMSQ('(3) MB_Glaciers_R23p2-5.5km'!$BD96:CG96))</f>
        <v>1.4487490371359188</v>
      </c>
      <c r="CF96" s="2">
        <f>SQRT(SUMSQ('(3) MB_Glaciers_R23p2-5.5km'!$BD96:CH96))</f>
        <v>1.4572502080171081</v>
      </c>
      <c r="CG96" s="2">
        <f>SQRT(SUMSQ('(3) MB_Glaciers_R23p2-5.5km'!$BD96:CI96))</f>
        <v>1.4779487143910257</v>
      </c>
      <c r="CH96" s="2">
        <f>SQRT(SUMSQ('(3) MB_Glaciers_R23p2-5.5km'!$BD96:CJ96))</f>
        <v>1.5159367865816706</v>
      </c>
      <c r="CI96" s="2">
        <f>SQRT(SUMSQ('(3) MB_Glaciers_R23p2-5.5km'!$BD96:CK96))</f>
        <v>1.5753441617456312</v>
      </c>
      <c r="CJ96" s="2">
        <f>SQRT(SUMSQ('(3) MB_Glaciers_R23p2-5.5km'!$BD96:CL96))</f>
        <v>1.7212967731027318</v>
      </c>
      <c r="CK96" s="2">
        <f>SQRT(SUMSQ('(3) MB_Glaciers_R23p2-5.5km'!$BD96:CM96))</f>
        <v>1.7239146077818432</v>
      </c>
      <c r="CL96" s="2">
        <f>SQRT(SUMSQ('(3) MB_Glaciers_R23p2-5.5km'!$BD96:CN96))</f>
        <v>1.7246816608224596</v>
      </c>
      <c r="CM96" s="2">
        <f>SQRT(SUMSQ('(3) MB_Glaciers_R23p2-5.5km'!$BD96:CO96))</f>
        <v>1.7247675919908168</v>
      </c>
      <c r="CN96" s="2">
        <f>SQRT(SUMSQ('(3) MB_Glaciers_R23p2-5.5km'!$BD96:CP96))</f>
        <v>1.7249226339312416</v>
      </c>
      <c r="CO96" s="2">
        <f>SQRT(SUMSQ('(3) MB_Glaciers_R23p2-5.5km'!$BD96:CQ96))</f>
        <v>1.7253959172319306</v>
      </c>
      <c r="CP96" s="2">
        <f>SQRT(SUMSQ('(3) MB_Glaciers_R23p2-5.5km'!$BD96:CR96))</f>
        <v>1.7261446152453426</v>
      </c>
      <c r="CQ96" s="2">
        <f>SQRT(SUMSQ('(3) MB_Glaciers_R23p2-5.5km'!$BD96:CS96))</f>
        <v>1.7278781672389998</v>
      </c>
      <c r="CR96" s="2">
        <f>SQRT(SUMSQ('(3) MB_Glaciers_R23p2-5.5km'!$BD96:CT96))</f>
        <v>1.7358321297111354</v>
      </c>
      <c r="CS96" s="2">
        <f>SQRT(SUMSQ('(3) MB_Glaciers_R23p2-5.5km'!$BD96:CU96))</f>
        <v>1.7692379754467591</v>
      </c>
      <c r="CT96" s="2">
        <f>SQRT(SUMSQ('(3) MB_Glaciers_R23p2-5.5km'!$BD96:CV96))</f>
        <v>1.7745662531694841</v>
      </c>
      <c r="CU96" s="2">
        <f>SQRT(SUMSQ('(3) MB_Glaciers_R23p2-5.5km'!$BD96:CW96))</f>
        <v>1.7815907006099743</v>
      </c>
      <c r="CV96" s="2">
        <f>SQRT(SUMSQ('(3) MB_Glaciers_R23p2-5.5km'!$BD96:CX96))</f>
        <v>1.8997335339471204</v>
      </c>
    </row>
    <row r="97" spans="1:100" x14ac:dyDescent="0.2">
      <c r="A97" s="169" t="s">
        <v>33</v>
      </c>
      <c r="B97" s="3" t="s">
        <v>176</v>
      </c>
      <c r="C97" s="170">
        <f>'(3) MB_Glaciers_R23p2-5.5km'!C97</f>
        <v>-0.13705549999999989</v>
      </c>
      <c r="D97" s="170">
        <f>C97+'(3) MB_Glaciers_R23p2-5.5km'!D97</f>
        <v>-0.22411099999999973</v>
      </c>
      <c r="E97" s="170">
        <f>D97+'(3) MB_Glaciers_R23p2-5.5km'!E97</f>
        <v>-5.116649999999956E-2</v>
      </c>
      <c r="F97" s="170">
        <f>E97+'(3) MB_Glaciers_R23p2-5.5km'!F97</f>
        <v>-0.31822199999999945</v>
      </c>
      <c r="G97" s="170">
        <f>F97+'(3) MB_Glaciers_R23p2-5.5km'!G97</f>
        <v>-0.2553746999999994</v>
      </c>
      <c r="H97" s="170">
        <f>G97+'(3) MB_Glaciers_R23p2-5.5km'!H97</f>
        <v>-8.1549699999999392E-2</v>
      </c>
      <c r="I97" s="170">
        <f>H97+'(3) MB_Glaciers_R23p2-5.5km'!I97</f>
        <v>-0.42782189999999942</v>
      </c>
      <c r="J97" s="170">
        <f>I97+'(3) MB_Glaciers_R23p2-5.5km'!J97</f>
        <v>-0.53419129999999948</v>
      </c>
      <c r="K97" s="170">
        <f>J97+'(3) MB_Glaciers_R23p2-5.5km'!K97</f>
        <v>-0.73065789999999942</v>
      </c>
      <c r="L97" s="170">
        <f>K97+'(3) MB_Glaciers_R23p2-5.5km'!L97</f>
        <v>-1.0361467999999994</v>
      </c>
      <c r="M97" s="170">
        <f>L97+'(3) MB_Glaciers_R23p2-5.5km'!M97</f>
        <v>-1.4417328999999994</v>
      </c>
      <c r="N97" s="170">
        <f>M97+'(3) MB_Glaciers_R23p2-5.5km'!N97</f>
        <v>-2.0774161999999996</v>
      </c>
      <c r="O97" s="170">
        <f>N97+'(3) MB_Glaciers_R23p2-5.5km'!O97</f>
        <v>-2.7931966999999993</v>
      </c>
      <c r="P97" s="170">
        <f>O97+'(3) MB_Glaciers_R23p2-5.5km'!P97</f>
        <v>-3.3679994999999994</v>
      </c>
      <c r="Q97" s="170">
        <f>P97+'(3) MB_Glaciers_R23p2-5.5km'!Q97</f>
        <v>-3.7628994999999992</v>
      </c>
      <c r="R97" s="170">
        <f>Q97+'(3) MB_Glaciers_R23p2-5.5km'!R97</f>
        <v>-3.840503899999999</v>
      </c>
      <c r="S97" s="170">
        <f>R97+'(3) MB_Glaciers_R23p2-5.5km'!S97</f>
        <v>-4.5099907035999989</v>
      </c>
      <c r="T97" s="170">
        <f>S97+'(3) MB_Glaciers_R23p2-5.5km'!T97</f>
        <v>-4.8542650149999993</v>
      </c>
      <c r="U97" s="170">
        <f>T97+'(3) MB_Glaciers_R23p2-5.5km'!U97</f>
        <v>-5.3441412945999991</v>
      </c>
      <c r="V97" s="170">
        <f>U97+'(3) MB_Glaciers_R23p2-5.5km'!V97</f>
        <v>-5.8968297178999993</v>
      </c>
      <c r="W97" s="170">
        <f>V97+'(3) MB_Glaciers_R23p2-5.5km'!W97</f>
        <v>-6.1822915884999992</v>
      </c>
      <c r="X97" s="170">
        <f>W97+'(3) MB_Glaciers_R23p2-5.5km'!X97</f>
        <v>-6.230488209999999</v>
      </c>
      <c r="Y97" s="170">
        <f>X97+'(3) MB_Glaciers_R23p2-5.5km'!Y97</f>
        <v>-6.705405311599999</v>
      </c>
      <c r="Z97" s="170">
        <f>Y97+'(3) MB_Glaciers_R23p2-5.5km'!Z97</f>
        <v>-6.8633569643999994</v>
      </c>
      <c r="AA97" s="170">
        <f>Z97+'(3) MB_Glaciers_R23p2-5.5km'!AA97</f>
        <v>-6.9298992663999996</v>
      </c>
      <c r="AB97" s="170">
        <f>AA97+'(3) MB_Glaciers_R23p2-5.5km'!AB97</f>
        <v>-6.9031875924000001</v>
      </c>
      <c r="AC97" s="170">
        <f>AB97+'(3) MB_Glaciers_R23p2-5.5km'!AC97</f>
        <v>-6.9648654644999999</v>
      </c>
      <c r="AD97" s="170">
        <f>AC97+'(3) MB_Glaciers_R23p2-5.5km'!AD97</f>
        <v>-7.3584607044999997</v>
      </c>
      <c r="AE97" s="170">
        <f>AD97+'(3) MB_Glaciers_R23p2-5.5km'!AE97</f>
        <v>-8.0138572114999995</v>
      </c>
      <c r="AF97" s="170">
        <f>AE97+'(3) MB_Glaciers_R23p2-5.5km'!AF97</f>
        <v>-8.3276254018999989</v>
      </c>
      <c r="AG97" s="170">
        <f>AF97+'(3) MB_Glaciers_R23p2-5.5km'!AG97</f>
        <v>-8.8108329050999981</v>
      </c>
      <c r="AH97" s="170">
        <f>AG97+'(3) MB_Glaciers_R23p2-5.5km'!AH97</f>
        <v>-9.3684946853999982</v>
      </c>
      <c r="AI97" s="170">
        <f>AH97+'(3) MB_Glaciers_R23p2-5.5km'!AI97</f>
        <v>-9.8610108225999973</v>
      </c>
      <c r="AJ97" s="170">
        <f>AI97+'(3) MB_Glaciers_R23p2-5.5km'!AJ97</f>
        <v>-9.5467830855999978</v>
      </c>
      <c r="AK97" s="170">
        <f>AJ97+'(3) MB_Glaciers_R23p2-5.5km'!AK97</f>
        <v>-10.187858603099997</v>
      </c>
      <c r="AL97" s="170">
        <f>AK97+'(3) MB_Glaciers_R23p2-5.5km'!AL97</f>
        <v>-10.529540569499996</v>
      </c>
      <c r="AM97" s="170">
        <f>AL97+'(3) MB_Glaciers_R23p2-5.5km'!AM97</f>
        <v>-11.516629331299995</v>
      </c>
      <c r="AN97" s="170">
        <f>AM97+'(3) MB_Glaciers_R23p2-5.5km'!AN97</f>
        <v>-12.356128067299995</v>
      </c>
      <c r="AO97" s="170">
        <f>AN97+'(3) MB_Glaciers_R23p2-5.5km'!AO97</f>
        <v>-13.130669461299995</v>
      </c>
      <c r="AP97" s="170">
        <f>AO97+'(3) MB_Glaciers_R23p2-5.5km'!AP97</f>
        <v>-13.906679772899995</v>
      </c>
      <c r="AQ97" s="170">
        <f>AP97+'(3) MB_Glaciers_R23p2-5.5km'!AQ97</f>
        <v>-14.968751796099994</v>
      </c>
      <c r="AR97" s="170">
        <f>AQ97+'(3) MB_Glaciers_R23p2-5.5km'!AR97</f>
        <v>-15.227118722499995</v>
      </c>
      <c r="AS97" s="170">
        <f>AR97+'(3) MB_Glaciers_R23p2-5.5km'!AS97</f>
        <v>-15.877902314499995</v>
      </c>
      <c r="AT97" s="170">
        <f>AS97+'(3) MB_Glaciers_R23p2-5.5km'!AT97</f>
        <v>-16.822415350499995</v>
      </c>
      <c r="AU97" s="170">
        <f>AT97+'(3) MB_Glaciers_R23p2-5.5km'!AU97</f>
        <v>-17.552376849299996</v>
      </c>
      <c r="AV97" s="170">
        <f>AU97+'(3) MB_Glaciers_R23p2-5.5km'!AV97</f>
        <v>-18.285965519699996</v>
      </c>
      <c r="AW97" s="2">
        <f>AV97+'(3) MB_Glaciers_R23p2-5.5km'!AW97</f>
        <v>-18.699994391699995</v>
      </c>
      <c r="BB97" s="2">
        <f>SQRT('(5) year_D_R23p2-5.5km'!BN95^2+'(5) year_D_R23p2-5.5km'!$M95^2)</f>
        <v>0.28129491112747945</v>
      </c>
      <c r="BC97" s="2">
        <f>SQRT(SUMSQ('(3) MB_Glaciers_R23p2-5.5km'!$BD97:BE97))</f>
        <v>0.3652518638973839</v>
      </c>
      <c r="BD97" s="2">
        <f>SQRT(SUMSQ('(3) MB_Glaciers_R23p2-5.5km'!$BD97:BF97))</f>
        <v>0.41526910019031243</v>
      </c>
      <c r="BE97" s="2">
        <f>SQRT(SUMSQ('(3) MB_Glaciers_R23p2-5.5km'!$BD97:BG97))</f>
        <v>0.45406555918542252</v>
      </c>
      <c r="BF97" s="2">
        <f>SQRT(SUMSQ('(3) MB_Glaciers_R23p2-5.5km'!$BD97:BH97))</f>
        <v>0.49235375702507345</v>
      </c>
      <c r="BG97" s="2">
        <f>SQRT(SUMSQ('(3) MB_Glaciers_R23p2-5.5km'!$BD97:BI97))</f>
        <v>0.53311467437808746</v>
      </c>
      <c r="BH97" s="2">
        <f>SQRT(SUMSQ('(3) MB_Glaciers_R23p2-5.5km'!$BD97:BJ97))</f>
        <v>0.5782728436955975</v>
      </c>
      <c r="BI97" s="2">
        <f>SQRT(SUMSQ('(3) MB_Glaciers_R23p2-5.5km'!$BD97:BK97))</f>
        <v>0.62917081001715225</v>
      </c>
      <c r="BJ97" s="2">
        <f>SQRT(SUMSQ('(3) MB_Glaciers_R23p2-5.5km'!$BD97:BL97))</f>
        <v>0.68664771447364981</v>
      </c>
      <c r="BK97" s="2">
        <f>SQRT(SUMSQ('(3) MB_Glaciers_R23p2-5.5km'!$BD97:BM97))</f>
        <v>0.74093060517144771</v>
      </c>
      <c r="BL97" s="2">
        <f>SQRT(SUMSQ('(3) MB_Glaciers_R23p2-5.5km'!$BD97:BN97))</f>
        <v>0.78465107798466305</v>
      </c>
      <c r="BM97" s="2">
        <f>SQRT(SUMSQ('(3) MB_Glaciers_R23p2-5.5km'!$BD97:BO97))</f>
        <v>0.82093962762094319</v>
      </c>
      <c r="BN97" s="2">
        <f>SQRT(SUMSQ('(3) MB_Glaciers_R23p2-5.5km'!$BD97:BP97))</f>
        <v>0.85222814221913745</v>
      </c>
      <c r="BO97" s="2">
        <f>SQRT(SUMSQ('(3) MB_Glaciers_R23p2-5.5km'!$BD97:BQ97))</f>
        <v>0.88053509541333996</v>
      </c>
      <c r="BP97" s="2">
        <f>SQRT(SUMSQ('(3) MB_Glaciers_R23p2-5.5km'!$BD97:BR97))</f>
        <v>0.90908597736539254</v>
      </c>
      <c r="BQ97" s="2">
        <f>SQRT(SUMSQ('(3) MB_Glaciers_R23p2-5.5km'!$BD97:BS97))</f>
        <v>0.93570760576248857</v>
      </c>
      <c r="BR97" s="2">
        <f>SQRT(SUMSQ('(3) MB_Glaciers_R23p2-5.5km'!$BD97:BT97))</f>
        <v>0.96479606807662788</v>
      </c>
      <c r="BS97" s="2">
        <f>SQRT(SUMSQ('(3) MB_Glaciers_R23p2-5.5km'!$BD97:BU97))</f>
        <v>0.98907331368645468</v>
      </c>
      <c r="BT97" s="2">
        <f>SQRT(SUMSQ('(3) MB_Glaciers_R23p2-5.5km'!$BD97:BV97))</f>
        <v>1.0136376547405119</v>
      </c>
      <c r="BU97" s="2">
        <f>SQRT(SUMSQ('(3) MB_Glaciers_R23p2-5.5km'!$BD97:BW97))</f>
        <v>1.0378971543161533</v>
      </c>
      <c r="BV97" s="2">
        <f>SQRT(SUMSQ('(3) MB_Glaciers_R23p2-5.5km'!$BD97:BX97))</f>
        <v>1.0612178959492498</v>
      </c>
      <c r="BW97" s="2">
        <f>SQRT(SUMSQ('(3) MB_Glaciers_R23p2-5.5km'!$BD97:BY97))</f>
        <v>1.0828505924883953</v>
      </c>
      <c r="BX97" s="2">
        <f>SQRT(SUMSQ('(3) MB_Glaciers_R23p2-5.5km'!$BD97:BZ97))</f>
        <v>1.1030292824421273</v>
      </c>
      <c r="BY97" s="2">
        <f>SQRT(SUMSQ('(3) MB_Glaciers_R23p2-5.5km'!$BD97:CA97))</f>
        <v>1.1178935145304525</v>
      </c>
      <c r="BZ97" s="2">
        <f>SQRT(SUMSQ('(3) MB_Glaciers_R23p2-5.5km'!$BD97:CB97))</f>
        <v>1.1330663468411961</v>
      </c>
      <c r="CA97" s="2">
        <f>SQRT(SUMSQ('(3) MB_Glaciers_R23p2-5.5km'!$BD97:CC97))</f>
        <v>1.1477340827754494</v>
      </c>
      <c r="CB97" s="2">
        <f>SQRT(SUMSQ('(3) MB_Glaciers_R23p2-5.5km'!$BD97:CD97))</f>
        <v>1.1606209467585982</v>
      </c>
      <c r="CC97" s="2">
        <f>SQRT(SUMSQ('(3) MB_Glaciers_R23p2-5.5km'!$BD97:CE97))</f>
        <v>1.1711724446682066</v>
      </c>
      <c r="CD97" s="2">
        <f>SQRT(SUMSQ('(3) MB_Glaciers_R23p2-5.5km'!$BD97:CF97))</f>
        <v>1.1857980064285474</v>
      </c>
      <c r="CE97" s="2">
        <f>SQRT(SUMSQ('(3) MB_Glaciers_R23p2-5.5km'!$BD97:CG97))</f>
        <v>1.1984906085124416</v>
      </c>
      <c r="CF97" s="2">
        <f>SQRT(SUMSQ('(3) MB_Glaciers_R23p2-5.5km'!$BD97:CH97))</f>
        <v>1.2173165357384217</v>
      </c>
      <c r="CG97" s="2">
        <f>SQRT(SUMSQ('(3) MB_Glaciers_R23p2-5.5km'!$BD97:CI97))</f>
        <v>1.2383523083065742</v>
      </c>
      <c r="CH97" s="2">
        <f>SQRT(SUMSQ('(3) MB_Glaciers_R23p2-5.5km'!$BD97:CJ97))</f>
        <v>1.2562087870189569</v>
      </c>
      <c r="CI97" s="2">
        <f>SQRT(SUMSQ('(3) MB_Glaciers_R23p2-5.5km'!$BD97:CK97))</f>
        <v>1.2734314991657212</v>
      </c>
      <c r="CJ97" s="2">
        <f>SQRT(SUMSQ('(3) MB_Glaciers_R23p2-5.5km'!$BD97:CL97))</f>
        <v>1.289666490471828</v>
      </c>
      <c r="CK97" s="2">
        <f>SQRT(SUMSQ('(3) MB_Glaciers_R23p2-5.5km'!$BD97:CM97))</f>
        <v>1.3045560342091704</v>
      </c>
      <c r="CL97" s="2">
        <f>SQRT(SUMSQ('(3) MB_Glaciers_R23p2-5.5km'!$BD97:CN97))</f>
        <v>1.316722435700421</v>
      </c>
      <c r="CM97" s="2">
        <f>SQRT(SUMSQ('(3) MB_Glaciers_R23p2-5.5km'!$BD97:CO97))</f>
        <v>1.3319620600723572</v>
      </c>
      <c r="CN97" s="2">
        <f>SQRT(SUMSQ('(3) MB_Glaciers_R23p2-5.5km'!$BD97:CP97))</f>
        <v>1.3493733376201396</v>
      </c>
      <c r="CO97" s="2">
        <f>SQRT(SUMSQ('(3) MB_Glaciers_R23p2-5.5km'!$BD97:CQ97))</f>
        <v>1.3680670226028946</v>
      </c>
      <c r="CP97" s="2">
        <f>SQRT(SUMSQ('(3) MB_Glaciers_R23p2-5.5km'!$BD97:CR97))</f>
        <v>1.3974326714181111</v>
      </c>
      <c r="CQ97" s="2">
        <f>SQRT(SUMSQ('(3) MB_Glaciers_R23p2-5.5km'!$BD97:CS97))</f>
        <v>1.4126292802855225</v>
      </c>
      <c r="CR97" s="2">
        <f>SQRT(SUMSQ('(3) MB_Glaciers_R23p2-5.5km'!$BD97:CT97))</f>
        <v>1.434368251531726</v>
      </c>
      <c r="CS97" s="2">
        <f>SQRT(SUMSQ('(3) MB_Glaciers_R23p2-5.5km'!$BD97:CU97))</f>
        <v>1.4528588375598921</v>
      </c>
      <c r="CT97" s="2">
        <f>SQRT(SUMSQ('(3) MB_Glaciers_R23p2-5.5km'!$BD97:CV97))</f>
        <v>1.4722320118753718</v>
      </c>
      <c r="CU97" s="2">
        <f>SQRT(SUMSQ('(3) MB_Glaciers_R23p2-5.5km'!$BD97:CW97))</f>
        <v>1.4926983675204113</v>
      </c>
      <c r="CV97" s="2">
        <f>SQRT(SUMSQ('(3) MB_Glaciers_R23p2-5.5km'!$BD97:CX97))</f>
        <v>1.5082730684917485</v>
      </c>
    </row>
    <row r="98" spans="1:100" x14ac:dyDescent="0.2">
      <c r="A98" s="169" t="s">
        <v>35</v>
      </c>
      <c r="B98" s="3" t="s">
        <v>176</v>
      </c>
      <c r="C98" s="170">
        <f>'(3) MB_Glaciers_R23p2-5.5km'!C98</f>
        <v>-0.10984828000000002</v>
      </c>
      <c r="D98" s="170">
        <f>C98+'(3) MB_Glaciers_R23p2-5.5km'!D98</f>
        <v>-0.23969656000000006</v>
      </c>
      <c r="E98" s="170">
        <f>D98+'(3) MB_Glaciers_R23p2-5.5km'!E98</f>
        <v>-0.12954484000000011</v>
      </c>
      <c r="F98" s="170">
        <f>E98+'(3) MB_Glaciers_R23p2-5.5km'!F98</f>
        <v>-0.29939312000000018</v>
      </c>
      <c r="G98" s="170">
        <f>F98+'(3) MB_Glaciers_R23p2-5.5km'!G98</f>
        <v>-0.22746866800000021</v>
      </c>
      <c r="H98" s="170">
        <f>G98+'(3) MB_Glaciers_R23p2-5.5km'!H98</f>
        <v>-8.478411000000019E-2</v>
      </c>
      <c r="I98" s="170">
        <f>H98+'(3) MB_Glaciers_R23p2-5.5km'!I98</f>
        <v>-0.33032682000000024</v>
      </c>
      <c r="J98" s="170">
        <f>I98+'(3) MB_Glaciers_R23p2-5.5km'!J98</f>
        <v>-0.41510942400000017</v>
      </c>
      <c r="K98" s="170">
        <f>J98+'(3) MB_Glaciers_R23p2-5.5km'!K98</f>
        <v>-0.52811929600000018</v>
      </c>
      <c r="L98" s="170">
        <f>K98+'(3) MB_Glaciers_R23p2-5.5km'!L98</f>
        <v>-0.66036906200000023</v>
      </c>
      <c r="M98" s="170">
        <f>L98+'(3) MB_Glaciers_R23p2-5.5km'!M98</f>
        <v>-0.92084609600000022</v>
      </c>
      <c r="N98" s="170">
        <f>M98+'(3) MB_Glaciers_R23p2-5.5km'!N98</f>
        <v>-1.3895503980000004</v>
      </c>
      <c r="O98" s="170">
        <f>N98+'(3) MB_Glaciers_R23p2-5.5km'!O98</f>
        <v>-1.9574945940000004</v>
      </c>
      <c r="P98" s="170">
        <f>O98+'(3) MB_Glaciers_R23p2-5.5km'!P98</f>
        <v>-2.3136660580000004</v>
      </c>
      <c r="Q98" s="170">
        <f>P98+'(3) MB_Glaciers_R23p2-5.5km'!Q98</f>
        <v>-2.5290774160000002</v>
      </c>
      <c r="R98" s="170">
        <f>Q98+'(3) MB_Glaciers_R23p2-5.5km'!R98</f>
        <v>-2.5517034160000005</v>
      </c>
      <c r="S98" s="170">
        <f>R98+'(3) MB_Glaciers_R23p2-5.5km'!S98</f>
        <v>-2.8028328160000004</v>
      </c>
      <c r="T98" s="170">
        <f>S98+'(3) MB_Glaciers_R23p2-5.5km'!T98</f>
        <v>-3.0107409860000005</v>
      </c>
      <c r="U98" s="170">
        <f>T98+'(3) MB_Glaciers_R23p2-5.5km'!U98</f>
        <v>-3.2471092300000004</v>
      </c>
      <c r="V98" s="170">
        <f>U98+'(3) MB_Glaciers_R23p2-5.5km'!V98</f>
        <v>-3.6376861860000003</v>
      </c>
      <c r="W98" s="170">
        <f>V98+'(3) MB_Glaciers_R23p2-5.5km'!W98</f>
        <v>-3.9125320100000005</v>
      </c>
      <c r="X98" s="170">
        <f>W98+'(3) MB_Glaciers_R23p2-5.5km'!X98</f>
        <v>-3.9588081500000003</v>
      </c>
      <c r="Y98" s="170">
        <f>X98+'(3) MB_Glaciers_R23p2-5.5km'!Y98</f>
        <v>-4.3191585860000004</v>
      </c>
      <c r="Z98" s="170">
        <f>Y98+'(3) MB_Glaciers_R23p2-5.5km'!Z98</f>
        <v>-4.5576156399999999</v>
      </c>
      <c r="AA98" s="170">
        <f>Z98+'(3) MB_Glaciers_R23p2-5.5km'!AA98</f>
        <v>-4.4446641199999997</v>
      </c>
      <c r="AB98" s="170">
        <f>AA98+'(3) MB_Glaciers_R23p2-5.5km'!AB98</f>
        <v>-4.4932365519999999</v>
      </c>
      <c r="AC98" s="170">
        <f>AB98+'(3) MB_Glaciers_R23p2-5.5km'!AC98</f>
        <v>-4.433994652</v>
      </c>
      <c r="AD98" s="170">
        <f>AC98+'(3) MB_Glaciers_R23p2-5.5km'!AD98</f>
        <v>-4.7553253717999997</v>
      </c>
      <c r="AE98" s="170">
        <f>AD98+'(3) MB_Glaciers_R23p2-5.5km'!AE98</f>
        <v>-5.1588997752000001</v>
      </c>
      <c r="AF98" s="170">
        <f>AE98+'(3) MB_Glaciers_R23p2-5.5km'!AF98</f>
        <v>-5.3439959901999998</v>
      </c>
      <c r="AG98" s="170">
        <f>AF98+'(3) MB_Glaciers_R23p2-5.5km'!AG98</f>
        <v>-5.5793199305999996</v>
      </c>
      <c r="AH98" s="170">
        <f>AG98+'(3) MB_Glaciers_R23p2-5.5km'!AH98</f>
        <v>-5.7850921683999994</v>
      </c>
      <c r="AI98" s="170">
        <f>AH98+'(3) MB_Glaciers_R23p2-5.5km'!AI98</f>
        <v>-6.1341655623999998</v>
      </c>
      <c r="AJ98" s="170">
        <f>AI98+'(3) MB_Glaciers_R23p2-5.5km'!AJ98</f>
        <v>-5.9114442909999996</v>
      </c>
      <c r="AK98" s="170">
        <f>AJ98+'(3) MB_Glaciers_R23p2-5.5km'!AK98</f>
        <v>-6.4434438687999993</v>
      </c>
      <c r="AL98" s="170">
        <f>AK98+'(3) MB_Glaciers_R23p2-5.5km'!AL98</f>
        <v>-6.687790668399999</v>
      </c>
      <c r="AM98" s="170">
        <f>AL98+'(3) MB_Glaciers_R23p2-5.5km'!AM98</f>
        <v>-7.4279915141999986</v>
      </c>
      <c r="AN98" s="170">
        <f>AM98+'(3) MB_Glaciers_R23p2-5.5km'!AN98</f>
        <v>-8.0747275095999989</v>
      </c>
      <c r="AO98" s="170">
        <f>AN98+'(3) MB_Glaciers_R23p2-5.5km'!AO98</f>
        <v>-8.4984587803999982</v>
      </c>
      <c r="AP98" s="170">
        <f>AO98+'(3) MB_Glaciers_R23p2-5.5km'!AP98</f>
        <v>-8.8511438661999975</v>
      </c>
      <c r="AQ98" s="170">
        <f>AP98+'(3) MB_Glaciers_R23p2-5.5km'!AQ98</f>
        <v>-9.1821810831999979</v>
      </c>
      <c r="AR98" s="170">
        <f>AQ98+'(3) MB_Glaciers_R23p2-5.5km'!AR98</f>
        <v>-9.3463248281999984</v>
      </c>
      <c r="AS98" s="170">
        <f>AR98+'(3) MB_Glaciers_R23p2-5.5km'!AS98</f>
        <v>-9.573956888999998</v>
      </c>
      <c r="AT98" s="170">
        <f>AS98+'(3) MB_Glaciers_R23p2-5.5km'!AT98</f>
        <v>-9.9901475489999978</v>
      </c>
      <c r="AU98" s="170">
        <f>AT98+'(3) MB_Glaciers_R23p2-5.5km'!AU98</f>
        <v>-10.259459370399998</v>
      </c>
      <c r="AV98" s="170">
        <f>AU98+'(3) MB_Glaciers_R23p2-5.5km'!AV98</f>
        <v>-10.418212811199998</v>
      </c>
      <c r="AW98" s="2">
        <f>AV98+'(3) MB_Glaciers_R23p2-5.5km'!AW98</f>
        <v>-10.443601391199998</v>
      </c>
      <c r="BB98" s="2">
        <f>SQRT('(5) year_D_R23p2-5.5km'!BN96^2+'(5) year_D_R23p2-5.5km'!$M96^2)</f>
        <v>0.23873713379777581</v>
      </c>
      <c r="BC98" s="2">
        <f>SQRT(SUMSQ('(3) MB_Glaciers_R23p2-5.5km'!$BD98:BE98))</f>
        <v>0.30584886420727903</v>
      </c>
      <c r="BD98" s="2">
        <f>SQRT(SUMSQ('(3) MB_Glaciers_R23p2-5.5km'!$BD98:BF98))</f>
        <v>0.34277383693594776</v>
      </c>
      <c r="BE98" s="2">
        <f>SQRT(SUMSQ('(3) MB_Glaciers_R23p2-5.5km'!$BD98:BG98))</f>
        <v>0.37010772144584497</v>
      </c>
      <c r="BF98" s="2">
        <f>SQRT(SUMSQ('(3) MB_Glaciers_R23p2-5.5km'!$BD98:BH98))</f>
        <v>0.39751672863103787</v>
      </c>
      <c r="BG98" s="2">
        <f>SQRT(SUMSQ('(3) MB_Glaciers_R23p2-5.5km'!$BD98:BI98))</f>
        <v>0.42764355646731939</v>
      </c>
      <c r="BH98" s="2">
        <f>SQRT(SUMSQ('(3) MB_Glaciers_R23p2-5.5km'!$BD98:BJ98))</f>
        <v>0.46255119805399897</v>
      </c>
      <c r="BI98" s="2">
        <f>SQRT(SUMSQ('(3) MB_Glaciers_R23p2-5.5km'!$BD98:BK98))</f>
        <v>0.5031512624257658</v>
      </c>
      <c r="BJ98" s="2">
        <f>SQRT(SUMSQ('(3) MB_Glaciers_R23p2-5.5km'!$BD98:BL98))</f>
        <v>0.5502328316704499</v>
      </c>
      <c r="BK98" s="2">
        <f>SQRT(SUMSQ('(3) MB_Glaciers_R23p2-5.5km'!$BD98:BM98))</f>
        <v>0.59415423453637839</v>
      </c>
      <c r="BL98" s="2">
        <f>SQRT(SUMSQ('(3) MB_Glaciers_R23p2-5.5km'!$BD98:BN98))</f>
        <v>0.62766168079972862</v>
      </c>
      <c r="BM98" s="2">
        <f>SQRT(SUMSQ('(3) MB_Glaciers_R23p2-5.5km'!$BD98:BO98))</f>
        <v>0.65394010775662936</v>
      </c>
      <c r="BN98" s="2">
        <f>SQRT(SUMSQ('(3) MB_Glaciers_R23p2-5.5km'!$BD98:BP98))</f>
        <v>0.67512922892889216</v>
      </c>
      <c r="BO98" s="2">
        <f>SQRT(SUMSQ('(3) MB_Glaciers_R23p2-5.5km'!$BD98:BQ98))</f>
        <v>0.69339511230087547</v>
      </c>
      <c r="BP98" s="2">
        <f>SQRT(SUMSQ('(3) MB_Glaciers_R23p2-5.5km'!$BD98:BR98))</f>
        <v>0.71018935667486061</v>
      </c>
      <c r="BQ98" s="2">
        <f>SQRT(SUMSQ('(3) MB_Glaciers_R23p2-5.5km'!$BD98:BS98))</f>
        <v>0.72645101966643499</v>
      </c>
      <c r="BR98" s="2">
        <f>SQRT(SUMSQ('(3) MB_Glaciers_R23p2-5.5km'!$BD98:BT98))</f>
        <v>0.73785767001299662</v>
      </c>
      <c r="BS98" s="2">
        <f>SQRT(SUMSQ('(3) MB_Glaciers_R23p2-5.5km'!$BD98:BU98))</f>
        <v>0.75147219659866393</v>
      </c>
      <c r="BT98" s="2">
        <f>SQRT(SUMSQ('(3) MB_Glaciers_R23p2-5.5km'!$BD98:BV98))</f>
        <v>0.76584507607339825</v>
      </c>
      <c r="BU98" s="2">
        <f>SQRT(SUMSQ('(3) MB_Glaciers_R23p2-5.5km'!$BD98:BW98))</f>
        <v>0.78106825276314584</v>
      </c>
      <c r="BV98" s="2">
        <f>SQRT(SUMSQ('(3) MB_Glaciers_R23p2-5.5km'!$BD98:BX98))</f>
        <v>0.80075472620603405</v>
      </c>
      <c r="BW98" s="2">
        <f>SQRT(SUMSQ('(3) MB_Glaciers_R23p2-5.5km'!$BD98:BY98))</f>
        <v>0.81566523011325465</v>
      </c>
      <c r="BX98" s="2">
        <f>SQRT(SUMSQ('(3) MB_Glaciers_R23p2-5.5km'!$BD98:BZ98))</f>
        <v>0.83281569149910073</v>
      </c>
      <c r="BY98" s="2">
        <f>SQRT(SUMSQ('(3) MB_Glaciers_R23p2-5.5km'!$BD98:CA98))</f>
        <v>0.84991926022717357</v>
      </c>
      <c r="BZ98" s="2">
        <f>SQRT(SUMSQ('(3) MB_Glaciers_R23p2-5.5km'!$BD98:CB98))</f>
        <v>0.86516032886522021</v>
      </c>
      <c r="CA98" s="2">
        <f>SQRT(SUMSQ('(3) MB_Glaciers_R23p2-5.5km'!$BD98:CC98))</f>
        <v>0.88047568908953322</v>
      </c>
      <c r="CB98" s="2">
        <f>SQRT(SUMSQ('(3) MB_Glaciers_R23p2-5.5km'!$BD98:CD98))</f>
        <v>0.89408727400971133</v>
      </c>
      <c r="CC98" s="2">
        <f>SQRT(SUMSQ('(3) MB_Glaciers_R23p2-5.5km'!$BD98:CE98))</f>
        <v>0.90679039537494077</v>
      </c>
      <c r="CD98" s="2">
        <f>SQRT(SUMSQ('(3) MB_Glaciers_R23p2-5.5km'!$BD98:CF98))</f>
        <v>0.91988734589749199</v>
      </c>
      <c r="CE98" s="2">
        <f>SQRT(SUMSQ('(3) MB_Glaciers_R23p2-5.5km'!$BD98:CG98))</f>
        <v>0.92843920097866539</v>
      </c>
      <c r="CF98" s="2">
        <f>SQRT(SUMSQ('(3) MB_Glaciers_R23p2-5.5km'!$BD98:CH98))</f>
        <v>0.93720147924802055</v>
      </c>
      <c r="CG98" s="2">
        <f>SQRT(SUMSQ('(3) MB_Glaciers_R23p2-5.5km'!$BD98:CI98))</f>
        <v>0.94536193906858945</v>
      </c>
      <c r="CH98" s="2">
        <f>SQRT(SUMSQ('(3) MB_Glaciers_R23p2-5.5km'!$BD98:CJ98))</f>
        <v>0.95470514245722937</v>
      </c>
      <c r="CI98" s="2">
        <f>SQRT(SUMSQ('(3) MB_Glaciers_R23p2-5.5km'!$BD98:CK98))</f>
        <v>0.97572463973854406</v>
      </c>
      <c r="CJ98" s="2">
        <f>SQRT(SUMSQ('(3) MB_Glaciers_R23p2-5.5km'!$BD98:CL98))</f>
        <v>0.98691071740991987</v>
      </c>
      <c r="CK98" s="2">
        <f>SQRT(SUMSQ('(3) MB_Glaciers_R23p2-5.5km'!$BD98:CM98))</f>
        <v>0.99776014972359528</v>
      </c>
      <c r="CL98" s="2">
        <f>SQRT(SUMSQ('(3) MB_Glaciers_R23p2-5.5km'!$BD98:CN98))</f>
        <v>1.0131531839261001</v>
      </c>
      <c r="CM98" s="2">
        <f>SQRT(SUMSQ('(3) MB_Glaciers_R23p2-5.5km'!$BD98:CO98))</f>
        <v>1.0284712836493413</v>
      </c>
      <c r="CN98" s="2">
        <f>SQRT(SUMSQ('(3) MB_Glaciers_R23p2-5.5km'!$BD98:CP98))</f>
        <v>1.0434415042482299</v>
      </c>
      <c r="CO98" s="2">
        <f>SQRT(SUMSQ('(3) MB_Glaciers_R23p2-5.5km'!$BD98:CQ98))</f>
        <v>1.0599511879550312</v>
      </c>
      <c r="CP98" s="2">
        <f>SQRT(SUMSQ('(3) MB_Glaciers_R23p2-5.5km'!$BD98:CR98))</f>
        <v>1.0733770643712277</v>
      </c>
      <c r="CQ98" s="2">
        <f>SQRT(SUMSQ('(3) MB_Glaciers_R23p2-5.5km'!$BD98:CS98))</f>
        <v>1.0848306461723694</v>
      </c>
      <c r="CR98" s="2">
        <f>SQRT(SUMSQ('(3) MB_Glaciers_R23p2-5.5km'!$BD98:CT98))</f>
        <v>1.0939402989405755</v>
      </c>
      <c r="CS98" s="2">
        <f>SQRT(SUMSQ('(3) MB_Glaciers_R23p2-5.5km'!$BD98:CU98))</f>
        <v>1.102044350294977</v>
      </c>
      <c r="CT98" s="2">
        <f>SQRT(SUMSQ('(3) MB_Glaciers_R23p2-5.5km'!$BD98:CV98))</f>
        <v>1.1101473645116495</v>
      </c>
      <c r="CU98" s="2">
        <f>SQRT(SUMSQ('(3) MB_Glaciers_R23p2-5.5km'!$BD98:CW98))</f>
        <v>1.1180231333670638</v>
      </c>
      <c r="CV98" s="2">
        <f>SQRT(SUMSQ('(3) MB_Glaciers_R23p2-5.5km'!$BD98:CX98))</f>
        <v>1.1258624543766176</v>
      </c>
    </row>
    <row r="99" spans="1:100" x14ac:dyDescent="0.2">
      <c r="A99" s="169" t="s">
        <v>191</v>
      </c>
      <c r="B99" s="3" t="s">
        <v>176</v>
      </c>
      <c r="C99" s="170">
        <f>'(3) MB_Glaciers_R23p2-5.5km'!C99</f>
        <v>0.34</v>
      </c>
      <c r="D99" s="170">
        <f>C99+'(3) MB_Glaciers_R23p2-5.5km'!D99</f>
        <v>0.65</v>
      </c>
      <c r="E99" s="170">
        <f>D99+'(3) MB_Glaciers_R23p2-5.5km'!E99</f>
        <v>1.57</v>
      </c>
      <c r="F99" s="170">
        <f>E99+'(3) MB_Glaciers_R23p2-5.5km'!F99</f>
        <v>1.6700000000000002</v>
      </c>
      <c r="G99" s="170">
        <f>F99+'(3) MB_Glaciers_R23p2-5.5km'!G99</f>
        <v>2.88</v>
      </c>
      <c r="H99" s="170">
        <f>G99+'(3) MB_Glaciers_R23p2-5.5km'!H99</f>
        <v>4.1099999999999994</v>
      </c>
      <c r="I99" s="170">
        <f>H99+'(3) MB_Glaciers_R23p2-5.5km'!I99</f>
        <v>4.2299999999999995</v>
      </c>
      <c r="J99" s="170">
        <f>I99+'(3) MB_Glaciers_R23p2-5.5km'!J99</f>
        <v>4.59</v>
      </c>
      <c r="K99" s="170">
        <f>J99+'(3) MB_Glaciers_R23p2-5.5km'!K99</f>
        <v>4.96</v>
      </c>
      <c r="L99" s="170">
        <f>K99+'(3) MB_Glaciers_R23p2-5.5km'!L99</f>
        <v>5.09</v>
      </c>
      <c r="M99" s="170">
        <f>L99+'(3) MB_Glaciers_R23p2-5.5km'!M99</f>
        <v>5.0999999999999996</v>
      </c>
      <c r="N99" s="170">
        <f>M99+'(3) MB_Glaciers_R23p2-5.5km'!N99</f>
        <v>4.9099999999999993</v>
      </c>
      <c r="O99" s="170">
        <f>N99+'(3) MB_Glaciers_R23p2-5.5km'!O99</f>
        <v>4.7099999999999991</v>
      </c>
      <c r="P99" s="170">
        <f>O99+'(3) MB_Glaciers_R23p2-5.5km'!P99</f>
        <v>4.4399999999999995</v>
      </c>
      <c r="Q99" s="170">
        <f>P99+'(3) MB_Glaciers_R23p2-5.5km'!Q99</f>
        <v>4.97</v>
      </c>
      <c r="R99" s="170">
        <f>Q99+'(3) MB_Glaciers_R23p2-5.5km'!R99</f>
        <v>5.6999999999999993</v>
      </c>
      <c r="S99" s="170">
        <f>R99+'(3) MB_Glaciers_R23p2-5.5km'!S99</f>
        <v>5.7999999999999989</v>
      </c>
      <c r="T99" s="170">
        <f>S99+'(3) MB_Glaciers_R23p2-5.5km'!T99</f>
        <v>5.879999999999999</v>
      </c>
      <c r="U99" s="170">
        <f>T99+'(3) MB_Glaciers_R23p2-5.5km'!U99</f>
        <v>6.1899999999999986</v>
      </c>
      <c r="V99" s="170">
        <f>U99+'(3) MB_Glaciers_R23p2-5.5km'!V99</f>
        <v>6.2099999999999982</v>
      </c>
      <c r="W99" s="170">
        <f>V99+'(3) MB_Glaciers_R23p2-5.5km'!W99</f>
        <v>6.3399999999999981</v>
      </c>
      <c r="X99" s="170">
        <f>W99+'(3) MB_Glaciers_R23p2-5.5km'!X99</f>
        <v>7.2799999999999976</v>
      </c>
      <c r="Y99" s="170">
        <f>X99+'(3) MB_Glaciers_R23p2-5.5km'!Y99</f>
        <v>7.4299999999999979</v>
      </c>
      <c r="Z99" s="170">
        <f>Y99+'(3) MB_Glaciers_R23p2-5.5km'!Z99</f>
        <v>7.8299999999999983</v>
      </c>
      <c r="AA99" s="170">
        <f>Z99+'(3) MB_Glaciers_R23p2-5.5km'!AA99</f>
        <v>7.9199999999999982</v>
      </c>
      <c r="AB99" s="170">
        <f>AA99+'(3) MB_Glaciers_R23p2-5.5km'!AB99</f>
        <v>8.5799999999999983</v>
      </c>
      <c r="AC99" s="170">
        <f>AB99+'(3) MB_Glaciers_R23p2-5.5km'!AC99</f>
        <v>9.1599999999999984</v>
      </c>
      <c r="AD99" s="170">
        <f>AC99+'(3) MB_Glaciers_R23p2-5.5km'!AD99</f>
        <v>8.759999999999998</v>
      </c>
      <c r="AE99" s="170">
        <f>AD99+'(3) MB_Glaciers_R23p2-5.5km'!AE99</f>
        <v>8.3299999999999983</v>
      </c>
      <c r="AF99" s="170">
        <f>AE99+'(3) MB_Glaciers_R23p2-5.5km'!AF99</f>
        <v>8.8599999999999977</v>
      </c>
      <c r="AG99" s="170">
        <f>AF99+'(3) MB_Glaciers_R23p2-5.5km'!AG99</f>
        <v>8.4899999999999984</v>
      </c>
      <c r="AH99" s="170">
        <f>AG99+'(3) MB_Glaciers_R23p2-5.5km'!AH99</f>
        <v>8.0899999999999981</v>
      </c>
      <c r="AI99" s="170">
        <f>AH99+'(3) MB_Glaciers_R23p2-5.5km'!AI99</f>
        <v>7.9399999999999977</v>
      </c>
      <c r="AJ99" s="170">
        <f>AI99+'(3) MB_Glaciers_R23p2-5.5km'!AJ99</f>
        <v>8.759999999999998</v>
      </c>
      <c r="AK99" s="170">
        <f>AJ99+'(3) MB_Glaciers_R23p2-5.5km'!AK99</f>
        <v>8.1599999999999984</v>
      </c>
      <c r="AL99" s="170">
        <f>AK99+'(3) MB_Glaciers_R23p2-5.5km'!AL99</f>
        <v>8.009999999999998</v>
      </c>
      <c r="AM99" s="170">
        <f>AL99+'(3) MB_Glaciers_R23p2-5.5km'!AM99</f>
        <v>6.3899999999999979</v>
      </c>
      <c r="AN99" s="170">
        <f>AM99+'(3) MB_Glaciers_R23p2-5.5km'!AN99</f>
        <v>5.2899999999999974</v>
      </c>
      <c r="AO99" s="170">
        <f>AN99+'(3) MB_Glaciers_R23p2-5.5km'!AO99</f>
        <v>4.1699999999999973</v>
      </c>
      <c r="AP99" s="170">
        <f>AO99+'(3) MB_Glaciers_R23p2-5.5km'!AP99</f>
        <v>2.9199999999999973</v>
      </c>
      <c r="AQ99" s="170">
        <f>AP99+'(3) MB_Glaciers_R23p2-5.5km'!AQ99</f>
        <v>1.5199999999999974</v>
      </c>
      <c r="AR99" s="170">
        <f>AQ99+'(3) MB_Glaciers_R23p2-5.5km'!AR99</f>
        <v>0.59999999999999731</v>
      </c>
      <c r="AS99" s="170">
        <f>AR99+'(3) MB_Glaciers_R23p2-5.5km'!AS99</f>
        <v>1.0199999999999974</v>
      </c>
      <c r="AT99" s="170">
        <f>AS99+'(3) MB_Glaciers_R23p2-5.5km'!AT99</f>
        <v>-2.0000000000002682E-2</v>
      </c>
      <c r="AU99" s="170">
        <f>AT99+'(3) MB_Glaciers_R23p2-5.5km'!AU99</f>
        <v>-1.5700000000000027</v>
      </c>
      <c r="AV99" s="170">
        <f>AU99+'(3) MB_Glaciers_R23p2-5.5km'!AV99</f>
        <v>-2.1300000000000026</v>
      </c>
      <c r="AW99" s="2">
        <f>AV99+'(3) MB_Glaciers_R23p2-5.5km'!AW99</f>
        <v>-1.6100000000000025</v>
      </c>
      <c r="BB99" s="2">
        <f>SQRT('(5) year_D_R23p2-5.5km'!BN97^2+'(5) year_D_R23p2-5.5km'!$M97^2)</f>
        <v>3.0277687465221265E-2</v>
      </c>
      <c r="BC99" s="2">
        <f>SQRT(SUMSQ('(3) MB_Glaciers_R23p2-5.5km'!$BD99:BE99))</f>
        <v>4.2819116250609773E-2</v>
      </c>
      <c r="BD99" s="2">
        <f>SQRT(SUMSQ('(3) MB_Glaciers_R23p2-5.5km'!$BD99:BF99))</f>
        <v>5.2442493025454569E-2</v>
      </c>
      <c r="BE99" s="2">
        <f>SQRT(SUMSQ('(3) MB_Glaciers_R23p2-5.5km'!$BD99:BG99))</f>
        <v>6.0555374930442531E-2</v>
      </c>
      <c r="BF99" s="2">
        <f>SQRT(SUMSQ('(3) MB_Glaciers_R23p2-5.5km'!$BD99:BH99))</f>
        <v>6.7702967373728051E-2</v>
      </c>
      <c r="BG99" s="2">
        <f>SQRT(SUMSQ('(3) MB_Glaciers_R23p2-5.5km'!$BD99:BI99))</f>
        <v>7.4164884881254292E-2</v>
      </c>
      <c r="BH99" s="2">
        <f>SQRT(SUMSQ('(3) MB_Glaciers_R23p2-5.5km'!$BD99:BJ99))</f>
        <v>8.0107231307113086E-2</v>
      </c>
      <c r="BI99" s="2">
        <f>SQRT(SUMSQ('(3) MB_Glaciers_R23p2-5.5km'!$BD99:BK99))</f>
        <v>8.5638232501219547E-2</v>
      </c>
      <c r="BJ99" s="2">
        <f>SQRT(SUMSQ('(3) MB_Glaciers_R23p2-5.5km'!$BD99:BL99))</f>
        <v>9.0833062395663799E-2</v>
      </c>
      <c r="BK99" s="2">
        <f>SQRT(SUMSQ('(3) MB_Glaciers_R23p2-5.5km'!$BD99:BM99))</f>
        <v>9.574645467282937E-2</v>
      </c>
      <c r="BL99" s="2">
        <f>SQRT(SUMSQ('(3) MB_Glaciers_R23p2-5.5km'!$BD99:BN99))</f>
        <v>0.10041972884178581</v>
      </c>
      <c r="BM99" s="2">
        <f>SQRT(SUMSQ('(3) MB_Glaciers_R23p2-5.5km'!$BD99:BO99))</f>
        <v>0.10488498605090914</v>
      </c>
      <c r="BN99" s="2">
        <f>SQRT(SUMSQ('(3) MB_Glaciers_R23p2-5.5km'!$BD99:BP99))</f>
        <v>0.10916775465832858</v>
      </c>
      <c r="BO99" s="2">
        <f>SQRT(SUMSQ('(3) MB_Glaciers_R23p2-5.5km'!$BD99:BQ99))</f>
        <v>0.11328873295867793</v>
      </c>
      <c r="BP99" s="2">
        <f>SQRT(SUMSQ('(3) MB_Glaciers_R23p2-5.5km'!$BD99:BR99))</f>
        <v>0.11726497931447503</v>
      </c>
      <c r="BQ99" s="2">
        <f>SQRT(SUMSQ('(3) MB_Glaciers_R23p2-5.5km'!$BD99:BS99))</f>
        <v>0.12111074986088508</v>
      </c>
      <c r="BR99" s="2">
        <f>SQRT(SUMSQ('(3) MB_Glaciers_R23p2-5.5km'!$BD99:BT99))</f>
        <v>0.12483810351854714</v>
      </c>
      <c r="BS99" s="2">
        <f>SQRT(SUMSQ('(3) MB_Glaciers_R23p2-5.5km'!$BD99:BU99))</f>
        <v>0.12845734875182932</v>
      </c>
      <c r="BT99" s="2">
        <f>SQRT(SUMSQ('(3) MB_Glaciers_R23p2-5.5km'!$BD99:BV99))</f>
        <v>0.13197737990500769</v>
      </c>
      <c r="BU99" s="2">
        <f>SQRT(SUMSQ('(3) MB_Glaciers_R23p2-5.5km'!$BD99:BW99))</f>
        <v>0.1354059347474561</v>
      </c>
      <c r="BV99" s="2">
        <f>SQRT(SUMSQ('(3) MB_Glaciers_R23p2-5.5km'!$BD99:BX99))</f>
        <v>0.13874979467759208</v>
      </c>
      <c r="BW99" s="2">
        <f>SQRT(SUMSQ('(3) MB_Glaciers_R23p2-5.5km'!$BD99:BY99))</f>
        <v>0.14201494245788213</v>
      </c>
      <c r="BX99" s="2">
        <f>SQRT(SUMSQ('(3) MB_Glaciers_R23p2-5.5km'!$BD99:BZ99))</f>
        <v>0.14520668799871855</v>
      </c>
      <c r="BY99" s="2">
        <f>SQRT(SUMSQ('(3) MB_Glaciers_R23p2-5.5km'!$BD99:CA99))</f>
        <v>0.14832976976250858</v>
      </c>
      <c r="BZ99" s="2">
        <f>SQRT(SUMSQ('(3) MB_Glaciers_R23p2-5.5km'!$BD99:CB99))</f>
        <v>0.15138843732610635</v>
      </c>
      <c r="CA99" s="2">
        <f>SQRT(SUMSQ('(3) MB_Glaciers_R23p2-5.5km'!$BD99:CC99))</f>
        <v>0.15438651921162691</v>
      </c>
      <c r="CB99" s="2">
        <f>SQRT(SUMSQ('(3) MB_Glaciers_R23p2-5.5km'!$BD99:CD99))</f>
        <v>0.15732747907636371</v>
      </c>
      <c r="CC99" s="2">
        <f>SQRT(SUMSQ('(3) MB_Glaciers_R23p2-5.5km'!$BD99:CE99))</f>
        <v>0.16021446261422617</v>
      </c>
      <c r="CD99" s="2">
        <f>SQRT(SUMSQ('(3) MB_Glaciers_R23p2-5.5km'!$BD99:CF99))</f>
        <v>0.16305033697912708</v>
      </c>
      <c r="CE99" s="2">
        <f>SQRT(SUMSQ('(3) MB_Glaciers_R23p2-5.5km'!$BD99:CG99))</f>
        <v>0.16583772413793102</v>
      </c>
      <c r="CF99" s="2">
        <f>SQRT(SUMSQ('(3) MB_Glaciers_R23p2-5.5km'!$BD99:CH99))</f>
        <v>0.16857902925776425</v>
      </c>
      <c r="CG99" s="2">
        <f>SQRT(SUMSQ('(3) MB_Glaciers_R23p2-5.5km'!$BD99:CI99))</f>
        <v>0.17127646500243909</v>
      </c>
      <c r="CH99" s="2">
        <f>SQRT(SUMSQ('(3) MB_Glaciers_R23p2-5.5km'!$BD99:CJ99))</f>
        <v>0.1739320724362628</v>
      </c>
      <c r="CI99" s="2">
        <f>SQRT(SUMSQ('(3) MB_Glaciers_R23p2-5.5km'!$BD99:CK99))</f>
        <v>0.17654773909686575</v>
      </c>
      <c r="CJ99" s="2">
        <f>SQRT(SUMSQ('(3) MB_Glaciers_R23p2-5.5km'!$BD99:CL99))</f>
        <v>0.17912521469200418</v>
      </c>
      <c r="CK99" s="2">
        <f>SQRT(SUMSQ('(3) MB_Glaciers_R23p2-5.5km'!$BD99:CM99))</f>
        <v>0.1816661247913276</v>
      </c>
      <c r="CL99" s="2">
        <f>SQRT(SUMSQ('(3) MB_Glaciers_R23p2-5.5km'!$BD99:CN99))</f>
        <v>0.184171982817528</v>
      </c>
      <c r="CM99" s="2">
        <f>SQRT(SUMSQ('(3) MB_Glaciers_R23p2-5.5km'!$BD99:CO99))</f>
        <v>0.18664420058812822</v>
      </c>
      <c r="CN99" s="2">
        <f>SQRT(SUMSQ('(3) MB_Glaciers_R23p2-5.5km'!$BD99:CP99))</f>
        <v>0.18908409761643907</v>
      </c>
      <c r="CO99" s="2">
        <f>SQRT(SUMSQ('(3) MB_Glaciers_R23p2-5.5km'!$BD99:CQ99))</f>
        <v>0.19149290934565874</v>
      </c>
      <c r="CP99" s="2">
        <f>SQRT(SUMSQ('(3) MB_Glaciers_R23p2-5.5km'!$BD99:CR99))</f>
        <v>0.19387179446197506</v>
      </c>
      <c r="CQ99" s="2">
        <f>SQRT(SUMSQ('(3) MB_Glaciers_R23p2-5.5km'!$BD99:CS99))</f>
        <v>0.196221841409533</v>
      </c>
      <c r="CR99" s="2">
        <f>SQRT(SUMSQ('(3) MB_Glaciers_R23p2-5.5km'!$BD99:CT99))</f>
        <v>0.19854407421121772</v>
      </c>
      <c r="CS99" s="2">
        <f>SQRT(SUMSQ('(3) MB_Glaciers_R23p2-5.5km'!$BD99:CU99))</f>
        <v>0.20083945768357161</v>
      </c>
      <c r="CT99" s="2">
        <f>SQRT(SUMSQ('(3) MB_Glaciers_R23p2-5.5km'!$BD99:CV99))</f>
        <v>0.20310890212118415</v>
      </c>
      <c r="CU99" s="2">
        <f>SQRT(SUMSQ('(3) MB_Glaciers_R23p2-5.5km'!$BD99:CW99))</f>
        <v>0.2053532675150663</v>
      </c>
      <c r="CV99" s="2">
        <f>SQRT(SUMSQ('(3) MB_Glaciers_R23p2-5.5km'!$BD99:CX99))</f>
        <v>0.20757336736044921</v>
      </c>
    </row>
    <row r="100" spans="1:100" x14ac:dyDescent="0.2">
      <c r="A100" s="169" t="s">
        <v>37</v>
      </c>
      <c r="B100" s="3" t="s">
        <v>176</v>
      </c>
      <c r="C100" s="170">
        <f>'(3) MB_Glaciers_R23p2-5.5km'!C100</f>
        <v>0.22194073900000011</v>
      </c>
      <c r="D100" s="170">
        <f>C100+'(3) MB_Glaciers_R23p2-5.5km'!D100</f>
        <v>0.37388147800000016</v>
      </c>
      <c r="E100" s="170">
        <f>D100+'(3) MB_Glaciers_R23p2-5.5km'!E100</f>
        <v>1.4858222170000002</v>
      </c>
      <c r="F100" s="170">
        <f>E100+'(3) MB_Glaciers_R23p2-5.5km'!F100</f>
        <v>1.2877629560000001</v>
      </c>
      <c r="G100" s="170">
        <f>F100+'(3) MB_Glaciers_R23p2-5.5km'!G100</f>
        <v>2.749703695</v>
      </c>
      <c r="H100" s="170">
        <f>G100+'(3) MB_Glaciers_R23p2-5.5km'!H100</f>
        <v>3.7116444340000001</v>
      </c>
      <c r="I100" s="170">
        <f>H100+'(3) MB_Glaciers_R23p2-5.5km'!I100</f>
        <v>3.3135851730000003</v>
      </c>
      <c r="J100" s="170">
        <f>I100+'(3) MB_Glaciers_R23p2-5.5km'!J100</f>
        <v>3.6055259120000005</v>
      </c>
      <c r="K100" s="170">
        <f>J100+'(3) MB_Glaciers_R23p2-5.5km'!K100</f>
        <v>3.8974666510000007</v>
      </c>
      <c r="L100" s="170">
        <f>K100+'(3) MB_Glaciers_R23p2-5.5km'!L100</f>
        <v>4.2094073900000009</v>
      </c>
      <c r="M100" s="170">
        <f>L100+'(3) MB_Glaciers_R23p2-5.5km'!M100</f>
        <v>4.4813481290000006</v>
      </c>
      <c r="N100" s="170">
        <f>M100+'(3) MB_Glaciers_R23p2-5.5km'!N100</f>
        <v>4.1432888680000008</v>
      </c>
      <c r="O100" s="170">
        <f>N100+'(3) MB_Glaciers_R23p2-5.5km'!O100</f>
        <v>3.6152296070000007</v>
      </c>
      <c r="P100" s="170">
        <f>O100+'(3) MB_Glaciers_R23p2-5.5km'!P100</f>
        <v>3.6871703460000007</v>
      </c>
      <c r="Q100" s="170">
        <f>P100+'(3) MB_Glaciers_R23p2-5.5km'!Q100</f>
        <v>4.4963121495000005</v>
      </c>
      <c r="R100" s="170">
        <f>Q100+'(3) MB_Glaciers_R23p2-5.5km'!R100</f>
        <v>5.1425651200000004</v>
      </c>
      <c r="S100" s="170">
        <f>R100+'(3) MB_Glaciers_R23p2-5.5km'!S100</f>
        <v>5.5285621200000001</v>
      </c>
      <c r="T100" s="170">
        <f>S100+'(3) MB_Glaciers_R23p2-5.5km'!T100</f>
        <v>6.0883016200000002</v>
      </c>
      <c r="U100" s="170">
        <f>T100+'(3) MB_Glaciers_R23p2-5.5km'!U100</f>
        <v>6.2630676589999998</v>
      </c>
      <c r="V100" s="170">
        <f>U100+'(3) MB_Glaciers_R23p2-5.5km'!V100</f>
        <v>6.2803672490000002</v>
      </c>
      <c r="W100" s="170">
        <f>V100+'(3) MB_Glaciers_R23p2-5.5km'!W100</f>
        <v>6.3708181215000002</v>
      </c>
      <c r="X100" s="170">
        <f>W100+'(3) MB_Glaciers_R23p2-5.5km'!X100</f>
        <v>7.2675903924999998</v>
      </c>
      <c r="Y100" s="170">
        <f>X100+'(3) MB_Glaciers_R23p2-5.5km'!Y100</f>
        <v>7.4545885204999998</v>
      </c>
      <c r="Z100" s="170">
        <f>Y100+'(3) MB_Glaciers_R23p2-5.5km'!Z100</f>
        <v>8.0072916499999991</v>
      </c>
      <c r="AA100" s="170">
        <f>Z100+'(3) MB_Glaciers_R23p2-5.5km'!AA100</f>
        <v>8.733822159999999</v>
      </c>
      <c r="AB100" s="170">
        <f>AA100+'(3) MB_Glaciers_R23p2-5.5km'!AB100</f>
        <v>9.4218535119999984</v>
      </c>
      <c r="AC100" s="170">
        <f>AB100+'(3) MB_Glaciers_R23p2-5.5km'!AC100</f>
        <v>10.643916238999999</v>
      </c>
      <c r="AD100" s="170">
        <f>AC100+'(3) MB_Glaciers_R23p2-5.5km'!AD100</f>
        <v>10.693781481499999</v>
      </c>
      <c r="AE100" s="170">
        <f>AD100+'(3) MB_Glaciers_R23p2-5.5km'!AE100</f>
        <v>10.562414145999998</v>
      </c>
      <c r="AF100" s="170">
        <f>AE100+'(3) MB_Glaciers_R23p2-5.5km'!AF100</f>
        <v>11.768511420999998</v>
      </c>
      <c r="AG100" s="170">
        <f>AF100+'(3) MB_Glaciers_R23p2-5.5km'!AG100</f>
        <v>12.151847360999998</v>
      </c>
      <c r="AH100" s="170">
        <f>AG100+'(3) MB_Glaciers_R23p2-5.5km'!AH100</f>
        <v>12.463476548499997</v>
      </c>
      <c r="AI100" s="170">
        <f>AH100+'(3) MB_Glaciers_R23p2-5.5km'!AI100</f>
        <v>12.534908292499997</v>
      </c>
      <c r="AJ100" s="170">
        <f>AI100+'(3) MB_Glaciers_R23p2-5.5km'!AJ100</f>
        <v>13.926277754999997</v>
      </c>
      <c r="AK100" s="170">
        <f>AJ100+'(3) MB_Glaciers_R23p2-5.5km'!AK100</f>
        <v>13.830154791499996</v>
      </c>
      <c r="AL100" s="170">
        <f>AK100+'(3) MB_Glaciers_R23p2-5.5km'!AL100</f>
        <v>14.326720193999996</v>
      </c>
      <c r="AM100" s="170">
        <f>AL100+'(3) MB_Glaciers_R23p2-5.5km'!AM100</f>
        <v>13.440114001999996</v>
      </c>
      <c r="AN100" s="170">
        <f>AM100+'(3) MB_Glaciers_R23p2-5.5km'!AN100</f>
        <v>13.419327954999996</v>
      </c>
      <c r="AO100" s="170">
        <f>AN100+'(3) MB_Glaciers_R23p2-5.5km'!AO100</f>
        <v>12.926178992999997</v>
      </c>
      <c r="AP100" s="170">
        <f>AO100+'(3) MB_Glaciers_R23p2-5.5km'!AP100</f>
        <v>13.114311716499998</v>
      </c>
      <c r="AQ100" s="170">
        <f>AP100+'(3) MB_Glaciers_R23p2-5.5km'!AQ100</f>
        <v>13.235837848999997</v>
      </c>
      <c r="AR100" s="170">
        <f>AQ100+'(3) MB_Glaciers_R23p2-5.5km'!AR100</f>
        <v>14.015585228999997</v>
      </c>
      <c r="AS100" s="170">
        <f>AR100+'(3) MB_Glaciers_R23p2-5.5km'!AS100</f>
        <v>14.547233482499998</v>
      </c>
      <c r="AT100" s="170">
        <f>AS100+'(3) MB_Glaciers_R23p2-5.5km'!AT100</f>
        <v>13.965551865499997</v>
      </c>
      <c r="AU100" s="170">
        <f>AT100+'(3) MB_Glaciers_R23p2-5.5km'!AU100</f>
        <v>13.339493974499996</v>
      </c>
      <c r="AV100" s="170">
        <f>AU100+'(3) MB_Glaciers_R23p2-5.5km'!AV100</f>
        <v>13.771370886999996</v>
      </c>
      <c r="AW100" s="2">
        <f>AV100+'(3) MB_Glaciers_R23p2-5.5km'!AW100</f>
        <v>14.585434097999997</v>
      </c>
      <c r="BB100" s="2">
        <f>SQRT('(5) year_D_R23p2-5.5km'!BN98^2+'(5) year_D_R23p2-5.5km'!$M98^2)</f>
        <v>1.3396457936326007</v>
      </c>
      <c r="BC100" s="2">
        <f>SQRT(SUMSQ('(3) MB_Glaciers_R23p2-5.5km'!$BD100:BE100))</f>
        <v>1.8164467912499569</v>
      </c>
      <c r="BD100" s="2">
        <f>SQRT(SUMSQ('(3) MB_Glaciers_R23p2-5.5km'!$BD100:BF100))</f>
        <v>2.1346746161606491</v>
      </c>
      <c r="BE100" s="2">
        <f>SQRT(SUMSQ('(3) MB_Glaciers_R23p2-5.5km'!$BD100:BG100))</f>
        <v>2.3657172692608701</v>
      </c>
      <c r="BF100" s="2">
        <f>SQRT(SUMSQ('(3) MB_Glaciers_R23p2-5.5km'!$BD100:BH100))</f>
        <v>2.5394370151986827</v>
      </c>
      <c r="BG100" s="2">
        <f>SQRT(SUMSQ('(3) MB_Glaciers_R23p2-5.5km'!$BD100:BI100))</f>
        <v>2.6725066286793178</v>
      </c>
      <c r="BH100" s="2">
        <f>SQRT(SUMSQ('(3) MB_Glaciers_R23p2-5.5km'!$BD100:BJ100))</f>
        <v>2.774744849627214</v>
      </c>
      <c r="BI100" s="2">
        <f>SQRT(SUMSQ('(3) MB_Glaciers_R23p2-5.5km'!$BD100:BK100))</f>
        <v>2.8532678062633532</v>
      </c>
      <c r="BJ100" s="2">
        <f>SQRT(SUMSQ('(3) MB_Glaciers_R23p2-5.5km'!$BD100:BL100))</f>
        <v>2.9132907812001196</v>
      </c>
      <c r="BK100" s="2">
        <f>SQRT(SUMSQ('(3) MB_Glaciers_R23p2-5.5km'!$BD100:BM100))</f>
        <v>2.9587948866485845</v>
      </c>
      <c r="BL100" s="2">
        <f>SQRT(SUMSQ('(3) MB_Glaciers_R23p2-5.5km'!$BD100:BN100))</f>
        <v>2.9932817763485913</v>
      </c>
      <c r="BM100" s="2">
        <f>SQRT(SUMSQ('(3) MB_Glaciers_R23p2-5.5km'!$BD100:BO100))</f>
        <v>3.0194639978992108</v>
      </c>
      <c r="BN100" s="2">
        <f>SQRT(SUMSQ('(3) MB_Glaciers_R23p2-5.5km'!$BD100:BP100))</f>
        <v>3.0404690742998062</v>
      </c>
      <c r="BO100" s="2">
        <f>SQRT(SUMSQ('(3) MB_Glaciers_R23p2-5.5km'!$BD100:BQ100))</f>
        <v>3.0594803699109914</v>
      </c>
      <c r="BP100" s="2">
        <f>SQRT(SUMSQ('(3) MB_Glaciers_R23p2-5.5km'!$BD100:BR100))</f>
        <v>3.0730086353563801</v>
      </c>
      <c r="BQ100" s="2">
        <f>SQRT(SUMSQ('(3) MB_Glaciers_R23p2-5.5km'!$BD100:BS100))</f>
        <v>3.0878243265375005</v>
      </c>
      <c r="BR100" s="2">
        <f>SQRT(SUMSQ('(3) MB_Glaciers_R23p2-5.5km'!$BD100:BT100))</f>
        <v>3.1021968061788541</v>
      </c>
      <c r="BS100" s="2">
        <f>SQRT(SUMSQ('(3) MB_Glaciers_R23p2-5.5km'!$BD100:BU100))</f>
        <v>3.117066506245874</v>
      </c>
      <c r="BT100" s="2">
        <f>SQRT(SUMSQ('(3) MB_Glaciers_R23p2-5.5km'!$BD100:BV100))</f>
        <v>3.1319275813014524</v>
      </c>
      <c r="BU100" s="2">
        <f>SQRT(SUMSQ('(3) MB_Glaciers_R23p2-5.5km'!$BD100:BW100))</f>
        <v>3.1440791324531543</v>
      </c>
      <c r="BV100" s="2">
        <f>SQRT(SUMSQ('(3) MB_Glaciers_R23p2-5.5km'!$BD100:BX100))</f>
        <v>3.1560518629901964</v>
      </c>
      <c r="BW100" s="2">
        <f>SQRT(SUMSQ('(3) MB_Glaciers_R23p2-5.5km'!$BD100:BY100))</f>
        <v>3.1731246585903841</v>
      </c>
      <c r="BX100" s="2">
        <f>SQRT(SUMSQ('(3) MB_Glaciers_R23p2-5.5km'!$BD100:BZ100))</f>
        <v>3.2138940635493771</v>
      </c>
      <c r="BY100" s="2">
        <f>SQRT(SUMSQ('(3) MB_Glaciers_R23p2-5.5km'!$BD100:CA100))</f>
        <v>3.2431680492141801</v>
      </c>
      <c r="BZ100" s="2">
        <f>SQRT(SUMSQ('(3) MB_Glaciers_R23p2-5.5km'!$BD100:CB100))</f>
        <v>3.2730249872133146</v>
      </c>
      <c r="CA100" s="2">
        <f>SQRT(SUMSQ('(3) MB_Glaciers_R23p2-5.5km'!$BD100:CC100))</f>
        <v>3.3032126485217841</v>
      </c>
      <c r="CB100" s="2">
        <f>SQRT(SUMSQ('(3) MB_Glaciers_R23p2-5.5km'!$BD100:CD100))</f>
        <v>3.3307256788224677</v>
      </c>
      <c r="CC100" s="2">
        <f>SQRT(SUMSQ('(3) MB_Glaciers_R23p2-5.5km'!$BD100:CE100))</f>
        <v>3.356879853455494</v>
      </c>
      <c r="CD100" s="2">
        <f>SQRT(SUMSQ('(3) MB_Glaciers_R23p2-5.5km'!$BD100:CF100))</f>
        <v>3.381387504651554</v>
      </c>
      <c r="CE100" s="2">
        <f>SQRT(SUMSQ('(3) MB_Glaciers_R23p2-5.5km'!$BD100:CG100))</f>
        <v>3.404235380524117</v>
      </c>
      <c r="CF100" s="2">
        <f>SQRT(SUMSQ('(3) MB_Glaciers_R23p2-5.5km'!$BD100:CH100))</f>
        <v>3.4449294441423493</v>
      </c>
      <c r="CG100" s="2">
        <f>SQRT(SUMSQ('(3) MB_Glaciers_R23p2-5.5km'!$BD100:CI100))</f>
        <v>3.4860889494490053</v>
      </c>
      <c r="CH100" s="2">
        <f>SQRT(SUMSQ('(3) MB_Glaciers_R23p2-5.5km'!$BD100:CJ100))</f>
        <v>3.5274356667825812</v>
      </c>
      <c r="CI100" s="2">
        <f>SQRT(SUMSQ('(3) MB_Glaciers_R23p2-5.5km'!$BD100:CK100))</f>
        <v>3.5450672248565884</v>
      </c>
      <c r="CJ100" s="2">
        <f>SQRT(SUMSQ('(3) MB_Glaciers_R23p2-5.5km'!$BD100:CL100))</f>
        <v>3.5560064501212163</v>
      </c>
      <c r="CK100" s="2">
        <f>SQRT(SUMSQ('(3) MB_Glaciers_R23p2-5.5km'!$BD100:CM100))</f>
        <v>3.5685899324249011</v>
      </c>
      <c r="CL100" s="2">
        <f>SQRT(SUMSQ('(3) MB_Glaciers_R23p2-5.5km'!$BD100:CN100))</f>
        <v>3.5819554882812463</v>
      </c>
      <c r="CM100" s="2">
        <f>SQRT(SUMSQ('(3) MB_Glaciers_R23p2-5.5km'!$BD100:CO100))</f>
        <v>3.5895963357273</v>
      </c>
      <c r="CN100" s="2">
        <f>SQRT(SUMSQ('(3) MB_Glaciers_R23p2-5.5km'!$BD100:CP100))</f>
        <v>3.601427916109091</v>
      </c>
      <c r="CO100" s="2">
        <f>SQRT(SUMSQ('(3) MB_Glaciers_R23p2-5.5km'!$BD100:CQ100))</f>
        <v>3.613022835673882</v>
      </c>
      <c r="CP100" s="2">
        <f>SQRT(SUMSQ('(3) MB_Glaciers_R23p2-5.5km'!$BD100:CR100))</f>
        <v>3.6235246844229474</v>
      </c>
      <c r="CQ100" s="2">
        <f>SQRT(SUMSQ('(3) MB_Glaciers_R23p2-5.5km'!$BD100:CS100))</f>
        <v>3.6350228237454467</v>
      </c>
      <c r="CR100" s="2">
        <f>SQRT(SUMSQ('(3) MB_Glaciers_R23p2-5.5km'!$BD100:CT100))</f>
        <v>3.6502764263939786</v>
      </c>
      <c r="CS100" s="2">
        <f>SQRT(SUMSQ('(3) MB_Glaciers_R23p2-5.5km'!$BD100:CU100))</f>
        <v>3.6634178031213374</v>
      </c>
      <c r="CT100" s="2">
        <f>SQRT(SUMSQ('(3) MB_Glaciers_R23p2-5.5km'!$BD100:CV100))</f>
        <v>3.6759486362096889</v>
      </c>
      <c r="CU100" s="2">
        <f>SQRT(SUMSQ('(3) MB_Glaciers_R23p2-5.5km'!$BD100:CW100))</f>
        <v>3.6887309243076496</v>
      </c>
      <c r="CV100" s="2">
        <f>SQRT(SUMSQ('(3) MB_Glaciers_R23p2-5.5km'!$BD100:CX100))</f>
        <v>3.7003480835475799</v>
      </c>
    </row>
    <row r="101" spans="1:100" x14ac:dyDescent="0.2">
      <c r="A101" s="169" t="s">
        <v>215</v>
      </c>
      <c r="B101" s="3" t="s">
        <v>176</v>
      </c>
      <c r="C101" s="170">
        <f>'(3) MB_Glaciers_R23p2-5.5km'!C101</f>
        <v>0.01</v>
      </c>
      <c r="D101" s="170">
        <f>C101+'(3) MB_Glaciers_R23p2-5.5km'!D101</f>
        <v>0.02</v>
      </c>
      <c r="E101" s="170">
        <f>D101+'(3) MB_Glaciers_R23p2-5.5km'!E101</f>
        <v>0.04</v>
      </c>
      <c r="F101" s="170">
        <f>E101+'(3) MB_Glaciers_R23p2-5.5km'!F101</f>
        <v>0.03</v>
      </c>
      <c r="G101" s="170">
        <f>F101+'(3) MB_Glaciers_R23p2-5.5km'!G101</f>
        <v>0.05</v>
      </c>
      <c r="H101" s="170">
        <f>G101+'(3) MB_Glaciers_R23p2-5.5km'!H101</f>
        <v>7.0000000000000007E-2</v>
      </c>
      <c r="I101" s="170">
        <f>H101+'(3) MB_Glaciers_R23p2-5.5km'!I101</f>
        <v>7.0000000000000007E-2</v>
      </c>
      <c r="J101" s="170">
        <f>I101+'(3) MB_Glaciers_R23p2-5.5km'!J101</f>
        <v>0.08</v>
      </c>
      <c r="K101" s="170">
        <f>J101+'(3) MB_Glaciers_R23p2-5.5km'!K101</f>
        <v>0.09</v>
      </c>
      <c r="L101" s="170">
        <f>K101+'(3) MB_Glaciers_R23p2-5.5km'!L101</f>
        <v>9.9999999999999992E-2</v>
      </c>
      <c r="M101" s="170">
        <f>L101+'(3) MB_Glaciers_R23p2-5.5km'!M101</f>
        <v>0.10999999999999999</v>
      </c>
      <c r="N101" s="170">
        <f>M101+'(3) MB_Glaciers_R23p2-5.5km'!N101</f>
        <v>0.11999999999999998</v>
      </c>
      <c r="O101" s="170">
        <f>N101+'(3) MB_Glaciers_R23p2-5.5km'!O101</f>
        <v>0.10999999999999999</v>
      </c>
      <c r="P101" s="170">
        <f>O101+'(3) MB_Glaciers_R23p2-5.5km'!P101</f>
        <v>0.11999999999999998</v>
      </c>
      <c r="Q101" s="170">
        <f>P101+'(3) MB_Glaciers_R23p2-5.5km'!Q101</f>
        <v>0.12999999999999998</v>
      </c>
      <c r="R101" s="170">
        <f>Q101+'(3) MB_Glaciers_R23p2-5.5km'!R101</f>
        <v>0.13999999999999999</v>
      </c>
      <c r="S101" s="170">
        <f>R101+'(3) MB_Glaciers_R23p2-5.5km'!S101</f>
        <v>0.15</v>
      </c>
      <c r="T101" s="170">
        <f>S101+'(3) MB_Glaciers_R23p2-5.5km'!T101</f>
        <v>0.16</v>
      </c>
      <c r="U101" s="170">
        <f>T101+'(3) MB_Glaciers_R23p2-5.5km'!U101</f>
        <v>0.18</v>
      </c>
      <c r="V101" s="170">
        <f>U101+'(3) MB_Glaciers_R23p2-5.5km'!V101</f>
        <v>0.18</v>
      </c>
      <c r="W101" s="170">
        <f>V101+'(3) MB_Glaciers_R23p2-5.5km'!W101</f>
        <v>0.19</v>
      </c>
      <c r="X101" s="170">
        <f>W101+'(3) MB_Glaciers_R23p2-5.5km'!X101</f>
        <v>0.2</v>
      </c>
      <c r="Y101" s="170">
        <f>X101+'(3) MB_Glaciers_R23p2-5.5km'!Y101</f>
        <v>0.2</v>
      </c>
      <c r="Z101" s="170">
        <f>Y101+'(3) MB_Glaciers_R23p2-5.5km'!Z101</f>
        <v>0.2</v>
      </c>
      <c r="AA101" s="170">
        <f>Z101+'(3) MB_Glaciers_R23p2-5.5km'!AA101</f>
        <v>0.21000000000000002</v>
      </c>
      <c r="AB101" s="170">
        <f>AA101+'(3) MB_Glaciers_R23p2-5.5km'!AB101</f>
        <v>0.23</v>
      </c>
      <c r="AC101" s="170">
        <f>AB101+'(3) MB_Glaciers_R23p2-5.5km'!AC101</f>
        <v>0.25</v>
      </c>
      <c r="AD101" s="170">
        <f>AC101+'(3) MB_Glaciers_R23p2-5.5km'!AD101</f>
        <v>0.25</v>
      </c>
      <c r="AE101" s="170">
        <f>AD101+'(3) MB_Glaciers_R23p2-5.5km'!AE101</f>
        <v>0.24</v>
      </c>
      <c r="AF101" s="170">
        <f>AE101+'(3) MB_Glaciers_R23p2-5.5km'!AF101</f>
        <v>0.25</v>
      </c>
      <c r="AG101" s="170">
        <f>AF101+'(3) MB_Glaciers_R23p2-5.5km'!AG101</f>
        <v>0.26</v>
      </c>
      <c r="AH101" s="170">
        <f>AG101+'(3) MB_Glaciers_R23p2-5.5km'!AH101</f>
        <v>0.26</v>
      </c>
      <c r="AI101" s="170">
        <f>AH101+'(3) MB_Glaciers_R23p2-5.5km'!AI101</f>
        <v>0.27</v>
      </c>
      <c r="AJ101" s="170">
        <f>AI101+'(3) MB_Glaciers_R23p2-5.5km'!AJ101</f>
        <v>0.29000000000000004</v>
      </c>
      <c r="AK101" s="170">
        <f>AJ101+'(3) MB_Glaciers_R23p2-5.5km'!AK101</f>
        <v>0.28000000000000003</v>
      </c>
      <c r="AL101" s="170">
        <f>AK101+'(3) MB_Glaciers_R23p2-5.5km'!AL101</f>
        <v>0.28000000000000003</v>
      </c>
      <c r="AM101" s="170">
        <f>AL101+'(3) MB_Glaciers_R23p2-5.5km'!AM101</f>
        <v>0.25</v>
      </c>
      <c r="AN101" s="170">
        <f>AM101+'(3) MB_Glaciers_R23p2-5.5km'!AN101</f>
        <v>0.21</v>
      </c>
      <c r="AO101" s="170">
        <f>AN101+'(3) MB_Glaciers_R23p2-5.5km'!AO101</f>
        <v>0.15999999999999998</v>
      </c>
      <c r="AP101" s="170">
        <f>AO101+'(3) MB_Glaciers_R23p2-5.5km'!AP101</f>
        <v>0.12999999999999998</v>
      </c>
      <c r="AQ101" s="170">
        <f>AP101+'(3) MB_Glaciers_R23p2-5.5km'!AQ101</f>
        <v>5.999999999999997E-2</v>
      </c>
      <c r="AR101" s="170">
        <f>AQ101+'(3) MB_Glaciers_R23p2-5.5km'!AR101</f>
        <v>1.9999999999999969E-2</v>
      </c>
      <c r="AS101" s="170">
        <f>AR101+'(3) MB_Glaciers_R23p2-5.5km'!AS101</f>
        <v>2.9999999999999971E-2</v>
      </c>
      <c r="AT101" s="170">
        <f>AS101+'(3) MB_Glaciers_R23p2-5.5km'!AT101</f>
        <v>-2.7755575615628914E-17</v>
      </c>
      <c r="AU101" s="170">
        <f>AT101+'(3) MB_Glaciers_R23p2-5.5km'!AU101</f>
        <v>-5.0000000000000031E-2</v>
      </c>
      <c r="AV101" s="170">
        <f>AU101+'(3) MB_Glaciers_R23p2-5.5km'!AV101</f>
        <v>-5.0000000000000031E-2</v>
      </c>
      <c r="AW101" s="2">
        <f>AV101+'(3) MB_Glaciers_R23p2-5.5km'!AW101</f>
        <v>-4.0000000000000029E-2</v>
      </c>
      <c r="BB101" s="2">
        <f>SQRT('(5) year_D_R23p2-5.5km'!BN99^2+'(5) year_D_R23p2-5.5km'!$M99^2)</f>
        <v>3.3753591476103268E-4</v>
      </c>
      <c r="BC101" s="2">
        <f>SQRT(SUMSQ('(3) MB_Glaciers_R23p2-5.5km'!$BD101:BE101))</f>
        <v>4.7734786844306142E-4</v>
      </c>
      <c r="BD101" s="2">
        <f>SQRT(SUMSQ('(3) MB_Glaciers_R23p2-5.5km'!$BD101:BF101))</f>
        <v>5.8462935374534641E-4</v>
      </c>
      <c r="BE101" s="2">
        <f>SQRT(SUMSQ('(3) MB_Glaciers_R23p2-5.5km'!$BD101:BG101))</f>
        <v>6.7507182952206536E-4</v>
      </c>
      <c r="BF101" s="2">
        <f>SQRT(SUMSQ('(3) MB_Glaciers_R23p2-5.5km'!$BD101:BH101))</f>
        <v>7.5475325025324384E-4</v>
      </c>
      <c r="BG101" s="2">
        <f>SQRT(SUMSQ('(3) MB_Glaciers_R23p2-5.5km'!$BD101:BI101))</f>
        <v>8.2679076102808668E-4</v>
      </c>
      <c r="BH101" s="2">
        <f>SQRT(SUMSQ('(3) MB_Glaciers_R23p2-5.5km'!$BD101:BJ101))</f>
        <v>8.9303608901038819E-4</v>
      </c>
      <c r="BI101" s="2">
        <f>SQRT(SUMSQ('(3) MB_Glaciers_R23p2-5.5km'!$BD101:BK101))</f>
        <v>9.5469573688612285E-4</v>
      </c>
      <c r="BJ101" s="2">
        <f>SQRT(SUMSQ('(3) MB_Glaciers_R23p2-5.5km'!$BD101:BL101))</f>
        <v>1.012607744283098E-3</v>
      </c>
      <c r="BK101" s="2">
        <f>SQRT(SUMSQ('(3) MB_Glaciers_R23p2-5.5km'!$BD101:BM101))</f>
        <v>1.067382282753312E-3</v>
      </c>
      <c r="BL101" s="2">
        <f>SQRT(SUMSQ('(3) MB_Glaciers_R23p2-5.5km'!$BD101:BN101))</f>
        <v>1.1194799825317281E-3</v>
      </c>
      <c r="BM101" s="2">
        <f>SQRT(SUMSQ('(3) MB_Glaciers_R23p2-5.5km'!$BD101:BO101))</f>
        <v>1.1692587074906928E-3</v>
      </c>
      <c r="BN101" s="2">
        <f>SQRT(SUMSQ('(3) MB_Glaciers_R23p2-5.5km'!$BD101:BP101))</f>
        <v>1.2170030479815457E-3</v>
      </c>
      <c r="BO101" s="2">
        <f>SQRT(SUMSQ('(3) MB_Glaciers_R23p2-5.5km'!$BD101:BQ101))</f>
        <v>1.2629437487671174E-3</v>
      </c>
      <c r="BP101" s="2">
        <f>SQRT(SUMSQ('(3) MB_Glaciers_R23p2-5.5km'!$BD101:BR101))</f>
        <v>1.3072709766163658E-3</v>
      </c>
      <c r="BQ101" s="2">
        <f>SQRT(SUMSQ('(3) MB_Glaciers_R23p2-5.5km'!$BD101:BS101))</f>
        <v>1.3501436590441309E-3</v>
      </c>
      <c r="BR101" s="2">
        <f>SQRT(SUMSQ('(3) MB_Glaciers_R23p2-5.5km'!$BD101:BT101))</f>
        <v>1.3916962289992172E-3</v>
      </c>
      <c r="BS101" s="2">
        <f>SQRT(SUMSQ('(3) MB_Glaciers_R23p2-5.5km'!$BD101:BU101))</f>
        <v>1.4320436053291842E-3</v>
      </c>
      <c r="BT101" s="2">
        <f>SQRT(SUMSQ('(3) MB_Glaciers_R23p2-5.5km'!$BD101:BV101))</f>
        <v>1.4712849422589002E-3</v>
      </c>
      <c r="BU101" s="2">
        <f>SQRT(SUMSQ('(3) MB_Glaciers_R23p2-5.5km'!$BD101:BW101))</f>
        <v>1.5095065005064875E-3</v>
      </c>
      <c r="BV101" s="2">
        <f>SQRT(SUMSQ('(3) MB_Glaciers_R23p2-5.5km'!$BD101:BX101))</f>
        <v>1.5467838791585944E-3</v>
      </c>
      <c r="BW101" s="2">
        <f>SQRT(SUMSQ('(3) MB_Glaciers_R23p2-5.5km'!$BD101:BY101))</f>
        <v>1.5831837741015653E-3</v>
      </c>
      <c r="BX101" s="2">
        <f>SQRT(SUMSQ('(3) MB_Glaciers_R23p2-5.5km'!$BD101:BZ101))</f>
        <v>1.6187653802611553E-3</v>
      </c>
      <c r="BY101" s="2">
        <f>SQRT(SUMSQ('(3) MB_Glaciers_R23p2-5.5km'!$BD101:CA101))</f>
        <v>1.6535815220561731E-3</v>
      </c>
      <c r="BZ101" s="2">
        <f>SQRT(SUMSQ('(3) MB_Glaciers_R23p2-5.5km'!$BD101:CB101))</f>
        <v>1.6876795738051632E-3</v>
      </c>
      <c r="CA101" s="2">
        <f>SQRT(SUMSQ('(3) MB_Glaciers_R23p2-5.5km'!$BD101:CC101))</f>
        <v>1.7211022159048961E-3</v>
      </c>
      <c r="CB101" s="2">
        <f>SQRT(SUMSQ('(3) MB_Glaciers_R23p2-5.5km'!$BD101:CD101))</f>
        <v>1.7538880612360387E-3</v>
      </c>
      <c r="CC101" s="2">
        <f>SQRT(SUMSQ('(3) MB_Glaciers_R23p2-5.5km'!$BD101:CE101))</f>
        <v>1.7860721780207757E-3</v>
      </c>
      <c r="CD101" s="2">
        <f>SQRT(SUMSQ('(3) MB_Glaciers_R23p2-5.5km'!$BD101:CF101))</f>
        <v>1.8176865293150644E-3</v>
      </c>
      <c r="CE101" s="2">
        <f>SQRT(SUMSQ('(3) MB_Glaciers_R23p2-5.5km'!$BD101:CG101))</f>
        <v>1.8487603448275852E-3</v>
      </c>
      <c r="CF101" s="2">
        <f>SQRT(SUMSQ('(3) MB_Glaciers_R23p2-5.5km'!$BD101:CH101))</f>
        <v>1.8793204373817091E-3</v>
      </c>
      <c r="CG101" s="2">
        <f>SQRT(SUMSQ('(3) MB_Glaciers_R23p2-5.5km'!$BD101:CI101))</f>
        <v>1.9093914737722448E-3</v>
      </c>
      <c r="CH101" s="2">
        <f>SQRT(SUMSQ('(3) MB_Glaciers_R23p2-5.5km'!$BD101:CJ101))</f>
        <v>1.9389962078012718E-3</v>
      </c>
      <c r="CI101" s="2">
        <f>SQRT(SUMSQ('(3) MB_Glaciers_R23p2-5.5km'!$BD101:CK101))</f>
        <v>1.9681556817541849E-3</v>
      </c>
      <c r="CJ101" s="2">
        <f>SQRT(SUMSQ('(3) MB_Glaciers_R23p2-5.5km'!$BD101:CL101))</f>
        <v>1.9968894013877802E-3</v>
      </c>
      <c r="CK101" s="2">
        <f>SQRT(SUMSQ('(3) MB_Glaciers_R23p2-5.5km'!$BD101:CM101))</f>
        <v>2.0252154885661957E-3</v>
      </c>
      <c r="CL101" s="2">
        <f>SQRT(SUMSQ('(3) MB_Glaciers_R23p2-5.5km'!$BD101:CN101))</f>
        <v>2.0531508149383431E-3</v>
      </c>
      <c r="CM101" s="2">
        <f>SQRT(SUMSQ('(3) MB_Glaciers_R23p2-5.5km'!$BD101:CO101))</f>
        <v>2.0807111194578523E-3</v>
      </c>
      <c r="CN101" s="2">
        <f>SQRT(SUMSQ('(3) MB_Glaciers_R23p2-5.5km'!$BD101:CP101))</f>
        <v>2.1079111120702212E-3</v>
      </c>
      <c r="CO101" s="2">
        <f>SQRT(SUMSQ('(3) MB_Glaciers_R23p2-5.5km'!$BD101:CQ101))</f>
        <v>2.1347645655066237E-3</v>
      </c>
      <c r="CP101" s="2">
        <f>SQRT(SUMSQ('(3) MB_Glaciers_R23p2-5.5km'!$BD101:CR101))</f>
        <v>2.1612843968104364E-3</v>
      </c>
      <c r="CQ101" s="2">
        <f>SQRT(SUMSQ('(3) MB_Glaciers_R23p2-5.5km'!$BD101:CS101))</f>
        <v>2.1874827399661506E-3</v>
      </c>
      <c r="CR101" s="2">
        <f>SQRT(SUMSQ('(3) MB_Glaciers_R23p2-5.5km'!$BD101:CT101))</f>
        <v>2.2133710107895121E-3</v>
      </c>
      <c r="CS101" s="2">
        <f>SQRT(SUMSQ('(3) MB_Glaciers_R23p2-5.5km'!$BD101:CU101))</f>
        <v>2.2389599650634562E-3</v>
      </c>
      <c r="CT101" s="2">
        <f>SQRT(SUMSQ('(3) MB_Glaciers_R23p2-5.5km'!$BD101:CV101))</f>
        <v>2.2642597507597311E-3</v>
      </c>
      <c r="CU101" s="2">
        <f>SQRT(SUMSQ('(3) MB_Glaciers_R23p2-5.5km'!$BD101:CW101))</f>
        <v>2.2892799550653666E-3</v>
      </c>
      <c r="CV101" s="2">
        <f>SQRT(SUMSQ('(3) MB_Glaciers_R23p2-5.5km'!$BD101:CX101))</f>
        <v>2.3140296468320484E-3</v>
      </c>
    </row>
    <row r="102" spans="1:100" x14ac:dyDescent="0.2">
      <c r="A102" s="169" t="s">
        <v>141</v>
      </c>
      <c r="B102" s="3" t="s">
        <v>176</v>
      </c>
      <c r="C102" s="170">
        <f>'(3) MB_Glaciers_R23p2-5.5km'!C102</f>
        <v>6.5000000000000006E-3</v>
      </c>
      <c r="D102" s="170">
        <f>C102+'(3) MB_Glaciers_R23p2-5.5km'!D102</f>
        <v>-6.9999999999999993E-3</v>
      </c>
      <c r="E102" s="170">
        <f>D102+'(3) MB_Glaciers_R23p2-5.5km'!E102</f>
        <v>1.9500000000000003E-2</v>
      </c>
      <c r="F102" s="170">
        <f>E102+'(3) MB_Glaciers_R23p2-5.5km'!F102</f>
        <v>-2.3621999999999997E-2</v>
      </c>
      <c r="G102" s="170">
        <f>F102+'(3) MB_Glaciers_R23p2-5.5km'!G102</f>
        <v>3.3634000000000011E-2</v>
      </c>
      <c r="H102" s="170">
        <f>G102+'(3) MB_Glaciers_R23p2-5.5km'!H102</f>
        <v>7.1160000000000015E-2</v>
      </c>
      <c r="I102" s="170">
        <f>H102+'(3) MB_Glaciers_R23p2-5.5km'!I102</f>
        <v>3.8969500000000018E-2</v>
      </c>
      <c r="J102" s="170">
        <f>I102+'(3) MB_Glaciers_R23p2-5.5km'!J102</f>
        <v>6.7049000000000025E-2</v>
      </c>
      <c r="K102" s="170">
        <f>J102+'(3) MB_Glaciers_R23p2-5.5km'!K102</f>
        <v>7.5398500000000021E-2</v>
      </c>
      <c r="L102" s="170">
        <f>K102+'(3) MB_Glaciers_R23p2-5.5km'!L102</f>
        <v>8.4031500000000023E-2</v>
      </c>
      <c r="M102" s="170">
        <f>L102+'(3) MB_Glaciers_R23p2-5.5km'!M102</f>
        <v>0.11293450000000002</v>
      </c>
      <c r="N102" s="170">
        <f>M102+'(3) MB_Glaciers_R23p2-5.5km'!N102</f>
        <v>0.13210750000000002</v>
      </c>
      <c r="O102" s="170">
        <f>N102+'(3) MB_Glaciers_R23p2-5.5km'!O102</f>
        <v>0.10156400000000002</v>
      </c>
      <c r="P102" s="170">
        <f>O102+'(3) MB_Glaciers_R23p2-5.5km'!P102</f>
        <v>0.10129050000000002</v>
      </c>
      <c r="Q102" s="170">
        <f>P102+'(3) MB_Glaciers_R23p2-5.5km'!Q102</f>
        <v>0.14128700000000002</v>
      </c>
      <c r="R102" s="170">
        <f>Q102+'(3) MB_Glaciers_R23p2-5.5km'!R102</f>
        <v>0.16156700000000002</v>
      </c>
      <c r="S102" s="170">
        <f>R102+'(3) MB_Glaciers_R23p2-5.5km'!S102</f>
        <v>0.18211700000000003</v>
      </c>
      <c r="T102" s="170">
        <f>S102+'(3) MB_Glaciers_R23p2-5.5km'!T102</f>
        <v>0.21204600000000004</v>
      </c>
      <c r="U102" s="170">
        <f>T102+'(3) MB_Glaciers_R23p2-5.5km'!U102</f>
        <v>0.23134050000000003</v>
      </c>
      <c r="V102" s="170">
        <f>U102+'(3) MB_Glaciers_R23p2-5.5km'!V102</f>
        <v>0.21001400000000003</v>
      </c>
      <c r="W102" s="170">
        <f>V102+'(3) MB_Glaciers_R23p2-5.5km'!W102</f>
        <v>0.19566000000000003</v>
      </c>
      <c r="X102" s="170">
        <f>W102+'(3) MB_Glaciers_R23p2-5.5km'!X102</f>
        <v>0.22117800000000004</v>
      </c>
      <c r="Y102" s="170">
        <f>X102+'(3) MB_Glaciers_R23p2-5.5km'!Y102</f>
        <v>0.21654750000000003</v>
      </c>
      <c r="Z102" s="170">
        <f>Y102+'(3) MB_Glaciers_R23p2-5.5km'!Z102</f>
        <v>0.19178200000000004</v>
      </c>
      <c r="AA102" s="170">
        <f>Z102+'(3) MB_Glaciers_R23p2-5.5km'!AA102</f>
        <v>0.21686800000000003</v>
      </c>
      <c r="AB102" s="170">
        <f>AA102+'(3) MB_Glaciers_R23p2-5.5km'!AB102</f>
        <v>0.25094150000000004</v>
      </c>
      <c r="AC102" s="170">
        <f>AB102+'(3) MB_Glaciers_R23p2-5.5km'!AC102</f>
        <v>0.31400250000000007</v>
      </c>
      <c r="AD102" s="170">
        <f>AC102+'(3) MB_Glaciers_R23p2-5.5km'!AD102</f>
        <v>0.29787350000000007</v>
      </c>
      <c r="AE102" s="170">
        <f>AD102+'(3) MB_Glaciers_R23p2-5.5km'!AE102</f>
        <v>0.27256800000000009</v>
      </c>
      <c r="AF102" s="170">
        <f>AE102+'(3) MB_Glaciers_R23p2-5.5km'!AF102</f>
        <v>0.28807250000000006</v>
      </c>
      <c r="AG102" s="170">
        <f>AF102+'(3) MB_Glaciers_R23p2-5.5km'!AG102</f>
        <v>0.31353650000000005</v>
      </c>
      <c r="AH102" s="170">
        <f>AG102+'(3) MB_Glaciers_R23p2-5.5km'!AH102</f>
        <v>0.31896000000000008</v>
      </c>
      <c r="AI102" s="170">
        <f>AH102+'(3) MB_Glaciers_R23p2-5.5km'!AI102</f>
        <v>0.35434300000000007</v>
      </c>
      <c r="AJ102" s="170">
        <f>AI102+'(3) MB_Glaciers_R23p2-5.5km'!AJ102</f>
        <v>0.43968550000000006</v>
      </c>
      <c r="AK102" s="170">
        <f>AJ102+'(3) MB_Glaciers_R23p2-5.5km'!AK102</f>
        <v>0.41497400000000007</v>
      </c>
      <c r="AL102" s="170">
        <f>AK102+'(3) MB_Glaciers_R23p2-5.5km'!AL102</f>
        <v>0.39966850000000009</v>
      </c>
      <c r="AM102" s="170">
        <f>AL102+'(3) MB_Glaciers_R23p2-5.5km'!AM102</f>
        <v>0.3150245000000001</v>
      </c>
      <c r="AN102" s="170">
        <f>AM102+'(3) MB_Glaciers_R23p2-5.5km'!AN102</f>
        <v>0.2108665000000001</v>
      </c>
      <c r="AO102" s="170">
        <f>AN102+'(3) MB_Glaciers_R23p2-5.5km'!AO102</f>
        <v>7.6695000000000096E-2</v>
      </c>
      <c r="AP102" s="170">
        <f>AO102+'(3) MB_Glaciers_R23p2-5.5km'!AP102</f>
        <v>1.2496500000000105E-2</v>
      </c>
      <c r="AQ102" s="170">
        <f>AP102+'(3) MB_Glaciers_R23p2-5.5km'!AQ102</f>
        <v>-0.15172899999999989</v>
      </c>
      <c r="AR102" s="170">
        <f>AQ102+'(3) MB_Glaciers_R23p2-5.5km'!AR102</f>
        <v>-0.19596799999999989</v>
      </c>
      <c r="AS102" s="170">
        <f>AR102+'(3) MB_Glaciers_R23p2-5.5km'!AS102</f>
        <v>-0.18023399999999989</v>
      </c>
      <c r="AT102" s="170">
        <f>AS102+'(3) MB_Glaciers_R23p2-5.5km'!AT102</f>
        <v>-0.2543919999999999</v>
      </c>
      <c r="AU102" s="170">
        <f>AT102+'(3) MB_Glaciers_R23p2-5.5km'!AU102</f>
        <v>-0.38859049999999989</v>
      </c>
      <c r="AV102" s="170">
        <f>AU102+'(3) MB_Glaciers_R23p2-5.5km'!AV102</f>
        <v>-0.38237049999999989</v>
      </c>
      <c r="AW102" s="2">
        <f>AV102+'(3) MB_Glaciers_R23p2-5.5km'!AW102</f>
        <v>-0.36666349999999992</v>
      </c>
      <c r="BB102" s="2">
        <f>SQRT('(5) year_D_R23p2-5.5km'!BN100^2+'(5) year_D_R23p2-5.5km'!$M100^2)</f>
        <v>1.0464128915951545E-2</v>
      </c>
      <c r="BC102" s="2">
        <f>SQRT(SUMSQ('(3) MB_Glaciers_R23p2-5.5km'!$BD102:BE102))</f>
        <v>1.4727861245770718E-2</v>
      </c>
      <c r="BD102" s="2">
        <f>SQRT(SUMSQ('(3) MB_Glaciers_R23p2-5.5km'!$BD102:BF102))</f>
        <v>1.7987376234962694E-2</v>
      </c>
      <c r="BE102" s="2">
        <f>SQRT(SUMSQ('(3) MB_Glaciers_R23p2-5.5km'!$BD102:BG102))</f>
        <v>2.0702924413053481E-2</v>
      </c>
      <c r="BF102" s="2">
        <f>SQRT(SUMSQ('(3) MB_Glaciers_R23p2-5.5km'!$BD102:BH102))</f>
        <v>2.3906066338021444E-2</v>
      </c>
      <c r="BG102" s="2">
        <f>SQRT(SUMSQ('(3) MB_Glaciers_R23p2-5.5km'!$BD102:BI102))</f>
        <v>2.67063791141086E-2</v>
      </c>
      <c r="BH102" s="2">
        <f>SQRT(SUMSQ('(3) MB_Glaciers_R23p2-5.5km'!$BD102:BJ102))</f>
        <v>2.9218833431311181E-2</v>
      </c>
      <c r="BI102" s="2">
        <f>SQRT(SUMSQ('(3) MB_Glaciers_R23p2-5.5km'!$BD102:BK102))</f>
        <v>3.1523322999255844E-2</v>
      </c>
      <c r="BJ102" s="2">
        <f>SQRT(SUMSQ('(3) MB_Glaciers_R23p2-5.5km'!$BD102:BL102))</f>
        <v>3.366268671929884E-2</v>
      </c>
      <c r="BK102" s="2">
        <f>SQRT(SUMSQ('(3) MB_Glaciers_R23p2-5.5km'!$BD102:BM102))</f>
        <v>3.5674281961835613E-2</v>
      </c>
      <c r="BL102" s="2">
        <f>SQRT(SUMSQ('(3) MB_Glaciers_R23p2-5.5km'!$BD102:BN102))</f>
        <v>3.7583741740191363E-2</v>
      </c>
      <c r="BM102" s="2">
        <f>SQRT(SUMSQ('(3) MB_Glaciers_R23p2-5.5km'!$BD102:BO102))</f>
        <v>3.9359663898016303E-2</v>
      </c>
      <c r="BN102" s="2">
        <f>SQRT(SUMSQ('(3) MB_Glaciers_R23p2-5.5km'!$BD102:BP102))</f>
        <v>4.1022699732786813E-2</v>
      </c>
      <c r="BO102" s="2">
        <f>SQRT(SUMSQ('(3) MB_Glaciers_R23p2-5.5km'!$BD102:BQ102))</f>
        <v>4.2594255794386512E-2</v>
      </c>
      <c r="BP102" s="2">
        <f>SQRT(SUMSQ('(3) MB_Glaciers_R23p2-5.5km'!$BD102:BR102))</f>
        <v>4.408438039412247E-2</v>
      </c>
      <c r="BQ102" s="2">
        <f>SQRT(SUMSQ('(3) MB_Glaciers_R23p2-5.5km'!$BD102:BS102))</f>
        <v>4.5507000644081502E-2</v>
      </c>
      <c r="BR102" s="2">
        <f>SQRT(SUMSQ('(3) MB_Glaciers_R23p2-5.5km'!$BD102:BT102))</f>
        <v>4.6183860333553289E-2</v>
      </c>
      <c r="BS102" s="2">
        <f>SQRT(SUMSQ('(3) MB_Glaciers_R23p2-5.5km'!$BD102:BU102))</f>
        <v>4.6877001475534558E-2</v>
      </c>
      <c r="BT102" s="2">
        <f>SQRT(SUMSQ('(3) MB_Glaciers_R23p2-5.5km'!$BD102:BV102))</f>
        <v>4.7584933640650105E-2</v>
      </c>
      <c r="BU102" s="2">
        <f>SQRT(SUMSQ('(3) MB_Glaciers_R23p2-5.5km'!$BD102:BW102))</f>
        <v>4.9316913462562263E-2</v>
      </c>
      <c r="BV102" s="2">
        <f>SQRT(SUMSQ('(3) MB_Glaciers_R23p2-5.5km'!$BD102:BX102))</f>
        <v>5.0986358125123893E-2</v>
      </c>
      <c r="BW102" s="2">
        <f>SQRT(SUMSQ('(3) MB_Glaciers_R23p2-5.5km'!$BD102:BY102))</f>
        <v>5.1126040950824798E-2</v>
      </c>
      <c r="BX102" s="2">
        <f>SQRT(SUMSQ('(3) MB_Glaciers_R23p2-5.5km'!$BD102:BZ102))</f>
        <v>5.1269272516598942E-2</v>
      </c>
      <c r="BY102" s="2">
        <f>SQRT(SUMSQ('(3) MB_Glaciers_R23p2-5.5km'!$BD102:CA102))</f>
        <v>5.1413969619228242E-2</v>
      </c>
      <c r="BZ102" s="2">
        <f>SQRT(SUMSQ('(3) MB_Glaciers_R23p2-5.5km'!$BD102:CB102))</f>
        <v>5.1552132667552396E-2</v>
      </c>
      <c r="CA102" s="2">
        <f>SQRT(SUMSQ('(3) MB_Glaciers_R23p2-5.5km'!$BD102:CC102))</f>
        <v>5.1706712424086046E-2</v>
      </c>
      <c r="CB102" s="2">
        <f>SQRT(SUMSQ('(3) MB_Glaciers_R23p2-5.5km'!$BD102:CD102))</f>
        <v>5.197494037557833E-2</v>
      </c>
      <c r="CC102" s="2">
        <f>SQRT(SUMSQ('(3) MB_Glaciers_R23p2-5.5km'!$BD102:CE102))</f>
        <v>5.2225762241713429E-2</v>
      </c>
      <c r="CD102" s="2">
        <f>SQRT(SUMSQ('(3) MB_Glaciers_R23p2-5.5km'!$BD102:CF102))</f>
        <v>5.2459197771182499E-2</v>
      </c>
      <c r="CE102" s="2">
        <f>SQRT(SUMSQ('(3) MB_Glaciers_R23p2-5.5km'!$BD102:CG102))</f>
        <v>5.2650724276987325E-2</v>
      </c>
      <c r="CF102" s="2">
        <f>SQRT(SUMSQ('(3) MB_Glaciers_R23p2-5.5km'!$BD102:CH102))</f>
        <v>5.2843985032591925E-2</v>
      </c>
      <c r="CG102" s="2">
        <f>SQRT(SUMSQ('(3) MB_Glaciers_R23p2-5.5km'!$BD102:CI102))</f>
        <v>5.304168472742965E-2</v>
      </c>
      <c r="CH102" s="2">
        <f>SQRT(SUMSQ('(3) MB_Glaciers_R23p2-5.5km'!$BD102:CJ102))</f>
        <v>5.3239321477717101E-2</v>
      </c>
      <c r="CI102" s="2">
        <f>SQRT(SUMSQ('(3) MB_Glaciers_R23p2-5.5km'!$BD102:CK102))</f>
        <v>5.3432431549328467E-2</v>
      </c>
      <c r="CJ102" s="2">
        <f>SQRT(SUMSQ('(3) MB_Glaciers_R23p2-5.5km'!$BD102:CL102))</f>
        <v>5.3583791615342193E-2</v>
      </c>
      <c r="CK102" s="2">
        <f>SQRT(SUMSQ('(3) MB_Glaciers_R23p2-5.5km'!$BD102:CM102))</f>
        <v>5.3800564526744886E-2</v>
      </c>
      <c r="CL102" s="2">
        <f>SQRT(SUMSQ('(3) MB_Glaciers_R23p2-5.5km'!$BD102:CN102))</f>
        <v>5.4006818929480206E-2</v>
      </c>
      <c r="CM102" s="2">
        <f>SQRT(SUMSQ('(3) MB_Glaciers_R23p2-5.5km'!$BD102:CO102))</f>
        <v>5.4189325087049343E-2</v>
      </c>
      <c r="CN102" s="2">
        <f>SQRT(SUMSQ('(3) MB_Glaciers_R23p2-5.5km'!$BD102:CP102))</f>
        <v>5.4372274432831477E-2</v>
      </c>
      <c r="CO102" s="2">
        <f>SQRT(SUMSQ('(3) MB_Glaciers_R23p2-5.5km'!$BD102:CQ102))</f>
        <v>5.4559312140547683E-2</v>
      </c>
      <c r="CP102" s="2">
        <f>SQRT(SUMSQ('(3) MB_Glaciers_R23p2-5.5km'!$BD102:CR102))</f>
        <v>5.4746131114138556E-2</v>
      </c>
      <c r="CQ102" s="2">
        <f>SQRT(SUMSQ('(3) MB_Glaciers_R23p2-5.5km'!$BD102:CS102))</f>
        <v>5.4928256975159732E-2</v>
      </c>
      <c r="CR102" s="2">
        <f>SQRT(SUMSQ('(3) MB_Glaciers_R23p2-5.5km'!$BD102:CT102))</f>
        <v>5.5101118119565314E-2</v>
      </c>
      <c r="CS102" s="2">
        <f>SQRT(SUMSQ('(3) MB_Glaciers_R23p2-5.5km'!$BD102:CU102))</f>
        <v>5.5235483223146122E-2</v>
      </c>
      <c r="CT102" s="2">
        <f>SQRT(SUMSQ('(3) MB_Glaciers_R23p2-5.5km'!$BD102:CV102))</f>
        <v>5.5368161455841197E-2</v>
      </c>
      <c r="CU102" s="2">
        <f>SQRT(SUMSQ('(3) MB_Glaciers_R23p2-5.5km'!$BD102:CW102))</f>
        <v>5.5490180268075479E-2</v>
      </c>
      <c r="CV102" s="2">
        <f>SQRT(SUMSQ('(3) MB_Glaciers_R23p2-5.5km'!$BD102:CX102))</f>
        <v>5.5617421708958774E-2</v>
      </c>
    </row>
    <row r="103" spans="1:100" x14ac:dyDescent="0.2">
      <c r="A103" s="169" t="s">
        <v>214</v>
      </c>
      <c r="B103" s="3" t="s">
        <v>176</v>
      </c>
      <c r="C103" s="170">
        <f>'(3) MB_Glaciers_R23p2-5.5km'!C103</f>
        <v>0</v>
      </c>
      <c r="D103" s="170">
        <f>C103+'(3) MB_Glaciers_R23p2-5.5km'!D103</f>
        <v>0</v>
      </c>
      <c r="E103" s="170">
        <f>D103+'(3) MB_Glaciers_R23p2-5.5km'!E103</f>
        <v>0.01</v>
      </c>
      <c r="F103" s="170">
        <f>E103+'(3) MB_Glaciers_R23p2-5.5km'!F103</f>
        <v>0.01</v>
      </c>
      <c r="G103" s="170">
        <f>F103+'(3) MB_Glaciers_R23p2-5.5km'!G103</f>
        <v>0.02</v>
      </c>
      <c r="H103" s="170">
        <f>G103+'(3) MB_Glaciers_R23p2-5.5km'!H103</f>
        <v>0.03</v>
      </c>
      <c r="I103" s="170">
        <f>H103+'(3) MB_Glaciers_R23p2-5.5km'!I103</f>
        <v>0.03</v>
      </c>
      <c r="J103" s="170">
        <f>I103+'(3) MB_Glaciers_R23p2-5.5km'!J103</f>
        <v>0.04</v>
      </c>
      <c r="K103" s="170">
        <f>J103+'(3) MB_Glaciers_R23p2-5.5km'!K103</f>
        <v>0.05</v>
      </c>
      <c r="L103" s="170">
        <f>K103+'(3) MB_Glaciers_R23p2-5.5km'!L103</f>
        <v>6.0000000000000005E-2</v>
      </c>
      <c r="M103" s="170">
        <f>L103+'(3) MB_Glaciers_R23p2-5.5km'!M103</f>
        <v>7.0000000000000007E-2</v>
      </c>
      <c r="N103" s="170">
        <f>M103+'(3) MB_Glaciers_R23p2-5.5km'!N103</f>
        <v>0.08</v>
      </c>
      <c r="O103" s="170">
        <f>N103+'(3) MB_Glaciers_R23p2-5.5km'!O103</f>
        <v>0.08</v>
      </c>
      <c r="P103" s="170">
        <f>O103+'(3) MB_Glaciers_R23p2-5.5km'!P103</f>
        <v>0.08</v>
      </c>
      <c r="Q103" s="170">
        <f>P103+'(3) MB_Glaciers_R23p2-5.5km'!Q103</f>
        <v>0.09</v>
      </c>
      <c r="R103" s="170">
        <f>Q103+'(3) MB_Glaciers_R23p2-5.5km'!R103</f>
        <v>9.9999999999999992E-2</v>
      </c>
      <c r="S103" s="170">
        <f>R103+'(3) MB_Glaciers_R23p2-5.5km'!S103</f>
        <v>0.10999999999999999</v>
      </c>
      <c r="T103" s="170">
        <f>S103+'(3) MB_Glaciers_R23p2-5.5km'!T103</f>
        <v>0.11999999999999998</v>
      </c>
      <c r="U103" s="170">
        <f>T103+'(3) MB_Glaciers_R23p2-5.5km'!U103</f>
        <v>0.12999999999999998</v>
      </c>
      <c r="V103" s="170">
        <f>U103+'(3) MB_Glaciers_R23p2-5.5km'!V103</f>
        <v>0.12999999999999998</v>
      </c>
      <c r="W103" s="170">
        <f>V103+'(3) MB_Glaciers_R23p2-5.5km'!W103</f>
        <v>0.12999999999999998</v>
      </c>
      <c r="X103" s="170">
        <f>W103+'(3) MB_Glaciers_R23p2-5.5km'!X103</f>
        <v>0.13999999999999999</v>
      </c>
      <c r="Y103" s="170">
        <f>X103+'(3) MB_Glaciers_R23p2-5.5km'!Y103</f>
        <v>0.13999999999999999</v>
      </c>
      <c r="Z103" s="170">
        <f>Y103+'(3) MB_Glaciers_R23p2-5.5km'!Z103</f>
        <v>0.13999999999999999</v>
      </c>
      <c r="AA103" s="170">
        <f>Z103+'(3) MB_Glaciers_R23p2-5.5km'!AA103</f>
        <v>0.13999999999999999</v>
      </c>
      <c r="AB103" s="170">
        <f>AA103+'(3) MB_Glaciers_R23p2-5.5km'!AB103</f>
        <v>0.15</v>
      </c>
      <c r="AC103" s="170">
        <f>AB103+'(3) MB_Glaciers_R23p2-5.5km'!AC103</f>
        <v>0.16</v>
      </c>
      <c r="AD103" s="170">
        <f>AC103+'(3) MB_Glaciers_R23p2-5.5km'!AD103</f>
        <v>0.16</v>
      </c>
      <c r="AE103" s="170">
        <f>AD103+'(3) MB_Glaciers_R23p2-5.5km'!AE103</f>
        <v>0.16</v>
      </c>
      <c r="AF103" s="170">
        <f>AE103+'(3) MB_Glaciers_R23p2-5.5km'!AF103</f>
        <v>0.16</v>
      </c>
      <c r="AG103" s="170">
        <f>AF103+'(3) MB_Glaciers_R23p2-5.5km'!AG103</f>
        <v>0.16</v>
      </c>
      <c r="AH103" s="170">
        <f>AG103+'(3) MB_Glaciers_R23p2-5.5km'!AH103</f>
        <v>0.17</v>
      </c>
      <c r="AI103" s="170">
        <f>AH103+'(3) MB_Glaciers_R23p2-5.5km'!AI103</f>
        <v>0.17</v>
      </c>
      <c r="AJ103" s="170">
        <f>AI103+'(3) MB_Glaciers_R23p2-5.5km'!AJ103</f>
        <v>0.18000000000000002</v>
      </c>
      <c r="AK103" s="170">
        <f>AJ103+'(3) MB_Glaciers_R23p2-5.5km'!AK103</f>
        <v>0.18000000000000002</v>
      </c>
      <c r="AL103" s="170">
        <f>AK103+'(3) MB_Glaciers_R23p2-5.5km'!AL103</f>
        <v>0.18000000000000002</v>
      </c>
      <c r="AM103" s="170">
        <f>AL103+'(3) MB_Glaciers_R23p2-5.5km'!AM103</f>
        <v>0.17</v>
      </c>
      <c r="AN103" s="170">
        <f>AM103+'(3) MB_Glaciers_R23p2-5.5km'!AN103</f>
        <v>0.16</v>
      </c>
      <c r="AO103" s="170">
        <f>AN103+'(3) MB_Glaciers_R23p2-5.5km'!AO103</f>
        <v>0.14000000000000001</v>
      </c>
      <c r="AP103" s="170">
        <f>AO103+'(3) MB_Glaciers_R23p2-5.5km'!AP103</f>
        <v>0.13</v>
      </c>
      <c r="AQ103" s="170">
        <f>AP103+'(3) MB_Glaciers_R23p2-5.5km'!AQ103</f>
        <v>0.12000000000000001</v>
      </c>
      <c r="AR103" s="170">
        <f>AQ103+'(3) MB_Glaciers_R23p2-5.5km'!AR103</f>
        <v>0.11000000000000001</v>
      </c>
      <c r="AS103" s="170">
        <f>AR103+'(3) MB_Glaciers_R23p2-5.5km'!AS103</f>
        <v>0.11000000000000001</v>
      </c>
      <c r="AT103" s="170">
        <f>AS103+'(3) MB_Glaciers_R23p2-5.5km'!AT103</f>
        <v>0.11000000000000001</v>
      </c>
      <c r="AU103" s="170">
        <f>AT103+'(3) MB_Glaciers_R23p2-5.5km'!AU103</f>
        <v>0.10000000000000002</v>
      </c>
      <c r="AV103" s="170">
        <f>AU103+'(3) MB_Glaciers_R23p2-5.5km'!AV103</f>
        <v>0.10000000000000002</v>
      </c>
      <c r="AW103" s="2">
        <f>AV103+'(3) MB_Glaciers_R23p2-5.5km'!AW103</f>
        <v>0.11000000000000001</v>
      </c>
      <c r="BB103" s="2">
        <f>SQRT('(5) year_D_R23p2-5.5km'!BN101^2+'(5) year_D_R23p2-5.5km'!$M101^2)</f>
        <v>9.1040245063484773E-5</v>
      </c>
      <c r="BC103" s="2">
        <f>SQRT(SUMSQ('(3) MB_Glaciers_R23p2-5.5km'!$BD103:BE103))</f>
        <v>1.2875034929055038E-4</v>
      </c>
      <c r="BD103" s="2">
        <f>SQRT(SUMSQ('(3) MB_Glaciers_R23p2-5.5km'!$BD103:BF103))</f>
        <v>1.5768632998347732E-4</v>
      </c>
      <c r="BE103" s="2">
        <f>SQRT(SUMSQ('(3) MB_Glaciers_R23p2-5.5km'!$BD103:BG103))</f>
        <v>1.8208049012696955E-4</v>
      </c>
      <c r="BF103" s="2">
        <f>SQRT(SUMSQ('(3) MB_Glaciers_R23p2-5.5km'!$BD103:BH103))</f>
        <v>2.0357217665019161E-4</v>
      </c>
      <c r="BG103" s="2">
        <f>SQRT(SUMSQ('(3) MB_Glaciers_R23p2-5.5km'!$BD103:BI103))</f>
        <v>2.2300214646347281E-4</v>
      </c>
      <c r="BH103" s="2">
        <f>SQRT(SUMSQ('(3) MB_Glaciers_R23p2-5.5km'!$BD103:BJ103))</f>
        <v>2.4086984773635646E-4</v>
      </c>
      <c r="BI103" s="2">
        <f>SQRT(SUMSQ('(3) MB_Glaciers_R23p2-5.5km'!$BD103:BK103))</f>
        <v>2.5750069858110076E-4</v>
      </c>
      <c r="BJ103" s="2">
        <f>SQRT(SUMSQ('(3) MB_Glaciers_R23p2-5.5km'!$BD103:BL103))</f>
        <v>2.7312073519045432E-4</v>
      </c>
      <c r="BK103" s="2">
        <f>SQRT(SUMSQ('(3) MB_Glaciers_R23p2-5.5km'!$BD103:BM103))</f>
        <v>2.878945331405125E-4</v>
      </c>
      <c r="BL103" s="2">
        <f>SQRT(SUMSQ('(3) MB_Glaciers_R23p2-5.5km'!$BD103:BN103))</f>
        <v>3.0194633369758442E-4</v>
      </c>
      <c r="BM103" s="2">
        <f>SQRT(SUMSQ('(3) MB_Glaciers_R23p2-5.5km'!$BD103:BO103))</f>
        <v>3.1537265996695458E-4</v>
      </c>
      <c r="BN103" s="2">
        <f>SQRT(SUMSQ('(3) MB_Glaciers_R23p2-5.5km'!$BD103:BP103))</f>
        <v>3.282502717072017E-4</v>
      </c>
      <c r="BO103" s="2">
        <f>SQRT(SUMSQ('(3) MB_Glaciers_R23p2-5.5km'!$BD103:BQ103))</f>
        <v>3.4064140543549765E-4</v>
      </c>
      <c r="BP103" s="2">
        <f>SQRT(SUMSQ('(3) MB_Glaciers_R23p2-5.5km'!$BD103:BR103))</f>
        <v>3.5259735296551853E-4</v>
      </c>
      <c r="BQ103" s="2">
        <f>SQRT(SUMSQ('(3) MB_Glaciers_R23p2-5.5km'!$BD103:BS103))</f>
        <v>3.6416098025393909E-4</v>
      </c>
      <c r="BR103" s="2">
        <f>SQRT(SUMSQ('(3) MB_Glaciers_R23p2-5.5km'!$BD103:BT103))</f>
        <v>3.7536854657886453E-4</v>
      </c>
      <c r="BS103" s="2">
        <f>SQRT(SUMSQ('(3) MB_Glaciers_R23p2-5.5km'!$BD103:BU103))</f>
        <v>3.8625104787165119E-4</v>
      </c>
      <c r="BT103" s="2">
        <f>SQRT(SUMSQ('(3) MB_Glaciers_R23p2-5.5km'!$BD103:BV103))</f>
        <v>3.9683522802690785E-4</v>
      </c>
      <c r="BU103" s="2">
        <f>SQRT(SUMSQ('(3) MB_Glaciers_R23p2-5.5km'!$BD103:BW103))</f>
        <v>4.0714435330038327E-4</v>
      </c>
      <c r="BV103" s="2">
        <f>SQRT(SUMSQ('(3) MB_Glaciers_R23p2-5.5km'!$BD103:BX103))</f>
        <v>4.1719881429074879E-4</v>
      </c>
      <c r="BW103" s="2">
        <f>SQRT(SUMSQ('(3) MB_Glaciers_R23p2-5.5km'!$BD103:BY103))</f>
        <v>4.2701660022395626E-4</v>
      </c>
      <c r="BX103" s="2">
        <f>SQRT(SUMSQ('(3) MB_Glaciers_R23p2-5.5km'!$BD103:BZ103))</f>
        <v>4.366136771655756E-4</v>
      </c>
      <c r="BY103" s="2">
        <f>SQRT(SUMSQ('(3) MB_Glaciers_R23p2-5.5km'!$BD103:CA103))</f>
        <v>4.4600429292694573E-4</v>
      </c>
      <c r="BZ103" s="2">
        <f>SQRT(SUMSQ('(3) MB_Glaciers_R23p2-5.5km'!$BD103:CB103))</f>
        <v>4.5520122531742397E-4</v>
      </c>
      <c r="CA103" s="2">
        <f>SQRT(SUMSQ('(3) MB_Glaciers_R23p2-5.5km'!$BD103:CC103))</f>
        <v>4.6421598610097819E-4</v>
      </c>
      <c r="CB103" s="2">
        <f>SQRT(SUMSQ('(3) MB_Glaciers_R23p2-5.5km'!$BD103:CD103))</f>
        <v>4.7305898995043201E-4</v>
      </c>
      <c r="CC103" s="2">
        <f>SQRT(SUMSQ('(3) MB_Glaciers_R23p2-5.5km'!$BD103:CE103))</f>
        <v>4.8173969547271307E-4</v>
      </c>
      <c r="CD103" s="2">
        <f>SQRT(SUMSQ('(3) MB_Glaciers_R23p2-5.5km'!$BD103:CF103))</f>
        <v>4.9026672374877906E-4</v>
      </c>
      <c r="CE103" s="2">
        <f>SQRT(SUMSQ('(3) MB_Glaciers_R23p2-5.5km'!$BD103:CG103))</f>
        <v>4.9864795862068973E-4</v>
      </c>
      <c r="CF103" s="2">
        <f>SQRT(SUMSQ('(3) MB_Glaciers_R23p2-5.5km'!$BD103:CH103))</f>
        <v>5.0689063204778246E-4</v>
      </c>
      <c r="CG103" s="2">
        <f>SQRT(SUMSQ('(3) MB_Glaciers_R23p2-5.5km'!$BD103:CI103))</f>
        <v>5.1500139716220174E-4</v>
      </c>
      <c r="CH103" s="2">
        <f>SQRT(SUMSQ('(3) MB_Glaciers_R23p2-5.5km'!$BD103:CJ103))</f>
        <v>5.22986391123363E-4</v>
      </c>
      <c r="CI103" s="2">
        <f>SQRT(SUMSQ('(3) MB_Glaciers_R23p2-5.5km'!$BD103:CK103))</f>
        <v>5.3085128946010719E-4</v>
      </c>
      <c r="CJ103" s="2">
        <f>SQRT(SUMSQ('(3) MB_Glaciers_R23p2-5.5km'!$BD103:CL103))</f>
        <v>5.3860135326851708E-4</v>
      </c>
      <c r="CK103" s="2">
        <f>SQRT(SUMSQ('(3) MB_Glaciers_R23p2-5.5km'!$BD103:CM103))</f>
        <v>5.4624147038090886E-4</v>
      </c>
      <c r="CL103" s="2">
        <f>SQRT(SUMSQ('(3) MB_Glaciers_R23p2-5.5km'!$BD103:CN103))</f>
        <v>5.5377619142133285E-4</v>
      </c>
      <c r="CM103" s="2">
        <f>SQRT(SUMSQ('(3) MB_Glaciers_R23p2-5.5km'!$BD103:CO103))</f>
        <v>5.6120976150307296E-4</v>
      </c>
      <c r="CN103" s="2">
        <f>SQRT(SUMSQ('(3) MB_Glaciers_R23p2-5.5km'!$BD103:CP103))</f>
        <v>5.6854614819516227E-4</v>
      </c>
      <c r="CO103" s="2">
        <f>SQRT(SUMSQ('(3) MB_Glaciers_R23p2-5.5km'!$BD103:CQ103))</f>
        <v>5.7578906628102521E-4</v>
      </c>
      <c r="CP103" s="2">
        <f>SQRT(SUMSQ('(3) MB_Glaciers_R23p2-5.5km'!$BD103:CR103))</f>
        <v>5.8294199974782588E-4</v>
      </c>
      <c r="CQ103" s="2">
        <f>SQRT(SUMSQ('(3) MB_Glaciers_R23p2-5.5km'!$BD103:CS103))</f>
        <v>5.9000822137595125E-4</v>
      </c>
      <c r="CR103" s="2">
        <f>SQRT(SUMSQ('(3) MB_Glaciers_R23p2-5.5km'!$BD103:CT103))</f>
        <v>5.9699081024119037E-4</v>
      </c>
      <c r="CS103" s="2">
        <f>SQRT(SUMSQ('(3) MB_Glaciers_R23p2-5.5km'!$BD103:CU103))</f>
        <v>6.0389266739516905E-4</v>
      </c>
      <c r="CT103" s="2">
        <f>SQRT(SUMSQ('(3) MB_Glaciers_R23p2-5.5km'!$BD103:CV103))</f>
        <v>6.1071652995057515E-4</v>
      </c>
      <c r="CU103" s="2">
        <f>SQRT(SUMSQ('(3) MB_Glaciers_R23p2-5.5km'!$BD103:CW103))</f>
        <v>6.1746498376514527E-4</v>
      </c>
      <c r="CV103" s="2">
        <f>SQRT(SUMSQ('(3) MB_Glaciers_R23p2-5.5km'!$BD103:CX103))</f>
        <v>6.241404748911181E-4</v>
      </c>
    </row>
    <row r="104" spans="1:100" x14ac:dyDescent="0.2">
      <c r="A104" s="169" t="s">
        <v>213</v>
      </c>
      <c r="B104" s="3" t="s">
        <v>176</v>
      </c>
      <c r="C104" s="170">
        <f>'(3) MB_Glaciers_R23p2-5.5km'!C104</f>
        <v>0</v>
      </c>
      <c r="D104" s="170">
        <f>C104+'(3) MB_Glaciers_R23p2-5.5km'!D104</f>
        <v>0</v>
      </c>
      <c r="E104" s="170">
        <f>D104+'(3) MB_Glaciers_R23p2-5.5km'!E104</f>
        <v>0</v>
      </c>
      <c r="F104" s="170">
        <f>E104+'(3) MB_Glaciers_R23p2-5.5km'!F104</f>
        <v>0</v>
      </c>
      <c r="G104" s="170">
        <f>F104+'(3) MB_Glaciers_R23p2-5.5km'!G104</f>
        <v>0</v>
      </c>
      <c r="H104" s="170">
        <f>G104+'(3) MB_Glaciers_R23p2-5.5km'!H104</f>
        <v>0</v>
      </c>
      <c r="I104" s="170">
        <f>H104+'(3) MB_Glaciers_R23p2-5.5km'!I104</f>
        <v>0</v>
      </c>
      <c r="J104" s="170">
        <f>I104+'(3) MB_Glaciers_R23p2-5.5km'!J104</f>
        <v>0</v>
      </c>
      <c r="K104" s="170">
        <f>J104+'(3) MB_Glaciers_R23p2-5.5km'!K104</f>
        <v>0</v>
      </c>
      <c r="L104" s="170">
        <f>K104+'(3) MB_Glaciers_R23p2-5.5km'!L104</f>
        <v>0</v>
      </c>
      <c r="M104" s="170">
        <f>L104+'(3) MB_Glaciers_R23p2-5.5km'!M104</f>
        <v>0</v>
      </c>
      <c r="N104" s="170">
        <f>M104+'(3) MB_Glaciers_R23p2-5.5km'!N104</f>
        <v>0</v>
      </c>
      <c r="O104" s="170">
        <f>N104+'(3) MB_Glaciers_R23p2-5.5km'!O104</f>
        <v>0</v>
      </c>
      <c r="P104" s="170">
        <f>O104+'(3) MB_Glaciers_R23p2-5.5km'!P104</f>
        <v>0</v>
      </c>
      <c r="Q104" s="170">
        <f>P104+'(3) MB_Glaciers_R23p2-5.5km'!Q104</f>
        <v>0</v>
      </c>
      <c r="R104" s="170">
        <f>Q104+'(3) MB_Glaciers_R23p2-5.5km'!R104</f>
        <v>0</v>
      </c>
      <c r="S104" s="170">
        <f>R104+'(3) MB_Glaciers_R23p2-5.5km'!S104</f>
        <v>0</v>
      </c>
      <c r="T104" s="170">
        <f>S104+'(3) MB_Glaciers_R23p2-5.5km'!T104</f>
        <v>0</v>
      </c>
      <c r="U104" s="170">
        <f>T104+'(3) MB_Glaciers_R23p2-5.5km'!U104</f>
        <v>0</v>
      </c>
      <c r="V104" s="170">
        <f>U104+'(3) MB_Glaciers_R23p2-5.5km'!V104</f>
        <v>0</v>
      </c>
      <c r="W104" s="170">
        <f>V104+'(3) MB_Glaciers_R23p2-5.5km'!W104</f>
        <v>0</v>
      </c>
      <c r="X104" s="170">
        <f>W104+'(3) MB_Glaciers_R23p2-5.5km'!X104</f>
        <v>0</v>
      </c>
      <c r="Y104" s="170">
        <f>X104+'(3) MB_Glaciers_R23p2-5.5km'!Y104</f>
        <v>0</v>
      </c>
      <c r="Z104" s="170">
        <f>Y104+'(3) MB_Glaciers_R23p2-5.5km'!Z104</f>
        <v>0</v>
      </c>
      <c r="AA104" s="170">
        <f>Z104+'(3) MB_Glaciers_R23p2-5.5km'!AA104</f>
        <v>0</v>
      </c>
      <c r="AB104" s="170">
        <f>AA104+'(3) MB_Glaciers_R23p2-5.5km'!AB104</f>
        <v>0</v>
      </c>
      <c r="AC104" s="170">
        <f>AB104+'(3) MB_Glaciers_R23p2-5.5km'!AC104</f>
        <v>0.01</v>
      </c>
      <c r="AD104" s="170">
        <f>AC104+'(3) MB_Glaciers_R23p2-5.5km'!AD104</f>
        <v>0.01</v>
      </c>
      <c r="AE104" s="170">
        <f>AD104+'(3) MB_Glaciers_R23p2-5.5km'!AE104</f>
        <v>0.01</v>
      </c>
      <c r="AF104" s="170">
        <f>AE104+'(3) MB_Glaciers_R23p2-5.5km'!AF104</f>
        <v>0.01</v>
      </c>
      <c r="AG104" s="170">
        <f>AF104+'(3) MB_Glaciers_R23p2-5.5km'!AG104</f>
        <v>0.01</v>
      </c>
      <c r="AH104" s="170">
        <f>AG104+'(3) MB_Glaciers_R23p2-5.5km'!AH104</f>
        <v>0.01</v>
      </c>
      <c r="AI104" s="170">
        <f>AH104+'(3) MB_Glaciers_R23p2-5.5km'!AI104</f>
        <v>0.01</v>
      </c>
      <c r="AJ104" s="170">
        <f>AI104+'(3) MB_Glaciers_R23p2-5.5km'!AJ104</f>
        <v>0.02</v>
      </c>
      <c r="AK104" s="170">
        <f>AJ104+'(3) MB_Glaciers_R23p2-5.5km'!AK104</f>
        <v>0.02</v>
      </c>
      <c r="AL104" s="170">
        <f>AK104+'(3) MB_Glaciers_R23p2-5.5km'!AL104</f>
        <v>0.02</v>
      </c>
      <c r="AM104" s="170">
        <f>AL104+'(3) MB_Glaciers_R23p2-5.5km'!AM104</f>
        <v>0.02</v>
      </c>
      <c r="AN104" s="170">
        <f>AM104+'(3) MB_Glaciers_R23p2-5.5km'!AN104</f>
        <v>0.02</v>
      </c>
      <c r="AO104" s="170">
        <f>AN104+'(3) MB_Glaciers_R23p2-5.5km'!AO104</f>
        <v>0.02</v>
      </c>
      <c r="AP104" s="170">
        <f>AO104+'(3) MB_Glaciers_R23p2-5.5km'!AP104</f>
        <v>0.02</v>
      </c>
      <c r="AQ104" s="170">
        <f>AP104+'(3) MB_Glaciers_R23p2-5.5km'!AQ104</f>
        <v>0.02</v>
      </c>
      <c r="AR104" s="170">
        <f>AQ104+'(3) MB_Glaciers_R23p2-5.5km'!AR104</f>
        <v>0.02</v>
      </c>
      <c r="AS104" s="170">
        <f>AR104+'(3) MB_Glaciers_R23p2-5.5km'!AS104</f>
        <v>0.02</v>
      </c>
      <c r="AT104" s="170">
        <f>AS104+'(3) MB_Glaciers_R23p2-5.5km'!AT104</f>
        <v>0.02</v>
      </c>
      <c r="AU104" s="170">
        <f>AT104+'(3) MB_Glaciers_R23p2-5.5km'!AU104</f>
        <v>0.02</v>
      </c>
      <c r="AV104" s="170">
        <f>AU104+'(3) MB_Glaciers_R23p2-5.5km'!AV104</f>
        <v>0.02</v>
      </c>
      <c r="AW104" s="2">
        <f>AV104+'(3) MB_Glaciers_R23p2-5.5km'!AW104</f>
        <v>0.02</v>
      </c>
      <c r="BB104" s="2">
        <f>SQRT('(5) year_D_R23p2-5.5km'!BN102^2+'(5) year_D_R23p2-5.5km'!$M102^2)</f>
        <v>3.0308418478094261E-5</v>
      </c>
      <c r="BC104" s="2">
        <f>SQRT(SUMSQ('(3) MB_Glaciers_R23p2-5.5km'!$BD104:BE104))</f>
        <v>4.2862576465800222E-5</v>
      </c>
      <c r="BD104" s="2">
        <f>SQRT(SUMSQ('(3) MB_Glaciers_R23p2-5.5km'!$BD104:BF104))</f>
        <v>5.2495720701118648E-5</v>
      </c>
      <c r="BE104" s="2">
        <f>SQRT(SUMSQ('(3) MB_Glaciers_R23p2-5.5km'!$BD104:BG104))</f>
        <v>6.0616836956188522E-5</v>
      </c>
      <c r="BF104" s="2">
        <f>SQRT(SUMSQ('(3) MB_Glaciers_R23p2-5.5km'!$BD104:BH104))</f>
        <v>6.7771684007529489E-5</v>
      </c>
      <c r="BG104" s="2">
        <f>SQRT(SUMSQ('(3) MB_Glaciers_R23p2-5.5km'!$BD104:BI104))</f>
        <v>7.4240160182072041E-5</v>
      </c>
      <c r="BH104" s="2">
        <f>SQRT(SUMSQ('(3) MB_Glaciers_R23p2-5.5km'!$BD104:BJ104))</f>
        <v>8.0188537924712165E-5</v>
      </c>
      <c r="BI104" s="2">
        <f>SQRT(SUMSQ('(3) MB_Glaciers_R23p2-5.5km'!$BD104:BK104))</f>
        <v>8.5725152931600458E-5</v>
      </c>
      <c r="BJ104" s="2">
        <f>SQRT(SUMSQ('(3) MB_Glaciers_R23p2-5.5km'!$BD104:BL104))</f>
        <v>9.0925255434282789E-5</v>
      </c>
      <c r="BK104" s="2">
        <f>SQRT(SUMSQ('(3) MB_Glaciers_R23p2-5.5km'!$BD104:BM104))</f>
        <v>9.5843634668312002E-5</v>
      </c>
      <c r="BL104" s="2">
        <f>SQRT(SUMSQ('(3) MB_Glaciers_R23p2-5.5km'!$BD104:BN104))</f>
        <v>1.0052165208091312E-4</v>
      </c>
      <c r="BM104" s="2">
        <f>SQRT(SUMSQ('(3) MB_Glaciers_R23p2-5.5km'!$BD104:BO104))</f>
        <v>1.0499144140223731E-4</v>
      </c>
      <c r="BN104" s="2">
        <f>SQRT(SUMSQ('(3) MB_Glaciers_R23p2-5.5km'!$BD104:BP104))</f>
        <v>1.0927855690098912E-4</v>
      </c>
      <c r="BO104" s="2">
        <f>SQRT(SUMSQ('(3) MB_Glaciers_R23p2-5.5km'!$BD104:BQ104))</f>
        <v>1.1340371787999723E-4</v>
      </c>
      <c r="BP104" s="2">
        <f>SQRT(SUMSQ('(3) MB_Glaciers_R23p2-5.5km'!$BD104:BR104))</f>
        <v>1.1738400001554423E-4</v>
      </c>
      <c r="BQ104" s="2">
        <f>SQRT(SUMSQ('(3) MB_Glaciers_R23p2-5.5km'!$BD104:BS104))</f>
        <v>1.2123367391237707E-4</v>
      </c>
      <c r="BR104" s="2">
        <f>SQRT(SUMSQ('(3) MB_Glaciers_R23p2-5.5km'!$BD104:BT104))</f>
        <v>1.2496481073060473E-4</v>
      </c>
      <c r="BS104" s="2">
        <f>SQRT(SUMSQ('(3) MB_Glaciers_R23p2-5.5km'!$BD104:BU104))</f>
        <v>1.2858772939740068E-4</v>
      </c>
      <c r="BT104" s="2">
        <f>SQRT(SUMSQ('(3) MB_Glaciers_R23p2-5.5km'!$BD104:BV104))</f>
        <v>1.3211133328455371E-4</v>
      </c>
      <c r="BU104" s="2">
        <f>SQRT(SUMSQ('(3) MB_Glaciers_R23p2-5.5km'!$BD104:BW104))</f>
        <v>1.3554336801505898E-4</v>
      </c>
      <c r="BV104" s="2">
        <f>SQRT(SUMSQ('(3) MB_Glaciers_R23p2-5.5km'!$BD104:BX104))</f>
        <v>1.3889062187026524E-4</v>
      </c>
      <c r="BW104" s="2">
        <f>SQRT(SUMSQ('(3) MB_Glaciers_R23p2-5.5km'!$BD104:BY104))</f>
        <v>1.4215908368497696E-4</v>
      </c>
      <c r="BX104" s="2">
        <f>SQRT(SUMSQ('(3) MB_Glaciers_R23p2-5.5km'!$BD104:BZ104))</f>
        <v>1.4535406875899816E-4</v>
      </c>
      <c r="BY104" s="2">
        <f>SQRT(SUMSQ('(3) MB_Glaciers_R23p2-5.5km'!$BD104:CA104))</f>
        <v>1.4848032036414406E-4</v>
      </c>
      <c r="BZ104" s="2">
        <f>SQRT(SUMSQ('(3) MB_Glaciers_R23p2-5.5km'!$BD104:CB104))</f>
        <v>1.5154209239047128E-4</v>
      </c>
      <c r="CA104" s="2">
        <f>SQRT(SUMSQ('(3) MB_Glaciers_R23p2-5.5km'!$BD104:CC104))</f>
        <v>1.5454321724593875E-4</v>
      </c>
      <c r="CB104" s="2">
        <f>SQRT(SUMSQ('(3) MB_Glaciers_R23p2-5.5km'!$BD104:CD104))</f>
        <v>1.5748716210335593E-4</v>
      </c>
      <c r="CC104" s="2">
        <f>SQRT(SUMSQ('(3) MB_Glaciers_R23p2-5.5km'!$BD104:CE104))</f>
        <v>1.6037707584942428E-4</v>
      </c>
      <c r="CD104" s="2">
        <f>SQRT(SUMSQ('(3) MB_Glaciers_R23p2-5.5km'!$BD104:CF104))</f>
        <v>1.632158285481383E-4</v>
      </c>
      <c r="CE104" s="2">
        <f>SQRT(SUMSQ('(3) MB_Glaciers_R23p2-5.5km'!$BD104:CG104))</f>
        <v>1.6600604482758621E-4</v>
      </c>
      <c r="CF104" s="2">
        <f>SQRT(SUMSQ('(3) MB_Glaciers_R23p2-5.5km'!$BD104:CH104))</f>
        <v>1.6875013229607211E-4</v>
      </c>
      <c r="CG104" s="2">
        <f>SQRT(SUMSQ('(3) MB_Glaciers_R23p2-5.5km'!$BD104:CI104))</f>
        <v>1.7145030586320086E-4</v>
      </c>
      <c r="CH104" s="2">
        <f>SQRT(SUMSQ('(3) MB_Glaciers_R23p2-5.5km'!$BD104:CJ104))</f>
        <v>1.7410860866490322E-4</v>
      </c>
      <c r="CI104" s="2">
        <f>SQRT(SUMSQ('(3) MB_Glaciers_R23p2-5.5km'!$BD104:CK104))</f>
        <v>1.7672693015460803E-4</v>
      </c>
      <c r="CJ104" s="2">
        <f>SQRT(SUMSQ('(3) MB_Glaciers_R23p2-5.5km'!$BD104:CL104))</f>
        <v>1.7930702181597627E-4</v>
      </c>
      <c r="CK104" s="2">
        <f>SQRT(SUMSQ('(3) MB_Glaciers_R23p2-5.5km'!$BD104:CM104))</f>
        <v>1.8185051086856555E-4</v>
      </c>
      <c r="CL104" s="2">
        <f>SQRT(SUMSQ('(3) MB_Glaciers_R23p2-5.5km'!$BD104:CN104))</f>
        <v>1.8435891227114995E-4</v>
      </c>
      <c r="CM104" s="2">
        <f>SQRT(SUMSQ('(3) MB_Glaciers_R23p2-5.5km'!$BD104:CO104))</f>
        <v>1.8683363927420794E-4</v>
      </c>
      <c r="CN104" s="2">
        <f>SQRT(SUMSQ('(3) MB_Glaciers_R23p2-5.5km'!$BD104:CP104))</f>
        <v>1.892760127303197E-4</v>
      </c>
      <c r="CO104" s="2">
        <f>SQRT(SUMSQ('(3) MB_Glaciers_R23p2-5.5km'!$BD104:CQ104))</f>
        <v>1.91687269336624E-4</v>
      </c>
      <c r="CP104" s="2">
        <f>SQRT(SUMSQ('(3) MB_Glaciers_R23p2-5.5km'!$BD104:CR104))</f>
        <v>1.94068568955343E-4</v>
      </c>
      <c r="CQ104" s="2">
        <f>SQRT(SUMSQ('(3) MB_Glaciers_R23p2-5.5km'!$BD104:CS104))</f>
        <v>1.9642100113536232E-4</v>
      </c>
      <c r="CR104" s="2">
        <f>SQRT(SUMSQ('(3) MB_Glaciers_R23p2-5.5km'!$BD104:CT104))</f>
        <v>1.9874559093892194E-4</v>
      </c>
      <c r="CS104" s="2">
        <f>SQRT(SUMSQ('(3) MB_Glaciers_R23p2-5.5km'!$BD104:CU104))</f>
        <v>2.0104330416182624E-4</v>
      </c>
      <c r="CT104" s="2">
        <f>SQRT(SUMSQ('(3) MB_Glaciers_R23p2-5.5km'!$BD104:CV104))</f>
        <v>2.0331505202258849E-4</v>
      </c>
      <c r="CU104" s="2">
        <f>SQRT(SUMSQ('(3) MB_Glaciers_R23p2-5.5km'!$BD104:CW104))</f>
        <v>2.0556169538508666E-4</v>
      </c>
      <c r="CV104" s="2">
        <f>SQRT(SUMSQ('(3) MB_Glaciers_R23p2-5.5km'!$BD104:CX104))</f>
        <v>2.0778404857022697E-4</v>
      </c>
    </row>
    <row r="105" spans="1:100" x14ac:dyDescent="0.2">
      <c r="A105" s="169" t="s">
        <v>140</v>
      </c>
      <c r="B105" s="3" t="s">
        <v>176</v>
      </c>
      <c r="C105" s="170">
        <f>'(3) MB_Glaciers_R23p2-5.5km'!C105</f>
        <v>-1.9999999999999879E-4</v>
      </c>
      <c r="D105" s="170">
        <f>C105+'(3) MB_Glaciers_R23p2-5.5km'!D105</f>
        <v>-1.0399999999999998E-2</v>
      </c>
      <c r="E105" s="170">
        <f>D105+'(3) MB_Glaciers_R23p2-5.5km'!E105</f>
        <v>-5.999999999999981E-4</v>
      </c>
      <c r="F105" s="170">
        <f>E105+'(3) MB_Glaciers_R23p2-5.5km'!F105</f>
        <v>-7.9999999999999689E-4</v>
      </c>
      <c r="G105" s="170">
        <f>F105+'(3) MB_Glaciers_R23p2-5.5km'!G105</f>
        <v>1.9000000000000003E-2</v>
      </c>
      <c r="H105" s="170">
        <f>G105+'(3) MB_Glaciers_R23p2-5.5km'!H105</f>
        <v>2.8800000000000003E-2</v>
      </c>
      <c r="I105" s="170">
        <f>H105+'(3) MB_Glaciers_R23p2-5.5km'!I105</f>
        <v>1.8600000000000005E-2</v>
      </c>
      <c r="J105" s="170">
        <f>I105+'(3) MB_Glaciers_R23p2-5.5km'!J105</f>
        <v>2.8400000000000005E-2</v>
      </c>
      <c r="K105" s="170">
        <f>J105+'(3) MB_Glaciers_R23p2-5.5km'!K105</f>
        <v>2.8200000000000006E-2</v>
      </c>
      <c r="L105" s="170">
        <f>K105+'(3) MB_Glaciers_R23p2-5.5km'!L105</f>
        <v>3.8000000000000006E-2</v>
      </c>
      <c r="M105" s="170">
        <f>L105+'(3) MB_Glaciers_R23p2-5.5km'!M105</f>
        <v>4.7800000000000009E-2</v>
      </c>
      <c r="N105" s="170">
        <f>M105+'(3) MB_Glaciers_R23p2-5.5km'!N105</f>
        <v>4.760000000000001E-2</v>
      </c>
      <c r="O105" s="170">
        <f>N105+'(3) MB_Glaciers_R23p2-5.5km'!O105</f>
        <v>2.7400000000000011E-2</v>
      </c>
      <c r="P105" s="170">
        <f>O105+'(3) MB_Glaciers_R23p2-5.5km'!P105</f>
        <v>1.7200000000000014E-2</v>
      </c>
      <c r="Q105" s="170">
        <f>P105+'(3) MB_Glaciers_R23p2-5.5km'!Q105</f>
        <v>2.7000000000000014E-2</v>
      </c>
      <c r="R105" s="170">
        <f>Q105+'(3) MB_Glaciers_R23p2-5.5km'!R105</f>
        <v>2.6800000000000015E-2</v>
      </c>
      <c r="S105" s="170">
        <f>R105+'(3) MB_Glaciers_R23p2-5.5km'!S105</f>
        <v>3.6600000000000014E-2</v>
      </c>
      <c r="T105" s="170">
        <f>S105+'(3) MB_Glaciers_R23p2-5.5km'!T105</f>
        <v>4.6400000000000011E-2</v>
      </c>
      <c r="U105" s="170">
        <f>T105+'(3) MB_Glaciers_R23p2-5.5km'!U105</f>
        <v>5.6200000000000014E-2</v>
      </c>
      <c r="V105" s="170">
        <f>U105+'(3) MB_Glaciers_R23p2-5.5km'!V105</f>
        <v>5.6000000000000015E-2</v>
      </c>
      <c r="W105" s="170">
        <f>V105+'(3) MB_Glaciers_R23p2-5.5km'!W105</f>
        <v>5.5800000000000016E-2</v>
      </c>
      <c r="X105" s="170">
        <f>W105+'(3) MB_Glaciers_R23p2-5.5km'!X105</f>
        <v>5.5600000000000017E-2</v>
      </c>
      <c r="Y105" s="170">
        <f>X105+'(3) MB_Glaciers_R23p2-5.5km'!Y105</f>
        <v>4.5400000000000017E-2</v>
      </c>
      <c r="Z105" s="170">
        <f>Y105+'(3) MB_Glaciers_R23p2-5.5km'!Z105</f>
        <v>4.5200000000000018E-2</v>
      </c>
      <c r="AA105" s="170">
        <f>Z105+'(3) MB_Glaciers_R23p2-5.5km'!AA105</f>
        <v>6.5000000000000016E-2</v>
      </c>
      <c r="AB105" s="170">
        <f>AA105+'(3) MB_Glaciers_R23p2-5.5km'!AB105</f>
        <v>7.4800000000000019E-2</v>
      </c>
      <c r="AC105" s="170">
        <f>AB105+'(3) MB_Glaciers_R23p2-5.5km'!AC105</f>
        <v>9.4600000000000017E-2</v>
      </c>
      <c r="AD105" s="170">
        <f>AC105+'(3) MB_Glaciers_R23p2-5.5km'!AD105</f>
        <v>8.4400000000000017E-2</v>
      </c>
      <c r="AE105" s="170">
        <f>AD105+'(3) MB_Glaciers_R23p2-5.5km'!AE105</f>
        <v>7.4200000000000016E-2</v>
      </c>
      <c r="AF105" s="170">
        <f>AE105+'(3) MB_Glaciers_R23p2-5.5km'!AF105</f>
        <v>7.400000000000001E-2</v>
      </c>
      <c r="AG105" s="170">
        <f>AF105+'(3) MB_Glaciers_R23p2-5.5km'!AG105</f>
        <v>8.3800000000000013E-2</v>
      </c>
      <c r="AH105" s="170">
        <f>AG105+'(3) MB_Glaciers_R23p2-5.5km'!AH105</f>
        <v>8.3600000000000008E-2</v>
      </c>
      <c r="AI105" s="170">
        <f>AH105+'(3) MB_Glaciers_R23p2-5.5km'!AI105</f>
        <v>9.3400000000000011E-2</v>
      </c>
      <c r="AJ105" s="170">
        <f>AI105+'(3) MB_Glaciers_R23p2-5.5km'!AJ105</f>
        <v>0.12320000000000002</v>
      </c>
      <c r="AK105" s="170">
        <f>AJ105+'(3) MB_Glaciers_R23p2-5.5km'!AK105</f>
        <v>0.11300000000000002</v>
      </c>
      <c r="AL105" s="170">
        <f>AK105+'(3) MB_Glaciers_R23p2-5.5km'!AL105</f>
        <v>0.10280000000000002</v>
      </c>
      <c r="AM105" s="170">
        <f>AL105+'(3) MB_Glaciers_R23p2-5.5km'!AM105</f>
        <v>7.2600000000000026E-2</v>
      </c>
      <c r="AN105" s="170">
        <f>AM105+'(3) MB_Glaciers_R23p2-5.5km'!AN105</f>
        <v>5.240000000000003E-2</v>
      </c>
      <c r="AO105" s="170">
        <f>AN105+'(3) MB_Glaciers_R23p2-5.5km'!AO105</f>
        <v>3.2200000000000034E-2</v>
      </c>
      <c r="AP105" s="170">
        <f>AO105+'(3) MB_Glaciers_R23p2-5.5km'!AP105</f>
        <v>3.2000000000000035E-2</v>
      </c>
      <c r="AQ105" s="170">
        <f>AP105+'(3) MB_Glaciers_R23p2-5.5km'!AQ105</f>
        <v>1.1800000000000036E-2</v>
      </c>
      <c r="AR105" s="170">
        <f>AQ105+'(3) MB_Glaciers_R23p2-5.5km'!AR105</f>
        <v>1.1600000000000037E-2</v>
      </c>
      <c r="AS105" s="170">
        <f>AR105+'(3) MB_Glaciers_R23p2-5.5km'!AS105</f>
        <v>1.1400000000000039E-2</v>
      </c>
      <c r="AT105" s="170">
        <f>AS105+'(3) MB_Glaciers_R23p2-5.5km'!AT105</f>
        <v>1.2000000000000396E-3</v>
      </c>
      <c r="AU105" s="170">
        <f>AT105+'(3) MB_Glaciers_R23p2-5.5km'!AU105</f>
        <v>-1.8999999999999961E-2</v>
      </c>
      <c r="AV105" s="170">
        <f>AU105+'(3) MB_Glaciers_R23p2-5.5km'!AV105</f>
        <v>-9.1999999999999617E-3</v>
      </c>
      <c r="AW105" s="2">
        <f>AV105+'(3) MB_Glaciers_R23p2-5.5km'!AW105</f>
        <v>-9.3999999999999605E-3</v>
      </c>
      <c r="BB105" s="2">
        <f>SQRT('(5) year_D_R23p2-5.5km'!BN103^2+'(5) year_D_R23p2-5.5km'!$M103^2)</f>
        <v>5.6153408537956409E-3</v>
      </c>
      <c r="BC105" s="2">
        <f>SQRT(SUMSQ('(3) MB_Glaciers_R23p2-5.5km'!$BD105:BE105))</f>
        <v>7.9412911927855111E-3</v>
      </c>
      <c r="BD105" s="2">
        <f>SQRT(SUMSQ('(3) MB_Glaciers_R23p2-5.5km'!$BD105:BF105))</f>
        <v>9.7260556605912492E-3</v>
      </c>
      <c r="BE105" s="2">
        <f>SQRT(SUMSQ('(3) MB_Glaciers_R23p2-5.5km'!$BD105:BG105))</f>
        <v>1.1230681707591282E-2</v>
      </c>
      <c r="BF105" s="2">
        <f>SQRT(SUMSQ('(3) MB_Glaciers_R23p2-5.5km'!$BD105:BH105))</f>
        <v>1.2556283865918762E-2</v>
      </c>
      <c r="BG105" s="2">
        <f>SQRT(SUMSQ('(3) MB_Glaciers_R23p2-5.5km'!$BD105:BI105))</f>
        <v>1.3754719823603757E-2</v>
      </c>
      <c r="BH105" s="2">
        <f>SQRT(SUMSQ('(3) MB_Glaciers_R23p2-5.5km'!$BD105:BJ105))</f>
        <v>1.4856795426004375E-2</v>
      </c>
      <c r="BI105" s="2">
        <f>SQRT(SUMSQ('(3) MB_Glaciers_R23p2-5.5km'!$BD105:BK105))</f>
        <v>1.5882582385571022E-2</v>
      </c>
      <c r="BJ105" s="2">
        <f>SQRT(SUMSQ('(3) MB_Glaciers_R23p2-5.5km'!$BD105:BL105))</f>
        <v>1.6846022561386922E-2</v>
      </c>
      <c r="BK105" s="2">
        <f>SQRT(SUMSQ('(3) MB_Glaciers_R23p2-5.5km'!$BD105:BM105))</f>
        <v>1.7757266936188787E-2</v>
      </c>
      <c r="BL105" s="2">
        <f>SQRT(SUMSQ('(3) MB_Glaciers_R23p2-5.5km'!$BD105:BN105))</f>
        <v>1.8623978681994079E-2</v>
      </c>
      <c r="BM105" s="2">
        <f>SQRT(SUMSQ('(3) MB_Glaciers_R23p2-5.5km'!$BD105:BO105))</f>
        <v>1.9452111321182495E-2</v>
      </c>
      <c r="BN105" s="2">
        <f>SQRT(SUMSQ('(3) MB_Glaciers_R23p2-5.5km'!$BD105:BP105))</f>
        <v>2.0246399377567916E-2</v>
      </c>
      <c r="BO105" s="2">
        <f>SQRT(SUMSQ('(3) MB_Glaciers_R23p2-5.5km'!$BD105:BQ105))</f>
        <v>2.1010681584857947E-2</v>
      </c>
      <c r="BP105" s="2">
        <f>SQRT(SUMSQ('(3) MB_Glaciers_R23p2-5.5km'!$BD105:BR105))</f>
        <v>2.1748121610028651E-2</v>
      </c>
      <c r="BQ105" s="2">
        <f>SQRT(SUMSQ('(3) MB_Glaciers_R23p2-5.5km'!$BD105:BS105))</f>
        <v>2.246136341518256E-2</v>
      </c>
      <c r="BR105" s="2">
        <f>SQRT(SUMSQ('(3) MB_Glaciers_R23p2-5.5km'!$BD105:BT105))</f>
        <v>2.3152643464045483E-2</v>
      </c>
      <c r="BS105" s="2">
        <f>SQRT(SUMSQ('(3) MB_Glaciers_R23p2-5.5km'!$BD105:BU105))</f>
        <v>2.3823873578356532E-2</v>
      </c>
      <c r="BT105" s="2">
        <f>SQRT(SUMSQ('(3) MB_Glaciers_R23p2-5.5km'!$BD105:BV105))</f>
        <v>2.4476703315230604E-2</v>
      </c>
      <c r="BU105" s="2">
        <f>SQRT(SUMSQ('(3) MB_Glaciers_R23p2-5.5km'!$BD105:BW105))</f>
        <v>2.5112567731837523E-2</v>
      </c>
      <c r="BV105" s="2">
        <f>SQRT(SUMSQ('(3) MB_Glaciers_R23p2-5.5km'!$BD105:BX105))</f>
        <v>2.5732724515496481E-2</v>
      </c>
      <c r="BW105" s="2">
        <f>SQRT(SUMSQ('(3) MB_Glaciers_R23p2-5.5km'!$BD105:BY105))</f>
        <v>2.6338283237423429E-2</v>
      </c>
      <c r="BX105" s="2">
        <f>SQRT(SUMSQ('(3) MB_Glaciers_R23p2-5.5km'!$BD105:BZ105))</f>
        <v>2.6930228680778899E-2</v>
      </c>
      <c r="BY105" s="2">
        <f>SQRT(SUMSQ('(3) MB_Glaciers_R23p2-5.5km'!$BD105:CA105))</f>
        <v>2.7509439647207517E-2</v>
      </c>
      <c r="BZ105" s="2">
        <f>SQRT(SUMSQ('(3) MB_Glaciers_R23p2-5.5km'!$BD105:CB105))</f>
        <v>2.8076704268978209E-2</v>
      </c>
      <c r="CA105" s="2">
        <f>SQRT(SUMSQ('(3) MB_Glaciers_R23p2-5.5km'!$BD105:CC105))</f>
        <v>2.8632732588978745E-2</v>
      </c>
      <c r="CB105" s="2">
        <f>SQRT(SUMSQ('(3) MB_Glaciers_R23p2-5.5km'!$BD105:CD105))</f>
        <v>2.9178166981773751E-2</v>
      </c>
      <c r="CC105" s="2">
        <f>SQRT(SUMSQ('(3) MB_Glaciers_R23p2-5.5km'!$BD105:CE105))</f>
        <v>2.9713590852008753E-2</v>
      </c>
      <c r="CD105" s="2">
        <f>SQRT(SUMSQ('(3) MB_Glaciers_R23p2-5.5km'!$BD105:CF105))</f>
        <v>3.0239535945924909E-2</v>
      </c>
      <c r="CE105" s="2">
        <f>SQRT(SUMSQ('(3) MB_Glaciers_R23p2-5.5km'!$BD105:CG105))</f>
        <v>3.0756488537041923E-2</v>
      </c>
      <c r="CF105" s="2">
        <f>SQRT(SUMSQ('(3) MB_Glaciers_R23p2-5.5km'!$BD105:CH105))</f>
        <v>3.1264894690906882E-2</v>
      </c>
      <c r="CG105" s="2">
        <f>SQRT(SUMSQ('(3) MB_Glaciers_R23p2-5.5km'!$BD105:CI105))</f>
        <v>3.1765164771142045E-2</v>
      </c>
      <c r="CH105" s="2">
        <f>SQRT(SUMSQ('(3) MB_Glaciers_R23p2-5.5km'!$BD105:CJ105))</f>
        <v>3.2257677316293407E-2</v>
      </c>
      <c r="CI105" s="2">
        <f>SQRT(SUMSQ('(3) MB_Glaciers_R23p2-5.5km'!$BD105:CK105))</f>
        <v>3.2742782391641918E-2</v>
      </c>
      <c r="CJ105" s="2">
        <f>SQRT(SUMSQ('(3) MB_Glaciers_R23p2-5.5km'!$BD105:CL105))</f>
        <v>3.322080450035373E-2</v>
      </c>
      <c r="CK105" s="2">
        <f>SQRT(SUMSQ('(3) MB_Glaciers_R23p2-5.5km'!$BD105:CM105))</f>
        <v>3.3692045122773844E-2</v>
      </c>
      <c r="CL105" s="2">
        <f>SQRT(SUMSQ('(3) MB_Glaciers_R23p2-5.5km'!$BD105:CN105))</f>
        <v>3.4156784940320935E-2</v>
      </c>
      <c r="CM105" s="2">
        <f>SQRT(SUMSQ('(3) MB_Glaciers_R23p2-5.5km'!$BD105:CO105))</f>
        <v>3.4615285790581617E-2</v>
      </c>
      <c r="CN105" s="2">
        <f>SQRT(SUMSQ('(3) MB_Glaciers_R23p2-5.5km'!$BD105:CP105))</f>
        <v>3.506779239227853E-2</v>
      </c>
      <c r="CO105" s="2">
        <f>SQRT(SUMSQ('(3) MB_Glaciers_R23p2-5.5km'!$BD105:CQ105))</f>
        <v>3.5514533872377574E-2</v>
      </c>
      <c r="CP105" s="2">
        <f>SQRT(SUMSQ('(3) MB_Glaciers_R23p2-5.5km'!$BD105:CR105))</f>
        <v>3.5955725122385727E-2</v>
      </c>
      <c r="CQ105" s="2">
        <f>SQRT(SUMSQ('(3) MB_Glaciers_R23p2-5.5km'!$BD105:CS105))</f>
        <v>3.6391568006625748E-2</v>
      </c>
      <c r="CR105" s="2">
        <f>SQRT(SUMSQ('(3) MB_Glaciers_R23p2-5.5km'!$BD105:CT105))</f>
        <v>3.6822252441766415E-2</v>
      </c>
      <c r="CS105" s="2">
        <f>SQRT(SUMSQ('(3) MB_Glaciers_R23p2-5.5km'!$BD105:CU105))</f>
        <v>3.724795736398815E-2</v>
      </c>
      <c r="CT105" s="2">
        <f>SQRT(SUMSQ('(3) MB_Glaciers_R23p2-5.5km'!$BD105:CV105))</f>
        <v>3.7668851597756271E-2</v>
      </c>
      <c r="CU105" s="2">
        <f>SQRT(SUMSQ('(3) MB_Glaciers_R23p2-5.5km'!$BD105:CW105))</f>
        <v>3.8085094638166408E-2</v>
      </c>
      <c r="CV105" s="2">
        <f>SQRT(SUMSQ('(3) MB_Glaciers_R23p2-5.5km'!$BD105:CX105))</f>
        <v>3.8496837357144001E-2</v>
      </c>
    </row>
    <row r="106" spans="1:100" x14ac:dyDescent="0.2">
      <c r="A106" s="169" t="s">
        <v>38</v>
      </c>
      <c r="B106" s="3" t="s">
        <v>176</v>
      </c>
      <c r="C106" s="170">
        <f>'(3) MB_Glaciers_R23p2-5.5km'!C106</f>
        <v>-0.66997580000000012</v>
      </c>
      <c r="D106" s="170">
        <f>C106+'(3) MB_Glaciers_R23p2-5.5km'!D106</f>
        <v>-1.3899516000000003</v>
      </c>
      <c r="E106" s="170">
        <f>D106+'(3) MB_Glaciers_R23p2-5.5km'!E106</f>
        <v>-1.7099274000000004</v>
      </c>
      <c r="F106" s="170">
        <f>E106+'(3) MB_Glaciers_R23p2-5.5km'!F106</f>
        <v>-2.5899032000000006</v>
      </c>
      <c r="G106" s="170">
        <f>F106+'(3) MB_Glaciers_R23p2-5.5km'!G106</f>
        <v>-2.7498790000000009</v>
      </c>
      <c r="H106" s="170">
        <f>G106+'(3) MB_Glaciers_R23p2-5.5km'!H106</f>
        <v>-3.1698548000000009</v>
      </c>
      <c r="I106" s="170">
        <f>H106+'(3) MB_Glaciers_R23p2-5.5km'!I106</f>
        <v>-4.0898306000000009</v>
      </c>
      <c r="J106" s="170">
        <f>I106+'(3) MB_Glaciers_R23p2-5.5km'!J106</f>
        <v>-4.7298064000000011</v>
      </c>
      <c r="K106" s="170">
        <f>J106+'(3) MB_Glaciers_R23p2-5.5km'!K106</f>
        <v>-5.3697822000000013</v>
      </c>
      <c r="L106" s="170">
        <f>K106+'(3) MB_Glaciers_R23p2-5.5km'!L106</f>
        <v>-5.8297580000000018</v>
      </c>
      <c r="M106" s="170">
        <f>L106+'(3) MB_Glaciers_R23p2-5.5km'!M106</f>
        <v>-6.3697338000000023</v>
      </c>
      <c r="N106" s="170">
        <f>M106+'(3) MB_Glaciers_R23p2-5.5km'!N106</f>
        <v>-7.1897096000000023</v>
      </c>
      <c r="O106" s="170">
        <f>N106+'(3) MB_Glaciers_R23p2-5.5km'!O106</f>
        <v>-8.2296854000000028</v>
      </c>
      <c r="P106" s="170">
        <f>O106+'(3) MB_Glaciers_R23p2-5.5km'!P106</f>
        <v>-8.9296612000000035</v>
      </c>
      <c r="Q106" s="170">
        <f>P106+'(3) MB_Glaciers_R23p2-5.5km'!Q106</f>
        <v>-9.4096370000000036</v>
      </c>
      <c r="R106" s="170">
        <f>Q106+'(3) MB_Glaciers_R23p2-5.5km'!R106</f>
        <v>-9.7796128000000042</v>
      </c>
      <c r="S106" s="170">
        <f>R106+'(3) MB_Glaciers_R23p2-5.5km'!S106</f>
        <v>-10.336150700000005</v>
      </c>
      <c r="T106" s="170">
        <f>S106+'(3) MB_Glaciers_R23p2-5.5km'!T106</f>
        <v>-10.864771400000004</v>
      </c>
      <c r="U106" s="170">
        <f>T106+'(3) MB_Glaciers_R23p2-5.5km'!U106</f>
        <v>-11.204075865300004</v>
      </c>
      <c r="V106" s="170">
        <f>U106+'(3) MB_Glaciers_R23p2-5.5km'!V106</f>
        <v>-11.820069680900003</v>
      </c>
      <c r="W106" s="170">
        <f>V106+'(3) MB_Glaciers_R23p2-5.5km'!W106</f>
        <v>-12.403089390300003</v>
      </c>
      <c r="X106" s="170">
        <f>W106+'(3) MB_Glaciers_R23p2-5.5km'!X106</f>
        <v>-12.768749460800004</v>
      </c>
      <c r="Y106" s="170">
        <f>X106+'(3) MB_Glaciers_R23p2-5.5km'!Y106</f>
        <v>-13.357678562000004</v>
      </c>
      <c r="Z106" s="170">
        <f>Y106+'(3) MB_Glaciers_R23p2-5.5km'!Z106</f>
        <v>-13.784387349000005</v>
      </c>
      <c r="AA106" s="170">
        <f>Z106+'(3) MB_Glaciers_R23p2-5.5km'!AA106</f>
        <v>-13.904618284400005</v>
      </c>
      <c r="AB106" s="170">
        <f>AA106+'(3) MB_Glaciers_R23p2-5.5km'!AB106</f>
        <v>-14.061285899400005</v>
      </c>
      <c r="AC106" s="170">
        <f>AB106+'(3) MB_Glaciers_R23p2-5.5km'!AC106</f>
        <v>-13.794417069800005</v>
      </c>
      <c r="AD106" s="170">
        <f>AC106+'(3) MB_Glaciers_R23p2-5.5km'!AD106</f>
        <v>-14.474464279400005</v>
      </c>
      <c r="AE106" s="170">
        <f>AD106+'(3) MB_Glaciers_R23p2-5.5km'!AE106</f>
        <v>-15.293792598600005</v>
      </c>
      <c r="AF106" s="170">
        <f>AE106+'(3) MB_Glaciers_R23p2-5.5km'!AF106</f>
        <v>-15.549291900100005</v>
      </c>
      <c r="AG106" s="170">
        <f>AF106+'(3) MB_Glaciers_R23p2-5.5km'!AG106</f>
        <v>-15.973300974500006</v>
      </c>
      <c r="AH106" s="170">
        <f>AG106+'(3) MB_Glaciers_R23p2-5.5km'!AH106</f>
        <v>-16.405714223000007</v>
      </c>
      <c r="AI106" s="170">
        <f>AH106+'(3) MB_Glaciers_R23p2-5.5km'!AI106</f>
        <v>-17.103327453000009</v>
      </c>
      <c r="AJ106" s="170">
        <f>AI106+'(3) MB_Glaciers_R23p2-5.5km'!AJ106</f>
        <v>-17.13619292300001</v>
      </c>
      <c r="AK106" s="170">
        <f>AJ106+'(3) MB_Glaciers_R23p2-5.5km'!AK106</f>
        <v>-18.48403254390001</v>
      </c>
      <c r="AL106" s="170">
        <f>AK106+'(3) MB_Glaciers_R23p2-5.5km'!AL106</f>
        <v>-19.132496504100011</v>
      </c>
      <c r="AM106" s="170">
        <f>AL106+'(3) MB_Glaciers_R23p2-5.5km'!AM106</f>
        <v>-20.634249540100011</v>
      </c>
      <c r="AN106" s="170">
        <f>AM106+'(3) MB_Glaciers_R23p2-5.5km'!AN106</f>
        <v>-21.690089900100013</v>
      </c>
      <c r="AO106" s="170">
        <f>AN106+'(3) MB_Glaciers_R23p2-5.5km'!AO106</f>
        <v>-23.117278752900013</v>
      </c>
      <c r="AP106" s="170">
        <f>AO106+'(3) MB_Glaciers_R23p2-5.5km'!AP106</f>
        <v>-24.121915224200013</v>
      </c>
      <c r="AQ106" s="170">
        <f>AP106+'(3) MB_Glaciers_R23p2-5.5km'!AQ106</f>
        <v>-25.751752609800015</v>
      </c>
      <c r="AR106" s="170">
        <f>AQ106+'(3) MB_Glaciers_R23p2-5.5km'!AR106</f>
        <v>-26.870588944800016</v>
      </c>
      <c r="AS106" s="170">
        <f>AR106+'(3) MB_Glaciers_R23p2-5.5km'!AS106</f>
        <v>-27.989405348000016</v>
      </c>
      <c r="AT106" s="170">
        <f>AS106+'(3) MB_Glaciers_R23p2-5.5km'!AT106</f>
        <v>-29.718896370100016</v>
      </c>
      <c r="AU106" s="170">
        <f>AT106+'(3) MB_Glaciers_R23p2-5.5km'!AU106</f>
        <v>-31.414387079300017</v>
      </c>
      <c r="AV106" s="170">
        <f>AU106+'(3) MB_Glaciers_R23p2-5.5km'!AV106</f>
        <v>-32.470039043300019</v>
      </c>
      <c r="AW106" s="2">
        <f>AV106+'(3) MB_Glaciers_R23p2-5.5km'!AW106</f>
        <v>-33.740597482900021</v>
      </c>
      <c r="BB106" s="2">
        <f>SQRT('(5) year_D_R23p2-5.5km'!BN104^2+'(5) year_D_R23p2-5.5km'!$M104^2)</f>
        <v>1.7507892728822068</v>
      </c>
      <c r="BC106" s="2">
        <f>SQRT(SUMSQ('(3) MB_Glaciers_R23p2-5.5km'!$BD106:BE106))</f>
        <v>2.4759899345673464</v>
      </c>
      <c r="BD106" s="2">
        <f>SQRT(SUMSQ('(3) MB_Glaciers_R23p2-5.5km'!$BD106:BF106))</f>
        <v>3.016743790346291</v>
      </c>
      <c r="BE106" s="2">
        <f>SQRT(SUMSQ('(3) MB_Glaciers_R23p2-5.5km'!$BD106:BG106))</f>
        <v>3.4057203838301087</v>
      </c>
      <c r="BF106" s="2">
        <f>SQRT(SUMSQ('(3) MB_Glaciers_R23p2-5.5km'!$BD106:BH106))</f>
        <v>3.6991129548637613</v>
      </c>
      <c r="BG106" s="2">
        <f>SQRT(SUMSQ('(3) MB_Glaciers_R23p2-5.5km'!$BD106:BI106))</f>
        <v>3.925762105471291</v>
      </c>
      <c r="BH106" s="2">
        <f>SQRT(SUMSQ('(3) MB_Glaciers_R23p2-5.5km'!$BD106:BJ106))</f>
        <v>4.1025942665911854</v>
      </c>
      <c r="BI106" s="2">
        <f>SQRT(SUMSQ('(3) MB_Glaciers_R23p2-5.5km'!$BD106:BK106))</f>
        <v>4.2409662102028438</v>
      </c>
      <c r="BJ106" s="2">
        <f>SQRT(SUMSQ('(3) MB_Glaciers_R23p2-5.5km'!$BD106:BL106))</f>
        <v>4.3487124289546255</v>
      </c>
      <c r="BK106" s="2">
        <f>SQRT(SUMSQ('(3) MB_Glaciers_R23p2-5.5km'!$BD106:BM106))</f>
        <v>4.4323884307883814</v>
      </c>
      <c r="BL106" s="2">
        <f>SQRT(SUMSQ('(3) MB_Glaciers_R23p2-5.5km'!$BD106:BN106))</f>
        <v>4.4965516872237679</v>
      </c>
      <c r="BM106" s="2">
        <f>SQRT(SUMSQ('(3) MB_Glaciers_R23p2-5.5km'!$BD106:BO106))</f>
        <v>4.5449055481633671</v>
      </c>
      <c r="BN106" s="2">
        <f>SQRT(SUMSQ('(3) MB_Glaciers_R23p2-5.5km'!$BD106:BP106))</f>
        <v>4.5807082929164347</v>
      </c>
      <c r="BO106" s="2">
        <f>SQRT(SUMSQ('(3) MB_Glaciers_R23p2-5.5km'!$BD106:BQ106))</f>
        <v>4.6066397038735749</v>
      </c>
      <c r="BP106" s="2">
        <f>SQRT(SUMSQ('(3) MB_Glaciers_R23p2-5.5km'!$BD106:BR106))</f>
        <v>4.6250496505335041</v>
      </c>
      <c r="BQ106" s="2">
        <f>SQRT(SUMSQ('(3) MB_Glaciers_R23p2-5.5km'!$BD106:BS106))</f>
        <v>4.638401723587803</v>
      </c>
      <c r="BR106" s="2">
        <f>SQRT(SUMSQ('(3) MB_Glaciers_R23p2-5.5km'!$BD106:BT106))</f>
        <v>4.6495420198351525</v>
      </c>
      <c r="BS106" s="2">
        <f>SQRT(SUMSQ('(3) MB_Glaciers_R23p2-5.5km'!$BD106:BU106))</f>
        <v>4.6609245082612434</v>
      </c>
      <c r="BT106" s="2">
        <f>SQRT(SUMSQ('(3) MB_Glaciers_R23p2-5.5km'!$BD106:BV106))</f>
        <v>4.6724233882373385</v>
      </c>
      <c r="BU106" s="2">
        <f>SQRT(SUMSQ('(3) MB_Glaciers_R23p2-5.5km'!$BD106:BW106))</f>
        <v>4.6818053957415708</v>
      </c>
      <c r="BV106" s="2">
        <f>SQRT(SUMSQ('(3) MB_Glaciers_R23p2-5.5km'!$BD106:BX106))</f>
        <v>4.6913894913889864</v>
      </c>
      <c r="BW106" s="2">
        <f>SQRT(SUMSQ('(3) MB_Glaciers_R23p2-5.5km'!$BD106:BY106))</f>
        <v>4.7002730732297628</v>
      </c>
      <c r="BX106" s="2">
        <f>SQRT(SUMSQ('(3) MB_Glaciers_R23p2-5.5km'!$BD106:BZ106))</f>
        <v>4.7086752205534479</v>
      </c>
      <c r="BY106" s="2">
        <f>SQRT(SUMSQ('(3) MB_Glaciers_R23p2-5.5km'!$BD106:CA106))</f>
        <v>4.7173190420620381</v>
      </c>
      <c r="BZ106" s="2">
        <f>SQRT(SUMSQ('(3) MB_Glaciers_R23p2-5.5km'!$BD106:CB106))</f>
        <v>4.7275888386982894</v>
      </c>
      <c r="CA106" s="2">
        <f>SQRT(SUMSQ('(3) MB_Glaciers_R23p2-5.5km'!$BD106:CC106))</f>
        <v>4.7379912280874752</v>
      </c>
      <c r="CB106" s="2">
        <f>SQRT(SUMSQ('(3) MB_Glaciers_R23p2-5.5km'!$BD106:CD106))</f>
        <v>4.7466951234552903</v>
      </c>
      <c r="CC106" s="2">
        <f>SQRT(SUMSQ('(3) MB_Glaciers_R23p2-5.5km'!$BD106:CE106))</f>
        <v>4.7557201607395108</v>
      </c>
      <c r="CD106" s="2">
        <f>SQRT(SUMSQ('(3) MB_Glaciers_R23p2-5.5km'!$BD106:CF106))</f>
        <v>4.7647609306035026</v>
      </c>
      <c r="CE106" s="2">
        <f>SQRT(SUMSQ('(3) MB_Glaciers_R23p2-5.5km'!$BD106:CG106))</f>
        <v>4.7725261915966586</v>
      </c>
      <c r="CF106" s="2">
        <f>SQRT(SUMSQ('(3) MB_Glaciers_R23p2-5.5km'!$BD106:CH106))</f>
        <v>4.7839115942214212</v>
      </c>
      <c r="CG106" s="2">
        <f>SQRT(SUMSQ('(3) MB_Glaciers_R23p2-5.5km'!$BD106:CI106))</f>
        <v>4.7963073070509799</v>
      </c>
      <c r="CH106" s="2">
        <f>SQRT(SUMSQ('(3) MB_Glaciers_R23p2-5.5km'!$BD106:CJ106))</f>
        <v>4.8094225613389563</v>
      </c>
      <c r="CI106" s="2">
        <f>SQRT(SUMSQ('(3) MB_Glaciers_R23p2-5.5km'!$BD106:CK106))</f>
        <v>4.8243658853041174</v>
      </c>
      <c r="CJ106" s="2">
        <f>SQRT(SUMSQ('(3) MB_Glaciers_R23p2-5.5km'!$BD106:CL106))</f>
        <v>4.8394565024240226</v>
      </c>
      <c r="CK106" s="2">
        <f>SQRT(SUMSQ('(3) MB_Glaciers_R23p2-5.5km'!$BD106:CM106))</f>
        <v>4.8558359323465314</v>
      </c>
      <c r="CL106" s="2">
        <f>SQRT(SUMSQ('(3) MB_Glaciers_R23p2-5.5km'!$BD106:CN106))</f>
        <v>4.8679212226365847</v>
      </c>
      <c r="CM106" s="2">
        <f>SQRT(SUMSQ('(3) MB_Glaciers_R23p2-5.5km'!$BD106:CO106))</f>
        <v>4.8804558193084064</v>
      </c>
      <c r="CN106" s="2">
        <f>SQRT(SUMSQ('(3) MB_Glaciers_R23p2-5.5km'!$BD106:CP106))</f>
        <v>4.8934732087325026</v>
      </c>
      <c r="CO106" s="2">
        <f>SQRT(SUMSQ('(3) MB_Glaciers_R23p2-5.5km'!$BD106:CQ106))</f>
        <v>4.9098627269584112</v>
      </c>
      <c r="CP106" s="2">
        <f>SQRT(SUMSQ('(3) MB_Glaciers_R23p2-5.5km'!$BD106:CR106))</f>
        <v>4.9321488048828366</v>
      </c>
      <c r="CQ106" s="2">
        <f>SQRT(SUMSQ('(3) MB_Glaciers_R23p2-5.5km'!$BD106:CS106))</f>
        <v>4.9591350264600571</v>
      </c>
      <c r="CR106" s="2">
        <f>SQRT(SUMSQ('(3) MB_Glaciers_R23p2-5.5km'!$BD106:CT106))</f>
        <v>4.9814343902800209</v>
      </c>
      <c r="CS106" s="2">
        <f>SQRT(SUMSQ('(3) MB_Glaciers_R23p2-5.5km'!$BD106:CU106))</f>
        <v>5.0088399704437885</v>
      </c>
      <c r="CT106" s="2">
        <f>SQRT(SUMSQ('(3) MB_Glaciers_R23p2-5.5km'!$BD106:CV106))</f>
        <v>5.0321438481617378</v>
      </c>
      <c r="CU106" s="2">
        <f>SQRT(SUMSQ('(3) MB_Glaciers_R23p2-5.5km'!$BD106:CW106))</f>
        <v>5.0553629672745286</v>
      </c>
      <c r="CV106" s="2">
        <f>SQRT(SUMSQ('(3) MB_Glaciers_R23p2-5.5km'!$BD106:CX106))</f>
        <v>5.0795457598485561</v>
      </c>
    </row>
    <row r="107" spans="1:100" x14ac:dyDescent="0.2">
      <c r="A107" s="169" t="s">
        <v>91</v>
      </c>
      <c r="B107" s="3" t="s">
        <v>176</v>
      </c>
      <c r="C107" s="170">
        <f>'(3) MB_Glaciers_R23p2-5.5km'!C107</f>
        <v>-9.7000000000000003E-3</v>
      </c>
      <c r="D107" s="170">
        <f>C107+'(3) MB_Glaciers_R23p2-5.5km'!D107</f>
        <v>-2.9399999999999996E-2</v>
      </c>
      <c r="E107" s="170">
        <f>D107+'(3) MB_Glaciers_R23p2-5.5km'!E107</f>
        <v>-9.099999999999997E-3</v>
      </c>
      <c r="F107" s="170">
        <f>E107+'(3) MB_Glaciers_R23p2-5.5km'!F107</f>
        <v>-8.7999999999999884E-3</v>
      </c>
      <c r="G107" s="170">
        <f>F107+'(3) MB_Glaciers_R23p2-5.5km'!G107</f>
        <v>4.1500000000000009E-2</v>
      </c>
      <c r="H107" s="170">
        <f>G107+'(3) MB_Glaciers_R23p2-5.5km'!H107</f>
        <v>7.1800000000000017E-2</v>
      </c>
      <c r="I107" s="170">
        <f>H107+'(3) MB_Glaciers_R23p2-5.5km'!I107</f>
        <v>4.2100000000000026E-2</v>
      </c>
      <c r="J107" s="170">
        <f>I107+'(3) MB_Glaciers_R23p2-5.5km'!J107</f>
        <v>6.2400000000000025E-2</v>
      </c>
      <c r="K107" s="170">
        <f>J107+'(3) MB_Glaciers_R23p2-5.5km'!K107</f>
        <v>7.2700000000000028E-2</v>
      </c>
      <c r="L107" s="170">
        <f>K107+'(3) MB_Glaciers_R23p2-5.5km'!L107</f>
        <v>0.10300000000000004</v>
      </c>
      <c r="M107" s="170">
        <f>L107+'(3) MB_Glaciers_R23p2-5.5km'!M107</f>
        <v>0.12330000000000003</v>
      </c>
      <c r="N107" s="170">
        <f>M107+'(3) MB_Glaciers_R23p2-5.5km'!N107</f>
        <v>0.11360000000000003</v>
      </c>
      <c r="O107" s="170">
        <f>N107+'(3) MB_Glaciers_R23p2-5.5km'!O107</f>
        <v>5.3900000000000038E-2</v>
      </c>
      <c r="P107" s="170">
        <f>O107+'(3) MB_Glaciers_R23p2-5.5km'!P107</f>
        <v>3.4200000000000043E-2</v>
      </c>
      <c r="Q107" s="170">
        <f>P107+'(3) MB_Glaciers_R23p2-5.5km'!Q107</f>
        <v>6.4500000000000057E-2</v>
      </c>
      <c r="R107" s="170">
        <f>Q107+'(3) MB_Glaciers_R23p2-5.5km'!R107</f>
        <v>8.4800000000000056E-2</v>
      </c>
      <c r="S107" s="170">
        <f>R107+'(3) MB_Glaciers_R23p2-5.5km'!S107</f>
        <v>9.5100000000000059E-2</v>
      </c>
      <c r="T107" s="170">
        <f>S107+'(3) MB_Glaciers_R23p2-5.5km'!T107</f>
        <v>9.9946500000000049E-2</v>
      </c>
      <c r="U107" s="170">
        <f>T107+'(3) MB_Glaciers_R23p2-5.5km'!U107</f>
        <v>0.11933950000000004</v>
      </c>
      <c r="V107" s="170">
        <f>U107+'(3) MB_Glaciers_R23p2-5.5km'!V107</f>
        <v>6.327900000000003E-2</v>
      </c>
      <c r="W107" s="170">
        <f>V107+'(3) MB_Glaciers_R23p2-5.5km'!W107</f>
        <v>0.11931130000000004</v>
      </c>
      <c r="X107" s="170">
        <f>W107+'(3) MB_Glaciers_R23p2-5.5km'!X107</f>
        <v>0.15846430000000003</v>
      </c>
      <c r="Y107" s="170">
        <f>X107+'(3) MB_Glaciers_R23p2-5.5km'!Y107</f>
        <v>0.18788640000000004</v>
      </c>
      <c r="Z107" s="170">
        <f>Y107+'(3) MB_Glaciers_R23p2-5.5km'!Z107</f>
        <v>0.25757760000000007</v>
      </c>
      <c r="AA107" s="170">
        <f>Z107+'(3) MB_Glaciers_R23p2-5.5km'!AA107</f>
        <v>0.37763760000000007</v>
      </c>
      <c r="AB107" s="170">
        <f>AA107+'(3) MB_Glaciers_R23p2-5.5km'!AB107</f>
        <v>0.46124710000000008</v>
      </c>
      <c r="AC107" s="170">
        <f>AB107+'(3) MB_Glaciers_R23p2-5.5km'!AC107</f>
        <v>0.57830640000000011</v>
      </c>
      <c r="AD107" s="170">
        <f>AC107+'(3) MB_Glaciers_R23p2-5.5km'!AD107</f>
        <v>0.57891520000000019</v>
      </c>
      <c r="AE107" s="170">
        <f>AD107+'(3) MB_Glaciers_R23p2-5.5km'!AE107</f>
        <v>0.54307350000000021</v>
      </c>
      <c r="AF107" s="170">
        <f>AE107+'(3) MB_Glaciers_R23p2-5.5km'!AF107</f>
        <v>0.54078130000000024</v>
      </c>
      <c r="AG107" s="170">
        <f>AF107+'(3) MB_Glaciers_R23p2-5.5km'!AG107</f>
        <v>0.49896820000000025</v>
      </c>
      <c r="AH107" s="170">
        <f>AG107+'(3) MB_Glaciers_R23p2-5.5km'!AH107</f>
        <v>0.45523080000000027</v>
      </c>
      <c r="AI107" s="170">
        <f>AH107+'(3) MB_Glaciers_R23p2-5.5km'!AI107</f>
        <v>0.41956910000000025</v>
      </c>
      <c r="AJ107" s="170">
        <f>AI107+'(3) MB_Glaciers_R23p2-5.5km'!AJ107</f>
        <v>0.48198310000000028</v>
      </c>
      <c r="AK107" s="170">
        <f>AJ107+'(3) MB_Glaciers_R23p2-5.5km'!AK107</f>
        <v>0.40034910000000029</v>
      </c>
      <c r="AL107" s="170">
        <f>AK107+'(3) MB_Glaciers_R23p2-5.5km'!AL107</f>
        <v>0.35961240000000028</v>
      </c>
      <c r="AM107" s="170">
        <f>AL107+'(3) MB_Glaciers_R23p2-5.5km'!AM107</f>
        <v>0.27505710000000028</v>
      </c>
      <c r="AN107" s="170">
        <f>AM107+'(3) MB_Glaciers_R23p2-5.5km'!AN107</f>
        <v>0.21631440000000027</v>
      </c>
      <c r="AO107" s="170">
        <f>AN107+'(3) MB_Glaciers_R23p2-5.5km'!AO107</f>
        <v>0.12397280000000027</v>
      </c>
      <c r="AP107" s="170">
        <f>AO107+'(3) MB_Glaciers_R23p2-5.5km'!AP107</f>
        <v>0.10940780000000028</v>
      </c>
      <c r="AQ107" s="170">
        <f>AP107+'(3) MB_Glaciers_R23p2-5.5km'!AQ107</f>
        <v>3.6108900000000277E-2</v>
      </c>
      <c r="AR107" s="170">
        <f>AQ107+'(3) MB_Glaciers_R23p2-5.5km'!AR107</f>
        <v>4.4175800000000279E-2</v>
      </c>
      <c r="AS107" s="170">
        <f>AR107+'(3) MB_Glaciers_R23p2-5.5km'!AS107</f>
        <v>-7.0990999999997334E-3</v>
      </c>
      <c r="AT107" s="170">
        <f>AS107+'(3) MB_Glaciers_R23p2-5.5km'!AT107</f>
        <v>-8.2860499999999712E-2</v>
      </c>
      <c r="AU107" s="170">
        <f>AT107+'(3) MB_Glaciers_R23p2-5.5km'!AU107</f>
        <v>-0.17191199999999973</v>
      </c>
      <c r="AV107" s="170">
        <f>AU107+'(3) MB_Glaciers_R23p2-5.5km'!AV107</f>
        <v>-0.18870039999999974</v>
      </c>
      <c r="AW107" s="2">
        <f>AV107+'(3) MB_Glaciers_R23p2-5.5km'!AW107</f>
        <v>-0.22825039999999974</v>
      </c>
      <c r="BB107" s="2">
        <f>SQRT('(5) year_D_R23p2-5.5km'!BN105^2+'(5) year_D_R23p2-5.5km'!$M105^2)</f>
        <v>0.11616824407281601</v>
      </c>
      <c r="BC107" s="2">
        <f>SQRT(SUMSQ('(3) MB_Glaciers_R23p2-5.5km'!$BD107:BE107))</f>
        <v>0.16428670628484432</v>
      </c>
      <c r="BD107" s="2">
        <f>SQRT(SUMSQ('(3) MB_Glaciers_R23p2-5.5km'!$BD107:BF107))</f>
        <v>0.20030292925405677</v>
      </c>
      <c r="BE107" s="2">
        <f>SQRT(SUMSQ('(3) MB_Glaciers_R23p2-5.5km'!$BD107:BG107))</f>
        <v>0.2263129497066079</v>
      </c>
      <c r="BF107" s="2">
        <f>SQRT(SUMSQ('(3) MB_Glaciers_R23p2-5.5km'!$BD107:BH107))</f>
        <v>0.24606885578589452</v>
      </c>
      <c r="BG107" s="2">
        <f>SQRT(SUMSQ('(3) MB_Glaciers_R23p2-5.5km'!$BD107:BI107))</f>
        <v>0.26142971159594658</v>
      </c>
      <c r="BH107" s="2">
        <f>SQRT(SUMSQ('(3) MB_Glaciers_R23p2-5.5km'!$BD107:BJ107))</f>
        <v>0.27351699863952555</v>
      </c>
      <c r="BI107" s="2">
        <f>SQRT(SUMSQ('(3) MB_Glaciers_R23p2-5.5km'!$BD107:BK107))</f>
        <v>0.28310812173160749</v>
      </c>
      <c r="BJ107" s="2">
        <f>SQRT(SUMSQ('(3) MB_Glaciers_R23p2-5.5km'!$BD107:BL107))</f>
        <v>0.29071643397670849</v>
      </c>
      <c r="BK107" s="2">
        <f>SQRT(SUMSQ('(3) MB_Glaciers_R23p2-5.5km'!$BD107:BM107))</f>
        <v>0.29675300081410622</v>
      </c>
      <c r="BL107" s="2">
        <f>SQRT(SUMSQ('(3) MB_Glaciers_R23p2-5.5km'!$BD107:BN107))</f>
        <v>0.30154050036942931</v>
      </c>
      <c r="BM107" s="2">
        <f>SQRT(SUMSQ('(3) MB_Glaciers_R23p2-5.5km'!$BD107:BO107))</f>
        <v>0.30532554386186422</v>
      </c>
      <c r="BN107" s="2">
        <f>SQRT(SUMSQ('(3) MB_Glaciers_R23p2-5.5km'!$BD107:BP107))</f>
        <v>0.30833964895840704</v>
      </c>
      <c r="BO107" s="2">
        <f>SQRT(SUMSQ('(3) MB_Glaciers_R23p2-5.5km'!$BD107:BQ107))</f>
        <v>0.31077396789272116</v>
      </c>
      <c r="BP107" s="2">
        <f>SQRT(SUMSQ('(3) MB_Glaciers_R23p2-5.5km'!$BD107:BR107))</f>
        <v>0.3128035818064257</v>
      </c>
      <c r="BQ107" s="2">
        <f>SQRT(SUMSQ('(3) MB_Glaciers_R23p2-5.5km'!$BD107:BS107))</f>
        <v>0.31458989211781102</v>
      </c>
      <c r="BR107" s="2">
        <f>SQRT(SUMSQ('(3) MB_Glaciers_R23p2-5.5km'!$BD107:BT107))</f>
        <v>0.31629337175533501</v>
      </c>
      <c r="BS107" s="2">
        <f>SQRT(SUMSQ('(3) MB_Glaciers_R23p2-5.5km'!$BD107:BU107))</f>
        <v>0.31849310450266055</v>
      </c>
      <c r="BT107" s="2">
        <f>SQRT(SUMSQ('(3) MB_Glaciers_R23p2-5.5km'!$BD107:BV107))</f>
        <v>0.32122567503093791</v>
      </c>
      <c r="BU107" s="2">
        <f>SQRT(SUMSQ('(3) MB_Glaciers_R23p2-5.5km'!$BD107:BW107))</f>
        <v>0.32482473775145454</v>
      </c>
      <c r="BV107" s="2">
        <f>SQRT(SUMSQ('(3) MB_Glaciers_R23p2-5.5km'!$BD107:BX107))</f>
        <v>0.32526893730744455</v>
      </c>
      <c r="BW107" s="2">
        <f>SQRT(SUMSQ('(3) MB_Glaciers_R23p2-5.5km'!$BD107:BY107))</f>
        <v>0.3259687898713427</v>
      </c>
      <c r="BX107" s="2">
        <f>SQRT(SUMSQ('(3) MB_Glaciers_R23p2-5.5km'!$BD107:BZ107))</f>
        <v>0.32653559247146741</v>
      </c>
      <c r="BY107" s="2">
        <f>SQRT(SUMSQ('(3) MB_Glaciers_R23p2-5.5km'!$BD107:CA107))</f>
        <v>0.32697846816115811</v>
      </c>
      <c r="BZ107" s="2">
        <f>SQRT(SUMSQ('(3) MB_Glaciers_R23p2-5.5km'!$BD107:CB107))</f>
        <v>0.32709568093990243</v>
      </c>
      <c r="CA107" s="2">
        <f>SQRT(SUMSQ('(3) MB_Glaciers_R23p2-5.5km'!$BD107:CC107))</f>
        <v>0.32736735613866697</v>
      </c>
      <c r="CB107" s="2">
        <f>SQRT(SUMSQ('(3) MB_Glaciers_R23p2-5.5km'!$BD107:CD107))</f>
        <v>0.32790381393176016</v>
      </c>
      <c r="CC107" s="2">
        <f>SQRT(SUMSQ('(3) MB_Glaciers_R23p2-5.5km'!$BD107:CE107))</f>
        <v>0.32872568171080507</v>
      </c>
      <c r="CD107" s="2">
        <f>SQRT(SUMSQ('(3) MB_Glaciers_R23p2-5.5km'!$BD107:CF107))</f>
        <v>0.32984836476937945</v>
      </c>
      <c r="CE107" s="2">
        <f>SQRT(SUMSQ('(3) MB_Glaciers_R23p2-5.5km'!$BD107:CG107))</f>
        <v>0.33154673814749674</v>
      </c>
      <c r="CF107" s="2">
        <f>SQRT(SUMSQ('(3) MB_Glaciers_R23p2-5.5km'!$BD107:CH107))</f>
        <v>0.33549540649732917</v>
      </c>
      <c r="CG107" s="2">
        <f>SQRT(SUMSQ('(3) MB_Glaciers_R23p2-5.5km'!$BD107:CI107))</f>
        <v>0.33906867039962657</v>
      </c>
      <c r="CH107" s="2">
        <f>SQRT(SUMSQ('(3) MB_Glaciers_R23p2-5.5km'!$BD107:CJ107))</f>
        <v>0.34227792663375234</v>
      </c>
      <c r="CI107" s="2">
        <f>SQRT(SUMSQ('(3) MB_Glaciers_R23p2-5.5km'!$BD107:CK107))</f>
        <v>0.34646688582294638</v>
      </c>
      <c r="CJ107" s="2">
        <f>SQRT(SUMSQ('(3) MB_Glaciers_R23p2-5.5km'!$BD107:CL107))</f>
        <v>0.34909970660583883</v>
      </c>
      <c r="CK107" s="2">
        <f>SQRT(SUMSQ('(3) MB_Glaciers_R23p2-5.5km'!$BD107:CM107))</f>
        <v>0.35134860498353349</v>
      </c>
      <c r="CL107" s="2">
        <f>SQRT(SUMSQ('(3) MB_Glaciers_R23p2-5.5km'!$BD107:CN107))</f>
        <v>0.35373022090347317</v>
      </c>
      <c r="CM107" s="2">
        <f>SQRT(SUMSQ('(3) MB_Glaciers_R23p2-5.5km'!$BD107:CO107))</f>
        <v>0.35671165100666941</v>
      </c>
      <c r="CN107" s="2">
        <f>SQRT(SUMSQ('(3) MB_Glaciers_R23p2-5.5km'!$BD107:CP107))</f>
        <v>0.36124684604845075</v>
      </c>
      <c r="CO107" s="2">
        <f>SQRT(SUMSQ('(3) MB_Glaciers_R23p2-5.5km'!$BD107:CQ107))</f>
        <v>0.36537768998633713</v>
      </c>
      <c r="CP107" s="2">
        <f>SQRT(SUMSQ('(3) MB_Glaciers_R23p2-5.5km'!$BD107:CR107))</f>
        <v>0.36906371509681513</v>
      </c>
      <c r="CQ107" s="2">
        <f>SQRT(SUMSQ('(3) MB_Glaciers_R23p2-5.5km'!$BD107:CS107))</f>
        <v>0.37176120624950026</v>
      </c>
      <c r="CR107" s="2">
        <f>SQRT(SUMSQ('(3) MB_Glaciers_R23p2-5.5km'!$BD107:CT107))</f>
        <v>0.37491623644682504</v>
      </c>
      <c r="CS107" s="2">
        <f>SQRT(SUMSQ('(3) MB_Glaciers_R23p2-5.5km'!$BD107:CU107))</f>
        <v>0.37820418095254971</v>
      </c>
      <c r="CT107" s="2">
        <f>SQRT(SUMSQ('(3) MB_Glaciers_R23p2-5.5km'!$BD107:CV107))</f>
        <v>0.38146995111028575</v>
      </c>
      <c r="CU107" s="2">
        <f>SQRT(SUMSQ('(3) MB_Glaciers_R23p2-5.5km'!$BD107:CW107))</f>
        <v>0.38415673626909252</v>
      </c>
      <c r="CV107" s="2">
        <f>SQRT(SUMSQ('(3) MB_Glaciers_R23p2-5.5km'!$BD107:CX107))</f>
        <v>0.38709358728412024</v>
      </c>
    </row>
    <row r="108" spans="1:100" x14ac:dyDescent="0.2">
      <c r="A108" s="169" t="s">
        <v>216</v>
      </c>
      <c r="B108" s="3" t="s">
        <v>176</v>
      </c>
      <c r="C108" s="170">
        <f>'(3) MB_Glaciers_R23p2-5.5km'!C108</f>
        <v>-0.03</v>
      </c>
      <c r="D108" s="170">
        <f>C108+'(3) MB_Glaciers_R23p2-5.5km'!D108</f>
        <v>-0.12</v>
      </c>
      <c r="E108" s="170">
        <f>D108+'(3) MB_Glaciers_R23p2-5.5km'!E108</f>
        <v>-6.9999999999999993E-2</v>
      </c>
      <c r="F108" s="170">
        <f>E108+'(3) MB_Glaciers_R23p2-5.5km'!F108</f>
        <v>-0.14000000000000001</v>
      </c>
      <c r="G108" s="170">
        <f>F108+'(3) MB_Glaciers_R23p2-5.5km'!G108</f>
        <v>-8.0000000000000016E-2</v>
      </c>
      <c r="H108" s="170">
        <f>G108+'(3) MB_Glaciers_R23p2-5.5km'!H108</f>
        <v>-3.0000000000000013E-2</v>
      </c>
      <c r="I108" s="170">
        <f>H108+'(3) MB_Glaciers_R23p2-5.5km'!I108</f>
        <v>-9.0000000000000011E-2</v>
      </c>
      <c r="J108" s="170">
        <f>I108+'(3) MB_Glaciers_R23p2-5.5km'!J108</f>
        <v>-9.0000000000000011E-2</v>
      </c>
      <c r="K108" s="170">
        <f>J108+'(3) MB_Glaciers_R23p2-5.5km'!K108</f>
        <v>-9.0000000000000011E-2</v>
      </c>
      <c r="L108" s="170">
        <f>K108+'(3) MB_Glaciers_R23p2-5.5km'!L108</f>
        <v>-0.12000000000000001</v>
      </c>
      <c r="M108" s="170">
        <f>L108+'(3) MB_Glaciers_R23p2-5.5km'!M108</f>
        <v>-0.18</v>
      </c>
      <c r="N108" s="170">
        <f>M108+'(3) MB_Glaciers_R23p2-5.5km'!N108</f>
        <v>-0.19</v>
      </c>
      <c r="O108" s="170">
        <f>N108+'(3) MB_Glaciers_R23p2-5.5km'!O108</f>
        <v>-0.29000000000000004</v>
      </c>
      <c r="P108" s="170">
        <f>O108+'(3) MB_Glaciers_R23p2-5.5km'!P108</f>
        <v>-0.36000000000000004</v>
      </c>
      <c r="Q108" s="170">
        <f>P108+'(3) MB_Glaciers_R23p2-5.5km'!Q108</f>
        <v>-0.34</v>
      </c>
      <c r="R108" s="170">
        <f>Q108+'(3) MB_Glaciers_R23p2-5.5km'!R108</f>
        <v>-0.37</v>
      </c>
      <c r="S108" s="170">
        <f>R108+'(3) MB_Glaciers_R23p2-5.5km'!S108</f>
        <v>-0.38</v>
      </c>
      <c r="T108" s="170">
        <f>S108+'(3) MB_Glaciers_R23p2-5.5km'!T108</f>
        <v>-0.38</v>
      </c>
      <c r="U108" s="170">
        <f>T108+'(3) MB_Glaciers_R23p2-5.5km'!U108</f>
        <v>-0.37</v>
      </c>
      <c r="V108" s="170">
        <f>U108+'(3) MB_Glaciers_R23p2-5.5km'!V108</f>
        <v>-0.44</v>
      </c>
      <c r="W108" s="170">
        <f>V108+'(3) MB_Glaciers_R23p2-5.5km'!W108</f>
        <v>-0.48</v>
      </c>
      <c r="X108" s="170">
        <f>W108+'(3) MB_Glaciers_R23p2-5.5km'!X108</f>
        <v>-0.47</v>
      </c>
      <c r="Y108" s="170">
        <f>X108+'(3) MB_Glaciers_R23p2-5.5km'!Y108</f>
        <v>-0.54999999999999993</v>
      </c>
      <c r="Z108" s="170">
        <f>Y108+'(3) MB_Glaciers_R23p2-5.5km'!Z108</f>
        <v>-0.6399999999999999</v>
      </c>
      <c r="AA108" s="170">
        <f>Z108+'(3) MB_Glaciers_R23p2-5.5km'!AA108</f>
        <v>-0.64999999999999991</v>
      </c>
      <c r="AB108" s="170">
        <f>AA108+'(3) MB_Glaciers_R23p2-5.5km'!AB108</f>
        <v>-0.62999999999999989</v>
      </c>
      <c r="AC108" s="170">
        <f>AB108+'(3) MB_Glaciers_R23p2-5.5km'!AC108</f>
        <v>-0.60999999999999988</v>
      </c>
      <c r="AD108" s="170">
        <f>AC108+'(3) MB_Glaciers_R23p2-5.5km'!AD108</f>
        <v>-0.74999999999999989</v>
      </c>
      <c r="AE108" s="170">
        <f>AD108+'(3) MB_Glaciers_R23p2-5.5km'!AE108</f>
        <v>-0.91999999999999993</v>
      </c>
      <c r="AF108" s="170">
        <f>AE108+'(3) MB_Glaciers_R23p2-5.5km'!AF108</f>
        <v>-0.95</v>
      </c>
      <c r="AG108" s="170">
        <f>AF108+'(3) MB_Glaciers_R23p2-5.5km'!AG108</f>
        <v>-1.01</v>
      </c>
      <c r="AH108" s="170">
        <f>AG108+'(3) MB_Glaciers_R23p2-5.5km'!AH108</f>
        <v>-1.08</v>
      </c>
      <c r="AI108" s="170">
        <f>AH108+'(3) MB_Glaciers_R23p2-5.5km'!AI108</f>
        <v>-1.1400000000000001</v>
      </c>
      <c r="AJ108" s="170">
        <f>AI108+'(3) MB_Glaciers_R23p2-5.5km'!AJ108</f>
        <v>-1.1100000000000001</v>
      </c>
      <c r="AK108" s="170">
        <f>AJ108+'(3) MB_Glaciers_R23p2-5.5km'!AK108</f>
        <v>-1.32</v>
      </c>
      <c r="AL108" s="170">
        <f>AK108+'(3) MB_Glaciers_R23p2-5.5km'!AL108</f>
        <v>-1.46</v>
      </c>
      <c r="AM108" s="170">
        <f>AL108+'(3) MB_Glaciers_R23p2-5.5km'!AM108</f>
        <v>-1.72</v>
      </c>
      <c r="AN108" s="170">
        <f>AM108+'(3) MB_Glaciers_R23p2-5.5km'!AN108</f>
        <v>-1.8399999999999999</v>
      </c>
      <c r="AO108" s="170">
        <f>AN108+'(3) MB_Glaciers_R23p2-5.5km'!AO108</f>
        <v>-2.04</v>
      </c>
      <c r="AP108" s="170">
        <f>AO108+'(3) MB_Glaciers_R23p2-5.5km'!AP108</f>
        <v>-2.14</v>
      </c>
      <c r="AQ108" s="170">
        <f>AP108+'(3) MB_Glaciers_R23p2-5.5km'!AQ108</f>
        <v>-2.4300000000000002</v>
      </c>
      <c r="AR108" s="170">
        <f>AQ108+'(3) MB_Glaciers_R23p2-5.5km'!AR108</f>
        <v>-2.54</v>
      </c>
      <c r="AS108" s="170">
        <f>AR108+'(3) MB_Glaciers_R23p2-5.5km'!AS108</f>
        <v>-2.6</v>
      </c>
      <c r="AT108" s="170">
        <f>AS108+'(3) MB_Glaciers_R23p2-5.5km'!AT108</f>
        <v>-2.77</v>
      </c>
      <c r="AU108" s="170">
        <f>AT108+'(3) MB_Glaciers_R23p2-5.5km'!AU108</f>
        <v>-2.98</v>
      </c>
      <c r="AV108" s="170">
        <f>AU108+'(3) MB_Glaciers_R23p2-5.5km'!AV108</f>
        <v>-2.98</v>
      </c>
      <c r="AW108" s="2">
        <f>AV108+'(3) MB_Glaciers_R23p2-5.5km'!AW108</f>
        <v>-3.02</v>
      </c>
      <c r="BB108" s="2">
        <f>SQRT('(5) year_D_R23p2-5.5km'!BN106^2+'(5) year_D_R23p2-5.5km'!$M106^2)</f>
        <v>6.1227934790993987E-3</v>
      </c>
      <c r="BC108" s="2">
        <f>SQRT(SUMSQ('(3) MB_Glaciers_R23p2-5.5km'!$BD108:BE108))</f>
        <v>8.6589375777519177E-3</v>
      </c>
      <c r="BD108" s="2">
        <f>SQRT(SUMSQ('(3) MB_Glaciers_R23p2-5.5km'!$BD108:BF108))</f>
        <v>1.060498939005157E-2</v>
      </c>
      <c r="BE108" s="2">
        <f>SQRT(SUMSQ('(3) MB_Glaciers_R23p2-5.5km'!$BD108:BG108))</f>
        <v>1.2245586958198797E-2</v>
      </c>
      <c r="BF108" s="2">
        <f>SQRT(SUMSQ('(3) MB_Glaciers_R23p2-5.5km'!$BD108:BH108))</f>
        <v>1.3690982431458693E-2</v>
      </c>
      <c r="BG108" s="2">
        <f>SQRT(SUMSQ('(3) MB_Glaciers_R23p2-5.5km'!$BD108:BI108))</f>
        <v>1.4997719824233705E-2</v>
      </c>
      <c r="BH108" s="2">
        <f>SQRT(SUMSQ('(3) MB_Glaciers_R23p2-5.5km'!$BD108:BJ108))</f>
        <v>1.619938887470496E-2</v>
      </c>
      <c r="BI108" s="2">
        <f>SQRT(SUMSQ('(3) MB_Glaciers_R23p2-5.5km'!$BD108:BK108))</f>
        <v>1.7317875155503835E-2</v>
      </c>
      <c r="BJ108" s="2">
        <f>SQRT(SUMSQ('(3) MB_Glaciers_R23p2-5.5km'!$BD108:BL108))</f>
        <v>1.8368380437298194E-2</v>
      </c>
      <c r="BK108" s="2">
        <f>SQRT(SUMSQ('(3) MB_Glaciers_R23p2-5.5km'!$BD108:BM108))</f>
        <v>1.9361973036780656E-2</v>
      </c>
      <c r="BL108" s="2">
        <f>SQRT(SUMSQ('(3) MB_Glaciers_R23p2-5.5km'!$BD108:BN108))</f>
        <v>2.0307008639007453E-2</v>
      </c>
      <c r="BM108" s="2">
        <f>SQRT(SUMSQ('(3) MB_Glaciers_R23p2-5.5km'!$BD108:BO108))</f>
        <v>2.1209978780103139E-2</v>
      </c>
      <c r="BN108" s="2">
        <f>SQRT(SUMSQ('(3) MB_Glaciers_R23p2-5.5km'!$BD108:BP108))</f>
        <v>2.2076045837969432E-2</v>
      </c>
      <c r="BO108" s="2">
        <f>SQRT(SUMSQ('(3) MB_Glaciers_R23p2-5.5km'!$BD108:BQ108))</f>
        <v>2.2909395448763584E-2</v>
      </c>
      <c r="BP108" s="2">
        <f>SQRT(SUMSQ('(3) MB_Glaciers_R23p2-5.5km'!$BD108:BR108))</f>
        <v>2.3713477176819341E-2</v>
      </c>
      <c r="BQ108" s="2">
        <f>SQRT(SUMSQ('(3) MB_Glaciers_R23p2-5.5km'!$BD108:BS108))</f>
        <v>2.4491173916397595E-2</v>
      </c>
      <c r="BR108" s="2">
        <f>SQRT(SUMSQ('(3) MB_Glaciers_R23p2-5.5km'!$BD108:BT108))</f>
        <v>2.5244924238169857E-2</v>
      </c>
      <c r="BS108" s="2">
        <f>SQRT(SUMSQ('(3) MB_Glaciers_R23p2-5.5km'!$BD108:BU108))</f>
        <v>2.597681273325575E-2</v>
      </c>
      <c r="BT108" s="2">
        <f>SQRT(SUMSQ('(3) MB_Glaciers_R23p2-5.5km'!$BD108:BV108))</f>
        <v>2.6688638027564094E-2</v>
      </c>
      <c r="BU108" s="2">
        <f>SQRT(SUMSQ('(3) MB_Glaciers_R23p2-5.5km'!$BD108:BW108))</f>
        <v>2.7381964862917385E-2</v>
      </c>
      <c r="BV108" s="2">
        <f>SQRT(SUMSQ('(3) MB_Glaciers_R23p2-5.5km'!$BD108:BX108))</f>
        <v>2.8058164582555011E-2</v>
      </c>
      <c r="BW108" s="2">
        <f>SQRT(SUMSQ('(3) MB_Glaciers_R23p2-5.5km'!$BD108:BY108))</f>
        <v>2.8718447028511944E-2</v>
      </c>
      <c r="BX108" s="2">
        <f>SQRT(SUMSQ('(3) MB_Glaciers_R23p2-5.5km'!$BD108:BZ108))</f>
        <v>2.9363885977798456E-2</v>
      </c>
      <c r="BY108" s="2">
        <f>SQRT(SUMSQ('(3) MB_Glaciers_R23p2-5.5km'!$BD108:CA108))</f>
        <v>2.999543964846741E-2</v>
      </c>
      <c r="BZ108" s="2">
        <f>SQRT(SUMSQ('(3) MB_Glaciers_R23p2-5.5km'!$BD108:CB108))</f>
        <v>3.0613967395496992E-2</v>
      </c>
      <c r="CA108" s="2">
        <f>SQRT(SUMSQ('(3) MB_Glaciers_R23p2-5.5km'!$BD108:CC108))</f>
        <v>3.1220243427626491E-2</v>
      </c>
      <c r="CB108" s="2">
        <f>SQRT(SUMSQ('(3) MB_Glaciers_R23p2-5.5km'!$BD108:CD108))</f>
        <v>3.1814968170154709E-2</v>
      </c>
      <c r="CC108" s="2">
        <f>SQRT(SUMSQ('(3) MB_Glaciers_R23p2-5.5km'!$BD108:CE108))</f>
        <v>3.239877774940992E-2</v>
      </c>
      <c r="CD108" s="2">
        <f>SQRT(SUMSQ('(3) MB_Glaciers_R23p2-5.5km'!$BD108:CF108))</f>
        <v>3.2972251964998714E-2</v>
      </c>
      <c r="CE108" s="2">
        <f>SQRT(SUMSQ('(3) MB_Glaciers_R23p2-5.5km'!$BD108:CG108))</f>
        <v>3.3535921034482767E-2</v>
      </c>
      <c r="CF108" s="2">
        <f>SQRT(SUMSQ('(3) MB_Glaciers_R23p2-5.5km'!$BD108:CH108))</f>
        <v>3.4090271333897679E-2</v>
      </c>
      <c r="CG108" s="2">
        <f>SQRT(SUMSQ('(3) MB_Glaciers_R23p2-5.5km'!$BD108:CI108))</f>
        <v>3.4635750311007671E-2</v>
      </c>
      <c r="CH108" s="2">
        <f>SQRT(SUMSQ('(3) MB_Glaciers_R23p2-5.5km'!$BD108:CJ108))</f>
        <v>3.5172770712501022E-2</v>
      </c>
      <c r="CI108" s="2">
        <f>SQRT(SUMSQ('(3) MB_Glaciers_R23p2-5.5km'!$BD108:CK108))</f>
        <v>3.5701714238701089E-2</v>
      </c>
      <c r="CJ108" s="2">
        <f>SQRT(SUMSQ('(3) MB_Glaciers_R23p2-5.5km'!$BD108:CL108))</f>
        <v>3.6222934717794114E-2</v>
      </c>
      <c r="CK108" s="2">
        <f>SQRT(SUMSQ('(3) MB_Glaciers_R23p2-5.5km'!$BD108:CM108))</f>
        <v>3.6736760874596389E-2</v>
      </c>
      <c r="CL108" s="2">
        <f>SQRT(SUMSQ('(3) MB_Glaciers_R23p2-5.5km'!$BD108:CN108))</f>
        <v>3.7243498755420094E-2</v>
      </c>
      <c r="CM108" s="2">
        <f>SQRT(SUMSQ('(3) MB_Glaciers_R23p2-5.5km'!$BD108:CO108))</f>
        <v>3.7743433859847471E-2</v>
      </c>
      <c r="CN108" s="2">
        <f>SQRT(SUMSQ('(3) MB_Glaciers_R23p2-5.5km'!$BD108:CP108))</f>
        <v>3.8236833021582511E-2</v>
      </c>
      <c r="CO108" s="2">
        <f>SQRT(SUMSQ('(3) MB_Glaciers_R23p2-5.5km'!$BD108:CQ108))</f>
        <v>3.8723946073561312E-2</v>
      </c>
      <c r="CP108" s="2">
        <f>SQRT(SUMSQ('(3) MB_Glaciers_R23p2-5.5km'!$BD108:CR108))</f>
        <v>3.9205007326817157E-2</v>
      </c>
      <c r="CQ108" s="2">
        <f>SQRT(SUMSQ('(3) MB_Glaciers_R23p2-5.5km'!$BD108:CS108))</f>
        <v>3.9680236887945732E-2</v>
      </c>
      <c r="CR108" s="2">
        <f>SQRT(SUMSQ('(3) MB_Glaciers_R23p2-5.5km'!$BD108:CT108))</f>
        <v>4.0149841836191476E-2</v>
      </c>
      <c r="CS108" s="2">
        <f>SQRT(SUMSQ('(3) MB_Glaciers_R23p2-5.5km'!$BD108:CU108))</f>
        <v>4.0614017278014905E-2</v>
      </c>
      <c r="CT108" s="2">
        <f>SQRT(SUMSQ('(3) MB_Glaciers_R23p2-5.5km'!$BD108:CV108))</f>
        <v>4.1072947294376078E-2</v>
      </c>
      <c r="CU108" s="2">
        <f>SQRT(SUMSQ('(3) MB_Glaciers_R23p2-5.5km'!$BD108:CW108))</f>
        <v>4.1526805793779722E-2</v>
      </c>
      <c r="CV108" s="2">
        <f>SQRT(SUMSQ('(3) MB_Glaciers_R23p2-5.5km'!$BD108:CX108))</f>
        <v>4.1975757282293309E-2</v>
      </c>
    </row>
    <row r="109" spans="1:100" x14ac:dyDescent="0.2">
      <c r="A109" s="169" t="s">
        <v>89</v>
      </c>
      <c r="B109" s="3" t="s">
        <v>176</v>
      </c>
      <c r="C109" s="170">
        <f>'(3) MB_Glaciers_R23p2-5.5km'!C109</f>
        <v>-0.19570559999999998</v>
      </c>
      <c r="D109" s="170">
        <f>C109+'(3) MB_Glaciers_R23p2-5.5km'!D109</f>
        <v>-0.40141119999999997</v>
      </c>
      <c r="E109" s="170">
        <f>D109+'(3) MB_Glaciers_R23p2-5.5km'!E109</f>
        <v>-0.54711679999999996</v>
      </c>
      <c r="F109" s="170">
        <f>E109+'(3) MB_Glaciers_R23p2-5.5km'!F109</f>
        <v>-0.78282239999999992</v>
      </c>
      <c r="G109" s="170">
        <f>F109+'(3) MB_Glaciers_R23p2-5.5km'!G109</f>
        <v>-0.89852799999999988</v>
      </c>
      <c r="H109" s="170">
        <f>G109+'(3) MB_Glaciers_R23p2-5.5km'!H109</f>
        <v>-1.0542335999999999</v>
      </c>
      <c r="I109" s="170">
        <f>H109+'(3) MB_Glaciers_R23p2-5.5km'!I109</f>
        <v>-1.2999391999999999</v>
      </c>
      <c r="J109" s="170">
        <f>I109+'(3) MB_Glaciers_R23p2-5.5km'!J109</f>
        <v>-1.4756447999999998</v>
      </c>
      <c r="K109" s="170">
        <f>J109+'(3) MB_Glaciers_R23p2-5.5km'!K109</f>
        <v>-1.6613503999999997</v>
      </c>
      <c r="L109" s="170">
        <f>K109+'(3) MB_Glaciers_R23p2-5.5km'!L109</f>
        <v>-1.8170559999999996</v>
      </c>
      <c r="M109" s="170">
        <f>L109+'(3) MB_Glaciers_R23p2-5.5km'!M109</f>
        <v>-2.0127615999999997</v>
      </c>
      <c r="N109" s="170">
        <f>M109+'(3) MB_Glaciers_R23p2-5.5km'!N109</f>
        <v>-2.2384671999999997</v>
      </c>
      <c r="O109" s="170">
        <f>N109+'(3) MB_Glaciers_R23p2-5.5km'!O109</f>
        <v>-2.4941727999999994</v>
      </c>
      <c r="P109" s="170">
        <f>O109+'(3) MB_Glaciers_R23p2-5.5km'!P109</f>
        <v>-2.7098783999999996</v>
      </c>
      <c r="Q109" s="170">
        <f>P109+'(3) MB_Glaciers_R23p2-5.5km'!Q109</f>
        <v>-2.8655839999999997</v>
      </c>
      <c r="R109" s="170">
        <f>Q109+'(3) MB_Glaciers_R23p2-5.5km'!R109</f>
        <v>-3.0212895999999998</v>
      </c>
      <c r="S109" s="170">
        <f>R109+'(3) MB_Glaciers_R23p2-5.5km'!S109</f>
        <v>-3.1957423999999999</v>
      </c>
      <c r="T109" s="170">
        <f>S109+'(3) MB_Glaciers_R23p2-5.5km'!T109</f>
        <v>-3.3767947999999999</v>
      </c>
      <c r="U109" s="170">
        <f>T109+'(3) MB_Glaciers_R23p2-5.5km'!U109</f>
        <v>-3.5343039807999999</v>
      </c>
      <c r="V109" s="170">
        <f>U109+'(3) MB_Glaciers_R23p2-5.5km'!V109</f>
        <v>-3.7978164288</v>
      </c>
      <c r="W109" s="170">
        <f>V109+'(3) MB_Glaciers_R23p2-5.5km'!W109</f>
        <v>-4.0675012720000003</v>
      </c>
      <c r="X109" s="170">
        <f>W109+'(3) MB_Glaciers_R23p2-5.5km'!X109</f>
        <v>-4.3093149232000005</v>
      </c>
      <c r="Y109" s="170">
        <f>X109+'(3) MB_Glaciers_R23p2-5.5km'!Y109</f>
        <v>-4.6034699072000009</v>
      </c>
      <c r="Z109" s="170">
        <f>Y109+'(3) MB_Glaciers_R23p2-5.5km'!Z109</f>
        <v>-4.8297214272000009</v>
      </c>
      <c r="AA109" s="170">
        <f>Z109+'(3) MB_Glaciers_R23p2-5.5km'!AA109</f>
        <v>-5.0206834752000011</v>
      </c>
      <c r="AB109" s="170">
        <f>AA109+'(3) MB_Glaciers_R23p2-5.5km'!AB109</f>
        <v>-5.246330243200001</v>
      </c>
      <c r="AC109" s="170">
        <f>AB109+'(3) MB_Glaciers_R23p2-5.5km'!AC109</f>
        <v>-5.4661981952000005</v>
      </c>
      <c r="AD109" s="170">
        <f>AC109+'(3) MB_Glaciers_R23p2-5.5km'!AD109</f>
        <v>-5.8295443712000008</v>
      </c>
      <c r="AE109" s="170">
        <f>AD109+'(3) MB_Glaciers_R23p2-5.5km'!AE109</f>
        <v>-6.1765742304000009</v>
      </c>
      <c r="AF109" s="170">
        <f>AE109+'(3) MB_Glaciers_R23p2-5.5km'!AF109</f>
        <v>-6.4174932320000009</v>
      </c>
      <c r="AG109" s="170">
        <f>AF109+'(3) MB_Glaciers_R23p2-5.5km'!AG109</f>
        <v>-6.7386000528000007</v>
      </c>
      <c r="AH109" s="170">
        <f>AG109+'(3) MB_Glaciers_R23p2-5.5km'!AH109</f>
        <v>-7.0908228176000003</v>
      </c>
      <c r="AI109" s="170">
        <f>AH109+'(3) MB_Glaciers_R23p2-5.5km'!AI109</f>
        <v>-7.4742604976000004</v>
      </c>
      <c r="AJ109" s="170">
        <f>AI109+'(3) MB_Glaciers_R23p2-5.5km'!AJ109</f>
        <v>-7.7684219952000007</v>
      </c>
      <c r="AK109" s="170">
        <f>AJ109+'(3) MB_Glaciers_R23p2-5.5km'!AK109</f>
        <v>-8.2294771504000011</v>
      </c>
      <c r="AL109" s="170">
        <f>AK109+'(3) MB_Glaciers_R23p2-5.5km'!AL109</f>
        <v>-8.6359066672000004</v>
      </c>
      <c r="AM109" s="170">
        <f>AL109+'(3) MB_Glaciers_R23p2-5.5km'!AM109</f>
        <v>-9.1555028111999999</v>
      </c>
      <c r="AN109" s="170">
        <f>AM109+'(3) MB_Glaciers_R23p2-5.5km'!AN109</f>
        <v>-9.6365522031999991</v>
      </c>
      <c r="AO109" s="170">
        <f>AN109+'(3) MB_Glaciers_R23p2-5.5km'!AO109</f>
        <v>-9.9938553231999983</v>
      </c>
      <c r="AP109" s="170">
        <f>AO109+'(3) MB_Glaciers_R23p2-5.5km'!AP109</f>
        <v>-10.485404481599998</v>
      </c>
      <c r="AQ109" s="170">
        <f>AP109+'(3) MB_Glaciers_R23p2-5.5km'!AQ109</f>
        <v>-11.097355788799998</v>
      </c>
      <c r="AR109" s="170">
        <f>AQ109+'(3) MB_Glaciers_R23p2-5.5km'!AR109</f>
        <v>-11.551651535999998</v>
      </c>
      <c r="AS109" s="170">
        <f>AR109+'(3) MB_Glaciers_R23p2-5.5km'!AS109</f>
        <v>-11.968632935999997</v>
      </c>
      <c r="AT109" s="170">
        <f>AS109+'(3) MB_Glaciers_R23p2-5.5km'!AT109</f>
        <v>-12.523354635199997</v>
      </c>
      <c r="AU109" s="170">
        <f>AT109+'(3) MB_Glaciers_R23p2-5.5km'!AU109</f>
        <v>-13.158002155599997</v>
      </c>
      <c r="AV109" s="170">
        <f>AU109+'(3) MB_Glaciers_R23p2-5.5km'!AV109</f>
        <v>-13.677495343599997</v>
      </c>
      <c r="AW109" s="2">
        <f>AV109+'(3) MB_Glaciers_R23p2-5.5km'!AW109</f>
        <v>-14.284019595599997</v>
      </c>
      <c r="BB109" s="2">
        <f>SQRT('(5) year_D_R23p2-5.5km'!BN107^2+'(5) year_D_R23p2-5.5km'!$M107^2)</f>
        <v>0.36332055177717504</v>
      </c>
      <c r="BC109" s="2">
        <f>SQRT(SUMSQ('(3) MB_Glaciers_R23p2-5.5km'!$BD109:BE109))</f>
        <v>0.51381285181215719</v>
      </c>
      <c r="BD109" s="2">
        <f>SQRT(SUMSQ('(3) MB_Glaciers_R23p2-5.5km'!$BD109:BF109))</f>
        <v>0.62656763564352658</v>
      </c>
      <c r="BE109" s="2">
        <f>SQRT(SUMSQ('(3) MB_Glaciers_R23p2-5.5km'!$BD109:BG109))</f>
        <v>0.70765046891542849</v>
      </c>
      <c r="BF109" s="2">
        <f>SQRT(SUMSQ('(3) MB_Glaciers_R23p2-5.5km'!$BD109:BH109))</f>
        <v>0.76893348966151065</v>
      </c>
      <c r="BG109" s="2">
        <f>SQRT(SUMSQ('(3) MB_Glaciers_R23p2-5.5km'!$BD109:BI109))</f>
        <v>0.81628726319172606</v>
      </c>
      <c r="BH109" s="2">
        <f>SQRT(SUMSQ('(3) MB_Glaciers_R23p2-5.5km'!$BD109:BJ109))</f>
        <v>0.85324892962366217</v>
      </c>
      <c r="BI109" s="2">
        <f>SQRT(SUMSQ('(3) MB_Glaciers_R23p2-5.5km'!$BD109:BK109))</f>
        <v>0.88226926603636491</v>
      </c>
      <c r="BJ109" s="2">
        <f>SQRT(SUMSQ('(3) MB_Glaciers_R23p2-5.5km'!$BD109:BL109))</f>
        <v>0.90496010521195969</v>
      </c>
      <c r="BK109" s="2">
        <f>SQRT(SUMSQ('(3) MB_Glaciers_R23p2-5.5km'!$BD109:BM109))</f>
        <v>0.9226099901378414</v>
      </c>
      <c r="BL109" s="2">
        <f>SQRT(SUMSQ('(3) MB_Glaciers_R23p2-5.5km'!$BD109:BN109))</f>
        <v>0.93622512720033191</v>
      </c>
      <c r="BM109" s="2">
        <f>SQRT(SUMSQ('(3) MB_Glaciers_R23p2-5.5km'!$BD109:BO109))</f>
        <v>0.94661050895832233</v>
      </c>
      <c r="BN109" s="2">
        <f>SQRT(SUMSQ('(3) MB_Glaciers_R23p2-5.5km'!$BD109:BP109))</f>
        <v>0.95446110922984384</v>
      </c>
      <c r="BO109" s="2">
        <f>SQRT(SUMSQ('(3) MB_Glaciers_R23p2-5.5km'!$BD109:BQ109))</f>
        <v>0.96030303224999813</v>
      </c>
      <c r="BP109" s="2">
        <f>SQRT(SUMSQ('(3) MB_Glaciers_R23p2-5.5km'!$BD109:BR109))</f>
        <v>0.96468953262463197</v>
      </c>
      <c r="BQ109" s="2">
        <f>SQRT(SUMSQ('(3) MB_Glaciers_R23p2-5.5km'!$BD109:BS109))</f>
        <v>0.96815227424817396</v>
      </c>
      <c r="BR109" s="2">
        <f>SQRT(SUMSQ('(3) MB_Glaciers_R23p2-5.5km'!$BD109:BT109))</f>
        <v>0.97126718762628728</v>
      </c>
      <c r="BS109" s="2">
        <f>SQRT(SUMSQ('(3) MB_Glaciers_R23p2-5.5km'!$BD109:BU109))</f>
        <v>0.97464323842840161</v>
      </c>
      <c r="BT109" s="2">
        <f>SQRT(SUMSQ('(3) MB_Glaciers_R23p2-5.5km'!$BD109:BV109))</f>
        <v>0.97844915731048876</v>
      </c>
      <c r="BU109" s="2">
        <f>SQRT(SUMSQ('(3) MB_Glaciers_R23p2-5.5km'!$BD109:BW109))</f>
        <v>0.98219667371759722</v>
      </c>
      <c r="BV109" s="2">
        <f>SQRT(SUMSQ('(3) MB_Glaciers_R23p2-5.5km'!$BD109:BX109))</f>
        <v>0.98658732941965654</v>
      </c>
      <c r="BW109" s="2">
        <f>SQRT(SUMSQ('(3) MB_Glaciers_R23p2-5.5km'!$BD109:BY109))</f>
        <v>0.98987548014920379</v>
      </c>
      <c r="BX109" s="2">
        <f>SQRT(SUMSQ('(3) MB_Glaciers_R23p2-5.5km'!$BD109:BZ109))</f>
        <v>0.99285803188555422</v>
      </c>
      <c r="BY109" s="2">
        <f>SQRT(SUMSQ('(3) MB_Glaciers_R23p2-5.5km'!$BD109:CA109))</f>
        <v>0.9954859125211365</v>
      </c>
      <c r="BZ109" s="2">
        <f>SQRT(SUMSQ('(3) MB_Glaciers_R23p2-5.5km'!$BD109:CB109))</f>
        <v>0.99870941855609874</v>
      </c>
      <c r="CA109" s="2">
        <f>SQRT(SUMSQ('(3) MB_Glaciers_R23p2-5.5km'!$BD109:CC109))</f>
        <v>1.0026889841800897</v>
      </c>
      <c r="CB109" s="2">
        <f>SQRT(SUMSQ('(3) MB_Glaciers_R23p2-5.5km'!$BD109:CD109))</f>
        <v>1.0070063925167223</v>
      </c>
      <c r="CC109" s="2">
        <f>SQRT(SUMSQ('(3) MB_Glaciers_R23p2-5.5km'!$BD109:CE109))</f>
        <v>1.0110129891002402</v>
      </c>
      <c r="CD109" s="2">
        <f>SQRT(SUMSQ('(3) MB_Glaciers_R23p2-5.5km'!$BD109:CF109))</f>
        <v>1.0146491812413014</v>
      </c>
      <c r="CE109" s="2">
        <f>SQRT(SUMSQ('(3) MB_Glaciers_R23p2-5.5km'!$BD109:CG109))</f>
        <v>1.0180823594222272</v>
      </c>
      <c r="CF109" s="2">
        <f>SQRT(SUMSQ('(3) MB_Glaciers_R23p2-5.5km'!$BD109:CH109))</f>
        <v>1.0232786902477755</v>
      </c>
      <c r="CG109" s="2">
        <f>SQRT(SUMSQ('(3) MB_Glaciers_R23p2-5.5km'!$BD109:CI109))</f>
        <v>1.0288206980597325</v>
      </c>
      <c r="CH109" s="2">
        <f>SQRT(SUMSQ('(3) MB_Glaciers_R23p2-5.5km'!$BD109:CJ109))</f>
        <v>1.0346546712767355</v>
      </c>
      <c r="CI109" s="2">
        <f>SQRT(SUMSQ('(3) MB_Glaciers_R23p2-5.5km'!$BD109:CK109))</f>
        <v>1.0413576445428896</v>
      </c>
      <c r="CJ109" s="2">
        <f>SQRT(SUMSQ('(3) MB_Glaciers_R23p2-5.5km'!$BD109:CL109))</f>
        <v>1.0467139156750225</v>
      </c>
      <c r="CK109" s="2">
        <f>SQRT(SUMSQ('(3) MB_Glaciers_R23p2-5.5km'!$BD109:CM109))</f>
        <v>1.0525656697754515</v>
      </c>
      <c r="CL109" s="2">
        <f>SQRT(SUMSQ('(3) MB_Glaciers_R23p2-5.5km'!$BD109:CN109))</f>
        <v>1.0592249562778349</v>
      </c>
      <c r="CM109" s="2">
        <f>SQRT(SUMSQ('(3) MB_Glaciers_R23p2-5.5km'!$BD109:CO109))</f>
        <v>1.0657220665080509</v>
      </c>
      <c r="CN109" s="2">
        <f>SQRT(SUMSQ('(3) MB_Glaciers_R23p2-5.5km'!$BD109:CP109))</f>
        <v>1.0695511238877147</v>
      </c>
      <c r="CO109" s="2">
        <f>SQRT(SUMSQ('(3) MB_Glaciers_R23p2-5.5km'!$BD109:CQ109))</f>
        <v>1.0778457958312528</v>
      </c>
      <c r="CP109" s="2">
        <f>SQRT(SUMSQ('(3) MB_Glaciers_R23p2-5.5km'!$BD109:CR109))</f>
        <v>1.0857892543761956</v>
      </c>
      <c r="CQ109" s="2">
        <f>SQRT(SUMSQ('(3) MB_Glaciers_R23p2-5.5km'!$BD109:CS109))</f>
        <v>1.0927446662322313</v>
      </c>
      <c r="CR109" s="2">
        <f>SQRT(SUMSQ('(3) MB_Glaciers_R23p2-5.5km'!$BD109:CT109))</f>
        <v>1.097917261721284</v>
      </c>
      <c r="CS109" s="2">
        <f>SQRT(SUMSQ('(3) MB_Glaciers_R23p2-5.5km'!$BD109:CU109))</f>
        <v>1.1041049696224479</v>
      </c>
      <c r="CT109" s="2">
        <f>SQRT(SUMSQ('(3) MB_Glaciers_R23p2-5.5km'!$BD109:CV109))</f>
        <v>1.1117463886284427</v>
      </c>
      <c r="CU109" s="2">
        <f>SQRT(SUMSQ('(3) MB_Glaciers_R23p2-5.5km'!$BD109:CW109))</f>
        <v>1.1192129060827571</v>
      </c>
      <c r="CV109" s="2">
        <f>SQRT(SUMSQ('(3) MB_Glaciers_R23p2-5.5km'!$BD109:CX109))</f>
        <v>1.1279431670367392</v>
      </c>
    </row>
    <row r="110" spans="1:100" x14ac:dyDescent="0.2">
      <c r="A110" s="169" t="s">
        <v>142</v>
      </c>
      <c r="B110" s="3" t="s">
        <v>176</v>
      </c>
      <c r="C110" s="170">
        <f>'(3) MB_Glaciers_R23p2-5.5km'!C110</f>
        <v>4.3201729500000001E-2</v>
      </c>
      <c r="D110" s="170">
        <f>C110+'(3) MB_Glaciers_R23p2-5.5km'!D110</f>
        <v>7.6403459000000007E-2</v>
      </c>
      <c r="E110" s="170">
        <f>D110+'(3) MB_Glaciers_R23p2-5.5km'!E110</f>
        <v>0.25960518850000003</v>
      </c>
      <c r="F110" s="170">
        <f>E110+'(3) MB_Glaciers_R23p2-5.5km'!F110</f>
        <v>0.27280691800000001</v>
      </c>
      <c r="G110" s="170">
        <f>F110+'(3) MB_Glaciers_R23p2-5.5km'!G110</f>
        <v>0.47508661549999998</v>
      </c>
      <c r="H110" s="170">
        <f>G110+'(3) MB_Glaciers_R23p2-5.5km'!H110</f>
        <v>0.63644428099999995</v>
      </c>
      <c r="I110" s="170">
        <f>H110+'(3) MB_Glaciers_R23p2-5.5km'!I110</f>
        <v>0.63687991449999992</v>
      </c>
      <c r="J110" s="170">
        <f>I110+'(3) MB_Glaciers_R23p2-5.5km'!J110</f>
        <v>0.73639351599999991</v>
      </c>
      <c r="K110" s="170">
        <f>J110+'(3) MB_Glaciers_R23p2-5.5km'!K110</f>
        <v>0.81498508549999993</v>
      </c>
      <c r="L110" s="170">
        <f>K110+'(3) MB_Glaciers_R23p2-5.5km'!L110</f>
        <v>0.88262580949999991</v>
      </c>
      <c r="M110" s="170">
        <f>L110+'(3) MB_Glaciers_R23p2-5.5km'!M110</f>
        <v>0.93934450149999993</v>
      </c>
      <c r="N110" s="170">
        <f>M110+'(3) MB_Glaciers_R23p2-5.5km'!N110</f>
        <v>1.0151411614999999</v>
      </c>
      <c r="O110" s="170">
        <f>N110+'(3) MB_Glaciers_R23p2-5.5km'!O110</f>
        <v>0.9800157894999999</v>
      </c>
      <c r="P110" s="170">
        <f>O110+'(3) MB_Glaciers_R23p2-5.5km'!P110</f>
        <v>1.0139683854999999</v>
      </c>
      <c r="Q110" s="170">
        <f>P110+'(3) MB_Glaciers_R23p2-5.5km'!Q110</f>
        <v>1.1469989494999999</v>
      </c>
      <c r="R110" s="170">
        <f>Q110+'(3) MB_Glaciers_R23p2-5.5km'!R110</f>
        <v>1.2291074814999998</v>
      </c>
      <c r="S110" s="170">
        <f>R110+'(3) MB_Glaciers_R23p2-5.5km'!S110</f>
        <v>1.3004364814999998</v>
      </c>
      <c r="T110" s="170">
        <f>S110+'(3) MB_Glaciers_R23p2-5.5km'!T110</f>
        <v>1.3570309814999999</v>
      </c>
      <c r="U110" s="170">
        <f>T110+'(3) MB_Glaciers_R23p2-5.5km'!U110</f>
        <v>1.4690415184999999</v>
      </c>
      <c r="V110" s="170">
        <f>U110+'(3) MB_Glaciers_R23p2-5.5km'!V110</f>
        <v>1.4166022134999998</v>
      </c>
      <c r="W110" s="170">
        <f>V110+'(3) MB_Glaciers_R23p2-5.5km'!W110</f>
        <v>1.3538398259999997</v>
      </c>
      <c r="X110" s="170">
        <f>W110+'(3) MB_Glaciers_R23p2-5.5km'!X110</f>
        <v>1.3988065474999998</v>
      </c>
      <c r="Y110" s="170">
        <f>X110+'(3) MB_Glaciers_R23p2-5.5km'!Y110</f>
        <v>1.3518518734999998</v>
      </c>
      <c r="Z110" s="170">
        <f>Y110+'(3) MB_Glaciers_R23p2-5.5km'!Z110</f>
        <v>1.3527094714999999</v>
      </c>
      <c r="AA110" s="170">
        <f>Z110+'(3) MB_Glaciers_R23p2-5.5km'!AA110</f>
        <v>1.4208661419999999</v>
      </c>
      <c r="AB110" s="170">
        <f>AA110+'(3) MB_Glaciers_R23p2-5.5km'!AB110</f>
        <v>1.550359947</v>
      </c>
      <c r="AC110" s="170">
        <f>AB110+'(3) MB_Glaciers_R23p2-5.5km'!AC110</f>
        <v>1.7011002850000001</v>
      </c>
      <c r="AD110" s="170">
        <f>AC110+'(3) MB_Glaciers_R23p2-5.5km'!AD110</f>
        <v>1.6431111245000001</v>
      </c>
      <c r="AE110" s="170">
        <f>AD110+'(3) MB_Glaciers_R23p2-5.5km'!AE110</f>
        <v>1.5163967405000001</v>
      </c>
      <c r="AF110" s="170">
        <f>AE110+'(3) MB_Glaciers_R23p2-5.5km'!AF110</f>
        <v>1.6108697805000001</v>
      </c>
      <c r="AG110" s="170">
        <f>AF110+'(3) MB_Glaciers_R23p2-5.5km'!AG110</f>
        <v>1.6770079385000001</v>
      </c>
      <c r="AH110" s="170">
        <f>AG110+'(3) MB_Glaciers_R23p2-5.5km'!AH110</f>
        <v>1.6651177035</v>
      </c>
      <c r="AI110" s="170">
        <f>AH110+'(3) MB_Glaciers_R23p2-5.5km'!AI110</f>
        <v>1.7155474595</v>
      </c>
      <c r="AJ110" s="170">
        <f>AI110+'(3) MB_Glaciers_R23p2-5.5km'!AJ110</f>
        <v>1.8587087465000001</v>
      </c>
      <c r="AK110" s="170">
        <f>AJ110+'(3) MB_Glaciers_R23p2-5.5km'!AK110</f>
        <v>1.7023928145</v>
      </c>
      <c r="AL110" s="170">
        <f>AK110+'(3) MB_Glaciers_R23p2-5.5km'!AL110</f>
        <v>1.6122180054999999</v>
      </c>
      <c r="AM110" s="170">
        <f>AL110+'(3) MB_Glaciers_R23p2-5.5km'!AM110</f>
        <v>1.4034555654999998</v>
      </c>
      <c r="AN110" s="170">
        <f>AM110+'(3) MB_Glaciers_R23p2-5.5km'!AN110</f>
        <v>1.3197171054999999</v>
      </c>
      <c r="AO110" s="170">
        <f>AN110+'(3) MB_Glaciers_R23p2-5.5km'!AO110</f>
        <v>1.1616108154999998</v>
      </c>
      <c r="AP110" s="170">
        <f>AO110+'(3) MB_Glaciers_R23p2-5.5km'!AP110</f>
        <v>1.1593238549999998</v>
      </c>
      <c r="AQ110" s="170">
        <f>AP110+'(3) MB_Glaciers_R23p2-5.5km'!AQ110</f>
        <v>0.95315735499999976</v>
      </c>
      <c r="AR110" s="170">
        <f>AQ110+'(3) MB_Glaciers_R23p2-5.5km'!AR110</f>
        <v>0.9424183949999998</v>
      </c>
      <c r="AS110" s="170">
        <f>AR110+'(3) MB_Glaciers_R23p2-5.5km'!AS110</f>
        <v>0.97570385099999979</v>
      </c>
      <c r="AT110" s="170">
        <f>AS110+'(3) MB_Glaciers_R23p2-5.5km'!AT110</f>
        <v>0.84663104049999982</v>
      </c>
      <c r="AU110" s="170">
        <f>AT110+'(3) MB_Glaciers_R23p2-5.5km'!AU110</f>
        <v>0.67745174849999978</v>
      </c>
      <c r="AV110" s="170">
        <f>AU110+'(3) MB_Glaciers_R23p2-5.5km'!AV110</f>
        <v>0.83804504949999981</v>
      </c>
      <c r="AW110" s="2">
        <f>AV110+'(3) MB_Glaciers_R23p2-5.5km'!AW110</f>
        <v>0.94310042999999988</v>
      </c>
      <c r="BB110" s="2">
        <f>SQRT('(5) year_D_R23p2-5.5km'!BN108^2+'(5) year_D_R23p2-5.5km'!$M108^2)</f>
        <v>1.0017793455439796E-2</v>
      </c>
      <c r="BC110" s="2">
        <f>SQRT(SUMSQ('(3) MB_Glaciers_R23p2-5.5km'!$BD110:BE110))</f>
        <v>1.3462571244743458E-2</v>
      </c>
      <c r="BD110" s="2">
        <f>SQRT(SUMSQ('(3) MB_Glaciers_R23p2-5.5km'!$BD110:BF110))</f>
        <v>1.5774202123663175E-2</v>
      </c>
      <c r="BE110" s="2">
        <f>SQRT(SUMSQ('(3) MB_Glaciers_R23p2-5.5km'!$BD110:BG110))</f>
        <v>1.7637967795706401E-2</v>
      </c>
      <c r="BF110" s="2">
        <f>SQRT(SUMSQ('(3) MB_Glaciers_R23p2-5.5km'!$BD110:BH110))</f>
        <v>1.93953888197172E-2</v>
      </c>
      <c r="BG110" s="2">
        <f>SQRT(SUMSQ('(3) MB_Glaciers_R23p2-5.5km'!$BD110:BI110))</f>
        <v>2.1137982722936193E-2</v>
      </c>
      <c r="BH110" s="2">
        <f>SQRT(SUMSQ('(3) MB_Glaciers_R23p2-5.5km'!$BD110:BJ110))</f>
        <v>2.2921287433723413E-2</v>
      </c>
      <c r="BI110" s="2">
        <f>SQRT(SUMSQ('(3) MB_Glaciers_R23p2-5.5km'!$BD110:BK110))</f>
        <v>2.478383786826192E-2</v>
      </c>
      <c r="BJ110" s="2">
        <f>SQRT(SUMSQ('(3) MB_Glaciers_R23p2-5.5km'!$BD110:BL110))</f>
        <v>2.6745490179660051E-2</v>
      </c>
      <c r="BK110" s="2">
        <f>SQRT(SUMSQ('(3) MB_Glaciers_R23p2-5.5km'!$BD110:BM110))</f>
        <v>2.8823586715007798E-2</v>
      </c>
      <c r="BL110" s="2">
        <f>SQRT(SUMSQ('(3) MB_Glaciers_R23p2-5.5km'!$BD110:BN110))</f>
        <v>3.0803003330471625E-2</v>
      </c>
      <c r="BM110" s="2">
        <f>SQRT(SUMSQ('(3) MB_Glaciers_R23p2-5.5km'!$BD110:BO110))</f>
        <v>3.25116884715652E-2</v>
      </c>
      <c r="BN110" s="2">
        <f>SQRT(SUMSQ('(3) MB_Glaciers_R23p2-5.5km'!$BD110:BP110))</f>
        <v>3.4010290485312705E-2</v>
      </c>
      <c r="BO110" s="2">
        <f>SQRT(SUMSQ('(3) MB_Glaciers_R23p2-5.5km'!$BD110:BQ110))</f>
        <v>3.5344315952234105E-2</v>
      </c>
      <c r="BP110" s="2">
        <f>SQRT(SUMSQ('(3) MB_Glaciers_R23p2-5.5km'!$BD110:BR110))</f>
        <v>3.6559231813679101E-2</v>
      </c>
      <c r="BQ110" s="2">
        <f>SQRT(SUMSQ('(3) MB_Glaciers_R23p2-5.5km'!$BD110:BS110))</f>
        <v>3.7698464982205623E-2</v>
      </c>
      <c r="BR110" s="2">
        <f>SQRT(SUMSQ('(3) MB_Glaciers_R23p2-5.5km'!$BD110:BT110))</f>
        <v>3.8837939593638161E-2</v>
      </c>
      <c r="BS110" s="2">
        <f>SQRT(SUMSQ('(3) MB_Glaciers_R23p2-5.5km'!$BD110:BU110))</f>
        <v>4.0509257179078793E-2</v>
      </c>
      <c r="BT110" s="2">
        <f>SQRT(SUMSQ('(3) MB_Glaciers_R23p2-5.5km'!$BD110:BV110))</f>
        <v>4.2824250901886261E-2</v>
      </c>
      <c r="BU110" s="2">
        <f>SQRT(SUMSQ('(3) MB_Glaciers_R23p2-5.5km'!$BD110:BW110))</f>
        <v>4.5971307597853048E-2</v>
      </c>
      <c r="BV110" s="2">
        <f>SQRT(SUMSQ('(3) MB_Glaciers_R23p2-5.5km'!$BD110:BX110))</f>
        <v>5.1863817747429264E-2</v>
      </c>
      <c r="BW110" s="2">
        <f>SQRT(SUMSQ('(3) MB_Glaciers_R23p2-5.5km'!$BD110:BY110))</f>
        <v>5.5850688485794026E-2</v>
      </c>
      <c r="BX110" s="2">
        <f>SQRT(SUMSQ('(3) MB_Glaciers_R23p2-5.5km'!$BD110:BZ110))</f>
        <v>5.8551812735057454E-2</v>
      </c>
      <c r="BY110" s="2">
        <f>SQRT(SUMSQ('(3) MB_Glaciers_R23p2-5.5km'!$BD110:CA110))</f>
        <v>6.0269741039174561E-2</v>
      </c>
      <c r="BZ110" s="2">
        <f>SQRT(SUMSQ('(3) MB_Glaciers_R23p2-5.5km'!$BD110:CB110))</f>
        <v>6.1302618499720914E-2</v>
      </c>
      <c r="CA110" s="2">
        <f>SQRT(SUMSQ('(3) MB_Glaciers_R23p2-5.5km'!$BD110:CC110))</f>
        <v>6.2297995468412484E-2</v>
      </c>
      <c r="CB110" s="2">
        <f>SQRT(SUMSQ('(3) MB_Glaciers_R23p2-5.5km'!$BD110:CD110))</f>
        <v>6.3278865413632313E-2</v>
      </c>
      <c r="CC110" s="2">
        <f>SQRT(SUMSQ('(3) MB_Glaciers_R23p2-5.5km'!$BD110:CE110))</f>
        <v>6.4212458421609053E-2</v>
      </c>
      <c r="CD110" s="2">
        <f>SQRT(SUMSQ('(3) MB_Glaciers_R23p2-5.5km'!$BD110:CF110))</f>
        <v>6.5072868588025759E-2</v>
      </c>
      <c r="CE110" s="2">
        <f>SQRT(SUMSQ('(3) MB_Glaciers_R23p2-5.5km'!$BD110:CG110))</f>
        <v>6.5877571615677311E-2</v>
      </c>
      <c r="CF110" s="2">
        <f>SQRT(SUMSQ('(3) MB_Glaciers_R23p2-5.5km'!$BD110:CH110))</f>
        <v>6.6904545515772643E-2</v>
      </c>
      <c r="CG110" s="2">
        <f>SQRT(SUMSQ('(3) MB_Glaciers_R23p2-5.5km'!$BD110:CI110))</f>
        <v>6.820068465676217E-2</v>
      </c>
      <c r="CH110" s="2">
        <f>SQRT(SUMSQ('(3) MB_Glaciers_R23p2-5.5km'!$BD110:CJ110))</f>
        <v>6.9757010241904213E-2</v>
      </c>
      <c r="CI110" s="2">
        <f>SQRT(SUMSQ('(3) MB_Glaciers_R23p2-5.5km'!$BD110:CK110))</f>
        <v>7.1559529706266375E-2</v>
      </c>
      <c r="CJ110" s="2">
        <f>SQRT(SUMSQ('(3) MB_Glaciers_R23p2-5.5km'!$BD110:CL110))</f>
        <v>7.3764087549887697E-2</v>
      </c>
      <c r="CK110" s="2">
        <f>SQRT(SUMSQ('(3) MB_Glaciers_R23p2-5.5km'!$BD110:CM110))</f>
        <v>7.5700079826432232E-2</v>
      </c>
      <c r="CL110" s="2">
        <f>SQRT(SUMSQ('(3) MB_Glaciers_R23p2-5.5km'!$BD110:CN110))</f>
        <v>7.7175622541714839E-2</v>
      </c>
      <c r="CM110" s="2">
        <f>SQRT(SUMSQ('(3) MB_Glaciers_R23p2-5.5km'!$BD110:CO110))</f>
        <v>7.8465717401638241E-2</v>
      </c>
      <c r="CN110" s="2">
        <f>SQRT(SUMSQ('(3) MB_Glaciers_R23p2-5.5km'!$BD110:CP110))</f>
        <v>7.9573916983540618E-2</v>
      </c>
      <c r="CO110" s="2">
        <f>SQRT(SUMSQ('(3) MB_Glaciers_R23p2-5.5km'!$BD110:CQ110))</f>
        <v>8.0525810566767678E-2</v>
      </c>
      <c r="CP110" s="2">
        <f>SQRT(SUMSQ('(3) MB_Glaciers_R23p2-5.5km'!$BD110:CR110))</f>
        <v>8.1308037019459309E-2</v>
      </c>
      <c r="CQ110" s="2">
        <f>SQRT(SUMSQ('(3) MB_Glaciers_R23p2-5.5km'!$BD110:CS110))</f>
        <v>8.1952735303793212E-2</v>
      </c>
      <c r="CR110" s="2">
        <f>SQRT(SUMSQ('(3) MB_Glaciers_R23p2-5.5km'!$BD110:CT110))</f>
        <v>8.3365994137348784E-2</v>
      </c>
      <c r="CS110" s="2">
        <f>SQRT(SUMSQ('(3) MB_Glaciers_R23p2-5.5km'!$BD110:CU110))</f>
        <v>8.453391616425375E-2</v>
      </c>
      <c r="CT110" s="2">
        <f>SQRT(SUMSQ('(3) MB_Glaciers_R23p2-5.5km'!$BD110:CV110))</f>
        <v>8.5440768013748836E-2</v>
      </c>
      <c r="CU110" s="2">
        <f>SQRT(SUMSQ('(3) MB_Glaciers_R23p2-5.5km'!$BD110:CW110))</f>
        <v>8.6092454813538985E-2</v>
      </c>
      <c r="CV110" s="2">
        <f>SQRT(SUMSQ('(3) MB_Glaciers_R23p2-5.5km'!$BD110:CX110))</f>
        <v>8.6898648512945889E-2</v>
      </c>
    </row>
    <row r="111" spans="1:100" x14ac:dyDescent="0.2">
      <c r="A111" s="169" t="s">
        <v>90</v>
      </c>
      <c r="B111" s="3" t="s">
        <v>176</v>
      </c>
      <c r="C111" s="170">
        <f>'(3) MB_Glaciers_R23p2-5.5km'!C111</f>
        <v>-4.4299999999999951E-2</v>
      </c>
      <c r="D111" s="170">
        <f>C111+'(3) MB_Glaciers_R23p2-5.5km'!D111</f>
        <v>-8.8599999999999901E-2</v>
      </c>
      <c r="E111" s="170">
        <f>D111+'(3) MB_Glaciers_R23p2-5.5km'!E111</f>
        <v>-1.2899999999999856E-2</v>
      </c>
      <c r="F111" s="170">
        <f>E111+'(3) MB_Glaciers_R23p2-5.5km'!F111</f>
        <v>-3.7199999999999844E-2</v>
      </c>
      <c r="G111" s="170">
        <f>F111+'(3) MB_Glaciers_R23p2-5.5km'!G111</f>
        <v>0.11850000000000022</v>
      </c>
      <c r="H111" s="170">
        <f>G111+'(3) MB_Glaciers_R23p2-5.5km'!H111</f>
        <v>0.20420000000000021</v>
      </c>
      <c r="I111" s="170">
        <f>H111+'(3) MB_Glaciers_R23p2-5.5km'!I111</f>
        <v>9.9900000000000266E-2</v>
      </c>
      <c r="J111" s="170">
        <f>I111+'(3) MB_Glaciers_R23p2-5.5km'!J111</f>
        <v>0.1656000000000003</v>
      </c>
      <c r="K111" s="170">
        <f>J111+'(3) MB_Glaciers_R23p2-5.5km'!K111</f>
        <v>0.1913000000000003</v>
      </c>
      <c r="L111" s="170">
        <f>K111+'(3) MB_Glaciers_R23p2-5.5km'!L111</f>
        <v>0.2770000000000003</v>
      </c>
      <c r="M111" s="170">
        <f>L111+'(3) MB_Glaciers_R23p2-5.5km'!M111</f>
        <v>0.29270000000000035</v>
      </c>
      <c r="N111" s="170">
        <f>M111+'(3) MB_Glaciers_R23p2-5.5km'!N111</f>
        <v>0.19840000000000035</v>
      </c>
      <c r="O111" s="170">
        <f>N111+'(3) MB_Glaciers_R23p2-5.5km'!O111</f>
        <v>3.410000000000038E-2</v>
      </c>
      <c r="P111" s="170">
        <f>O111+'(3) MB_Glaciers_R23p2-5.5km'!P111</f>
        <v>-1.9999999999961715E-4</v>
      </c>
      <c r="Q111" s="170">
        <f>P111+'(3) MB_Glaciers_R23p2-5.5km'!Q111</f>
        <v>9.550000000000039E-2</v>
      </c>
      <c r="R111" s="170">
        <f>Q111+'(3) MB_Glaciers_R23p2-5.5km'!R111</f>
        <v>0.16120000000000043</v>
      </c>
      <c r="S111" s="170">
        <f>R111+'(3) MB_Glaciers_R23p2-5.5km'!S111</f>
        <v>0.20690000000000044</v>
      </c>
      <c r="T111" s="170">
        <f>S111+'(3) MB_Glaciers_R23p2-5.5km'!T111</f>
        <v>0.22377750000000049</v>
      </c>
      <c r="U111" s="170">
        <f>T111+'(3) MB_Glaciers_R23p2-5.5km'!U111</f>
        <v>0.35144820000000043</v>
      </c>
      <c r="V111" s="170">
        <f>U111+'(3) MB_Glaciers_R23p2-5.5km'!V111</f>
        <v>0.23029640000000046</v>
      </c>
      <c r="W111" s="170">
        <f>V111+'(3) MB_Glaciers_R23p2-5.5km'!W111</f>
        <v>0.19216160000000043</v>
      </c>
      <c r="X111" s="170">
        <f>W111+'(3) MB_Glaciers_R23p2-5.5km'!X111</f>
        <v>9.0233000000000452E-2</v>
      </c>
      <c r="Y111" s="170">
        <f>X111+'(3) MB_Glaciers_R23p2-5.5km'!Y111</f>
        <v>-9.4393899999999531E-2</v>
      </c>
      <c r="Z111" s="170">
        <f>Y111+'(3) MB_Glaciers_R23p2-5.5km'!Z111</f>
        <v>-0.13210339999999954</v>
      </c>
      <c r="AA111" s="170">
        <f>Z111+'(3) MB_Glaciers_R23p2-5.5km'!AA111</f>
        <v>-7.2895499999999502E-2</v>
      </c>
      <c r="AB111" s="170">
        <f>AA111+'(3) MB_Glaciers_R23p2-5.5km'!AB111</f>
        <v>-3.2534699999999472E-2</v>
      </c>
      <c r="AC111" s="170">
        <f>AB111+'(3) MB_Glaciers_R23p2-5.5km'!AC111</f>
        <v>0.14859470000000058</v>
      </c>
      <c r="AD111" s="170">
        <f>AC111+'(3) MB_Glaciers_R23p2-5.5km'!AD111</f>
        <v>-3.9507299999999357E-2</v>
      </c>
      <c r="AE111" s="170">
        <f>AD111+'(3) MB_Glaciers_R23p2-5.5km'!AE111</f>
        <v>-0.27684069999999927</v>
      </c>
      <c r="AF111" s="170">
        <f>AE111+'(3) MB_Glaciers_R23p2-5.5km'!AF111</f>
        <v>-0.32340549999999918</v>
      </c>
      <c r="AG111" s="170">
        <f>AF111+'(3) MB_Glaciers_R23p2-5.5km'!AG111</f>
        <v>-0.34381329999999916</v>
      </c>
      <c r="AH111" s="170">
        <f>AG111+'(3) MB_Glaciers_R23p2-5.5km'!AH111</f>
        <v>-0.37575009999999914</v>
      </c>
      <c r="AI111" s="170">
        <f>AH111+'(3) MB_Glaciers_R23p2-5.5km'!AI111</f>
        <v>-0.45921589999999907</v>
      </c>
      <c r="AJ111" s="170">
        <f>AI111+'(3) MB_Glaciers_R23p2-5.5km'!AJ111</f>
        <v>-0.24459499999999912</v>
      </c>
      <c r="AK111" s="170">
        <f>AJ111+'(3) MB_Glaciers_R23p2-5.5km'!AK111</f>
        <v>-0.50154409999999916</v>
      </c>
      <c r="AL111" s="170">
        <f>AK111+'(3) MB_Glaciers_R23p2-5.5km'!AL111</f>
        <v>-0.62541059999999915</v>
      </c>
      <c r="AM111" s="170">
        <f>AL111+'(3) MB_Glaciers_R23p2-5.5km'!AM111</f>
        <v>-0.9112067999999991</v>
      </c>
      <c r="AN111" s="170">
        <f>AM111+'(3) MB_Glaciers_R23p2-5.5km'!AN111</f>
        <v>-1.1565940999999991</v>
      </c>
      <c r="AO111" s="170">
        <f>AN111+'(3) MB_Glaciers_R23p2-5.5km'!AO111</f>
        <v>-1.3697001999999991</v>
      </c>
      <c r="AP111" s="170">
        <f>AO111+'(3) MB_Glaciers_R23p2-5.5km'!AP111</f>
        <v>-1.4066164999999993</v>
      </c>
      <c r="AQ111" s="170">
        <f>AP111+'(3) MB_Glaciers_R23p2-5.5km'!AQ111</f>
        <v>-1.6312433999999993</v>
      </c>
      <c r="AR111" s="170">
        <f>AQ111+'(3) MB_Glaciers_R23p2-5.5km'!AR111</f>
        <v>-1.6139651999999993</v>
      </c>
      <c r="AS111" s="170">
        <f>AR111+'(3) MB_Glaciers_R23p2-5.5km'!AS111</f>
        <v>-1.7155176999999993</v>
      </c>
      <c r="AT111" s="170">
        <f>AS111+'(3) MB_Glaciers_R23p2-5.5km'!AT111</f>
        <v>-1.9297766999999992</v>
      </c>
      <c r="AU111" s="170">
        <f>AT111+'(3) MB_Glaciers_R23p2-5.5km'!AU111</f>
        <v>-2.1428827999999993</v>
      </c>
      <c r="AV111" s="170">
        <f>AU111+'(3) MB_Glaciers_R23p2-5.5km'!AV111</f>
        <v>-2.1244516999999994</v>
      </c>
      <c r="AW111" s="2">
        <f>AV111+'(3) MB_Glaciers_R23p2-5.5km'!AW111</f>
        <v>-2.1440826999999993</v>
      </c>
      <c r="BB111" s="2">
        <f>SQRT('(5) year_D_R23p2-5.5km'!BN109^2+'(5) year_D_R23p2-5.5km'!$M109^2)</f>
        <v>0.45012121918431364</v>
      </c>
      <c r="BC111" s="2">
        <f>SQRT(SUMSQ('(3) MB_Glaciers_R23p2-5.5km'!$BD111:BE111))</f>
        <v>0.63656753288236889</v>
      </c>
      <c r="BD111" s="2">
        <f>SQRT(SUMSQ('(3) MB_Glaciers_R23p2-5.5km'!$BD111:BF111))</f>
        <v>0.77613884638605002</v>
      </c>
      <c r="BE111" s="2">
        <f>SQRT(SUMSQ('(3) MB_Glaciers_R23p2-5.5km'!$BD111:BG111))</f>
        <v>0.87701906516426043</v>
      </c>
      <c r="BF111" s="2">
        <f>SQRT(SUMSQ('(3) MB_Glaciers_R23p2-5.5km'!$BD111:BH111))</f>
        <v>0.95371136427508729</v>
      </c>
      <c r="BG111" s="2">
        <f>SQRT(SUMSQ('(3) MB_Glaciers_R23p2-5.5km'!$BD111:BI111))</f>
        <v>1.0134023223768496</v>
      </c>
      <c r="BH111" s="2">
        <f>SQRT(SUMSQ('(3) MB_Glaciers_R23p2-5.5km'!$BD111:BJ111))</f>
        <v>1.0604267645157908</v>
      </c>
      <c r="BI111" s="2">
        <f>SQRT(SUMSQ('(3) MB_Glaciers_R23p2-5.5km'!$BD111:BK111))</f>
        <v>1.0976931195398549</v>
      </c>
      <c r="BJ111" s="2">
        <f>SQRT(SUMSQ('(3) MB_Glaciers_R23p2-5.5km'!$BD111:BL111))</f>
        <v>1.1272957627483977</v>
      </c>
      <c r="BK111" s="2">
        <f>SQRT(SUMSQ('(3) MB_Glaciers_R23p2-5.5km'!$BD111:BM111))</f>
        <v>1.1508199753939545</v>
      </c>
      <c r="BL111" s="2">
        <f>SQRT(SUMSQ('(3) MB_Glaciers_R23p2-5.5km'!$BD111:BN111))</f>
        <v>1.1695105375404267</v>
      </c>
      <c r="BM111" s="2">
        <f>SQRT(SUMSQ('(3) MB_Glaciers_R23p2-5.5km'!$BD111:BO111))</f>
        <v>1.1843729029222774</v>
      </c>
      <c r="BN111" s="2">
        <f>SQRT(SUMSQ('(3) MB_Glaciers_R23p2-5.5km'!$BD111:BP111))</f>
        <v>1.1961932408130007</v>
      </c>
      <c r="BO111" s="2">
        <f>SQRT(SUMSQ('(3) MB_Glaciers_R23p2-5.5km'!$BD111:BQ111))</f>
        <v>1.2057654247088236</v>
      </c>
      <c r="BP111" s="2">
        <f>SQRT(SUMSQ('(3) MB_Glaciers_R23p2-5.5km'!$BD111:BR111))</f>
        <v>1.2137386059263346</v>
      </c>
      <c r="BQ111" s="2">
        <f>SQRT(SUMSQ('(3) MB_Glaciers_R23p2-5.5km'!$BD111:BS111))</f>
        <v>1.2207750566801239</v>
      </c>
      <c r="BR111" s="2">
        <f>SQRT(SUMSQ('(3) MB_Glaciers_R23p2-5.5km'!$BD111:BT111))</f>
        <v>1.2274926510218798</v>
      </c>
      <c r="BS111" s="2">
        <f>SQRT(SUMSQ('(3) MB_Glaciers_R23p2-5.5km'!$BD111:BU111))</f>
        <v>1.2351337711425432</v>
      </c>
      <c r="BT111" s="2">
        <f>SQRT(SUMSQ('(3) MB_Glaciers_R23p2-5.5km'!$BD111:BV111))</f>
        <v>1.2436975280374434</v>
      </c>
      <c r="BU111" s="2">
        <f>SQRT(SUMSQ('(3) MB_Glaciers_R23p2-5.5km'!$BD111:BW111))</f>
        <v>1.253433893017952</v>
      </c>
      <c r="BV111" s="2">
        <f>SQRT(SUMSQ('(3) MB_Glaciers_R23p2-5.5km'!$BD111:BX111))</f>
        <v>1.2605773239052736</v>
      </c>
      <c r="BW111" s="2">
        <f>SQRT(SUMSQ('(3) MB_Glaciers_R23p2-5.5km'!$BD111:BY111))</f>
        <v>1.269834908179041</v>
      </c>
      <c r="BX111" s="2">
        <f>SQRT(SUMSQ('(3) MB_Glaciers_R23p2-5.5km'!$BD111:BZ111))</f>
        <v>1.2788628254715884</v>
      </c>
      <c r="BY111" s="2">
        <f>SQRT(SUMSQ('(3) MB_Glaciers_R23p2-5.5km'!$BD111:CA111))</f>
        <v>1.287593282593499</v>
      </c>
      <c r="BZ111" s="2">
        <f>SQRT(SUMSQ('(3) MB_Glaciers_R23p2-5.5km'!$BD111:CB111))</f>
        <v>1.2953855085113453</v>
      </c>
      <c r="CA111" s="2">
        <f>SQRT(SUMSQ('(3) MB_Glaciers_R23p2-5.5km'!$BD111:CC111))</f>
        <v>1.3031740661498905</v>
      </c>
      <c r="CB111" s="2">
        <f>SQRT(SUMSQ('(3) MB_Glaciers_R23p2-5.5km'!$BD111:CD111))</f>
        <v>1.3111041788127391</v>
      </c>
      <c r="CC111" s="2">
        <f>SQRT(SUMSQ('(3) MB_Glaciers_R23p2-5.5km'!$BD111:CE111))</f>
        <v>1.3189619809164901</v>
      </c>
      <c r="CD111" s="2">
        <f>SQRT(SUMSQ('(3) MB_Glaciers_R23p2-5.5km'!$BD111:CF111))</f>
        <v>1.3265387488929912</v>
      </c>
      <c r="CE111" s="2">
        <f>SQRT(SUMSQ('(3) MB_Glaciers_R23p2-5.5km'!$BD111:CG111))</f>
        <v>1.3339106183528402</v>
      </c>
      <c r="CF111" s="2">
        <f>SQRT(SUMSQ('(3) MB_Glaciers_R23p2-5.5km'!$BD111:CH111))</f>
        <v>1.3430589254922849</v>
      </c>
      <c r="CG111" s="2">
        <f>SQRT(SUMSQ('(3) MB_Glaciers_R23p2-5.5km'!$BD111:CI111))</f>
        <v>1.3526033729713833</v>
      </c>
      <c r="CH111" s="2">
        <f>SQRT(SUMSQ('(3) MB_Glaciers_R23p2-5.5km'!$BD111:CJ111))</f>
        <v>1.362459313363622</v>
      </c>
      <c r="CI111" s="2">
        <f>SQRT(SUMSQ('(3) MB_Glaciers_R23p2-5.5km'!$BD111:CK111))</f>
        <v>1.3725277954665818</v>
      </c>
      <c r="CJ111" s="2">
        <f>SQRT(SUMSQ('(3) MB_Glaciers_R23p2-5.5km'!$BD111:CL111))</f>
        <v>1.3808140332892589</v>
      </c>
      <c r="CK111" s="2">
        <f>SQRT(SUMSQ('(3) MB_Glaciers_R23p2-5.5km'!$BD111:CM111))</f>
        <v>1.3894921532192641</v>
      </c>
      <c r="CL111" s="2">
        <f>SQRT(SUMSQ('(3) MB_Glaciers_R23p2-5.5km'!$BD111:CN111))</f>
        <v>1.3989949796538572</v>
      </c>
      <c r="CM111" s="2">
        <f>SQRT(SUMSQ('(3) MB_Glaciers_R23p2-5.5km'!$BD111:CO111))</f>
        <v>1.4091797627497233</v>
      </c>
      <c r="CN111" s="2">
        <f>SQRT(SUMSQ('(3) MB_Glaciers_R23p2-5.5km'!$BD111:CP111))</f>
        <v>1.417815406874009</v>
      </c>
      <c r="CO111" s="2">
        <f>SQRT(SUMSQ('(3) MB_Glaciers_R23p2-5.5km'!$BD111:CQ111))</f>
        <v>1.4267801789466779</v>
      </c>
      <c r="CP111" s="2">
        <f>SQRT(SUMSQ('(3) MB_Glaciers_R23p2-5.5km'!$BD111:CR111))</f>
        <v>1.4350555301702839</v>
      </c>
      <c r="CQ111" s="2">
        <f>SQRT(SUMSQ('(3) MB_Glaciers_R23p2-5.5km'!$BD111:CS111))</f>
        <v>1.4428120285194987</v>
      </c>
      <c r="CR111" s="2">
        <f>SQRT(SUMSQ('(3) MB_Glaciers_R23p2-5.5km'!$BD111:CT111))</f>
        <v>1.4506711613849532</v>
      </c>
      <c r="CS111" s="2">
        <f>SQRT(SUMSQ('(3) MB_Glaciers_R23p2-5.5km'!$BD111:CU111))</f>
        <v>1.4577354133933269</v>
      </c>
      <c r="CT111" s="2">
        <f>SQRT(SUMSQ('(3) MB_Glaciers_R23p2-5.5km'!$BD111:CV111))</f>
        <v>1.4646977773479437</v>
      </c>
      <c r="CU111" s="2">
        <f>SQRT(SUMSQ('(3) MB_Glaciers_R23p2-5.5km'!$BD111:CW111))</f>
        <v>1.4715111762679245</v>
      </c>
      <c r="CV111" s="2">
        <f>SQRT(SUMSQ('(3) MB_Glaciers_R23p2-5.5km'!$BD111:CX111))</f>
        <v>1.4788170320106053</v>
      </c>
    </row>
    <row r="112" spans="1:100" x14ac:dyDescent="0.2">
      <c r="A112" s="169" t="s">
        <v>143</v>
      </c>
      <c r="B112" s="3" t="s">
        <v>176</v>
      </c>
      <c r="C112" s="170">
        <f>'(3) MB_Glaciers_R23p2-5.5km'!C112</f>
        <v>-1.7999999999999995E-3</v>
      </c>
      <c r="D112" s="170">
        <f>C112+'(3) MB_Glaciers_R23p2-5.5km'!D112</f>
        <v>-1.3599999999999999E-2</v>
      </c>
      <c r="E112" s="170">
        <f>D112+'(3) MB_Glaciers_R23p2-5.5km'!E112</f>
        <v>1.4600000000000004E-2</v>
      </c>
      <c r="F112" s="170">
        <f>E112+'(3) MB_Glaciers_R23p2-5.5km'!F112</f>
        <v>1.2800000000000004E-2</v>
      </c>
      <c r="G112" s="170">
        <f>F112+'(3) MB_Glaciers_R23p2-5.5km'!G112</f>
        <v>4.1000000000000009E-2</v>
      </c>
      <c r="H112" s="170">
        <f>G112+'(3) MB_Glaciers_R23p2-5.5km'!H112</f>
        <v>5.920000000000001E-2</v>
      </c>
      <c r="I112" s="170">
        <f>H112+'(3) MB_Glaciers_R23p2-5.5km'!I112</f>
        <v>4.7400000000000012E-2</v>
      </c>
      <c r="J112" s="170">
        <f>I112+'(3) MB_Glaciers_R23p2-5.5km'!J112</f>
        <v>6.5600000000000019E-2</v>
      </c>
      <c r="K112" s="170">
        <f>J112+'(3) MB_Glaciers_R23p2-5.5km'!K112</f>
        <v>6.3800000000000023E-2</v>
      </c>
      <c r="L112" s="170">
        <f>K112+'(3) MB_Glaciers_R23p2-5.5km'!L112</f>
        <v>7.2000000000000022E-2</v>
      </c>
      <c r="M112" s="170">
        <f>L112+'(3) MB_Glaciers_R23p2-5.5km'!M112</f>
        <v>6.0200000000000024E-2</v>
      </c>
      <c r="N112" s="170">
        <f>M112+'(3) MB_Glaciers_R23p2-5.5km'!N112</f>
        <v>6.8400000000000016E-2</v>
      </c>
      <c r="O112" s="170">
        <f>N112+'(3) MB_Glaciers_R23p2-5.5km'!O112</f>
        <v>5.6600000000000018E-2</v>
      </c>
      <c r="P112" s="170">
        <f>O112+'(3) MB_Glaciers_R23p2-5.5km'!P112</f>
        <v>6.4800000000000024E-2</v>
      </c>
      <c r="Q112" s="170">
        <f>P112+'(3) MB_Glaciers_R23p2-5.5km'!Q112</f>
        <v>7.3000000000000023E-2</v>
      </c>
      <c r="R112" s="170">
        <f>Q112+'(3) MB_Glaciers_R23p2-5.5km'!R112</f>
        <v>8.1200000000000022E-2</v>
      </c>
      <c r="S112" s="170">
        <f>R112+'(3) MB_Glaciers_R23p2-5.5km'!S112</f>
        <v>8.9400000000000021E-2</v>
      </c>
      <c r="T112" s="170">
        <f>S112+'(3) MB_Glaciers_R23p2-5.5km'!T112</f>
        <v>9.760000000000002E-2</v>
      </c>
      <c r="U112" s="170">
        <f>T112+'(3) MB_Glaciers_R23p2-5.5km'!U112</f>
        <v>0.11580000000000001</v>
      </c>
      <c r="V112" s="170">
        <f>U112+'(3) MB_Glaciers_R23p2-5.5km'!V112</f>
        <v>9.4000000000000014E-2</v>
      </c>
      <c r="W112" s="170">
        <f>V112+'(3) MB_Glaciers_R23p2-5.5km'!W112</f>
        <v>9.2200000000000018E-2</v>
      </c>
      <c r="X112" s="170">
        <f>W112+'(3) MB_Glaciers_R23p2-5.5km'!X112</f>
        <v>0.11040000000000003</v>
      </c>
      <c r="Y112" s="170">
        <f>X112+'(3) MB_Glaciers_R23p2-5.5km'!Y112</f>
        <v>9.8600000000000021E-2</v>
      </c>
      <c r="Z112" s="170">
        <f>Y112+'(3) MB_Glaciers_R23p2-5.5km'!Z112</f>
        <v>9.6800000000000025E-2</v>
      </c>
      <c r="AA112" s="170">
        <f>Z112+'(3) MB_Glaciers_R23p2-5.5km'!AA112</f>
        <v>9.5000000000000029E-2</v>
      </c>
      <c r="AB112" s="170">
        <f>AA112+'(3) MB_Glaciers_R23p2-5.5km'!AB112</f>
        <v>0.11320000000000002</v>
      </c>
      <c r="AC112" s="170">
        <f>AB112+'(3) MB_Glaciers_R23p2-5.5km'!AC112</f>
        <v>0.11140000000000003</v>
      </c>
      <c r="AD112" s="170">
        <f>AC112+'(3) MB_Glaciers_R23p2-5.5km'!AD112</f>
        <v>6.9600000000000023E-2</v>
      </c>
      <c r="AE112" s="170">
        <f>AD112+'(3) MB_Glaciers_R23p2-5.5km'!AE112</f>
        <v>7.8000000000000222E-3</v>
      </c>
      <c r="AF112" s="170">
        <f>AE112+'(3) MB_Glaciers_R23p2-5.5km'!AF112</f>
        <v>-1.3999999999999978E-2</v>
      </c>
      <c r="AG112" s="170">
        <f>AF112+'(3) MB_Glaciers_R23p2-5.5km'!AG112</f>
        <v>-4.579999999999998E-2</v>
      </c>
      <c r="AH112" s="170">
        <f>AG112+'(3) MB_Glaciers_R23p2-5.5km'!AH112</f>
        <v>-5.7599999999999978E-2</v>
      </c>
      <c r="AI112" s="170">
        <f>AH112+'(3) MB_Glaciers_R23p2-5.5km'!AI112</f>
        <v>-8.9399999999999979E-2</v>
      </c>
      <c r="AJ112" s="170">
        <f>AI112+'(3) MB_Glaciers_R23p2-5.5km'!AJ112</f>
        <v>-8.1199999999999981E-2</v>
      </c>
      <c r="AK112" s="170">
        <f>AJ112+'(3) MB_Glaciers_R23p2-5.5km'!AK112</f>
        <v>-0.16299999999999998</v>
      </c>
      <c r="AL112" s="170">
        <f>AK112+'(3) MB_Glaciers_R23p2-5.5km'!AL112</f>
        <v>-0.22479999999999997</v>
      </c>
      <c r="AM112" s="170">
        <f>AL112+'(3) MB_Glaciers_R23p2-5.5km'!AM112</f>
        <v>-0.34659999999999996</v>
      </c>
      <c r="AN112" s="170">
        <f>AM112+'(3) MB_Glaciers_R23p2-5.5km'!AN112</f>
        <v>-0.39839999999999998</v>
      </c>
      <c r="AO112" s="170">
        <f>AN112+'(3) MB_Glaciers_R23p2-5.5km'!AO112</f>
        <v>-0.48019999999999996</v>
      </c>
      <c r="AP112" s="170">
        <f>AO112+'(3) MB_Glaciers_R23p2-5.5km'!AP112</f>
        <v>-0.54199999999999993</v>
      </c>
      <c r="AQ112" s="170">
        <f>AP112+'(3) MB_Glaciers_R23p2-5.5km'!AQ112</f>
        <v>-0.67379999999999995</v>
      </c>
      <c r="AR112" s="170">
        <f>AQ112+'(3) MB_Glaciers_R23p2-5.5km'!AR112</f>
        <v>-0.72559999999999991</v>
      </c>
      <c r="AS112" s="170">
        <f>AR112+'(3) MB_Glaciers_R23p2-5.5km'!AS112</f>
        <v>-0.72739999999999994</v>
      </c>
      <c r="AT112" s="170">
        <f>AS112+'(3) MB_Glaciers_R23p2-5.5km'!AT112</f>
        <v>-0.79919999999999991</v>
      </c>
      <c r="AU112" s="170">
        <f>AT112+'(3) MB_Glaciers_R23p2-5.5km'!AU112</f>
        <v>-0.8909999999999999</v>
      </c>
      <c r="AV112" s="170">
        <f>AU112+'(3) MB_Glaciers_R23p2-5.5km'!AV112</f>
        <v>-0.90279999999999994</v>
      </c>
      <c r="AW112" s="2">
        <f>AV112+'(3) MB_Glaciers_R23p2-5.5km'!AW112</f>
        <v>-0.90459999999999996</v>
      </c>
      <c r="BB112" s="2">
        <f>SQRT('(5) year_D_R23p2-5.5km'!BN110^2+'(5) year_D_R23p2-5.5km'!$M110^2)</f>
        <v>6.21834933983234E-3</v>
      </c>
      <c r="BC112" s="2">
        <f>SQRT(SUMSQ('(3) MB_Glaciers_R23p2-5.5km'!$BD112:BE112))</f>
        <v>8.7940739719646766E-3</v>
      </c>
      <c r="BD112" s="2">
        <f>SQRT(SUMSQ('(3) MB_Glaciers_R23p2-5.5km'!$BD112:BF112))</f>
        <v>1.0770496995801999E-2</v>
      </c>
      <c r="BE112" s="2">
        <f>SQRT(SUMSQ('(3) MB_Glaciers_R23p2-5.5km'!$BD112:BG112))</f>
        <v>1.243669867966468E-2</v>
      </c>
      <c r="BF112" s="2">
        <f>SQRT(SUMSQ('(3) MB_Glaciers_R23p2-5.5km'!$BD112:BH112))</f>
        <v>1.3904651831706053E-2</v>
      </c>
      <c r="BG112" s="2">
        <f>SQRT(SUMSQ('(3) MB_Glaciers_R23p2-5.5km'!$BD112:BI112))</f>
        <v>1.5231782924961863E-2</v>
      </c>
      <c r="BH112" s="2">
        <f>SQRT(SUMSQ('(3) MB_Glaciers_R23p2-5.5km'!$BD112:BJ112))</f>
        <v>1.6452205918519043E-2</v>
      </c>
      <c r="BI112" s="2">
        <f>SQRT(SUMSQ('(3) MB_Glaciers_R23p2-5.5km'!$BD112:BK112))</f>
        <v>1.7588147943929353E-2</v>
      </c>
      <c r="BJ112" s="2">
        <f>SQRT(SUMSQ('(3) MB_Glaciers_R23p2-5.5km'!$BD112:BL112))</f>
        <v>1.8655048019497019E-2</v>
      </c>
      <c r="BK112" s="2">
        <f>SQRT(SUMSQ('(3) MB_Glaciers_R23p2-5.5km'!$BD112:BM112))</f>
        <v>1.9664147200474599E-2</v>
      </c>
      <c r="BL112" s="2">
        <f>SQRT(SUMSQ('(3) MB_Glaciers_R23p2-5.5km'!$BD112:BN112))</f>
        <v>2.0623931575578073E-2</v>
      </c>
      <c r="BM112" s="2">
        <f>SQRT(SUMSQ('(3) MB_Glaciers_R23p2-5.5km'!$BD112:BO112))</f>
        <v>2.1540993991603998E-2</v>
      </c>
      <c r="BN112" s="2">
        <f>SQRT(SUMSQ('(3) MB_Glaciers_R23p2-5.5km'!$BD112:BP112))</f>
        <v>2.242057739351315E-2</v>
      </c>
      <c r="BO112" s="2">
        <f>SQRT(SUMSQ('(3) MB_Glaciers_R23p2-5.5km'!$BD112:BQ112))</f>
        <v>2.3266932740924538E-2</v>
      </c>
      <c r="BP112" s="2">
        <f>SQRT(SUMSQ('(3) MB_Glaciers_R23p2-5.5km'!$BD112:BR112))</f>
        <v>2.4083563434070539E-2</v>
      </c>
      <c r="BQ112" s="2">
        <f>SQRT(SUMSQ('(3) MB_Glaciers_R23p2-5.5km'!$BD112:BS112))</f>
        <v>2.487339735932936E-2</v>
      </c>
      <c r="BR112" s="2">
        <f>SQRT(SUMSQ('(3) MB_Glaciers_R23p2-5.5km'!$BD112:BT112))</f>
        <v>2.5638911145118588E-2</v>
      </c>
      <c r="BS112" s="2">
        <f>SQRT(SUMSQ('(3) MB_Glaciers_R23p2-5.5km'!$BD112:BU112))</f>
        <v>2.6382221915894032E-2</v>
      </c>
      <c r="BT112" s="2">
        <f>SQRT(SUMSQ('(3) MB_Glaciers_R23p2-5.5km'!$BD112:BV112))</f>
        <v>2.7105156367962031E-2</v>
      </c>
      <c r="BU112" s="2">
        <f>SQRT(SUMSQ('(3) MB_Glaciers_R23p2-5.5km'!$BD112:BW112))</f>
        <v>2.7809303663412107E-2</v>
      </c>
      <c r="BV112" s="2">
        <f>SQRT(SUMSQ('(3) MB_Glaciers_R23p2-5.5km'!$BD112:BX112))</f>
        <v>2.8496056547460374E-2</v>
      </c>
      <c r="BW112" s="2">
        <f>SQRT(SUMSQ('(3) MB_Glaciers_R23p2-5.5km'!$BD112:BY112))</f>
        <v>2.9166643743637227E-2</v>
      </c>
      <c r="BX112" s="2">
        <f>SQRT(SUMSQ('(3) MB_Glaciers_R23p2-5.5km'!$BD112:BZ112))</f>
        <v>2.9822155786938774E-2</v>
      </c>
      <c r="BY112" s="2">
        <f>SQRT(SUMSQ('(3) MB_Glaciers_R23p2-5.5km'!$BD112:CA112))</f>
        <v>3.0463565849923727E-2</v>
      </c>
      <c r="BZ112" s="2">
        <f>SQRT(SUMSQ('(3) MB_Glaciers_R23p2-5.5km'!$BD112:CB112))</f>
        <v>3.1091746699161701E-2</v>
      </c>
      <c r="CA112" s="2">
        <f>SQRT(SUMSQ('(3) MB_Glaciers_R23p2-5.5km'!$BD112:CC112))</f>
        <v>3.170748462614191E-2</v>
      </c>
      <c r="CB112" s="2">
        <f>SQRT(SUMSQ('(3) MB_Glaciers_R23p2-5.5km'!$BD112:CD112))</f>
        <v>3.2311490987405996E-2</v>
      </c>
      <c r="CC112" s="2">
        <f>SQRT(SUMSQ('(3) MB_Glaciers_R23p2-5.5km'!$BD112:CE112))</f>
        <v>3.2904411837038086E-2</v>
      </c>
      <c r="CD112" s="2">
        <f>SQRT(SUMSQ('(3) MB_Glaciers_R23p2-5.5km'!$BD112:CF112))</f>
        <v>3.3486836023333189E-2</v>
      </c>
      <c r="CE112" s="2">
        <f>SQRT(SUMSQ('(3) MB_Glaciers_R23p2-5.5km'!$BD112:CG112))</f>
        <v>3.4059302038735299E-2</v>
      </c>
      <c r="CF112" s="2">
        <f>SQRT(SUMSQ('(3) MB_Glaciers_R23p2-5.5km'!$BD112:CH112))</f>
        <v>3.4622303849946086E-2</v>
      </c>
      <c r="CG112" s="2">
        <f>SQRT(SUMSQ('(3) MB_Glaciers_R23p2-5.5km'!$BD112:CI112))</f>
        <v>3.51762958878587E-2</v>
      </c>
      <c r="CH112" s="2">
        <f>SQRT(SUMSQ('(3) MB_Glaciers_R23p2-5.5km'!$BD112:CJ112))</f>
        <v>3.5721697340725257E-2</v>
      </c>
      <c r="CI112" s="2">
        <f>SQRT(SUMSQ('(3) MB_Glaciers_R23p2-5.5km'!$BD112:CK112))</f>
        <v>3.6258895865905395E-2</v>
      </c>
      <c r="CJ112" s="2">
        <f>SQRT(SUMSQ('(3) MB_Glaciers_R23p2-5.5km'!$BD112:CL112))</f>
        <v>3.6788250813632933E-2</v>
      </c>
      <c r="CK112" s="2">
        <f>SQRT(SUMSQ('(3) MB_Glaciers_R23p2-5.5km'!$BD112:CM112))</f>
        <v>3.7310096038994024E-2</v>
      </c>
      <c r="CL112" s="2">
        <f>SQRT(SUMSQ('(3) MB_Glaciers_R23p2-5.5km'!$BD112:CN112))</f>
        <v>3.7824742364636815E-2</v>
      </c>
      <c r="CM112" s="2">
        <f>SQRT(SUMSQ('(3) MB_Glaciers_R23p2-5.5km'!$BD112:CO112))</f>
        <v>3.833247974581535E-2</v>
      </c>
      <c r="CN112" s="2">
        <f>SQRT(SUMSQ('(3) MB_Glaciers_R23p2-5.5km'!$BD112:CP112))</f>
        <v>3.8833579180594949E-2</v>
      </c>
      <c r="CO112" s="2">
        <f>SQRT(SUMSQ('(3) MB_Glaciers_R23p2-5.5km'!$BD112:CQ112))</f>
        <v>3.9328294400949176E-2</v>
      </c>
      <c r="CP112" s="2">
        <f>SQRT(SUMSQ('(3) MB_Glaciers_R23p2-5.5km'!$BD112:CR112))</f>
        <v>3.981686337470499E-2</v>
      </c>
      <c r="CQ112" s="2">
        <f>SQRT(SUMSQ('(3) MB_Glaciers_R23p2-5.5km'!$BD112:CS112))</f>
        <v>4.0299509643569077E-2</v>
      </c>
      <c r="CR112" s="2">
        <f>SQRT(SUMSQ('(3) MB_Glaciers_R23p2-5.5km'!$BD112:CT112))</f>
        <v>4.0776443518584476E-2</v>
      </c>
      <c r="CS112" s="2">
        <f>SQRT(SUMSQ('(3) MB_Glaciers_R23p2-5.5km'!$BD112:CU112))</f>
        <v>4.1247863151156125E-2</v>
      </c>
      <c r="CT112" s="2">
        <f>SQRT(SUMSQ('(3) MB_Glaciers_R23p2-5.5km'!$BD112:CV112))</f>
        <v>4.1713955495118131E-2</v>
      </c>
      <c r="CU112" s="2">
        <f>SQRT(SUMSQ('(3) MB_Glaciers_R23p2-5.5km'!$BD112:CW112))</f>
        <v>4.2174897173092071E-2</v>
      </c>
      <c r="CV112" s="2">
        <f>SQRT(SUMSQ('(3) MB_Glaciers_R23p2-5.5km'!$BD112:CX112))</f>
        <v>4.2630855258522352E-2</v>
      </c>
    </row>
    <row r="113" spans="1:100" x14ac:dyDescent="0.2">
      <c r="A113" s="169" t="s">
        <v>217</v>
      </c>
      <c r="B113" s="3" t="s">
        <v>176</v>
      </c>
      <c r="C113" s="170">
        <f>'(3) MB_Glaciers_R23p2-5.5km'!C113</f>
        <v>0</v>
      </c>
      <c r="D113" s="170">
        <f>C113+'(3) MB_Glaciers_R23p2-5.5km'!D113</f>
        <v>0</v>
      </c>
      <c r="E113" s="170">
        <f>D113+'(3) MB_Glaciers_R23p2-5.5km'!E113</f>
        <v>0.01</v>
      </c>
      <c r="F113" s="170">
        <f>E113+'(3) MB_Glaciers_R23p2-5.5km'!F113</f>
        <v>0.01</v>
      </c>
      <c r="G113" s="170">
        <f>F113+'(3) MB_Glaciers_R23p2-5.5km'!G113</f>
        <v>0.02</v>
      </c>
      <c r="H113" s="170">
        <f>G113+'(3) MB_Glaciers_R23p2-5.5km'!H113</f>
        <v>0.03</v>
      </c>
      <c r="I113" s="170">
        <f>H113+'(3) MB_Glaciers_R23p2-5.5km'!I113</f>
        <v>0.03</v>
      </c>
      <c r="J113" s="170">
        <f>I113+'(3) MB_Glaciers_R23p2-5.5km'!J113</f>
        <v>0.03</v>
      </c>
      <c r="K113" s="170">
        <f>J113+'(3) MB_Glaciers_R23p2-5.5km'!K113</f>
        <v>0.03</v>
      </c>
      <c r="L113" s="170">
        <f>K113+'(3) MB_Glaciers_R23p2-5.5km'!L113</f>
        <v>0.04</v>
      </c>
      <c r="M113" s="170">
        <f>L113+'(3) MB_Glaciers_R23p2-5.5km'!M113</f>
        <v>0.04</v>
      </c>
      <c r="N113" s="170">
        <f>M113+'(3) MB_Glaciers_R23p2-5.5km'!N113</f>
        <v>0.04</v>
      </c>
      <c r="O113" s="170">
        <f>N113+'(3) MB_Glaciers_R23p2-5.5km'!O113</f>
        <v>0.04</v>
      </c>
      <c r="P113" s="170">
        <f>O113+'(3) MB_Glaciers_R23p2-5.5km'!P113</f>
        <v>0.04</v>
      </c>
      <c r="Q113" s="170">
        <f>P113+'(3) MB_Glaciers_R23p2-5.5km'!Q113</f>
        <v>0.04</v>
      </c>
      <c r="R113" s="170">
        <f>Q113+'(3) MB_Glaciers_R23p2-5.5km'!R113</f>
        <v>0.05</v>
      </c>
      <c r="S113" s="170">
        <f>R113+'(3) MB_Glaciers_R23p2-5.5km'!S113</f>
        <v>0.05</v>
      </c>
      <c r="T113" s="170">
        <f>S113+'(3) MB_Glaciers_R23p2-5.5km'!T113</f>
        <v>0.05</v>
      </c>
      <c r="U113" s="170">
        <f>T113+'(3) MB_Glaciers_R23p2-5.5km'!U113</f>
        <v>6.0000000000000005E-2</v>
      </c>
      <c r="V113" s="170">
        <f>U113+'(3) MB_Glaciers_R23p2-5.5km'!V113</f>
        <v>6.0000000000000005E-2</v>
      </c>
      <c r="W113" s="170">
        <f>V113+'(3) MB_Glaciers_R23p2-5.5km'!W113</f>
        <v>6.0000000000000005E-2</v>
      </c>
      <c r="X113" s="170">
        <f>W113+'(3) MB_Glaciers_R23p2-5.5km'!X113</f>
        <v>6.0000000000000005E-2</v>
      </c>
      <c r="Y113" s="170">
        <f>X113+'(3) MB_Glaciers_R23p2-5.5km'!Y113</f>
        <v>6.0000000000000005E-2</v>
      </c>
      <c r="Z113" s="170">
        <f>Y113+'(3) MB_Glaciers_R23p2-5.5km'!Z113</f>
        <v>6.0000000000000005E-2</v>
      </c>
      <c r="AA113" s="170">
        <f>Z113+'(3) MB_Glaciers_R23p2-5.5km'!AA113</f>
        <v>6.0000000000000005E-2</v>
      </c>
      <c r="AB113" s="170">
        <f>AA113+'(3) MB_Glaciers_R23p2-5.5km'!AB113</f>
        <v>7.0000000000000007E-2</v>
      </c>
      <c r="AC113" s="170">
        <f>AB113+'(3) MB_Glaciers_R23p2-5.5km'!AC113</f>
        <v>7.0000000000000007E-2</v>
      </c>
      <c r="AD113" s="170">
        <f>AC113+'(3) MB_Glaciers_R23p2-5.5km'!AD113</f>
        <v>7.0000000000000007E-2</v>
      </c>
      <c r="AE113" s="170">
        <f>AD113+'(3) MB_Glaciers_R23p2-5.5km'!AE113</f>
        <v>7.0000000000000007E-2</v>
      </c>
      <c r="AF113" s="170">
        <f>AE113+'(3) MB_Glaciers_R23p2-5.5km'!AF113</f>
        <v>7.0000000000000007E-2</v>
      </c>
      <c r="AG113" s="170">
        <f>AF113+'(3) MB_Glaciers_R23p2-5.5km'!AG113</f>
        <v>7.0000000000000007E-2</v>
      </c>
      <c r="AH113" s="170">
        <f>AG113+'(3) MB_Glaciers_R23p2-5.5km'!AH113</f>
        <v>7.0000000000000007E-2</v>
      </c>
      <c r="AI113" s="170">
        <f>AH113+'(3) MB_Glaciers_R23p2-5.5km'!AI113</f>
        <v>7.0000000000000007E-2</v>
      </c>
      <c r="AJ113" s="170">
        <f>AI113+'(3) MB_Glaciers_R23p2-5.5km'!AJ113</f>
        <v>7.0000000000000007E-2</v>
      </c>
      <c r="AK113" s="170">
        <f>AJ113+'(3) MB_Glaciers_R23p2-5.5km'!AK113</f>
        <v>6.0000000000000005E-2</v>
      </c>
      <c r="AL113" s="170">
        <f>AK113+'(3) MB_Glaciers_R23p2-5.5km'!AL113</f>
        <v>6.0000000000000005E-2</v>
      </c>
      <c r="AM113" s="170">
        <f>AL113+'(3) MB_Glaciers_R23p2-5.5km'!AM113</f>
        <v>0.05</v>
      </c>
      <c r="AN113" s="170">
        <f>AM113+'(3) MB_Glaciers_R23p2-5.5km'!AN113</f>
        <v>0.05</v>
      </c>
      <c r="AO113" s="170">
        <f>AN113+'(3) MB_Glaciers_R23p2-5.5km'!AO113</f>
        <v>0.04</v>
      </c>
      <c r="AP113" s="170">
        <f>AO113+'(3) MB_Glaciers_R23p2-5.5km'!AP113</f>
        <v>0.04</v>
      </c>
      <c r="AQ113" s="170">
        <f>AP113+'(3) MB_Glaciers_R23p2-5.5km'!AQ113</f>
        <v>0.03</v>
      </c>
      <c r="AR113" s="170">
        <f>AQ113+'(3) MB_Glaciers_R23p2-5.5km'!AR113</f>
        <v>0.03</v>
      </c>
      <c r="AS113" s="170">
        <f>AR113+'(3) MB_Glaciers_R23p2-5.5km'!AS113</f>
        <v>0.03</v>
      </c>
      <c r="AT113" s="170">
        <f>AS113+'(3) MB_Glaciers_R23p2-5.5km'!AT113</f>
        <v>0.03</v>
      </c>
      <c r="AU113" s="170">
        <f>AT113+'(3) MB_Glaciers_R23p2-5.5km'!AU113</f>
        <v>0.03</v>
      </c>
      <c r="AV113" s="170">
        <f>AU113+'(3) MB_Glaciers_R23p2-5.5km'!AV113</f>
        <v>0.03</v>
      </c>
      <c r="AW113" s="2">
        <f>AV113+'(3) MB_Glaciers_R23p2-5.5km'!AW113</f>
        <v>0.03</v>
      </c>
      <c r="BB113" s="2">
        <f>SQRT('(5) year_D_R23p2-5.5km'!BN111^2+'(5) year_D_R23p2-5.5km'!$M111^2)</f>
        <v>3.8843745297162995E-5</v>
      </c>
      <c r="BC113" s="2">
        <f>SQRT(SUMSQ('(3) MB_Glaciers_R23p2-5.5km'!$BD113:BE113))</f>
        <v>5.4933351412614039E-5</v>
      </c>
      <c r="BD113" s="2">
        <f>SQRT(SUMSQ('(3) MB_Glaciers_R23p2-5.5km'!$BD113:BF113))</f>
        <v>6.7279340410950951E-5</v>
      </c>
      <c r="BE113" s="2">
        <f>SQRT(SUMSQ('(3) MB_Glaciers_R23p2-5.5km'!$BD113:BG113))</f>
        <v>7.7687490594325991E-5</v>
      </c>
      <c r="BF113" s="2">
        <f>SQRT(SUMSQ('(3) MB_Glaciers_R23p2-5.5km'!$BD113:BH113))</f>
        <v>8.6857254985144231E-5</v>
      </c>
      <c r="BG113" s="2">
        <f>SQRT(SUMSQ('(3) MB_Glaciers_R23p2-5.5km'!$BD113:BI113))</f>
        <v>9.5147355676683068E-5</v>
      </c>
      <c r="BH113" s="2">
        <f>SQRT(SUMSQ('(3) MB_Glaciers_R23p2-5.5km'!$BD113:BJ113))</f>
        <v>1.0277089004662803E-4</v>
      </c>
      <c r="BI113" s="2">
        <f>SQRT(SUMSQ('(3) MB_Glaciers_R23p2-5.5km'!$BD113:BK113))</f>
        <v>1.0986670282522808E-4</v>
      </c>
      <c r="BJ113" s="2">
        <f>SQRT(SUMSQ('(3) MB_Glaciers_R23p2-5.5km'!$BD113:BL113))</f>
        <v>1.1653123589148899E-4</v>
      </c>
      <c r="BK113" s="2">
        <f>SQRT(SUMSQ('(3) MB_Glaciers_R23p2-5.5km'!$BD113:BM113))</f>
        <v>1.2283470799048909E-4</v>
      </c>
      <c r="BL113" s="2">
        <f>SQRT(SUMSQ('(3) MB_Glaciers_R23p2-5.5km'!$BD113:BN113))</f>
        <v>1.2883012860282178E-4</v>
      </c>
      <c r="BM113" s="2">
        <f>SQRT(SUMSQ('(3) MB_Glaciers_R23p2-5.5km'!$BD113:BO113))</f>
        <v>1.345586808219019E-4</v>
      </c>
      <c r="BN113" s="2">
        <f>SQRT(SUMSQ('(3) MB_Glaciers_R23p2-5.5km'!$BD113:BP113))</f>
        <v>1.4005311539998436E-4</v>
      </c>
      <c r="BO113" s="2">
        <f>SQRT(SUMSQ('(3) MB_Glaciers_R23p2-5.5km'!$BD113:BQ113))</f>
        <v>1.4533998652109547E-4</v>
      </c>
      <c r="BP113" s="2">
        <f>SQRT(SUMSQ('(3) MB_Glaciers_R23p2-5.5km'!$BD113:BR113))</f>
        <v>1.5044117864023495E-4</v>
      </c>
      <c r="BQ113" s="2">
        <f>SQRT(SUMSQ('(3) MB_Glaciers_R23p2-5.5km'!$BD113:BS113))</f>
        <v>1.5537498118865198E-4</v>
      </c>
      <c r="BR113" s="2">
        <f>SQRT(SUMSQ('(3) MB_Glaciers_R23p2-5.5km'!$BD113:BT113))</f>
        <v>1.601568647547923E-4</v>
      </c>
      <c r="BS113" s="2">
        <f>SQRT(SUMSQ('(3) MB_Glaciers_R23p2-5.5km'!$BD113:BU113))</f>
        <v>1.648000542378421E-4</v>
      </c>
      <c r="BT113" s="2">
        <f>SQRT(SUMSQ('(3) MB_Glaciers_R23p2-5.5km'!$BD113:BV113))</f>
        <v>1.6931596033896678E-4</v>
      </c>
      <c r="BU113" s="2">
        <f>SQRT(SUMSQ('(3) MB_Glaciers_R23p2-5.5km'!$BD113:BW113))</f>
        <v>1.7371450997028846E-4</v>
      </c>
      <c r="BV113" s="2">
        <f>SQRT(SUMSQ('(3) MB_Glaciers_R23p2-5.5km'!$BD113:BX113))</f>
        <v>1.7800440309983435E-4</v>
      </c>
      <c r="BW113" s="2">
        <f>SQRT(SUMSQ('(3) MB_Glaciers_R23p2-5.5km'!$BD113:BY113))</f>
        <v>1.8219331511238053E-4</v>
      </c>
      <c r="BX113" s="2">
        <f>SQRT(SUMSQ('(3) MB_Glaciers_R23p2-5.5km'!$BD113:BZ113))</f>
        <v>1.8628805817966448E-4</v>
      </c>
      <c r="BY113" s="2">
        <f>SQRT(SUMSQ('(3) MB_Glaciers_R23p2-5.5km'!$BD113:CA113))</f>
        <v>1.9029471135336614E-4</v>
      </c>
      <c r="BZ113" s="2">
        <f>SQRT(SUMSQ('(3) MB_Glaciers_R23p2-5.5km'!$BD113:CB113))</f>
        <v>1.9421872648581499E-4</v>
      </c>
      <c r="CA113" s="2">
        <f>SQRT(SUMSQ('(3) MB_Glaciers_R23p2-5.5km'!$BD113:CC113))</f>
        <v>1.9806501525126207E-4</v>
      </c>
      <c r="CB113" s="2">
        <f>SQRT(SUMSQ('(3) MB_Glaciers_R23p2-5.5km'!$BD113:CD113))</f>
        <v>2.0183802123285283E-4</v>
      </c>
      <c r="CC113" s="2">
        <f>SQRT(SUMSQ('(3) MB_Glaciers_R23p2-5.5km'!$BD113:CE113))</f>
        <v>2.0554178009325605E-4</v>
      </c>
      <c r="CD113" s="2">
        <f>SQRT(SUMSQ('(3) MB_Glaciers_R23p2-5.5km'!$BD113:CF113))</f>
        <v>2.0917997015157855E-4</v>
      </c>
      <c r="CE113" s="2">
        <f>SQRT(SUMSQ('(3) MB_Glaciers_R23p2-5.5km'!$BD113:CG113))</f>
        <v>2.1275595517241384E-4</v>
      </c>
      <c r="CF113" s="2">
        <f>SQRT(SUMSQ('(3) MB_Glaciers_R23p2-5.5km'!$BD113:CH113))</f>
        <v>2.162728207843904E-4</v>
      </c>
      <c r="CG113" s="2">
        <f>SQRT(SUMSQ('(3) MB_Glaciers_R23p2-5.5km'!$BD113:CI113))</f>
        <v>2.1973340565045616E-4</v>
      </c>
      <c r="CH113" s="2">
        <f>SQRT(SUMSQ('(3) MB_Glaciers_R23p2-5.5km'!$BD113:CJ113))</f>
        <v>2.2314032828571977E-4</v>
      </c>
      <c r="CI113" s="2">
        <f>SQRT(SUMSQ('(3) MB_Glaciers_R23p2-5.5km'!$BD113:CK113))</f>
        <v>2.2649601024338079E-4</v>
      </c>
      <c r="CJ113" s="2">
        <f>SQRT(SUMSQ('(3) MB_Glaciers_R23p2-5.5km'!$BD113:CL113))</f>
        <v>2.2980269625241678E-4</v>
      </c>
      <c r="CK113" s="2">
        <f>SQRT(SUMSQ('(3) MB_Glaciers_R23p2-5.5km'!$BD113:CM113))</f>
        <v>2.3306247178297797E-4</v>
      </c>
      <c r="CL113" s="2">
        <f>SQRT(SUMSQ('(3) MB_Glaciers_R23p2-5.5km'!$BD113:CN113))</f>
        <v>2.3627727843003076E-4</v>
      </c>
      <c r="CM113" s="2">
        <f>SQRT(SUMSQ('(3) MB_Glaciers_R23p2-5.5km'!$BD113:CO113))</f>
        <v>2.3944892743759191E-4</v>
      </c>
      <c r="CN113" s="2">
        <f>SQRT(SUMSQ('(3) MB_Glaciers_R23p2-5.5km'!$BD113:CP113))</f>
        <v>2.4257911163108009E-4</v>
      </c>
      <c r="CO113" s="2">
        <f>SQRT(SUMSQ('(3) MB_Glaciers_R23p2-5.5km'!$BD113:CQ113))</f>
        <v>2.4566941598097819E-4</v>
      </c>
      <c r="CP113" s="2">
        <f>SQRT(SUMSQ('(3) MB_Glaciers_R23p2-5.5km'!$BD113:CR113))</f>
        <v>2.487213269849326E-4</v>
      </c>
      <c r="CQ113" s="2">
        <f>SQRT(SUMSQ('(3) MB_Glaciers_R23p2-5.5km'!$BD113:CS113))</f>
        <v>2.5173624102591317E-4</v>
      </c>
      <c r="CR113" s="2">
        <f>SQRT(SUMSQ('(3) MB_Glaciers_R23p2-5.5km'!$BD113:CT113))</f>
        <v>2.5471547183979128E-4</v>
      </c>
      <c r="CS113" s="2">
        <f>SQRT(SUMSQ('(3) MB_Glaciers_R23p2-5.5km'!$BD113:CU113))</f>
        <v>2.5766025720564355E-4</v>
      </c>
      <c r="CT113" s="2">
        <f>SQRT(SUMSQ('(3) MB_Glaciers_R23p2-5.5km'!$BD113:CV113))</f>
        <v>2.6057176495543268E-4</v>
      </c>
      <c r="CU113" s="2">
        <f>SQRT(SUMSQ('(3) MB_Glaciers_R23p2-5.5km'!$BD113:CW113))</f>
        <v>2.634510983858297E-4</v>
      </c>
      <c r="CV113" s="2">
        <f>SQRT(SUMSQ('(3) MB_Glaciers_R23p2-5.5km'!$BD113:CX113))</f>
        <v>2.6629930114330192E-4</v>
      </c>
    </row>
    <row r="114" spans="1:100" x14ac:dyDescent="0.2">
      <c r="A114" s="169" t="s">
        <v>220</v>
      </c>
      <c r="B114" s="3" t="s">
        <v>176</v>
      </c>
      <c r="C114" s="170">
        <f>'(3) MB_Glaciers_R23p2-5.5km'!C114</f>
        <v>0.02</v>
      </c>
      <c r="D114" s="170">
        <f>C114+'(3) MB_Glaciers_R23p2-5.5km'!D114</f>
        <v>0.03</v>
      </c>
      <c r="E114" s="170">
        <f>D114+'(3) MB_Glaciers_R23p2-5.5km'!E114</f>
        <v>7.0000000000000007E-2</v>
      </c>
      <c r="F114" s="170">
        <f>E114+'(3) MB_Glaciers_R23p2-5.5km'!F114</f>
        <v>0.08</v>
      </c>
      <c r="G114" s="170">
        <f>F114+'(3) MB_Glaciers_R23p2-5.5km'!G114</f>
        <v>0.12</v>
      </c>
      <c r="H114" s="170">
        <f>G114+'(3) MB_Glaciers_R23p2-5.5km'!H114</f>
        <v>0.16</v>
      </c>
      <c r="I114" s="170">
        <f>H114+'(3) MB_Glaciers_R23p2-5.5km'!I114</f>
        <v>0.17</v>
      </c>
      <c r="J114" s="170">
        <f>I114+'(3) MB_Glaciers_R23p2-5.5km'!J114</f>
        <v>0.2</v>
      </c>
      <c r="K114" s="170">
        <f>J114+'(3) MB_Glaciers_R23p2-5.5km'!K114</f>
        <v>0.22</v>
      </c>
      <c r="L114" s="170">
        <f>K114+'(3) MB_Glaciers_R23p2-5.5km'!L114</f>
        <v>0.25</v>
      </c>
      <c r="M114" s="170">
        <f>L114+'(3) MB_Glaciers_R23p2-5.5km'!M114</f>
        <v>0.27</v>
      </c>
      <c r="N114" s="170">
        <f>M114+'(3) MB_Glaciers_R23p2-5.5km'!N114</f>
        <v>0.29000000000000004</v>
      </c>
      <c r="O114" s="170">
        <f>N114+'(3) MB_Glaciers_R23p2-5.5km'!O114</f>
        <v>0.30000000000000004</v>
      </c>
      <c r="P114" s="170">
        <f>O114+'(3) MB_Glaciers_R23p2-5.5km'!P114</f>
        <v>0.32000000000000006</v>
      </c>
      <c r="Q114" s="170">
        <f>P114+'(3) MB_Glaciers_R23p2-5.5km'!Q114</f>
        <v>0.35000000000000009</v>
      </c>
      <c r="R114" s="170">
        <f>Q114+'(3) MB_Glaciers_R23p2-5.5km'!R114</f>
        <v>0.37000000000000011</v>
      </c>
      <c r="S114" s="170">
        <f>R114+'(3) MB_Glaciers_R23p2-5.5km'!S114</f>
        <v>0.38000000000000012</v>
      </c>
      <c r="T114" s="170">
        <f>S114+'(3) MB_Glaciers_R23p2-5.5km'!T114</f>
        <v>0.40000000000000013</v>
      </c>
      <c r="U114" s="170">
        <f>T114+'(3) MB_Glaciers_R23p2-5.5km'!U114</f>
        <v>0.43000000000000016</v>
      </c>
      <c r="V114" s="170">
        <f>U114+'(3) MB_Glaciers_R23p2-5.5km'!V114</f>
        <v>0.44000000000000017</v>
      </c>
      <c r="W114" s="170">
        <f>V114+'(3) MB_Glaciers_R23p2-5.5km'!W114</f>
        <v>0.46000000000000019</v>
      </c>
      <c r="X114" s="170">
        <f>W114+'(3) MB_Glaciers_R23p2-5.5km'!X114</f>
        <v>0.4800000000000002</v>
      </c>
      <c r="Y114" s="170">
        <f>X114+'(3) MB_Glaciers_R23p2-5.5km'!Y114</f>
        <v>0.49000000000000021</v>
      </c>
      <c r="Z114" s="170">
        <f>Y114+'(3) MB_Glaciers_R23p2-5.5km'!Z114</f>
        <v>0.50000000000000022</v>
      </c>
      <c r="AA114" s="170">
        <f>Z114+'(3) MB_Glaciers_R23p2-5.5km'!AA114</f>
        <v>0.51000000000000023</v>
      </c>
      <c r="AB114" s="170">
        <f>AA114+'(3) MB_Glaciers_R23p2-5.5km'!AB114</f>
        <v>0.54000000000000026</v>
      </c>
      <c r="AC114" s="170">
        <f>AB114+'(3) MB_Glaciers_R23p2-5.5km'!AC114</f>
        <v>0.56000000000000028</v>
      </c>
      <c r="AD114" s="170">
        <f>AC114+'(3) MB_Glaciers_R23p2-5.5km'!AD114</f>
        <v>0.57000000000000028</v>
      </c>
      <c r="AE114" s="170">
        <f>AD114+'(3) MB_Glaciers_R23p2-5.5km'!AE114</f>
        <v>0.57000000000000028</v>
      </c>
      <c r="AF114" s="170">
        <f>AE114+'(3) MB_Glaciers_R23p2-5.5km'!AF114</f>
        <v>0.58000000000000029</v>
      </c>
      <c r="AG114" s="170">
        <f>AF114+'(3) MB_Glaciers_R23p2-5.5km'!AG114</f>
        <v>0.5900000000000003</v>
      </c>
      <c r="AH114" s="170">
        <f>AG114+'(3) MB_Glaciers_R23p2-5.5km'!AH114</f>
        <v>0.61000000000000032</v>
      </c>
      <c r="AI114" s="170">
        <f>AH114+'(3) MB_Glaciers_R23p2-5.5km'!AI114</f>
        <v>0.63000000000000034</v>
      </c>
      <c r="AJ114" s="170">
        <f>AI114+'(3) MB_Glaciers_R23p2-5.5km'!AJ114</f>
        <v>0.67000000000000037</v>
      </c>
      <c r="AK114" s="170">
        <f>AJ114+'(3) MB_Glaciers_R23p2-5.5km'!AK114</f>
        <v>0.66000000000000036</v>
      </c>
      <c r="AL114" s="170">
        <f>AK114+'(3) MB_Glaciers_R23p2-5.5km'!AL114</f>
        <v>0.65000000000000036</v>
      </c>
      <c r="AM114" s="170">
        <f>AL114+'(3) MB_Glaciers_R23p2-5.5km'!AM114</f>
        <v>0.62000000000000033</v>
      </c>
      <c r="AN114" s="170">
        <f>AM114+'(3) MB_Glaciers_R23p2-5.5km'!AN114</f>
        <v>0.62000000000000033</v>
      </c>
      <c r="AO114" s="170">
        <f>AN114+'(3) MB_Glaciers_R23p2-5.5km'!AO114</f>
        <v>0.61000000000000032</v>
      </c>
      <c r="AP114" s="170">
        <f>AO114+'(3) MB_Glaciers_R23p2-5.5km'!AP114</f>
        <v>0.61000000000000032</v>
      </c>
      <c r="AQ114" s="170">
        <f>AP114+'(3) MB_Glaciers_R23p2-5.5km'!AQ114</f>
        <v>0.58000000000000029</v>
      </c>
      <c r="AR114" s="170">
        <f>AQ114+'(3) MB_Glaciers_R23p2-5.5km'!AR114</f>
        <v>0.5900000000000003</v>
      </c>
      <c r="AS114" s="170">
        <f>AR114+'(3) MB_Glaciers_R23p2-5.5km'!AS114</f>
        <v>0.61000000000000032</v>
      </c>
      <c r="AT114" s="170">
        <f>AS114+'(3) MB_Glaciers_R23p2-5.5km'!AT114</f>
        <v>0.60000000000000031</v>
      </c>
      <c r="AU114" s="170">
        <f>AT114+'(3) MB_Glaciers_R23p2-5.5km'!AU114</f>
        <v>0.60000000000000031</v>
      </c>
      <c r="AV114" s="170">
        <f>AU114+'(3) MB_Glaciers_R23p2-5.5km'!AV114</f>
        <v>0.63000000000000034</v>
      </c>
      <c r="AW114" s="2">
        <f>AV114+'(3) MB_Glaciers_R23p2-5.5km'!AW114</f>
        <v>0.65000000000000036</v>
      </c>
      <c r="BB114" s="2">
        <f>SQRT('(5) year_D_R23p2-5.5km'!BN112^2+'(5) year_D_R23p2-5.5km'!$M112^2)</f>
        <v>4.4365211745273271E-4</v>
      </c>
      <c r="BC114" s="2">
        <f>SQRT(SUMSQ('(3) MB_Glaciers_R23p2-5.5km'!$BD114:BE114))</f>
        <v>6.274188414771959E-4</v>
      </c>
      <c r="BD114" s="2">
        <f>SQRT(SUMSQ('(3) MB_Glaciers_R23p2-5.5km'!$BD114:BF114))</f>
        <v>7.6842800831364809E-4</v>
      </c>
      <c r="BE114" s="2">
        <f>SQRT(SUMSQ('(3) MB_Glaciers_R23p2-5.5km'!$BD114:BG114))</f>
        <v>8.8730423490546541E-4</v>
      </c>
      <c r="BF114" s="2">
        <f>SQRT(SUMSQ('(3) MB_Glaciers_R23p2-5.5km'!$BD114:BH114))</f>
        <v>9.9203629298603123E-4</v>
      </c>
      <c r="BG114" s="2">
        <f>SQRT(SUMSQ('(3) MB_Glaciers_R23p2-5.5km'!$BD114:BI114))</f>
        <v>1.0867213110645065E-3</v>
      </c>
      <c r="BH114" s="2">
        <f>SQRT(SUMSQ('(3) MB_Glaciers_R23p2-5.5km'!$BD114:BJ114))</f>
        <v>1.1737931714071493E-3</v>
      </c>
      <c r="BI114" s="2">
        <f>SQRT(SUMSQ('(3) MB_Glaciers_R23p2-5.5km'!$BD114:BK114))</f>
        <v>1.2548376829543918E-3</v>
      </c>
      <c r="BJ114" s="2">
        <f>SQRT(SUMSQ('(3) MB_Glaciers_R23p2-5.5km'!$BD114:BL114))</f>
        <v>1.3309563523581981E-3</v>
      </c>
      <c r="BK114" s="2">
        <f>SQRT(SUMSQ('(3) MB_Glaciers_R23p2-5.5km'!$BD114:BM114))</f>
        <v>1.4029511799071746E-3</v>
      </c>
      <c r="BL114" s="2">
        <f>SQRT(SUMSQ('(3) MB_Glaciers_R23p2-5.5km'!$BD114:BN114))</f>
        <v>1.4714276110373988E-3</v>
      </c>
      <c r="BM114" s="2">
        <f>SQRT(SUMSQ('(3) MB_Glaciers_R23p2-5.5km'!$BD114:BO114))</f>
        <v>1.5368560166272962E-3</v>
      </c>
      <c r="BN114" s="2">
        <f>SQRT(SUMSQ('(3) MB_Glaciers_R23p2-5.5km'!$BD114:BP114))</f>
        <v>1.5996104579440002E-3</v>
      </c>
      <c r="BO114" s="2">
        <f>SQRT(SUMSQ('(3) MB_Glaciers_R23p2-5.5km'!$BD114:BQ114))</f>
        <v>1.6599942224249178E-3</v>
      </c>
      <c r="BP114" s="2">
        <f>SQRT(SUMSQ('(3) MB_Glaciers_R23p2-5.5km'!$BD114:BR114))</f>
        <v>1.7182572624040908E-3</v>
      </c>
      <c r="BQ114" s="2">
        <f>SQRT(SUMSQ('(3) MB_Glaciers_R23p2-5.5km'!$BD114:BS114))</f>
        <v>1.774608469810931E-3</v>
      </c>
      <c r="BR114" s="2">
        <f>SQRT(SUMSQ('(3) MB_Glaciers_R23p2-5.5km'!$BD114:BT114))</f>
        <v>1.8292245412865496E-3</v>
      </c>
      <c r="BS114" s="2">
        <f>SQRT(SUMSQ('(3) MB_Glaciers_R23p2-5.5km'!$BD114:BU114))</f>
        <v>1.8822565244315881E-3</v>
      </c>
      <c r="BT114" s="2">
        <f>SQRT(SUMSQ('(3) MB_Glaciers_R23p2-5.5km'!$BD114:BV114))</f>
        <v>1.9338347460642997E-3</v>
      </c>
      <c r="BU114" s="2">
        <f>SQRT(SUMSQ('(3) MB_Glaciers_R23p2-5.5km'!$BD114:BW114))</f>
        <v>1.9840725859720629E-3</v>
      </c>
      <c r="BV114" s="2">
        <f>SQRT(SUMSQ('(3) MB_Glaciers_R23p2-5.5km'!$BD114:BX114))</f>
        <v>2.0330694104545867E-3</v>
      </c>
      <c r="BW114" s="2">
        <f>SQRT(SUMSQ('(3) MB_Glaciers_R23p2-5.5km'!$BD114:BY114))</f>
        <v>2.0809128835793328E-3</v>
      </c>
      <c r="BX114" s="2">
        <f>SQRT(SUMSQ('(3) MB_Glaciers_R23p2-5.5km'!$BD114:BZ114))</f>
        <v>2.1276808102642527E-3</v>
      </c>
      <c r="BY114" s="2">
        <f>SQRT(SUMSQ('(3) MB_Glaciers_R23p2-5.5km'!$BD114:CA114))</f>
        <v>2.1734426221290131E-3</v>
      </c>
      <c r="BZ114" s="2">
        <f>SQRT(SUMSQ('(3) MB_Glaciers_R23p2-5.5km'!$BD114:CB114))</f>
        <v>2.2182605872636636E-3</v>
      </c>
      <c r="CA114" s="2">
        <f>SQRT(SUMSQ('(3) MB_Glaciers_R23p2-5.5km'!$BD114:CC114))</f>
        <v>2.262190804138242E-3</v>
      </c>
      <c r="CB114" s="2">
        <f>SQRT(SUMSQ('(3) MB_Glaciers_R23p2-5.5km'!$BD114:CD114))</f>
        <v>2.3052840249409442E-3</v>
      </c>
      <c r="CC114" s="2">
        <f>SQRT(SUMSQ('(3) MB_Glaciers_R23p2-5.5km'!$BD114:CE114))</f>
        <v>2.3475863428142987E-3</v>
      </c>
      <c r="CD114" s="2">
        <f>SQRT(SUMSQ('(3) MB_Glaciers_R23p2-5.5km'!$BD114:CF114))</f>
        <v>2.3891397695171594E-3</v>
      </c>
      <c r="CE114" s="2">
        <f>SQRT(SUMSQ('(3) MB_Glaciers_R23p2-5.5km'!$BD114:CG114))</f>
        <v>2.4299827241379308E-3</v>
      </c>
      <c r="CF114" s="2">
        <f>SQRT(SUMSQ('(3) MB_Glaciers_R23p2-5.5km'!$BD114:CH114))</f>
        <v>2.4701504490474042E-3</v>
      </c>
      <c r="CG114" s="2">
        <f>SQRT(SUMSQ('(3) MB_Glaciers_R23p2-5.5km'!$BD114:CI114))</f>
        <v>2.5096753659087831E-3</v>
      </c>
      <c r="CH114" s="2">
        <f>SQRT(SUMSQ('(3) MB_Glaciers_R23p2-5.5km'!$BD114:CJ114))</f>
        <v>2.5485873819764701E-3</v>
      </c>
      <c r="CI114" s="2">
        <f>SQRT(SUMSQ('(3) MB_Glaciers_R23p2-5.5km'!$BD114:CK114))</f>
        <v>2.586914154913141E-3</v>
      </c>
      <c r="CJ114" s="2">
        <f>SQRT(SUMSQ('(3) MB_Glaciers_R23p2-5.5km'!$BD114:CL114))</f>
        <v>2.6246813227914479E-3</v>
      </c>
      <c r="CK114" s="2">
        <f>SQRT(SUMSQ('(3) MB_Glaciers_R23p2-5.5km'!$BD114:CM114))</f>
        <v>2.6619127047163957E-3</v>
      </c>
      <c r="CL114" s="2">
        <f>SQRT(SUMSQ('(3) MB_Glaciers_R23p2-5.5km'!$BD114:CN114))</f>
        <v>2.698630476528947E-3</v>
      </c>
      <c r="CM114" s="2">
        <f>SQRT(SUMSQ('(3) MB_Glaciers_R23p2-5.5km'!$BD114:CO114))</f>
        <v>2.7348553252724618E-3</v>
      </c>
      <c r="CN114" s="2">
        <f>SQRT(SUMSQ('(3) MB_Glaciers_R23p2-5.5km'!$BD114:CP114))</f>
        <v>2.7706065854775264E-3</v>
      </c>
      <c r="CO114" s="2">
        <f>SQRT(SUMSQ('(3) MB_Glaciers_R23p2-5.5km'!$BD114:CQ114))</f>
        <v>2.8059023598143488E-3</v>
      </c>
      <c r="CP114" s="2">
        <f>SQRT(SUMSQ('(3) MB_Glaciers_R23p2-5.5km'!$BD114:CR114))</f>
        <v>2.8407596262499976E-3</v>
      </c>
      <c r="CQ114" s="2">
        <f>SQRT(SUMSQ('(3) MB_Glaciers_R23p2-5.5km'!$BD114:CS114))</f>
        <v>2.8751943335107487E-3</v>
      </c>
      <c r="CR114" s="2">
        <f>SQRT(SUMSQ('(3) MB_Glaciers_R23p2-5.5km'!$BD114:CT114))</f>
        <v>2.9092214863727056E-3</v>
      </c>
      <c r="CS114" s="2">
        <f>SQRT(SUMSQ('(3) MB_Glaciers_R23p2-5.5km'!$BD114:CU114))</f>
        <v>2.9428552220747977E-3</v>
      </c>
      <c r="CT114" s="2">
        <f>SQRT(SUMSQ('(3) MB_Glaciers_R23p2-5.5km'!$BD114:CV114))</f>
        <v>2.9761088789580937E-3</v>
      </c>
      <c r="CU114" s="2">
        <f>SQRT(SUMSQ('(3) MB_Glaciers_R23p2-5.5km'!$BD114:CW114))</f>
        <v>3.0089950582766825E-3</v>
      </c>
      <c r="CV114" s="2">
        <f>SQRT(SUMSQ('(3) MB_Glaciers_R23p2-5.5km'!$BD114:CX114))</f>
        <v>3.0415256799924918E-3</v>
      </c>
    </row>
    <row r="115" spans="1:100" x14ac:dyDescent="0.2">
      <c r="A115" s="169" t="s">
        <v>218</v>
      </c>
      <c r="B115" s="3" t="s">
        <v>176</v>
      </c>
      <c r="C115" s="170">
        <f>'(3) MB_Glaciers_R23p2-5.5km'!C115</f>
        <v>0.01</v>
      </c>
      <c r="D115" s="170">
        <f>C115+'(3) MB_Glaciers_R23p2-5.5km'!D115</f>
        <v>0.02</v>
      </c>
      <c r="E115" s="170">
        <f>D115+'(3) MB_Glaciers_R23p2-5.5km'!E115</f>
        <v>0.03</v>
      </c>
      <c r="F115" s="170">
        <f>E115+'(3) MB_Glaciers_R23p2-5.5km'!F115</f>
        <v>0.04</v>
      </c>
      <c r="G115" s="170">
        <f>F115+'(3) MB_Glaciers_R23p2-5.5km'!G115</f>
        <v>0.05</v>
      </c>
      <c r="H115" s="170">
        <f>G115+'(3) MB_Glaciers_R23p2-5.5km'!H115</f>
        <v>6.0000000000000005E-2</v>
      </c>
      <c r="I115" s="170">
        <f>H115+'(3) MB_Glaciers_R23p2-5.5km'!I115</f>
        <v>7.0000000000000007E-2</v>
      </c>
      <c r="J115" s="170">
        <f>I115+'(3) MB_Glaciers_R23p2-5.5km'!J115</f>
        <v>0.08</v>
      </c>
      <c r="K115" s="170">
        <f>J115+'(3) MB_Glaciers_R23p2-5.5km'!K115</f>
        <v>0.09</v>
      </c>
      <c r="L115" s="170">
        <f>K115+'(3) MB_Glaciers_R23p2-5.5km'!L115</f>
        <v>9.9999999999999992E-2</v>
      </c>
      <c r="M115" s="170">
        <f>L115+'(3) MB_Glaciers_R23p2-5.5km'!M115</f>
        <v>0.10999999999999999</v>
      </c>
      <c r="N115" s="170">
        <f>M115+'(3) MB_Glaciers_R23p2-5.5km'!N115</f>
        <v>0.11999999999999998</v>
      </c>
      <c r="O115" s="170">
        <f>N115+'(3) MB_Glaciers_R23p2-5.5km'!O115</f>
        <v>0.12999999999999998</v>
      </c>
      <c r="P115" s="170">
        <f>O115+'(3) MB_Glaciers_R23p2-5.5km'!P115</f>
        <v>0.13999999999999999</v>
      </c>
      <c r="Q115" s="170">
        <f>P115+'(3) MB_Glaciers_R23p2-5.5km'!Q115</f>
        <v>0.15</v>
      </c>
      <c r="R115" s="170">
        <f>Q115+'(3) MB_Glaciers_R23p2-5.5km'!R115</f>
        <v>0.16</v>
      </c>
      <c r="S115" s="170">
        <f>R115+'(3) MB_Glaciers_R23p2-5.5km'!S115</f>
        <v>0.17</v>
      </c>
      <c r="T115" s="170">
        <f>S115+'(3) MB_Glaciers_R23p2-5.5km'!T115</f>
        <v>0.18000000000000002</v>
      </c>
      <c r="U115" s="170">
        <f>T115+'(3) MB_Glaciers_R23p2-5.5km'!U115</f>
        <v>0.2</v>
      </c>
      <c r="V115" s="170">
        <f>U115+'(3) MB_Glaciers_R23p2-5.5km'!V115</f>
        <v>0.21000000000000002</v>
      </c>
      <c r="W115" s="170">
        <f>V115+'(3) MB_Glaciers_R23p2-5.5km'!W115</f>
        <v>0.22000000000000003</v>
      </c>
      <c r="X115" s="170">
        <f>W115+'(3) MB_Glaciers_R23p2-5.5km'!X115</f>
        <v>0.23000000000000004</v>
      </c>
      <c r="Y115" s="170">
        <f>X115+'(3) MB_Glaciers_R23p2-5.5km'!Y115</f>
        <v>0.24000000000000005</v>
      </c>
      <c r="Z115" s="170">
        <f>Y115+'(3) MB_Glaciers_R23p2-5.5km'!Z115</f>
        <v>0.25000000000000006</v>
      </c>
      <c r="AA115" s="170">
        <f>Z115+'(3) MB_Glaciers_R23p2-5.5km'!AA115</f>
        <v>0.26000000000000006</v>
      </c>
      <c r="AB115" s="170">
        <f>AA115+'(3) MB_Glaciers_R23p2-5.5km'!AB115</f>
        <v>0.27000000000000007</v>
      </c>
      <c r="AC115" s="170">
        <f>AB115+'(3) MB_Glaciers_R23p2-5.5km'!AC115</f>
        <v>0.28000000000000008</v>
      </c>
      <c r="AD115" s="170">
        <f>AC115+'(3) MB_Glaciers_R23p2-5.5km'!AD115</f>
        <v>0.29000000000000009</v>
      </c>
      <c r="AE115" s="170">
        <f>AD115+'(3) MB_Glaciers_R23p2-5.5km'!AE115</f>
        <v>0.29000000000000009</v>
      </c>
      <c r="AF115" s="170">
        <f>AE115+'(3) MB_Glaciers_R23p2-5.5km'!AF115</f>
        <v>0.3000000000000001</v>
      </c>
      <c r="AG115" s="170">
        <f>AF115+'(3) MB_Glaciers_R23p2-5.5km'!AG115</f>
        <v>0.31000000000000011</v>
      </c>
      <c r="AH115" s="170">
        <f>AG115+'(3) MB_Glaciers_R23p2-5.5km'!AH115</f>
        <v>0.32000000000000012</v>
      </c>
      <c r="AI115" s="170">
        <f>AH115+'(3) MB_Glaciers_R23p2-5.5km'!AI115</f>
        <v>0.33000000000000013</v>
      </c>
      <c r="AJ115" s="170">
        <f>AI115+'(3) MB_Glaciers_R23p2-5.5km'!AJ115</f>
        <v>0.34000000000000014</v>
      </c>
      <c r="AK115" s="170">
        <f>AJ115+'(3) MB_Glaciers_R23p2-5.5km'!AK115</f>
        <v>0.34000000000000014</v>
      </c>
      <c r="AL115" s="170">
        <f>AK115+'(3) MB_Glaciers_R23p2-5.5km'!AL115</f>
        <v>0.34000000000000014</v>
      </c>
      <c r="AM115" s="170">
        <f>AL115+'(3) MB_Glaciers_R23p2-5.5km'!AM115</f>
        <v>0.34000000000000014</v>
      </c>
      <c r="AN115" s="170">
        <f>AM115+'(3) MB_Glaciers_R23p2-5.5km'!AN115</f>
        <v>0.35000000000000014</v>
      </c>
      <c r="AO115" s="170">
        <f>AN115+'(3) MB_Glaciers_R23p2-5.5km'!AO115</f>
        <v>0.36000000000000015</v>
      </c>
      <c r="AP115" s="170">
        <f>AO115+'(3) MB_Glaciers_R23p2-5.5km'!AP115</f>
        <v>0.37000000000000016</v>
      </c>
      <c r="AQ115" s="170">
        <f>AP115+'(3) MB_Glaciers_R23p2-5.5km'!AQ115</f>
        <v>0.37000000000000016</v>
      </c>
      <c r="AR115" s="170">
        <f>AQ115+'(3) MB_Glaciers_R23p2-5.5km'!AR115</f>
        <v>0.38000000000000017</v>
      </c>
      <c r="AS115" s="170">
        <f>AR115+'(3) MB_Glaciers_R23p2-5.5km'!AS115</f>
        <v>0.39000000000000018</v>
      </c>
      <c r="AT115" s="170">
        <f>AS115+'(3) MB_Glaciers_R23p2-5.5km'!AT115</f>
        <v>0.39000000000000018</v>
      </c>
      <c r="AU115" s="170">
        <f>AT115+'(3) MB_Glaciers_R23p2-5.5km'!AU115</f>
        <v>0.40000000000000019</v>
      </c>
      <c r="AV115" s="170">
        <f>AU115+'(3) MB_Glaciers_R23p2-5.5km'!AV115</f>
        <v>0.42000000000000021</v>
      </c>
      <c r="AW115" s="2">
        <f>AV115+'(3) MB_Glaciers_R23p2-5.5km'!AW115</f>
        <v>0.43000000000000022</v>
      </c>
      <c r="BB115" s="2">
        <f>SQRT('(5) year_D_R23p2-5.5km'!BN113^2+'(5) year_D_R23p2-5.5km'!$M113^2)</f>
        <v>9.1635893344771624E-5</v>
      </c>
      <c r="BC115" s="2">
        <f>SQRT(SUMSQ('(3) MB_Glaciers_R23p2-5.5km'!$BD115:BE115))</f>
        <v>1.2959272316835047E-4</v>
      </c>
      <c r="BD115" s="2">
        <f>SQRT(SUMSQ('(3) MB_Glaciers_R23p2-5.5km'!$BD115:BF115))</f>
        <v>1.5871802307010721E-4</v>
      </c>
      <c r="BE115" s="2">
        <f>SQRT(SUMSQ('(3) MB_Glaciers_R23p2-5.5km'!$BD115:BG115))</f>
        <v>1.8327178668954325E-4</v>
      </c>
      <c r="BF115" s="2">
        <f>SQRT(SUMSQ('(3) MB_Glaciers_R23p2-5.5km'!$BD115:BH115))</f>
        <v>2.0490408669782991E-4</v>
      </c>
      <c r="BG115" s="2">
        <f>SQRT(SUMSQ('(3) MB_Glaciers_R23p2-5.5km'!$BD115:BI115))</f>
        <v>2.2446118081879138E-4</v>
      </c>
      <c r="BH115" s="2">
        <f>SQRT(SUMSQ('(3) MB_Glaciers_R23p2-5.5km'!$BD115:BJ115))</f>
        <v>2.424457849575045E-4</v>
      </c>
      <c r="BI115" s="2">
        <f>SQRT(SUMSQ('(3) MB_Glaciers_R23p2-5.5km'!$BD115:BK115))</f>
        <v>2.5918544633670094E-4</v>
      </c>
      <c r="BJ115" s="2">
        <f>SQRT(SUMSQ('(3) MB_Glaciers_R23p2-5.5km'!$BD115:BL115))</f>
        <v>2.749076800343149E-4</v>
      </c>
      <c r="BK115" s="2">
        <f>SQRT(SUMSQ('(3) MB_Glaciers_R23p2-5.5km'!$BD115:BM115))</f>
        <v>2.897781383937436E-4</v>
      </c>
      <c r="BL115" s="2">
        <f>SQRT(SUMSQ('(3) MB_Glaciers_R23p2-5.5km'!$BD115:BN115))</f>
        <v>3.0392187555363298E-4</v>
      </c>
      <c r="BM115" s="2">
        <f>SQRT(SUMSQ('(3) MB_Glaciers_R23p2-5.5km'!$BD115:BO115))</f>
        <v>3.1743604614021441E-4</v>
      </c>
      <c r="BN115" s="2">
        <f>SQRT(SUMSQ('(3) MB_Glaciers_R23p2-5.5km'!$BD115:BP115))</f>
        <v>3.3039791212752343E-4</v>
      </c>
      <c r="BO115" s="2">
        <f>SQRT(SUMSQ('(3) MB_Glaciers_R23p2-5.5km'!$BD115:BQ115))</f>
        <v>3.4287011722709387E-4</v>
      </c>
      <c r="BP115" s="2">
        <f>SQRT(SUMSQ('(3) MB_Glaciers_R23p2-5.5km'!$BD115:BR115))</f>
        <v>3.5490428883913958E-4</v>
      </c>
      <c r="BQ115" s="2">
        <f>SQRT(SUMSQ('(3) MB_Glaciers_R23p2-5.5km'!$BD115:BS115))</f>
        <v>3.6654357337908655E-4</v>
      </c>
      <c r="BR115" s="2">
        <f>SQRT(SUMSQ('(3) MB_Glaciers_R23p2-5.5km'!$BD115:BT115))</f>
        <v>3.7782446735832784E-4</v>
      </c>
      <c r="BS115" s="2">
        <f>SQRT(SUMSQ('(3) MB_Glaciers_R23p2-5.5km'!$BD115:BU115))</f>
        <v>3.8877816950505143E-4</v>
      </c>
      <c r="BT115" s="2">
        <f>SQRT(SUMSQ('(3) MB_Glaciers_R23p2-5.5km'!$BD115:BV115))</f>
        <v>3.9943159869093093E-4</v>
      </c>
      <c r="BU115" s="2">
        <f>SQRT(SUMSQ('(3) MB_Glaciers_R23p2-5.5km'!$BD115:BW115))</f>
        <v>4.0980817339565992E-4</v>
      </c>
      <c r="BV115" s="2">
        <f>SQRT(SUMSQ('(3) MB_Glaciers_R23p2-5.5km'!$BD115:BX115))</f>
        <v>4.1992841762731611E-4</v>
      </c>
      <c r="BW115" s="2">
        <f>SQRT(SUMSQ('(3) MB_Glaciers_R23p2-5.5km'!$BD115:BY115))</f>
        <v>4.2981043830981583E-4</v>
      </c>
      <c r="BX115" s="2">
        <f>SQRT(SUMSQ('(3) MB_Glaciers_R23p2-5.5km'!$BD115:BZ115))</f>
        <v>4.3947030596977807E-4</v>
      </c>
      <c r="BY115" s="2">
        <f>SQRT(SUMSQ('(3) MB_Glaciers_R23p2-5.5km'!$BD115:CA115))</f>
        <v>4.4892236163758282E-4</v>
      </c>
      <c r="BZ115" s="2">
        <f>SQRT(SUMSQ('(3) MB_Glaciers_R23p2-5.5km'!$BD115:CB115))</f>
        <v>4.581794667238582E-4</v>
      </c>
      <c r="CA115" s="2">
        <f>SQRT(SUMSQ('(3) MB_Glaciers_R23p2-5.5km'!$BD115:CC115))</f>
        <v>4.6725320831049781E-4</v>
      </c>
      <c r="CB115" s="2">
        <f>SQRT(SUMSQ('(3) MB_Glaciers_R23p2-5.5km'!$BD115:CD115))</f>
        <v>4.7615406921032167E-4</v>
      </c>
      <c r="CC115" s="2">
        <f>SQRT(SUMSQ('(3) MB_Glaciers_R23p2-5.5km'!$BD115:CE115))</f>
        <v>4.8489156991500911E-4</v>
      </c>
      <c r="CD115" s="2">
        <f>SQRT(SUMSQ('(3) MB_Glaciers_R23p2-5.5km'!$BD115:CF115))</f>
        <v>4.9347438791059518E-4</v>
      </c>
      <c r="CE115" s="2">
        <f>SQRT(SUMSQ('(3) MB_Glaciers_R23p2-5.5km'!$BD115:CG115))</f>
        <v>5.0191045862068955E-4</v>
      </c>
      <c r="CF115" s="2">
        <f>SQRT(SUMSQ('(3) MB_Glaciers_R23p2-5.5km'!$BD115:CH115))</f>
        <v>5.1020706132111229E-4</v>
      </c>
      <c r="CG115" s="2">
        <f>SQRT(SUMSQ('(3) MB_Glaciers_R23p2-5.5km'!$BD115:CI115))</f>
        <v>5.1837089267340198E-4</v>
      </c>
      <c r="CH115" s="2">
        <f>SQRT(SUMSQ('(3) MB_Glaciers_R23p2-5.5km'!$BD115:CJ115))</f>
        <v>5.2640812999051793E-4</v>
      </c>
      <c r="CI115" s="2">
        <f>SQRT(SUMSQ('(3) MB_Glaciers_R23p2-5.5km'!$BD115:CK115))</f>
        <v>5.3432448593453803E-4</v>
      </c>
      <c r="CJ115" s="2">
        <f>SQRT(SUMSQ('(3) MB_Glaciers_R23p2-5.5km'!$BD115:CL115))</f>
        <v>5.4212525602327611E-4</v>
      </c>
      <c r="CK115" s="2">
        <f>SQRT(SUMSQ('(3) MB_Glaciers_R23p2-5.5km'!$BD115:CM115))</f>
        <v>5.498153600686298E-4</v>
      </c>
      <c r="CL115" s="2">
        <f>SQRT(SUMSQ('(3) MB_Glaciers_R23p2-5.5km'!$BD115:CN115))</f>
        <v>5.5739937846798089E-4</v>
      </c>
      <c r="CM115" s="2">
        <f>SQRT(SUMSQ('(3) MB_Glaciers_R23p2-5.5km'!$BD115:CO115))</f>
        <v>5.64881584109082E-4</v>
      </c>
      <c r="CN115" s="2">
        <f>SQRT(SUMSQ('(3) MB_Glaciers_R23p2-5.5km'!$BD115:CP115))</f>
        <v>5.7226597051954805E-4</v>
      </c>
      <c r="CO115" s="2">
        <f>SQRT(SUMSQ('(3) MB_Glaciers_R23p2-5.5km'!$BD115:CQ115))</f>
        <v>5.795562767874873E-4</v>
      </c>
      <c r="CP115" s="2">
        <f>SQRT(SUMSQ('(3) MB_Glaciers_R23p2-5.5km'!$BD115:CR115))</f>
        <v>5.8675600969471879E-4</v>
      </c>
      <c r="CQ115" s="2">
        <f>SQRT(SUMSQ('(3) MB_Glaciers_R23p2-5.5km'!$BD115:CS115))</f>
        <v>5.9386846343442354E-4</v>
      </c>
      <c r="CR115" s="2">
        <f>SQRT(SUMSQ('(3) MB_Glaciers_R23p2-5.5km'!$BD115:CT115))</f>
        <v>6.0089673722783484E-4</v>
      </c>
      <c r="CS115" s="2">
        <f>SQRT(SUMSQ('(3) MB_Glaciers_R23p2-5.5km'!$BD115:CU115))</f>
        <v>6.0784375110726607E-4</v>
      </c>
      <c r="CT115" s="2">
        <f>SQRT(SUMSQ('(3) MB_Glaciers_R23p2-5.5km'!$BD115:CV115))</f>
        <v>6.1471226009348994E-4</v>
      </c>
      <c r="CU115" s="2">
        <f>SQRT(SUMSQ('(3) MB_Glaciers_R23p2-5.5km'!$BD115:CW115))</f>
        <v>6.215048669627139E-4</v>
      </c>
      <c r="CV115" s="2">
        <f>SQRT(SUMSQ('(3) MB_Glaciers_R23p2-5.5km'!$BD115:CX115))</f>
        <v>6.2822403377094311E-4</v>
      </c>
    </row>
    <row r="116" spans="1:100" x14ac:dyDescent="0.2">
      <c r="A116" s="169" t="s">
        <v>145</v>
      </c>
      <c r="B116" s="3" t="s">
        <v>176</v>
      </c>
      <c r="C116" s="170">
        <f>'(3) MB_Glaciers_R23p2-5.5km'!C116</f>
        <v>-6.5000000000000006E-3</v>
      </c>
      <c r="D116" s="170">
        <f>C116+'(3) MB_Glaciers_R23p2-5.5km'!D116</f>
        <v>-1.3000000000000001E-2</v>
      </c>
      <c r="E116" s="170">
        <f>D116+'(3) MB_Glaciers_R23p2-5.5km'!E116</f>
        <v>-9.5000000000000015E-3</v>
      </c>
      <c r="F116" s="170">
        <f>E116+'(3) MB_Glaciers_R23p2-5.5km'!F116</f>
        <v>-1.6E-2</v>
      </c>
      <c r="G116" s="170">
        <f>F116+'(3) MB_Glaciers_R23p2-5.5km'!G116</f>
        <v>-2.5000000000000022E-3</v>
      </c>
      <c r="H116" s="170">
        <f>G116+'(3) MB_Glaciers_R23p2-5.5km'!H116</f>
        <v>9.9999999999999742E-4</v>
      </c>
      <c r="I116" s="170">
        <f>H116+'(3) MB_Glaciers_R23p2-5.5km'!I116</f>
        <v>-5.5000000000000032E-3</v>
      </c>
      <c r="J116" s="170">
        <f>I116+'(3) MB_Glaciers_R23p2-5.5km'!J116</f>
        <v>-2.0000000000000035E-3</v>
      </c>
      <c r="K116" s="170">
        <f>J116+'(3) MB_Glaciers_R23p2-5.5km'!K116</f>
        <v>1.4999999999999961E-3</v>
      </c>
      <c r="L116" s="170">
        <f>K116+'(3) MB_Glaciers_R23p2-5.5km'!L116</f>
        <v>4.9999999999999958E-3</v>
      </c>
      <c r="M116" s="170">
        <f>L116+'(3) MB_Glaciers_R23p2-5.5km'!M116</f>
        <v>8.4999999999999954E-3</v>
      </c>
      <c r="N116" s="170">
        <f>M116+'(3) MB_Glaciers_R23p2-5.5km'!N116</f>
        <v>1.1999999999999995E-2</v>
      </c>
      <c r="O116" s="170">
        <f>N116+'(3) MB_Glaciers_R23p2-5.5km'!O116</f>
        <v>5.4999999999999945E-3</v>
      </c>
      <c r="P116" s="170">
        <f>O116+'(3) MB_Glaciers_R23p2-5.5km'!P116</f>
        <v>8.9999999999999941E-3</v>
      </c>
      <c r="Q116" s="170">
        <f>P116+'(3) MB_Glaciers_R23p2-5.5km'!Q116</f>
        <v>1.2499999999999994E-2</v>
      </c>
      <c r="R116" s="170">
        <f>Q116+'(3) MB_Glaciers_R23p2-5.5km'!R116</f>
        <v>1.5999999999999993E-2</v>
      </c>
      <c r="S116" s="170">
        <f>R116+'(3) MB_Glaciers_R23p2-5.5km'!S116</f>
        <v>1.9499999999999993E-2</v>
      </c>
      <c r="T116" s="170">
        <f>S116+'(3) MB_Glaciers_R23p2-5.5km'!T116</f>
        <v>2.2999999999999993E-2</v>
      </c>
      <c r="U116" s="170">
        <f>T116+'(3) MB_Glaciers_R23p2-5.5km'!U116</f>
        <v>3.6499999999999991E-2</v>
      </c>
      <c r="V116" s="170">
        <f>U116+'(3) MB_Glaciers_R23p2-5.5km'!V116</f>
        <v>2.9999999999999992E-2</v>
      </c>
      <c r="W116" s="170">
        <f>V116+'(3) MB_Glaciers_R23p2-5.5km'!W116</f>
        <v>3.3499999999999988E-2</v>
      </c>
      <c r="X116" s="170">
        <f>W116+'(3) MB_Glaciers_R23p2-5.5km'!X116</f>
        <v>3.6999999999999991E-2</v>
      </c>
      <c r="Y116" s="170">
        <f>X116+'(3) MB_Glaciers_R23p2-5.5km'!Y116</f>
        <v>3.0499999999999992E-2</v>
      </c>
      <c r="Z116" s="170">
        <f>Y116+'(3) MB_Glaciers_R23p2-5.5km'!Z116</f>
        <v>3.3999999999999989E-2</v>
      </c>
      <c r="AA116" s="170">
        <f>Z116+'(3) MB_Glaciers_R23p2-5.5km'!AA116</f>
        <v>4.7499999999999987E-2</v>
      </c>
      <c r="AB116" s="170">
        <f>AA116+'(3) MB_Glaciers_R23p2-5.5km'!AB116</f>
        <v>5.099999999999999E-2</v>
      </c>
      <c r="AC116" s="170">
        <f>AB116+'(3) MB_Glaciers_R23p2-5.5km'!AC116</f>
        <v>6.4499999999999988E-2</v>
      </c>
      <c r="AD116" s="170">
        <f>AC116+'(3) MB_Glaciers_R23p2-5.5km'!AD116</f>
        <v>5.7999999999999989E-2</v>
      </c>
      <c r="AE116" s="170">
        <f>AD116+'(3) MB_Glaciers_R23p2-5.5km'!AE116</f>
        <v>4.1499999999999988E-2</v>
      </c>
      <c r="AF116" s="170">
        <f>AE116+'(3) MB_Glaciers_R23p2-5.5km'!AF116</f>
        <v>4.4999999999999984E-2</v>
      </c>
      <c r="AG116" s="170">
        <f>AF116+'(3) MB_Glaciers_R23p2-5.5km'!AG116</f>
        <v>4.8499999999999988E-2</v>
      </c>
      <c r="AH116" s="170">
        <f>AG116+'(3) MB_Glaciers_R23p2-5.5km'!AH116</f>
        <v>5.1999999999999991E-2</v>
      </c>
      <c r="AI116" s="170">
        <f>AH116+'(3) MB_Glaciers_R23p2-5.5km'!AI116</f>
        <v>5.5499999999999994E-2</v>
      </c>
      <c r="AJ116" s="170">
        <f>AI116+'(3) MB_Glaciers_R23p2-5.5km'!AJ116</f>
        <v>6.8999999999999992E-2</v>
      </c>
      <c r="AK116" s="170">
        <f>AJ116+'(3) MB_Glaciers_R23p2-5.5km'!AK116</f>
        <v>5.2499999999999991E-2</v>
      </c>
      <c r="AL116" s="170">
        <f>AK116+'(3) MB_Glaciers_R23p2-5.5km'!AL116</f>
        <v>3.599999999999999E-2</v>
      </c>
      <c r="AM116" s="170">
        <f>AL116+'(3) MB_Glaciers_R23p2-5.5km'!AM116</f>
        <v>1.949999999999999E-2</v>
      </c>
      <c r="AN116" s="170">
        <f>AM116+'(3) MB_Glaciers_R23p2-5.5km'!AN116</f>
        <v>1.2999999999999989E-2</v>
      </c>
      <c r="AO116" s="170">
        <f>AN116+'(3) MB_Glaciers_R23p2-5.5km'!AO116</f>
        <v>6.4999999999999884E-3</v>
      </c>
      <c r="AP116" s="170">
        <f>AO116+'(3) MB_Glaciers_R23p2-5.5km'!AP116</f>
        <v>9.9999999999999881E-3</v>
      </c>
      <c r="AQ116" s="170">
        <f>AP116+'(3) MB_Glaciers_R23p2-5.5km'!AQ116</f>
        <v>-6.5000000000000127E-3</v>
      </c>
      <c r="AR116" s="170">
        <f>AQ116+'(3) MB_Glaciers_R23p2-5.5km'!AR116</f>
        <v>-3.0000000000000131E-3</v>
      </c>
      <c r="AS116" s="170">
        <f>AR116+'(3) MB_Glaciers_R23p2-5.5km'!AS116</f>
        <v>4.9999999999998657E-4</v>
      </c>
      <c r="AT116" s="170">
        <f>AS116+'(3) MB_Glaciers_R23p2-5.5km'!AT116</f>
        <v>-1.6000000000000014E-2</v>
      </c>
      <c r="AU116" s="170">
        <f>AT116+'(3) MB_Glaciers_R23p2-5.5km'!AU116</f>
        <v>-2.2500000000000013E-2</v>
      </c>
      <c r="AV116" s="170">
        <f>AU116+'(3) MB_Glaciers_R23p2-5.5km'!AV116</f>
        <v>-9.0000000000000149E-3</v>
      </c>
      <c r="AW116" s="2">
        <f>AV116+'(3) MB_Glaciers_R23p2-5.5km'!AW116</f>
        <v>-5.5000000000000153E-3</v>
      </c>
      <c r="BB116" s="2">
        <f>SQRT('(5) year_D_R23p2-5.5km'!BN114^2+'(5) year_D_R23p2-5.5km'!$M114^2)</f>
        <v>4.2580832326702522E-3</v>
      </c>
      <c r="BC116" s="2">
        <f>SQRT(SUMSQ('(3) MB_Glaciers_R23p2-5.5km'!$BD116:BE116))</f>
        <v>6.0218390573557419E-3</v>
      </c>
      <c r="BD116" s="2">
        <f>SQRT(SUMSQ('(3) MB_Glaciers_R23p2-5.5km'!$BD116:BF116))</f>
        <v>7.3752165018420059E-3</v>
      </c>
      <c r="BE116" s="2">
        <f>SQRT(SUMSQ('(3) MB_Glaciers_R23p2-5.5km'!$BD116:BG116))</f>
        <v>8.5161664653405043E-3</v>
      </c>
      <c r="BF116" s="2">
        <f>SQRT(SUMSQ('(3) MB_Glaciers_R23p2-5.5km'!$BD116:BH116))</f>
        <v>9.5213635621027373E-3</v>
      </c>
      <c r="BG116" s="2">
        <f>SQRT(SUMSQ('(3) MB_Glaciers_R23p2-5.5km'!$BD116:BI116))</f>
        <v>1.043013120234282E-2</v>
      </c>
      <c r="BH116" s="2">
        <f>SQRT(SUMSQ('(3) MB_Glaciers_R23p2-5.5km'!$BD116:BJ116))</f>
        <v>1.1265829295459471E-2</v>
      </c>
      <c r="BI116" s="2">
        <f>SQRT(SUMSQ('(3) MB_Glaciers_R23p2-5.5km'!$BD116:BK116))</f>
        <v>1.2043678114711484E-2</v>
      </c>
      <c r="BJ116" s="2">
        <f>SQRT(SUMSQ('(3) MB_Glaciers_R23p2-5.5km'!$BD116:BL116))</f>
        <v>1.2774249698010757E-2</v>
      </c>
      <c r="BK116" s="2">
        <f>SQRT(SUMSQ('(3) MB_Glaciers_R23p2-5.5km'!$BD116:BM116))</f>
        <v>1.3465241481810693E-2</v>
      </c>
      <c r="BL116" s="2">
        <f>SQRT(SUMSQ('(3) MB_Glaciers_R23p2-5.5km'!$BD116:BN116))</f>
        <v>1.4122464408870817E-2</v>
      </c>
      <c r="BM116" s="2">
        <f>SQRT(SUMSQ('(3) MB_Glaciers_R23p2-5.5km'!$BD116:BO116))</f>
        <v>1.4750433003684012E-2</v>
      </c>
      <c r="BN116" s="2">
        <f>SQRT(SUMSQ('(3) MB_Glaciers_R23p2-5.5km'!$BD116:BP116))</f>
        <v>1.5352737430586053E-2</v>
      </c>
      <c r="BO116" s="2">
        <f>SQRT(SUMSQ('(3) MB_Glaciers_R23p2-5.5km'!$BD116:BQ116))</f>
        <v>1.5932288581018913E-2</v>
      </c>
      <c r="BP116" s="2">
        <f>SQRT(SUMSQ('(3) MB_Glaciers_R23p2-5.5km'!$BD116:BR116))</f>
        <v>1.6491485446896926E-2</v>
      </c>
      <c r="BQ116" s="2">
        <f>SQRT(SUMSQ('(3) MB_Glaciers_R23p2-5.5km'!$BD116:BS116))</f>
        <v>1.7032332930681009E-2</v>
      </c>
      <c r="BR116" s="2">
        <f>SQRT(SUMSQ('(3) MB_Glaciers_R23p2-5.5km'!$BD116:BT116))</f>
        <v>1.7556526930970949E-2</v>
      </c>
      <c r="BS116" s="2">
        <f>SQRT(SUMSQ('(3) MB_Glaciers_R23p2-5.5km'!$BD116:BU116))</f>
        <v>1.8065517172067225E-2</v>
      </c>
      <c r="BT116" s="2">
        <f>SQRT(SUMSQ('(3) MB_Glaciers_R23p2-5.5km'!$BD116:BV116))</f>
        <v>1.8560554504394616E-2</v>
      </c>
      <c r="BU116" s="2">
        <f>SQRT(SUMSQ('(3) MB_Glaciers_R23p2-5.5km'!$BD116:BW116))</f>
        <v>1.9042727124205471E-2</v>
      </c>
      <c r="BV116" s="2">
        <f>SQRT(SUMSQ('(3) MB_Glaciers_R23p2-5.5km'!$BD116:BX116))</f>
        <v>1.9512988729133689E-2</v>
      </c>
      <c r="BW116" s="2">
        <f>SQRT(SUMSQ('(3) MB_Glaciers_R23p2-5.5km'!$BD116:BY116))</f>
        <v>1.9972180701156445E-2</v>
      </c>
      <c r="BX116" s="2">
        <f>SQRT(SUMSQ('(3) MB_Glaciers_R23p2-5.5km'!$BD116:BZ116))</f>
        <v>2.0421049796129322E-2</v>
      </c>
      <c r="BY116" s="2">
        <f>SQRT(SUMSQ('(3) MB_Glaciers_R23p2-5.5km'!$BD116:CA116))</f>
        <v>2.0860262404685637E-2</v>
      </c>
      <c r="BZ116" s="2">
        <f>SQRT(SUMSQ('(3) MB_Glaciers_R23p2-5.5km'!$BD116:CB116))</f>
        <v>2.1290416163351259E-2</v>
      </c>
      <c r="CA116" s="2">
        <f>SQRT(SUMSQ('(3) MB_Glaciers_R23p2-5.5km'!$BD116:CC116))</f>
        <v>2.1712049493887858E-2</v>
      </c>
      <c r="CB116" s="2">
        <f>SQRT(SUMSQ('(3) MB_Glaciers_R23p2-5.5km'!$BD116:CD116))</f>
        <v>2.2125649505526014E-2</v>
      </c>
      <c r="CC116" s="2">
        <f>SQRT(SUMSQ('(3) MB_Glaciers_R23p2-5.5km'!$BD116:CE116))</f>
        <v>2.2531658590918935E-2</v>
      </c>
      <c r="CD116" s="2">
        <f>SQRT(SUMSQ('(3) MB_Glaciers_R23p2-5.5km'!$BD116:CF116))</f>
        <v>2.2930479970425362E-2</v>
      </c>
      <c r="CE116" s="2">
        <f>SQRT(SUMSQ('(3) MB_Glaciers_R23p2-5.5km'!$BD116:CG116))</f>
        <v>2.3322482382680153E-2</v>
      </c>
      <c r="CF116" s="2">
        <f>SQRT(SUMSQ('(3) MB_Glaciers_R23p2-5.5km'!$BD116:CH116))</f>
        <v>2.3708004076825481E-2</v>
      </c>
      <c r="CG116" s="2">
        <f>SQRT(SUMSQ('(3) MB_Glaciers_R23p2-5.5km'!$BD116:CI116))</f>
        <v>2.4087356229422964E-2</v>
      </c>
      <c r="CH116" s="2">
        <f>SQRT(SUMSQ('(3) MB_Glaciers_R23p2-5.5km'!$BD116:CJ116))</f>
        <v>2.4460825884247424E-2</v>
      </c>
      <c r="CI116" s="2">
        <f>SQRT(SUMSQ('(3) MB_Glaciers_R23p2-5.5km'!$BD116:CK116))</f>
        <v>2.4828678493947605E-2</v>
      </c>
      <c r="CJ116" s="2">
        <f>SQRT(SUMSQ('(3) MB_Glaciers_R23p2-5.5km'!$BD116:CL116))</f>
        <v>2.5191160127555932E-2</v>
      </c>
      <c r="CK116" s="2">
        <f>SQRT(SUMSQ('(3) MB_Glaciers_R23p2-5.5km'!$BD116:CM116))</f>
        <v>2.554849939602151E-2</v>
      </c>
      <c r="CL116" s="2">
        <f>SQRT(SUMSQ('(3) MB_Glaciers_R23p2-5.5km'!$BD116:CN116))</f>
        <v>2.5900909138577722E-2</v>
      </c>
      <c r="CM116" s="2">
        <f>SQRT(SUMSQ('(3) MB_Glaciers_R23p2-5.5km'!$BD116:CO116))</f>
        <v>2.6248587905279903E-2</v>
      </c>
      <c r="CN116" s="2">
        <f>SQRT(SUMSQ('(3) MB_Glaciers_R23p2-5.5km'!$BD116:CP116))</f>
        <v>2.6591721265039499E-2</v>
      </c>
      <c r="CO116" s="2">
        <f>SQRT(SUMSQ('(3) MB_Glaciers_R23p2-5.5km'!$BD116:CQ116))</f>
        <v>2.6930482963621383E-2</v>
      </c>
      <c r="CP116" s="2">
        <f>SQRT(SUMSQ('(3) MB_Glaciers_R23p2-5.5km'!$BD116:CR116))</f>
        <v>2.7265035952117302E-2</v>
      </c>
      <c r="CQ116" s="2">
        <f>SQRT(SUMSQ('(3) MB_Glaciers_R23p2-5.5km'!$BD116:CS116))</f>
        <v>2.7595533303174203E-2</v>
      </c>
      <c r="CR116" s="2">
        <f>SQRT(SUMSQ('(3) MB_Glaciers_R23p2-5.5km'!$BD116:CT116))</f>
        <v>2.7922119029596307E-2</v>
      </c>
      <c r="CS116" s="2">
        <f>SQRT(SUMSQ('(3) MB_Glaciers_R23p2-5.5km'!$BD116:CU116))</f>
        <v>2.824492881774163E-2</v>
      </c>
      <c r="CT116" s="2">
        <f>SQRT(SUMSQ('(3) MB_Glaciers_R23p2-5.5km'!$BD116:CV116))</f>
        <v>2.8564090686308205E-2</v>
      </c>
      <c r="CU116" s="2">
        <f>SQRT(SUMSQ('(3) MB_Glaciers_R23p2-5.5km'!$BD116:CW116))</f>
        <v>2.8879725579582412E-2</v>
      </c>
      <c r="CV116" s="2">
        <f>SQRT(SUMSQ('(3) MB_Glaciers_R23p2-5.5km'!$BD116:CX116))</f>
        <v>2.9191947902946359E-2</v>
      </c>
    </row>
    <row r="117" spans="1:100" x14ac:dyDescent="0.2">
      <c r="A117" s="169" t="s">
        <v>219</v>
      </c>
      <c r="B117" s="3" t="s">
        <v>176</v>
      </c>
      <c r="C117" s="170">
        <f>'(3) MB_Glaciers_R23p2-5.5km'!C117</f>
        <v>0</v>
      </c>
      <c r="D117" s="170">
        <f>C117+'(3) MB_Glaciers_R23p2-5.5km'!D117</f>
        <v>0</v>
      </c>
      <c r="E117" s="170">
        <f>D117+'(3) MB_Glaciers_R23p2-5.5km'!E117</f>
        <v>0.01</v>
      </c>
      <c r="F117" s="170">
        <f>E117+'(3) MB_Glaciers_R23p2-5.5km'!F117</f>
        <v>0.01</v>
      </c>
      <c r="G117" s="170">
        <f>F117+'(3) MB_Glaciers_R23p2-5.5km'!G117</f>
        <v>0.02</v>
      </c>
      <c r="H117" s="170">
        <f>G117+'(3) MB_Glaciers_R23p2-5.5km'!H117</f>
        <v>0.02</v>
      </c>
      <c r="I117" s="170">
        <f>H117+'(3) MB_Glaciers_R23p2-5.5km'!I117</f>
        <v>0.02</v>
      </c>
      <c r="J117" s="170">
        <f>I117+'(3) MB_Glaciers_R23p2-5.5km'!J117</f>
        <v>0.03</v>
      </c>
      <c r="K117" s="170">
        <f>J117+'(3) MB_Glaciers_R23p2-5.5km'!K117</f>
        <v>0.03</v>
      </c>
      <c r="L117" s="170">
        <f>K117+'(3) MB_Glaciers_R23p2-5.5km'!L117</f>
        <v>0.04</v>
      </c>
      <c r="M117" s="170">
        <f>L117+'(3) MB_Glaciers_R23p2-5.5km'!M117</f>
        <v>0.04</v>
      </c>
      <c r="N117" s="170">
        <f>M117+'(3) MB_Glaciers_R23p2-5.5km'!N117</f>
        <v>0.05</v>
      </c>
      <c r="O117" s="170">
        <f>N117+'(3) MB_Glaciers_R23p2-5.5km'!O117</f>
        <v>0.05</v>
      </c>
      <c r="P117" s="170">
        <f>O117+'(3) MB_Glaciers_R23p2-5.5km'!P117</f>
        <v>0.05</v>
      </c>
      <c r="Q117" s="170">
        <f>P117+'(3) MB_Glaciers_R23p2-5.5km'!Q117</f>
        <v>6.0000000000000005E-2</v>
      </c>
      <c r="R117" s="170">
        <f>Q117+'(3) MB_Glaciers_R23p2-5.5km'!R117</f>
        <v>6.0000000000000005E-2</v>
      </c>
      <c r="S117" s="170">
        <f>R117+'(3) MB_Glaciers_R23p2-5.5km'!S117</f>
        <v>6.0000000000000005E-2</v>
      </c>
      <c r="T117" s="170">
        <f>S117+'(3) MB_Glaciers_R23p2-5.5km'!T117</f>
        <v>6.0000000000000005E-2</v>
      </c>
      <c r="U117" s="170">
        <f>T117+'(3) MB_Glaciers_R23p2-5.5km'!U117</f>
        <v>7.0000000000000007E-2</v>
      </c>
      <c r="V117" s="170">
        <f>U117+'(3) MB_Glaciers_R23p2-5.5km'!V117</f>
        <v>7.0000000000000007E-2</v>
      </c>
      <c r="W117" s="170">
        <f>V117+'(3) MB_Glaciers_R23p2-5.5km'!W117</f>
        <v>7.0000000000000007E-2</v>
      </c>
      <c r="X117" s="170">
        <f>W117+'(3) MB_Glaciers_R23p2-5.5km'!X117</f>
        <v>7.0000000000000007E-2</v>
      </c>
      <c r="Y117" s="170">
        <f>X117+'(3) MB_Glaciers_R23p2-5.5km'!Y117</f>
        <v>7.0000000000000007E-2</v>
      </c>
      <c r="Z117" s="170">
        <f>Y117+'(3) MB_Glaciers_R23p2-5.5km'!Z117</f>
        <v>7.0000000000000007E-2</v>
      </c>
      <c r="AA117" s="170">
        <f>Z117+'(3) MB_Glaciers_R23p2-5.5km'!AA117</f>
        <v>0.08</v>
      </c>
      <c r="AB117" s="170">
        <f>AA117+'(3) MB_Glaciers_R23p2-5.5km'!AB117</f>
        <v>0.09</v>
      </c>
      <c r="AC117" s="170">
        <f>AB117+'(3) MB_Glaciers_R23p2-5.5km'!AC117</f>
        <v>9.9999999999999992E-2</v>
      </c>
      <c r="AD117" s="170">
        <f>AC117+'(3) MB_Glaciers_R23p2-5.5km'!AD117</f>
        <v>9.9999999999999992E-2</v>
      </c>
      <c r="AE117" s="170">
        <f>AD117+'(3) MB_Glaciers_R23p2-5.5km'!AE117</f>
        <v>9.9999999999999992E-2</v>
      </c>
      <c r="AF117" s="170">
        <f>AE117+'(3) MB_Glaciers_R23p2-5.5km'!AF117</f>
        <v>9.9999999999999992E-2</v>
      </c>
      <c r="AG117" s="170">
        <f>AF117+'(3) MB_Glaciers_R23p2-5.5km'!AG117</f>
        <v>9.9999999999999992E-2</v>
      </c>
      <c r="AH117" s="170">
        <f>AG117+'(3) MB_Glaciers_R23p2-5.5km'!AH117</f>
        <v>9.9999999999999992E-2</v>
      </c>
      <c r="AI117" s="170">
        <f>AH117+'(3) MB_Glaciers_R23p2-5.5km'!AI117</f>
        <v>9.9999999999999992E-2</v>
      </c>
      <c r="AJ117" s="170">
        <f>AI117+'(3) MB_Glaciers_R23p2-5.5km'!AJ117</f>
        <v>0.10999999999999999</v>
      </c>
      <c r="AK117" s="170">
        <f>AJ117+'(3) MB_Glaciers_R23p2-5.5km'!AK117</f>
        <v>0.10999999999999999</v>
      </c>
      <c r="AL117" s="170">
        <f>AK117+'(3) MB_Glaciers_R23p2-5.5km'!AL117</f>
        <v>0.10999999999999999</v>
      </c>
      <c r="AM117" s="170">
        <f>AL117+'(3) MB_Glaciers_R23p2-5.5km'!AM117</f>
        <v>0.10999999999999999</v>
      </c>
      <c r="AN117" s="170">
        <f>AM117+'(3) MB_Glaciers_R23p2-5.5km'!AN117</f>
        <v>0.10999999999999999</v>
      </c>
      <c r="AO117" s="170">
        <f>AN117+'(3) MB_Glaciers_R23p2-5.5km'!AO117</f>
        <v>0.10999999999999999</v>
      </c>
      <c r="AP117" s="170">
        <f>AO117+'(3) MB_Glaciers_R23p2-5.5km'!AP117</f>
        <v>0.10999999999999999</v>
      </c>
      <c r="AQ117" s="170">
        <f>AP117+'(3) MB_Glaciers_R23p2-5.5km'!AQ117</f>
        <v>0.10999999999999999</v>
      </c>
      <c r="AR117" s="170">
        <f>AQ117+'(3) MB_Glaciers_R23p2-5.5km'!AR117</f>
        <v>0.10999999999999999</v>
      </c>
      <c r="AS117" s="170">
        <f>AR117+'(3) MB_Glaciers_R23p2-5.5km'!AS117</f>
        <v>0.10999999999999999</v>
      </c>
      <c r="AT117" s="170">
        <f>AS117+'(3) MB_Glaciers_R23p2-5.5km'!AT117</f>
        <v>0.10999999999999999</v>
      </c>
      <c r="AU117" s="170">
        <f>AT117+'(3) MB_Glaciers_R23p2-5.5km'!AU117</f>
        <v>0.10999999999999999</v>
      </c>
      <c r="AV117" s="170">
        <f>AU117+'(3) MB_Glaciers_R23p2-5.5km'!AV117</f>
        <v>0.11999999999999998</v>
      </c>
      <c r="AW117" s="2">
        <f>AV117+'(3) MB_Glaciers_R23p2-5.5km'!AW117</f>
        <v>0.11999999999999998</v>
      </c>
      <c r="BB117" s="2">
        <f>SQRT('(5) year_D_R23p2-5.5km'!BN115^2+'(5) year_D_R23p2-5.5km'!$M115^2)</f>
        <v>3.9044317520324433E-5</v>
      </c>
      <c r="BC117" s="2">
        <f>SQRT(SUMSQ('(3) MB_Glaciers_R23p2-5.5km'!$BD117:BE117))</f>
        <v>5.5217003370844263E-5</v>
      </c>
      <c r="BD117" s="2">
        <f>SQRT(SUMSQ('(3) MB_Glaciers_R23p2-5.5km'!$BD117:BF117))</f>
        <v>6.7626741692053592E-5</v>
      </c>
      <c r="BE117" s="2">
        <f>SQRT(SUMSQ('(3) MB_Glaciers_R23p2-5.5km'!$BD117:BG117))</f>
        <v>7.8088635040648866E-5</v>
      </c>
      <c r="BF117" s="2">
        <f>SQRT(SUMSQ('(3) MB_Glaciers_R23p2-5.5km'!$BD117:BH117))</f>
        <v>8.7305748110531455E-5</v>
      </c>
      <c r="BG117" s="2">
        <f>SQRT(SUMSQ('(3) MB_Glaciers_R23p2-5.5km'!$BD117:BI117))</f>
        <v>9.563865528000423E-5</v>
      </c>
      <c r="BH117" s="2">
        <f>SQRT(SUMSQ('(3) MB_Glaciers_R23p2-5.5km'!$BD117:BJ117))</f>
        <v>1.0330155426902054E-4</v>
      </c>
      <c r="BI117" s="2">
        <f>SQRT(SUMSQ('(3) MB_Glaciers_R23p2-5.5km'!$BD117:BK117))</f>
        <v>1.1043400674168854E-4</v>
      </c>
      <c r="BJ117" s="2">
        <f>SQRT(SUMSQ('(3) MB_Glaciers_R23p2-5.5km'!$BD117:BL117))</f>
        <v>1.1713295256097331E-4</v>
      </c>
      <c r="BK117" s="2">
        <f>SQRT(SUMSQ('(3) MB_Glaciers_R23p2-5.5km'!$BD117:BM117))</f>
        <v>1.2346897305104282E-4</v>
      </c>
      <c r="BL117" s="2">
        <f>SQRT(SUMSQ('(3) MB_Glaciers_R23p2-5.5km'!$BD117:BN117))</f>
        <v>1.2949535141041569E-4</v>
      </c>
      <c r="BM117" s="2">
        <f>SQRT(SUMSQ('(3) MB_Glaciers_R23p2-5.5km'!$BD117:BO117))</f>
        <v>1.3525348338410721E-4</v>
      </c>
      <c r="BN117" s="2">
        <f>SQRT(SUMSQ('(3) MB_Glaciers_R23p2-5.5km'!$BD117:BP117))</f>
        <v>1.4077628883502676E-4</v>
      </c>
      <c r="BO117" s="2">
        <f>SQRT(SUMSQ('(3) MB_Glaciers_R23p2-5.5km'!$BD117:BQ117))</f>
        <v>1.4609045906146916E-4</v>
      </c>
      <c r="BP117" s="2">
        <f>SQRT(SUMSQ('(3) MB_Glaciers_R23p2-5.5km'!$BD117:BR117))</f>
        <v>1.5121799152025101E-4</v>
      </c>
      <c r="BQ117" s="2">
        <f>SQRT(SUMSQ('(3) MB_Glaciers_R23p2-5.5km'!$BD117:BS117))</f>
        <v>1.5617727008129773E-4</v>
      </c>
      <c r="BR117" s="2">
        <f>SQRT(SUMSQ('(3) MB_Glaciers_R23p2-5.5km'!$BD117:BT117))</f>
        <v>1.6098384521645185E-4</v>
      </c>
      <c r="BS117" s="2">
        <f>SQRT(SUMSQ('(3) MB_Glaciers_R23p2-5.5km'!$BD117:BU117))</f>
        <v>1.656510101125328E-4</v>
      </c>
      <c r="BT117" s="2">
        <f>SQRT(SUMSQ('(3) MB_Glaciers_R23p2-5.5km'!$BD117:BV117))</f>
        <v>1.7019023439060881E-4</v>
      </c>
      <c r="BU117" s="2">
        <f>SQRT(SUMSQ('(3) MB_Glaciers_R23p2-5.5km'!$BD117:BW117))</f>
        <v>1.7461149622106291E-4</v>
      </c>
      <c r="BV117" s="2">
        <f>SQRT(SUMSQ('(3) MB_Glaciers_R23p2-5.5km'!$BD117:BX117))</f>
        <v>1.7892354049477721E-4</v>
      </c>
      <c r="BW117" s="2">
        <f>SQRT(SUMSQ('(3) MB_Glaciers_R23p2-5.5km'!$BD117:BY117))</f>
        <v>1.8313408222887976E-4</v>
      </c>
      <c r="BX117" s="2">
        <f>SQRT(SUMSQ('(3) MB_Glaciers_R23p2-5.5km'!$BD117:BZ117))</f>
        <v>1.8724996877020301E-4</v>
      </c>
      <c r="BY117" s="2">
        <f>SQRT(SUMSQ('(3) MB_Glaciers_R23p2-5.5km'!$BD117:CA117))</f>
        <v>1.9127731056000843E-4</v>
      </c>
      <c r="BZ117" s="2">
        <f>SQRT(SUMSQ('(3) MB_Glaciers_R23p2-5.5km'!$BD117:CB117))</f>
        <v>1.9522158760162212E-4</v>
      </c>
      <c r="CA117" s="2">
        <f>SQRT(SUMSQ('(3) MB_Glaciers_R23p2-5.5km'!$BD117:CC117))</f>
        <v>1.9908773693104689E-4</v>
      </c>
      <c r="CB117" s="2">
        <f>SQRT(SUMSQ('(3) MB_Glaciers_R23p2-5.5km'!$BD117:CD117))</f>
        <v>2.0288022507616076E-4</v>
      </c>
      <c r="CC117" s="2">
        <f>SQRT(SUMSQ('(3) MB_Glaciers_R23p2-5.5km'!$BD117:CE117))</f>
        <v>2.0660310853804102E-4</v>
      </c>
      <c r="CD117" s="2">
        <f>SQRT(SUMSQ('(3) MB_Glaciers_R23p2-5.5km'!$BD117:CF117))</f>
        <v>2.1026008462903621E-4</v>
      </c>
      <c r="CE117" s="2">
        <f>SQRT(SUMSQ('(3) MB_Glaciers_R23p2-5.5km'!$BD117:CG117))</f>
        <v>2.1385453448275856E-4</v>
      </c>
      <c r="CF117" s="2">
        <f>SQRT(SUMSQ('(3) MB_Glaciers_R23p2-5.5km'!$BD117:CH117))</f>
        <v>2.1738955966068215E-4</v>
      </c>
      <c r="CG117" s="2">
        <f>SQRT(SUMSQ('(3) MB_Glaciers_R23p2-5.5km'!$BD117:CI117))</f>
        <v>2.20868013483377E-4</v>
      </c>
      <c r="CH117" s="2">
        <f>SQRT(SUMSQ('(3) MB_Glaciers_R23p2-5.5km'!$BD117:CJ117))</f>
        <v>2.2429252798682596E-4</v>
      </c>
      <c r="CI117" s="2">
        <f>SQRT(SUMSQ('(3) MB_Glaciers_R23p2-5.5km'!$BD117:CK117))</f>
        <v>2.2766553722807723E-4</v>
      </c>
      <c r="CJ117" s="2">
        <f>SQRT(SUMSQ('(3) MB_Glaciers_R23p2-5.5km'!$BD117:CL117))</f>
        <v>2.3098929752691342E-4</v>
      </c>
      <c r="CK117" s="2">
        <f>SQRT(SUMSQ('(3) MB_Glaciers_R23p2-5.5km'!$BD117:CM117))</f>
        <v>2.3426590512194649E-4</v>
      </c>
      <c r="CL117" s="2">
        <f>SQRT(SUMSQ('(3) MB_Glaciers_R23p2-5.5km'!$BD117:CN117))</f>
        <v>2.3749731163369566E-4</v>
      </c>
      <c r="CM117" s="2">
        <f>SQRT(SUMSQ('(3) MB_Glaciers_R23p2-5.5km'!$BD117:CO117))</f>
        <v>2.4068533765865478E-4</v>
      </c>
      <c r="CN117" s="2">
        <f>SQRT(SUMSQ('(3) MB_Glaciers_R23p2-5.5km'!$BD117:CP117))</f>
        <v>2.4383168476325748E-4</v>
      </c>
      <c r="CO117" s="2">
        <f>SQRT(SUMSQ('(3) MB_Glaciers_R23p2-5.5km'!$BD117:CQ117))</f>
        <v>2.4693794610208553E-4</v>
      </c>
      <c r="CP117" s="2">
        <f>SQRT(SUMSQ('(3) MB_Glaciers_R23p2-5.5km'!$BD117:CR117))</f>
        <v>2.5000561584841331E-4</v>
      </c>
      <c r="CQ117" s="2">
        <f>SQRT(SUMSQ('(3) MB_Glaciers_R23p2-5.5km'!$BD117:CS117))</f>
        <v>2.5303609759552551E-4</v>
      </c>
      <c r="CR117" s="2">
        <f>SQRT(SUMSQ('(3) MB_Glaciers_R23p2-5.5km'!$BD117:CT117))</f>
        <v>2.5603071186285488E-4</v>
      </c>
      <c r="CS117" s="2">
        <f>SQRT(SUMSQ('(3) MB_Glaciers_R23p2-5.5km'!$BD117:CU117))</f>
        <v>2.5899070282083128E-4</v>
      </c>
      <c r="CT117" s="2">
        <f>SQRT(SUMSQ('(3) MB_Glaciers_R23p2-5.5km'!$BD117:CV117))</f>
        <v>2.6191724433159426E-4</v>
      </c>
      <c r="CU117" s="2">
        <f>SQRT(SUMSQ('(3) MB_Glaciers_R23p2-5.5km'!$BD117:CW117))</f>
        <v>2.6481144538875951E-4</v>
      </c>
      <c r="CV117" s="2">
        <f>SQRT(SUMSQ('(3) MB_Glaciers_R23p2-5.5km'!$BD117:CX117))</f>
        <v>2.6767435502773114E-4</v>
      </c>
    </row>
    <row r="118" spans="1:100" x14ac:dyDescent="0.2">
      <c r="A118" s="169" t="s">
        <v>221</v>
      </c>
      <c r="B118" s="3" t="s">
        <v>176</v>
      </c>
      <c r="C118" s="170">
        <f>'(3) MB_Glaciers_R23p2-5.5km'!C118</f>
        <v>0.01</v>
      </c>
      <c r="D118" s="170">
        <f>C118+'(3) MB_Glaciers_R23p2-5.5km'!D118</f>
        <v>0.02</v>
      </c>
      <c r="E118" s="170">
        <f>D118+'(3) MB_Glaciers_R23p2-5.5km'!E118</f>
        <v>0.04</v>
      </c>
      <c r="F118" s="170">
        <f>E118+'(3) MB_Glaciers_R23p2-5.5km'!F118</f>
        <v>0.05</v>
      </c>
      <c r="G118" s="170">
        <f>F118+'(3) MB_Glaciers_R23p2-5.5km'!G118</f>
        <v>7.0000000000000007E-2</v>
      </c>
      <c r="H118" s="170">
        <f>G118+'(3) MB_Glaciers_R23p2-5.5km'!H118</f>
        <v>9.0000000000000011E-2</v>
      </c>
      <c r="I118" s="170">
        <f>H118+'(3) MB_Glaciers_R23p2-5.5km'!I118</f>
        <v>0.1</v>
      </c>
      <c r="J118" s="170">
        <f>I118+'(3) MB_Glaciers_R23p2-5.5km'!J118</f>
        <v>0.11</v>
      </c>
      <c r="K118" s="170">
        <f>J118+'(3) MB_Glaciers_R23p2-5.5km'!K118</f>
        <v>0.12</v>
      </c>
      <c r="L118" s="170">
        <f>K118+'(3) MB_Glaciers_R23p2-5.5km'!L118</f>
        <v>0.13999999999999999</v>
      </c>
      <c r="M118" s="170">
        <f>L118+'(3) MB_Glaciers_R23p2-5.5km'!M118</f>
        <v>0.15</v>
      </c>
      <c r="N118" s="170">
        <f>M118+'(3) MB_Glaciers_R23p2-5.5km'!N118</f>
        <v>0.16</v>
      </c>
      <c r="O118" s="170">
        <f>N118+'(3) MB_Glaciers_R23p2-5.5km'!O118</f>
        <v>0.17</v>
      </c>
      <c r="P118" s="170">
        <f>O118+'(3) MB_Glaciers_R23p2-5.5km'!P118</f>
        <v>0.18000000000000002</v>
      </c>
      <c r="Q118" s="170">
        <f>P118+'(3) MB_Glaciers_R23p2-5.5km'!Q118</f>
        <v>0.2</v>
      </c>
      <c r="R118" s="170">
        <f>Q118+'(3) MB_Glaciers_R23p2-5.5km'!R118</f>
        <v>0.21000000000000002</v>
      </c>
      <c r="S118" s="170">
        <f>R118+'(3) MB_Glaciers_R23p2-5.5km'!S118</f>
        <v>0.22000000000000003</v>
      </c>
      <c r="T118" s="170">
        <f>S118+'(3) MB_Glaciers_R23p2-5.5km'!T118</f>
        <v>0.24000000000000002</v>
      </c>
      <c r="U118" s="170">
        <f>T118+'(3) MB_Glaciers_R23p2-5.5km'!U118</f>
        <v>0.26</v>
      </c>
      <c r="V118" s="170">
        <f>U118+'(3) MB_Glaciers_R23p2-5.5km'!V118</f>
        <v>0.27</v>
      </c>
      <c r="W118" s="170">
        <f>V118+'(3) MB_Glaciers_R23p2-5.5km'!W118</f>
        <v>0.28000000000000003</v>
      </c>
      <c r="X118" s="170">
        <f>W118+'(3) MB_Glaciers_R23p2-5.5km'!X118</f>
        <v>0.30000000000000004</v>
      </c>
      <c r="Y118" s="170">
        <f>X118+'(3) MB_Glaciers_R23p2-5.5km'!Y118</f>
        <v>0.31000000000000005</v>
      </c>
      <c r="Z118" s="170">
        <f>Y118+'(3) MB_Glaciers_R23p2-5.5km'!Z118</f>
        <v>0.32000000000000006</v>
      </c>
      <c r="AA118" s="170">
        <f>Z118+'(3) MB_Glaciers_R23p2-5.5km'!AA118</f>
        <v>0.33000000000000007</v>
      </c>
      <c r="AB118" s="170">
        <f>AA118+'(3) MB_Glaciers_R23p2-5.5km'!AB118</f>
        <v>0.35000000000000009</v>
      </c>
      <c r="AC118" s="170">
        <f>AB118+'(3) MB_Glaciers_R23p2-5.5km'!AC118</f>
        <v>0.37000000000000011</v>
      </c>
      <c r="AD118" s="170">
        <f>AC118+'(3) MB_Glaciers_R23p2-5.5km'!AD118</f>
        <v>0.38000000000000012</v>
      </c>
      <c r="AE118" s="170">
        <f>AD118+'(3) MB_Glaciers_R23p2-5.5km'!AE118</f>
        <v>0.38000000000000012</v>
      </c>
      <c r="AF118" s="170">
        <f>AE118+'(3) MB_Glaciers_R23p2-5.5km'!AF118</f>
        <v>0.39000000000000012</v>
      </c>
      <c r="AG118" s="170">
        <f>AF118+'(3) MB_Glaciers_R23p2-5.5km'!AG118</f>
        <v>0.40000000000000013</v>
      </c>
      <c r="AH118" s="170">
        <f>AG118+'(3) MB_Glaciers_R23p2-5.5km'!AH118</f>
        <v>0.41000000000000014</v>
      </c>
      <c r="AI118" s="170">
        <f>AH118+'(3) MB_Glaciers_R23p2-5.5km'!AI118</f>
        <v>0.43000000000000016</v>
      </c>
      <c r="AJ118" s="170">
        <f>AI118+'(3) MB_Glaciers_R23p2-5.5km'!AJ118</f>
        <v>0.45000000000000018</v>
      </c>
      <c r="AK118" s="170">
        <f>AJ118+'(3) MB_Glaciers_R23p2-5.5km'!AK118</f>
        <v>0.44000000000000017</v>
      </c>
      <c r="AL118" s="170">
        <f>AK118+'(3) MB_Glaciers_R23p2-5.5km'!AL118</f>
        <v>0.44000000000000017</v>
      </c>
      <c r="AM118" s="170">
        <f>AL118+'(3) MB_Glaciers_R23p2-5.5km'!AM118</f>
        <v>0.42000000000000015</v>
      </c>
      <c r="AN118" s="170">
        <f>AM118+'(3) MB_Glaciers_R23p2-5.5km'!AN118</f>
        <v>0.42000000000000015</v>
      </c>
      <c r="AO118" s="170">
        <f>AN118+'(3) MB_Glaciers_R23p2-5.5km'!AO118</f>
        <v>0.41000000000000014</v>
      </c>
      <c r="AP118" s="170">
        <f>AO118+'(3) MB_Glaciers_R23p2-5.5km'!AP118</f>
        <v>0.42000000000000015</v>
      </c>
      <c r="AQ118" s="170">
        <f>AP118+'(3) MB_Glaciers_R23p2-5.5km'!AQ118</f>
        <v>0.40000000000000013</v>
      </c>
      <c r="AR118" s="170">
        <f>AQ118+'(3) MB_Glaciers_R23p2-5.5km'!AR118</f>
        <v>0.40000000000000013</v>
      </c>
      <c r="AS118" s="170">
        <f>AR118+'(3) MB_Glaciers_R23p2-5.5km'!AS118</f>
        <v>0.41000000000000014</v>
      </c>
      <c r="AT118" s="170">
        <f>AS118+'(3) MB_Glaciers_R23p2-5.5km'!AT118</f>
        <v>0.40000000000000013</v>
      </c>
      <c r="AU118" s="170">
        <f>AT118+'(3) MB_Glaciers_R23p2-5.5km'!AU118</f>
        <v>0.40000000000000013</v>
      </c>
      <c r="AV118" s="170">
        <f>AU118+'(3) MB_Glaciers_R23p2-5.5km'!AV118</f>
        <v>0.42000000000000015</v>
      </c>
      <c r="AW118" s="2">
        <f>AV118+'(3) MB_Glaciers_R23p2-5.5km'!AW118</f>
        <v>0.43000000000000016</v>
      </c>
      <c r="BB118" s="2">
        <f>SQRT('(5) year_D_R23p2-5.5km'!BN116^2+'(5) year_D_R23p2-5.5km'!$M116^2)</f>
        <v>1.1283575179600156E-4</v>
      </c>
      <c r="BC118" s="2">
        <f>SQRT(SUMSQ('(3) MB_Glaciers_R23p2-5.5km'!$BD118:BE118))</f>
        <v>1.5957385051046974E-4</v>
      </c>
      <c r="BD118" s="2">
        <f>SQRT(SUMSQ('(3) MB_Glaciers_R23p2-5.5km'!$BD118:BF118))</f>
        <v>1.9543725502090592E-4</v>
      </c>
      <c r="BE118" s="2">
        <f>SQRT(SUMSQ('(3) MB_Glaciers_R23p2-5.5km'!$BD118:BG118))</f>
        <v>2.2567150359200313E-4</v>
      </c>
      <c r="BF118" s="2">
        <f>SQRT(SUMSQ('(3) MB_Glaciers_R23p2-5.5km'!$BD118:BH118))</f>
        <v>2.5230841130815347E-4</v>
      </c>
      <c r="BG118" s="2">
        <f>SQRT(SUMSQ('(3) MB_Glaciers_R23p2-5.5km'!$BD118:BI118))</f>
        <v>2.7639001664353443E-4</v>
      </c>
      <c r="BH118" s="2">
        <f>SQRT(SUMSQ('(3) MB_Glaciers_R23p2-5.5km'!$BD118:BJ118))</f>
        <v>2.985353382492299E-4</v>
      </c>
      <c r="BI118" s="2">
        <f>SQRT(SUMSQ('(3) MB_Glaciers_R23p2-5.5km'!$BD118:BK118))</f>
        <v>3.1914770102093947E-4</v>
      </c>
      <c r="BJ118" s="2">
        <f>SQRT(SUMSQ('(3) MB_Glaciers_R23p2-5.5km'!$BD118:BL118))</f>
        <v>3.3850725538800473E-4</v>
      </c>
      <c r="BK118" s="2">
        <f>SQRT(SUMSQ('(3) MB_Glaciers_R23p2-5.5km'!$BD118:BM118))</f>
        <v>3.5681797717279987E-4</v>
      </c>
      <c r="BL118" s="2">
        <f>SQRT(SUMSQ('(3) MB_Glaciers_R23p2-5.5km'!$BD118:BN118))</f>
        <v>3.7423385164500763E-4</v>
      </c>
      <c r="BM118" s="2">
        <f>SQRT(SUMSQ('(3) MB_Glaciers_R23p2-5.5km'!$BD118:BO118))</f>
        <v>3.9087451004181183E-4</v>
      </c>
      <c r="BN118" s="2">
        <f>SQRT(SUMSQ('(3) MB_Glaciers_R23p2-5.5km'!$BD118:BP118))</f>
        <v>4.0683508880601162E-4</v>
      </c>
      <c r="BO118" s="2">
        <f>SQRT(SUMSQ('(3) MB_Glaciers_R23p2-5.5km'!$BD118:BQ118))</f>
        <v>4.2219272419970032E-4</v>
      </c>
      <c r="BP118" s="2">
        <f>SQRT(SUMSQ('(3) MB_Glaciers_R23p2-5.5km'!$BD118:BR118))</f>
        <v>4.3701098756270776E-4</v>
      </c>
      <c r="BQ118" s="2">
        <f>SQRT(SUMSQ('(3) MB_Glaciers_R23p2-5.5km'!$BD118:BS118))</f>
        <v>4.5134300718400631E-4</v>
      </c>
      <c r="BR118" s="2">
        <f>SQRT(SUMSQ('(3) MB_Glaciers_R23p2-5.5km'!$BD118:BT118))</f>
        <v>4.6523372300089213E-4</v>
      </c>
      <c r="BS118" s="2">
        <f>SQRT(SUMSQ('(3) MB_Glaciers_R23p2-5.5km'!$BD118:BU118))</f>
        <v>4.7872155153140923E-4</v>
      </c>
      <c r="BT118" s="2">
        <f>SQRT(SUMSQ('(3) MB_Glaciers_R23p2-5.5km'!$BD118:BV118))</f>
        <v>4.9183963929720891E-4</v>
      </c>
      <c r="BU118" s="2">
        <f>SQRT(SUMSQ('(3) MB_Glaciers_R23p2-5.5km'!$BD118:BW118))</f>
        <v>5.0461682261630704E-4</v>
      </c>
      <c r="BV118" s="2">
        <f>SQRT(SUMSQ('(3) MB_Glaciers_R23p2-5.5km'!$BD118:BX118))</f>
        <v>5.1707837370242656E-4</v>
      </c>
      <c r="BW118" s="2">
        <f>SQRT(SUMSQ('(3) MB_Glaciers_R23p2-5.5km'!$BD118:BY118))</f>
        <v>5.2924658849549066E-4</v>
      </c>
      <c r="BX118" s="2">
        <f>SQRT(SUMSQ('(3) MB_Glaciers_R23p2-5.5km'!$BD118:BZ118))</f>
        <v>5.4114125541995415E-4</v>
      </c>
      <c r="BY118" s="2">
        <f>SQRT(SUMSQ('(3) MB_Glaciers_R23p2-5.5km'!$BD118:CA118))</f>
        <v>5.5278003328706885E-4</v>
      </c>
      <c r="BZ118" s="2">
        <f>SQRT(SUMSQ('(3) MB_Glaciers_R23p2-5.5km'!$BD118:CB118))</f>
        <v>5.6417875898000789E-4</v>
      </c>
      <c r="CA118" s="2">
        <f>SQRT(SUMSQ('(3) MB_Glaciers_R23p2-5.5km'!$BD118:CC118))</f>
        <v>5.753517002387242E-4</v>
      </c>
      <c r="CB118" s="2">
        <f>SQRT(SUMSQ('(3) MB_Glaciers_R23p2-5.5km'!$BD118:CD118))</f>
        <v>5.8631176506271777E-4</v>
      </c>
      <c r="CC118" s="2">
        <f>SQRT(SUMSQ('(3) MB_Glaciers_R23p2-5.5km'!$BD118:CE118))</f>
        <v>5.9707067649845979E-4</v>
      </c>
      <c r="CD118" s="2">
        <f>SQRT(SUMSQ('(3) MB_Glaciers_R23p2-5.5km'!$BD118:CF118))</f>
        <v>6.076391195583916E-4</v>
      </c>
      <c r="CE118" s="2">
        <f>SQRT(SUMSQ('(3) MB_Glaciers_R23p2-5.5km'!$BD118:CG118))</f>
        <v>6.1802686551724125E-4</v>
      </c>
      <c r="CF118" s="2">
        <f>SQRT(SUMSQ('(3) MB_Glaciers_R23p2-5.5km'!$BD118:CH118))</f>
        <v>6.2824287770291121E-4</v>
      </c>
      <c r="CG118" s="2">
        <f>SQRT(SUMSQ('(3) MB_Glaciers_R23p2-5.5km'!$BD118:CI118))</f>
        <v>6.3829540204187894E-4</v>
      </c>
      <c r="CH118" s="2">
        <f>SQRT(SUMSQ('(3) MB_Glaciers_R23p2-5.5km'!$BD118:CJ118))</f>
        <v>6.4819204496134695E-4</v>
      </c>
      <c r="CI118" s="2">
        <f>SQRT(SUMSQ('(3) MB_Glaciers_R23p2-5.5km'!$BD118:CK118))</f>
        <v>6.5793984074118941E-4</v>
      </c>
      <c r="CJ118" s="2">
        <f>SQRT(SUMSQ('(3) MB_Glaciers_R23p2-5.5km'!$BD118:CL118))</f>
        <v>6.6754531001117111E-4</v>
      </c>
      <c r="CK118" s="2">
        <f>SQRT(SUMSQ('(3) MB_Glaciers_R23p2-5.5km'!$BD118:CM118))</f>
        <v>6.7701451077600947E-4</v>
      </c>
      <c r="CL118" s="2">
        <f>SQRT(SUMSQ('(3) MB_Glaciers_R23p2-5.5km'!$BD118:CN118))</f>
        <v>6.8635308310274843E-4</v>
      </c>
      <c r="CM118" s="2">
        <f>SQRT(SUMSQ('(3) MB_Glaciers_R23p2-5.5km'!$BD118:CO118))</f>
        <v>6.9556628840680397E-4</v>
      </c>
      <c r="CN118" s="2">
        <f>SQRT(SUMSQ('(3) MB_Glaciers_R23p2-5.5km'!$BD118:CP118))</f>
        <v>7.0465904411380826E-4</v>
      </c>
      <c r="CO118" s="2">
        <f>SQRT(SUMSQ('(3) MB_Glaciers_R23p2-5.5km'!$BD118:CQ118))</f>
        <v>7.1363595434559973E-4</v>
      </c>
      <c r="CP118" s="2">
        <f>SQRT(SUMSQ('(3) MB_Glaciers_R23p2-5.5km'!$BD118:CR118))</f>
        <v>7.2250133717393478E-4</v>
      </c>
      <c r="CQ118" s="2">
        <f>SQRT(SUMSQ('(3) MB_Glaciers_R23p2-5.5km'!$BD118:CS118))</f>
        <v>7.3125924889979525E-4</v>
      </c>
      <c r="CR118" s="2">
        <f>SQRT(SUMSQ('(3) MB_Glaciers_R23p2-5.5km'!$BD118:CT118))</f>
        <v>7.3991350574567941E-4</v>
      </c>
      <c r="CS118" s="2">
        <f>SQRT(SUMSQ('(3) MB_Glaciers_R23p2-5.5km'!$BD118:CU118))</f>
        <v>7.4846770329001526E-4</v>
      </c>
      <c r="CT118" s="2">
        <f>SQRT(SUMSQ('(3) MB_Glaciers_R23p2-5.5km'!$BD118:CV118))</f>
        <v>7.5692523392446051E-4</v>
      </c>
      <c r="CU118" s="2">
        <f>SQRT(SUMSQ('(3) MB_Glaciers_R23p2-5.5km'!$BD118:CW118))</f>
        <v>7.6528930257450229E-4</v>
      </c>
      <c r="CV118" s="2">
        <f>SQRT(SUMSQ('(3) MB_Glaciers_R23p2-5.5km'!$BD118:CX118))</f>
        <v>7.7356294088996858E-4</v>
      </c>
    </row>
    <row r="119" spans="1:100" x14ac:dyDescent="0.2">
      <c r="A119" s="169" t="s">
        <v>144</v>
      </c>
      <c r="B119" s="3" t="s">
        <v>176</v>
      </c>
      <c r="C119" s="170">
        <f>'(3) MB_Glaciers_R23p2-5.5km'!C119</f>
        <v>-7.9953999999999997E-3</v>
      </c>
      <c r="D119" s="170">
        <f>C119+'(3) MB_Glaciers_R23p2-5.5km'!D119</f>
        <v>4.0092000000000044E-3</v>
      </c>
      <c r="E119" s="170">
        <f>D119+'(3) MB_Glaciers_R23p2-5.5km'!E119</f>
        <v>8.6013800000000001E-2</v>
      </c>
      <c r="F119" s="170">
        <f>E119+'(3) MB_Glaciers_R23p2-5.5km'!F119</f>
        <v>8.8018400000000011E-2</v>
      </c>
      <c r="G119" s="170">
        <f>F119+'(3) MB_Glaciers_R23p2-5.5km'!G119</f>
        <v>0.23002299999999998</v>
      </c>
      <c r="H119" s="170">
        <f>G119+'(3) MB_Glaciers_R23p2-5.5km'!H119</f>
        <v>0.33202759999999998</v>
      </c>
      <c r="I119" s="170">
        <f>H119+'(3) MB_Glaciers_R23p2-5.5km'!I119</f>
        <v>0.31403219999999998</v>
      </c>
      <c r="J119" s="170">
        <f>I119+'(3) MB_Glaciers_R23p2-5.5km'!J119</f>
        <v>0.40603679999999998</v>
      </c>
      <c r="K119" s="170">
        <f>J119+'(3) MB_Glaciers_R23p2-5.5km'!K119</f>
        <v>0.44804139999999998</v>
      </c>
      <c r="L119" s="170">
        <f>K119+'(3) MB_Glaciers_R23p2-5.5km'!L119</f>
        <v>0.48004599999999997</v>
      </c>
      <c r="M119" s="170">
        <f>L119+'(3) MB_Glaciers_R23p2-5.5km'!M119</f>
        <v>0.4820506</v>
      </c>
      <c r="N119" s="170">
        <f>M119+'(3) MB_Glaciers_R23p2-5.5km'!N119</f>
        <v>0.53405519999999995</v>
      </c>
      <c r="O119" s="170">
        <f>N119+'(3) MB_Glaciers_R23p2-5.5km'!O119</f>
        <v>0.51605979999999996</v>
      </c>
      <c r="P119" s="170">
        <f>O119+'(3) MB_Glaciers_R23p2-5.5km'!P119</f>
        <v>0.56806439999999991</v>
      </c>
      <c r="Q119" s="170">
        <f>P119+'(3) MB_Glaciers_R23p2-5.5km'!Q119</f>
        <v>0.64006899999999989</v>
      </c>
      <c r="R119" s="170">
        <f>Q119+'(3) MB_Glaciers_R23p2-5.5km'!R119</f>
        <v>0.67207359999999994</v>
      </c>
      <c r="S119" s="170">
        <f>R119+'(3) MB_Glaciers_R23p2-5.5km'!S119</f>
        <v>0.71394179999999996</v>
      </c>
      <c r="T119" s="170">
        <f>S119+'(3) MB_Glaciers_R23p2-5.5km'!T119</f>
        <v>0.7670804</v>
      </c>
      <c r="U119" s="170">
        <f>T119+'(3) MB_Glaciers_R23p2-5.5km'!U119</f>
        <v>0.83147207720000005</v>
      </c>
      <c r="V119" s="170">
        <f>U119+'(3) MB_Glaciers_R23p2-5.5km'!V119</f>
        <v>0.78700532460000006</v>
      </c>
      <c r="W119" s="170">
        <f>V119+'(3) MB_Glaciers_R23p2-5.5km'!W119</f>
        <v>0.77374834219999999</v>
      </c>
      <c r="X119" s="170">
        <f>W119+'(3) MB_Glaciers_R23p2-5.5km'!X119</f>
        <v>0.82639188740000002</v>
      </c>
      <c r="Y119" s="170">
        <f>X119+'(3) MB_Glaciers_R23p2-5.5km'!Y119</f>
        <v>0.78505094540000009</v>
      </c>
      <c r="Z119" s="170">
        <f>Y119+'(3) MB_Glaciers_R23p2-5.5km'!Z119</f>
        <v>0.81965301960000003</v>
      </c>
      <c r="AA119" s="170">
        <f>Z119+'(3) MB_Glaciers_R23p2-5.5km'!AA119</f>
        <v>0.87023207359999999</v>
      </c>
      <c r="AB119" s="170">
        <f>AA119+'(3) MB_Glaciers_R23p2-5.5km'!AB119</f>
        <v>0.97548514639999995</v>
      </c>
      <c r="AC119" s="170">
        <f>AB119+'(3) MB_Glaciers_R23p2-5.5km'!AC119</f>
        <v>1.0455004206</v>
      </c>
      <c r="AD119" s="170">
        <f>AC119+'(3) MB_Glaciers_R23p2-5.5km'!AD119</f>
        <v>0.98028744420000002</v>
      </c>
      <c r="AE119" s="170">
        <f>AD119+'(3) MB_Glaciers_R23p2-5.5km'!AE119</f>
        <v>0.88979622660000002</v>
      </c>
      <c r="AF119" s="170">
        <f>AE119+'(3) MB_Glaciers_R23p2-5.5km'!AF119</f>
        <v>0.93410062840000008</v>
      </c>
      <c r="AG119" s="170">
        <f>AF119+'(3) MB_Glaciers_R23p2-5.5km'!AG119</f>
        <v>0.94391726560000011</v>
      </c>
      <c r="AH119" s="170">
        <f>AG119+'(3) MB_Glaciers_R23p2-5.5km'!AH119</f>
        <v>0.92922274560000007</v>
      </c>
      <c r="AI119" s="170">
        <f>AH119+'(3) MB_Glaciers_R23p2-5.5km'!AI119</f>
        <v>0.98001024840000006</v>
      </c>
      <c r="AJ119" s="170">
        <f>AI119+'(3) MB_Glaciers_R23p2-5.5km'!AJ119</f>
        <v>1.0763346068000001</v>
      </c>
      <c r="AK119" s="170">
        <f>AJ119+'(3) MB_Glaciers_R23p2-5.5km'!AK119</f>
        <v>0.95811739080000013</v>
      </c>
      <c r="AL119" s="170">
        <f>AK119+'(3) MB_Glaciers_R23p2-5.5km'!AL119</f>
        <v>0.85642852200000008</v>
      </c>
      <c r="AM119" s="170">
        <f>AL119+'(3) MB_Glaciers_R23p2-5.5km'!AM119</f>
        <v>0.65792519800000004</v>
      </c>
      <c r="AN119" s="170">
        <f>AM119+'(3) MB_Glaciers_R23p2-5.5km'!AN119</f>
        <v>0.6175811174000001</v>
      </c>
      <c r="AO119" s="170">
        <f>AN119+'(3) MB_Glaciers_R23p2-5.5km'!AO119</f>
        <v>0.4919720264000001</v>
      </c>
      <c r="AP119" s="170">
        <f>AO119+'(3) MB_Glaciers_R23p2-5.5km'!AP119</f>
        <v>0.48101785820000009</v>
      </c>
      <c r="AQ119" s="170">
        <f>AP119+'(3) MB_Glaciers_R23p2-5.5km'!AQ119</f>
        <v>0.30505572540000009</v>
      </c>
      <c r="AR119" s="170">
        <f>AQ119+'(3) MB_Glaciers_R23p2-5.5km'!AR119</f>
        <v>0.29405145980000008</v>
      </c>
      <c r="AS119" s="170">
        <f>AR119+'(3) MB_Glaciers_R23p2-5.5km'!AS119</f>
        <v>0.34851657040000011</v>
      </c>
      <c r="AT119" s="170">
        <f>AS119+'(3) MB_Glaciers_R23p2-5.5km'!AT119</f>
        <v>0.22309390860000011</v>
      </c>
      <c r="AU119" s="170">
        <f>AT119+'(3) MB_Glaciers_R23p2-5.5km'!AU119</f>
        <v>-8.7385983999998806E-3</v>
      </c>
      <c r="AV119" s="170">
        <f>AU119+'(3) MB_Glaciers_R23p2-5.5km'!AV119</f>
        <v>2.7490036800000131E-2</v>
      </c>
      <c r="AW119" s="2">
        <f>AV119+'(3) MB_Glaciers_R23p2-5.5km'!AW119</f>
        <v>8.3567033800000148E-2</v>
      </c>
      <c r="BB119" s="2">
        <f>SQRT('(5) year_D_R23p2-5.5km'!BN117^2+'(5) year_D_R23p2-5.5km'!$M117^2)</f>
        <v>7.575973949311339E-2</v>
      </c>
      <c r="BC119" s="2">
        <f>SQRT(SUMSQ('(3) MB_Glaciers_R23p2-5.5km'!$BD119:BE119))</f>
        <v>0.10714045107301354</v>
      </c>
      <c r="BD119" s="2">
        <f>SQRT(SUMSQ('(3) MB_Glaciers_R23p2-5.5km'!$BD119:BF119))</f>
        <v>0.13055684288725786</v>
      </c>
      <c r="BE119" s="2">
        <f>SQRT(SUMSQ('(3) MB_Glaciers_R23p2-5.5km'!$BD119:BG119))</f>
        <v>0.14730869242002831</v>
      </c>
      <c r="BF119" s="2">
        <f>SQRT(SUMSQ('(3) MB_Glaciers_R23p2-5.5km'!$BD119:BH119))</f>
        <v>0.15987089095364559</v>
      </c>
      <c r="BG119" s="2">
        <f>SQRT(SUMSQ('(3) MB_Glaciers_R23p2-5.5km'!$BD119:BI119))</f>
        <v>0.1695129286971773</v>
      </c>
      <c r="BH119" s="2">
        <f>SQRT(SUMSQ('(3) MB_Glaciers_R23p2-5.5km'!$BD119:BJ119))</f>
        <v>0.17698008132147947</v>
      </c>
      <c r="BI119" s="2">
        <f>SQRT(SUMSQ('(3) MB_Glaciers_R23p2-5.5km'!$BD119:BK119))</f>
        <v>0.182772994458791</v>
      </c>
      <c r="BJ119" s="2">
        <f>SQRT(SUMSQ('(3) MB_Glaciers_R23p2-5.5km'!$BD119:BL119))</f>
        <v>0.18725240082223618</v>
      </c>
      <c r="BK119" s="2">
        <f>SQRT(SUMSQ('(3) MB_Glaciers_R23p2-5.5km'!$BD119:BM119))</f>
        <v>0.19069112660644455</v>
      </c>
      <c r="BL119" s="2">
        <f>SQRT(SUMSQ('(3) MB_Glaciers_R23p2-5.5km'!$BD119:BN119))</f>
        <v>0.19329163879149835</v>
      </c>
      <c r="BM119" s="2">
        <f>SQRT(SUMSQ('(3) MB_Glaciers_R23p2-5.5km'!$BD119:BO119))</f>
        <v>0.19522823409321546</v>
      </c>
      <c r="BN119" s="2">
        <f>SQRT(SUMSQ('(3) MB_Glaciers_R23p2-5.5km'!$BD119:BP119))</f>
        <v>0.19664280660564315</v>
      </c>
      <c r="BO119" s="2">
        <f>SQRT(SUMSQ('(3) MB_Glaciers_R23p2-5.5km'!$BD119:BQ119))</f>
        <v>0.19765194093917535</v>
      </c>
      <c r="BP119" s="2">
        <f>SQRT(SUMSQ('(3) MB_Glaciers_R23p2-5.5km'!$BD119:BR119))</f>
        <v>0.19836837598756393</v>
      </c>
      <c r="BQ119" s="2">
        <f>SQRT(SUMSQ('(3) MB_Glaciers_R23p2-5.5km'!$BD119:BS119))</f>
        <v>0.19889263592851</v>
      </c>
      <c r="BR119" s="2">
        <f>SQRT(SUMSQ('(3) MB_Glaciers_R23p2-5.5km'!$BD119:BT119))</f>
        <v>0.19934523235664608</v>
      </c>
      <c r="BS119" s="2">
        <f>SQRT(SUMSQ('(3) MB_Glaciers_R23p2-5.5km'!$BD119:BU119))</f>
        <v>0.19988143694010529</v>
      </c>
      <c r="BT119" s="2">
        <f>SQRT(SUMSQ('(3) MB_Glaciers_R23p2-5.5km'!$BD119:BV119))</f>
        <v>0.20055077812329836</v>
      </c>
      <c r="BU119" s="2">
        <f>SQRT(SUMSQ('(3) MB_Glaciers_R23p2-5.5km'!$BD119:BW119))</f>
        <v>0.20123397819552455</v>
      </c>
      <c r="BV119" s="2">
        <f>SQRT(SUMSQ('(3) MB_Glaciers_R23p2-5.5km'!$BD119:BX119))</f>
        <v>0.20214055497806582</v>
      </c>
      <c r="BW119" s="2">
        <f>SQRT(SUMSQ('(3) MB_Glaciers_R23p2-5.5km'!$BD119:BY119))</f>
        <v>0.20300218054377353</v>
      </c>
      <c r="BX119" s="2">
        <f>SQRT(SUMSQ('(3) MB_Glaciers_R23p2-5.5km'!$BD119:BZ119))</f>
        <v>0.20385486035591927</v>
      </c>
      <c r="BY119" s="2">
        <f>SQRT(SUMSQ('(3) MB_Glaciers_R23p2-5.5km'!$BD119:CA119))</f>
        <v>0.20459509364495682</v>
      </c>
      <c r="BZ119" s="2">
        <f>SQRT(SUMSQ('(3) MB_Glaciers_R23p2-5.5km'!$BD119:CB119))</f>
        <v>0.20513644835557523</v>
      </c>
      <c r="CA119" s="2">
        <f>SQRT(SUMSQ('(3) MB_Glaciers_R23p2-5.5km'!$BD119:CC119))</f>
        <v>0.20565949884626702</v>
      </c>
      <c r="CB119" s="2">
        <f>SQRT(SUMSQ('(3) MB_Glaciers_R23p2-5.5km'!$BD119:CD119))</f>
        <v>0.20619647001556007</v>
      </c>
      <c r="CC119" s="2">
        <f>SQRT(SUMSQ('(3) MB_Glaciers_R23p2-5.5km'!$BD119:CE119))</f>
        <v>0.2066959590337184</v>
      </c>
      <c r="CD119" s="2">
        <f>SQRT(SUMSQ('(3) MB_Glaciers_R23p2-5.5km'!$BD119:CF119))</f>
        <v>0.20711339803520853</v>
      </c>
      <c r="CE119" s="2">
        <f>SQRT(SUMSQ('(3) MB_Glaciers_R23p2-5.5km'!$BD119:CG119))</f>
        <v>0.20746756276089062</v>
      </c>
      <c r="CF119" s="2">
        <f>SQRT(SUMSQ('(3) MB_Glaciers_R23p2-5.5km'!$BD119:CH119))</f>
        <v>0.20786599945641987</v>
      </c>
      <c r="CG119" s="2">
        <f>SQRT(SUMSQ('(3) MB_Glaciers_R23p2-5.5km'!$BD119:CI119))</f>
        <v>0.20834204324421388</v>
      </c>
      <c r="CH119" s="2">
        <f>SQRT(SUMSQ('(3) MB_Glaciers_R23p2-5.5km'!$BD119:CJ119))</f>
        <v>0.20885125183004982</v>
      </c>
      <c r="CI119" s="2">
        <f>SQRT(SUMSQ('(3) MB_Glaciers_R23p2-5.5km'!$BD119:CK119))</f>
        <v>0.20934258025148586</v>
      </c>
      <c r="CJ119" s="2">
        <f>SQRT(SUMSQ('(3) MB_Glaciers_R23p2-5.5km'!$BD119:CL119))</f>
        <v>0.20992533597098328</v>
      </c>
      <c r="CK119" s="2">
        <f>SQRT(SUMSQ('(3) MB_Glaciers_R23p2-5.5km'!$BD119:CM119))</f>
        <v>0.2106291893924879</v>
      </c>
      <c r="CL119" s="2">
        <f>SQRT(SUMSQ('(3) MB_Glaciers_R23p2-5.5km'!$BD119:CN119))</f>
        <v>0.21114847493613478</v>
      </c>
      <c r="CM119" s="2">
        <f>SQRT(SUMSQ('(3) MB_Glaciers_R23p2-5.5km'!$BD119:CO119))</f>
        <v>0.21157734146021298</v>
      </c>
      <c r="CN119" s="2">
        <f>SQRT(SUMSQ('(3) MB_Glaciers_R23p2-5.5km'!$BD119:CP119))</f>
        <v>0.21198596672325568</v>
      </c>
      <c r="CO119" s="2">
        <f>SQRT(SUMSQ('(3) MB_Glaciers_R23p2-5.5km'!$BD119:CQ119))</f>
        <v>0.21240066855540365</v>
      </c>
      <c r="CP119" s="2">
        <f>SQRT(SUMSQ('(3) MB_Glaciers_R23p2-5.5km'!$BD119:CR119))</f>
        <v>0.21274495261662954</v>
      </c>
      <c r="CQ119" s="2">
        <f>SQRT(SUMSQ('(3) MB_Glaciers_R23p2-5.5km'!$BD119:CS119))</f>
        <v>0.21291664301059654</v>
      </c>
      <c r="CR119" s="2">
        <f>SQRT(SUMSQ('(3) MB_Glaciers_R23p2-5.5km'!$BD119:CT119))</f>
        <v>0.21330225449902368</v>
      </c>
      <c r="CS119" s="2">
        <f>SQRT(SUMSQ('(3) MB_Glaciers_R23p2-5.5km'!$BD119:CU119))</f>
        <v>0.21373899462470797</v>
      </c>
      <c r="CT119" s="2">
        <f>SQRT(SUMSQ('(3) MB_Glaciers_R23p2-5.5km'!$BD119:CV119))</f>
        <v>0.21424939909394397</v>
      </c>
      <c r="CU119" s="2">
        <f>SQRT(SUMSQ('(3) MB_Glaciers_R23p2-5.5km'!$BD119:CW119))</f>
        <v>0.21479089947210728</v>
      </c>
      <c r="CV119" s="2">
        <f>SQRT(SUMSQ('(3) MB_Glaciers_R23p2-5.5km'!$BD119:CX119))</f>
        <v>0.21543052253304912</v>
      </c>
    </row>
    <row r="120" spans="1:100" x14ac:dyDescent="0.2">
      <c r="A120" s="169" t="s">
        <v>146</v>
      </c>
      <c r="B120" s="3" t="s">
        <v>176</v>
      </c>
      <c r="C120" s="170">
        <f>'(3) MB_Glaciers_R23p2-5.5km'!C120</f>
        <v>-1.999999999999999E-2</v>
      </c>
      <c r="D120" s="170">
        <f>C120+'(3) MB_Glaciers_R23p2-5.5km'!D120</f>
        <v>-6.9999999999999979E-2</v>
      </c>
      <c r="E120" s="170">
        <f>D120+'(3) MB_Glaciers_R23p2-5.5km'!E120</f>
        <v>1.0000000000000037E-2</v>
      </c>
      <c r="F120" s="170">
        <f>E120+'(3) MB_Glaciers_R23p2-5.5km'!F120</f>
        <v>-2.9999999999999957E-2</v>
      </c>
      <c r="G120" s="170">
        <f>F120+'(3) MB_Glaciers_R23p2-5.5km'!G120</f>
        <v>6.620000000000005E-2</v>
      </c>
      <c r="H120" s="170">
        <f>G120+'(3) MB_Glaciers_R23p2-5.5km'!H120</f>
        <v>0.12860000000000005</v>
      </c>
      <c r="I120" s="170">
        <f>H120+'(3) MB_Glaciers_R23p2-5.5km'!I120</f>
        <v>2.7350000000000069E-2</v>
      </c>
      <c r="J120" s="170">
        <f>I120+'(3) MB_Glaciers_R23p2-5.5km'!J120</f>
        <v>5.2300000000000096E-2</v>
      </c>
      <c r="K120" s="170">
        <f>J120+'(3) MB_Glaciers_R23p2-5.5km'!K120</f>
        <v>1.3450000000000073E-2</v>
      </c>
      <c r="L120" s="170">
        <f>K120+'(3) MB_Glaciers_R23p2-5.5km'!L120</f>
        <v>-3.9199999999999902E-2</v>
      </c>
      <c r="M120" s="170">
        <f>L120+'(3) MB_Glaciers_R23p2-5.5km'!M120</f>
        <v>-0.14564999999999989</v>
      </c>
      <c r="N120" s="170">
        <f>M120+'(3) MB_Glaciers_R23p2-5.5km'!N120</f>
        <v>-0.21574999999999989</v>
      </c>
      <c r="O120" s="170">
        <f>N120+'(3) MB_Glaciers_R23p2-5.5km'!O120</f>
        <v>-0.40964999999999985</v>
      </c>
      <c r="P120" s="170">
        <f>O120+'(3) MB_Glaciers_R23p2-5.5km'!P120</f>
        <v>-0.52734999999999976</v>
      </c>
      <c r="Q120" s="170">
        <f>P120+'(3) MB_Glaciers_R23p2-5.5km'!Q120</f>
        <v>-0.61884999999999968</v>
      </c>
      <c r="R120" s="170">
        <f>Q120+'(3) MB_Glaciers_R23p2-5.5km'!R120</f>
        <v>-0.7839999999999997</v>
      </c>
      <c r="S120" s="170">
        <f>R120+'(3) MB_Glaciers_R23p2-5.5km'!S120</f>
        <v>-0.94604204999999963</v>
      </c>
      <c r="T120" s="170">
        <f>S120+'(3) MB_Glaciers_R23p2-5.5km'!T120</f>
        <v>-1.1143965499999997</v>
      </c>
      <c r="U120" s="170">
        <f>T120+'(3) MB_Glaciers_R23p2-5.5km'!U120</f>
        <v>-1.1881273499999996</v>
      </c>
      <c r="V120" s="170">
        <f>U120+'(3) MB_Glaciers_R23p2-5.5km'!V120</f>
        <v>-1.4469975999999996</v>
      </c>
      <c r="W120" s="170">
        <f>V120+'(3) MB_Glaciers_R23p2-5.5km'!W120</f>
        <v>-1.6502935999999995</v>
      </c>
      <c r="X120" s="170">
        <f>W120+'(3) MB_Glaciers_R23p2-5.5km'!X120</f>
        <v>-1.7892399999999995</v>
      </c>
      <c r="Y120" s="170">
        <f>X120+'(3) MB_Glaciers_R23p2-5.5km'!Y120</f>
        <v>-2.0241391999999996</v>
      </c>
      <c r="Z120" s="170">
        <f>Y120+'(3) MB_Glaciers_R23p2-5.5km'!Z120</f>
        <v>-2.1849311999999994</v>
      </c>
      <c r="AA120" s="170">
        <f>Z120+'(3) MB_Glaciers_R23p2-5.5km'!AA120</f>
        <v>-2.3021666499999993</v>
      </c>
      <c r="AB120" s="170">
        <f>AA120+'(3) MB_Glaciers_R23p2-5.5km'!AB120</f>
        <v>-2.3372892499999991</v>
      </c>
      <c r="AC120" s="170">
        <f>AB120+'(3) MB_Glaciers_R23p2-5.5km'!AC120</f>
        <v>-2.3611952499999993</v>
      </c>
      <c r="AD120" s="170">
        <f>AC120+'(3) MB_Glaciers_R23p2-5.5km'!AD120</f>
        <v>-2.5445476499999993</v>
      </c>
      <c r="AE120" s="170">
        <f>AD120+'(3) MB_Glaciers_R23p2-5.5km'!AE120</f>
        <v>-2.7878468499999993</v>
      </c>
      <c r="AF120" s="170">
        <f>AE120+'(3) MB_Glaciers_R23p2-5.5km'!AF120</f>
        <v>-2.8621734499999993</v>
      </c>
      <c r="AG120" s="170">
        <f>AF120+'(3) MB_Glaciers_R23p2-5.5km'!AG120</f>
        <v>-2.9472595499999992</v>
      </c>
      <c r="AH120" s="170">
        <f>AG120+'(3) MB_Glaciers_R23p2-5.5km'!AH120</f>
        <v>-3.0320042999999992</v>
      </c>
      <c r="AI120" s="170">
        <f>AH120+'(3) MB_Glaciers_R23p2-5.5km'!AI120</f>
        <v>-3.0754122999999991</v>
      </c>
      <c r="AJ120" s="170">
        <f>AI120+'(3) MB_Glaciers_R23p2-5.5km'!AJ120</f>
        <v>-3.046130999999999</v>
      </c>
      <c r="AK120" s="170">
        <f>AJ120+'(3) MB_Glaciers_R23p2-5.5km'!AK120</f>
        <v>-3.3134984499999991</v>
      </c>
      <c r="AL120" s="170">
        <f>AK120+'(3) MB_Glaciers_R23p2-5.5km'!AL120</f>
        <v>-3.5177032499999989</v>
      </c>
      <c r="AM120" s="170">
        <f>AL120+'(3) MB_Glaciers_R23p2-5.5km'!AM120</f>
        <v>-3.8572577499999987</v>
      </c>
      <c r="AN120" s="170">
        <f>AM120+'(3) MB_Glaciers_R23p2-5.5km'!AN120</f>
        <v>-3.9680808499999989</v>
      </c>
      <c r="AO120" s="170">
        <f>AN120+'(3) MB_Glaciers_R23p2-5.5km'!AO120</f>
        <v>-4.1455388499999986</v>
      </c>
      <c r="AP120" s="170">
        <f>AO120+'(3) MB_Glaciers_R23p2-5.5km'!AP120</f>
        <v>-4.1592578499999986</v>
      </c>
      <c r="AQ120" s="170">
        <f>AP120+'(3) MB_Glaciers_R23p2-5.5km'!AQ120</f>
        <v>-4.4117266499999985</v>
      </c>
      <c r="AR120" s="170">
        <f>AQ120+'(3) MB_Glaciers_R23p2-5.5km'!AR120</f>
        <v>-4.3950038499999984</v>
      </c>
      <c r="AS120" s="170">
        <f>AR120+'(3) MB_Glaciers_R23p2-5.5km'!AS120</f>
        <v>-4.3189784499999986</v>
      </c>
      <c r="AT120" s="170">
        <f>AS120+'(3) MB_Glaciers_R23p2-5.5km'!AT120</f>
        <v>-4.4158461999999989</v>
      </c>
      <c r="AU120" s="170">
        <f>AT120+'(3) MB_Glaciers_R23p2-5.5km'!AU120</f>
        <v>-4.5153071999999987</v>
      </c>
      <c r="AV120" s="170">
        <f>AU120+'(3) MB_Glaciers_R23p2-5.5km'!AV120</f>
        <v>-4.3571577999999986</v>
      </c>
      <c r="AW120" s="2">
        <f>AV120+'(3) MB_Glaciers_R23p2-5.5km'!AW120</f>
        <v>-4.3104765999999985</v>
      </c>
      <c r="BB120" s="2">
        <f>SQRT('(5) year_D_R23p2-5.5km'!BN118^2+'(5) year_D_R23p2-5.5km'!$M118^2)</f>
        <v>6.1345067421161421E-2</v>
      </c>
      <c r="BC120" s="2">
        <f>SQRT(SUMSQ('(3) MB_Glaciers_R23p2-5.5km'!$BD120:BE120))</f>
        <v>8.3409329209642141E-2</v>
      </c>
      <c r="BD120" s="2">
        <f>SQRT(SUMSQ('(3) MB_Glaciers_R23p2-5.5km'!$BD120:BF120))</f>
        <v>9.9023213880138683E-2</v>
      </c>
      <c r="BE120" s="2">
        <f>SQRT(SUMSQ('(3) MB_Glaciers_R23p2-5.5km'!$BD120:BG120))</f>
        <v>0.11201567084368529</v>
      </c>
      <c r="BF120" s="2">
        <f>SQRT(SUMSQ('(3) MB_Glaciers_R23p2-5.5km'!$BD120:BH120))</f>
        <v>0.12554112551732377</v>
      </c>
      <c r="BG120" s="2">
        <f>SQRT(SUMSQ('(3) MB_Glaciers_R23p2-5.5km'!$BD120:BI120))</f>
        <v>0.13982108770902912</v>
      </c>
      <c r="BH120" s="2">
        <f>SQRT(SUMSQ('(3) MB_Glaciers_R23p2-5.5km'!$BD120:BJ120))</f>
        <v>0.15492016054190499</v>
      </c>
      <c r="BI120" s="2">
        <f>SQRT(SUMSQ('(3) MB_Glaciers_R23p2-5.5km'!$BD120:BK120))</f>
        <v>0.17094306130509046</v>
      </c>
      <c r="BJ120" s="2">
        <f>SQRT(SUMSQ('(3) MB_Glaciers_R23p2-5.5km'!$BD120:BL120))</f>
        <v>0.18797767155092768</v>
      </c>
      <c r="BK120" s="2">
        <f>SQRT(SUMSQ('(3) MB_Glaciers_R23p2-5.5km'!$BD120:BM120))</f>
        <v>0.20600274904018834</v>
      </c>
      <c r="BL120" s="2">
        <f>SQRT(SUMSQ('(3) MB_Glaciers_R23p2-5.5km'!$BD120:BN120))</f>
        <v>0.2250801841805668</v>
      </c>
      <c r="BM120" s="2">
        <f>SQRT(SUMSQ('(3) MB_Glaciers_R23p2-5.5km'!$BD120:BO120))</f>
        <v>0.24517725419725128</v>
      </c>
      <c r="BN120" s="2">
        <f>SQRT(SUMSQ('(3) MB_Glaciers_R23p2-5.5km'!$BD120:BP120))</f>
        <v>0.26520159029828411</v>
      </c>
      <c r="BO120" s="2">
        <f>SQRT(SUMSQ('(3) MB_Glaciers_R23p2-5.5km'!$BD120:BQ120))</f>
        <v>0.28432488165811187</v>
      </c>
      <c r="BP120" s="2">
        <f>SQRT(SUMSQ('(3) MB_Glaciers_R23p2-5.5km'!$BD120:BR120))</f>
        <v>0.30288054727729152</v>
      </c>
      <c r="BQ120" s="2">
        <f>SQRT(SUMSQ('(3) MB_Glaciers_R23p2-5.5km'!$BD120:BS120))</f>
        <v>0.3211518065533473</v>
      </c>
      <c r="BR120" s="2">
        <f>SQRT(SUMSQ('(3) MB_Glaciers_R23p2-5.5km'!$BD120:BT120))</f>
        <v>0.3389007396455897</v>
      </c>
      <c r="BS120" s="2">
        <f>SQRT(SUMSQ('(3) MB_Glaciers_R23p2-5.5km'!$BD120:BU120))</f>
        <v>0.35635537097472036</v>
      </c>
      <c r="BT120" s="2">
        <f>SQRT(SUMSQ('(3) MB_Glaciers_R23p2-5.5km'!$BD120:BV120))</f>
        <v>0.37364165424067819</v>
      </c>
      <c r="BU120" s="2">
        <f>SQRT(SUMSQ('(3) MB_Glaciers_R23p2-5.5km'!$BD120:BW120))</f>
        <v>0.39086964510953887</v>
      </c>
      <c r="BV120" s="2">
        <f>SQRT(SUMSQ('(3) MB_Glaciers_R23p2-5.5km'!$BD120:BX120))</f>
        <v>0.40849585829002755</v>
      </c>
      <c r="BW120" s="2">
        <f>SQRT(SUMSQ('(3) MB_Glaciers_R23p2-5.5km'!$BD120:BY120))</f>
        <v>0.42442622191615004</v>
      </c>
      <c r="BX120" s="2">
        <f>SQRT(SUMSQ('(3) MB_Glaciers_R23p2-5.5km'!$BD120:BZ120))</f>
        <v>0.43893621328585714</v>
      </c>
      <c r="BY120" s="2">
        <f>SQRT(SUMSQ('(3) MB_Glaciers_R23p2-5.5km'!$BD120:CA120))</f>
        <v>0.45205029009275138</v>
      </c>
      <c r="BZ120" s="2">
        <f>SQRT(SUMSQ('(3) MB_Glaciers_R23p2-5.5km'!$BD120:CB120))</f>
        <v>0.4640063072879948</v>
      </c>
      <c r="CA120" s="2">
        <f>SQRT(SUMSQ('(3) MB_Glaciers_R23p2-5.5km'!$BD120:CC120))</f>
        <v>0.47428985365241733</v>
      </c>
      <c r="CB120" s="2">
        <f>SQRT(SUMSQ('(3) MB_Glaciers_R23p2-5.5km'!$BD120:CD120))</f>
        <v>0.48314915535559444</v>
      </c>
      <c r="CC120" s="2">
        <f>SQRT(SUMSQ('(3) MB_Glaciers_R23p2-5.5km'!$BD120:CE120))</f>
        <v>0.49071530952097714</v>
      </c>
      <c r="CD120" s="2">
        <f>SQRT(SUMSQ('(3) MB_Glaciers_R23p2-5.5km'!$BD120:CF120))</f>
        <v>0.49710342881203057</v>
      </c>
      <c r="CE120" s="2">
        <f>SQRT(SUMSQ('(3) MB_Glaciers_R23p2-5.5km'!$BD120:CG120))</f>
        <v>0.50229458838354313</v>
      </c>
      <c r="CF120" s="2">
        <f>SQRT(SUMSQ('(3) MB_Glaciers_R23p2-5.5km'!$BD120:CH120))</f>
        <v>0.50821043379082509</v>
      </c>
      <c r="CG120" s="2">
        <f>SQRT(SUMSQ('(3) MB_Glaciers_R23p2-5.5km'!$BD120:CI120))</f>
        <v>0.51487332201336677</v>
      </c>
      <c r="CH120" s="2">
        <f>SQRT(SUMSQ('(3) MB_Glaciers_R23p2-5.5km'!$BD120:CJ120))</f>
        <v>0.52224258565979198</v>
      </c>
      <c r="CI120" s="2">
        <f>SQRT(SUMSQ('(3) MB_Glaciers_R23p2-5.5km'!$BD120:CK120))</f>
        <v>0.5302685079348598</v>
      </c>
      <c r="CJ120" s="2">
        <f>SQRT(SUMSQ('(3) MB_Glaciers_R23p2-5.5km'!$BD120:CL120))</f>
        <v>0.53908353787831698</v>
      </c>
      <c r="CK120" s="2">
        <f>SQRT(SUMSQ('(3) MB_Glaciers_R23p2-5.5km'!$BD120:CM120))</f>
        <v>0.54505996380543187</v>
      </c>
      <c r="CL120" s="2">
        <f>SQRT(SUMSQ('(3) MB_Glaciers_R23p2-5.5km'!$BD120:CN120))</f>
        <v>0.54915208734931997</v>
      </c>
      <c r="CM120" s="2">
        <f>SQRT(SUMSQ('(3) MB_Glaciers_R23p2-5.5km'!$BD120:CO120))</f>
        <v>0.55253757879788157</v>
      </c>
      <c r="CN120" s="2">
        <f>SQRT(SUMSQ('(3) MB_Glaciers_R23p2-5.5km'!$BD120:CP120))</f>
        <v>0.55603297198115853</v>
      </c>
      <c r="CO120" s="2">
        <f>SQRT(SUMSQ('(3) MB_Glaciers_R23p2-5.5km'!$BD120:CQ120))</f>
        <v>0.55859943303633719</v>
      </c>
      <c r="CP120" s="2">
        <f>SQRT(SUMSQ('(3) MB_Glaciers_R23p2-5.5km'!$BD120:CR120))</f>
        <v>0.56041962733977924</v>
      </c>
      <c r="CQ120" s="2">
        <f>SQRT(SUMSQ('(3) MB_Glaciers_R23p2-5.5km'!$BD120:CS120))</f>
        <v>0.56160442453311143</v>
      </c>
      <c r="CR120" s="2">
        <f>SQRT(SUMSQ('(3) MB_Glaciers_R23p2-5.5km'!$BD120:CT120))</f>
        <v>0.56345337864984701</v>
      </c>
      <c r="CS120" s="2">
        <f>SQRT(SUMSQ('(3) MB_Glaciers_R23p2-5.5km'!$BD120:CU120))</f>
        <v>0.56566198386238475</v>
      </c>
      <c r="CT120" s="2">
        <f>SQRT(SUMSQ('(3) MB_Glaciers_R23p2-5.5km'!$BD120:CV120))</f>
        <v>0.56915348348792161</v>
      </c>
      <c r="CU120" s="2">
        <f>SQRT(SUMSQ('(3) MB_Glaciers_R23p2-5.5km'!$BD120:CW120))</f>
        <v>0.57713477440103567</v>
      </c>
      <c r="CV120" s="2">
        <f>SQRT(SUMSQ('(3) MB_Glaciers_R23p2-5.5km'!$BD120:CX120))</f>
        <v>0.57884751159896397</v>
      </c>
    </row>
    <row r="121" spans="1:100" x14ac:dyDescent="0.2">
      <c r="A121" s="169" t="s">
        <v>147</v>
      </c>
      <c r="B121" s="3" t="s">
        <v>176</v>
      </c>
      <c r="C121" s="170">
        <f>'(3) MB_Glaciers_R23p2-5.5km'!C121</f>
        <v>-1.3899999999999996E-2</v>
      </c>
      <c r="D121" s="170">
        <f>C121+'(3) MB_Glaciers_R23p2-5.5km'!D121</f>
        <v>-4.7799999999999995E-2</v>
      </c>
      <c r="E121" s="170">
        <f>D121+'(3) MB_Glaciers_R23p2-5.5km'!E121</f>
        <v>1.8300000000000011E-2</v>
      </c>
      <c r="F121" s="170">
        <f>E121+'(3) MB_Glaciers_R23p2-5.5km'!F121</f>
        <v>-5.59999999999998E-3</v>
      </c>
      <c r="G121" s="170">
        <f>F121+'(3) MB_Glaciers_R23p2-5.5km'!G121</f>
        <v>6.6650100000000045E-2</v>
      </c>
      <c r="H121" s="170">
        <f>G121+'(3) MB_Glaciers_R23p2-5.5km'!H121</f>
        <v>0.10505030000000005</v>
      </c>
      <c r="I121" s="170">
        <f>H121+'(3) MB_Glaciers_R23p2-5.5km'!I121</f>
        <v>4.9600600000000064E-2</v>
      </c>
      <c r="J121" s="170">
        <f>I121+'(3) MB_Glaciers_R23p2-5.5km'!J121</f>
        <v>9.0207100000000054E-2</v>
      </c>
      <c r="K121" s="170">
        <f>J121+'(3) MB_Glaciers_R23p2-5.5km'!K121</f>
        <v>7.6963700000000065E-2</v>
      </c>
      <c r="L121" s="170">
        <f>K121+'(3) MB_Glaciers_R23p2-5.5km'!L121</f>
        <v>7.987040000000005E-2</v>
      </c>
      <c r="M121" s="170">
        <f>L121+'(3) MB_Glaciers_R23p2-5.5km'!M121</f>
        <v>4.8927200000000046E-2</v>
      </c>
      <c r="N121" s="170">
        <f>M121+'(3) MB_Glaciers_R23p2-5.5km'!N121</f>
        <v>4.4134100000000051E-2</v>
      </c>
      <c r="O121" s="170">
        <f>N121+'(3) MB_Glaciers_R23p2-5.5km'!O121</f>
        <v>-2.4508899999999958E-2</v>
      </c>
      <c r="P121" s="170">
        <f>O121+'(3) MB_Glaciers_R23p2-5.5km'!P121</f>
        <v>-3.700179999999996E-2</v>
      </c>
      <c r="Q121" s="170">
        <f>P121+'(3) MB_Glaciers_R23p2-5.5km'!Q121</f>
        <v>-3.3344599999999933E-2</v>
      </c>
      <c r="R121" s="170">
        <f>Q121+'(3) MB_Glaciers_R23p2-5.5km'!R121</f>
        <v>-9.3631199999999914E-2</v>
      </c>
      <c r="S121" s="170">
        <f>R121+'(3) MB_Glaciers_R23p2-5.5km'!S121</f>
        <v>-0.10776769999999991</v>
      </c>
      <c r="T121" s="170">
        <f>S121+'(3) MB_Glaciers_R23p2-5.5km'!T121</f>
        <v>-0.11575409999999989</v>
      </c>
      <c r="U121" s="170">
        <f>T121+'(3) MB_Glaciers_R23p2-5.5km'!U121</f>
        <v>-8.7590399999999902E-2</v>
      </c>
      <c r="V121" s="170">
        <f>U121+'(3) MB_Glaciers_R23p2-5.5km'!V121</f>
        <v>-0.19327659999999991</v>
      </c>
      <c r="W121" s="170">
        <f>V121+'(3) MB_Glaciers_R23p2-5.5km'!W121</f>
        <v>-0.2628126999999999</v>
      </c>
      <c r="X121" s="170">
        <f>W121+'(3) MB_Glaciers_R23p2-5.5km'!X121</f>
        <v>-0.28812329999999986</v>
      </c>
      <c r="Y121" s="170">
        <f>X121+'(3) MB_Glaciers_R23p2-5.5km'!Y121</f>
        <v>-0.37920839999999989</v>
      </c>
      <c r="Z121" s="170">
        <f>Y121+'(3) MB_Glaciers_R23p2-5.5km'!Z121</f>
        <v>-0.40606799999999987</v>
      </c>
      <c r="AA121" s="170">
        <f>Z121+'(3) MB_Glaciers_R23p2-5.5km'!AA121</f>
        <v>-0.40870209999999985</v>
      </c>
      <c r="AB121" s="170">
        <f>AA121+'(3) MB_Glaciers_R23p2-5.5km'!AB121</f>
        <v>-0.39711069999999982</v>
      </c>
      <c r="AC121" s="170">
        <f>AB121+'(3) MB_Glaciers_R23p2-5.5km'!AC121</f>
        <v>-0.40129379999999981</v>
      </c>
      <c r="AD121" s="170">
        <f>AC121+'(3) MB_Glaciers_R23p2-5.5km'!AD121</f>
        <v>-0.50125139999999979</v>
      </c>
      <c r="AE121" s="170">
        <f>AD121+'(3) MB_Glaciers_R23p2-5.5km'!AE121</f>
        <v>-0.6269834999999998</v>
      </c>
      <c r="AF121" s="170">
        <f>AE121+'(3) MB_Glaciers_R23p2-5.5km'!AF121</f>
        <v>-0.65839619999999976</v>
      </c>
      <c r="AG121" s="170">
        <f>AF121+'(3) MB_Glaciers_R23p2-5.5km'!AG121</f>
        <v>-0.6908424999999998</v>
      </c>
      <c r="AH121" s="170">
        <f>AG121+'(3) MB_Glaciers_R23p2-5.5km'!AH121</f>
        <v>-0.74422849999999985</v>
      </c>
      <c r="AI121" s="170">
        <f>AH121+'(3) MB_Glaciers_R23p2-5.5km'!AI121</f>
        <v>-0.77855419999999986</v>
      </c>
      <c r="AJ121" s="170">
        <f>AI121+'(3) MB_Glaciers_R23p2-5.5km'!AJ121</f>
        <v>-0.83381959999999988</v>
      </c>
      <c r="AK121" s="170">
        <f>AJ121+'(3) MB_Glaciers_R23p2-5.5km'!AK121</f>
        <v>-1.0700246999999998</v>
      </c>
      <c r="AL121" s="170">
        <f>AK121+'(3) MB_Glaciers_R23p2-5.5km'!AL121</f>
        <v>-1.2712057999999997</v>
      </c>
      <c r="AM121" s="170">
        <f>AL121+'(3) MB_Glaciers_R23p2-5.5km'!AM121</f>
        <v>-1.5411654999999997</v>
      </c>
      <c r="AN121" s="170">
        <f>AM121+'(3) MB_Glaciers_R23p2-5.5km'!AN121</f>
        <v>-1.7105144999999997</v>
      </c>
      <c r="AO121" s="170">
        <f>AN121+'(3) MB_Glaciers_R23p2-5.5km'!AO121</f>
        <v>-1.9374700999999996</v>
      </c>
      <c r="AP121" s="170">
        <f>AO121+'(3) MB_Glaciers_R23p2-5.5km'!AP121</f>
        <v>-2.0148005999999996</v>
      </c>
      <c r="AQ121" s="170">
        <f>AP121+'(3) MB_Glaciers_R23p2-5.5km'!AQ121</f>
        <v>-2.2925059999999995</v>
      </c>
      <c r="AR121" s="170">
        <f>AQ121+'(3) MB_Glaciers_R23p2-5.5km'!AR121</f>
        <v>-2.3804923999999996</v>
      </c>
      <c r="AS121" s="170">
        <f>AR121+'(3) MB_Glaciers_R23p2-5.5km'!AS121</f>
        <v>-2.5371210999999998</v>
      </c>
      <c r="AT121" s="170">
        <f>AS121+'(3) MB_Glaciers_R23p2-5.5km'!AT121</f>
        <v>-2.8100869999999998</v>
      </c>
      <c r="AU121" s="170">
        <f>AT121+'(3) MB_Glaciers_R23p2-5.5km'!AU121</f>
        <v>-3.0477012999999999</v>
      </c>
      <c r="AV121" s="170">
        <f>AU121+'(3) MB_Glaciers_R23p2-5.5km'!AV121</f>
        <v>-3.0757843999999999</v>
      </c>
      <c r="AW121" s="2">
        <f>AV121+'(3) MB_Glaciers_R23p2-5.5km'!AW121</f>
        <v>-3.2206283</v>
      </c>
      <c r="BB121" s="2">
        <f>SQRT('(5) year_D_R23p2-5.5km'!BN119^2+'(5) year_D_R23p2-5.5km'!$M119^2)</f>
        <v>3.989568836359144E-2</v>
      </c>
      <c r="BC121" s="2">
        <f>SQRT(SUMSQ('(3) MB_Glaciers_R23p2-5.5km'!$BD121:BE121))</f>
        <v>5.4566234137479297E-2</v>
      </c>
      <c r="BD121" s="2">
        <f>SQRT(SUMSQ('(3) MB_Glaciers_R23p2-5.5km'!$BD121:BF121))</f>
        <v>6.5096983882435872E-2</v>
      </c>
      <c r="BE121" s="2">
        <f>SQRT(SUMSQ('(3) MB_Glaciers_R23p2-5.5km'!$BD121:BG121))</f>
        <v>7.3896600057061557E-2</v>
      </c>
      <c r="BF121" s="2">
        <f>SQRT(SUMSQ('(3) MB_Glaciers_R23p2-5.5km'!$BD121:BH121))</f>
        <v>8.2263126235241277E-2</v>
      </c>
      <c r="BG121" s="2">
        <f>SQRT(SUMSQ('(3) MB_Glaciers_R23p2-5.5km'!$BD121:BI121))</f>
        <v>9.0439004028663589E-2</v>
      </c>
      <c r="BH121" s="2">
        <f>SQRT(SUMSQ('(3) MB_Glaciers_R23p2-5.5km'!$BD121:BJ121))</f>
        <v>9.8621012570918792E-2</v>
      </c>
      <c r="BI121" s="2">
        <f>SQRT(SUMSQ('(3) MB_Glaciers_R23p2-5.5km'!$BD121:BK121))</f>
        <v>0.10692523141199337</v>
      </c>
      <c r="BJ121" s="2">
        <f>SQRT(SUMSQ('(3) MB_Glaciers_R23p2-5.5km'!$BD121:BL121))</f>
        <v>0.11545714609233301</v>
      </c>
      <c r="BK121" s="2">
        <f>SQRT(SUMSQ('(3) MB_Glaciers_R23p2-5.5km'!$BD121:BM121))</f>
        <v>0.1242704913829447</v>
      </c>
      <c r="BL121" s="2">
        <f>SQRT(SUMSQ('(3) MB_Glaciers_R23p2-5.5km'!$BD121:BN121))</f>
        <v>0.13341442638169709</v>
      </c>
      <c r="BM121" s="2">
        <f>SQRT(SUMSQ('(3) MB_Glaciers_R23p2-5.5km'!$BD121:BO121))</f>
        <v>0.14293462185652614</v>
      </c>
      <c r="BN121" s="2">
        <f>SQRT(SUMSQ('(3) MB_Glaciers_R23p2-5.5km'!$BD121:BP121))</f>
        <v>0.15219326301455494</v>
      </c>
      <c r="BO121" s="2">
        <f>SQRT(SUMSQ('(3) MB_Glaciers_R23p2-5.5km'!$BD121:BQ121))</f>
        <v>0.16068555586263078</v>
      </c>
      <c r="BP121" s="2">
        <f>SQRT(SUMSQ('(3) MB_Glaciers_R23p2-5.5km'!$BD121:BR121))</f>
        <v>0.16860802613046566</v>
      </c>
      <c r="BQ121" s="2">
        <f>SQRT(SUMSQ('(3) MB_Glaciers_R23p2-5.5km'!$BD121:BS121))</f>
        <v>0.17611696763290949</v>
      </c>
      <c r="BR121" s="2">
        <f>SQRT(SUMSQ('(3) MB_Glaciers_R23p2-5.5km'!$BD121:BT121))</f>
        <v>0.18331994057913892</v>
      </c>
      <c r="BS121" s="2">
        <f>SQRT(SUMSQ('(3) MB_Glaciers_R23p2-5.5km'!$BD121:BU121))</f>
        <v>0.19033642293121747</v>
      </c>
      <c r="BT121" s="2">
        <f>SQRT(SUMSQ('(3) MB_Glaciers_R23p2-5.5km'!$BD121:BV121))</f>
        <v>0.19724493787653741</v>
      </c>
      <c r="BU121" s="2">
        <f>SQRT(SUMSQ('(3) MB_Glaciers_R23p2-5.5km'!$BD121:BW121))</f>
        <v>0.20413141022015954</v>
      </c>
      <c r="BV121" s="2">
        <f>SQRT(SUMSQ('(3) MB_Glaciers_R23p2-5.5km'!$BD121:BX121))</f>
        <v>0.21022145725149741</v>
      </c>
      <c r="BW121" s="2">
        <f>SQRT(SUMSQ('(3) MB_Glaciers_R23p2-5.5km'!$BD121:BY121))</f>
        <v>0.21586487703004401</v>
      </c>
      <c r="BX121" s="2">
        <f>SQRT(SUMSQ('(3) MB_Glaciers_R23p2-5.5km'!$BD121:BZ121))</f>
        <v>0.22115477992851892</v>
      </c>
      <c r="BY121" s="2">
        <f>SQRT(SUMSQ('(3) MB_Glaciers_R23p2-5.5km'!$BD121:CA121))</f>
        <v>0.22618350808553012</v>
      </c>
      <c r="BZ121" s="2">
        <f>SQRT(SUMSQ('(3) MB_Glaciers_R23p2-5.5km'!$BD121:CB121))</f>
        <v>0.23102531060170106</v>
      </c>
      <c r="CA121" s="2">
        <f>SQRT(SUMSQ('(3) MB_Glaciers_R23p2-5.5km'!$BD121:CC121))</f>
        <v>0.23551977354925729</v>
      </c>
      <c r="CB121" s="2">
        <f>SQRT(SUMSQ('(3) MB_Glaciers_R23p2-5.5km'!$BD121:CD121))</f>
        <v>0.23951859632980313</v>
      </c>
      <c r="CC121" s="2">
        <f>SQRT(SUMSQ('(3) MB_Glaciers_R23p2-5.5km'!$BD121:CE121))</f>
        <v>0.24310108482841719</v>
      </c>
      <c r="CD121" s="2">
        <f>SQRT(SUMSQ('(3) MB_Glaciers_R23p2-5.5km'!$BD121:CF121))</f>
        <v>0.24634724113923226</v>
      </c>
      <c r="CE121" s="2">
        <f>SQRT(SUMSQ('(3) MB_Glaciers_R23p2-5.5km'!$BD121:CG121))</f>
        <v>0.24929437322815071</v>
      </c>
      <c r="CF121" s="2">
        <f>SQRT(SUMSQ('(3) MB_Glaciers_R23p2-5.5km'!$BD121:CH121))</f>
        <v>0.25330750428112742</v>
      </c>
      <c r="CG121" s="2">
        <f>SQRT(SUMSQ('(3) MB_Glaciers_R23p2-5.5km'!$BD121:CI121))</f>
        <v>0.25854564675456643</v>
      </c>
      <c r="CH121" s="2">
        <f>SQRT(SUMSQ('(3) MB_Glaciers_R23p2-5.5km'!$BD121:CJ121))</f>
        <v>0.26503118574976031</v>
      </c>
      <c r="CI121" s="2">
        <f>SQRT(SUMSQ('(3) MB_Glaciers_R23p2-5.5km'!$BD121:CK121))</f>
        <v>0.27276716772530968</v>
      </c>
      <c r="CJ121" s="2">
        <f>SQRT(SUMSQ('(3) MB_Glaciers_R23p2-5.5km'!$BD121:CL121))</f>
        <v>0.28187539653191412</v>
      </c>
      <c r="CK121" s="2">
        <f>SQRT(SUMSQ('(3) MB_Glaciers_R23p2-5.5km'!$BD121:CM121))</f>
        <v>0.28960969304146583</v>
      </c>
      <c r="CL121" s="2">
        <f>SQRT(SUMSQ('(3) MB_Glaciers_R23p2-5.5km'!$BD121:CN121))</f>
        <v>0.29573934335350521</v>
      </c>
      <c r="CM121" s="2">
        <f>SQRT(SUMSQ('(3) MB_Glaciers_R23p2-5.5km'!$BD121:CO121))</f>
        <v>0.30112766825079113</v>
      </c>
      <c r="CN121" s="2">
        <f>SQRT(SUMSQ('(3) MB_Glaciers_R23p2-5.5km'!$BD121:CP121))</f>
        <v>0.30815857510978695</v>
      </c>
      <c r="CO121" s="2">
        <f>SQRT(SUMSQ('(3) MB_Glaciers_R23p2-5.5km'!$BD121:CQ121))</f>
        <v>0.3138440556376873</v>
      </c>
      <c r="CP121" s="2">
        <f>SQRT(SUMSQ('(3) MB_Glaciers_R23p2-5.5km'!$BD121:CR121))</f>
        <v>0.31835614307787941</v>
      </c>
      <c r="CQ121" s="2">
        <f>SQRT(SUMSQ('(3) MB_Glaciers_R23p2-5.5km'!$BD121:CS121))</f>
        <v>0.32184251167739769</v>
      </c>
      <c r="CR121" s="2">
        <f>SQRT(SUMSQ('(3) MB_Glaciers_R23p2-5.5km'!$BD121:CT121))</f>
        <v>0.33198122385920531</v>
      </c>
      <c r="CS121" s="2">
        <f>SQRT(SUMSQ('(3) MB_Glaciers_R23p2-5.5km'!$BD121:CU121))</f>
        <v>0.34008777304666354</v>
      </c>
      <c r="CT121" s="2">
        <f>SQRT(SUMSQ('(3) MB_Glaciers_R23p2-5.5km'!$BD121:CV121))</f>
        <v>0.34899262118107682</v>
      </c>
      <c r="CU121" s="2">
        <f>SQRT(SUMSQ('(3) MB_Glaciers_R23p2-5.5km'!$BD121:CW121))</f>
        <v>0.35642067532409222</v>
      </c>
      <c r="CV121" s="2">
        <f>SQRT(SUMSQ('(3) MB_Glaciers_R23p2-5.5km'!$BD121:CX121))</f>
        <v>0.36409010865587454</v>
      </c>
    </row>
    <row r="122" spans="1:100" x14ac:dyDescent="0.2">
      <c r="A122" s="169" t="s">
        <v>148</v>
      </c>
      <c r="B122" s="3" t="s">
        <v>176</v>
      </c>
      <c r="C122" s="170">
        <f>'(3) MB_Glaciers_R23p2-5.5km'!C122</f>
        <v>-2.2000000000000006E-3</v>
      </c>
      <c r="D122" s="170">
        <f>C122+'(3) MB_Glaciers_R23p2-5.5km'!D122</f>
        <v>-1.4400000000000001E-2</v>
      </c>
      <c r="E122" s="170">
        <f>D122+'(3) MB_Glaciers_R23p2-5.5km'!E122</f>
        <v>2.3399999999999997E-2</v>
      </c>
      <c r="F122" s="170">
        <f>E122+'(3) MB_Glaciers_R23p2-5.5km'!F122</f>
        <v>2.1199999999999997E-2</v>
      </c>
      <c r="G122" s="170">
        <f>F122+'(3) MB_Glaciers_R23p2-5.5km'!G122</f>
        <v>6.9000000000000006E-2</v>
      </c>
      <c r="H122" s="170">
        <f>G122+'(3) MB_Glaciers_R23p2-5.5km'!H122</f>
        <v>9.6800000000000011E-2</v>
      </c>
      <c r="I122" s="170">
        <f>H122+'(3) MB_Glaciers_R23p2-5.5km'!I122</f>
        <v>8.4600000000000009E-2</v>
      </c>
      <c r="J122" s="170">
        <f>I122+'(3) MB_Glaciers_R23p2-5.5km'!J122</f>
        <v>0.11240000000000001</v>
      </c>
      <c r="K122" s="170">
        <f>J122+'(3) MB_Glaciers_R23p2-5.5km'!K122</f>
        <v>0.12020000000000002</v>
      </c>
      <c r="L122" s="170">
        <f>K122+'(3) MB_Glaciers_R23p2-5.5km'!L122</f>
        <v>0.128</v>
      </c>
      <c r="M122" s="170">
        <f>L122+'(3) MB_Glaciers_R23p2-5.5km'!M122</f>
        <v>0.1358</v>
      </c>
      <c r="N122" s="170">
        <f>M122+'(3) MB_Glaciers_R23p2-5.5km'!N122</f>
        <v>0.14360000000000001</v>
      </c>
      <c r="O122" s="170">
        <f>N122+'(3) MB_Glaciers_R23p2-5.5km'!O122</f>
        <v>0.13140000000000002</v>
      </c>
      <c r="P122" s="170">
        <f>O122+'(3) MB_Glaciers_R23p2-5.5km'!P122</f>
        <v>0.14920000000000003</v>
      </c>
      <c r="Q122" s="170">
        <f>P122+'(3) MB_Glaciers_R23p2-5.5km'!Q122</f>
        <v>0.16700000000000004</v>
      </c>
      <c r="R122" s="170">
        <f>Q122+'(3) MB_Glaciers_R23p2-5.5km'!R122</f>
        <v>0.16480000000000003</v>
      </c>
      <c r="S122" s="170">
        <f>R122+'(3) MB_Glaciers_R23p2-5.5km'!S122</f>
        <v>0.17260000000000003</v>
      </c>
      <c r="T122" s="170">
        <f>S122+'(3) MB_Glaciers_R23p2-5.5km'!T122</f>
        <v>0.19040000000000004</v>
      </c>
      <c r="U122" s="170">
        <f>T122+'(3) MB_Glaciers_R23p2-5.5km'!U122</f>
        <v>0.21820000000000003</v>
      </c>
      <c r="V122" s="170">
        <f>U122+'(3) MB_Glaciers_R23p2-5.5km'!V122</f>
        <v>0.19600000000000004</v>
      </c>
      <c r="W122" s="170">
        <f>V122+'(3) MB_Glaciers_R23p2-5.5km'!W122</f>
        <v>0.20380000000000004</v>
      </c>
      <c r="X122" s="170">
        <f>W122+'(3) MB_Glaciers_R23p2-5.5km'!X122</f>
        <v>0.23160000000000003</v>
      </c>
      <c r="Y122" s="170">
        <f>X122+'(3) MB_Glaciers_R23p2-5.5km'!Y122</f>
        <v>0.21940000000000004</v>
      </c>
      <c r="Z122" s="170">
        <f>Y122+'(3) MB_Glaciers_R23p2-5.5km'!Z122</f>
        <v>0.22720000000000004</v>
      </c>
      <c r="AA122" s="170">
        <f>Z122+'(3) MB_Glaciers_R23p2-5.5km'!AA122</f>
        <v>0.24500000000000005</v>
      </c>
      <c r="AB122" s="170">
        <f>AA122+'(3) MB_Glaciers_R23p2-5.5km'!AB122</f>
        <v>0.27280000000000004</v>
      </c>
      <c r="AC122" s="170">
        <f>AB122+'(3) MB_Glaciers_R23p2-5.5km'!AC122</f>
        <v>0.29060000000000002</v>
      </c>
      <c r="AD122" s="170">
        <f>AC122+'(3) MB_Glaciers_R23p2-5.5km'!AD122</f>
        <v>0.26840000000000003</v>
      </c>
      <c r="AE122" s="170">
        <f>AD122+'(3) MB_Glaciers_R23p2-5.5km'!AE122</f>
        <v>0.22620000000000001</v>
      </c>
      <c r="AF122" s="170">
        <f>AE122+'(3) MB_Glaciers_R23p2-5.5km'!AF122</f>
        <v>0.224</v>
      </c>
      <c r="AG122" s="170">
        <f>AF122+'(3) MB_Glaciers_R23p2-5.5km'!AG122</f>
        <v>0.2218</v>
      </c>
      <c r="AH122" s="170">
        <f>AG122+'(3) MB_Glaciers_R23p2-5.5km'!AH122</f>
        <v>0.2296</v>
      </c>
      <c r="AI122" s="170">
        <f>AH122+'(3) MB_Glaciers_R23p2-5.5km'!AI122</f>
        <v>0.24740000000000001</v>
      </c>
      <c r="AJ122" s="170">
        <f>AI122+'(3) MB_Glaciers_R23p2-5.5km'!AJ122</f>
        <v>0.2752</v>
      </c>
      <c r="AK122" s="170">
        <f>AJ122+'(3) MB_Glaciers_R23p2-5.5km'!AK122</f>
        <v>0.23299999999999998</v>
      </c>
      <c r="AL122" s="170">
        <f>AK122+'(3) MB_Glaciers_R23p2-5.5km'!AL122</f>
        <v>0.20079999999999998</v>
      </c>
      <c r="AM122" s="170">
        <f>AL122+'(3) MB_Glaciers_R23p2-5.5km'!AM122</f>
        <v>0.11859999999999998</v>
      </c>
      <c r="AN122" s="170">
        <f>AM122+'(3) MB_Glaciers_R23p2-5.5km'!AN122</f>
        <v>7.6399999999999982E-2</v>
      </c>
      <c r="AO122" s="170">
        <f>AN122+'(3) MB_Glaciers_R23p2-5.5km'!AO122</f>
        <v>2.4199999999999985E-2</v>
      </c>
      <c r="AP122" s="170">
        <f>AO122+'(3) MB_Glaciers_R23p2-5.5km'!AP122</f>
        <v>2.1999999999999985E-2</v>
      </c>
      <c r="AQ122" s="170">
        <f>AP122+'(3) MB_Glaciers_R23p2-5.5km'!AQ122</f>
        <v>-9.0200000000000002E-2</v>
      </c>
      <c r="AR122" s="170">
        <f>AQ122+'(3) MB_Glaciers_R23p2-5.5km'!AR122</f>
        <v>-0.13240000000000002</v>
      </c>
      <c r="AS122" s="170">
        <f>AR122+'(3) MB_Glaciers_R23p2-5.5km'!AS122</f>
        <v>-0.13460000000000003</v>
      </c>
      <c r="AT122" s="170">
        <f>AS122+'(3) MB_Glaciers_R23p2-5.5km'!AT122</f>
        <v>-0.19680000000000003</v>
      </c>
      <c r="AU122" s="170">
        <f>AT122+'(3) MB_Glaciers_R23p2-5.5km'!AU122</f>
        <v>-0.24900000000000003</v>
      </c>
      <c r="AV122" s="170">
        <f>AU122+'(3) MB_Glaciers_R23p2-5.5km'!AV122</f>
        <v>-0.20120000000000002</v>
      </c>
      <c r="AW122" s="2">
        <f>AV122+'(3) MB_Glaciers_R23p2-5.5km'!AW122</f>
        <v>-0.19340000000000002</v>
      </c>
      <c r="BB122" s="2">
        <f>SQRT('(5) year_D_R23p2-5.5km'!BN120^2+'(5) year_D_R23p2-5.5km'!$M120^2)</f>
        <v>6.6047548831820752E-3</v>
      </c>
      <c r="BC122" s="2">
        <f>SQRT(SUMSQ('(3) MB_Glaciers_R23p2-5.5km'!$BD122:BE122))</f>
        <v>9.3405339319460184E-3</v>
      </c>
      <c r="BD122" s="2">
        <f>SQRT(SUMSQ('(3) MB_Glaciers_R23p2-5.5km'!$BD122:BF122))</f>
        <v>1.1439771029209999E-2</v>
      </c>
      <c r="BE122" s="2">
        <f>SQRT(SUMSQ('(3) MB_Glaciers_R23p2-5.5km'!$BD122:BG122))</f>
        <v>1.320950976636415E-2</v>
      </c>
      <c r="BF122" s="2">
        <f>SQRT(SUMSQ('(3) MB_Glaciers_R23p2-5.5km'!$BD122:BH122))</f>
        <v>1.4768680893518803E-2</v>
      </c>
      <c r="BG122" s="2">
        <f>SQRT(SUMSQ('(3) MB_Glaciers_R23p2-5.5km'!$BD122:BI122))</f>
        <v>1.6178279339951602E-2</v>
      </c>
      <c r="BH122" s="2">
        <f>SQRT(SUMSQ('(3) MB_Glaciers_R23p2-5.5km'!$BD122:BJ122))</f>
        <v>1.7474538891439233E-2</v>
      </c>
      <c r="BI122" s="2">
        <f>SQRT(SUMSQ('(3) MB_Glaciers_R23p2-5.5km'!$BD122:BK122))</f>
        <v>1.8681067863892037E-2</v>
      </c>
      <c r="BJ122" s="2">
        <f>SQRT(SUMSQ('(3) MB_Glaciers_R23p2-5.5km'!$BD122:BL122))</f>
        <v>1.9814264649546227E-2</v>
      </c>
      <c r="BK122" s="2">
        <f>SQRT(SUMSQ('(3) MB_Glaciers_R23p2-5.5km'!$BD122:BM122))</f>
        <v>2.0886068817974692E-2</v>
      </c>
      <c r="BL122" s="2">
        <f>SQRT(SUMSQ('(3) MB_Glaciers_R23p2-5.5km'!$BD122:BN122))</f>
        <v>2.1905493779782556E-2</v>
      </c>
      <c r="BM122" s="2">
        <f>SQRT(SUMSQ('(3) MB_Glaciers_R23p2-5.5km'!$BD122:BO122))</f>
        <v>2.2879542058420001E-2</v>
      </c>
      <c r="BN122" s="2">
        <f>SQRT(SUMSQ('(3) MB_Glaciers_R23p2-5.5km'!$BD122:BP122))</f>
        <v>2.3813782393184147E-2</v>
      </c>
      <c r="BO122" s="2">
        <f>SQRT(SUMSQ('(3) MB_Glaciers_R23p2-5.5km'!$BD122:BQ122))</f>
        <v>2.4712729896489476E-2</v>
      </c>
      <c r="BP122" s="2">
        <f>SQRT(SUMSQ('(3) MB_Glaciers_R23p2-5.5km'!$BD122:BR122))</f>
        <v>2.5580105668346294E-2</v>
      </c>
      <c r="BQ122" s="2">
        <f>SQRT(SUMSQ('(3) MB_Glaciers_R23p2-5.5km'!$BD122:BS122))</f>
        <v>2.6419019532728304E-2</v>
      </c>
      <c r="BR122" s="2">
        <f>SQRT(SUMSQ('(3) MB_Glaciers_R23p2-5.5km'!$BD122:BT122))</f>
        <v>2.7232102014673732E-2</v>
      </c>
      <c r="BS122" s="2">
        <f>SQRT(SUMSQ('(3) MB_Glaciers_R23p2-5.5km'!$BD122:BU122))</f>
        <v>2.8021601795838059E-2</v>
      </c>
      <c r="BT122" s="2">
        <f>SQRT(SUMSQ('(3) MB_Glaciers_R23p2-5.5km'!$BD122:BV122))</f>
        <v>2.8789459082647458E-2</v>
      </c>
      <c r="BU122" s="2">
        <f>SQRT(SUMSQ('(3) MB_Glaciers_R23p2-5.5km'!$BD122:BW122))</f>
        <v>2.953736178703761E-2</v>
      </c>
      <c r="BV122" s="2">
        <f>SQRT(SUMSQ('(3) MB_Glaciers_R23p2-5.5km'!$BD122:BX122))</f>
        <v>3.0266789198811081E-2</v>
      </c>
      <c r="BW122" s="2">
        <f>SQRT(SUMSQ('(3) MB_Glaciers_R23p2-5.5km'!$BD122:BY122))</f>
        <v>3.0979046393847968E-2</v>
      </c>
      <c r="BX122" s="2">
        <f>SQRT(SUMSQ('(3) MB_Glaciers_R23p2-5.5km'!$BD122:BZ122))</f>
        <v>3.1675291672518223E-2</v>
      </c>
      <c r="BY122" s="2">
        <f>SQRT(SUMSQ('(3) MB_Glaciers_R23p2-5.5km'!$BD122:CA122))</f>
        <v>3.2356558679903204E-2</v>
      </c>
      <c r="BZ122" s="2">
        <f>SQRT(SUMSQ('(3) MB_Glaciers_R23p2-5.5km'!$BD122:CB122))</f>
        <v>3.3023774415910381E-2</v>
      </c>
      <c r="CA122" s="2">
        <f>SQRT(SUMSQ('(3) MB_Glaciers_R23p2-5.5km'!$BD122:CC122))</f>
        <v>3.367777403184264E-2</v>
      </c>
      <c r="CB122" s="2">
        <f>SQRT(SUMSQ('(3) MB_Glaciers_R23p2-5.5km'!$BD122:CD122))</f>
        <v>3.4319313087629998E-2</v>
      </c>
      <c r="CC122" s="2">
        <f>SQRT(SUMSQ('(3) MB_Glaciers_R23p2-5.5km'!$BD122:CE122))</f>
        <v>3.4949077782878465E-2</v>
      </c>
      <c r="CD122" s="2">
        <f>SQRT(SUMSQ('(3) MB_Glaciers_R23p2-5.5km'!$BD122:CF122))</f>
        <v>3.5567693556661874E-2</v>
      </c>
      <c r="CE122" s="2">
        <f>SQRT(SUMSQ('(3) MB_Glaciers_R23p2-5.5km'!$BD122:CG122))</f>
        <v>3.6175732363112209E-2</v>
      </c>
      <c r="CF122" s="2">
        <f>SQRT(SUMSQ('(3) MB_Glaciers_R23p2-5.5km'!$BD122:CH122))</f>
        <v>3.6773718863808716E-2</v>
      </c>
      <c r="CG122" s="2">
        <f>SQRT(SUMSQ('(3) MB_Glaciers_R23p2-5.5km'!$BD122:CI122))</f>
        <v>3.7362135727784067E-2</v>
      </c>
      <c r="CH122" s="2">
        <f>SQRT(SUMSQ('(3) MB_Glaciers_R23p2-5.5km'!$BD122:CJ122))</f>
        <v>3.7941428191467383E-2</v>
      </c>
      <c r="CI122" s="2">
        <f>SQRT(SUMSQ('(3) MB_Glaciers_R23p2-5.5km'!$BD122:CK122))</f>
        <v>3.8512008001079262E-2</v>
      </c>
      <c r="CJ122" s="2">
        <f>SQRT(SUMSQ('(3) MB_Glaciers_R23p2-5.5km'!$BD122:CL122))</f>
        <v>3.9074256836721936E-2</v>
      </c>
      <c r="CK122" s="2">
        <f>SQRT(SUMSQ('(3) MB_Glaciers_R23p2-5.5km'!$BD122:CM122))</f>
        <v>3.9628529299092441E-2</v>
      </c>
      <c r="CL122" s="2">
        <f>SQRT(SUMSQ('(3) MB_Glaciers_R23p2-5.5km'!$BD122:CN122))</f>
        <v>4.0175155525224111E-2</v>
      </c>
      <c r="CM122" s="2">
        <f>SQRT(SUMSQ('(3) MB_Glaciers_R23p2-5.5km'!$BD122:CO122))</f>
        <v>4.0714443488065299E-2</v>
      </c>
      <c r="CN122" s="2">
        <f>SQRT(SUMSQ('(3) MB_Glaciers_R23p2-5.5km'!$BD122:CP122))</f>
        <v>4.1246681025384098E-2</v>
      </c>
      <c r="CO122" s="2">
        <f>SQRT(SUMSQ('(3) MB_Glaciers_R23p2-5.5km'!$BD122:CQ122))</f>
        <v>4.177213763594937E-2</v>
      </c>
      <c r="CP122" s="2">
        <f>SQRT(SUMSQ('(3) MB_Glaciers_R23p2-5.5km'!$BD122:CR122))</f>
        <v>4.2291066074806094E-2</v>
      </c>
      <c r="CQ122" s="2">
        <f>SQRT(SUMSQ('(3) MB_Glaciers_R23p2-5.5km'!$BD122:CS122))</f>
        <v>4.2803703774446117E-2</v>
      </c>
      <c r="CR122" s="2">
        <f>SQRT(SUMSQ('(3) MB_Glaciers_R23p2-5.5km'!$BD122:CT122))</f>
        <v>4.3310274114549886E-2</v>
      </c>
      <c r="CS122" s="2">
        <f>SQRT(SUMSQ('(3) MB_Glaciers_R23p2-5.5km'!$BD122:CU122))</f>
        <v>4.3810987559565091E-2</v>
      </c>
      <c r="CT122" s="2">
        <f>SQRT(SUMSQ('(3) MB_Glaciers_R23p2-5.5km'!$BD122:CV122))</f>
        <v>4.4306042680556393E-2</v>
      </c>
      <c r="CU122" s="2">
        <f>SQRT(SUMSQ('(3) MB_Glaciers_R23p2-5.5km'!$BD122:CW122))</f>
        <v>4.4795627075398803E-2</v>
      </c>
      <c r="CV122" s="2">
        <f>SQRT(SUMSQ('(3) MB_Glaciers_R23p2-5.5km'!$BD122:CX122))</f>
        <v>4.5279918199408437E-2</v>
      </c>
    </row>
    <row r="123" spans="1:100" ht="17" thickBot="1" x14ac:dyDescent="0.25">
      <c r="A123" s="172" t="s">
        <v>249</v>
      </c>
      <c r="B123" s="73" t="s">
        <v>176</v>
      </c>
      <c r="C123" s="173">
        <f>'(3) MB_Glaciers_R23p2-5.5km'!C123</f>
        <v>-1.9313829999999976E-2</v>
      </c>
      <c r="D123" s="173">
        <f>C123+'(3) MB_Glaciers_R23p2-5.5km'!D123</f>
        <v>0.28137234</v>
      </c>
      <c r="E123" s="173">
        <f>D123+'(3) MB_Glaciers_R23p2-5.5km'!E123</f>
        <v>0.90205851000000004</v>
      </c>
      <c r="F123" s="173">
        <f>E123+'(3) MB_Glaciers_R23p2-5.5km'!F123</f>
        <v>0.81274468000000011</v>
      </c>
      <c r="G123" s="173">
        <f>F123+'(3) MB_Glaciers_R23p2-5.5km'!G123</f>
        <v>1.7534308500000002</v>
      </c>
      <c r="H123" s="173">
        <f>G123+'(3) MB_Glaciers_R23p2-5.5km'!H123</f>
        <v>3.3641170200000001</v>
      </c>
      <c r="I123" s="173">
        <f>H123+'(3) MB_Glaciers_R23p2-5.5km'!I123</f>
        <v>3.7048031900000002</v>
      </c>
      <c r="J123" s="173">
        <f>I123+'(3) MB_Glaciers_R23p2-5.5km'!J123</f>
        <v>4.4454893599999998</v>
      </c>
      <c r="K123" s="173">
        <f>J123+'(3) MB_Glaciers_R23p2-5.5km'!K123</f>
        <v>4.8361755300000002</v>
      </c>
      <c r="L123" s="173">
        <f>K123+'(3) MB_Glaciers_R23p2-5.5km'!L123</f>
        <v>4.8468616999999998</v>
      </c>
      <c r="M123" s="173">
        <f>L123+'(3) MB_Glaciers_R23p2-5.5km'!M123</f>
        <v>4.6275478699999999</v>
      </c>
      <c r="N123" s="173">
        <f>M123+'(3) MB_Glaciers_R23p2-5.5km'!N123</f>
        <v>4.4682340399999996</v>
      </c>
      <c r="O123" s="173">
        <f>N123+'(3) MB_Glaciers_R23p2-5.5km'!O123</f>
        <v>4.1289202099999995</v>
      </c>
      <c r="P123" s="173">
        <f>O123+'(3) MB_Glaciers_R23p2-5.5km'!P123</f>
        <v>3.7796063799999997</v>
      </c>
      <c r="Q123" s="173">
        <f>P123+'(3) MB_Glaciers_R23p2-5.5km'!Q123</f>
        <v>3.8902925499999998</v>
      </c>
      <c r="R123" s="173">
        <f>Q123+'(3) MB_Glaciers_R23p2-5.5km'!R123</f>
        <v>4.8509787199999996</v>
      </c>
      <c r="S123" s="173">
        <f>R123+'(3) MB_Glaciers_R23p2-5.5km'!S123</f>
        <v>4.5916648899999997</v>
      </c>
      <c r="T123" s="173">
        <f>S123+'(3) MB_Glaciers_R23p2-5.5km'!T123</f>
        <v>4.4223510599999996</v>
      </c>
      <c r="U123" s="173">
        <f>T123+'(3) MB_Glaciers_R23p2-5.5km'!U123</f>
        <v>4.89303723</v>
      </c>
      <c r="V123" s="173">
        <f>U123+'(3) MB_Glaciers_R23p2-5.5km'!V123</f>
        <v>4.6437233999999998</v>
      </c>
      <c r="W123" s="173">
        <f>V123+'(3) MB_Glaciers_R23p2-5.5km'!W123</f>
        <v>4.75440957</v>
      </c>
      <c r="X123" s="173">
        <f>W123+'(3) MB_Glaciers_R23p2-5.5km'!X123</f>
        <v>5.3250957400000001</v>
      </c>
      <c r="Y123" s="173">
        <f>X123+'(3) MB_Glaciers_R23p2-5.5km'!Y123</f>
        <v>4.9657819100000005</v>
      </c>
      <c r="Z123" s="173">
        <f>Y123+'(3) MB_Glaciers_R23p2-5.5km'!Z123</f>
        <v>4.7164680800000003</v>
      </c>
      <c r="AA123" s="173">
        <f>Z123+'(3) MB_Glaciers_R23p2-5.5km'!AA123</f>
        <v>4.6471542499999998</v>
      </c>
      <c r="AB123" s="173">
        <f>AA123+'(3) MB_Glaciers_R23p2-5.5km'!AB123</f>
        <v>5.4278404199999999</v>
      </c>
      <c r="AC123" s="173">
        <f>AB123+'(3) MB_Glaciers_R23p2-5.5km'!AC123</f>
        <v>6.24852659</v>
      </c>
      <c r="AD123" s="173">
        <f>AC123+'(3) MB_Glaciers_R23p2-5.5km'!AD123</f>
        <v>5.3992127600000002</v>
      </c>
      <c r="AE123" s="173">
        <f>AD123+'(3) MB_Glaciers_R23p2-5.5km'!AE123</f>
        <v>4.1398989300000002</v>
      </c>
      <c r="AF123" s="173">
        <f>AE123+'(3) MB_Glaciers_R23p2-5.5km'!AF123</f>
        <v>4.0805851000000004</v>
      </c>
      <c r="AG123" s="173">
        <f>AF123+'(3) MB_Glaciers_R23p2-5.5km'!AG123</f>
        <v>3.2112712700000006</v>
      </c>
      <c r="AH123" s="173">
        <f>AG123+'(3) MB_Glaciers_R23p2-5.5km'!AH123</f>
        <v>2.5119574400000007</v>
      </c>
      <c r="AI123" s="173">
        <f>AH123+'(3) MB_Glaciers_R23p2-5.5km'!AI123</f>
        <v>1.9426436100000006</v>
      </c>
      <c r="AJ123" s="173">
        <f>AI123+'(3) MB_Glaciers_R23p2-5.5km'!AJ123</f>
        <v>2.8533297800000006</v>
      </c>
      <c r="AK123" s="173">
        <f>AJ123+'(3) MB_Glaciers_R23p2-5.5km'!AK123</f>
        <v>1.0740159500000006</v>
      </c>
      <c r="AL123" s="173">
        <f>AK123+'(3) MB_Glaciers_R23p2-5.5km'!AL123</f>
        <v>-6.5297879999999253E-2</v>
      </c>
      <c r="AM123" s="173">
        <f>AL123+'(3) MB_Glaciers_R23p2-5.5km'!AM123</f>
        <v>-2.9746117099999991</v>
      </c>
      <c r="AN123" s="173">
        <f>AM123+'(3) MB_Glaciers_R23p2-5.5km'!AN123</f>
        <v>-4.8739255399999992</v>
      </c>
      <c r="AO123" s="173">
        <f>AN123+'(3) MB_Glaciers_R23p2-5.5km'!AO123</f>
        <v>-7.183239369999999</v>
      </c>
      <c r="AP123" s="173">
        <f>AO123+'(3) MB_Glaciers_R23p2-5.5km'!AP123</f>
        <v>-9.4225531999999994</v>
      </c>
      <c r="AQ123" s="173">
        <f>AP123+'(3) MB_Glaciers_R23p2-5.5km'!AQ123</f>
        <v>-12.84186703</v>
      </c>
      <c r="AR123" s="173">
        <f>AQ123+'(3) MB_Glaciers_R23p2-5.5km'!AR123</f>
        <v>-14.851180859999999</v>
      </c>
      <c r="AS123" s="173">
        <f>AR123+'(3) MB_Glaciers_R23p2-5.5km'!AS123</f>
        <v>-15.10049469</v>
      </c>
      <c r="AT123" s="173">
        <f>AS123+'(3) MB_Glaciers_R23p2-5.5km'!AT123</f>
        <v>-16.889808519999999</v>
      </c>
      <c r="AU123" s="173">
        <f>AT123+'(3) MB_Glaciers_R23p2-5.5km'!AU123</f>
        <v>-19.28912235</v>
      </c>
      <c r="AV123" s="173">
        <f>AU123+'(3) MB_Glaciers_R23p2-5.5km'!AV123</f>
        <v>-20.888436179999999</v>
      </c>
      <c r="AW123" s="76">
        <f>AV123+'(3) MB_Glaciers_R23p2-5.5km'!AW123</f>
        <v>-21.117750009999998</v>
      </c>
      <c r="AX123" s="41"/>
      <c r="AY123" s="77"/>
      <c r="AZ123" s="41"/>
      <c r="BA123" s="41"/>
      <c r="BB123" s="76">
        <f>SQRT('(5) year_D_R23p2-5.5km'!BN121^2+'(5) year_D_R23p2-5.5km'!$M121^2)</f>
        <v>0.23206321933853094</v>
      </c>
      <c r="BC123" s="76">
        <f>SQRT(SUMSQ('(3) MB_Glaciers_R23p2-5.5km'!$BD123:BE123))</f>
        <v>0.32818695211651278</v>
      </c>
      <c r="BD123" s="76">
        <f>SQRT(SUMSQ('(3) MB_Glaciers_R23p2-5.5km'!$BD123:BF123))</f>
        <v>0.40194528646233602</v>
      </c>
      <c r="BE123" s="76">
        <f>SQRT(SUMSQ('(3) MB_Glaciers_R23p2-5.5km'!$BD123:BG123))</f>
        <v>0.46412643867706188</v>
      </c>
      <c r="BF123" s="76">
        <f>SQRT(SUMSQ('(3) MB_Glaciers_R23p2-5.5km'!$BD123:BH123))</f>
        <v>0.51890913351839896</v>
      </c>
      <c r="BG123" s="76">
        <f>SQRT(SUMSQ('(3) MB_Glaciers_R23p2-5.5km'!$BD123:BI123))</f>
        <v>0.5684364754469744</v>
      </c>
      <c r="BH123" s="76">
        <f>SQRT(SUMSQ('(3) MB_Glaciers_R23p2-5.5km'!$BD123:BJ123))</f>
        <v>0.61398156681478788</v>
      </c>
      <c r="BI123" s="76">
        <f>SQRT(SUMSQ('(3) MB_Glaciers_R23p2-5.5km'!$BD123:BK123))</f>
        <v>0.65637390423302555</v>
      </c>
      <c r="BJ123" s="76">
        <f>SQRT(SUMSQ('(3) MB_Glaciers_R23p2-5.5km'!$BD123:BL123))</f>
        <v>0.69618965801559285</v>
      </c>
      <c r="BK123" s="76">
        <f>SQRT(SUMSQ('(3) MB_Glaciers_R23p2-5.5km'!$BD123:BM123))</f>
        <v>0.73384833426099105</v>
      </c>
      <c r="BL123" s="76">
        <f>SQRT(SUMSQ('(3) MB_Glaciers_R23p2-5.5km'!$BD123:BN123))</f>
        <v>0.76966662618785442</v>
      </c>
      <c r="BM123" s="76">
        <f>SQRT(SUMSQ('(3) MB_Glaciers_R23p2-5.5km'!$BD123:BO123))</f>
        <v>0.80389057292467203</v>
      </c>
      <c r="BN123" s="76">
        <f>SQRT(SUMSQ('(3) MB_Glaciers_R23p2-5.5km'!$BD123:BP123))</f>
        <v>0.8367158364743198</v>
      </c>
      <c r="BO123" s="76">
        <f>SQRT(SUMSQ('(3) MB_Glaciers_R23p2-5.5km'!$BD123:BQ123))</f>
        <v>0.86830105883655562</v>
      </c>
      <c r="BP123" s="76">
        <f>SQRT(SUMSQ('(3) MB_Glaciers_R23p2-5.5km'!$BD123:BR123))</f>
        <v>0.89877698376540927</v>
      </c>
      <c r="BQ123" s="76">
        <f>SQRT(SUMSQ('(3) MB_Glaciers_R23p2-5.5km'!$BD123:BS123))</f>
        <v>0.92825287735412376</v>
      </c>
      <c r="BR123" s="76">
        <f>SQRT(SUMSQ('(3) MB_Glaciers_R23p2-5.5km'!$BD123:BT123))</f>
        <v>0.95682116515364191</v>
      </c>
      <c r="BS123" s="76">
        <f>SQRT(SUMSQ('(3) MB_Glaciers_R23p2-5.5km'!$BD123:BU123))</f>
        <v>0.98456085634953816</v>
      </c>
      <c r="BT123" s="76">
        <f>SQRT(SUMSQ('(3) MB_Glaciers_R23p2-5.5km'!$BD123:BV123))</f>
        <v>1.01154012160937</v>
      </c>
      <c r="BU123" s="76">
        <f>SQRT(SUMSQ('(3) MB_Glaciers_R23p2-5.5km'!$BD123:BW123))</f>
        <v>1.0378182670367979</v>
      </c>
      <c r="BV123" s="76">
        <f>SQRT(SUMSQ('(3) MB_Glaciers_R23p2-5.5km'!$BD123:BX123))</f>
        <v>1.063447268633958</v>
      </c>
      <c r="BW123" s="76">
        <f>SQRT(SUMSQ('(3) MB_Glaciers_R23p2-5.5km'!$BD123:BY123))</f>
        <v>1.0884729812608069</v>
      </c>
      <c r="BX123" s="76">
        <f>SQRT(SUMSQ('(3) MB_Glaciers_R23p2-5.5km'!$BD123:BZ123))</f>
        <v>1.1129361027051607</v>
      </c>
      <c r="BY123" s="76">
        <f>SQRT(SUMSQ('(3) MB_Glaciers_R23p2-5.5km'!$BD123:CA123))</f>
        <v>1.136872950893949</v>
      </c>
      <c r="BZ123" s="76">
        <f>SQRT(SUMSQ('(3) MB_Glaciers_R23p2-5.5km'!$BD123:CB123))</f>
        <v>1.1603160966926549</v>
      </c>
      <c r="CA123" s="76">
        <f>SQRT(SUMSQ('(3) MB_Glaciers_R23p2-5.5km'!$BD123:CC123))</f>
        <v>1.183294883794332</v>
      </c>
      <c r="CB123" s="76">
        <f>SQRT(SUMSQ('(3) MB_Glaciers_R23p2-5.5km'!$BD123:CD123))</f>
        <v>1.2058358593870082</v>
      </c>
      <c r="CC123" s="76">
        <f>SQRT(SUMSQ('(3) MB_Glaciers_R23p2-5.5km'!$BD123:CE123))</f>
        <v>1.227963133629576</v>
      </c>
      <c r="CD123" s="76">
        <f>SQRT(SUMSQ('(3) MB_Glaciers_R23p2-5.5km'!$BD123:CF123))</f>
        <v>1.2496986818121925</v>
      </c>
      <c r="CE123" s="76">
        <f>SQRT(SUMSQ('(3) MB_Glaciers_R23p2-5.5km'!$BD123:CG123))</f>
        <v>1.2710625999898253</v>
      </c>
      <c r="CF123" s="76">
        <f>SQRT(SUMSQ('(3) MB_Glaciers_R23p2-5.5km'!$BD123:CH123))</f>
        <v>1.2920733225566796</v>
      </c>
      <c r="CG123" s="76">
        <f>SQRT(SUMSQ('(3) MB_Glaciers_R23p2-5.5km'!$BD123:CI123))</f>
        <v>1.3127478084660513</v>
      </c>
      <c r="CH123" s="76">
        <f>SQRT(SUMSQ('(3) MB_Glaciers_R23p2-5.5km'!$BD123:CJ123))</f>
        <v>1.3331017014474866</v>
      </c>
      <c r="CI123" s="76">
        <f>SQRT(SUMSQ('(3) MB_Glaciers_R23p2-5.5km'!$BD123:CK123))</f>
        <v>1.353149468525908</v>
      </c>
      <c r="CJ123" s="76">
        <f>SQRT(SUMSQ('(3) MB_Glaciers_R23p2-5.5km'!$BD123:CL123))</f>
        <v>1.3729045203296952</v>
      </c>
      <c r="CK123" s="76">
        <f>SQRT(SUMSQ('(3) MB_Glaciers_R23p2-5.5km'!$BD123:CM123))</f>
        <v>1.3923793160311861</v>
      </c>
      <c r="CL123" s="76">
        <f>SQRT(SUMSQ('(3) MB_Glaciers_R23p2-5.5km'!$BD123:CN123))</f>
        <v>1.4115854552527938</v>
      </c>
      <c r="CM123" s="76">
        <f>SQRT(SUMSQ('(3) MB_Glaciers_R23p2-5.5km'!$BD123:CO123))</f>
        <v>1.4305337588645015</v>
      </c>
      <c r="CN123" s="76">
        <f>SQRT(SUMSQ('(3) MB_Glaciers_R23p2-5.5km'!$BD123:CP123))</f>
        <v>1.4492343402710146</v>
      </c>
      <c r="CO123" s="76">
        <f>SQRT(SUMSQ('(3) MB_Glaciers_R23p2-5.5km'!$BD123:CQ123))</f>
        <v>1.4676966685219823</v>
      </c>
      <c r="CP123" s="76">
        <f>SQRT(SUMSQ('(3) MB_Glaciers_R23p2-5.5km'!$BD123:CR123))</f>
        <v>1.4859296243632432</v>
      </c>
      <c r="CQ123" s="76">
        <f>SQRT(SUMSQ('(3) MB_Glaciers_R23p2-5.5km'!$BD123:CS123))</f>
        <v>1.5039415501707676</v>
      </c>
      <c r="CR123" s="76">
        <f>SQRT(SUMSQ('(3) MB_Glaciers_R23p2-5.5km'!$BD123:CT123))</f>
        <v>1.5217402945640279</v>
      </c>
      <c r="CS123" s="76">
        <f>SQRT(SUMSQ('(3) MB_Glaciers_R23p2-5.5km'!$BD123:CU123))</f>
        <v>1.5393332523757088</v>
      </c>
      <c r="CT123" s="76">
        <f>SQRT(SUMSQ('(3) MB_Glaciers_R23p2-5.5km'!$BD123:CV123))</f>
        <v>1.556727400555197</v>
      </c>
      <c r="CU123" s="76">
        <f>SQRT(SUMSQ('(3) MB_Glaciers_R23p2-5.5km'!$BD123:CW123))</f>
        <v>1.5739293305002939</v>
      </c>
      <c r="CV123" s="76">
        <f>SQRT(SUMSQ('(3) MB_Glaciers_R23p2-5.5km'!$BD123:CX123))</f>
        <v>1.5909452772420762</v>
      </c>
    </row>
    <row r="124" spans="1:100" x14ac:dyDescent="0.2">
      <c r="A124" s="169" t="s">
        <v>30</v>
      </c>
      <c r="B124" s="3" t="s">
        <v>190</v>
      </c>
      <c r="C124" s="170">
        <f>'(3) MB_Glaciers_R23p2-5.5km'!C124</f>
        <v>-6.0000000000000005E-2</v>
      </c>
      <c r="D124" s="170">
        <f>C124+'(3) MB_Glaciers_R23p2-5.5km'!D124</f>
        <v>-0.12000000000000001</v>
      </c>
      <c r="E124" s="170">
        <f>D124+'(3) MB_Glaciers_R23p2-5.5km'!E124</f>
        <v>-0.14000000000000001</v>
      </c>
      <c r="F124" s="170">
        <f>E124+'(3) MB_Glaciers_R23p2-5.5km'!F124</f>
        <v>-0.22000000000000003</v>
      </c>
      <c r="G124" s="170">
        <f>F124+'(3) MB_Glaciers_R23p2-5.5km'!G124</f>
        <v>-0.22000000000000003</v>
      </c>
      <c r="H124" s="170">
        <f>G124+'(3) MB_Glaciers_R23p2-5.5km'!H124</f>
        <v>-0.20000000000000004</v>
      </c>
      <c r="I124" s="170">
        <f>H124+'(3) MB_Glaciers_R23p2-5.5km'!I124</f>
        <v>-0.27</v>
      </c>
      <c r="J124" s="170">
        <f>I124+'(3) MB_Glaciers_R23p2-5.5km'!J124</f>
        <v>-0.29000000000000004</v>
      </c>
      <c r="K124" s="170">
        <f>J124+'(3) MB_Glaciers_R23p2-5.5km'!K124</f>
        <v>-0.31000000000000005</v>
      </c>
      <c r="L124" s="170">
        <f>K124+'(3) MB_Glaciers_R23p2-5.5km'!L124</f>
        <v>-0.39000000000000007</v>
      </c>
      <c r="M124" s="170">
        <f>L124+'(3) MB_Glaciers_R23p2-5.5km'!M124</f>
        <v>-0.45000000000000007</v>
      </c>
      <c r="N124" s="170">
        <f>M124+'(3) MB_Glaciers_R23p2-5.5km'!N124</f>
        <v>-0.51000000000000012</v>
      </c>
      <c r="O124" s="170">
        <f>N124+'(3) MB_Glaciers_R23p2-5.5km'!O124</f>
        <v>-0.58000000000000007</v>
      </c>
      <c r="P124" s="170">
        <f>O124+'(3) MB_Glaciers_R23p2-5.5km'!P124</f>
        <v>-0.63000000000000012</v>
      </c>
      <c r="Q124" s="170">
        <f>P124+'(3) MB_Glaciers_R23p2-5.5km'!Q124</f>
        <v>-0.66000000000000014</v>
      </c>
      <c r="R124" s="170">
        <f>Q124+'(3) MB_Glaciers_R23p2-5.5km'!R124</f>
        <v>-0.69000000000000017</v>
      </c>
      <c r="S124" s="170">
        <f>R124+'(3) MB_Glaciers_R23p2-5.5km'!S124</f>
        <v>-0.7300000000000002</v>
      </c>
      <c r="T124" s="170">
        <f>S124+'(3) MB_Glaciers_R23p2-5.5km'!T124</f>
        <v>-0.82000000000000017</v>
      </c>
      <c r="U124" s="170">
        <f>T124+'(3) MB_Glaciers_R23p2-5.5km'!U124</f>
        <v>-0.84000000000000019</v>
      </c>
      <c r="V124" s="170">
        <f>U124+'(3) MB_Glaciers_R23p2-5.5km'!V124</f>
        <v>-0.94000000000000017</v>
      </c>
      <c r="W124" s="170">
        <f>V124+'(3) MB_Glaciers_R23p2-5.5km'!W124</f>
        <v>-1.0300000000000002</v>
      </c>
      <c r="X124" s="170">
        <f>W124+'(3) MB_Glaciers_R23p2-5.5km'!X124</f>
        <v>-1.0495400000000004</v>
      </c>
      <c r="Y124" s="170">
        <f>X124+'(3) MB_Glaciers_R23p2-5.5km'!Y124</f>
        <v>-1.1486200000000004</v>
      </c>
      <c r="Z124" s="170">
        <f>Y124+'(3) MB_Glaciers_R23p2-5.5km'!Z124</f>
        <v>-1.2172400000000003</v>
      </c>
      <c r="AA124" s="170">
        <f>Z124+'(3) MB_Glaciers_R23p2-5.5km'!AA124</f>
        <v>-1.2754000000000003</v>
      </c>
      <c r="AB124" s="170">
        <f>AA124+'(3) MB_Glaciers_R23p2-5.5km'!AB124</f>
        <v>-1.2930900000000003</v>
      </c>
      <c r="AC124" s="170">
        <f>AB124+'(3) MB_Glaciers_R23p2-5.5km'!AC124</f>
        <v>-1.3503200000000004</v>
      </c>
      <c r="AD124" s="170">
        <f>AC124+'(3) MB_Glaciers_R23p2-5.5km'!AD124</f>
        <v>-1.4670900000000004</v>
      </c>
      <c r="AE124" s="170">
        <f>AD124+'(3) MB_Glaciers_R23p2-5.5km'!AE124</f>
        <v>-1.6534000000000004</v>
      </c>
      <c r="AF124" s="170">
        <f>AE124+'(3) MB_Glaciers_R23p2-5.5km'!AF124</f>
        <v>-1.6992500000000004</v>
      </c>
      <c r="AG124" s="170">
        <f>AF124+'(3) MB_Glaciers_R23p2-5.5km'!AG124</f>
        <v>-1.7853500000000004</v>
      </c>
      <c r="AH124" s="170">
        <f>AG124+'(3) MB_Glaciers_R23p2-5.5km'!AH124</f>
        <v>-1.8517100000000004</v>
      </c>
      <c r="AI124" s="170">
        <f>AH124+'(3) MB_Glaciers_R23p2-5.5km'!AI124</f>
        <v>-1.8883200000000004</v>
      </c>
      <c r="AJ124" s="170">
        <f>AI124+'(3) MB_Glaciers_R23p2-5.5km'!AJ124</f>
        <v>-1.8951900000000004</v>
      </c>
      <c r="AK124" s="170">
        <f>AJ124+'(3) MB_Glaciers_R23p2-5.5km'!AK124</f>
        <v>-2.0323100000000003</v>
      </c>
      <c r="AL124" s="170">
        <f>AK124+'(3) MB_Glaciers_R23p2-5.5km'!AL124</f>
        <v>-2.1696800000000005</v>
      </c>
      <c r="AM124" s="170">
        <f>AL124+'(3) MB_Glaciers_R23p2-5.5km'!AM124</f>
        <v>-2.3978000000000006</v>
      </c>
      <c r="AN124" s="170">
        <f>AM124+'(3) MB_Glaciers_R23p2-5.5km'!AN124</f>
        <v>-2.5266700000000006</v>
      </c>
      <c r="AO124" s="170">
        <f>AN124+'(3) MB_Glaciers_R23p2-5.5km'!AO124</f>
        <v>-2.6962900000000007</v>
      </c>
      <c r="AP124" s="170">
        <f>AO124+'(3) MB_Glaciers_R23p2-5.5km'!AP124</f>
        <v>-2.8157100000000006</v>
      </c>
      <c r="AQ124" s="170">
        <f>AP124+'(3) MB_Glaciers_R23p2-5.5km'!AQ124</f>
        <v>-3.0649300000000004</v>
      </c>
      <c r="AR124" s="170">
        <f>AQ124+'(3) MB_Glaciers_R23p2-5.5km'!AR124</f>
        <v>-3.2039500000000003</v>
      </c>
      <c r="AS124" s="170">
        <f>AR124+'(3) MB_Glaciers_R23p2-5.5km'!AS124</f>
        <v>-3.2627800000000002</v>
      </c>
      <c r="AT124" s="170">
        <f>AS124+'(3) MB_Glaciers_R23p2-5.5km'!AT124</f>
        <v>-3.4033100000000003</v>
      </c>
      <c r="AU124" s="170">
        <f>AT124+'(3) MB_Glaciers_R23p2-5.5km'!AU124</f>
        <v>-3.5621900000000002</v>
      </c>
      <c r="AV124" s="170">
        <f>AU124+'(3) MB_Glaciers_R23p2-5.5km'!AV124</f>
        <v>-3.6030500000000001</v>
      </c>
      <c r="AW124" s="2">
        <f>AV124+'(3) MB_Glaciers_R23p2-5.5km'!AW124</f>
        <v>-3.6676800000000003</v>
      </c>
      <c r="BB124" s="2">
        <f>SQRT('(5) year_D_R23p2-5.5km'!BN122^2+'(5) year_D_R23p2-5.5km'!$M122^2)</f>
        <v>1.3063179887708493E-2</v>
      </c>
      <c r="BC124" s="2">
        <f>SQRT(SUMSQ('(3) MB_Glaciers_R23p2-5.5km'!$BD124:BE124))</f>
        <v>1.8474126164916796E-2</v>
      </c>
      <c r="BD124" s="2">
        <f>SQRT(SUMSQ('(3) MB_Glaciers_R23p2-5.5km'!$BD124:BF124))</f>
        <v>2.262609127392301E-2</v>
      </c>
      <c r="BE124" s="2">
        <f>SQRT(SUMSQ('(3) MB_Glaciers_R23p2-5.5km'!$BD124:BG124))</f>
        <v>2.6126359775416986E-2</v>
      </c>
      <c r="BF124" s="2">
        <f>SQRT(SUMSQ('(3) MB_Glaciers_R23p2-5.5km'!$BD124:BH124))</f>
        <v>2.9210158231224258E-2</v>
      </c>
      <c r="BG124" s="2">
        <f>SQRT(SUMSQ('(3) MB_Glaciers_R23p2-5.5km'!$BD124:BI124))</f>
        <v>3.1998125143073465E-2</v>
      </c>
      <c r="BH124" s="2">
        <f>SQRT(SUMSQ('(3) MB_Glaciers_R23p2-5.5km'!$BD124:BJ124))</f>
        <v>3.4518861758310641E-2</v>
      </c>
      <c r="BI124" s="2">
        <f>SQRT(SUMSQ('(3) MB_Glaciers_R23p2-5.5km'!$BD124:BK124))</f>
        <v>3.6567073610491559E-2</v>
      </c>
      <c r="BJ124" s="2">
        <f>SQRT(SUMSQ('(3) MB_Glaciers_R23p2-5.5km'!$BD124:BL124))</f>
        <v>3.8252562250811757E-2</v>
      </c>
      <c r="BK124" s="2">
        <f>SQRT(SUMSQ('(3) MB_Glaciers_R23p2-5.5km'!$BD124:BM124))</f>
        <v>3.9653975609725077E-2</v>
      </c>
      <c r="BL124" s="2">
        <f>SQRT(SUMSQ('(3) MB_Glaciers_R23p2-5.5km'!$BD124:BN124))</f>
        <v>4.0826770286245262E-2</v>
      </c>
      <c r="BM124" s="2">
        <f>SQRT(SUMSQ('(3) MB_Glaciers_R23p2-5.5km'!$BD124:BO124))</f>
        <v>4.1813504571190728E-2</v>
      </c>
      <c r="BN124" s="2">
        <f>SQRT(SUMSQ('(3) MB_Glaciers_R23p2-5.5km'!$BD124:BP124))</f>
        <v>4.2647874774773525E-2</v>
      </c>
      <c r="BO124" s="2">
        <f>SQRT(SUMSQ('(3) MB_Glaciers_R23p2-5.5km'!$BD124:BQ124))</f>
        <v>4.3358731600306573E-2</v>
      </c>
      <c r="BP124" s="2">
        <f>SQRT(SUMSQ('(3) MB_Glaciers_R23p2-5.5km'!$BD124:BR124))</f>
        <v>4.3966939515046335E-2</v>
      </c>
      <c r="BQ124" s="2">
        <f>SQRT(SUMSQ('(3) MB_Glaciers_R23p2-5.5km'!$BD124:BS124))</f>
        <v>4.4492672779889539E-2</v>
      </c>
      <c r="BR124" s="2">
        <f>SQRT(SUMSQ('(3) MB_Glaciers_R23p2-5.5km'!$BD124:BT124))</f>
        <v>4.4953854271457185E-2</v>
      </c>
      <c r="BS124" s="2">
        <f>SQRT(SUMSQ('(3) MB_Glaciers_R23p2-5.5km'!$BD124:BU124))</f>
        <v>4.5364462807433982E-2</v>
      </c>
      <c r="BT124" s="2">
        <f>SQRT(SUMSQ('(3) MB_Glaciers_R23p2-5.5km'!$BD124:BV124))</f>
        <v>4.5739382961927415E-2</v>
      </c>
      <c r="BU124" s="2">
        <f>SQRT(SUMSQ('(3) MB_Glaciers_R23p2-5.5km'!$BD124:BW124))</f>
        <v>4.609215087396016E-2</v>
      </c>
      <c r="BV124" s="2">
        <f>SQRT(SUMSQ('(3) MB_Glaciers_R23p2-5.5km'!$BD124:BX124))</f>
        <v>4.6436486029517325E-2</v>
      </c>
      <c r="BW124" s="2">
        <f>SQRT(SUMSQ('(3) MB_Glaciers_R23p2-5.5km'!$BD124:BY124))</f>
        <v>4.6763982413465313E-2</v>
      </c>
      <c r="BX124" s="2">
        <f>SQRT(SUMSQ('(3) MB_Glaciers_R23p2-5.5km'!$BD124:BZ124))</f>
        <v>4.7079401527139471E-2</v>
      </c>
      <c r="BY124" s="2">
        <f>SQRT(SUMSQ('(3) MB_Glaciers_R23p2-5.5km'!$BD124:CA124))</f>
        <v>4.7385679468123186E-2</v>
      </c>
      <c r="BZ124" s="2">
        <f>SQRT(SUMSQ('(3) MB_Glaciers_R23p2-5.5km'!$BD124:CB124))</f>
        <v>4.7687190220410181E-2</v>
      </c>
      <c r="CA124" s="2">
        <f>SQRT(SUMSQ('(3) MB_Glaciers_R23p2-5.5km'!$BD124:CC124))</f>
        <v>4.7973636453788764E-2</v>
      </c>
      <c r="CB124" s="2">
        <f>SQRT(SUMSQ('(3) MB_Glaciers_R23p2-5.5km'!$BD124:CD124))</f>
        <v>4.8236086173100101E-2</v>
      </c>
      <c r="CC124" s="2">
        <f>SQRT(SUMSQ('(3) MB_Glaciers_R23p2-5.5km'!$BD124:CE124))</f>
        <v>4.8479440121414565E-2</v>
      </c>
      <c r="CD124" s="2">
        <f>SQRT(SUMSQ('(3) MB_Glaciers_R23p2-5.5km'!$BD124:CF124))</f>
        <v>4.870677633639043E-2</v>
      </c>
      <c r="CE124" s="2">
        <f>SQRT(SUMSQ('(3) MB_Glaciers_R23p2-5.5km'!$BD124:CG124))</f>
        <v>4.8924344549585226E-2</v>
      </c>
      <c r="CF124" s="2">
        <f>SQRT(SUMSQ('(3) MB_Glaciers_R23p2-5.5km'!$BD124:CH124))</f>
        <v>4.9147207956650174E-2</v>
      </c>
      <c r="CG124" s="2">
        <f>SQRT(SUMSQ('(3) MB_Glaciers_R23p2-5.5km'!$BD124:CI124))</f>
        <v>4.9378450254734536E-2</v>
      </c>
      <c r="CH124" s="2">
        <f>SQRT(SUMSQ('(3) MB_Glaciers_R23p2-5.5km'!$BD124:CJ124))</f>
        <v>4.9621044936798718E-2</v>
      </c>
      <c r="CI124" s="2">
        <f>SQRT(SUMSQ('(3) MB_Glaciers_R23p2-5.5km'!$BD124:CK124))</f>
        <v>4.9861614334106283E-2</v>
      </c>
      <c r="CJ124" s="2">
        <f>SQRT(SUMSQ('(3) MB_Glaciers_R23p2-5.5km'!$BD124:CL124))</f>
        <v>5.0103048074693311E-2</v>
      </c>
      <c r="CK124" s="2">
        <f>SQRT(SUMSQ('(3) MB_Glaciers_R23p2-5.5km'!$BD124:CM124))</f>
        <v>5.0347696164535667E-2</v>
      </c>
      <c r="CL124" s="2">
        <f>SQRT(SUMSQ('(3) MB_Glaciers_R23p2-5.5km'!$BD124:CN124))</f>
        <v>5.0611211296425471E-2</v>
      </c>
      <c r="CM124" s="2">
        <f>SQRT(SUMSQ('(3) MB_Glaciers_R23p2-5.5km'!$BD124:CO124))</f>
        <v>5.0893867330160922E-2</v>
      </c>
      <c r="CN124" s="2">
        <f>SQRT(SUMSQ('(3) MB_Glaciers_R23p2-5.5km'!$BD124:CP124))</f>
        <v>5.1210426463373683E-2</v>
      </c>
      <c r="CO124" s="2">
        <f>SQRT(SUMSQ('(3) MB_Glaciers_R23p2-5.5km'!$BD124:CQ124))</f>
        <v>5.1520245280541825E-2</v>
      </c>
      <c r="CP124" s="2">
        <f>SQRT(SUMSQ('(3) MB_Glaciers_R23p2-5.5km'!$BD124:CR124))</f>
        <v>5.1826137522436609E-2</v>
      </c>
      <c r="CQ124" s="2">
        <f>SQRT(SUMSQ('(3) MB_Glaciers_R23p2-5.5km'!$BD124:CS124))</f>
        <v>5.2120614541527714E-2</v>
      </c>
      <c r="CR124" s="2">
        <f>SQRT(SUMSQ('(3) MB_Glaciers_R23p2-5.5km'!$BD124:CT124))</f>
        <v>5.2429253254076477E-2</v>
      </c>
      <c r="CS124" s="2">
        <f>SQRT(SUMSQ('(3) MB_Glaciers_R23p2-5.5km'!$BD124:CU124))</f>
        <v>5.2804575289036378E-2</v>
      </c>
      <c r="CT124" s="2">
        <f>SQRT(SUMSQ('(3) MB_Glaciers_R23p2-5.5km'!$BD124:CV124))</f>
        <v>5.311205486171941E-2</v>
      </c>
      <c r="CU124" s="2">
        <f>SQRT(SUMSQ('(3) MB_Glaciers_R23p2-5.5km'!$BD124:CW124))</f>
        <v>5.3492835967725784E-2</v>
      </c>
      <c r="CV124" s="2">
        <f>SQRT(SUMSQ('(3) MB_Glaciers_R23p2-5.5km'!$BD124:CX124))</f>
        <v>5.4083003072347979E-2</v>
      </c>
    </row>
    <row r="125" spans="1:100" x14ac:dyDescent="0.2">
      <c r="A125" s="169" t="s">
        <v>222</v>
      </c>
      <c r="B125" s="3" t="s">
        <v>190</v>
      </c>
      <c r="C125" s="170">
        <f>'(3) MB_Glaciers_R23p2-5.5km'!C125</f>
        <v>0.06</v>
      </c>
      <c r="D125" s="170">
        <f>C125+'(3) MB_Glaciers_R23p2-5.5km'!D125</f>
        <v>1.0900000000000001</v>
      </c>
      <c r="E125" s="170">
        <f>D125+'(3) MB_Glaciers_R23p2-5.5km'!E125</f>
        <v>2.31</v>
      </c>
      <c r="F125" s="170">
        <f>E125+'(3) MB_Glaciers_R23p2-5.5km'!F125</f>
        <v>2.54</v>
      </c>
      <c r="G125" s="170">
        <f>F125+'(3) MB_Glaciers_R23p2-5.5km'!G125</f>
        <v>3.89</v>
      </c>
      <c r="H125" s="170">
        <f>G125+'(3) MB_Glaciers_R23p2-5.5km'!H125</f>
        <v>5.51</v>
      </c>
      <c r="I125" s="170">
        <f>H125+'(3) MB_Glaciers_R23p2-5.5km'!I125</f>
        <v>5.62</v>
      </c>
      <c r="J125" s="170">
        <f>I125+'(3) MB_Glaciers_R23p2-5.5km'!J125</f>
        <v>5.64</v>
      </c>
      <c r="K125" s="170">
        <f>J125+'(3) MB_Glaciers_R23p2-5.5km'!K125</f>
        <v>5.5699999999999994</v>
      </c>
      <c r="L125" s="170">
        <f>K125+'(3) MB_Glaciers_R23p2-5.5km'!L125</f>
        <v>4.7699999999999996</v>
      </c>
      <c r="M125" s="170">
        <f>L125+'(3) MB_Glaciers_R23p2-5.5km'!M125</f>
        <v>3.7899999999999996</v>
      </c>
      <c r="N125" s="170">
        <f>M125+'(3) MB_Glaciers_R23p2-5.5km'!N125</f>
        <v>2.84</v>
      </c>
      <c r="O125" s="170">
        <f>N125+'(3) MB_Glaciers_R23p2-5.5km'!O125</f>
        <v>2.8899999999999997</v>
      </c>
      <c r="P125" s="170">
        <f>O125+'(3) MB_Glaciers_R23p2-5.5km'!P125</f>
        <v>2.4599999999999995</v>
      </c>
      <c r="Q125" s="170">
        <f>P125+'(3) MB_Glaciers_R23p2-5.5km'!Q125</f>
        <v>2.9499999999999993</v>
      </c>
      <c r="R125" s="170">
        <f>Q125+'(3) MB_Glaciers_R23p2-5.5km'!R125</f>
        <v>3.8199999999999994</v>
      </c>
      <c r="S125" s="170">
        <f>R125+'(3) MB_Glaciers_R23p2-5.5km'!S125</f>
        <v>4.0399999999999991</v>
      </c>
      <c r="T125" s="170">
        <f>S125+'(3) MB_Glaciers_R23p2-5.5km'!T125</f>
        <v>3.2699999999999991</v>
      </c>
      <c r="U125" s="170">
        <f>T125+'(3) MB_Glaciers_R23p2-5.5km'!U125</f>
        <v>3.649999999999999</v>
      </c>
      <c r="V125" s="170">
        <f>U125+'(3) MB_Glaciers_R23p2-5.5km'!V125</f>
        <v>2.7099999999999991</v>
      </c>
      <c r="W125" s="170">
        <f>V125+'(3) MB_Glaciers_R23p2-5.5km'!W125</f>
        <v>1.639999999999999</v>
      </c>
      <c r="X125" s="170">
        <f>W125+'(3) MB_Glaciers_R23p2-5.5km'!X125</f>
        <v>2.9399999999999991</v>
      </c>
      <c r="Y125" s="170">
        <f>X125+'(3) MB_Glaciers_R23p2-5.5km'!Y125</f>
        <v>1.909999999999999</v>
      </c>
      <c r="Z125" s="170">
        <f>Y125+'(3) MB_Glaciers_R23p2-5.5km'!Z125</f>
        <v>2.359999999999999</v>
      </c>
      <c r="AA125" s="170">
        <f>Z125+'(3) MB_Glaciers_R23p2-5.5km'!AA125</f>
        <v>1.919999999999999</v>
      </c>
      <c r="AB125" s="170">
        <f>AA125+'(3) MB_Glaciers_R23p2-5.5km'!AB125</f>
        <v>2.2799999999999989</v>
      </c>
      <c r="AC125" s="170">
        <f>AB125+'(3) MB_Glaciers_R23p2-5.5km'!AC125</f>
        <v>2.5599999999999987</v>
      </c>
      <c r="AD125" s="170">
        <f>AC125+'(3) MB_Glaciers_R23p2-5.5km'!AD125</f>
        <v>1.0999999999999988</v>
      </c>
      <c r="AE125" s="170">
        <f>AD125+'(3) MB_Glaciers_R23p2-5.5km'!AE125</f>
        <v>-0.75000000000000133</v>
      </c>
      <c r="AF125" s="170">
        <f>AE125+'(3) MB_Glaciers_R23p2-5.5km'!AF125</f>
        <v>-0.69000000000000128</v>
      </c>
      <c r="AG125" s="170">
        <f>AF125+'(3) MB_Glaciers_R23p2-5.5km'!AG125</f>
        <v>-2.8400000000000012</v>
      </c>
      <c r="AH125" s="170">
        <f>AG125+'(3) MB_Glaciers_R23p2-5.5km'!AH125</f>
        <v>-3.9700000000000011</v>
      </c>
      <c r="AI125" s="170">
        <f>AH125+'(3) MB_Glaciers_R23p2-5.5km'!AI125</f>
        <v>-5.3400000000000016</v>
      </c>
      <c r="AJ125" s="170">
        <f>AI125+'(3) MB_Glaciers_R23p2-5.5km'!AJ125</f>
        <v>-4.9300000000000015</v>
      </c>
      <c r="AK125" s="170">
        <f>AJ125+'(3) MB_Glaciers_R23p2-5.5km'!AK125</f>
        <v>-7.2300000000000013</v>
      </c>
      <c r="AL125" s="170">
        <f>AK125+'(3) MB_Glaciers_R23p2-5.5km'!AL125</f>
        <v>-8.740000000000002</v>
      </c>
      <c r="AM125" s="170">
        <f>AL125+'(3) MB_Glaciers_R23p2-5.5km'!AM125</f>
        <v>-13.05</v>
      </c>
      <c r="AN125" s="170">
        <f>AM125+'(3) MB_Glaciers_R23p2-5.5km'!AN125</f>
        <v>-15.66</v>
      </c>
      <c r="AO125" s="170">
        <f>AN125+'(3) MB_Glaciers_R23p2-5.5km'!AO125</f>
        <v>-19.16</v>
      </c>
      <c r="AP125" s="170">
        <f>AO125+'(3) MB_Glaciers_R23p2-5.5km'!AP125</f>
        <v>-21.63</v>
      </c>
      <c r="AQ125" s="170">
        <f>AP125+'(3) MB_Glaciers_R23p2-5.5km'!AQ125</f>
        <v>-26.33</v>
      </c>
      <c r="AR125" s="170">
        <f>AQ125+'(3) MB_Glaciers_R23p2-5.5km'!AR125</f>
        <v>-29.74</v>
      </c>
      <c r="AS125" s="170">
        <f>AR125+'(3) MB_Glaciers_R23p2-5.5km'!AS125</f>
        <v>-29.77</v>
      </c>
      <c r="AT125" s="170">
        <f>AS125+'(3) MB_Glaciers_R23p2-5.5km'!AT125</f>
        <v>-33.14</v>
      </c>
      <c r="AU125" s="170">
        <f>AT125+'(3) MB_Glaciers_R23p2-5.5km'!AU125</f>
        <v>-36.93</v>
      </c>
      <c r="AV125" s="170">
        <f>AU125+'(3) MB_Glaciers_R23p2-5.5km'!AV125</f>
        <v>-38.56</v>
      </c>
      <c r="AW125" s="2">
        <f>AV125+'(3) MB_Glaciers_R23p2-5.5km'!AW125</f>
        <v>-38.010000000000005</v>
      </c>
      <c r="BB125" s="2">
        <f>SQRT('(5) year_D_R23p2-5.5km'!BN123^2+'(5) year_D_R23p2-5.5km'!$M123^2)</f>
        <v>5.8371712749482454E-2</v>
      </c>
      <c r="BC125" s="2">
        <f>SQRT(SUMSQ('(3) MB_Glaciers_R23p2-5.5km'!$BD125:BE125))</f>
        <v>8.2550067829264592E-2</v>
      </c>
      <c r="BD125" s="2">
        <f>SQRT(SUMSQ('(3) MB_Glaciers_R23p2-5.5km'!$BD125:BF125))</f>
        <v>0.10110277220691961</v>
      </c>
      <c r="BE125" s="2">
        <f>SQRT(SUMSQ('(3) MB_Glaciers_R23p2-5.5km'!$BD125:BG125))</f>
        <v>0.11674342549896491</v>
      </c>
      <c r="BF125" s="2">
        <f>SQRT(SUMSQ('(3) MB_Glaciers_R23p2-5.5km'!$BD125:BH125))</f>
        <v>0.13052311767093391</v>
      </c>
      <c r="BG125" s="2">
        <f>SQRT(SUMSQ('(3) MB_Glaciers_R23p2-5.5km'!$BD125:BI125))</f>
        <v>0.14298091164854335</v>
      </c>
      <c r="BH125" s="2">
        <f>SQRT(SUMSQ('(3) MB_Glaciers_R23p2-5.5km'!$BD125:BJ125))</f>
        <v>0.15443703553602889</v>
      </c>
      <c r="BI125" s="2">
        <f>SQRT(SUMSQ('(3) MB_Glaciers_R23p2-5.5km'!$BD125:BK125))</f>
        <v>0.16510013565852918</v>
      </c>
      <c r="BJ125" s="2">
        <f>SQRT(SUMSQ('(3) MB_Glaciers_R23p2-5.5km'!$BD125:BL125))</f>
        <v>0.17511513824844738</v>
      </c>
      <c r="BK125" s="2">
        <f>SQRT(SUMSQ('(3) MB_Glaciers_R23p2-5.5km'!$BD125:BM125))</f>
        <v>0.18458756321345413</v>
      </c>
      <c r="BL125" s="2">
        <f>SQRT(SUMSQ('(3) MB_Glaciers_R23p2-5.5km'!$BD125:BN125))</f>
        <v>0.19359706956043787</v>
      </c>
      <c r="BM125" s="2">
        <f>SQRT(SUMSQ('(3) MB_Glaciers_R23p2-5.5km'!$BD125:BO125))</f>
        <v>0.20220554441383926</v>
      </c>
      <c r="BN125" s="2">
        <f>SQRT(SUMSQ('(3) MB_Glaciers_R23p2-5.5km'!$BD125:BP125))</f>
        <v>0.21046220335491408</v>
      </c>
      <c r="BO125" s="2">
        <f>SQRT(SUMSQ('(3) MB_Glaciers_R23p2-5.5km'!$BD125:BQ125))</f>
        <v>0.21840695018774769</v>
      </c>
      <c r="BP125" s="2">
        <f>SQRT(SUMSQ('(3) MB_Glaciers_R23p2-5.5km'!$BD125:BR125))</f>
        <v>0.22607267136834872</v>
      </c>
      <c r="BQ125" s="2">
        <f>SQRT(SUMSQ('(3) MB_Glaciers_R23p2-5.5km'!$BD125:BS125))</f>
        <v>0.23348685099792985</v>
      </c>
      <c r="BR125" s="2">
        <f>SQRT(SUMSQ('(3) MB_Glaciers_R23p2-5.5km'!$BD125:BT125))</f>
        <v>0.24067273721432925</v>
      </c>
      <c r="BS125" s="2">
        <f>SQRT(SUMSQ('(3) MB_Glaciers_R23p2-5.5km'!$BD125:BU125))</f>
        <v>0.24765020348779379</v>
      </c>
      <c r="BT125" s="2">
        <f>SQRT(SUMSQ('(3) MB_Glaciers_R23p2-5.5km'!$BD125:BV125))</f>
        <v>0.25443639703637877</v>
      </c>
      <c r="BU125" s="2">
        <f>SQRT(SUMSQ('(3) MB_Glaciers_R23p2-5.5km'!$BD125:BW125))</f>
        <v>0.26104623534186783</v>
      </c>
      <c r="BV125" s="2">
        <f>SQRT(SUMSQ('(3) MB_Glaciers_R23p2-5.5km'!$BD125:BX125))</f>
        <v>0.26749279211872223</v>
      </c>
      <c r="BW125" s="2">
        <f>SQRT(SUMSQ('(3) MB_Glaciers_R23p2-5.5km'!$BD125:BY125))</f>
        <v>0.27378760140805875</v>
      </c>
      <c r="BX125" s="2">
        <f>SQRT(SUMSQ('(3) MB_Glaciers_R23p2-5.5km'!$BD125:BZ125))</f>
        <v>0.27994090007372296</v>
      </c>
      <c r="BY125" s="2">
        <f>SQRT(SUMSQ('(3) MB_Glaciers_R23p2-5.5km'!$BD125:CA125))</f>
        <v>0.28596182329708669</v>
      </c>
      <c r="BZ125" s="2">
        <f>SQRT(SUMSQ('(3) MB_Glaciers_R23p2-5.5km'!$BD125:CB125))</f>
        <v>0.29185856374741231</v>
      </c>
      <c r="CA125" s="2">
        <f>SQRT(SUMSQ('(3) MB_Glaciers_R23p2-5.5km'!$BD125:CC125))</f>
        <v>0.29763850235144379</v>
      </c>
      <c r="CB125" s="2">
        <f>SQRT(SUMSQ('(3) MB_Glaciers_R23p2-5.5km'!$BD125:CD125))</f>
        <v>0.30330831662075886</v>
      </c>
      <c r="CC125" s="2">
        <f>SQRT(SUMSQ('(3) MB_Glaciers_R23p2-5.5km'!$BD125:CE125))</f>
        <v>0.30887407107205778</v>
      </c>
      <c r="CD125" s="2">
        <f>SQRT(SUMSQ('(3) MB_Glaciers_R23p2-5.5km'!$BD125:CF125))</f>
        <v>0.31434129323067739</v>
      </c>
      <c r="CE125" s="2">
        <f>SQRT(SUMSQ('(3) MB_Glaciers_R23p2-5.5km'!$BD125:CG125))</f>
        <v>0.31971503793103445</v>
      </c>
      <c r="CF125" s="2">
        <f>SQRT(SUMSQ('(3) MB_Glaciers_R23p2-5.5km'!$BD125:CH125))</f>
        <v>0.32499994204391924</v>
      </c>
      <c r="CG125" s="2">
        <f>SQRT(SUMSQ('(3) MB_Glaciers_R23p2-5.5km'!$BD125:CI125))</f>
        <v>0.33020027131705837</v>
      </c>
      <c r="CH125" s="2">
        <f>SQRT(SUMSQ('(3) MB_Glaciers_R23p2-5.5km'!$BD125:CJ125))</f>
        <v>0.33531996067512454</v>
      </c>
      <c r="CI125" s="2">
        <f>SQRT(SUMSQ('(3) MB_Glaciers_R23p2-5.5km'!$BD125:CK125))</f>
        <v>0.34036264906196034</v>
      </c>
      <c r="CJ125" s="2">
        <f>SQRT(SUMSQ('(3) MB_Glaciers_R23p2-5.5km'!$BD125:CL125))</f>
        <v>0.3453317097021113</v>
      </c>
      <c r="CK125" s="2">
        <f>SQRT(SUMSQ('(3) MB_Glaciers_R23p2-5.5km'!$BD125:CM125))</f>
        <v>0.35023027649689475</v>
      </c>
      <c r="CL125" s="2">
        <f>SQRT(SUMSQ('(3) MB_Glaciers_R23p2-5.5km'!$BD125:CN125))</f>
        <v>0.35506126714188274</v>
      </c>
      <c r="CM125" s="2">
        <f>SQRT(SUMSQ('(3) MB_Glaciers_R23p2-5.5km'!$BD125:CO125))</f>
        <v>0.35982740345019237</v>
      </c>
      <c r="CN125" s="2">
        <f>SQRT(SUMSQ('(3) MB_Glaciers_R23p2-5.5km'!$BD125:CP125))</f>
        <v>0.36453122928360421</v>
      </c>
      <c r="CO125" s="2">
        <f>SQRT(SUMSQ('(3) MB_Glaciers_R23p2-5.5km'!$BD125:CQ125))</f>
        <v>0.36917512642690825</v>
      </c>
      <c r="CP125" s="2">
        <f>SQRT(SUMSQ('(3) MB_Glaciers_R23p2-5.5km'!$BD125:CR125))</f>
        <v>0.37376132868667916</v>
      </c>
      <c r="CQ125" s="2">
        <f>SQRT(SUMSQ('(3) MB_Glaciers_R23p2-5.5km'!$BD125:CS125))</f>
        <v>0.37829193445134396</v>
      </c>
      <c r="CR125" s="2">
        <f>SQRT(SUMSQ('(3) MB_Glaciers_R23p2-5.5km'!$BD125:CT125))</f>
        <v>0.38276891791294654</v>
      </c>
      <c r="CS125" s="2">
        <f>SQRT(SUMSQ('(3) MB_Glaciers_R23p2-5.5km'!$BD125:CU125))</f>
        <v>0.38719413912087575</v>
      </c>
      <c r="CT125" s="2">
        <f>SQRT(SUMSQ('(3) MB_Glaciers_R23p2-5.5km'!$BD125:CV125))</f>
        <v>0.39156935301280177</v>
      </c>
      <c r="CU125" s="2">
        <f>SQRT(SUMSQ('(3) MB_Glaciers_R23p2-5.5km'!$BD125:CW125))</f>
        <v>0.39589621754719034</v>
      </c>
      <c r="CV125" s="2">
        <f>SQRT(SUMSQ('(3) MB_Glaciers_R23p2-5.5km'!$BD125:CX125))</f>
        <v>0.4001763010442777</v>
      </c>
    </row>
    <row r="126" spans="1:100" x14ac:dyDescent="0.2">
      <c r="A126" s="169" t="s">
        <v>192</v>
      </c>
      <c r="B126" s="3" t="s">
        <v>190</v>
      </c>
      <c r="C126" s="170">
        <f>'(3) MB_Glaciers_R23p2-5.5km'!C126</f>
        <v>-0.36</v>
      </c>
      <c r="D126" s="170">
        <f>C126+'(3) MB_Glaciers_R23p2-5.5km'!D126</f>
        <v>-0.47</v>
      </c>
      <c r="E126" s="170">
        <f>D126+'(3) MB_Glaciers_R23p2-5.5km'!E126</f>
        <v>-0.59</v>
      </c>
      <c r="F126" s="170">
        <f>E126+'(3) MB_Glaciers_R23p2-5.5km'!F126</f>
        <v>-0.94</v>
      </c>
      <c r="G126" s="170">
        <f>F126+'(3) MB_Glaciers_R23p2-5.5km'!G126</f>
        <v>-1.18</v>
      </c>
      <c r="H126" s="170">
        <f>G126+'(3) MB_Glaciers_R23p2-5.5km'!H126</f>
        <v>-1.26</v>
      </c>
      <c r="I126" s="170">
        <f>H126+'(3) MB_Glaciers_R23p2-5.5km'!I126</f>
        <v>-1.6099999999999999</v>
      </c>
      <c r="J126" s="170">
        <f>I126+'(3) MB_Glaciers_R23p2-5.5km'!J126</f>
        <v>-2.0999999999999996</v>
      </c>
      <c r="K126" s="170">
        <f>J126+'(3) MB_Glaciers_R23p2-5.5km'!K126</f>
        <v>-2.5599999999999996</v>
      </c>
      <c r="L126" s="170">
        <f>K126+'(3) MB_Glaciers_R23p2-5.5km'!L126</f>
        <v>-3.1799999999999997</v>
      </c>
      <c r="M126" s="170">
        <f>L126+'(3) MB_Glaciers_R23p2-5.5km'!M126</f>
        <v>-3.96</v>
      </c>
      <c r="N126" s="170">
        <f>M126+'(3) MB_Glaciers_R23p2-5.5km'!N126</f>
        <v>-4.38</v>
      </c>
      <c r="O126" s="170">
        <f>N126+'(3) MB_Glaciers_R23p2-5.5km'!O126</f>
        <v>-4.59</v>
      </c>
      <c r="P126" s="170">
        <f>O126+'(3) MB_Glaciers_R23p2-5.5km'!P126</f>
        <v>-5.14</v>
      </c>
      <c r="Q126" s="170">
        <f>P126+'(3) MB_Glaciers_R23p2-5.5km'!Q126</f>
        <v>-5.6099999999999994</v>
      </c>
      <c r="R126" s="170">
        <f>Q126+'(3) MB_Glaciers_R23p2-5.5km'!R126</f>
        <v>-6.02</v>
      </c>
      <c r="S126" s="170">
        <f>R126+'(3) MB_Glaciers_R23p2-5.5km'!S126</f>
        <v>-6.3299999999999992</v>
      </c>
      <c r="T126" s="170">
        <f>S126+'(3) MB_Glaciers_R23p2-5.5km'!T126</f>
        <v>-6.6099999999999994</v>
      </c>
      <c r="U126" s="170">
        <f>T126+'(3) MB_Glaciers_R23p2-5.5km'!U126</f>
        <v>-6.9499999999999993</v>
      </c>
      <c r="V126" s="170">
        <f>U126+'(3) MB_Glaciers_R23p2-5.5km'!V126</f>
        <v>-7.4799999999999995</v>
      </c>
      <c r="W126" s="170">
        <f>V126+'(3) MB_Glaciers_R23p2-5.5km'!W126</f>
        <v>-7.9599999999999991</v>
      </c>
      <c r="X126" s="170">
        <f>W126+'(3) MB_Glaciers_R23p2-5.5km'!X126</f>
        <v>-8.0299999999999994</v>
      </c>
      <c r="Y126" s="170">
        <f>X126+'(3) MB_Glaciers_R23p2-5.5km'!Y126</f>
        <v>-8.58</v>
      </c>
      <c r="Z126" s="170">
        <f>Y126+'(3) MB_Glaciers_R23p2-5.5km'!Z126</f>
        <v>-8.8800000000000008</v>
      </c>
      <c r="AA126" s="170">
        <f>Z126+'(3) MB_Glaciers_R23p2-5.5km'!AA126</f>
        <v>-9.3500000000000014</v>
      </c>
      <c r="AB126" s="170">
        <f>AA126+'(3) MB_Glaciers_R23p2-5.5km'!AB126</f>
        <v>-9.7800000000000011</v>
      </c>
      <c r="AC126" s="170">
        <f>AB126+'(3) MB_Glaciers_R23p2-5.5km'!AC126</f>
        <v>-10.160000000000002</v>
      </c>
      <c r="AD126" s="170">
        <f>AC126+'(3) MB_Glaciers_R23p2-5.5km'!AD126</f>
        <v>-10.820000000000002</v>
      </c>
      <c r="AE126" s="170">
        <f>AD126+'(3) MB_Glaciers_R23p2-5.5km'!AE126</f>
        <v>-11.680000000000001</v>
      </c>
      <c r="AF126" s="170">
        <f>AE126+'(3) MB_Glaciers_R23p2-5.5km'!AF126</f>
        <v>-11.900000000000002</v>
      </c>
      <c r="AG126" s="170">
        <f>AF126+'(3) MB_Glaciers_R23p2-5.5km'!AG126</f>
        <v>-12.640000000000002</v>
      </c>
      <c r="AH126" s="170">
        <f>AG126+'(3) MB_Glaciers_R23p2-5.5km'!AH126</f>
        <v>-13.340000000000002</v>
      </c>
      <c r="AI126" s="170">
        <f>AH126+'(3) MB_Glaciers_R23p2-5.5km'!AI126</f>
        <v>-14.120000000000001</v>
      </c>
      <c r="AJ126" s="170">
        <f>AI126+'(3) MB_Glaciers_R23p2-5.5km'!AJ126</f>
        <v>-14.760000000000002</v>
      </c>
      <c r="AK126" s="170">
        <f>AJ126+'(3) MB_Glaciers_R23p2-5.5km'!AK126</f>
        <v>-15.46</v>
      </c>
      <c r="AL126" s="170">
        <f>AK126+'(3) MB_Glaciers_R23p2-5.5km'!AL126</f>
        <v>-16.11</v>
      </c>
      <c r="AM126" s="170">
        <f>AL126+'(3) MB_Glaciers_R23p2-5.5km'!AM126</f>
        <v>-17.28</v>
      </c>
      <c r="AN126" s="170">
        <f>AM126+'(3) MB_Glaciers_R23p2-5.5km'!AN126</f>
        <v>-18.220000000000002</v>
      </c>
      <c r="AO126" s="170">
        <f>AN126+'(3) MB_Glaciers_R23p2-5.5km'!AO126</f>
        <v>-19.380000000000003</v>
      </c>
      <c r="AP126" s="170">
        <f>AO126+'(3) MB_Glaciers_R23p2-5.5km'!AP126</f>
        <v>-20.180000000000003</v>
      </c>
      <c r="AQ126" s="170">
        <f>AP126+'(3) MB_Glaciers_R23p2-5.5km'!AQ126</f>
        <v>-21.440000000000005</v>
      </c>
      <c r="AR126" s="170">
        <f>AQ126+'(3) MB_Glaciers_R23p2-5.5km'!AR126</f>
        <v>-22.480000000000004</v>
      </c>
      <c r="AS126" s="170">
        <f>AR126+'(3) MB_Glaciers_R23p2-5.5km'!AS126</f>
        <v>-22.910000000000004</v>
      </c>
      <c r="AT126" s="170">
        <f>AS126+'(3) MB_Glaciers_R23p2-5.5km'!AT126</f>
        <v>-23.870000000000005</v>
      </c>
      <c r="AU126" s="170">
        <f>AT126+'(3) MB_Glaciers_R23p2-5.5km'!AU126</f>
        <v>-24.950000000000003</v>
      </c>
      <c r="AV126" s="170">
        <f>AU126+'(3) MB_Glaciers_R23p2-5.5km'!AV126</f>
        <v>-25.680000000000003</v>
      </c>
      <c r="AW126" s="2">
        <f>AV126+'(3) MB_Glaciers_R23p2-5.5km'!AW126</f>
        <v>-26.080000000000002</v>
      </c>
      <c r="BB126" s="2">
        <f>SQRT('(5) year_D_R23p2-5.5km'!BN124^2+'(5) year_D_R23p2-5.5km'!$M124^2)</f>
        <v>1.788764264874728E-2</v>
      </c>
      <c r="BC126" s="2">
        <f>SQRT(SUMSQ('(3) MB_Glaciers_R23p2-5.5km'!$BD126:BE126))</f>
        <v>2.5296946832741796E-2</v>
      </c>
      <c r="BD126" s="2">
        <f>SQRT(SUMSQ('(3) MB_Glaciers_R23p2-5.5km'!$BD126:BF126))</f>
        <v>3.098230589526622E-2</v>
      </c>
      <c r="BE126" s="2">
        <f>SQRT(SUMSQ('(3) MB_Glaciers_R23p2-5.5km'!$BD126:BG126))</f>
        <v>3.5775285297494561E-2</v>
      </c>
      <c r="BF126" s="2">
        <f>SQRT(SUMSQ('(3) MB_Glaciers_R23p2-5.5km'!$BD126:BH126))</f>
        <v>3.9997984919823308E-2</v>
      </c>
      <c r="BG126" s="2">
        <f>SQRT(SUMSQ('(3) MB_Glaciers_R23p2-5.5km'!$BD126:BI126))</f>
        <v>4.3815597190677381E-2</v>
      </c>
      <c r="BH126" s="2">
        <f>SQRT(SUMSQ('(3) MB_Glaciers_R23p2-5.5km'!$BD126:BJ126))</f>
        <v>4.7326253989778001E-2</v>
      </c>
      <c r="BI126" s="2">
        <f>SQRT(SUMSQ('(3) MB_Glaciers_R23p2-5.5km'!$BD126:BK126))</f>
        <v>5.0593893665483593E-2</v>
      </c>
      <c r="BJ126" s="2">
        <f>SQRT(SUMSQ('(3) MB_Glaciers_R23p2-5.5km'!$BD126:BL126))</f>
        <v>5.3662927946241841E-2</v>
      </c>
      <c r="BK126" s="2">
        <f>SQRT(SUMSQ('(3) MB_Glaciers_R23p2-5.5km'!$BD126:BM126))</f>
        <v>5.6565692741208665E-2</v>
      </c>
      <c r="BL126" s="2">
        <f>SQRT(SUMSQ('(3) MB_Glaciers_R23p2-5.5km'!$BD126:BN126))</f>
        <v>5.9326599049853761E-2</v>
      </c>
      <c r="BM126" s="2">
        <f>SQRT(SUMSQ('(3) MB_Glaciers_R23p2-5.5km'!$BD126:BO126))</f>
        <v>6.1964611790532441E-2</v>
      </c>
      <c r="BN126" s="2">
        <f>SQRT(SUMSQ('(3) MB_Glaciers_R23p2-5.5km'!$BD126:BP126))</f>
        <v>6.4494812767234816E-2</v>
      </c>
      <c r="BO126" s="2">
        <f>SQRT(SUMSQ('(3) MB_Glaciers_R23p2-5.5km'!$BD126:BQ126))</f>
        <v>6.6929430248657856E-2</v>
      </c>
      <c r="BP126" s="2">
        <f>SQRT(SUMSQ('(3) MB_Glaciers_R23p2-5.5km'!$BD126:BR126))</f>
        <v>6.9278542081507744E-2</v>
      </c>
      <c r="BQ126" s="2">
        <f>SQRT(SUMSQ('(3) MB_Glaciers_R23p2-5.5km'!$BD126:BS126))</f>
        <v>7.1550570594989121E-2</v>
      </c>
      <c r="BR126" s="2">
        <f>SQRT(SUMSQ('(3) MB_Glaciers_R23p2-5.5km'!$BD126:BT126))</f>
        <v>7.3752640034088296E-2</v>
      </c>
      <c r="BS126" s="2">
        <f>SQRT(SUMSQ('(3) MB_Glaciers_R23p2-5.5km'!$BD126:BU126))</f>
        <v>7.5890840498225393E-2</v>
      </c>
      <c r="BT126" s="2">
        <f>SQRT(SUMSQ('(3) MB_Glaciers_R23p2-5.5km'!$BD126:BV126))</f>
        <v>7.7970426644057608E-2</v>
      </c>
      <c r="BU126" s="2">
        <f>SQRT(SUMSQ('(3) MB_Glaciers_R23p2-5.5km'!$BD126:BW126))</f>
        <v>7.9995969839646616E-2</v>
      </c>
      <c r="BV126" s="2">
        <f>SQRT(SUMSQ('(3) MB_Glaciers_R23p2-5.5km'!$BD126:BX126))</f>
        <v>8.1971476442204788E-2</v>
      </c>
      <c r="BW126" s="2">
        <f>SQRT(SUMSQ('(3) MB_Glaciers_R23p2-5.5km'!$BD126:BY126))</f>
        <v>8.3900480985773948E-2</v>
      </c>
      <c r="BX126" s="2">
        <f>SQRT(SUMSQ('(3) MB_Glaciers_R23p2-5.5km'!$BD126:BZ126))</f>
        <v>8.5786120492615234E-2</v>
      </c>
      <c r="BY126" s="2">
        <f>SQRT(SUMSQ('(3) MB_Glaciers_R23p2-5.5km'!$BD126:CA126))</f>
        <v>8.7631194381354749E-2</v>
      </c>
      <c r="BZ126" s="2">
        <f>SQRT(SUMSQ('(3) MB_Glaciers_R23p2-5.5km'!$BD126:CB126))</f>
        <v>8.9438213243736395E-2</v>
      </c>
      <c r="CA126" s="2">
        <f>SQRT(SUMSQ('(3) MB_Glaciers_R23p2-5.5km'!$BD126:CC126))</f>
        <v>9.1209438918136904E-2</v>
      </c>
      <c r="CB126" s="2">
        <f>SQRT(SUMSQ('(3) MB_Glaciers_R23p2-5.5km'!$BD126:CD126))</f>
        <v>9.2946917685798644E-2</v>
      </c>
      <c r="CC126" s="2">
        <f>SQRT(SUMSQ('(3) MB_Glaciers_R23p2-5.5km'!$BD126:CE126))</f>
        <v>9.4652507979555989E-2</v>
      </c>
      <c r="CD126" s="2">
        <f>SQRT(SUMSQ('(3) MB_Glaciers_R23p2-5.5km'!$BD126:CF126))</f>
        <v>9.6327903674632065E-2</v>
      </c>
      <c r="CE126" s="2">
        <f>SQRT(SUMSQ('(3) MB_Glaciers_R23p2-5.5km'!$BD126:CG126))</f>
        <v>9.7974653793103425E-2</v>
      </c>
      <c r="CF126" s="2">
        <f>SQRT(SUMSQ('(3) MB_Glaciers_R23p2-5.5km'!$BD126:CH126))</f>
        <v>9.9594179274733505E-2</v>
      </c>
      <c r="CG126" s="2">
        <f>SQRT(SUMSQ('(3) MB_Glaciers_R23p2-5.5km'!$BD126:CI126))</f>
        <v>0.10118778733096717</v>
      </c>
      <c r="CH126" s="2">
        <f>SQRT(SUMSQ('(3) MB_Glaciers_R23p2-5.5km'!$BD126:CJ126))</f>
        <v>0.10275668379461417</v>
      </c>
      <c r="CI126" s="2">
        <f>SQRT(SUMSQ('(3) MB_Glaciers_R23p2-5.5km'!$BD126:CK126))</f>
        <v>0.10430198379702854</v>
      </c>
      <c r="CJ126" s="2">
        <f>SQRT(SUMSQ('(3) MB_Glaciers_R23p2-5.5km'!$BD126:CL126))</f>
        <v>0.10582472104156423</v>
      </c>
      <c r="CK126" s="2">
        <f>SQRT(SUMSQ('(3) MB_Glaciers_R23p2-5.5km'!$BD126:CM126))</f>
        <v>0.10732585589248365</v>
      </c>
      <c r="CL126" s="2">
        <f>SQRT(SUMSQ('(3) MB_Glaciers_R23p2-5.5km'!$BD126:CN126))</f>
        <v>0.10880628245916434</v>
      </c>
      <c r="CM126" s="2">
        <f>SQRT(SUMSQ('(3) MB_Glaciers_R23p2-5.5km'!$BD126:CO126))</f>
        <v>0.11026683482404279</v>
      </c>
      <c r="CN126" s="2">
        <f>SQRT(SUMSQ('(3) MB_Glaciers_R23p2-5.5km'!$BD126:CP126))</f>
        <v>0.11170829253749257</v>
      </c>
      <c r="CO126" s="2">
        <f>SQRT(SUMSQ('(3) MB_Glaciers_R23p2-5.5km'!$BD126:CQ126))</f>
        <v>0.1131313854824173</v>
      </c>
      <c r="CP126" s="2">
        <f>SQRT(SUMSQ('(3) MB_Glaciers_R23p2-5.5km'!$BD126:CR126))</f>
        <v>0.1145367981947312</v>
      </c>
      <c r="CQ126" s="2">
        <f>SQRT(SUMSQ('(3) MB_Glaciers_R23p2-5.5km'!$BD126:CS126))</f>
        <v>0.11592517371231265</v>
      </c>
      <c r="CR126" s="2">
        <f>SQRT(SUMSQ('(3) MB_Glaciers_R23p2-5.5km'!$BD126:CT126))</f>
        <v>0.11729711701384286</v>
      </c>
      <c r="CS126" s="2">
        <f>SQRT(SUMSQ('(3) MB_Glaciers_R23p2-5.5km'!$BD126:CU126))</f>
        <v>0.11865319809970749</v>
      </c>
      <c r="CT126" s="2">
        <f>SQRT(SUMSQ('(3) MB_Glaciers_R23p2-5.5km'!$BD126:CV126))</f>
        <v>0.1199939547594699</v>
      </c>
      <c r="CU126" s="2">
        <f>SQRT(SUMSQ('(3) MB_Glaciers_R23p2-5.5km'!$BD126:CW126))</f>
        <v>0.12131989506402893</v>
      </c>
      <c r="CV126" s="2">
        <f>SQRT(SUMSQ('(3) MB_Glaciers_R23p2-5.5km'!$BD126:CX126))</f>
        <v>0.12263149961521418</v>
      </c>
    </row>
    <row r="127" spans="1:100" x14ac:dyDescent="0.2">
      <c r="A127" s="169" t="s">
        <v>40</v>
      </c>
      <c r="B127" s="3" t="s">
        <v>190</v>
      </c>
      <c r="C127" s="170">
        <f>'(3) MB_Glaciers_R23p2-5.5km'!C127</f>
        <v>-2.1722707221999995</v>
      </c>
      <c r="D127" s="170">
        <f>C127+'(3) MB_Glaciers_R23p2-5.5km'!D127</f>
        <v>-2.0645414443999988</v>
      </c>
      <c r="E127" s="170">
        <f>D127+'(3) MB_Glaciers_R23p2-5.5km'!E127</f>
        <v>-0.53681216659999809</v>
      </c>
      <c r="F127" s="170">
        <f>E127+'(3) MB_Glaciers_R23p2-5.5km'!F127</f>
        <v>-3.9890828887999974</v>
      </c>
      <c r="G127" s="170">
        <f>F127+'(3) MB_Glaciers_R23p2-5.5km'!G127</f>
        <v>-3.2152294013999971</v>
      </c>
      <c r="H127" s="170">
        <f>G127+'(3) MB_Glaciers_R23p2-5.5km'!H127</f>
        <v>-2.4711189412999972</v>
      </c>
      <c r="I127" s="170">
        <f>H127+'(3) MB_Glaciers_R23p2-5.5km'!I127</f>
        <v>-5.9308842715999983</v>
      </c>
      <c r="J127" s="170">
        <f>I127+'(3) MB_Glaciers_R23p2-5.5km'!J127</f>
        <v>-8.9745253922999986</v>
      </c>
      <c r="K127" s="170">
        <f>J127+'(3) MB_Glaciers_R23p2-5.5km'!K127</f>
        <v>-11.912042303399998</v>
      </c>
      <c r="L127" s="170">
        <f>K127+'(3) MB_Glaciers_R23p2-5.5km'!L127</f>
        <v>-16.259072871400001</v>
      </c>
      <c r="M127" s="170">
        <f>L127+'(3) MB_Glaciers_R23p2-5.5km'!M127</f>
        <v>-21.241451566000002</v>
      </c>
      <c r="N127" s="170">
        <f>M127+'(3) MB_Glaciers_R23p2-5.5km'!N127</f>
        <v>-24.549555210000001</v>
      </c>
      <c r="O127" s="170">
        <f>N127+'(3) MB_Glaciers_R23p2-5.5km'!O127</f>
        <v>-26.533473913200002</v>
      </c>
      <c r="P127" s="170">
        <f>O127+'(3) MB_Glaciers_R23p2-5.5km'!P127</f>
        <v>-29.737565713200002</v>
      </c>
      <c r="Q127" s="170">
        <f>P127+'(3) MB_Glaciers_R23p2-5.5km'!Q127</f>
        <v>-30.448011913200002</v>
      </c>
      <c r="R127" s="170">
        <f>Q127+'(3) MB_Glaciers_R23p2-5.5km'!R127</f>
        <v>-33.159526143000001</v>
      </c>
      <c r="S127" s="170">
        <f>R127+'(3) MB_Glaciers_R23p2-5.5km'!S127</f>
        <v>-32.840212012500004</v>
      </c>
      <c r="T127" s="170">
        <f>S127+'(3) MB_Glaciers_R23p2-5.5km'!T127</f>
        <v>-33.506118675500005</v>
      </c>
      <c r="U127" s="170">
        <f>T127+'(3) MB_Glaciers_R23p2-5.5km'!U127</f>
        <v>-35.547874134300002</v>
      </c>
      <c r="V127" s="170">
        <f>U127+'(3) MB_Glaciers_R23p2-5.5km'!V127</f>
        <v>-39.234693654300003</v>
      </c>
      <c r="W127" s="170">
        <f>V127+'(3) MB_Glaciers_R23p2-5.5km'!W127</f>
        <v>-42.381221986100002</v>
      </c>
      <c r="X127" s="170">
        <f>W127+'(3) MB_Glaciers_R23p2-5.5km'!X127</f>
        <v>-39.8814399038</v>
      </c>
      <c r="Y127" s="170">
        <f>X127+'(3) MB_Glaciers_R23p2-5.5km'!Y127</f>
        <v>-44.273680786100002</v>
      </c>
      <c r="Z127" s="170">
        <f>Y127+'(3) MB_Glaciers_R23p2-5.5km'!Z127</f>
        <v>-45.533993208300004</v>
      </c>
      <c r="AA127" s="170">
        <f>Z127+'(3) MB_Glaciers_R23p2-5.5km'!AA127</f>
        <v>-46.717257387500005</v>
      </c>
      <c r="AB127" s="170">
        <f>AA127+'(3) MB_Glaciers_R23p2-5.5km'!AB127</f>
        <v>-47.104269644700004</v>
      </c>
      <c r="AC127" s="170">
        <f>AB127+'(3) MB_Glaciers_R23p2-5.5km'!AC127</f>
        <v>-46.806883234800004</v>
      </c>
      <c r="AD127" s="170">
        <f>AC127+'(3) MB_Glaciers_R23p2-5.5km'!AD127</f>
        <v>-50.529187394800005</v>
      </c>
      <c r="AE127" s="170">
        <f>AD127+'(3) MB_Glaciers_R23p2-5.5km'!AE127</f>
        <v>-56.814612301100006</v>
      </c>
      <c r="AF127" s="170">
        <f>AE127+'(3) MB_Glaciers_R23p2-5.5km'!AF127</f>
        <v>-54.434116394300005</v>
      </c>
      <c r="AG127" s="170">
        <f>AF127+'(3) MB_Glaciers_R23p2-5.5km'!AG127</f>
        <v>-56.528148974300002</v>
      </c>
      <c r="AH127" s="170">
        <f>AG127+'(3) MB_Glaciers_R23p2-5.5km'!AH127</f>
        <v>-60.172245510100005</v>
      </c>
      <c r="AI127" s="170">
        <f>AH127+'(3) MB_Glaciers_R23p2-5.5km'!AI127</f>
        <v>-65.015226382500003</v>
      </c>
      <c r="AJ127" s="170">
        <f>AI127+'(3) MB_Glaciers_R23p2-5.5km'!AJ127</f>
        <v>-66.920233426500005</v>
      </c>
      <c r="AK127" s="170">
        <f>AJ127+'(3) MB_Glaciers_R23p2-5.5km'!AK127</f>
        <v>-71.789824391800011</v>
      </c>
      <c r="AL127" s="170">
        <f>AK127+'(3) MB_Glaciers_R23p2-5.5km'!AL127</f>
        <v>-76.208869533400005</v>
      </c>
      <c r="AM127" s="170">
        <f>AL127+'(3) MB_Glaciers_R23p2-5.5km'!AM127</f>
        <v>-87.115890231400002</v>
      </c>
      <c r="AN127" s="170">
        <f>AM127+'(3) MB_Glaciers_R23p2-5.5km'!AN127</f>
        <v>-94.737309876200001</v>
      </c>
      <c r="AO127" s="170">
        <f>AN127+'(3) MB_Glaciers_R23p2-5.5km'!AO127</f>
        <v>-104.3936916138</v>
      </c>
      <c r="AP127" s="170">
        <f>AO127+'(3) MB_Glaciers_R23p2-5.5km'!AP127</f>
        <v>-109.0392900958</v>
      </c>
      <c r="AQ127" s="170">
        <f>AP127+'(3) MB_Glaciers_R23p2-5.5km'!AQ127</f>
        <v>-117.8252693164</v>
      </c>
      <c r="AR127" s="170">
        <f>AQ127+'(3) MB_Glaciers_R23p2-5.5km'!AR127</f>
        <v>-125.09181359109999</v>
      </c>
      <c r="AS127" s="170">
        <f>AR127+'(3) MB_Glaciers_R23p2-5.5km'!AS127</f>
        <v>-127.69978087109999</v>
      </c>
      <c r="AT127" s="170">
        <f>AS127+'(3) MB_Glaciers_R23p2-5.5km'!AT127</f>
        <v>-137.29458738450001</v>
      </c>
      <c r="AU127" s="170">
        <f>AT127+'(3) MB_Glaciers_R23p2-5.5km'!AU127</f>
        <v>-147.40474510120001</v>
      </c>
      <c r="AV127" s="170">
        <f>AU127+'(3) MB_Glaciers_R23p2-5.5km'!AV127</f>
        <v>-151.8916813523</v>
      </c>
      <c r="AW127" s="2">
        <f>AV127+'(3) MB_Glaciers_R23p2-5.5km'!AW127</f>
        <v>-154.08724079090001</v>
      </c>
      <c r="BB127" s="2">
        <f>SQRT('(5) year_D_R23p2-5.5km'!BN125^2+'(5) year_D_R23p2-5.5km'!$M125^2)</f>
        <v>1.4701567689477795</v>
      </c>
      <c r="BC127" s="2">
        <f>SQRT(SUMSQ('(3) MB_Glaciers_R23p2-5.5km'!$BD127:BE127))</f>
        <v>1.9535000987932738</v>
      </c>
      <c r="BD127" s="2">
        <f>SQRT(SUMSQ('(3) MB_Glaciers_R23p2-5.5km'!$BD127:BF127))</f>
        <v>2.2658604246257226</v>
      </c>
      <c r="BE127" s="2">
        <f>SQRT(SUMSQ('(3) MB_Glaciers_R23p2-5.5km'!$BD127:BG127))</f>
        <v>2.5149296746621794</v>
      </c>
      <c r="BF127" s="2">
        <f>SQRT(SUMSQ('(3) MB_Glaciers_R23p2-5.5km'!$BD127:BH127))</f>
        <v>2.7440990755386512</v>
      </c>
      <c r="BG127" s="2">
        <f>SQRT(SUMSQ('(3) MB_Glaciers_R23p2-5.5km'!$BD127:BI127))</f>
        <v>2.9669604064396302</v>
      </c>
      <c r="BH127" s="2">
        <f>SQRT(SUMSQ('(3) MB_Glaciers_R23p2-5.5km'!$BD127:BJ127))</f>
        <v>3.1928097654767114</v>
      </c>
      <c r="BI127" s="2">
        <f>SQRT(SUMSQ('(3) MB_Glaciers_R23p2-5.5km'!$BD127:BK127))</f>
        <v>3.4292296870218091</v>
      </c>
      <c r="BJ127" s="2">
        <f>SQRT(SUMSQ('(3) MB_Glaciers_R23p2-5.5km'!$BD127:BL127))</f>
        <v>3.6785709970512852</v>
      </c>
      <c r="BK127" s="2">
        <f>SQRT(SUMSQ('(3) MB_Glaciers_R23p2-5.5km'!$BD127:BM127))</f>
        <v>3.8789967607738673</v>
      </c>
      <c r="BL127" s="2">
        <f>SQRT(SUMSQ('(3) MB_Glaciers_R23p2-5.5km'!$BD127:BN127))</f>
        <v>4.0423925675720032</v>
      </c>
      <c r="BM127" s="2">
        <f>SQRT(SUMSQ('(3) MB_Glaciers_R23p2-5.5km'!$BD127:BO127))</f>
        <v>4.1805396411575302</v>
      </c>
      <c r="BN127" s="2">
        <f>SQRT(SUMSQ('(3) MB_Glaciers_R23p2-5.5km'!$BD127:BP127))</f>
        <v>4.3017628688369971</v>
      </c>
      <c r="BO127" s="2">
        <f>SQRT(SUMSQ('(3) MB_Glaciers_R23p2-5.5km'!$BD127:BQ127))</f>
        <v>4.3997692144993756</v>
      </c>
      <c r="BP127" s="2">
        <f>SQRT(SUMSQ('(3) MB_Glaciers_R23p2-5.5km'!$BD127:BR127))</f>
        <v>4.4654919633424797</v>
      </c>
      <c r="BQ127" s="2">
        <f>SQRT(SUMSQ('(3) MB_Glaciers_R23p2-5.5km'!$BD127:BS127))</f>
        <v>4.5841948940140993</v>
      </c>
      <c r="BR127" s="2">
        <f>SQRT(SUMSQ('(3) MB_Glaciers_R23p2-5.5km'!$BD127:BT127))</f>
        <v>4.6691455952282457</v>
      </c>
      <c r="BS127" s="2">
        <f>SQRT(SUMSQ('(3) MB_Glaciers_R23p2-5.5km'!$BD127:BU127))</f>
        <v>4.7741574661946267</v>
      </c>
      <c r="BT127" s="2">
        <f>SQRT(SUMSQ('(3) MB_Glaciers_R23p2-5.5km'!$BD127:BV127))</f>
        <v>4.8596506479932629</v>
      </c>
      <c r="BU127" s="2">
        <f>SQRT(SUMSQ('(3) MB_Glaciers_R23p2-5.5km'!$BD127:BW127))</f>
        <v>4.9379703301685476</v>
      </c>
      <c r="BV127" s="2">
        <f>SQRT(SUMSQ('(3) MB_Glaciers_R23p2-5.5km'!$BD127:BX127))</f>
        <v>5.0033466109112945</v>
      </c>
      <c r="BW127" s="2">
        <f>SQRT(SUMSQ('(3) MB_Glaciers_R23p2-5.5km'!$BD127:BY127))</f>
        <v>5.0922950030074317</v>
      </c>
      <c r="BX127" s="2">
        <f>SQRT(SUMSQ('(3) MB_Glaciers_R23p2-5.5km'!$BD127:BZ127))</f>
        <v>5.1789620967539394</v>
      </c>
      <c r="BY127" s="2">
        <f>SQRT(SUMSQ('(3) MB_Glaciers_R23p2-5.5km'!$BD127:CA127))</f>
        <v>5.2787926847884101</v>
      </c>
      <c r="BZ127" s="2">
        <f>SQRT(SUMSQ('(3) MB_Glaciers_R23p2-5.5km'!$BD127:CB127))</f>
        <v>5.3321336689985159</v>
      </c>
      <c r="CA127" s="2">
        <f>SQRT(SUMSQ('(3) MB_Glaciers_R23p2-5.5km'!$BD127:CC127))</f>
        <v>5.3912566838157385</v>
      </c>
      <c r="CB127" s="2">
        <f>SQRT(SUMSQ('(3) MB_Glaciers_R23p2-5.5km'!$BD127:CD127))</f>
        <v>5.4469364118837031</v>
      </c>
      <c r="CC127" s="2">
        <f>SQRT(SUMSQ('(3) MB_Glaciers_R23p2-5.5km'!$BD127:CE127))</f>
        <v>5.5020686525817855</v>
      </c>
      <c r="CD127" s="2">
        <f>SQRT(SUMSQ('(3) MB_Glaciers_R23p2-5.5km'!$BD127:CF127))</f>
        <v>5.553291161273413</v>
      </c>
      <c r="CE127" s="2">
        <f>SQRT(SUMSQ('(3) MB_Glaciers_R23p2-5.5km'!$BD127:CG127))</f>
        <v>5.6130015153573574</v>
      </c>
      <c r="CF127" s="2">
        <f>SQRT(SUMSQ('(3) MB_Glaciers_R23p2-5.5km'!$BD127:CH127))</f>
        <v>5.677584895515265</v>
      </c>
      <c r="CG127" s="2">
        <f>SQRT(SUMSQ('(3) MB_Glaciers_R23p2-5.5km'!$BD127:CI127))</f>
        <v>5.7524619110980657</v>
      </c>
      <c r="CH127" s="2">
        <f>SQRT(SUMSQ('(3) MB_Glaciers_R23p2-5.5km'!$BD127:CJ127))</f>
        <v>5.8303486503277595</v>
      </c>
      <c r="CI127" s="2">
        <f>SQRT(SUMSQ('(3) MB_Glaciers_R23p2-5.5km'!$BD127:CK127))</f>
        <v>5.9045864229742904</v>
      </c>
      <c r="CJ127" s="2">
        <f>SQRT(SUMSQ('(3) MB_Glaciers_R23p2-5.5km'!$BD127:CL127))</f>
        <v>5.9670960300082569</v>
      </c>
      <c r="CK127" s="2">
        <f>SQRT(SUMSQ('(3) MB_Glaciers_R23p2-5.5km'!$BD127:CM127))</f>
        <v>6.040588654592745</v>
      </c>
      <c r="CL127" s="2">
        <f>SQRT(SUMSQ('(3) MB_Glaciers_R23p2-5.5km'!$BD127:CN127))</f>
        <v>6.1204880781055371</v>
      </c>
      <c r="CM127" s="2">
        <f>SQRT(SUMSQ('(3) MB_Glaciers_R23p2-5.5km'!$BD127:CO127))</f>
        <v>6.1920396938928413</v>
      </c>
      <c r="CN127" s="2">
        <f>SQRT(SUMSQ('(3) MB_Glaciers_R23p2-5.5km'!$BD127:CP127))</f>
        <v>6.2704438338563264</v>
      </c>
      <c r="CO127" s="2">
        <f>SQRT(SUMSQ('(3) MB_Glaciers_R23p2-5.5km'!$BD127:CQ127))</f>
        <v>6.3689422583472428</v>
      </c>
      <c r="CP127" s="2">
        <f>SQRT(SUMSQ('(3) MB_Glaciers_R23p2-5.5km'!$BD127:CR127))</f>
        <v>6.4737760068071966</v>
      </c>
      <c r="CQ127" s="2">
        <f>SQRT(SUMSQ('(3) MB_Glaciers_R23p2-5.5km'!$BD127:CS127))</f>
        <v>6.583676470093816</v>
      </c>
      <c r="CR127" s="2">
        <f>SQRT(SUMSQ('(3) MB_Glaciers_R23p2-5.5km'!$BD127:CT127))</f>
        <v>6.7010167563540426</v>
      </c>
      <c r="CS127" s="2">
        <f>SQRT(SUMSQ('(3) MB_Glaciers_R23p2-5.5km'!$BD127:CU127))</f>
        <v>6.8129378139551893</v>
      </c>
      <c r="CT127" s="2">
        <f>SQRT(SUMSQ('(3) MB_Glaciers_R23p2-5.5km'!$BD127:CV127))</f>
        <v>6.9159616481680564</v>
      </c>
      <c r="CU127" s="2">
        <f>SQRT(SUMSQ('(3) MB_Glaciers_R23p2-5.5km'!$BD127:CW127))</f>
        <v>7.0157338313663216</v>
      </c>
      <c r="CV127" s="2">
        <f>SQRT(SUMSQ('(3) MB_Glaciers_R23p2-5.5km'!$BD127:CX127))</f>
        <v>7.1352025351063526</v>
      </c>
    </row>
    <row r="128" spans="1:100" x14ac:dyDescent="0.2">
      <c r="A128" s="169" t="s">
        <v>127</v>
      </c>
      <c r="B128" s="3" t="s">
        <v>190</v>
      </c>
      <c r="C128" s="170">
        <f>'(3) MB_Glaciers_R23p2-5.5km'!C128</f>
        <v>-5.799999999999994E-2</v>
      </c>
      <c r="D128" s="170">
        <f>C128+'(3) MB_Glaciers_R23p2-5.5km'!D128</f>
        <v>0.19400000000000006</v>
      </c>
      <c r="E128" s="170">
        <f>D128+'(3) MB_Glaciers_R23p2-5.5km'!E128</f>
        <v>0.59600000000000009</v>
      </c>
      <c r="F128" s="170">
        <f>E128+'(3) MB_Glaciers_R23p2-5.5km'!F128</f>
        <v>0.55800000000000016</v>
      </c>
      <c r="G128" s="170">
        <f>F128+'(3) MB_Glaciers_R23p2-5.5km'!G128</f>
        <v>0.84000000000000019</v>
      </c>
      <c r="H128" s="170">
        <f>G128+'(3) MB_Glaciers_R23p2-5.5km'!H128</f>
        <v>1.0520000000000003</v>
      </c>
      <c r="I128" s="170">
        <f>H128+'(3) MB_Glaciers_R23p2-5.5km'!I128</f>
        <v>0.78400000000000025</v>
      </c>
      <c r="J128" s="170">
        <f>I128+'(3) MB_Glaciers_R23p2-5.5km'!J128</f>
        <v>0.57600000000000029</v>
      </c>
      <c r="K128" s="170">
        <f>J128+'(3) MB_Glaciers_R23p2-5.5km'!K128</f>
        <v>0.31800000000000034</v>
      </c>
      <c r="L128" s="170">
        <f>K128+'(3) MB_Glaciers_R23p2-5.5km'!L128</f>
        <v>0.84000000000000052</v>
      </c>
      <c r="M128" s="170">
        <f>L128+'(3) MB_Glaciers_R23p2-5.5km'!M128</f>
        <v>0.76200000000000057</v>
      </c>
      <c r="N128" s="170">
        <f>M128+'(3) MB_Glaciers_R23p2-5.5km'!N128</f>
        <v>0.76400000000000057</v>
      </c>
      <c r="O128" s="170">
        <f>N128+'(3) MB_Glaciers_R23p2-5.5km'!O128</f>
        <v>0.88600000000000056</v>
      </c>
      <c r="P128" s="170">
        <f>O128+'(3) MB_Glaciers_R23p2-5.5km'!P128</f>
        <v>1.0080000000000005</v>
      </c>
      <c r="Q128" s="170">
        <f>P128+'(3) MB_Glaciers_R23p2-5.5km'!Q128</f>
        <v>0.82000000000000051</v>
      </c>
      <c r="R128" s="170">
        <f>Q128+'(3) MB_Glaciers_R23p2-5.5km'!R128</f>
        <v>0.61200000000000054</v>
      </c>
      <c r="S128" s="170">
        <f>R128+'(3) MB_Glaciers_R23p2-5.5km'!S128</f>
        <v>0.5540000000000006</v>
      </c>
      <c r="T128" s="170">
        <f>S128+'(3) MB_Glaciers_R23p2-5.5km'!T128</f>
        <v>1.3060000000000007</v>
      </c>
      <c r="U128" s="170">
        <f>T128+'(3) MB_Glaciers_R23p2-5.5km'!U128</f>
        <v>1.7280000000000006</v>
      </c>
      <c r="V128" s="170">
        <f>U128+'(3) MB_Glaciers_R23p2-5.5km'!V128</f>
        <v>1.5200000000000007</v>
      </c>
      <c r="W128" s="170">
        <f>V128+'(3) MB_Glaciers_R23p2-5.5km'!W128</f>
        <v>1.6120000000000008</v>
      </c>
      <c r="X128" s="170">
        <f>W128+'(3) MB_Glaciers_R23p2-5.5km'!X128</f>
        <v>2.104000000000001</v>
      </c>
      <c r="Y128" s="170">
        <f>X128+'(3) MB_Glaciers_R23p2-5.5km'!Y128</f>
        <v>2.0360000000000009</v>
      </c>
      <c r="Z128" s="170">
        <f>Y128+'(3) MB_Glaciers_R23p2-5.5km'!Z128</f>
        <v>2.5780000000000007</v>
      </c>
      <c r="AA128" s="170">
        <f>Z128+'(3) MB_Glaciers_R23p2-5.5km'!AA128</f>
        <v>2.6100000000000008</v>
      </c>
      <c r="AB128" s="170">
        <f>AA128+'(3) MB_Glaciers_R23p2-5.5km'!AB128</f>
        <v>3.112000000000001</v>
      </c>
      <c r="AC128" s="170">
        <f>AB128+'(3) MB_Glaciers_R23p2-5.5km'!AC128</f>
        <v>3.5940000000000012</v>
      </c>
      <c r="AD128" s="170">
        <f>AC128+'(3) MB_Glaciers_R23p2-5.5km'!AD128</f>
        <v>3.1160000000000014</v>
      </c>
      <c r="AE128" s="170">
        <f>AD128+'(3) MB_Glaciers_R23p2-5.5km'!AE128</f>
        <v>2.6380000000000017</v>
      </c>
      <c r="AF128" s="170">
        <f>AE128+'(3) MB_Glaciers_R23p2-5.5km'!AF128</f>
        <v>2.7200000000000015</v>
      </c>
      <c r="AG128" s="170">
        <f>AF128+'(3) MB_Glaciers_R23p2-5.5km'!AG128</f>
        <v>2.9120000000000017</v>
      </c>
      <c r="AH128" s="170">
        <f>AG128+'(3) MB_Glaciers_R23p2-5.5km'!AH128</f>
        <v>2.5640000000000018</v>
      </c>
      <c r="AI128" s="170">
        <f>AH128+'(3) MB_Glaciers_R23p2-5.5km'!AI128</f>
        <v>2.1460000000000017</v>
      </c>
      <c r="AJ128" s="170">
        <f>AI128+'(3) MB_Glaciers_R23p2-5.5km'!AJ128</f>
        <v>2.0880000000000019</v>
      </c>
      <c r="AK128" s="170">
        <f>AJ128+'(3) MB_Glaciers_R23p2-5.5km'!AK128</f>
        <v>1.780000000000002</v>
      </c>
      <c r="AL128" s="170">
        <f>AK128+'(3) MB_Glaciers_R23p2-5.5km'!AL128</f>
        <v>1.792000000000002</v>
      </c>
      <c r="AM128" s="170">
        <f>AL128+'(3) MB_Glaciers_R23p2-5.5km'!AM128</f>
        <v>0.93400000000000205</v>
      </c>
      <c r="AN128" s="170">
        <f>AM128+'(3) MB_Glaciers_R23p2-5.5km'!AN128</f>
        <v>0.35600000000000209</v>
      </c>
      <c r="AO128" s="170">
        <f>AN128+'(3) MB_Glaciers_R23p2-5.5km'!AO128</f>
        <v>-0.36199999999999788</v>
      </c>
      <c r="AP128" s="170">
        <f>AO128+'(3) MB_Glaciers_R23p2-5.5km'!AP128</f>
        <v>-0.22999999999999787</v>
      </c>
      <c r="AQ128" s="170">
        <f>AP128+'(3) MB_Glaciers_R23p2-5.5km'!AQ128</f>
        <v>-1.0279999999999978</v>
      </c>
      <c r="AR128" s="170">
        <f>AQ128+'(3) MB_Glaciers_R23p2-5.5km'!AR128</f>
        <v>-1.4859999999999978</v>
      </c>
      <c r="AS128" s="170">
        <f>AR128+'(3) MB_Glaciers_R23p2-5.5km'!AS128</f>
        <v>-1.4139999999999977</v>
      </c>
      <c r="AT128" s="170">
        <f>AS128+'(3) MB_Glaciers_R23p2-5.5km'!AT128</f>
        <v>-2.1219999999999977</v>
      </c>
      <c r="AU128" s="170">
        <f>AT128+'(3) MB_Glaciers_R23p2-5.5km'!AU128</f>
        <v>-2.7099999999999977</v>
      </c>
      <c r="AV128" s="170">
        <f>AU128+'(3) MB_Glaciers_R23p2-5.5km'!AV128</f>
        <v>-2.6479999999999979</v>
      </c>
      <c r="AW128" s="2">
        <f>AV128+'(3) MB_Glaciers_R23p2-5.5km'!AW128</f>
        <v>-2.6859999999999977</v>
      </c>
      <c r="BB128" s="2">
        <f>SQRT('(5) year_D_R23p2-5.5km'!BN126^2+'(5) year_D_R23p2-5.5km'!$M126^2)</f>
        <v>9.806110205409975E-2</v>
      </c>
      <c r="BC128" s="2">
        <f>SQRT(SUMSQ('(3) MB_Glaciers_R23p2-5.5km'!$BD128:BE128))</f>
        <v>0.13867934046616004</v>
      </c>
      <c r="BD128" s="2">
        <f>SQRT(SUMSQ('(3) MB_Glaciers_R23p2-5.5km'!$BD128:BF128))</f>
        <v>0.16984681100389756</v>
      </c>
      <c r="BE128" s="2">
        <f>SQRT(SUMSQ('(3) MB_Glaciers_R23p2-5.5km'!$BD128:BG128))</f>
        <v>0.1961222041081995</v>
      </c>
      <c r="BF128" s="2">
        <f>SQRT(SUMSQ('(3) MB_Glaciers_R23p2-5.5km'!$BD128:BH128))</f>
        <v>0.21927129014151128</v>
      </c>
      <c r="BG128" s="2">
        <f>SQRT(SUMSQ('(3) MB_Glaciers_R23p2-5.5km'!$BD128:BI128))</f>
        <v>0.24019966364753176</v>
      </c>
      <c r="BH128" s="2">
        <f>SQRT(SUMSQ('(3) MB_Glaciers_R23p2-5.5km'!$BD128:BJ128))</f>
        <v>0.25944528932407301</v>
      </c>
      <c r="BI128" s="2">
        <f>SQRT(SUMSQ('(3) MB_Glaciers_R23p2-5.5km'!$BD128:BK128))</f>
        <v>0.27735868093232008</v>
      </c>
      <c r="BJ128" s="2">
        <f>SQRT(SUMSQ('(3) MB_Glaciers_R23p2-5.5km'!$BD128:BL128))</f>
        <v>0.29418330616229926</v>
      </c>
      <c r="BK128" s="2">
        <f>SQRT(SUMSQ('(3) MB_Glaciers_R23p2-5.5km'!$BD128:BM128))</f>
        <v>0.31009643235717121</v>
      </c>
      <c r="BL128" s="2">
        <f>SQRT(SUMSQ('(3) MB_Glaciers_R23p2-5.5km'!$BD128:BN128))</f>
        <v>0.32523188204219805</v>
      </c>
      <c r="BM128" s="2">
        <f>SQRT(SUMSQ('(3) MB_Glaciers_R23p2-5.5km'!$BD128:BO128))</f>
        <v>0.33969362200779513</v>
      </c>
      <c r="BN128" s="2">
        <f>SQRT(SUMSQ('(3) MB_Glaciers_R23p2-5.5km'!$BD128:BP128))</f>
        <v>0.35356433158456374</v>
      </c>
      <c r="BO128" s="2">
        <f>SQRT(SUMSQ('(3) MB_Glaciers_R23p2-5.5km'!$BD128:BQ128))</f>
        <v>0.36691104685591563</v>
      </c>
      <c r="BP128" s="2">
        <f>SQRT(SUMSQ('(3) MB_Glaciers_R23p2-5.5km'!$BD128:BR128))</f>
        <v>0.37978901516627422</v>
      </c>
      <c r="BQ128" s="2">
        <f>SQRT(SUMSQ('(3) MB_Glaciers_R23p2-5.5km'!$BD128:BS128))</f>
        <v>0.392244408216399</v>
      </c>
      <c r="BR128" s="2">
        <f>SQRT(SUMSQ('(3) MB_Glaciers_R23p2-5.5km'!$BD128:BT128))</f>
        <v>0.40431628153352617</v>
      </c>
      <c r="BS128" s="2">
        <f>SQRT(SUMSQ('(3) MB_Glaciers_R23p2-5.5km'!$BD128:BU128))</f>
        <v>0.41603802139848012</v>
      </c>
      <c r="BT128" s="2">
        <f>SQRT(SUMSQ('(3) MB_Glaciers_R23p2-5.5km'!$BD128:BV128))</f>
        <v>0.42743843414604954</v>
      </c>
      <c r="BU128" s="2">
        <f>SQRT(SUMSQ('(3) MB_Glaciers_R23p2-5.5km'!$BD128:BW128))</f>
        <v>0.43854258028302257</v>
      </c>
      <c r="BV128" s="2">
        <f>SQRT(SUMSQ('(3) MB_Glaciers_R23p2-5.5km'!$BD128:BX128))</f>
        <v>0.44937242289370172</v>
      </c>
      <c r="BW128" s="2">
        <f>SQRT(SUMSQ('(3) MB_Glaciers_R23p2-5.5km'!$BD128:BY128))</f>
        <v>0.45994733850020314</v>
      </c>
      <c r="BX128" s="2">
        <f>SQRT(SUMSQ('(3) MB_Glaciers_R23p2-5.5km'!$BD128:BZ128))</f>
        <v>0.47028452444183727</v>
      </c>
      <c r="BY128" s="2">
        <f>SQRT(SUMSQ('(3) MB_Glaciers_R23p2-5.5km'!$BD128:CA128))</f>
        <v>0.48039932729506352</v>
      </c>
      <c r="BZ128" s="2">
        <f>SQRT(SUMSQ('(3) MB_Glaciers_R23p2-5.5km'!$BD128:CB128))</f>
        <v>0.49030551027049873</v>
      </c>
      <c r="CA128" s="2">
        <f>SQRT(SUMSQ('(3) MB_Glaciers_R23p2-5.5km'!$BD128:CC128))</f>
        <v>0.50001547289826809</v>
      </c>
      <c r="CB128" s="2">
        <f>SQRT(SUMSQ('(3) MB_Glaciers_R23p2-5.5km'!$BD128:CD128))</f>
        <v>0.50954043301169261</v>
      </c>
      <c r="CC128" s="2">
        <f>SQRT(SUMSQ('(3) MB_Glaciers_R23p2-5.5km'!$BD128:CE128))</f>
        <v>0.51889057864814603</v>
      </c>
      <c r="CD128" s="2">
        <f>SQRT(SUMSQ('(3) MB_Glaciers_R23p2-5.5km'!$BD128:CF128))</f>
        <v>0.52807519573056294</v>
      </c>
      <c r="CE128" s="2">
        <f>SQRT(SUMSQ('(3) MB_Glaciers_R23p2-5.5km'!$BD128:CG128))</f>
        <v>0.53710277608846602</v>
      </c>
      <c r="CF128" s="2">
        <f>SQRT(SUMSQ('(3) MB_Glaciers_R23p2-5.5km'!$BD128:CH128))</f>
        <v>0.54598110939665434</v>
      </c>
      <c r="CG128" s="2">
        <f>SQRT(SUMSQ('(3) MB_Glaciers_R23p2-5.5km'!$BD128:CI128))</f>
        <v>0.55471736186463994</v>
      </c>
      <c r="CH128" s="2">
        <f>SQRT(SUMSQ('(3) MB_Glaciers_R23p2-5.5km'!$BD128:CJ128))</f>
        <v>0.56331814393833479</v>
      </c>
      <c r="CI128" s="2">
        <f>SQRT(SUMSQ('(3) MB_Glaciers_R23p2-5.5km'!$BD128:CK128))</f>
        <v>0.57178956883297116</v>
      </c>
      <c r="CJ128" s="2">
        <f>SQRT(SUMSQ('(3) MB_Glaciers_R23p2-5.5km'!$BD128:CL128))</f>
        <v>0.58013730337072755</v>
      </c>
      <c r="CK128" s="2">
        <f>SQRT(SUMSQ('(3) MB_Glaciers_R23p2-5.5km'!$BD128:CM128))</f>
        <v>0.58836661232459819</v>
      </c>
      <c r="CL128" s="2">
        <f>SQRT(SUMSQ('(3) MB_Glaciers_R23p2-5.5km'!$BD128:CN128))</f>
        <v>0.59648239725442742</v>
      </c>
      <c r="CM128" s="2">
        <f>SQRT(SUMSQ('(3) MB_Glaciers_R23p2-5.5km'!$BD128:CO128))</f>
        <v>0.60448923064886206</v>
      </c>
      <c r="CN128" s="2">
        <f>SQRT(SUMSQ('(3) MB_Glaciers_R23p2-5.5km'!$BD128:CP128))</f>
        <v>0.61239138604859367</v>
      </c>
      <c r="CO128" s="2">
        <f>SQRT(SUMSQ('(3) MB_Glaciers_R23p2-5.5km'!$BD128:CQ128))</f>
        <v>0.6201928647143421</v>
      </c>
      <c r="CP128" s="2">
        <f>SQRT(SUMSQ('(3) MB_Glaciers_R23p2-5.5km'!$BD128:CR128))</f>
        <v>0.62789741931198184</v>
      </c>
      <c r="CQ128" s="2">
        <f>SQRT(SUMSQ('(3) MB_Glaciers_R23p2-5.5km'!$BD128:CS128))</f>
        <v>0.6355085750127305</v>
      </c>
      <c r="CR128" s="2">
        <f>SQRT(SUMSQ('(3) MB_Glaciers_R23p2-5.5km'!$BD128:CT128))</f>
        <v>0.64302964834506338</v>
      </c>
      <c r="CS128" s="2">
        <f>SQRT(SUMSQ('(3) MB_Glaciers_R23p2-5.5km'!$BD128:CU128))</f>
        <v>0.65046376408439566</v>
      </c>
      <c r="CT128" s="2">
        <f>SQRT(SUMSQ('(3) MB_Glaciers_R23p2-5.5km'!$BD128:CV128))</f>
        <v>0.65781387042453354</v>
      </c>
      <c r="CU128" s="2">
        <f>SQRT(SUMSQ('(3) MB_Glaciers_R23p2-5.5km'!$BD128:CW128))</f>
        <v>0.66508275263982708</v>
      </c>
      <c r="CV128" s="2">
        <f>SQRT(SUMSQ('(3) MB_Glaciers_R23p2-5.5km'!$BD128:CX128))</f>
        <v>0.67227304541758481</v>
      </c>
    </row>
    <row r="129" spans="1:100" x14ac:dyDescent="0.2">
      <c r="A129" s="169" t="s">
        <v>193</v>
      </c>
      <c r="B129" s="3" t="s">
        <v>190</v>
      </c>
      <c r="C129" s="170">
        <f>'(3) MB_Glaciers_R23p2-5.5km'!C129</f>
        <v>0.15</v>
      </c>
      <c r="D129" s="170">
        <f>C129+'(3) MB_Glaciers_R23p2-5.5km'!D129</f>
        <v>0.79</v>
      </c>
      <c r="E129" s="170">
        <f>D129+'(3) MB_Glaciers_R23p2-5.5km'!E129</f>
        <v>1.27</v>
      </c>
      <c r="F129" s="170">
        <f>E129+'(3) MB_Glaciers_R23p2-5.5km'!F129</f>
        <v>1.53</v>
      </c>
      <c r="G129" s="170">
        <f>F129+'(3) MB_Glaciers_R23p2-5.5km'!G129</f>
        <v>1.83</v>
      </c>
      <c r="H129" s="170">
        <f>G129+'(3) MB_Glaciers_R23p2-5.5km'!H129</f>
        <v>2.34</v>
      </c>
      <c r="I129" s="170">
        <f>H129+'(3) MB_Glaciers_R23p2-5.5km'!I129</f>
        <v>2.46</v>
      </c>
      <c r="J129" s="170">
        <f>I129+'(3) MB_Glaciers_R23p2-5.5km'!J129</f>
        <v>2.4699999999999998</v>
      </c>
      <c r="K129" s="170">
        <f>J129+'(3) MB_Glaciers_R23p2-5.5km'!K129</f>
        <v>2.5599999999999996</v>
      </c>
      <c r="L129" s="170">
        <f>K129+'(3) MB_Glaciers_R23p2-5.5km'!L129</f>
        <v>2.84</v>
      </c>
      <c r="M129" s="170">
        <f>L129+'(3) MB_Glaciers_R23p2-5.5km'!M129</f>
        <v>2.7199999999999998</v>
      </c>
      <c r="N129" s="170">
        <f>M129+'(3) MB_Glaciers_R23p2-5.5km'!N129</f>
        <v>2.8299999999999996</v>
      </c>
      <c r="O129" s="170">
        <f>N129+'(3) MB_Glaciers_R23p2-5.5km'!O129</f>
        <v>3.1699999999999995</v>
      </c>
      <c r="P129" s="170">
        <f>O129+'(3) MB_Glaciers_R23p2-5.5km'!P129</f>
        <v>3.0099999999999993</v>
      </c>
      <c r="Q129" s="170">
        <f>P129+'(3) MB_Glaciers_R23p2-5.5km'!Q129</f>
        <v>2.9499999999999993</v>
      </c>
      <c r="R129" s="170">
        <f>Q129+'(3) MB_Glaciers_R23p2-5.5km'!R129</f>
        <v>3.2399999999999993</v>
      </c>
      <c r="S129" s="170">
        <f>R129+'(3) MB_Glaciers_R23p2-5.5km'!S129</f>
        <v>3.6699999999999995</v>
      </c>
      <c r="T129" s="170">
        <f>S129+'(3) MB_Glaciers_R23p2-5.5km'!T129</f>
        <v>4.1499999999999995</v>
      </c>
      <c r="U129" s="170">
        <f>T129+'(3) MB_Glaciers_R23p2-5.5km'!U129</f>
        <v>4.4999999999999991</v>
      </c>
      <c r="V129" s="170">
        <f>U129+'(3) MB_Glaciers_R23p2-5.5km'!V129</f>
        <v>4.5599999999999987</v>
      </c>
      <c r="W129" s="170">
        <f>V129+'(3) MB_Glaciers_R23p2-5.5km'!W129</f>
        <v>4.5499999999999989</v>
      </c>
      <c r="X129" s="170">
        <f>W129+'(3) MB_Glaciers_R23p2-5.5km'!X129</f>
        <v>5.0699999999999985</v>
      </c>
      <c r="Y129" s="170">
        <f>X129+'(3) MB_Glaciers_R23p2-5.5km'!Y129</f>
        <v>4.7999999999999989</v>
      </c>
      <c r="Z129" s="170">
        <f>Y129+'(3) MB_Glaciers_R23p2-5.5km'!Z129</f>
        <v>5.0599999999999987</v>
      </c>
      <c r="AA129" s="170">
        <f>Z129+'(3) MB_Glaciers_R23p2-5.5km'!AA129</f>
        <v>5.2299999999999986</v>
      </c>
      <c r="AB129" s="170">
        <f>AA129+'(3) MB_Glaciers_R23p2-5.5km'!AB129</f>
        <v>5.3499999999999988</v>
      </c>
      <c r="AC129" s="170">
        <f>AB129+'(3) MB_Glaciers_R23p2-5.5km'!AC129</f>
        <v>5.6099999999999985</v>
      </c>
      <c r="AD129" s="170">
        <f>AC129+'(3) MB_Glaciers_R23p2-5.5km'!AD129</f>
        <v>5.1999999999999984</v>
      </c>
      <c r="AE129" s="170">
        <f>AD129+'(3) MB_Glaciers_R23p2-5.5km'!AE129</f>
        <v>4.8699999999999983</v>
      </c>
      <c r="AF129" s="170">
        <f>AE129+'(3) MB_Glaciers_R23p2-5.5km'!AF129</f>
        <v>4.9799999999999986</v>
      </c>
      <c r="AG129" s="170">
        <f>AF129+'(3) MB_Glaciers_R23p2-5.5km'!AG129</f>
        <v>4.589999999999999</v>
      </c>
      <c r="AH129" s="170">
        <f>AG129+'(3) MB_Glaciers_R23p2-5.5km'!AH129</f>
        <v>4.2399999999999993</v>
      </c>
      <c r="AI129" s="170">
        <f>AH129+'(3) MB_Glaciers_R23p2-5.5km'!AI129</f>
        <v>3.5699999999999994</v>
      </c>
      <c r="AJ129" s="170">
        <f>AI129+'(3) MB_Glaciers_R23p2-5.5km'!AJ129</f>
        <v>3.4599999999999995</v>
      </c>
      <c r="AK129" s="170">
        <f>AJ129+'(3) MB_Glaciers_R23p2-5.5km'!AK129</f>
        <v>3.0199999999999996</v>
      </c>
      <c r="AL129" s="170">
        <f>AK129+'(3) MB_Glaciers_R23p2-5.5km'!AL129</f>
        <v>3.0899999999999994</v>
      </c>
      <c r="AM129" s="170">
        <f>AL129+'(3) MB_Glaciers_R23p2-5.5km'!AM129</f>
        <v>2.2499999999999996</v>
      </c>
      <c r="AN129" s="170">
        <f>AM129+'(3) MB_Glaciers_R23p2-5.5km'!AN129</f>
        <v>1.5299999999999996</v>
      </c>
      <c r="AO129" s="170">
        <f>AN129+'(3) MB_Glaciers_R23p2-5.5km'!AO129</f>
        <v>0.83999999999999964</v>
      </c>
      <c r="AP129" s="170">
        <f>AO129+'(3) MB_Glaciers_R23p2-5.5km'!AP129</f>
        <v>0.23999999999999966</v>
      </c>
      <c r="AQ129" s="170">
        <f>AP129+'(3) MB_Glaciers_R23p2-5.5km'!AQ129</f>
        <v>-1.0700000000000003</v>
      </c>
      <c r="AR129" s="170">
        <f>AQ129+'(3) MB_Glaciers_R23p2-5.5km'!AR129</f>
        <v>-2.3000000000000003</v>
      </c>
      <c r="AS129" s="170">
        <f>AR129+'(3) MB_Glaciers_R23p2-5.5km'!AS129</f>
        <v>-2.1100000000000003</v>
      </c>
      <c r="AT129" s="170">
        <f>AS129+'(3) MB_Glaciers_R23p2-5.5km'!AT129</f>
        <v>-2.8900000000000006</v>
      </c>
      <c r="AU129" s="170">
        <f>AT129+'(3) MB_Glaciers_R23p2-5.5km'!AU129</f>
        <v>-3.8500000000000005</v>
      </c>
      <c r="AV129" s="170">
        <f>AU129+'(3) MB_Glaciers_R23p2-5.5km'!AV129</f>
        <v>-4.370000000000001</v>
      </c>
      <c r="AW129" s="2">
        <f>AV129+'(3) MB_Glaciers_R23p2-5.5km'!AW129</f>
        <v>-4.3800000000000008</v>
      </c>
      <c r="BB129" s="2">
        <f>SQRT('(5) year_D_R23p2-5.5km'!BN127^2+'(5) year_D_R23p2-5.5km'!$M127^2)</f>
        <v>9.9250921613132405E-3</v>
      </c>
      <c r="BC129" s="2">
        <f>SQRT(SUMSQ('(3) MB_Glaciers_R23p2-5.5km'!$BD129:BE129))</f>
        <v>1.403619994233208E-2</v>
      </c>
      <c r="BD129" s="2">
        <f>SQRT(SUMSQ('(3) MB_Glaciers_R23p2-5.5km'!$BD129:BF129))</f>
        <v>1.7190763893198131E-2</v>
      </c>
      <c r="BE129" s="2">
        <f>SQRT(SUMSQ('(3) MB_Glaciers_R23p2-5.5km'!$BD129:BG129))</f>
        <v>1.9850184322626481E-2</v>
      </c>
      <c r="BF129" s="2">
        <f>SQRT(SUMSQ('(3) MB_Glaciers_R23p2-5.5km'!$BD129:BH129))</f>
        <v>2.2193180755646712E-2</v>
      </c>
      <c r="BG129" s="2">
        <f>SQRT(SUMSQ('(3) MB_Glaciers_R23p2-5.5km'!$BD129:BI129))</f>
        <v>2.4311411445314506E-2</v>
      </c>
      <c r="BH129" s="2">
        <f>SQRT(SUMSQ('(3) MB_Glaciers_R23p2-5.5km'!$BD129:BJ129))</f>
        <v>2.6259325598231395E-2</v>
      </c>
      <c r="BI129" s="2">
        <f>SQRT(SUMSQ('(3) MB_Glaciers_R23p2-5.5km'!$BD129:BK129))</f>
        <v>2.8072399884664159E-2</v>
      </c>
      <c r="BJ129" s="2">
        <f>SQRT(SUMSQ('(3) MB_Glaciers_R23p2-5.5km'!$BD129:BL129))</f>
        <v>2.9775276483939721E-2</v>
      </c>
      <c r="BK129" s="2">
        <f>SQRT(SUMSQ('(3) MB_Glaciers_R23p2-5.5km'!$BD129:BM129))</f>
        <v>3.1385897216833158E-2</v>
      </c>
      <c r="BL129" s="2">
        <f>SQRT(SUMSQ('(3) MB_Glaciers_R23p2-5.5km'!$BD129:BN129))</f>
        <v>3.2917806708773548E-2</v>
      </c>
      <c r="BM129" s="2">
        <f>SQRT(SUMSQ('(3) MB_Glaciers_R23p2-5.5km'!$BD129:BO129))</f>
        <v>3.4381527786396263E-2</v>
      </c>
      <c r="BN129" s="2">
        <f>SQRT(SUMSQ('(3) MB_Glaciers_R23p2-5.5km'!$BD129:BP129))</f>
        <v>3.5785428701320593E-2</v>
      </c>
      <c r="BO129" s="2">
        <f>SQRT(SUMSQ('(3) MB_Glaciers_R23p2-5.5km'!$BD129:BQ129))</f>
        <v>3.7136294399789826E-2</v>
      </c>
      <c r="BP129" s="2">
        <f>SQRT(SUMSQ('(3) MB_Glaciers_R23p2-5.5km'!$BD129:BR129))</f>
        <v>3.8439716650339954E-2</v>
      </c>
      <c r="BQ129" s="2">
        <f>SQRT(SUMSQ('(3) MB_Glaciers_R23p2-5.5km'!$BD129:BS129))</f>
        <v>3.9700368645252962E-2</v>
      </c>
      <c r="BR129" s="2">
        <f>SQRT(SUMSQ('(3) MB_Glaciers_R23p2-5.5km'!$BD129:BT129))</f>
        <v>4.0922203325084366E-2</v>
      </c>
      <c r="BS129" s="2">
        <f>SQRT(SUMSQ('(3) MB_Glaciers_R23p2-5.5km'!$BD129:BU129))</f>
        <v>4.2108599826996239E-2</v>
      </c>
      <c r="BT129" s="2">
        <f>SQRT(SUMSQ('(3) MB_Glaciers_R23p2-5.5km'!$BD129:BV129))</f>
        <v>4.3262473736492106E-2</v>
      </c>
      <c r="BU129" s="2">
        <f>SQRT(SUMSQ('(3) MB_Glaciers_R23p2-5.5km'!$BD129:BW129))</f>
        <v>4.4386361511293423E-2</v>
      </c>
      <c r="BV129" s="2">
        <f>SQRT(SUMSQ('(3) MB_Glaciers_R23p2-5.5km'!$BD129:BX129))</f>
        <v>4.5482486108630781E-2</v>
      </c>
      <c r="BW129" s="2">
        <f>SQRT(SUMSQ('(3) MB_Glaciers_R23p2-5.5km'!$BD129:BY129))</f>
        <v>4.6552808691123604E-2</v>
      </c>
      <c r="BX129" s="2">
        <f>SQRT(SUMSQ('(3) MB_Glaciers_R23p2-5.5km'!$BD129:BZ129))</f>
        <v>4.759906985901001E-2</v>
      </c>
      <c r="BY129" s="2">
        <f>SQRT(SUMSQ('(3) MB_Glaciers_R23p2-5.5km'!$BD129:CA129))</f>
        <v>4.8622822890629011E-2</v>
      </c>
      <c r="BZ129" s="2">
        <f>SQRT(SUMSQ('(3) MB_Glaciers_R23p2-5.5km'!$BD129:CB129))</f>
        <v>4.9625460806566199E-2</v>
      </c>
      <c r="CA129" s="2">
        <f>SQRT(SUMSQ('(3) MB_Glaciers_R23p2-5.5km'!$BD129:CC129))</f>
        <v>5.0608238604742999E-2</v>
      </c>
      <c r="CB129" s="2">
        <f>SQRT(SUMSQ('(3) MB_Glaciers_R23p2-5.5km'!$BD129:CD129))</f>
        <v>5.1572291679594394E-2</v>
      </c>
      <c r="CC129" s="2">
        <f>SQRT(SUMSQ('(3) MB_Glaciers_R23p2-5.5km'!$BD129:CE129))</f>
        <v>5.251865119646279E-2</v>
      </c>
      <c r="CD129" s="2">
        <f>SQRT(SUMSQ('(3) MB_Glaciers_R23p2-5.5km'!$BD129:CF129))</f>
        <v>5.3448257014670597E-2</v>
      </c>
      <c r="CE129" s="2">
        <f>SQRT(SUMSQ('(3) MB_Glaciers_R23p2-5.5km'!$BD129:CG129))</f>
        <v>5.4361968620689649E-2</v>
      </c>
      <c r="CF129" s="2">
        <f>SQRT(SUMSQ('(3) MB_Glaciers_R23p2-5.5km'!$BD129:CH129))</f>
        <v>5.5260574433563463E-2</v>
      </c>
      <c r="CG129" s="2">
        <f>SQRT(SUMSQ('(3) MB_Glaciers_R23p2-5.5km'!$BD129:CI129))</f>
        <v>5.6144799769328319E-2</v>
      </c>
      <c r="CH129" s="2">
        <f>SQRT(SUMSQ('(3) MB_Glaciers_R23p2-5.5km'!$BD129:CJ129))</f>
        <v>5.7015313693327428E-2</v>
      </c>
      <c r="CI129" s="2">
        <f>SQRT(SUMSQ('(3) MB_Glaciers_R23p2-5.5km'!$BD129:CK129))</f>
        <v>5.7872734944523677E-2</v>
      </c>
      <c r="CJ129" s="2">
        <f>SQRT(SUMSQ('(3) MB_Glaciers_R23p2-5.5km'!$BD129:CL129))</f>
        <v>5.8717637080945732E-2</v>
      </c>
      <c r="CK129" s="2">
        <f>SQRT(SUMSQ('(3) MB_Glaciers_R23p2-5.5km'!$BD129:CM129))</f>
        <v>5.9550552967879443E-2</v>
      </c>
      <c r="CL129" s="2">
        <f>SQRT(SUMSQ('(3) MB_Glaciers_R23p2-5.5km'!$BD129:CN129))</f>
        <v>6.0371978708592754E-2</v>
      </c>
      <c r="CM129" s="2">
        <f>SQRT(SUMSQ('(3) MB_Glaciers_R23p2-5.5km'!$BD129:CO129))</f>
        <v>6.1182377099956962E-2</v>
      </c>
      <c r="CN129" s="2">
        <f>SQRT(SUMSQ('(3) MB_Glaciers_R23p2-5.5km'!$BD129:CP129))</f>
        <v>6.1982180681320817E-2</v>
      </c>
      <c r="CO129" s="2">
        <f>SQRT(SUMSQ('(3) MB_Glaciers_R23p2-5.5km'!$BD129:CQ129))</f>
        <v>6.2771794433666317E-2</v>
      </c>
      <c r="CP129" s="2">
        <f>SQRT(SUMSQ('(3) MB_Glaciers_R23p2-5.5km'!$BD129:CR129))</f>
        <v>6.3551598176859583E-2</v>
      </c>
      <c r="CQ129" s="2">
        <f>SQRT(SUMSQ('(3) MB_Glaciers_R23p2-5.5km'!$BD129:CS129))</f>
        <v>6.4321948705271553E-2</v>
      </c>
      <c r="CR129" s="2">
        <f>SQRT(SUMSQ('(3) MB_Glaciers_R23p2-5.5km'!$BD129:CT129))</f>
        <v>6.5083181695843248E-2</v>
      </c>
      <c r="CS129" s="2">
        <f>SQRT(SUMSQ('(3) MB_Glaciers_R23p2-5.5km'!$BD129:CU129))</f>
        <v>6.5835613417547095E-2</v>
      </c>
      <c r="CT129" s="2">
        <f>SQRT(SUMSQ('(3) MB_Glaciers_R23p2-5.5km'!$BD129:CV129))</f>
        <v>6.6579542266940142E-2</v>
      </c>
      <c r="CU129" s="2">
        <f>SQRT(SUMSQ('(3) MB_Glaciers_R23p2-5.5km'!$BD129:CW129))</f>
        <v>6.7315250150956366E-2</v>
      </c>
      <c r="CV129" s="2">
        <f>SQRT(SUMSQ('(3) MB_Glaciers_R23p2-5.5km'!$BD129:CX129))</f>
        <v>6.8043003735111462E-2</v>
      </c>
    </row>
    <row r="130" spans="1:100" x14ac:dyDescent="0.2">
      <c r="A130" s="169" t="s">
        <v>41</v>
      </c>
      <c r="B130" s="3" t="s">
        <v>190</v>
      </c>
      <c r="C130" s="170">
        <f>'(3) MB_Glaciers_R23p2-5.5km'!C130</f>
        <v>-1.5229999999999997</v>
      </c>
      <c r="D130" s="170">
        <f>C130+'(3) MB_Glaciers_R23p2-5.5km'!D130</f>
        <v>2.8340000000000014</v>
      </c>
      <c r="E130" s="170">
        <f>D130+'(3) MB_Glaciers_R23p2-5.5km'!E130</f>
        <v>6.4010000000000016</v>
      </c>
      <c r="F130" s="170">
        <f>E130+'(3) MB_Glaciers_R23p2-5.5km'!F130</f>
        <v>3.7680000000000025</v>
      </c>
      <c r="G130" s="170">
        <f>F130+'(3) MB_Glaciers_R23p2-5.5km'!G130</f>
        <v>4.5028280000000027</v>
      </c>
      <c r="H130" s="170">
        <f>G130+'(3) MB_Glaciers_R23p2-5.5km'!H130</f>
        <v>5.5954840000000043</v>
      </c>
      <c r="I130" s="170">
        <f>H130+'(3) MB_Glaciers_R23p2-5.5km'!I130</f>
        <v>1.8159680000000042</v>
      </c>
      <c r="J130" s="170">
        <f>I130+'(3) MB_Glaciers_R23p2-5.5km'!J130</f>
        <v>-0.25571999999999395</v>
      </c>
      <c r="K130" s="170">
        <f>J130+'(3) MB_Glaciers_R23p2-5.5km'!K130</f>
        <v>-2.4895799999999939</v>
      </c>
      <c r="L130" s="170">
        <f>K130+'(3) MB_Glaciers_R23p2-5.5km'!L130</f>
        <v>-2.294815967999992</v>
      </c>
      <c r="M130" s="170">
        <f>L130+'(3) MB_Glaciers_R23p2-5.5km'!M130</f>
        <v>-5.1021817639999911</v>
      </c>
      <c r="N130" s="170">
        <f>M130+'(3) MB_Glaciers_R23p2-5.5km'!N130</f>
        <v>-6.6907970119999911</v>
      </c>
      <c r="O130" s="170">
        <f>N130+'(3) MB_Glaciers_R23p2-5.5km'!O130</f>
        <v>-9.2114999159999904</v>
      </c>
      <c r="P130" s="170">
        <f>O130+'(3) MB_Glaciers_R23p2-5.5km'!P130</f>
        <v>-12.083325755999988</v>
      </c>
      <c r="Q130" s="170">
        <f>P130+'(3) MB_Glaciers_R23p2-5.5km'!Q130</f>
        <v>-13.225155411999985</v>
      </c>
      <c r="R130" s="170">
        <f>Q130+'(3) MB_Glaciers_R23p2-5.5km'!R130</f>
        <v>-14.690507423999984</v>
      </c>
      <c r="S130" s="170">
        <f>R130+'(3) MB_Glaciers_R23p2-5.5km'!S130</f>
        <v>-12.341088408999983</v>
      </c>
      <c r="T130" s="170">
        <f>S130+'(3) MB_Glaciers_R23p2-5.5km'!T130</f>
        <v>-8.8787300269999836</v>
      </c>
      <c r="U130" s="170">
        <f>T130+'(3) MB_Glaciers_R23p2-5.5km'!U130</f>
        <v>-10.573823770999985</v>
      </c>
      <c r="V130" s="170">
        <f>U130+'(3) MB_Glaciers_R23p2-5.5km'!V130</f>
        <v>-13.556776362999985</v>
      </c>
      <c r="W130" s="170">
        <f>V130+'(3) MB_Glaciers_R23p2-5.5km'!W130</f>
        <v>-14.618937377999984</v>
      </c>
      <c r="X130" s="170">
        <f>W130+'(3) MB_Glaciers_R23p2-5.5km'!X130</f>
        <v>-10.495571393999983</v>
      </c>
      <c r="Y130" s="170">
        <f>X130+'(3) MB_Glaciers_R23p2-5.5km'!Y130</f>
        <v>-13.094439105999983</v>
      </c>
      <c r="Z130" s="170">
        <f>Y130+'(3) MB_Glaciers_R23p2-5.5km'!Z130</f>
        <v>-10.842858704999982</v>
      </c>
      <c r="AA130" s="170">
        <f>Z130+'(3) MB_Glaciers_R23p2-5.5km'!AA130</f>
        <v>-10.330055244999981</v>
      </c>
      <c r="AB130" s="170">
        <f>AA130+'(3) MB_Glaciers_R23p2-5.5km'!AB130</f>
        <v>-9.5481269249999805</v>
      </c>
      <c r="AC130" s="170">
        <f>AB130+'(3) MB_Glaciers_R23p2-5.5km'!AC130</f>
        <v>-6.4962566269999797</v>
      </c>
      <c r="AD130" s="170">
        <f>AC130+'(3) MB_Glaciers_R23p2-5.5km'!AD130</f>
        <v>-11.193985694999977</v>
      </c>
      <c r="AE130" s="170">
        <f>AD130+'(3) MB_Glaciers_R23p2-5.5km'!AE130</f>
        <v>-14.712547730999976</v>
      </c>
      <c r="AF130" s="170">
        <f>AE130+'(3) MB_Glaciers_R23p2-5.5km'!AF130</f>
        <v>-11.601072901999974</v>
      </c>
      <c r="AG130" s="170">
        <f>AF130+'(3) MB_Glaciers_R23p2-5.5km'!AG130</f>
        <v>-11.008380249999973</v>
      </c>
      <c r="AH130" s="170">
        <f>AG130+'(3) MB_Glaciers_R23p2-5.5km'!AH130</f>
        <v>-13.99366319999997</v>
      </c>
      <c r="AI130" s="170">
        <f>AH130+'(3) MB_Glaciers_R23p2-5.5km'!AI130</f>
        <v>-18.276985009999969</v>
      </c>
      <c r="AJ130" s="170">
        <f>AI130+'(3) MB_Glaciers_R23p2-5.5km'!AJ130</f>
        <v>-17.909895571999964</v>
      </c>
      <c r="AK130" s="170">
        <f>AJ130+'(3) MB_Glaciers_R23p2-5.5km'!AK130</f>
        <v>-19.700908251999962</v>
      </c>
      <c r="AL130" s="170">
        <f>AK130+'(3) MB_Glaciers_R23p2-5.5km'!AL130</f>
        <v>-19.286539191999964</v>
      </c>
      <c r="AM130" s="170">
        <f>AL130+'(3) MB_Glaciers_R23p2-5.5km'!AM130</f>
        <v>-25.596476485999961</v>
      </c>
      <c r="AN130" s="170">
        <f>AM130+'(3) MB_Glaciers_R23p2-5.5km'!AN130</f>
        <v>-30.67060925499996</v>
      </c>
      <c r="AO130" s="170">
        <f>AN130+'(3) MB_Glaciers_R23p2-5.5km'!AO130</f>
        <v>-35.417399214999961</v>
      </c>
      <c r="AP130" s="170">
        <f>AO130+'(3) MB_Glaciers_R23p2-5.5km'!AP130</f>
        <v>-36.242442302999962</v>
      </c>
      <c r="AQ130" s="170">
        <f>AP130+'(3) MB_Glaciers_R23p2-5.5km'!AQ130</f>
        <v>-39.22019288299996</v>
      </c>
      <c r="AR130" s="170">
        <f>AQ130+'(3) MB_Glaciers_R23p2-5.5km'!AR130</f>
        <v>-44.518237832999958</v>
      </c>
      <c r="AS130" s="170">
        <f>AR130+'(3) MB_Glaciers_R23p2-5.5km'!AS130</f>
        <v>-45.131050330999955</v>
      </c>
      <c r="AT130" s="170">
        <f>AS130+'(3) MB_Glaciers_R23p2-5.5km'!AT130</f>
        <v>-50.690367362999957</v>
      </c>
      <c r="AU130" s="170">
        <f>AT130+'(3) MB_Glaciers_R23p2-5.5km'!AU130</f>
        <v>-55.909631821999959</v>
      </c>
      <c r="AV130" s="170">
        <f>AU130+'(3) MB_Glaciers_R23p2-5.5km'!AV130</f>
        <v>-55.292028971999962</v>
      </c>
      <c r="AW130" s="2">
        <f>AV130+'(3) MB_Glaciers_R23p2-5.5km'!AW130</f>
        <v>-56.028896921999959</v>
      </c>
      <c r="BB130" s="2">
        <f>SQRT('(5) year_D_R23p2-5.5km'!BN128^2+'(5) year_D_R23p2-5.5km'!$M128^2)</f>
        <v>2.5116104142559346</v>
      </c>
      <c r="BC130" s="2">
        <f>SQRT(SUMSQ('(3) MB_Glaciers_R23p2-5.5km'!$BD130:BE130))</f>
        <v>3.2147143294333151</v>
      </c>
      <c r="BD130" s="2">
        <f>SQRT(SUMSQ('(3) MB_Glaciers_R23p2-5.5km'!$BD130:BF130))</f>
        <v>3.5893860386150305</v>
      </c>
      <c r="BE130" s="2">
        <f>SQRT(SUMSQ('(3) MB_Glaciers_R23p2-5.5km'!$BD130:BG130))</f>
        <v>3.859415487923711</v>
      </c>
      <c r="BF130" s="2">
        <f>SQRT(SUMSQ('(3) MB_Glaciers_R23p2-5.5km'!$BD130:BH130))</f>
        <v>4.1311368006508067</v>
      </c>
      <c r="BG130" s="2">
        <f>SQRT(SUMSQ('(3) MB_Glaciers_R23p2-5.5km'!$BD130:BI130))</f>
        <v>4.4309800200272367</v>
      </c>
      <c r="BH130" s="2">
        <f>SQRT(SUMSQ('(3) MB_Glaciers_R23p2-5.5km'!$BD130:BJ130))</f>
        <v>4.7804517156833803</v>
      </c>
      <c r="BI130" s="2">
        <f>SQRT(SUMSQ('(3) MB_Glaciers_R23p2-5.5km'!$BD130:BK130))</f>
        <v>5.1929552111935182</v>
      </c>
      <c r="BJ130" s="2">
        <f>SQRT(SUMSQ('(3) MB_Glaciers_R23p2-5.5km'!$BD130:BL130))</f>
        <v>5.6728920830518943</v>
      </c>
      <c r="BK130" s="2">
        <f>SQRT(SUMSQ('(3) MB_Glaciers_R23p2-5.5km'!$BD130:BM130))</f>
        <v>6.0258118464024495</v>
      </c>
      <c r="BL130" s="2">
        <f>SQRT(SUMSQ('(3) MB_Glaciers_R23p2-5.5km'!$BD130:BN130))</f>
        <v>6.2899583465347728</v>
      </c>
      <c r="BM130" s="2">
        <f>SQRT(SUMSQ('(3) MB_Glaciers_R23p2-5.5km'!$BD130:BO130))</f>
        <v>6.4942143777190839</v>
      </c>
      <c r="BN130" s="2">
        <f>SQRT(SUMSQ('(3) MB_Glaciers_R23p2-5.5km'!$BD130:BP130))</f>
        <v>6.6636269962570678</v>
      </c>
      <c r="BO130" s="2">
        <f>SQRT(SUMSQ('(3) MB_Glaciers_R23p2-5.5km'!$BD130:BQ130))</f>
        <v>6.7711313080927811</v>
      </c>
      <c r="BP130" s="2">
        <f>SQRT(SUMSQ('(3) MB_Glaciers_R23p2-5.5km'!$BD130:BR130))</f>
        <v>6.8907385505803962</v>
      </c>
      <c r="BQ130" s="2">
        <f>SQRT(SUMSQ('(3) MB_Glaciers_R23p2-5.5km'!$BD130:BS130))</f>
        <v>6.9564684829303891</v>
      </c>
      <c r="BR130" s="2">
        <f>SQRT(SUMSQ('(3) MB_Glaciers_R23p2-5.5km'!$BD130:BT130))</f>
        <v>7.0207018737394611</v>
      </c>
      <c r="BS130" s="2">
        <f>SQRT(SUMSQ('(3) MB_Glaciers_R23p2-5.5km'!$BD130:BU130))</f>
        <v>7.0897363103565789</v>
      </c>
      <c r="BT130" s="2">
        <f>SQRT(SUMSQ('(3) MB_Glaciers_R23p2-5.5km'!$BD130:BV130))</f>
        <v>7.1621998749848812</v>
      </c>
      <c r="BU130" s="2">
        <f>SQRT(SUMSQ('(3) MB_Glaciers_R23p2-5.5km'!$BD130:BW130))</f>
        <v>7.2464978831845359</v>
      </c>
      <c r="BV130" s="2">
        <f>SQRT(SUMSQ('(3) MB_Glaciers_R23p2-5.5km'!$BD130:BX130))</f>
        <v>7.333702287768384</v>
      </c>
      <c r="BW130" s="2">
        <f>SQRT(SUMSQ('(3) MB_Glaciers_R23p2-5.5km'!$BD130:BY130))</f>
        <v>7.4363356124503559</v>
      </c>
      <c r="BX130" s="2">
        <f>SQRT(SUMSQ('(3) MB_Glaciers_R23p2-5.5km'!$BD130:BZ130))</f>
        <v>7.5056921245729065</v>
      </c>
      <c r="BY130" s="2">
        <f>SQRT(SUMSQ('(3) MB_Glaciers_R23p2-5.5km'!$BD130:CA130))</f>
        <v>7.5888967038122113</v>
      </c>
      <c r="BZ130" s="2">
        <f>SQRT(SUMSQ('(3) MB_Glaciers_R23p2-5.5km'!$BD130:CB130))</f>
        <v>7.680237033394306</v>
      </c>
      <c r="CA130" s="2">
        <f>SQRT(SUMSQ('(3) MB_Glaciers_R23p2-5.5km'!$BD130:CC130))</f>
        <v>7.7820795120753914</v>
      </c>
      <c r="CB130" s="2">
        <f>SQRT(SUMSQ('(3) MB_Glaciers_R23p2-5.5km'!$BD130:CD130))</f>
        <v>7.9107254489557812</v>
      </c>
      <c r="CC130" s="2">
        <f>SQRT(SUMSQ('(3) MB_Glaciers_R23p2-5.5km'!$BD130:CE130))</f>
        <v>8.0371837588145176</v>
      </c>
      <c r="CD130" s="2">
        <f>SQRT(SUMSQ('(3) MB_Glaciers_R23p2-5.5km'!$BD130:CF130))</f>
        <v>8.1347072856400064</v>
      </c>
      <c r="CE130" s="2">
        <f>SQRT(SUMSQ('(3) MB_Glaciers_R23p2-5.5km'!$BD130:CG130))</f>
        <v>8.2279673515806824</v>
      </c>
      <c r="CF130" s="2">
        <f>SQRT(SUMSQ('(3) MB_Glaciers_R23p2-5.5km'!$BD130:CH130))</f>
        <v>8.3292914740148696</v>
      </c>
      <c r="CG130" s="2">
        <f>SQRT(SUMSQ('(3) MB_Glaciers_R23p2-5.5km'!$BD130:CI130))</f>
        <v>8.4540325144428401</v>
      </c>
      <c r="CH130" s="2">
        <f>SQRT(SUMSQ('(3) MB_Glaciers_R23p2-5.5km'!$BD130:CJ130))</f>
        <v>8.5763648329667905</v>
      </c>
      <c r="CI130" s="2">
        <f>SQRT(SUMSQ('(3) MB_Glaciers_R23p2-5.5km'!$BD130:CK130))</f>
        <v>8.672499398282163</v>
      </c>
      <c r="CJ130" s="2">
        <f>SQRT(SUMSQ('(3) MB_Glaciers_R23p2-5.5km'!$BD130:CL130))</f>
        <v>8.7596800332128399</v>
      </c>
      <c r="CK130" s="2">
        <f>SQRT(SUMSQ('(3) MB_Glaciers_R23p2-5.5km'!$BD130:CM130))</f>
        <v>8.8486135311156993</v>
      </c>
      <c r="CL130" s="2">
        <f>SQRT(SUMSQ('(3) MB_Glaciers_R23p2-5.5km'!$BD130:CN130))</f>
        <v>8.9078927100018994</v>
      </c>
      <c r="CM130" s="2">
        <f>SQRT(SUMSQ('(3) MB_Glaciers_R23p2-5.5km'!$BD130:CO130))</f>
        <v>8.9690174637682318</v>
      </c>
      <c r="CN130" s="2">
        <f>SQRT(SUMSQ('(3) MB_Glaciers_R23p2-5.5km'!$BD130:CP130))</f>
        <v>9.0364963078612046</v>
      </c>
      <c r="CO130" s="2">
        <f>SQRT(SUMSQ('(3) MB_Glaciers_R23p2-5.5km'!$BD130:CQ130))</f>
        <v>9.1176937235678217</v>
      </c>
      <c r="CP130" s="2">
        <f>SQRT(SUMSQ('(3) MB_Glaciers_R23p2-5.5km'!$BD130:CR130))</f>
        <v>9.1932399614424778</v>
      </c>
      <c r="CQ130" s="2">
        <f>SQRT(SUMSQ('(3) MB_Glaciers_R23p2-5.5km'!$BD130:CS130))</f>
        <v>9.2858450552501779</v>
      </c>
      <c r="CR130" s="2">
        <f>SQRT(SUMSQ('(3) MB_Glaciers_R23p2-5.5km'!$BD130:CT130))</f>
        <v>9.3680741473338411</v>
      </c>
      <c r="CS130" s="2">
        <f>SQRT(SUMSQ('(3) MB_Glaciers_R23p2-5.5km'!$BD130:CU130))</f>
        <v>9.4457964483904941</v>
      </c>
      <c r="CT130" s="2">
        <f>SQRT(SUMSQ('(3) MB_Glaciers_R23p2-5.5km'!$BD130:CV130))</f>
        <v>9.5218733536217943</v>
      </c>
      <c r="CU130" s="2">
        <f>SQRT(SUMSQ('(3) MB_Glaciers_R23p2-5.5km'!$BD130:CW130))</f>
        <v>9.602171094452352</v>
      </c>
      <c r="CV130" s="2">
        <f>SQRT(SUMSQ('(3) MB_Glaciers_R23p2-5.5km'!$BD130:CX130))</f>
        <v>9.6832105562949096</v>
      </c>
    </row>
    <row r="131" spans="1:100" x14ac:dyDescent="0.2">
      <c r="A131" s="169" t="s">
        <v>128</v>
      </c>
      <c r="B131" s="3" t="s">
        <v>190</v>
      </c>
      <c r="C131" s="170">
        <f>'(3) MB_Glaciers_R23p2-5.5km'!C131</f>
        <v>4.3361532000000008E-2</v>
      </c>
      <c r="D131" s="170">
        <f>C131+'(3) MB_Glaciers_R23p2-5.5km'!D131</f>
        <v>0.8667230640000001</v>
      </c>
      <c r="E131" s="170">
        <f>D131+'(3) MB_Glaciers_R23p2-5.5km'!E131</f>
        <v>1.3300845960000001</v>
      </c>
      <c r="F131" s="170">
        <f>E131+'(3) MB_Glaciers_R23p2-5.5km'!F131</f>
        <v>1.243446128</v>
      </c>
      <c r="G131" s="170">
        <f>F131+'(3) MB_Glaciers_R23p2-5.5km'!G131</f>
        <v>1.1768076599999999</v>
      </c>
      <c r="H131" s="170">
        <f>G131+'(3) MB_Glaciers_R23p2-5.5km'!H131</f>
        <v>1.4301691919999999</v>
      </c>
      <c r="I131" s="170">
        <f>H131+'(3) MB_Glaciers_R23p2-5.5km'!I131</f>
        <v>1.253530724</v>
      </c>
      <c r="J131" s="170">
        <f>I131+'(3) MB_Glaciers_R23p2-5.5km'!J131</f>
        <v>1.056892256</v>
      </c>
      <c r="K131" s="170">
        <f>J131+'(3) MB_Glaciers_R23p2-5.5km'!K131</f>
        <v>0.84025378800000006</v>
      </c>
      <c r="L131" s="170">
        <f>K131+'(3) MB_Glaciers_R23p2-5.5km'!L131</f>
        <v>0.84315326400000001</v>
      </c>
      <c r="M131" s="170">
        <f>L131+'(3) MB_Glaciers_R23p2-5.5km'!M131</f>
        <v>0.35582171200000001</v>
      </c>
      <c r="N131" s="170">
        <f>M131+'(3) MB_Glaciers_R23p2-5.5km'!N131</f>
        <v>0.25802810399999998</v>
      </c>
      <c r="O131" s="170">
        <f>N131+'(3) MB_Glaciers_R23p2-5.5km'!O131</f>
        <v>0.29000346799999999</v>
      </c>
      <c r="P131" s="170">
        <f>O131+'(3) MB_Glaciers_R23p2-5.5km'!P131</f>
        <v>-0.29848322400000005</v>
      </c>
      <c r="Q131" s="170">
        <f>P131+'(3) MB_Glaciers_R23p2-5.5km'!Q131</f>
        <v>-0.57130351400000001</v>
      </c>
      <c r="R131" s="170">
        <f>Q131+'(3) MB_Glaciers_R23p2-5.5km'!R131</f>
        <v>-0.659738924</v>
      </c>
      <c r="S131" s="170">
        <f>R131+'(3) MB_Glaciers_R23p2-5.5km'!S131</f>
        <v>-0.22429346799999994</v>
      </c>
      <c r="T131" s="170">
        <f>S131+'(3) MB_Glaciers_R23p2-5.5km'!T131</f>
        <v>0.1852519680000001</v>
      </c>
      <c r="U131" s="170">
        <f>T131+'(3) MB_Glaciers_R23p2-5.5km'!U131</f>
        <v>2.8638384000000072E-2</v>
      </c>
      <c r="V131" s="170">
        <f>U131+'(3) MB_Glaciers_R23p2-5.5km'!V131</f>
        <v>-0.34390370999999992</v>
      </c>
      <c r="W131" s="170">
        <f>V131+'(3) MB_Glaciers_R23p2-5.5km'!W131</f>
        <v>-0.48264470999999992</v>
      </c>
      <c r="X131" s="170">
        <f>W131+'(3) MB_Glaciers_R23p2-5.5km'!X131</f>
        <v>1.1419290000000082E-2</v>
      </c>
      <c r="Y131" s="170">
        <f>X131+'(3) MB_Glaciers_R23p2-5.5km'!Y131</f>
        <v>-0.63206196799999992</v>
      </c>
      <c r="Z131" s="170">
        <f>Y131+'(3) MB_Glaciers_R23p2-5.5km'!Z131</f>
        <v>-0.56910706599999994</v>
      </c>
      <c r="AA131" s="170">
        <f>Z131+'(3) MB_Glaciers_R23p2-5.5km'!AA131</f>
        <v>-0.77949896199999991</v>
      </c>
      <c r="AB131" s="170">
        <f>AA131+'(3) MB_Glaciers_R23p2-5.5km'!AB131</f>
        <v>-0.89706155199999993</v>
      </c>
      <c r="AC131" s="170">
        <f>AB131+'(3) MB_Glaciers_R23p2-5.5km'!AC131</f>
        <v>-0.88744853699999982</v>
      </c>
      <c r="AD131" s="170">
        <f>AC131+'(3) MB_Glaciers_R23p2-5.5km'!AD131</f>
        <v>-1.6606252109999997</v>
      </c>
      <c r="AE131" s="170">
        <f>AD131+'(3) MB_Glaciers_R23p2-5.5km'!AE131</f>
        <v>-2.0766389709999995</v>
      </c>
      <c r="AF131" s="170">
        <f>AE131+'(3) MB_Glaciers_R23p2-5.5km'!AF131</f>
        <v>-2.0752331479999997</v>
      </c>
      <c r="AG131" s="170">
        <f>AF131+'(3) MB_Glaciers_R23p2-5.5km'!AG131</f>
        <v>-2.9200816669999998</v>
      </c>
      <c r="AH131" s="170">
        <f>AG131+'(3) MB_Glaciers_R23p2-5.5km'!AH131</f>
        <v>-3.6712127589999999</v>
      </c>
      <c r="AI131" s="170">
        <f>AH131+'(3) MB_Glaciers_R23p2-5.5km'!AI131</f>
        <v>-4.8183557690000001</v>
      </c>
      <c r="AJ131" s="170">
        <f>AI131+'(3) MB_Glaciers_R23p2-5.5km'!AJ131</f>
        <v>-5.6217655530000004</v>
      </c>
      <c r="AK131" s="170">
        <f>AJ131+'(3) MB_Glaciers_R23p2-5.5km'!AK131</f>
        <v>-6.1605532230000009</v>
      </c>
      <c r="AL131" s="170">
        <f>AK131+'(3) MB_Glaciers_R23p2-5.5km'!AL131</f>
        <v>-6.0851166030000012</v>
      </c>
      <c r="AM131" s="170">
        <f>AL131+'(3) MB_Glaciers_R23p2-5.5km'!AM131</f>
        <v>-7.0869485390000015</v>
      </c>
      <c r="AN131" s="170">
        <f>AM131+'(3) MB_Glaciers_R23p2-5.5km'!AN131</f>
        <v>-7.9232536840000014</v>
      </c>
      <c r="AO131" s="170">
        <f>AN131+'(3) MB_Glaciers_R23p2-5.5km'!AO131</f>
        <v>-8.8539043310000007</v>
      </c>
      <c r="AP131" s="170">
        <f>AO131+'(3) MB_Glaciers_R23p2-5.5km'!AP131</f>
        <v>-9.5088271730000002</v>
      </c>
      <c r="AQ131" s="170">
        <f>AP131+'(3) MB_Glaciers_R23p2-5.5km'!AQ131</f>
        <v>-10.985227082</v>
      </c>
      <c r="AR131" s="170">
        <f>AQ131+'(3) MB_Glaciers_R23p2-5.5km'!AR131</f>
        <v>-12.462922757999999</v>
      </c>
      <c r="AS131" s="170">
        <f>AR131+'(3) MB_Glaciers_R23p2-5.5km'!AS131</f>
        <v>-12.683350615</v>
      </c>
      <c r="AT131" s="170">
        <f>AS131+'(3) MB_Glaciers_R23p2-5.5km'!AT131</f>
        <v>-13.730498486</v>
      </c>
      <c r="AU131" s="170">
        <f>AT131+'(3) MB_Glaciers_R23p2-5.5km'!AU131</f>
        <v>-14.97967613</v>
      </c>
      <c r="AV131" s="170">
        <f>AU131+'(3) MB_Glaciers_R23p2-5.5km'!AV131</f>
        <v>-15.717999054</v>
      </c>
      <c r="AW131" s="2">
        <f>AV131+'(3) MB_Glaciers_R23p2-5.5km'!AW131</f>
        <v>-16.203883762</v>
      </c>
      <c r="BB131" s="2">
        <f>SQRT('(5) year_D_R23p2-5.5km'!BN129^2+'(5) year_D_R23p2-5.5km'!$M129^2)</f>
        <v>0.27459952482080829</v>
      </c>
      <c r="BC131" s="2">
        <f>SQRT(SUMSQ('(3) MB_Glaciers_R23p2-5.5km'!$BD131:BE131))</f>
        <v>0.37292478427971687</v>
      </c>
      <c r="BD131" s="2">
        <f>SQRT(SUMSQ('(3) MB_Glaciers_R23p2-5.5km'!$BD131:BF131))</f>
        <v>0.43871427732639534</v>
      </c>
      <c r="BE131" s="2">
        <f>SQRT(SUMSQ('(3) MB_Glaciers_R23p2-5.5km'!$BD131:BG131))</f>
        <v>0.48686706506838129</v>
      </c>
      <c r="BF131" s="2">
        <f>SQRT(SUMSQ('(3) MB_Glaciers_R23p2-5.5km'!$BD131:BH131))</f>
        <v>0.52333222355239173</v>
      </c>
      <c r="BG131" s="2">
        <f>SQRT(SUMSQ('(3) MB_Glaciers_R23p2-5.5km'!$BD131:BI131))</f>
        <v>0.55159016297648966</v>
      </c>
      <c r="BH131" s="2">
        <f>SQRT(SUMSQ('(3) MB_Glaciers_R23p2-5.5km'!$BD131:BJ131))</f>
        <v>0.57361519417931617</v>
      </c>
      <c r="BI131" s="2">
        <f>SQRT(SUMSQ('(3) MB_Glaciers_R23p2-5.5km'!$BD131:BK131))</f>
        <v>0.59089629225661278</v>
      </c>
      <c r="BJ131" s="2">
        <f>SQRT(SUMSQ('(3) MB_Glaciers_R23p2-5.5km'!$BD131:BL131))</f>
        <v>0.60451429615255214</v>
      </c>
      <c r="BK131" s="2">
        <f>SQRT(SUMSQ('(3) MB_Glaciers_R23p2-5.5km'!$BD131:BM131))</f>
        <v>0.61532637926212708</v>
      </c>
      <c r="BL131" s="2">
        <f>SQRT(SUMSQ('(3) MB_Glaciers_R23p2-5.5km'!$BD131:BN131))</f>
        <v>0.62401104533445528</v>
      </c>
      <c r="BM131" s="2">
        <f>SQRT(SUMSQ('(3) MB_Glaciers_R23p2-5.5km'!$BD131:BO131))</f>
        <v>0.6312019385354215</v>
      </c>
      <c r="BN131" s="2">
        <f>SQRT(SUMSQ('(3) MB_Glaciers_R23p2-5.5km'!$BD131:BP131))</f>
        <v>0.63746788362438922</v>
      </c>
      <c r="BO131" s="2">
        <f>SQRT(SUMSQ('(3) MB_Glaciers_R23p2-5.5km'!$BD131:BQ131))</f>
        <v>0.6434248665681811</v>
      </c>
      <c r="BP131" s="2">
        <f>SQRT(SUMSQ('(3) MB_Glaciers_R23p2-5.5km'!$BD131:BR131))</f>
        <v>0.64848711562017491</v>
      </c>
      <c r="BQ131" s="2">
        <f>SQRT(SUMSQ('(3) MB_Glaciers_R23p2-5.5km'!$BD131:BS131))</f>
        <v>0.65371132970481771</v>
      </c>
      <c r="BR131" s="2">
        <f>SQRT(SUMSQ('(3) MB_Glaciers_R23p2-5.5km'!$BD131:BT131))</f>
        <v>0.6592737865410524</v>
      </c>
      <c r="BS131" s="2">
        <f>SQRT(SUMSQ('(3) MB_Glaciers_R23p2-5.5km'!$BD131:BU131))</f>
        <v>0.66533707464914182</v>
      </c>
      <c r="BT131" s="2">
        <f>SQRT(SUMSQ('(3) MB_Glaciers_R23p2-5.5km'!$BD131:BV131))</f>
        <v>0.67111914610972412</v>
      </c>
      <c r="BU131" s="2">
        <f>SQRT(SUMSQ('(3) MB_Glaciers_R23p2-5.5km'!$BD131:BW131))</f>
        <v>0.67678016135511321</v>
      </c>
      <c r="BV131" s="2">
        <f>SQRT(SUMSQ('(3) MB_Glaciers_R23p2-5.5km'!$BD131:BX131))</f>
        <v>0.6812006547721482</v>
      </c>
      <c r="BW131" s="2">
        <f>SQRT(SUMSQ('(3) MB_Glaciers_R23p2-5.5km'!$BD131:BY131))</f>
        <v>0.68642129291937692</v>
      </c>
      <c r="BX131" s="2">
        <f>SQRT(SUMSQ('(3) MB_Glaciers_R23p2-5.5km'!$BD131:BZ131))</f>
        <v>0.68928550406773015</v>
      </c>
      <c r="BY131" s="2">
        <f>SQRT(SUMSQ('(3) MB_Glaciers_R23p2-5.5km'!$BD131:CA131))</f>
        <v>0.69233487545896033</v>
      </c>
      <c r="BZ131" s="2">
        <f>SQRT(SUMSQ('(3) MB_Glaciers_R23p2-5.5km'!$BD131:CB131))</f>
        <v>0.69531936267765482</v>
      </c>
      <c r="CA131" s="2">
        <f>SQRT(SUMSQ('(3) MB_Glaciers_R23p2-5.5km'!$BD131:CC131))</f>
        <v>0.69794860276985826</v>
      </c>
      <c r="CB131" s="2">
        <f>SQRT(SUMSQ('(3) MB_Glaciers_R23p2-5.5km'!$BD131:CD131))</f>
        <v>0.70074143023791657</v>
      </c>
      <c r="CC131" s="2">
        <f>SQRT(SUMSQ('(3) MB_Glaciers_R23p2-5.5km'!$BD131:CE131))</f>
        <v>0.70393046489830235</v>
      </c>
      <c r="CD131" s="2">
        <f>SQRT(SUMSQ('(3) MB_Glaciers_R23p2-5.5km'!$BD131:CF131))</f>
        <v>0.70679769830235561</v>
      </c>
      <c r="CE131" s="2">
        <f>SQRT(SUMSQ('(3) MB_Glaciers_R23p2-5.5km'!$BD131:CG131))</f>
        <v>0.70992168742674644</v>
      </c>
      <c r="CF131" s="2">
        <f>SQRT(SUMSQ('(3) MB_Glaciers_R23p2-5.5km'!$BD131:CH131))</f>
        <v>0.71305968984072765</v>
      </c>
      <c r="CG131" s="2">
        <f>SQRT(SUMSQ('(3) MB_Glaciers_R23p2-5.5km'!$BD131:CI131))</f>
        <v>0.71644597647799946</v>
      </c>
      <c r="CH131" s="2">
        <f>SQRT(SUMSQ('(3) MB_Glaciers_R23p2-5.5km'!$BD131:CJ131))</f>
        <v>0.71974513338243251</v>
      </c>
      <c r="CI131" s="2">
        <f>SQRT(SUMSQ('(3) MB_Glaciers_R23p2-5.5km'!$BD131:CK131))</f>
        <v>0.72264756257858109</v>
      </c>
      <c r="CJ131" s="2">
        <f>SQRT(SUMSQ('(3) MB_Glaciers_R23p2-5.5km'!$BD131:CL131))</f>
        <v>0.72583659630443809</v>
      </c>
      <c r="CK131" s="2">
        <f>SQRT(SUMSQ('(3) MB_Glaciers_R23p2-5.5km'!$BD131:CM131))</f>
        <v>0.72886264444125848</v>
      </c>
      <c r="CL131" s="2">
        <f>SQRT(SUMSQ('(3) MB_Glaciers_R23p2-5.5km'!$BD131:CN131))</f>
        <v>0.73265656569029169</v>
      </c>
      <c r="CM131" s="2">
        <f>SQRT(SUMSQ('(3) MB_Glaciers_R23p2-5.5km'!$BD131:CO131))</f>
        <v>0.73612946364391751</v>
      </c>
      <c r="CN131" s="2">
        <f>SQRT(SUMSQ('(3) MB_Glaciers_R23p2-5.5km'!$BD131:CP131))</f>
        <v>0.73937653594495634</v>
      </c>
      <c r="CO131" s="2">
        <f>SQRT(SUMSQ('(3) MB_Glaciers_R23p2-5.5km'!$BD131:CQ131))</f>
        <v>0.74297512361909457</v>
      </c>
      <c r="CP131" s="2">
        <f>SQRT(SUMSQ('(3) MB_Glaciers_R23p2-5.5km'!$BD131:CR131))</f>
        <v>0.74704093738018584</v>
      </c>
      <c r="CQ131" s="2">
        <f>SQRT(SUMSQ('(3) MB_Glaciers_R23p2-5.5km'!$BD131:CS131))</f>
        <v>0.7510124334100472</v>
      </c>
      <c r="CR131" s="2">
        <f>SQRT(SUMSQ('(3) MB_Glaciers_R23p2-5.5km'!$BD131:CT131))</f>
        <v>0.75503635050373752</v>
      </c>
      <c r="CS131" s="2">
        <f>SQRT(SUMSQ('(3) MB_Glaciers_R23p2-5.5km'!$BD131:CU131))</f>
        <v>0.75927274711952419</v>
      </c>
      <c r="CT131" s="2">
        <f>SQRT(SUMSQ('(3) MB_Glaciers_R23p2-5.5km'!$BD131:CV131))</f>
        <v>0.76377660679128556</v>
      </c>
      <c r="CU131" s="2">
        <f>SQRT(SUMSQ('(3) MB_Glaciers_R23p2-5.5km'!$BD131:CW131))</f>
        <v>0.76874120992083794</v>
      </c>
      <c r="CV131" s="2">
        <f>SQRT(SUMSQ('(3) MB_Glaciers_R23p2-5.5km'!$BD131:CX131))</f>
        <v>0.77327741770820979</v>
      </c>
    </row>
    <row r="132" spans="1:100" x14ac:dyDescent="0.2">
      <c r="A132" s="169" t="s">
        <v>42</v>
      </c>
      <c r="B132" s="3" t="s">
        <v>190</v>
      </c>
      <c r="C132" s="170">
        <f>'(3) MB_Glaciers_R23p2-5.5km'!C132</f>
        <v>-0.18303949999999958</v>
      </c>
      <c r="D132" s="170">
        <f>C132+'(3) MB_Glaciers_R23p2-5.5km'!D132</f>
        <v>3.1339210000000013</v>
      </c>
      <c r="E132" s="170">
        <f>D132+'(3) MB_Glaciers_R23p2-5.5km'!E132</f>
        <v>5.2008815000000022</v>
      </c>
      <c r="F132" s="170">
        <f>E132+'(3) MB_Glaciers_R23p2-5.5km'!F132</f>
        <v>4.7978420000000028</v>
      </c>
      <c r="G132" s="170">
        <f>F132+'(3) MB_Glaciers_R23p2-5.5km'!G132</f>
        <v>4.5248025000000034</v>
      </c>
      <c r="H132" s="170">
        <f>G132+'(3) MB_Glaciers_R23p2-5.5km'!H132</f>
        <v>5.8617630000000034</v>
      </c>
      <c r="I132" s="170">
        <f>H132+'(3) MB_Glaciers_R23p2-5.5km'!I132</f>
        <v>5.1187235000000033</v>
      </c>
      <c r="J132" s="170">
        <f>I132+'(3) MB_Glaciers_R23p2-5.5km'!J132</f>
        <v>4.7756840000000036</v>
      </c>
      <c r="K132" s="170">
        <f>J132+'(3) MB_Glaciers_R23p2-5.5km'!K132</f>
        <v>4.3926445000000047</v>
      </c>
      <c r="L132" s="170">
        <f>K132+'(3) MB_Glaciers_R23p2-5.5km'!L132</f>
        <v>5.4226329000000053</v>
      </c>
      <c r="M132" s="170">
        <f>L132+'(3) MB_Glaciers_R23p2-5.5km'!M132</f>
        <v>4.9756492000000057</v>
      </c>
      <c r="N132" s="170">
        <f>M132+'(3) MB_Glaciers_R23p2-5.5km'!N132</f>
        <v>5.6486655000000061</v>
      </c>
      <c r="O132" s="170">
        <f>N132+'(3) MB_Glaciers_R23p2-5.5km'!O132</f>
        <v>5.7547097000000065</v>
      </c>
      <c r="P132" s="170">
        <f>O132+'(3) MB_Glaciers_R23p2-5.5km'!P132</f>
        <v>4.3337818000000068</v>
      </c>
      <c r="Q132" s="170">
        <f>P132+'(3) MB_Glaciers_R23p2-5.5km'!Q132</f>
        <v>3.4532122000000069</v>
      </c>
      <c r="R132" s="170">
        <f>Q132+'(3) MB_Glaciers_R23p2-5.5km'!R132</f>
        <v>3.3893752041000078</v>
      </c>
      <c r="S132" s="170">
        <f>R132+'(3) MB_Glaciers_R23p2-5.5km'!S132</f>
        <v>5.5600189211000082</v>
      </c>
      <c r="T132" s="170">
        <f>S132+'(3) MB_Glaciers_R23p2-5.5km'!T132</f>
        <v>7.003283358500008</v>
      </c>
      <c r="U132" s="170">
        <f>T132+'(3) MB_Glaciers_R23p2-5.5km'!U132</f>
        <v>6.3031499175000079</v>
      </c>
      <c r="V132" s="170">
        <f>U132+'(3) MB_Glaciers_R23p2-5.5km'!V132</f>
        <v>5.3097457699000081</v>
      </c>
      <c r="W132" s="170">
        <f>V132+'(3) MB_Glaciers_R23p2-5.5km'!W132</f>
        <v>5.7558959464000088</v>
      </c>
      <c r="X132" s="170">
        <f>W132+'(3) MB_Glaciers_R23p2-5.5km'!X132</f>
        <v>7.8655793904000086</v>
      </c>
      <c r="Y132" s="170">
        <f>X132+'(3) MB_Glaciers_R23p2-5.5km'!Y132</f>
        <v>6.1912779721000089</v>
      </c>
      <c r="Z132" s="170">
        <f>Y132+'(3) MB_Glaciers_R23p2-5.5km'!Z132</f>
        <v>7.4602371689000098</v>
      </c>
      <c r="AA132" s="170">
        <f>Z132+'(3) MB_Glaciers_R23p2-5.5km'!AA132</f>
        <v>7.7045460904000098</v>
      </c>
      <c r="AB132" s="170">
        <f>AA132+'(3) MB_Glaciers_R23p2-5.5km'!AB132</f>
        <v>8.1038777234000108</v>
      </c>
      <c r="AC132" s="170">
        <f>AB132+'(3) MB_Glaciers_R23p2-5.5km'!AC132</f>
        <v>9.2163043034000118</v>
      </c>
      <c r="AD132" s="170">
        <f>AC132+'(3) MB_Glaciers_R23p2-5.5km'!AD132</f>
        <v>7.0617652724000122</v>
      </c>
      <c r="AE132" s="170">
        <f>AD132+'(3) MB_Glaciers_R23p2-5.5km'!AE132</f>
        <v>7.030200072400012</v>
      </c>
      <c r="AF132" s="170">
        <f>AE132+'(3) MB_Glaciers_R23p2-5.5km'!AF132</f>
        <v>8.0345366827000113</v>
      </c>
      <c r="AG132" s="170">
        <f>AF132+'(3) MB_Glaciers_R23p2-5.5km'!AG132</f>
        <v>7.3299500717000114</v>
      </c>
      <c r="AH132" s="170">
        <f>AG132+'(3) MB_Glaciers_R23p2-5.5km'!AH132</f>
        <v>5.8134759253000112</v>
      </c>
      <c r="AI132" s="170">
        <f>AH132+'(3) MB_Glaciers_R23p2-5.5km'!AI132</f>
        <v>3.6481209482000119</v>
      </c>
      <c r="AJ132" s="170">
        <f>AI132+'(3) MB_Glaciers_R23p2-5.5km'!AJ132</f>
        <v>2.5509359658000119</v>
      </c>
      <c r="AK132" s="170">
        <f>AJ132+'(3) MB_Glaciers_R23p2-5.5km'!AK132</f>
        <v>2.3218573922000116</v>
      </c>
      <c r="AL132" s="170">
        <f>AK132+'(3) MB_Glaciers_R23p2-5.5km'!AL132</f>
        <v>3.1690060507000122</v>
      </c>
      <c r="AM132" s="170">
        <f>AL132+'(3) MB_Glaciers_R23p2-5.5km'!AM132</f>
        <v>1.4724778353000123</v>
      </c>
      <c r="AN132" s="170">
        <f>AM132+'(3) MB_Glaciers_R23p2-5.5km'!AN132</f>
        <v>0.3798820001000125</v>
      </c>
      <c r="AO132" s="170">
        <f>AN132+'(3) MB_Glaciers_R23p2-5.5km'!AO132</f>
        <v>-1.0914615840999873</v>
      </c>
      <c r="AP132" s="170">
        <f>AO132+'(3) MB_Glaciers_R23p2-5.5km'!AP132</f>
        <v>-1.4194685728999872</v>
      </c>
      <c r="AQ132" s="170">
        <f>AP132+'(3) MB_Glaciers_R23p2-5.5km'!AQ132</f>
        <v>-3.6707369062999868</v>
      </c>
      <c r="AR132" s="170">
        <f>AQ132+'(3) MB_Glaciers_R23p2-5.5km'!AR132</f>
        <v>-6.2771705452999864</v>
      </c>
      <c r="AS132" s="170">
        <f>AR132+'(3) MB_Glaciers_R23p2-5.5km'!AS132</f>
        <v>-6.3457622060999865</v>
      </c>
      <c r="AT132" s="170">
        <f>AS132+'(3) MB_Glaciers_R23p2-5.5km'!AT132</f>
        <v>-8.1218523882999865</v>
      </c>
      <c r="AU132" s="170">
        <f>AT132+'(3) MB_Glaciers_R23p2-5.5km'!AU132</f>
        <v>-10.305262445799986</v>
      </c>
      <c r="AV132" s="170">
        <f>AU132+'(3) MB_Glaciers_R23p2-5.5km'!AV132</f>
        <v>-10.286216876399987</v>
      </c>
      <c r="AW132" s="2">
        <f>AV132+'(3) MB_Glaciers_R23p2-5.5km'!AW132</f>
        <v>-11.301239655399986</v>
      </c>
      <c r="BB132" s="2">
        <f>SQRT('(5) year_D_R23p2-5.5km'!BN130^2+'(5) year_D_R23p2-5.5km'!$M130^2)</f>
        <v>2.8443845649016573</v>
      </c>
      <c r="BC132" s="2">
        <f>SQRT(SUMSQ('(3) MB_Glaciers_R23p2-5.5km'!$BD132:BE132))</f>
        <v>3.8358982206531209</v>
      </c>
      <c r="BD132" s="2">
        <f>SQRT(SUMSQ('(3) MB_Glaciers_R23p2-5.5km'!$BD132:BF132))</f>
        <v>4.4787929609611368</v>
      </c>
      <c r="BE132" s="2">
        <f>SQRT(SUMSQ('(3) MB_Glaciers_R23p2-5.5km'!$BD132:BG132))</f>
        <v>4.9321909827472963</v>
      </c>
      <c r="BF132" s="2">
        <f>SQRT(SUMSQ('(3) MB_Glaciers_R23p2-5.5km'!$BD132:BH132))</f>
        <v>5.2601967373434793</v>
      </c>
      <c r="BG132" s="2">
        <f>SQRT(SUMSQ('(3) MB_Glaciers_R23p2-5.5km'!$BD132:BI132))</f>
        <v>5.5000328514151526</v>
      </c>
      <c r="BH132" s="2">
        <f>SQRT(SUMSQ('(3) MB_Glaciers_R23p2-5.5km'!$BD132:BJ132))</f>
        <v>5.6731074237132795</v>
      </c>
      <c r="BI132" s="2">
        <f>SQRT(SUMSQ('(3) MB_Glaciers_R23p2-5.5km'!$BD132:BK132))</f>
        <v>5.7965779496029262</v>
      </c>
      <c r="BJ132" s="2">
        <f>SQRT(SUMSQ('(3) MB_Glaciers_R23p2-5.5km'!$BD132:BL132))</f>
        <v>5.8814620236433939</v>
      </c>
      <c r="BK132" s="2">
        <f>SQRT(SUMSQ('(3) MB_Glaciers_R23p2-5.5km'!$BD132:BM132))</f>
        <v>5.9373504499043097</v>
      </c>
      <c r="BL132" s="2">
        <f>SQRT(SUMSQ('(3) MB_Glaciers_R23p2-5.5km'!$BD132:BN132))</f>
        <v>5.9716957183768047</v>
      </c>
      <c r="BM132" s="2">
        <f>SQRT(SUMSQ('(3) MB_Glaciers_R23p2-5.5km'!$BD132:BO132))</f>
        <v>5.9909343574464584</v>
      </c>
      <c r="BN132" s="2">
        <f>SQRT(SUMSQ('(3) MB_Glaciers_R23p2-5.5km'!$BD132:BP132))</f>
        <v>6.0003291462719366</v>
      </c>
      <c r="BO132" s="2">
        <f>SQRT(SUMSQ('(3) MB_Glaciers_R23p2-5.5km'!$BD132:BQ132))</f>
        <v>6.0057733494026202</v>
      </c>
      <c r="BP132" s="2">
        <f>SQRT(SUMSQ('(3) MB_Glaciers_R23p2-5.5km'!$BD132:BR132))</f>
        <v>6.0128253741944171</v>
      </c>
      <c r="BQ132" s="2">
        <f>SQRT(SUMSQ('(3) MB_Glaciers_R23p2-5.5km'!$BD132:BS132))</f>
        <v>6.0216195575111788</v>
      </c>
      <c r="BR132" s="2">
        <f>SQRT(SUMSQ('(3) MB_Glaciers_R23p2-5.5km'!$BD132:BT132))</f>
        <v>6.0308282247984213</v>
      </c>
      <c r="BS132" s="2">
        <f>SQRT(SUMSQ('(3) MB_Glaciers_R23p2-5.5km'!$BD132:BU132))</f>
        <v>6.0395815158865123</v>
      </c>
      <c r="BT132" s="2">
        <f>SQRT(SUMSQ('(3) MB_Glaciers_R23p2-5.5km'!$BD132:BV132))</f>
        <v>6.0490423248768357</v>
      </c>
      <c r="BU132" s="2">
        <f>SQRT(SUMSQ('(3) MB_Glaciers_R23p2-5.5km'!$BD132:BW132))</f>
        <v>6.0582233625450614</v>
      </c>
      <c r="BV132" s="2">
        <f>SQRT(SUMSQ('(3) MB_Glaciers_R23p2-5.5km'!$BD132:BX132))</f>
        <v>6.0661910988491865</v>
      </c>
      <c r="BW132" s="2">
        <f>SQRT(SUMSQ('(3) MB_Glaciers_R23p2-5.5km'!$BD132:BY132))</f>
        <v>6.073921108616303</v>
      </c>
      <c r="BX132" s="2">
        <f>SQRT(SUMSQ('(3) MB_Glaciers_R23p2-5.5km'!$BD132:BZ132))</f>
        <v>6.0815399413276063</v>
      </c>
      <c r="BY132" s="2">
        <f>SQRT(SUMSQ('(3) MB_Glaciers_R23p2-5.5km'!$BD132:CA132))</f>
        <v>6.0904290443572577</v>
      </c>
      <c r="BZ132" s="2">
        <f>SQRT(SUMSQ('(3) MB_Glaciers_R23p2-5.5km'!$BD132:CB132))</f>
        <v>6.0999898458130479</v>
      </c>
      <c r="CA132" s="2">
        <f>SQRT(SUMSQ('(3) MB_Glaciers_R23p2-5.5km'!$BD132:CC132))</f>
        <v>6.1072772257144514</v>
      </c>
      <c r="CB132" s="2">
        <f>SQRT(SUMSQ('(3) MB_Glaciers_R23p2-5.5km'!$BD132:CD132))</f>
        <v>6.1153490549145033</v>
      </c>
      <c r="CC132" s="2">
        <f>SQRT(SUMSQ('(3) MB_Glaciers_R23p2-5.5km'!$BD132:CE132))</f>
        <v>6.1258968614709195</v>
      </c>
      <c r="CD132" s="2">
        <f>SQRT(SUMSQ('(3) MB_Glaciers_R23p2-5.5km'!$BD132:CF132))</f>
        <v>6.133768539278635</v>
      </c>
      <c r="CE132" s="2">
        <f>SQRT(SUMSQ('(3) MB_Glaciers_R23p2-5.5km'!$BD132:CG132))</f>
        <v>6.1405448939778902</v>
      </c>
      <c r="CF132" s="2">
        <f>SQRT(SUMSQ('(3) MB_Glaciers_R23p2-5.5km'!$BD132:CH132))</f>
        <v>6.1481640415837635</v>
      </c>
      <c r="CG132" s="2">
        <f>SQRT(SUMSQ('(3) MB_Glaciers_R23p2-5.5km'!$BD132:CI132))</f>
        <v>6.1584628390315963</v>
      </c>
      <c r="CH132" s="2">
        <f>SQRT(SUMSQ('(3) MB_Glaciers_R23p2-5.5km'!$BD132:CJ132))</f>
        <v>6.1687570820454711</v>
      </c>
      <c r="CI132" s="2">
        <f>SQRT(SUMSQ('(3) MB_Glaciers_R23p2-5.5km'!$BD132:CK132))</f>
        <v>6.1763954047217942</v>
      </c>
      <c r="CJ132" s="2">
        <f>SQRT(SUMSQ('(3) MB_Glaciers_R23p2-5.5km'!$BD132:CL132))</f>
        <v>6.1829430355162707</v>
      </c>
      <c r="CK132" s="2">
        <f>SQRT(SUMSQ('(3) MB_Glaciers_R23p2-5.5km'!$BD132:CM132))</f>
        <v>6.190229146819628</v>
      </c>
      <c r="CL132" s="2">
        <f>SQRT(SUMSQ('(3) MB_Glaciers_R23p2-5.5km'!$BD132:CN132))</f>
        <v>6.196351107494853</v>
      </c>
      <c r="CM132" s="2">
        <f>SQRT(SUMSQ('(3) MB_Glaciers_R23p2-5.5km'!$BD132:CO132))</f>
        <v>6.2030388220199351</v>
      </c>
      <c r="CN132" s="2">
        <f>SQRT(SUMSQ('(3) MB_Glaciers_R23p2-5.5km'!$BD132:CP132))</f>
        <v>6.2099156024560287</v>
      </c>
      <c r="CO132" s="2">
        <f>SQRT(SUMSQ('(3) MB_Glaciers_R23p2-5.5km'!$BD132:CQ132))</f>
        <v>6.2219492609550029</v>
      </c>
      <c r="CP132" s="2">
        <f>SQRT(SUMSQ('(3) MB_Glaciers_R23p2-5.5km'!$BD132:CR132))</f>
        <v>6.2335883423546461</v>
      </c>
      <c r="CQ132" s="2">
        <f>SQRT(SUMSQ('(3) MB_Glaciers_R23p2-5.5km'!$BD132:CS132))</f>
        <v>6.2408420136643947</v>
      </c>
      <c r="CR132" s="2">
        <f>SQRT(SUMSQ('(3) MB_Glaciers_R23p2-5.5km'!$BD132:CT132))</f>
        <v>6.2468375954846946</v>
      </c>
      <c r="CS132" s="2">
        <f>SQRT(SUMSQ('(3) MB_Glaciers_R23p2-5.5km'!$BD132:CU132))</f>
        <v>6.2525115361633841</v>
      </c>
      <c r="CT132" s="2">
        <f>SQRT(SUMSQ('(3) MB_Glaciers_R23p2-5.5km'!$BD132:CV132))</f>
        <v>6.2579871125201434</v>
      </c>
      <c r="CU132" s="2">
        <f>SQRT(SUMSQ('(3) MB_Glaciers_R23p2-5.5km'!$BD132:CW132))</f>
        <v>6.2633385890462021</v>
      </c>
      <c r="CV132" s="2">
        <f>SQRT(SUMSQ('(3) MB_Glaciers_R23p2-5.5km'!$BD132:CX132))</f>
        <v>6.2693320536675392</v>
      </c>
    </row>
    <row r="133" spans="1:100" x14ac:dyDescent="0.2">
      <c r="A133" s="169" t="s">
        <v>194</v>
      </c>
      <c r="B133" s="3" t="s">
        <v>190</v>
      </c>
      <c r="C133" s="170">
        <f>'(3) MB_Glaciers_R23p2-5.5km'!C133</f>
        <v>-0.1</v>
      </c>
      <c r="D133" s="170">
        <f>C133+'(3) MB_Glaciers_R23p2-5.5km'!D133</f>
        <v>0.19999999999999998</v>
      </c>
      <c r="E133" s="170">
        <f>D133+'(3) MB_Glaciers_R23p2-5.5km'!E133</f>
        <v>0.35</v>
      </c>
      <c r="F133" s="170">
        <f>E133+'(3) MB_Glaciers_R23p2-5.5km'!F133</f>
        <v>0.28999999999999998</v>
      </c>
      <c r="G133" s="170">
        <f>F133+'(3) MB_Glaciers_R23p2-5.5km'!G133</f>
        <v>4.9999999999999989E-2</v>
      </c>
      <c r="H133" s="170">
        <f>G133+'(3) MB_Glaciers_R23p2-5.5km'!H133</f>
        <v>0.12</v>
      </c>
      <c r="I133" s="170">
        <f>H133+'(3) MB_Glaciers_R23p2-5.5km'!I133</f>
        <v>7.9999999999999988E-2</v>
      </c>
      <c r="J133" s="170">
        <f>I133+'(3) MB_Glaciers_R23p2-5.5km'!J133</f>
        <v>-9.0000000000000024E-2</v>
      </c>
      <c r="K133" s="170">
        <f>J133+'(3) MB_Glaciers_R23p2-5.5km'!K133</f>
        <v>-0.26</v>
      </c>
      <c r="L133" s="170">
        <f>K133+'(3) MB_Glaciers_R23p2-5.5km'!L133</f>
        <v>-0.33</v>
      </c>
      <c r="M133" s="170">
        <f>L133+'(3) MB_Glaciers_R23p2-5.5km'!M133</f>
        <v>-0.64</v>
      </c>
      <c r="N133" s="170">
        <f>M133+'(3) MB_Glaciers_R23p2-5.5km'!N133</f>
        <v>-0.8</v>
      </c>
      <c r="O133" s="170">
        <f>N133+'(3) MB_Glaciers_R23p2-5.5km'!O133</f>
        <v>-0.77</v>
      </c>
      <c r="P133" s="170">
        <f>O133+'(3) MB_Glaciers_R23p2-5.5km'!P133</f>
        <v>-1.1600000000000001</v>
      </c>
      <c r="Q133" s="170">
        <f>P133+'(3) MB_Glaciers_R23p2-5.5km'!Q133</f>
        <v>-1.4500000000000002</v>
      </c>
      <c r="R133" s="170">
        <f>Q133+'(3) MB_Glaciers_R23p2-5.5km'!R133</f>
        <v>-1.4900000000000002</v>
      </c>
      <c r="S133" s="170">
        <f>R133+'(3) MB_Glaciers_R23p2-5.5km'!S133</f>
        <v>-1.3400000000000003</v>
      </c>
      <c r="T133" s="170">
        <f>S133+'(3) MB_Glaciers_R23p2-5.5km'!T133</f>
        <v>-1.2400000000000002</v>
      </c>
      <c r="U133" s="170">
        <f>T133+'(3) MB_Glaciers_R23p2-5.5km'!U133</f>
        <v>-1.5100000000000002</v>
      </c>
      <c r="V133" s="170">
        <f>U133+'(3) MB_Glaciers_R23p2-5.5km'!V133</f>
        <v>-1.7300000000000002</v>
      </c>
      <c r="W133" s="170">
        <f>V133+'(3) MB_Glaciers_R23p2-5.5km'!W133</f>
        <v>-1.8400000000000003</v>
      </c>
      <c r="X133" s="170">
        <f>W133+'(3) MB_Glaciers_R23p2-5.5km'!X133</f>
        <v>-1.6500000000000004</v>
      </c>
      <c r="Y133" s="170">
        <f>X133+'(3) MB_Glaciers_R23p2-5.5km'!Y133</f>
        <v>-2.0800000000000005</v>
      </c>
      <c r="Z133" s="170">
        <f>Y133+'(3) MB_Glaciers_R23p2-5.5km'!Z133</f>
        <v>-2.0900000000000003</v>
      </c>
      <c r="AA133" s="170">
        <f>Z133+'(3) MB_Glaciers_R23p2-5.5km'!AA133</f>
        <v>-2.1900000000000004</v>
      </c>
      <c r="AB133" s="170">
        <f>AA133+'(3) MB_Glaciers_R23p2-5.5km'!AB133</f>
        <v>-2.4400000000000004</v>
      </c>
      <c r="AC133" s="170">
        <f>AB133+'(3) MB_Glaciers_R23p2-5.5km'!AC133</f>
        <v>-2.5200000000000005</v>
      </c>
      <c r="AD133" s="170">
        <f>AC133+'(3) MB_Glaciers_R23p2-5.5km'!AD133</f>
        <v>-3.0100000000000007</v>
      </c>
      <c r="AE133" s="170">
        <f>AD133+'(3) MB_Glaciers_R23p2-5.5km'!AE133</f>
        <v>-3.3600000000000008</v>
      </c>
      <c r="AF133" s="170">
        <f>AE133+'(3) MB_Glaciers_R23p2-5.5km'!AF133</f>
        <v>-3.5300000000000007</v>
      </c>
      <c r="AG133" s="170">
        <f>AF133+'(3) MB_Glaciers_R23p2-5.5km'!AG133</f>
        <v>-4.0300000000000011</v>
      </c>
      <c r="AH133" s="170">
        <f>AG133+'(3) MB_Glaciers_R23p2-5.5km'!AH133</f>
        <v>-4.6800000000000015</v>
      </c>
      <c r="AI133" s="170">
        <f>AH133+'(3) MB_Glaciers_R23p2-5.5km'!AI133</f>
        <v>-5.3500000000000014</v>
      </c>
      <c r="AJ133" s="170">
        <f>AI133+'(3) MB_Glaciers_R23p2-5.5km'!AJ133</f>
        <v>-6.1800000000000015</v>
      </c>
      <c r="AK133" s="170">
        <f>AJ133+'(3) MB_Glaciers_R23p2-5.5km'!AK133</f>
        <v>-6.5900000000000016</v>
      </c>
      <c r="AL133" s="170">
        <f>AK133+'(3) MB_Glaciers_R23p2-5.5km'!AL133</f>
        <v>-6.780000000000002</v>
      </c>
      <c r="AM133" s="170">
        <f>AL133+'(3) MB_Glaciers_R23p2-5.5km'!AM133</f>
        <v>-7.4400000000000022</v>
      </c>
      <c r="AN133" s="170">
        <f>AM133+'(3) MB_Glaciers_R23p2-5.5km'!AN133</f>
        <v>-8.0100000000000016</v>
      </c>
      <c r="AO133" s="170">
        <f>AN133+'(3) MB_Glaciers_R23p2-5.5km'!AO133</f>
        <v>-8.7300000000000022</v>
      </c>
      <c r="AP133" s="170">
        <f>AO133+'(3) MB_Glaciers_R23p2-5.5km'!AP133</f>
        <v>-9.240000000000002</v>
      </c>
      <c r="AQ133" s="170">
        <f>AP133+'(3) MB_Glaciers_R23p2-5.5km'!AQ133</f>
        <v>-10.100000000000001</v>
      </c>
      <c r="AR133" s="170">
        <f>AQ133+'(3) MB_Glaciers_R23p2-5.5km'!AR133</f>
        <v>-10.980000000000002</v>
      </c>
      <c r="AS133" s="170">
        <f>AR133+'(3) MB_Glaciers_R23p2-5.5km'!AS133</f>
        <v>-11.200000000000003</v>
      </c>
      <c r="AT133" s="170">
        <f>AS133+'(3) MB_Glaciers_R23p2-5.5km'!AT133</f>
        <v>-11.820000000000002</v>
      </c>
      <c r="AU133" s="170">
        <f>AT133+'(3) MB_Glaciers_R23p2-5.5km'!AU133</f>
        <v>-12.700000000000003</v>
      </c>
      <c r="AV133" s="170">
        <f>AU133+'(3) MB_Glaciers_R23p2-5.5km'!AV133</f>
        <v>-13.210000000000003</v>
      </c>
      <c r="AW133" s="2">
        <f>AV133+'(3) MB_Glaciers_R23p2-5.5km'!AW133</f>
        <v>-13.620000000000003</v>
      </c>
      <c r="BB133" s="2">
        <f>SQRT('(5) year_D_R23p2-5.5km'!BN131^2+'(5) year_D_R23p2-5.5km'!$M131^2)</f>
        <v>9.804513495586498E-3</v>
      </c>
      <c r="BC133" s="2">
        <f>SQRT(SUMSQ('(3) MB_Glaciers_R23p2-5.5km'!$BD133:BE133))</f>
        <v>1.3865675957928468E-2</v>
      </c>
      <c r="BD133" s="2">
        <f>SQRT(SUMSQ('(3) MB_Glaciers_R23p2-5.5km'!$BD133:BF133))</f>
        <v>1.6981915517850551E-2</v>
      </c>
      <c r="BE133" s="2">
        <f>SQRT(SUMSQ('(3) MB_Glaciers_R23p2-5.5km'!$BD133:BG133))</f>
        <v>1.9609026991172996E-2</v>
      </c>
      <c r="BF133" s="2">
        <f>SQRT(SUMSQ('(3) MB_Glaciers_R23p2-5.5km'!$BD133:BH133))</f>
        <v>2.1923558662445494E-2</v>
      </c>
      <c r="BG133" s="2">
        <f>SQRT(SUMSQ('(3) MB_Glaciers_R23p2-5.5km'!$BD133:BI133))</f>
        <v>2.4016055240418371E-2</v>
      </c>
      <c r="BH133" s="2">
        <f>SQRT(SUMSQ('(3) MB_Glaciers_R23p2-5.5km'!$BD133:BJ133))</f>
        <v>2.5940304435298451E-2</v>
      </c>
      <c r="BI133" s="2">
        <f>SQRT(SUMSQ('(3) MB_Glaciers_R23p2-5.5km'!$BD133:BK133))</f>
        <v>2.7731351915856937E-2</v>
      </c>
      <c r="BJ133" s="2">
        <f>SQRT(SUMSQ('(3) MB_Glaciers_R23p2-5.5km'!$BD133:BL133))</f>
        <v>2.9413540486759496E-2</v>
      </c>
      <c r="BK133" s="2">
        <f>SQRT(SUMSQ('(3) MB_Glaciers_R23p2-5.5km'!$BD133:BM133))</f>
        <v>3.1004593995912572E-2</v>
      </c>
      <c r="BL133" s="2">
        <f>SQRT(SUMSQ('(3) MB_Glaciers_R23p2-5.5km'!$BD133:BN133))</f>
        <v>3.2517892516836261E-2</v>
      </c>
      <c r="BM133" s="2">
        <f>SQRT(SUMSQ('(3) MB_Glaciers_R23p2-5.5km'!$BD133:BO133))</f>
        <v>3.3963831035701102E-2</v>
      </c>
      <c r="BN133" s="2">
        <f>SQRT(SUMSQ('(3) MB_Glaciers_R23p2-5.5km'!$BD133:BP133))</f>
        <v>3.5350676139315793E-2</v>
      </c>
      <c r="BO133" s="2">
        <f>SQRT(SUMSQ('(3) MB_Glaciers_R23p2-5.5km'!$BD133:BQ133))</f>
        <v>3.6685130344486012E-2</v>
      </c>
      <c r="BP133" s="2">
        <f>SQRT(SUMSQ('(3) MB_Glaciers_R23p2-5.5km'!$BD133:BR133))</f>
        <v>3.7972717486072373E-2</v>
      </c>
      <c r="BQ133" s="2">
        <f>SQRT(SUMSQ('(3) MB_Glaciers_R23p2-5.5km'!$BD133:BS133))</f>
        <v>3.9218053982345985E-2</v>
      </c>
      <c r="BR133" s="2">
        <f>SQRT(SUMSQ('(3) MB_Glaciers_R23p2-5.5km'!$BD133:BT133))</f>
        <v>4.0425044750096957E-2</v>
      </c>
      <c r="BS133" s="2">
        <f>SQRT(SUMSQ('(3) MB_Glaciers_R23p2-5.5km'!$BD133:BU133))</f>
        <v>4.15970278737854E-2</v>
      </c>
      <c r="BT133" s="2">
        <f>SQRT(SUMSQ('(3) MB_Glaciers_R23p2-5.5km'!$BD133:BV133))</f>
        <v>4.2736883517842258E-2</v>
      </c>
      <c r="BU133" s="2">
        <f>SQRT(SUMSQ('(3) MB_Glaciers_R23p2-5.5km'!$BD133:BW133))</f>
        <v>4.384711732489098E-2</v>
      </c>
      <c r="BV133" s="2">
        <f>SQRT(SUMSQ('(3) MB_Glaciers_R23p2-5.5km'!$BD133:BX133))</f>
        <v>4.4929925245741201E-2</v>
      </c>
      <c r="BW133" s="2">
        <f>SQRT(SUMSQ('(3) MB_Glaciers_R23p2-5.5km'!$BD133:BY133))</f>
        <v>4.5987244617100402E-2</v>
      </c>
      <c r="BX133" s="2">
        <f>SQRT(SUMSQ('(3) MB_Glaciers_R23p2-5.5km'!$BD133:BZ133))</f>
        <v>4.7020794892878699E-2</v>
      </c>
      <c r="BY133" s="2">
        <f>SQRT(SUMSQ('(3) MB_Glaciers_R23p2-5.5km'!$BD133:CA133))</f>
        <v>4.8032110480836727E-2</v>
      </c>
      <c r="BZ133" s="2">
        <f>SQRT(SUMSQ('(3) MB_Glaciers_R23p2-5.5km'!$BD133:CB133))</f>
        <v>4.9022567477932481E-2</v>
      </c>
      <c r="CA133" s="2">
        <f>SQRT(SUMSQ('(3) MB_Glaciers_R23p2-5.5km'!$BD133:CC133))</f>
        <v>4.9993405635279348E-2</v>
      </c>
      <c r="CB133" s="2">
        <f>SQRT(SUMSQ('(3) MB_Glaciers_R23p2-5.5km'!$BD133:CD133))</f>
        <v>5.0945746553551635E-2</v>
      </c>
      <c r="CC133" s="2">
        <f>SQRT(SUMSQ('(3) MB_Glaciers_R23p2-5.5km'!$BD133:CE133))</f>
        <v>5.1880608870596888E-2</v>
      </c>
      <c r="CD133" s="2">
        <f>SQRT(SUMSQ('(3) MB_Glaciers_R23p2-5.5km'!$BD133:CF133))</f>
        <v>5.2798921027507696E-2</v>
      </c>
      <c r="CE133" s="2">
        <f>SQRT(SUMSQ('(3) MB_Glaciers_R23p2-5.5km'!$BD133:CG133))</f>
        <v>5.3701532068965517E-2</v>
      </c>
      <c r="CF133" s="2">
        <f>SQRT(SUMSQ('(3) MB_Glaciers_R23p2-5.5km'!$BD133:CH133))</f>
        <v>5.4589220835612497E-2</v>
      </c>
      <c r="CG133" s="2">
        <f>SQRT(SUMSQ('(3) MB_Glaciers_R23p2-5.5km'!$BD133:CI133))</f>
        <v>5.546270383171386E-2</v>
      </c>
      <c r="CH133" s="2">
        <f>SQRT(SUMSQ('(3) MB_Glaciers_R23p2-5.5km'!$BD133:CJ133))</f>
        <v>5.6322641994224175E-2</v>
      </c>
      <c r="CI133" s="2">
        <f>SQRT(SUMSQ('(3) MB_Glaciers_R23p2-5.5km'!$BD133:CK133))</f>
        <v>5.71696465451264E-2</v>
      </c>
      <c r="CJ133" s="2">
        <f>SQRT(SUMSQ('(3) MB_Glaciers_R23p2-5.5km'!$BD133:CL133))</f>
        <v>5.8004284074366613E-2</v>
      </c>
      <c r="CK133" s="2">
        <f>SQRT(SUMSQ('(3) MB_Glaciers_R23p2-5.5km'!$BD133:CM133))</f>
        <v>5.8827080973518971E-2</v>
      </c>
      <c r="CL133" s="2">
        <f>SQRT(SUMSQ('(3) MB_Glaciers_R23p2-5.5km'!$BD133:CN133))</f>
        <v>5.9638527318756754E-2</v>
      </c>
      <c r="CM133" s="2">
        <f>SQRT(SUMSQ('(3) MB_Glaciers_R23p2-5.5km'!$BD133:CO133))</f>
        <v>6.04390802844917E-2</v>
      </c>
      <c r="CN133" s="2">
        <f>SQRT(SUMSQ('(3) MB_Glaciers_R23p2-5.5km'!$BD133:CP133))</f>
        <v>6.1229167155207744E-2</v>
      </c>
      <c r="CO133" s="2">
        <f>SQRT(SUMSQ('(3) MB_Glaciers_R23p2-5.5km'!$BD133:CQ133))</f>
        <v>6.2009187991825122E-2</v>
      </c>
      <c r="CP133" s="2">
        <f>SQRT(SUMSQ('(3) MB_Glaciers_R23p2-5.5km'!$BD133:CR133))</f>
        <v>6.2779517999827353E-2</v>
      </c>
      <c r="CQ133" s="2">
        <f>SQRT(SUMSQ('(3) MB_Glaciers_R23p2-5.5km'!$BD133:CS133))</f>
        <v>6.3540509638936524E-2</v>
      </c>
      <c r="CR133" s="2">
        <f>SQRT(SUMSQ('(3) MB_Glaciers_R23p2-5.5km'!$BD133:CT133))</f>
        <v>6.4292494507997761E-2</v>
      </c>
      <c r="CS133" s="2">
        <f>SQRT(SUMSQ('(3) MB_Glaciers_R23p2-5.5km'!$BD133:CU133))</f>
        <v>6.5035785033672508E-2</v>
      </c>
      <c r="CT133" s="2">
        <f>SQRT(SUMSQ('(3) MB_Glaciers_R23p2-5.5km'!$BD133:CV133))</f>
        <v>6.5770675987336477E-2</v>
      </c>
      <c r="CU133" s="2">
        <f>SQRT(SUMSQ('(3) MB_Glaciers_R23p2-5.5km'!$BD133:CW133))</f>
        <v>6.6497445851072631E-2</v>
      </c>
      <c r="CV133" s="2">
        <f>SQRT(SUMSQ('(3) MB_Glaciers_R23p2-5.5km'!$BD133:CX133))</f>
        <v>6.7216358050711703E-2</v>
      </c>
    </row>
    <row r="134" spans="1:100" x14ac:dyDescent="0.2">
      <c r="A134" s="169" t="s">
        <v>233</v>
      </c>
      <c r="B134" s="3" t="s">
        <v>190</v>
      </c>
      <c r="C134" s="170">
        <f>'(3) MB_Glaciers_R23p2-5.5km'!C134</f>
        <v>-5.8200000000000002E-2</v>
      </c>
      <c r="D134" s="170">
        <f>C134+'(3) MB_Glaciers_R23p2-5.5km'!D134</f>
        <v>0.26359999999999995</v>
      </c>
      <c r="E134" s="170">
        <f>D134+'(3) MB_Glaciers_R23p2-5.5km'!E134</f>
        <v>0.38539999999999996</v>
      </c>
      <c r="F134" s="170">
        <f>E134+'(3) MB_Glaciers_R23p2-5.5km'!F134</f>
        <v>0.32719999999999994</v>
      </c>
      <c r="G134" s="170">
        <f>F134+'(3) MB_Glaciers_R23p2-5.5km'!G134</f>
        <v>0.19899999999999993</v>
      </c>
      <c r="H134" s="170">
        <f>G134+'(3) MB_Glaciers_R23p2-5.5km'!H134</f>
        <v>0.33079999999999993</v>
      </c>
      <c r="I134" s="170">
        <f>H134+'(3) MB_Glaciers_R23p2-5.5km'!I134</f>
        <v>0.23259999999999992</v>
      </c>
      <c r="J134" s="170">
        <f>I134+'(3) MB_Glaciers_R23p2-5.5km'!J134</f>
        <v>0.19439999999999991</v>
      </c>
      <c r="K134" s="170">
        <f>J134+'(3) MB_Glaciers_R23p2-5.5km'!K134</f>
        <v>0.17619999999999991</v>
      </c>
      <c r="L134" s="170">
        <f>K134+'(3) MB_Glaciers_R23p2-5.5km'!L134</f>
        <v>0.2579999999999999</v>
      </c>
      <c r="M134" s="170">
        <f>L134+'(3) MB_Glaciers_R23p2-5.5km'!M134</f>
        <v>0.30979999999999991</v>
      </c>
      <c r="N134" s="170">
        <f>M134+'(3) MB_Glaciers_R23p2-5.5km'!N134</f>
        <v>0.39159999999999995</v>
      </c>
      <c r="O134" s="170">
        <f>N134+'(3) MB_Glaciers_R23p2-5.5km'!O134</f>
        <v>0.47339999999999993</v>
      </c>
      <c r="P134" s="170">
        <f>O134+'(3) MB_Glaciers_R23p2-5.5km'!P134</f>
        <v>0.37519999999999992</v>
      </c>
      <c r="Q134" s="170">
        <f>P134+'(3) MB_Glaciers_R23p2-5.5km'!Q134</f>
        <v>0.2626023999999999</v>
      </c>
      <c r="R134" s="170">
        <f>Q134+'(3) MB_Glaciers_R23p2-5.5km'!R134</f>
        <v>0.20196859999999991</v>
      </c>
      <c r="S134" s="170">
        <f>R134+'(3) MB_Glaciers_R23p2-5.5km'!S134</f>
        <v>0.43901639999999997</v>
      </c>
      <c r="T134" s="170">
        <f>S134+'(3) MB_Glaciers_R23p2-5.5km'!T134</f>
        <v>0.62696280000000004</v>
      </c>
      <c r="U134" s="170">
        <f>T134+'(3) MB_Glaciers_R23p2-5.5km'!U134</f>
        <v>0.5887386</v>
      </c>
      <c r="V134" s="170">
        <f>U134+'(3) MB_Glaciers_R23p2-5.5km'!V134</f>
        <v>0.54784279999999996</v>
      </c>
      <c r="W134" s="170">
        <f>V134+'(3) MB_Glaciers_R23p2-5.5km'!W134</f>
        <v>0.79439360000000003</v>
      </c>
      <c r="X134" s="170">
        <f>W134+'(3) MB_Glaciers_R23p2-5.5km'!X134</f>
        <v>0.98806060000000007</v>
      </c>
      <c r="Y134" s="170">
        <f>X134+'(3) MB_Glaciers_R23p2-5.5km'!Y134</f>
        <v>0.86751940000000005</v>
      </c>
      <c r="Z134" s="170">
        <f>Y134+'(3) MB_Glaciers_R23p2-5.5km'!Z134</f>
        <v>1.099224</v>
      </c>
      <c r="AA134" s="170">
        <f>Z134+'(3) MB_Glaciers_R23p2-5.5km'!AA134</f>
        <v>1.1402193999999999</v>
      </c>
      <c r="AB134" s="170">
        <f>AA134+'(3) MB_Glaciers_R23p2-5.5km'!AB134</f>
        <v>1.3006237999999999</v>
      </c>
      <c r="AC134" s="170">
        <f>AB134+'(3) MB_Glaciers_R23p2-5.5km'!AC134</f>
        <v>1.4120919999999999</v>
      </c>
      <c r="AD134" s="170">
        <f>AC134+'(3) MB_Glaciers_R23p2-5.5km'!AD134</f>
        <v>1.2347421999999999</v>
      </c>
      <c r="AE134" s="170">
        <f>AD134+'(3) MB_Glaciers_R23p2-5.5km'!AE134</f>
        <v>1.2184561999999999</v>
      </c>
      <c r="AF134" s="170">
        <f>AE134+'(3) MB_Glaciers_R23p2-5.5km'!AF134</f>
        <v>1.2933522</v>
      </c>
      <c r="AG134" s="170">
        <f>AF134+'(3) MB_Glaciers_R23p2-5.5km'!AG134</f>
        <v>1.2101393999999999</v>
      </c>
      <c r="AH134" s="170">
        <f>AG134+'(3) MB_Glaciers_R23p2-5.5km'!AH134</f>
        <v>0.99881779999999987</v>
      </c>
      <c r="AI134" s="170">
        <f>AH134+'(3) MB_Glaciers_R23p2-5.5km'!AI134</f>
        <v>0.80938739999999987</v>
      </c>
      <c r="AJ134" s="170">
        <f>AI134+'(3) MB_Glaciers_R23p2-5.5km'!AJ134</f>
        <v>0.60184819999999983</v>
      </c>
      <c r="AK134" s="170">
        <f>AJ134+'(3) MB_Glaciers_R23p2-5.5km'!AK134</f>
        <v>0.57620019999999983</v>
      </c>
      <c r="AL134" s="170">
        <f>AK134+'(3) MB_Glaciers_R23p2-5.5km'!AL134</f>
        <v>0.70267979999999985</v>
      </c>
      <c r="AM134" s="170">
        <f>AL134+'(3) MB_Glaciers_R23p2-5.5km'!AM134</f>
        <v>0.61584979999999989</v>
      </c>
      <c r="AN134" s="170">
        <f>AM134+'(3) MB_Glaciers_R23p2-5.5km'!AN134</f>
        <v>0.58410239999999991</v>
      </c>
      <c r="AO134" s="170">
        <f>AN134+'(3) MB_Glaciers_R23p2-5.5km'!AO134</f>
        <v>0.3699909999999999</v>
      </c>
      <c r="AP134" s="170">
        <f>AO134+'(3) MB_Glaciers_R23p2-5.5km'!AP134</f>
        <v>0.3145793999999999</v>
      </c>
      <c r="AQ134" s="170">
        <f>AP134+'(3) MB_Glaciers_R23p2-5.5km'!AQ134</f>
        <v>8.758419999999989E-2</v>
      </c>
      <c r="AR134" s="170">
        <f>AQ134+'(3) MB_Glaciers_R23p2-5.5km'!AR134</f>
        <v>-0.1836890000000001</v>
      </c>
      <c r="AS134" s="170">
        <f>AR134+'(3) MB_Glaciers_R23p2-5.5km'!AS134</f>
        <v>-0.1767124000000001</v>
      </c>
      <c r="AT134" s="170">
        <f>AS134+'(3) MB_Glaciers_R23p2-5.5km'!AT134</f>
        <v>-0.36671100000000012</v>
      </c>
      <c r="AU134" s="170">
        <f>AT134+'(3) MB_Glaciers_R23p2-5.5km'!AU134</f>
        <v>-0.71562160000000019</v>
      </c>
      <c r="AV134" s="170">
        <f>AU134+'(3) MB_Glaciers_R23p2-5.5km'!AV134</f>
        <v>-0.77126960000000022</v>
      </c>
      <c r="AW134" s="2">
        <f>AV134+'(3) MB_Glaciers_R23p2-5.5km'!AW134</f>
        <v>-1.0071298000000002</v>
      </c>
      <c r="BB134" s="2">
        <f>SQRT('(5) year_D_R23p2-5.5km'!BN132^2+'(5) year_D_R23p2-5.5km'!$M132^2)</f>
        <v>0.12887467019979307</v>
      </c>
      <c r="BC134" s="2">
        <f>SQRT(SUMSQ('(3) MB_Glaciers_R23p2-5.5km'!$BD134:BE134))</f>
        <v>0.17501525770351034</v>
      </c>
      <c r="BD134" s="2">
        <f>SQRT(SUMSQ('(3) MB_Glaciers_R23p2-5.5km'!$BD134:BF134))</f>
        <v>0.2059566371479625</v>
      </c>
      <c r="BE134" s="2">
        <f>SQRT(SUMSQ('(3) MB_Glaciers_R23p2-5.5km'!$BD134:BG134))</f>
        <v>0.22866978380756969</v>
      </c>
      <c r="BF134" s="2">
        <f>SQRT(SUMSQ('(3) MB_Glaciers_R23p2-5.5km'!$BD134:BH134))</f>
        <v>0.24594479532642299</v>
      </c>
      <c r="BG134" s="2">
        <f>SQRT(SUMSQ('(3) MB_Glaciers_R23p2-5.5km'!$BD134:BI134))</f>
        <v>0.25937773148564375</v>
      </c>
      <c r="BH134" s="2">
        <f>SQRT(SUMSQ('(3) MB_Glaciers_R23p2-5.5km'!$BD134:BJ134))</f>
        <v>0.2699126199545353</v>
      </c>
      <c r="BI134" s="2">
        <f>SQRT(SUMSQ('(3) MB_Glaciers_R23p2-5.5km'!$BD134:BK134))</f>
        <v>0.2782349720040837</v>
      </c>
      <c r="BJ134" s="2">
        <f>SQRT(SUMSQ('(3) MB_Glaciers_R23p2-5.5km'!$BD134:BL134))</f>
        <v>0.28485132010829434</v>
      </c>
      <c r="BK134" s="2">
        <f>SQRT(SUMSQ('(3) MB_Glaciers_R23p2-5.5km'!$BD134:BM134))</f>
        <v>0.29015442954303461</v>
      </c>
      <c r="BL134" s="2">
        <f>SQRT(SUMSQ('(3) MB_Glaciers_R23p2-5.5km'!$BD134:BN134))</f>
        <v>0.2944767606422945</v>
      </c>
      <c r="BM134" s="2">
        <f>SQRT(SUMSQ('(3) MB_Glaciers_R23p2-5.5km'!$BD134:BO134))</f>
        <v>0.2981258950927862</v>
      </c>
      <c r="BN134" s="2">
        <f>SQRT(SUMSQ('(3) MB_Glaciers_R23p2-5.5km'!$BD134:BP134))</f>
        <v>0.30136453100723981</v>
      </c>
      <c r="BO134" s="2">
        <f>SQRT(SUMSQ('(3) MB_Glaciers_R23p2-5.5km'!$BD134:BQ134))</f>
        <v>0.30445702384532725</v>
      </c>
      <c r="BP134" s="2">
        <f>SQRT(SUMSQ('(3) MB_Glaciers_R23p2-5.5km'!$BD134:BR134))</f>
        <v>0.30681546514575653</v>
      </c>
      <c r="BQ134" s="2">
        <f>SQRT(SUMSQ('(3) MB_Glaciers_R23p2-5.5km'!$BD134:BS134))</f>
        <v>0.31252822018525528</v>
      </c>
      <c r="BR134" s="2">
        <f>SQRT(SUMSQ('(3) MB_Glaciers_R23p2-5.5km'!$BD134:BT134))</f>
        <v>0.31473833121929368</v>
      </c>
      <c r="BS134" s="2">
        <f>SQRT(SUMSQ('(3) MB_Glaciers_R23p2-5.5km'!$BD134:BU134))</f>
        <v>0.31734510180464448</v>
      </c>
      <c r="BT134" s="2">
        <f>SQRT(SUMSQ('(3) MB_Glaciers_R23p2-5.5km'!$BD134:BV134))</f>
        <v>0.31933424100013169</v>
      </c>
      <c r="BU134" s="2">
        <f>SQRT(SUMSQ('(3) MB_Glaciers_R23p2-5.5km'!$BD134:BW134))</f>
        <v>0.32109226518002665</v>
      </c>
      <c r="BV134" s="2">
        <f>SQRT(SUMSQ('(3) MB_Glaciers_R23p2-5.5km'!$BD134:BX134))</f>
        <v>0.32256370476108953</v>
      </c>
      <c r="BW134" s="2">
        <f>SQRT(SUMSQ('(3) MB_Glaciers_R23p2-5.5km'!$BD134:BY134))</f>
        <v>0.32454342780312567</v>
      </c>
      <c r="BX134" s="2">
        <f>SQRT(SUMSQ('(3) MB_Glaciers_R23p2-5.5km'!$BD134:BZ134))</f>
        <v>0.32628170838903942</v>
      </c>
      <c r="BY134" s="2">
        <f>SQRT(SUMSQ('(3) MB_Glaciers_R23p2-5.5km'!$BD134:CA134))</f>
        <v>0.32790324309675106</v>
      </c>
      <c r="BZ134" s="2">
        <f>SQRT(SUMSQ('(3) MB_Glaciers_R23p2-5.5km'!$BD134:CB134))</f>
        <v>0.3295697902565099</v>
      </c>
      <c r="CA134" s="2">
        <f>SQRT(SUMSQ('(3) MB_Glaciers_R23p2-5.5km'!$BD134:CC134))</f>
        <v>0.33123964678283979</v>
      </c>
      <c r="CB134" s="2">
        <f>SQRT(SUMSQ('(3) MB_Glaciers_R23p2-5.5km'!$BD134:CD134))</f>
        <v>0.33289465698215931</v>
      </c>
      <c r="CC134" s="2">
        <f>SQRT(SUMSQ('(3) MB_Glaciers_R23p2-5.5km'!$BD134:CE134))</f>
        <v>0.33458972413008298</v>
      </c>
      <c r="CD134" s="2">
        <f>SQRT(SUMSQ('(3) MB_Glaciers_R23p2-5.5km'!$BD134:CF134))</f>
        <v>0.33616183708108294</v>
      </c>
      <c r="CE134" s="2">
        <f>SQRT(SUMSQ('(3) MB_Glaciers_R23p2-5.5km'!$BD134:CG134))</f>
        <v>0.33766104348954346</v>
      </c>
      <c r="CF134" s="2">
        <f>SQRT(SUMSQ('(3) MB_Glaciers_R23p2-5.5km'!$BD134:CH134))</f>
        <v>0.33912511828823078</v>
      </c>
      <c r="CG134" s="2">
        <f>SQRT(SUMSQ('(3) MB_Glaciers_R23p2-5.5km'!$BD134:CI134))</f>
        <v>0.34060403728904365</v>
      </c>
      <c r="CH134" s="2">
        <f>SQRT(SUMSQ('(3) MB_Glaciers_R23p2-5.5km'!$BD134:CJ134))</f>
        <v>0.34202555747408248</v>
      </c>
      <c r="CI134" s="2">
        <f>SQRT(SUMSQ('(3) MB_Glaciers_R23p2-5.5km'!$BD134:CK134))</f>
        <v>0.34331960208402978</v>
      </c>
      <c r="CJ134" s="2">
        <f>SQRT(SUMSQ('(3) MB_Glaciers_R23p2-5.5km'!$BD134:CL134))</f>
        <v>0.34453088875459587</v>
      </c>
      <c r="CK134" s="2">
        <f>SQRT(SUMSQ('(3) MB_Glaciers_R23p2-5.5km'!$BD134:CM134))</f>
        <v>0.34565220303881272</v>
      </c>
      <c r="CL134" s="2">
        <f>SQRT(SUMSQ('(3) MB_Glaciers_R23p2-5.5km'!$BD134:CN134))</f>
        <v>0.34692704920179229</v>
      </c>
      <c r="CM134" s="2">
        <f>SQRT(SUMSQ('(3) MB_Glaciers_R23p2-5.5km'!$BD134:CO134))</f>
        <v>0.34804890823277645</v>
      </c>
      <c r="CN134" s="2">
        <f>SQRT(SUMSQ('(3) MB_Glaciers_R23p2-5.5km'!$BD134:CP134))</f>
        <v>0.3491375975288048</v>
      </c>
      <c r="CO134" s="2">
        <f>SQRT(SUMSQ('(3) MB_Glaciers_R23p2-5.5km'!$BD134:CQ134))</f>
        <v>0.35057581610959448</v>
      </c>
      <c r="CP134" s="2">
        <f>SQRT(SUMSQ('(3) MB_Glaciers_R23p2-5.5km'!$BD134:CR134))</f>
        <v>0.35203205437691149</v>
      </c>
      <c r="CQ134" s="2">
        <f>SQRT(SUMSQ('(3) MB_Glaciers_R23p2-5.5km'!$BD134:CS134))</f>
        <v>0.35483160577667228</v>
      </c>
      <c r="CR134" s="2">
        <f>SQRT(SUMSQ('(3) MB_Glaciers_R23p2-5.5km'!$BD134:CT134))</f>
        <v>0.35656560879356797</v>
      </c>
      <c r="CS134" s="2">
        <f>SQRT(SUMSQ('(3) MB_Glaciers_R23p2-5.5km'!$BD134:CU134))</f>
        <v>0.35716433558045285</v>
      </c>
      <c r="CT134" s="2">
        <f>SQRT(SUMSQ('(3) MB_Glaciers_R23p2-5.5km'!$BD134:CV134))</f>
        <v>0.35822541330196195</v>
      </c>
      <c r="CU134" s="2">
        <f>SQRT(SUMSQ('(3) MB_Glaciers_R23p2-5.5km'!$BD134:CW134))</f>
        <v>0.35945775665604301</v>
      </c>
      <c r="CV134" s="2">
        <f>SQRT(SUMSQ('(3) MB_Glaciers_R23p2-5.5km'!$BD134:CX134))</f>
        <v>0.36121466378818362</v>
      </c>
    </row>
    <row r="135" spans="1:100" x14ac:dyDescent="0.2">
      <c r="A135" s="169" t="s">
        <v>67</v>
      </c>
      <c r="B135" s="3" t="s">
        <v>190</v>
      </c>
      <c r="C135" s="170">
        <f>'(3) MB_Glaciers_R23p2-5.5km'!C135</f>
        <v>-0.24734119999999993</v>
      </c>
      <c r="D135" s="170">
        <f>C135+'(3) MB_Glaciers_R23p2-5.5km'!D135</f>
        <v>1.1553176000000001</v>
      </c>
      <c r="E135" s="170">
        <f>D135+'(3) MB_Glaciers_R23p2-5.5km'!E135</f>
        <v>1.8479764000000001</v>
      </c>
      <c r="F135" s="170">
        <f>E135+'(3) MB_Glaciers_R23p2-5.5km'!F135</f>
        <v>1.6906352000000002</v>
      </c>
      <c r="G135" s="170">
        <f>F135+'(3) MB_Glaciers_R23p2-5.5km'!G135</f>
        <v>1.2132940000000003</v>
      </c>
      <c r="H135" s="170">
        <f>G135+'(3) MB_Glaciers_R23p2-5.5km'!H135</f>
        <v>1.8359528000000005</v>
      </c>
      <c r="I135" s="170">
        <f>H135+'(3) MB_Glaciers_R23p2-5.5km'!I135</f>
        <v>1.2686116000000007</v>
      </c>
      <c r="J135" s="170">
        <f>I135+'(3) MB_Glaciers_R23p2-5.5km'!J135</f>
        <v>0.84127040000000086</v>
      </c>
      <c r="K135" s="170">
        <f>J135+'(3) MB_Glaciers_R23p2-5.5km'!K135</f>
        <v>0.72392920000000105</v>
      </c>
      <c r="L135" s="170">
        <f>K135+'(3) MB_Glaciers_R23p2-5.5km'!L135</f>
        <v>1.398237200000001</v>
      </c>
      <c r="M135" s="170">
        <f>L135+'(3) MB_Glaciers_R23p2-5.5km'!M135</f>
        <v>1.3158436000000011</v>
      </c>
      <c r="N135" s="170">
        <f>M135+'(3) MB_Glaciers_R23p2-5.5km'!N135</f>
        <v>1.7867484000000009</v>
      </c>
      <c r="O135" s="170">
        <f>N135+'(3) MB_Glaciers_R23p2-5.5km'!O135</f>
        <v>1.9909516000000009</v>
      </c>
      <c r="P135" s="170">
        <f>O135+'(3) MB_Glaciers_R23p2-5.5km'!P135</f>
        <v>1.6084532000000009</v>
      </c>
      <c r="Q135" s="170">
        <f>P135+'(3) MB_Glaciers_R23p2-5.5km'!Q135</f>
        <v>1.0337816000000011</v>
      </c>
      <c r="R135" s="170">
        <f>Q135+'(3) MB_Glaciers_R23p2-5.5km'!R135</f>
        <v>0.90127016720000119</v>
      </c>
      <c r="S135" s="170">
        <f>R135+'(3) MB_Glaciers_R23p2-5.5km'!S135</f>
        <v>2.1234503960000013</v>
      </c>
      <c r="T135" s="170">
        <f>S135+'(3) MB_Glaciers_R23p2-5.5km'!T135</f>
        <v>2.8036578968000017</v>
      </c>
      <c r="U135" s="170">
        <f>T135+'(3) MB_Glaciers_R23p2-5.5km'!U135</f>
        <v>2.8463637656000018</v>
      </c>
      <c r="V135" s="170">
        <f>U135+'(3) MB_Glaciers_R23p2-5.5km'!V135</f>
        <v>2.4150847216000018</v>
      </c>
      <c r="W135" s="170">
        <f>V135+'(3) MB_Glaciers_R23p2-5.5km'!W135</f>
        <v>3.0783562752000018</v>
      </c>
      <c r="X135" s="170">
        <f>W135+'(3) MB_Glaciers_R23p2-5.5km'!X135</f>
        <v>4.0752583244000018</v>
      </c>
      <c r="Y135" s="170">
        <f>X135+'(3) MB_Glaciers_R23p2-5.5km'!Y135</f>
        <v>3.4602898684000016</v>
      </c>
      <c r="Z135" s="170">
        <f>Y135+'(3) MB_Glaciers_R23p2-5.5km'!Z135</f>
        <v>4.6304744136000018</v>
      </c>
      <c r="AA135" s="170">
        <f>Z135+'(3) MB_Glaciers_R23p2-5.5km'!AA135</f>
        <v>4.7623164048000017</v>
      </c>
      <c r="AB135" s="170">
        <f>AA135+'(3) MB_Glaciers_R23p2-5.5km'!AB135</f>
        <v>5.3658224388000022</v>
      </c>
      <c r="AC135" s="170">
        <f>AB135+'(3) MB_Glaciers_R23p2-5.5km'!AC135</f>
        <v>5.9490554544000025</v>
      </c>
      <c r="AD135" s="170">
        <f>AC135+'(3) MB_Glaciers_R23p2-5.5km'!AD135</f>
        <v>4.8119890644000023</v>
      </c>
      <c r="AE135" s="170">
        <f>AD135+'(3) MB_Glaciers_R23p2-5.5km'!AE135</f>
        <v>4.8129922100000027</v>
      </c>
      <c r="AF135" s="170">
        <f>AE135+'(3) MB_Glaciers_R23p2-5.5km'!AF135</f>
        <v>5.0936464740000025</v>
      </c>
      <c r="AG135" s="170">
        <f>AF135+'(3) MB_Glaciers_R23p2-5.5km'!AG135</f>
        <v>4.7291312448000022</v>
      </c>
      <c r="AH135" s="170">
        <f>AG135+'(3) MB_Glaciers_R23p2-5.5km'!AH135</f>
        <v>3.6194399256000023</v>
      </c>
      <c r="AI135" s="170">
        <f>AH135+'(3) MB_Glaciers_R23p2-5.5km'!AI135</f>
        <v>2.6661573976000024</v>
      </c>
      <c r="AJ135" s="170">
        <f>AI135+'(3) MB_Glaciers_R23p2-5.5km'!AJ135</f>
        <v>1.9476822876000024</v>
      </c>
      <c r="AK135" s="170">
        <f>AJ135+'(3) MB_Glaciers_R23p2-5.5km'!AK135</f>
        <v>1.9472206404000025</v>
      </c>
      <c r="AL135" s="170">
        <f>AK135+'(3) MB_Glaciers_R23p2-5.5km'!AL135</f>
        <v>2.7096581444000027</v>
      </c>
      <c r="AM135" s="170">
        <f>AL135+'(3) MB_Glaciers_R23p2-5.5km'!AM135</f>
        <v>2.127699478400003</v>
      </c>
      <c r="AN135" s="170">
        <f>AM135+'(3) MB_Glaciers_R23p2-5.5km'!AN135</f>
        <v>1.7082913760000029</v>
      </c>
      <c r="AO135" s="170">
        <f>AN135+'(3) MB_Glaciers_R23p2-5.5km'!AO135</f>
        <v>0.78401767880000295</v>
      </c>
      <c r="AP135" s="170">
        <f>AO135+'(3) MB_Glaciers_R23p2-5.5km'!AP135</f>
        <v>0.85128179400000292</v>
      </c>
      <c r="AQ135" s="170">
        <f>AP135+'(3) MB_Glaciers_R23p2-5.5km'!AQ135</f>
        <v>0.1653307180000031</v>
      </c>
      <c r="AR135" s="170">
        <f>AQ135+'(3) MB_Glaciers_R23p2-5.5km'!AR135</f>
        <v>-1.0349178515999968</v>
      </c>
      <c r="AS135" s="170">
        <f>AR135+'(3) MB_Glaciers_R23p2-5.5km'!AS135</f>
        <v>-1.2433920427999965</v>
      </c>
      <c r="AT135" s="170">
        <f>AS135+'(3) MB_Glaciers_R23p2-5.5km'!AT135</f>
        <v>-2.0749067707999966</v>
      </c>
      <c r="AU135" s="170">
        <f>AT135+'(3) MB_Glaciers_R23p2-5.5km'!AU135</f>
        <v>-3.2661936059999972</v>
      </c>
      <c r="AV135" s="170">
        <f>AU135+'(3) MB_Glaciers_R23p2-5.5km'!AV135</f>
        <v>-3.1031258043999972</v>
      </c>
      <c r="AW135" s="2">
        <f>AV135+'(3) MB_Glaciers_R23p2-5.5km'!AW135</f>
        <v>-3.9816539643999969</v>
      </c>
      <c r="BB135" s="2">
        <f>SQRT('(5) year_D_R23p2-5.5km'!BN133^2+'(5) year_D_R23p2-5.5km'!$M133^2)</f>
        <v>1.6349740509436466</v>
      </c>
      <c r="BC135" s="2">
        <f>SQRT(SUMSQ('(3) MB_Glaciers_R23p2-5.5km'!$BD135:BE135))</f>
        <v>2.2086644153420294</v>
      </c>
      <c r="BD135" s="2">
        <f>SQRT(SUMSQ('(3) MB_Glaciers_R23p2-5.5km'!$BD135:BF135))</f>
        <v>2.5850595322524064</v>
      </c>
      <c r="BE135" s="2">
        <f>SQRT(SUMSQ('(3) MB_Glaciers_R23p2-5.5km'!$BD135:BG135))</f>
        <v>2.8527804445017404</v>
      </c>
      <c r="BF135" s="2">
        <f>SQRT(SUMSQ('(3) MB_Glaciers_R23p2-5.5km'!$BD135:BH135))</f>
        <v>3.0497468654180877</v>
      </c>
      <c r="BG135" s="2">
        <f>SQRT(SUMSQ('(3) MB_Glaciers_R23p2-5.5km'!$BD135:BI135))</f>
        <v>3.1957504275289743</v>
      </c>
      <c r="BH135" s="2">
        <f>SQRT(SUMSQ('(3) MB_Glaciers_R23p2-5.5km'!$BD135:BJ135))</f>
        <v>3.3038655586645707</v>
      </c>
      <c r="BI135" s="2">
        <f>SQRT(SUMSQ('(3) MB_Glaciers_R23p2-5.5km'!$BD135:BK135))</f>
        <v>3.3828330676213247</v>
      </c>
      <c r="BJ135" s="2">
        <f>SQRT(SUMSQ('(3) MB_Glaciers_R23p2-5.5km'!$BD135:BL135))</f>
        <v>3.4391928864042765</v>
      </c>
      <c r="BK135" s="2">
        <f>SQRT(SUMSQ('(3) MB_Glaciers_R23p2-5.5km'!$BD135:BM135))</f>
        <v>3.4779868263636118</v>
      </c>
      <c r="BL135" s="2">
        <f>SQRT(SUMSQ('(3) MB_Glaciers_R23p2-5.5km'!$BD135:BN135))</f>
        <v>3.5035526875277445</v>
      </c>
      <c r="BM135" s="2">
        <f>SQRT(SUMSQ('(3) MB_Glaciers_R23p2-5.5km'!$BD135:BO135))</f>
        <v>3.5191330190985575</v>
      </c>
      <c r="BN135" s="2">
        <f>SQRT(SUMSQ('(3) MB_Glaciers_R23p2-5.5km'!$BD135:BP135))</f>
        <v>3.52786414950114</v>
      </c>
      <c r="BO135" s="2">
        <f>SQRT(SUMSQ('(3) MB_Glaciers_R23p2-5.5km'!$BD135:BQ135))</f>
        <v>3.5331298518529768</v>
      </c>
      <c r="BP135" s="2">
        <f>SQRT(SUMSQ('(3) MB_Glaciers_R23p2-5.5km'!$BD135:BR135))</f>
        <v>3.5381399154231716</v>
      </c>
      <c r="BQ135" s="2">
        <f>SQRT(SUMSQ('(3) MB_Glaciers_R23p2-5.5km'!$BD135:BS135))</f>
        <v>3.5441691621234601</v>
      </c>
      <c r="BR135" s="2">
        <f>SQRT(SUMSQ('(3) MB_Glaciers_R23p2-5.5km'!$BD135:BT135))</f>
        <v>3.5497034393249605</v>
      </c>
      <c r="BS135" s="2">
        <f>SQRT(SUMSQ('(3) MB_Glaciers_R23p2-5.5km'!$BD135:BU135))</f>
        <v>3.5565186387986567</v>
      </c>
      <c r="BT135" s="2">
        <f>SQRT(SUMSQ('(3) MB_Glaciers_R23p2-5.5km'!$BD135:BV135))</f>
        <v>3.56154318644692</v>
      </c>
      <c r="BU135" s="2">
        <f>SQRT(SUMSQ('(3) MB_Glaciers_R23p2-5.5km'!$BD135:BW135))</f>
        <v>3.5678190177766469</v>
      </c>
      <c r="BV135" s="2">
        <f>SQRT(SUMSQ('(3) MB_Glaciers_R23p2-5.5km'!$BD135:BX135))</f>
        <v>3.5728052073851906</v>
      </c>
      <c r="BW135" s="2">
        <f>SQRT(SUMSQ('(3) MB_Glaciers_R23p2-5.5km'!$BD135:BY135))</f>
        <v>3.5784245565170107</v>
      </c>
      <c r="BX135" s="2">
        <f>SQRT(SUMSQ('(3) MB_Glaciers_R23p2-5.5km'!$BD135:BZ135))</f>
        <v>3.5830376471636551</v>
      </c>
      <c r="BY135" s="2">
        <f>SQRT(SUMSQ('(3) MB_Glaciers_R23p2-5.5km'!$BD135:CA135))</f>
        <v>3.5877425268243144</v>
      </c>
      <c r="BZ135" s="2">
        <f>SQRT(SUMSQ('(3) MB_Glaciers_R23p2-5.5km'!$BD135:CB135))</f>
        <v>3.5935104051855609</v>
      </c>
      <c r="CA135" s="2">
        <f>SQRT(SUMSQ('(3) MB_Glaciers_R23p2-5.5km'!$BD135:CC135))</f>
        <v>3.5981808570745488</v>
      </c>
      <c r="CB135" s="2">
        <f>SQRT(SUMSQ('(3) MB_Glaciers_R23p2-5.5km'!$BD135:CD135))</f>
        <v>3.6038609853038763</v>
      </c>
      <c r="CC135" s="2">
        <f>SQRT(SUMSQ('(3) MB_Glaciers_R23p2-5.5km'!$BD135:CE135))</f>
        <v>3.6116757036594205</v>
      </c>
      <c r="CD135" s="2">
        <f>SQRT(SUMSQ('(3) MB_Glaciers_R23p2-5.5km'!$BD135:CF135))</f>
        <v>3.6172308037948926</v>
      </c>
      <c r="CE135" s="2">
        <f>SQRT(SUMSQ('(3) MB_Glaciers_R23p2-5.5km'!$BD135:CG135))</f>
        <v>3.6216113151248077</v>
      </c>
      <c r="CF135" s="2">
        <f>SQRT(SUMSQ('(3) MB_Glaciers_R23p2-5.5km'!$BD135:CH135))</f>
        <v>3.6270656653355027</v>
      </c>
      <c r="CG135" s="2">
        <f>SQRT(SUMSQ('(3) MB_Glaciers_R23p2-5.5km'!$BD135:CI135))</f>
        <v>3.6346187206725298</v>
      </c>
      <c r="CH135" s="2">
        <f>SQRT(SUMSQ('(3) MB_Glaciers_R23p2-5.5km'!$BD135:CJ135))</f>
        <v>3.6421063704198002</v>
      </c>
      <c r="CI135" s="2">
        <f>SQRT(SUMSQ('(3) MB_Glaciers_R23p2-5.5km'!$BD135:CK135))</f>
        <v>3.6474327602134218</v>
      </c>
      <c r="CJ135" s="2">
        <f>SQRT(SUMSQ('(3) MB_Glaciers_R23p2-5.5km'!$BD135:CL135))</f>
        <v>3.6516318998994612</v>
      </c>
      <c r="CK135" s="2">
        <f>SQRT(SUMSQ('(3) MB_Glaciers_R23p2-5.5km'!$BD135:CM135))</f>
        <v>3.6565341031107113</v>
      </c>
      <c r="CL135" s="2">
        <f>SQRT(SUMSQ('(3) MB_Glaciers_R23p2-5.5km'!$BD135:CN135))</f>
        <v>3.6606049195348054</v>
      </c>
      <c r="CM135" s="2">
        <f>SQRT(SUMSQ('(3) MB_Glaciers_R23p2-5.5km'!$BD135:CO135))</f>
        <v>3.6648301746320424</v>
      </c>
      <c r="CN135" s="2">
        <f>SQRT(SUMSQ('(3) MB_Glaciers_R23p2-5.5km'!$BD135:CP135))</f>
        <v>3.6689963033216064</v>
      </c>
      <c r="CO135" s="2">
        <f>SQRT(SUMSQ('(3) MB_Glaciers_R23p2-5.5km'!$BD135:CQ135))</f>
        <v>3.6737599919079309</v>
      </c>
      <c r="CP135" s="2">
        <f>SQRT(SUMSQ('(3) MB_Glaciers_R23p2-5.5km'!$BD135:CR135))</f>
        <v>3.6782698035277583</v>
      </c>
      <c r="CQ135" s="2">
        <f>SQRT(SUMSQ('(3) MB_Glaciers_R23p2-5.5km'!$BD135:CS135))</f>
        <v>3.6848557381756839</v>
      </c>
      <c r="CR135" s="2">
        <f>SQRT(SUMSQ('(3) MB_Glaciers_R23p2-5.5km'!$BD135:CT135))</f>
        <v>3.6902200994958116</v>
      </c>
      <c r="CS135" s="2">
        <f>SQRT(SUMSQ('(3) MB_Glaciers_R23p2-5.5km'!$BD135:CU135))</f>
        <v>3.6947515301452123</v>
      </c>
      <c r="CT135" s="2">
        <f>SQRT(SUMSQ('(3) MB_Glaciers_R23p2-5.5km'!$BD135:CV135))</f>
        <v>3.6995365856421967</v>
      </c>
      <c r="CU135" s="2">
        <f>SQRT(SUMSQ('(3) MB_Glaciers_R23p2-5.5km'!$BD135:CW135))</f>
        <v>3.7042233553550008</v>
      </c>
      <c r="CV135" s="2">
        <f>SQRT(SUMSQ('(3) MB_Glaciers_R23p2-5.5km'!$BD135:CX135))</f>
        <v>3.7105019156766907</v>
      </c>
    </row>
    <row r="136" spans="1:100" x14ac:dyDescent="0.2">
      <c r="A136" s="169" t="s">
        <v>207</v>
      </c>
      <c r="B136" s="3" t="s">
        <v>190</v>
      </c>
      <c r="C136" s="170">
        <f>'(3) MB_Glaciers_R23p2-5.5km'!C136</f>
        <v>0.1989544</v>
      </c>
      <c r="D136" s="170">
        <f>C136+'(3) MB_Glaciers_R23p2-5.5km'!D136</f>
        <v>0.6979088</v>
      </c>
      <c r="E136" s="170">
        <f>D136+'(3) MB_Glaciers_R23p2-5.5km'!E136</f>
        <v>1.0768632</v>
      </c>
      <c r="F136" s="170">
        <f>E136+'(3) MB_Glaciers_R23p2-5.5km'!F136</f>
        <v>1.2758176000000001</v>
      </c>
      <c r="G136" s="170">
        <f>F136+'(3) MB_Glaciers_R23p2-5.5km'!G136</f>
        <v>1.4547720000000002</v>
      </c>
      <c r="H136" s="170">
        <f>G136+'(3) MB_Glaciers_R23p2-5.5km'!H136</f>
        <v>1.8337264000000002</v>
      </c>
      <c r="I136" s="170">
        <f>H136+'(3) MB_Glaciers_R23p2-5.5km'!I136</f>
        <v>1.9426808000000002</v>
      </c>
      <c r="J136" s="170">
        <f>I136+'(3) MB_Glaciers_R23p2-5.5km'!J136</f>
        <v>2.1116352000000003</v>
      </c>
      <c r="K136" s="170">
        <f>J136+'(3) MB_Glaciers_R23p2-5.5km'!K136</f>
        <v>2.3305896000000002</v>
      </c>
      <c r="L136" s="170">
        <f>K136+'(3) MB_Glaciers_R23p2-5.5km'!L136</f>
        <v>2.7596950000000002</v>
      </c>
      <c r="M136" s="170">
        <f>L136+'(3) MB_Glaciers_R23p2-5.5km'!M136</f>
        <v>3.0289212000000001</v>
      </c>
      <c r="N136" s="170">
        <f>M136+'(3) MB_Glaciers_R23p2-5.5km'!N136</f>
        <v>3.3782984000000003</v>
      </c>
      <c r="O136" s="170">
        <f>N136+'(3) MB_Glaciers_R23p2-5.5km'!O136</f>
        <v>3.6678266000000002</v>
      </c>
      <c r="P136" s="170">
        <f>O136+'(3) MB_Glaciers_R23p2-5.5km'!P136</f>
        <v>3.9074756000000002</v>
      </c>
      <c r="Q136" s="170">
        <f>P136+'(3) MB_Glaciers_R23p2-5.5km'!Q136</f>
        <v>4.0188459999999999</v>
      </c>
      <c r="R136" s="170">
        <f>Q136+'(3) MB_Glaciers_R23p2-5.5km'!R136</f>
        <v>4.2312910669999999</v>
      </c>
      <c r="S136" s="170">
        <f>R136+'(3) MB_Glaciers_R23p2-5.5km'!S136</f>
        <v>4.6948345382000003</v>
      </c>
      <c r="T136" s="170">
        <f>S136+'(3) MB_Glaciers_R23p2-5.5km'!T136</f>
        <v>5.1880648354000005</v>
      </c>
      <c r="U136" s="170">
        <f>T136+'(3) MB_Glaciers_R23p2-5.5km'!U136</f>
        <v>5.4922900414000004</v>
      </c>
      <c r="V136" s="170">
        <f>U136+'(3) MB_Glaciers_R23p2-5.5km'!V136</f>
        <v>5.6862662786000007</v>
      </c>
      <c r="W136" s="170">
        <f>V136+'(3) MB_Glaciers_R23p2-5.5km'!W136</f>
        <v>6.1899940906000008</v>
      </c>
      <c r="X136" s="170">
        <f>W136+'(3) MB_Glaciers_R23p2-5.5km'!X136</f>
        <v>6.6289187738000006</v>
      </c>
      <c r="Y136" s="170">
        <f>X136+'(3) MB_Glaciers_R23p2-5.5km'!Y136</f>
        <v>6.7805046810000009</v>
      </c>
      <c r="Z136" s="170">
        <f>Y136+'(3) MB_Glaciers_R23p2-5.5km'!Z136</f>
        <v>7.3151076890000013</v>
      </c>
      <c r="AA136" s="170">
        <f>Z136+'(3) MB_Glaciers_R23p2-5.5km'!AA136</f>
        <v>7.5684018290000017</v>
      </c>
      <c r="AB136" s="170">
        <f>AA136+'(3) MB_Glaciers_R23p2-5.5km'!AB136</f>
        <v>8.0203989394000015</v>
      </c>
      <c r="AC136" s="170">
        <f>AB136+'(3) MB_Glaciers_R23p2-5.5km'!AC136</f>
        <v>8.4530290418000007</v>
      </c>
      <c r="AD136" s="170">
        <f>AC136+'(3) MB_Glaciers_R23p2-5.5km'!AD136</f>
        <v>8.4862877874000002</v>
      </c>
      <c r="AE136" s="170">
        <f>AD136+'(3) MB_Glaciers_R23p2-5.5km'!AE136</f>
        <v>8.6701708273999998</v>
      </c>
      <c r="AF136" s="170">
        <f>AE136+'(3) MB_Glaciers_R23p2-5.5km'!AF136</f>
        <v>8.9946738130000004</v>
      </c>
      <c r="AG136" s="170">
        <f>AF136+'(3) MB_Glaciers_R23p2-5.5km'!AG136</f>
        <v>9.2093701994000003</v>
      </c>
      <c r="AH136" s="170">
        <f>AG136+'(3) MB_Glaciers_R23p2-5.5km'!AH136</f>
        <v>9.2242592618000003</v>
      </c>
      <c r="AI136" s="170">
        <f>AH136+'(3) MB_Glaciers_R23p2-5.5km'!AI136</f>
        <v>9.2793681802000005</v>
      </c>
      <c r="AJ136" s="170">
        <f>AI136+'(3) MB_Glaciers_R23p2-5.5km'!AJ136</f>
        <v>9.3946682042000003</v>
      </c>
      <c r="AK136" s="170">
        <f>AJ136+'(3) MB_Glaciers_R23p2-5.5km'!AK136</f>
        <v>9.6205064526000008</v>
      </c>
      <c r="AL136" s="170">
        <f>AK136+'(3) MB_Glaciers_R23p2-5.5km'!AL136</f>
        <v>10.014741624600001</v>
      </c>
      <c r="AM136" s="170">
        <f>AL136+'(3) MB_Glaciers_R23p2-5.5km'!AM136</f>
        <v>10.208604521200002</v>
      </c>
      <c r="AN136" s="170">
        <f>AM136+'(3) MB_Glaciers_R23p2-5.5km'!AN136</f>
        <v>10.383862748400002</v>
      </c>
      <c r="AO136" s="170">
        <f>AN136+'(3) MB_Glaciers_R23p2-5.5km'!AO136</f>
        <v>10.410199115600003</v>
      </c>
      <c r="AP136" s="170">
        <f>AO136+'(3) MB_Glaciers_R23p2-5.5km'!AP136</f>
        <v>10.734210686800003</v>
      </c>
      <c r="AQ136" s="170">
        <f>AP136+'(3) MB_Glaciers_R23p2-5.5km'!AQ136</f>
        <v>10.865424348800003</v>
      </c>
      <c r="AR136" s="170">
        <f>AQ136+'(3) MB_Glaciers_R23p2-5.5km'!AR136</f>
        <v>11.028729421200003</v>
      </c>
      <c r="AS136" s="170">
        <f>AR136+'(3) MB_Glaciers_R23p2-5.5km'!AS136</f>
        <v>11.293484637200002</v>
      </c>
      <c r="AT136" s="170">
        <f>AS136+'(3) MB_Glaciers_R23p2-5.5km'!AT136</f>
        <v>11.393943848000003</v>
      </c>
      <c r="AU136" s="170">
        <f>AT136+'(3) MB_Glaciers_R23p2-5.5km'!AU136</f>
        <v>11.443562472000004</v>
      </c>
      <c r="AV136" s="170">
        <f>AU136+'(3) MB_Glaciers_R23p2-5.5km'!AV136</f>
        <v>11.823181096000004</v>
      </c>
      <c r="AW136" s="2">
        <f>AV136+'(3) MB_Glaciers_R23p2-5.5km'!AW136</f>
        <v>11.930850974400004</v>
      </c>
      <c r="BB136" s="2">
        <f>SQRT('(5) year_D_R23p2-5.5km'!BN134^2+'(5) year_D_R23p2-5.5km'!$M134^2)</f>
        <v>3.2431224015356801E-2</v>
      </c>
      <c r="BC136" s="2">
        <f>SQRT(SUMSQ('(3) MB_Glaciers_R23p2-5.5km'!$BD136:BE136))</f>
        <v>4.3962748461631569E-2</v>
      </c>
      <c r="BD136" s="2">
        <f>SQRT(SUMSQ('(3) MB_Glaciers_R23p2-5.5km'!$BD136:BF136))</f>
        <v>5.1639880995903317E-2</v>
      </c>
      <c r="BE136" s="2">
        <f>SQRT(SUMSQ('(3) MB_Glaciers_R23p2-5.5km'!$BD136:BG136))</f>
        <v>5.7215064324219835E-2</v>
      </c>
      <c r="BF136" s="2">
        <f>SQRT(SUMSQ('(3) MB_Glaciers_R23p2-5.5km'!$BD136:BH136))</f>
        <v>6.1412013524539691E-2</v>
      </c>
      <c r="BG136" s="2">
        <f>SQRT(SUMSQ('(3) MB_Glaciers_R23p2-5.5km'!$BD136:BI136))</f>
        <v>6.4617185701158236E-2</v>
      </c>
      <c r="BH136" s="2">
        <f>SQRT(SUMSQ('(3) MB_Glaciers_R23p2-5.5km'!$BD136:BJ136))</f>
        <v>6.7084192827550418E-2</v>
      </c>
      <c r="BI136" s="2">
        <f>SQRT(SUMSQ('(3) MB_Glaciers_R23p2-5.5km'!$BD136:BK136))</f>
        <v>6.8988870556117049E-2</v>
      </c>
      <c r="BJ136" s="2">
        <f>SQRT(SUMSQ('(3) MB_Glaciers_R23p2-5.5km'!$BD136:BL136))</f>
        <v>7.0455178858211967E-2</v>
      </c>
      <c r="BK136" s="2">
        <f>SQRT(SUMSQ('(3) MB_Glaciers_R23p2-5.5km'!$BD136:BM136))</f>
        <v>7.1571599281130674E-2</v>
      </c>
      <c r="BL136" s="2">
        <f>SQRT(SUMSQ('(3) MB_Glaciers_R23p2-5.5km'!$BD136:BN136))</f>
        <v>7.2428024534623325E-2</v>
      </c>
      <c r="BM136" s="2">
        <f>SQRT(SUMSQ('(3) MB_Glaciers_R23p2-5.5km'!$BD136:BO136))</f>
        <v>7.309882902054457E-2</v>
      </c>
      <c r="BN136" s="2">
        <f>SQRT(SUMSQ('(3) MB_Glaciers_R23p2-5.5km'!$BD136:BP136))</f>
        <v>7.365417380676556E-2</v>
      </c>
      <c r="BO136" s="2">
        <f>SQRT(SUMSQ('(3) MB_Glaciers_R23p2-5.5km'!$BD136:BQ136))</f>
        <v>7.4166591920494518E-2</v>
      </c>
      <c r="BP136" s="2">
        <f>SQRT(SUMSQ('(3) MB_Glaciers_R23p2-5.5km'!$BD136:BR136))</f>
        <v>7.4641424129018197E-2</v>
      </c>
      <c r="BQ136" s="2">
        <f>SQRT(SUMSQ('(3) MB_Glaciers_R23p2-5.5km'!$BD136:BS136))</f>
        <v>7.5126907589170719E-2</v>
      </c>
      <c r="BR136" s="2">
        <f>SQRT(SUMSQ('(3) MB_Glaciers_R23p2-5.5km'!$BD136:BT136))</f>
        <v>7.5555386580953912E-2</v>
      </c>
      <c r="BS136" s="2">
        <f>SQRT(SUMSQ('(3) MB_Glaciers_R23p2-5.5km'!$BD136:BU136))</f>
        <v>7.5988169371513162E-2</v>
      </c>
      <c r="BT136" s="2">
        <f>SQRT(SUMSQ('(3) MB_Glaciers_R23p2-5.5km'!$BD136:BV136))</f>
        <v>7.6396884869616252E-2</v>
      </c>
      <c r="BU136" s="2">
        <f>SQRT(SUMSQ('(3) MB_Glaciers_R23p2-5.5km'!$BD136:BW136))</f>
        <v>7.6815650098227925E-2</v>
      </c>
      <c r="BV136" s="2">
        <f>SQRT(SUMSQ('(3) MB_Glaciers_R23p2-5.5km'!$BD136:BX136))</f>
        <v>7.723888167100712E-2</v>
      </c>
      <c r="BW136" s="2">
        <f>SQRT(SUMSQ('(3) MB_Glaciers_R23p2-5.5km'!$BD136:BY136))</f>
        <v>7.784343472345169E-2</v>
      </c>
      <c r="BX136" s="2">
        <f>SQRT(SUMSQ('(3) MB_Glaciers_R23p2-5.5km'!$BD136:BZ136))</f>
        <v>7.8300716156783787E-2</v>
      </c>
      <c r="BY136" s="2">
        <f>SQRT(SUMSQ('(3) MB_Glaciers_R23p2-5.5km'!$BD136:CA136))</f>
        <v>7.8677024802487019E-2</v>
      </c>
      <c r="BZ136" s="2">
        <f>SQRT(SUMSQ('(3) MB_Glaciers_R23p2-5.5km'!$BD136:CB136))</f>
        <v>7.9085275000047459E-2</v>
      </c>
      <c r="CA136" s="2">
        <f>SQRT(SUMSQ('(3) MB_Glaciers_R23p2-5.5km'!$BD136:CC136))</f>
        <v>7.953551392224037E-2</v>
      </c>
      <c r="CB136" s="2">
        <f>SQRT(SUMSQ('(3) MB_Glaciers_R23p2-5.5km'!$BD136:CD136))</f>
        <v>7.9978107926331268E-2</v>
      </c>
      <c r="CC136" s="2">
        <f>SQRT(SUMSQ('(3) MB_Glaciers_R23p2-5.5km'!$BD136:CE136))</f>
        <v>8.0426583978061211E-2</v>
      </c>
      <c r="CD136" s="2">
        <f>SQRT(SUMSQ('(3) MB_Glaciers_R23p2-5.5km'!$BD136:CF136))</f>
        <v>8.0840777047039708E-2</v>
      </c>
      <c r="CE136" s="2">
        <f>SQRT(SUMSQ('(3) MB_Glaciers_R23p2-5.5km'!$BD136:CG136))</f>
        <v>8.1229771143579252E-2</v>
      </c>
      <c r="CF136" s="2">
        <f>SQRT(SUMSQ('(3) MB_Glaciers_R23p2-5.5km'!$BD136:CH136))</f>
        <v>8.1621403172188217E-2</v>
      </c>
      <c r="CG136" s="2">
        <f>SQRT(SUMSQ('(3) MB_Glaciers_R23p2-5.5km'!$BD136:CI136))</f>
        <v>8.2027842446053614E-2</v>
      </c>
      <c r="CH136" s="2">
        <f>SQRT(SUMSQ('(3) MB_Glaciers_R23p2-5.5km'!$BD136:CJ136))</f>
        <v>8.2428454545092705E-2</v>
      </c>
      <c r="CI136" s="2">
        <f>SQRT(SUMSQ('(3) MB_Glaciers_R23p2-5.5km'!$BD136:CK136))</f>
        <v>8.280464864792729E-2</v>
      </c>
      <c r="CJ136" s="2">
        <f>SQRT(SUMSQ('(3) MB_Glaciers_R23p2-5.5km'!$BD136:CL136))</f>
        <v>8.3162076836420934E-2</v>
      </c>
      <c r="CK136" s="2">
        <f>SQRT(SUMSQ('(3) MB_Glaciers_R23p2-5.5km'!$BD136:CM136))</f>
        <v>8.3550606874172928E-2</v>
      </c>
      <c r="CL136" s="2">
        <f>SQRT(SUMSQ('(3) MB_Glaciers_R23p2-5.5km'!$BD136:CN136))</f>
        <v>8.3944744993165954E-2</v>
      </c>
      <c r="CM136" s="2">
        <f>SQRT(SUMSQ('(3) MB_Glaciers_R23p2-5.5km'!$BD136:CO136))</f>
        <v>8.4315294458095671E-2</v>
      </c>
      <c r="CN136" s="2">
        <f>SQRT(SUMSQ('(3) MB_Glaciers_R23p2-5.5km'!$BD136:CP136))</f>
        <v>8.4668051488202112E-2</v>
      </c>
      <c r="CO136" s="2">
        <f>SQRT(SUMSQ('(3) MB_Glaciers_R23p2-5.5km'!$BD136:CQ136))</f>
        <v>8.5087465625748857E-2</v>
      </c>
      <c r="CP136" s="2">
        <f>SQRT(SUMSQ('(3) MB_Glaciers_R23p2-5.5km'!$BD136:CR136))</f>
        <v>8.5587477377438548E-2</v>
      </c>
      <c r="CQ136" s="2">
        <f>SQRT(SUMSQ('(3) MB_Glaciers_R23p2-5.5km'!$BD136:CS136))</f>
        <v>8.6039397150956431E-2</v>
      </c>
      <c r="CR136" s="2">
        <f>SQRT(SUMSQ('(3) MB_Glaciers_R23p2-5.5km'!$BD136:CT136))</f>
        <v>8.6469531779561556E-2</v>
      </c>
      <c r="CS136" s="2">
        <f>SQRT(SUMSQ('(3) MB_Glaciers_R23p2-5.5km'!$BD136:CU136))</f>
        <v>8.6776142797100206E-2</v>
      </c>
      <c r="CT136" s="2">
        <f>SQRT(SUMSQ('(3) MB_Glaciers_R23p2-5.5km'!$BD136:CV136))</f>
        <v>8.7110745339716467E-2</v>
      </c>
      <c r="CU136" s="2">
        <f>SQRT(SUMSQ('(3) MB_Glaciers_R23p2-5.5km'!$BD136:CW136))</f>
        <v>8.7439383143949737E-2</v>
      </c>
      <c r="CV136" s="2">
        <f>SQRT(SUMSQ('(3) MB_Glaciers_R23p2-5.5km'!$BD136:CX136))</f>
        <v>8.7812308963389971E-2</v>
      </c>
    </row>
    <row r="137" spans="1:100" x14ac:dyDescent="0.2">
      <c r="A137" s="169" t="s">
        <v>202</v>
      </c>
      <c r="B137" s="3" t="s">
        <v>190</v>
      </c>
      <c r="C137" s="170">
        <f>'(3) MB_Glaciers_R23p2-5.5km'!C137</f>
        <v>0.09</v>
      </c>
      <c r="D137" s="170">
        <f>C137+'(3) MB_Glaciers_R23p2-5.5km'!D137</f>
        <v>1.48</v>
      </c>
      <c r="E137" s="170">
        <f>D137+'(3) MB_Glaciers_R23p2-5.5km'!E137</f>
        <v>2.2599999999999998</v>
      </c>
      <c r="F137" s="170">
        <f>E137+'(3) MB_Glaciers_R23p2-5.5km'!F137</f>
        <v>2.25</v>
      </c>
      <c r="G137" s="170">
        <f>F137+'(3) MB_Glaciers_R23p2-5.5km'!G137</f>
        <v>1.8599999999999999</v>
      </c>
      <c r="H137" s="170">
        <f>G137+'(3) MB_Glaciers_R23p2-5.5km'!H137</f>
        <v>2.52</v>
      </c>
      <c r="I137" s="170">
        <f>H137+'(3) MB_Glaciers_R23p2-5.5km'!I137</f>
        <v>2.4900000000000002</v>
      </c>
      <c r="J137" s="170">
        <f>I137+'(3) MB_Glaciers_R23p2-5.5km'!J137</f>
        <v>2.39</v>
      </c>
      <c r="K137" s="170">
        <f>J137+'(3) MB_Glaciers_R23p2-5.5km'!K137</f>
        <v>2.39</v>
      </c>
      <c r="L137" s="170">
        <f>K137+'(3) MB_Glaciers_R23p2-5.5km'!L137</f>
        <v>2.8200000000000003</v>
      </c>
      <c r="M137" s="170">
        <f>L137+'(3) MB_Glaciers_R23p2-5.5km'!M137</f>
        <v>3.0500000000000003</v>
      </c>
      <c r="N137" s="170">
        <f>M137+'(3) MB_Glaciers_R23p2-5.5km'!N137</f>
        <v>3.5500000000000003</v>
      </c>
      <c r="O137" s="170">
        <f>N137+'(3) MB_Glaciers_R23p2-5.5km'!O137</f>
        <v>4.1800000000000006</v>
      </c>
      <c r="P137" s="170">
        <f>O137+'(3) MB_Glaciers_R23p2-5.5km'!P137</f>
        <v>3.6800000000000006</v>
      </c>
      <c r="Q137" s="170">
        <f>P137+'(3) MB_Glaciers_R23p2-5.5km'!Q137</f>
        <v>3.1200000000000006</v>
      </c>
      <c r="R137" s="170">
        <f>Q137+'(3) MB_Glaciers_R23p2-5.5km'!R137</f>
        <v>3.4600000000000004</v>
      </c>
      <c r="S137" s="170">
        <f>R137+'(3) MB_Glaciers_R23p2-5.5km'!S137</f>
        <v>4.28</v>
      </c>
      <c r="T137" s="170">
        <f>S137+'(3) MB_Glaciers_R23p2-5.5km'!T137</f>
        <v>5.19</v>
      </c>
      <c r="U137" s="170">
        <f>T137+'(3) MB_Glaciers_R23p2-5.5km'!U137</f>
        <v>5.08</v>
      </c>
      <c r="V137" s="170">
        <f>U137+'(3) MB_Glaciers_R23p2-5.5km'!V137</f>
        <v>4.8499999999999996</v>
      </c>
      <c r="W137" s="170">
        <f>V137+'(3) MB_Glaciers_R23p2-5.5km'!W137</f>
        <v>5.8</v>
      </c>
      <c r="X137" s="170">
        <f>W137+'(3) MB_Glaciers_R23p2-5.5km'!X137</f>
        <v>6.75</v>
      </c>
      <c r="Y137" s="170">
        <f>X137+'(3) MB_Glaciers_R23p2-5.5km'!Y137</f>
        <v>6.07</v>
      </c>
      <c r="Z137" s="170">
        <f>Y137+'(3) MB_Glaciers_R23p2-5.5km'!Z137</f>
        <v>6.62</v>
      </c>
      <c r="AA137" s="170">
        <f>Z137+'(3) MB_Glaciers_R23p2-5.5km'!AA137</f>
        <v>6.96</v>
      </c>
      <c r="AB137" s="170">
        <f>AA137+'(3) MB_Glaciers_R23p2-5.5km'!AB137</f>
        <v>7.32</v>
      </c>
      <c r="AC137" s="170">
        <f>AB137+'(3) MB_Glaciers_R23p2-5.5km'!AC137</f>
        <v>7.63</v>
      </c>
      <c r="AD137" s="170">
        <f>AC137+'(3) MB_Glaciers_R23p2-5.5km'!AD137</f>
        <v>6.83</v>
      </c>
      <c r="AE137" s="170">
        <f>AD137+'(3) MB_Glaciers_R23p2-5.5km'!AE137</f>
        <v>6.39</v>
      </c>
      <c r="AF137" s="170">
        <f>AE137+'(3) MB_Glaciers_R23p2-5.5km'!AF137</f>
        <v>6.5</v>
      </c>
      <c r="AG137" s="170">
        <f>AF137+'(3) MB_Glaciers_R23p2-5.5km'!AG137</f>
        <v>5.57</v>
      </c>
      <c r="AH137" s="170">
        <f>AG137+'(3) MB_Glaciers_R23p2-5.5km'!AH137</f>
        <v>3.8100000000000005</v>
      </c>
      <c r="AI137" s="170">
        <f>AH137+'(3) MB_Glaciers_R23p2-5.5km'!AI137</f>
        <v>2.1700000000000008</v>
      </c>
      <c r="AJ137" s="170">
        <f>AI137+'(3) MB_Glaciers_R23p2-5.5km'!AJ137</f>
        <v>0.28000000000000091</v>
      </c>
      <c r="AK137" s="170">
        <f>AJ137+'(3) MB_Glaciers_R23p2-5.5km'!AK137</f>
        <v>-0.75999999999999912</v>
      </c>
      <c r="AL137" s="170">
        <f>AK137+'(3) MB_Glaciers_R23p2-5.5km'!AL137</f>
        <v>-0.78999999999999915</v>
      </c>
      <c r="AM137" s="170">
        <f>AL137+'(3) MB_Glaciers_R23p2-5.5km'!AM137</f>
        <v>-1.9499999999999991</v>
      </c>
      <c r="AN137" s="170">
        <f>AM137+'(3) MB_Glaciers_R23p2-5.5km'!AN137</f>
        <v>-3.6899999999999991</v>
      </c>
      <c r="AO137" s="170">
        <f>AN137+'(3) MB_Glaciers_R23p2-5.5km'!AO137</f>
        <v>-5.879999999999999</v>
      </c>
      <c r="AP137" s="170">
        <f>AO137+'(3) MB_Glaciers_R23p2-5.5km'!AP137</f>
        <v>-7.2599999999999989</v>
      </c>
      <c r="AQ137" s="170">
        <f>AP137+'(3) MB_Glaciers_R23p2-5.5km'!AQ137</f>
        <v>-9.879999999999999</v>
      </c>
      <c r="AR137" s="170">
        <f>AQ137+'(3) MB_Glaciers_R23p2-5.5km'!AR137</f>
        <v>-12.759999999999998</v>
      </c>
      <c r="AS137" s="170">
        <f>AR137+'(3) MB_Glaciers_R23p2-5.5km'!AS137</f>
        <v>-12.889999999999999</v>
      </c>
      <c r="AT137" s="170">
        <f>AS137+'(3) MB_Glaciers_R23p2-5.5km'!AT137</f>
        <v>-14.319999999999999</v>
      </c>
      <c r="AU137" s="170">
        <f>AT137+'(3) MB_Glaciers_R23p2-5.5km'!AU137</f>
        <v>-17.25</v>
      </c>
      <c r="AV137" s="170">
        <f>AU137+'(3) MB_Glaciers_R23p2-5.5km'!AV137</f>
        <v>-19.02</v>
      </c>
      <c r="AW137" s="2">
        <f>AV137+'(3) MB_Glaciers_R23p2-5.5km'!AW137</f>
        <v>-20.079999999999998</v>
      </c>
      <c r="BB137" s="2">
        <f>SQRT('(5) year_D_R23p2-5.5km'!BN135^2+'(5) year_D_R23p2-5.5km'!$M135^2)</f>
        <v>3.6372466446463053E-2</v>
      </c>
      <c r="BC137" s="2">
        <f>SQRT(SUMSQ('(3) MB_Glaciers_R23p2-5.5km'!$BD137:BE137))</f>
        <v>5.1438435345548386E-2</v>
      </c>
      <c r="BD137" s="2">
        <f>SQRT(SUMSQ('(3) MB_Glaciers_R23p2-5.5km'!$BD137:BF137))</f>
        <v>6.2998959881868224E-2</v>
      </c>
      <c r="BE137" s="2">
        <f>SQRT(SUMSQ('(3) MB_Glaciers_R23p2-5.5km'!$BD137:BG137))</f>
        <v>7.2744932892926106E-2</v>
      </c>
      <c r="BF137" s="2">
        <f>SQRT(SUMSQ('(3) MB_Glaciers_R23p2-5.5km'!$BD137:BH137))</f>
        <v>8.1331307483621607E-2</v>
      </c>
      <c r="BG137" s="2">
        <f>SQRT(SUMSQ('(3) MB_Glaciers_R23p2-5.5km'!$BD137:BI137))</f>
        <v>8.909398348033655E-2</v>
      </c>
      <c r="BH137" s="2">
        <f>SQRT(SUMSQ('(3) MB_Glaciers_R23p2-5.5km'!$BD137:BJ137))</f>
        <v>9.623250078738245E-2</v>
      </c>
      <c r="BI137" s="2">
        <f>SQRT(SUMSQ('(3) MB_Glaciers_R23p2-5.5km'!$BD137:BK137))</f>
        <v>0.10287687069109676</v>
      </c>
      <c r="BJ137" s="2">
        <f>SQRT(SUMSQ('(3) MB_Glaciers_R23p2-5.5km'!$BD137:BL137))</f>
        <v>0.10911739933938915</v>
      </c>
      <c r="BK137" s="2">
        <f>SQRT(SUMSQ('(3) MB_Glaciers_R23p2-5.5km'!$BD137:BM137))</f>
        <v>0.11501983808887406</v>
      </c>
      <c r="BL137" s="2">
        <f>SQRT(SUMSQ('(3) MB_Glaciers_R23p2-5.5km'!$BD137:BN137))</f>
        <v>0.12063382390270933</v>
      </c>
      <c r="BM137" s="2">
        <f>SQRT(SUMSQ('(3) MB_Glaciers_R23p2-5.5km'!$BD137:BO137))</f>
        <v>0.12599791976373645</v>
      </c>
      <c r="BN137" s="2">
        <f>SQRT(SUMSQ('(3) MB_Glaciers_R23p2-5.5km'!$BD137:BP137))</f>
        <v>0.13114279278781601</v>
      </c>
      <c r="BO137" s="2">
        <f>SQRT(SUMSQ('(3) MB_Glaciers_R23p2-5.5km'!$BD137:BQ137))</f>
        <v>0.13609330775459583</v>
      </c>
      <c r="BP137" s="2">
        <f>SQRT(SUMSQ('(3) MB_Glaciers_R23p2-5.5km'!$BD137:BR137))</f>
        <v>0.14086995680763947</v>
      </c>
      <c r="BQ137" s="2">
        <f>SQRT(SUMSQ('(3) MB_Glaciers_R23p2-5.5km'!$BD137:BS137))</f>
        <v>0.14548986578585224</v>
      </c>
      <c r="BR137" s="2">
        <f>SQRT(SUMSQ('(3) MB_Glaciers_R23p2-5.5km'!$BD137:BT137))</f>
        <v>0.14996752102300143</v>
      </c>
      <c r="BS137" s="2">
        <f>SQRT(SUMSQ('(3) MB_Glaciers_R23p2-5.5km'!$BD137:BU137))</f>
        <v>0.15431530603664517</v>
      </c>
      <c r="BT137" s="2">
        <f>SQRT(SUMSQ('(3) MB_Glaciers_R23p2-5.5km'!$BD137:BV137))</f>
        <v>0.15854390556745643</v>
      </c>
      <c r="BU137" s="2">
        <f>SQRT(SUMSQ('(3) MB_Glaciers_R23p2-5.5km'!$BD137:BW137))</f>
        <v>0.16266261496724324</v>
      </c>
      <c r="BV137" s="2">
        <f>SQRT(SUMSQ('(3) MB_Glaciers_R23p2-5.5km'!$BD137:BX137))</f>
        <v>0.16667958070315844</v>
      </c>
      <c r="BW137" s="2">
        <f>SQRT(SUMSQ('(3) MB_Glaciers_R23p2-5.5km'!$BD137:BY137))</f>
        <v>0.17060198984413924</v>
      </c>
      <c r="BX137" s="2">
        <f>SQRT(SUMSQ('(3) MB_Glaciers_R23p2-5.5km'!$BD137:BZ137))</f>
        <v>0.17443622116458171</v>
      </c>
      <c r="BY137" s="2">
        <f>SQRT(SUMSQ('(3) MB_Glaciers_R23p2-5.5km'!$BD137:CA137))</f>
        <v>0.17818796696067316</v>
      </c>
      <c r="BZ137" s="2">
        <f>SQRT(SUMSQ('(3) MB_Glaciers_R23p2-5.5km'!$BD137:CB137))</f>
        <v>0.18186233223231529</v>
      </c>
      <c r="CA137" s="2">
        <f>SQRT(SUMSQ('(3) MB_Glaciers_R23p2-5.5km'!$BD137:CC137))</f>
        <v>0.18546391616801397</v>
      </c>
      <c r="CB137" s="2">
        <f>SQRT(SUMSQ('(3) MB_Glaciers_R23p2-5.5km'!$BD137:CD137))</f>
        <v>0.18899687964560472</v>
      </c>
      <c r="CC137" s="2">
        <f>SQRT(SUMSQ('(3) MB_Glaciers_R23p2-5.5km'!$BD137:CE137))</f>
        <v>0.19246500157476495</v>
      </c>
      <c r="CD137" s="2">
        <f>SQRT(SUMSQ('(3) MB_Glaciers_R23p2-5.5km'!$BD137:CF137))</f>
        <v>0.19587172625617347</v>
      </c>
      <c r="CE137" s="2">
        <f>SQRT(SUMSQ('(3) MB_Glaciers_R23p2-5.5km'!$BD137:CG137))</f>
        <v>0.1992202034482759</v>
      </c>
      <c r="CF137" s="2">
        <f>SQRT(SUMSQ('(3) MB_Glaciers_R23p2-5.5km'!$BD137:CH137))</f>
        <v>0.20251332246884776</v>
      </c>
      <c r="CG137" s="2">
        <f>SQRT(SUMSQ('(3) MB_Glaciers_R23p2-5.5km'!$BD137:CI137))</f>
        <v>0.2057537413821936</v>
      </c>
      <c r="CH137" s="2">
        <f>SQRT(SUMSQ('(3) MB_Glaciers_R23p2-5.5km'!$BD137:CJ137))</f>
        <v>0.20894391211080951</v>
      </c>
      <c r="CI137" s="2">
        <f>SQRT(SUMSQ('(3) MB_Glaciers_R23p2-5.5km'!$BD137:CK137))</f>
        <v>0.21208610214620091</v>
      </c>
      <c r="CJ137" s="2">
        <f>SQRT(SUMSQ('(3) MB_Glaciers_R23p2-5.5km'!$BD137:CL137))</f>
        <v>0.21518241340538927</v>
      </c>
      <c r="CK137" s="2">
        <f>SQRT(SUMSQ('(3) MB_Glaciers_R23p2-5.5km'!$BD137:CM137))</f>
        <v>0.21823479867877837</v>
      </c>
      <c r="CL137" s="2">
        <f>SQRT(SUMSQ('(3) MB_Glaciers_R23p2-5.5km'!$BD137:CN137))</f>
        <v>0.22124507603507476</v>
      </c>
      <c r="CM137" s="2">
        <f>SQRT(SUMSQ('(3) MB_Glaciers_R23p2-5.5km'!$BD137:CO137))</f>
        <v>0.22421494148509616</v>
      </c>
      <c r="CN137" s="2">
        <f>SQRT(SUMSQ('(3) MB_Glaciers_R23p2-5.5km'!$BD137:CP137))</f>
        <v>0.22714598015497472</v>
      </c>
      <c r="CO137" s="2">
        <f>SQRT(SUMSQ('(3) MB_Glaciers_R23p2-5.5km'!$BD137:CQ137))</f>
        <v>0.2300396761777482</v>
      </c>
      <c r="CP137" s="2">
        <f>SQRT(SUMSQ('(3) MB_Glaciers_R23p2-5.5km'!$BD137:CR137))</f>
        <v>0.23289742147856068</v>
      </c>
      <c r="CQ137" s="2">
        <f>SQRT(SUMSQ('(3) MB_Glaciers_R23p2-5.5km'!$BD137:CS137))</f>
        <v>0.23572052360106752</v>
      </c>
      <c r="CR137" s="2">
        <f>SQRT(SUMSQ('(3) MB_Glaciers_R23p2-5.5km'!$BD137:CT137))</f>
        <v>0.23851021269991879</v>
      </c>
      <c r="CS137" s="2">
        <f>SQRT(SUMSQ('(3) MB_Glaciers_R23p2-5.5km'!$BD137:CU137))</f>
        <v>0.24126764780541876</v>
      </c>
      <c r="CT137" s="2">
        <f>SQRT(SUMSQ('(3) MB_Glaciers_R23p2-5.5km'!$BD137:CV137))</f>
        <v>0.24399392245086488</v>
      </c>
      <c r="CU137" s="2">
        <f>SQRT(SUMSQ('(3) MB_Glaciers_R23p2-5.5km'!$BD137:CW137))</f>
        <v>0.24669006974006422</v>
      </c>
      <c r="CV137" s="2">
        <f>SQRT(SUMSQ('(3) MB_Glaciers_R23p2-5.5km'!$BD137:CX137))</f>
        <v>0.24935706692162712</v>
      </c>
    </row>
    <row r="138" spans="1:100" x14ac:dyDescent="0.2">
      <c r="A138" s="169" t="s">
        <v>43</v>
      </c>
      <c r="B138" s="3" t="s">
        <v>190</v>
      </c>
      <c r="C138" s="170">
        <f>'(3) MB_Glaciers_R23p2-5.5km'!C138</f>
        <v>-0.35048202639999998</v>
      </c>
      <c r="D138" s="170">
        <f>C138+'(3) MB_Glaciers_R23p2-5.5km'!D138</f>
        <v>0.27903594719999997</v>
      </c>
      <c r="E138" s="170">
        <f>D138+'(3) MB_Glaciers_R23p2-5.5km'!E138</f>
        <v>0.53855392080000009</v>
      </c>
      <c r="F138" s="170">
        <f>E138+'(3) MB_Glaciers_R23p2-5.5km'!F138</f>
        <v>0.37807189440000011</v>
      </c>
      <c r="G138" s="170">
        <f>F138+'(3) MB_Glaciers_R23p2-5.5km'!G138</f>
        <v>-2.4101319999998427E-3</v>
      </c>
      <c r="H138" s="170">
        <f>G138+'(3) MB_Glaciers_R23p2-5.5km'!H138</f>
        <v>9.7107841600000161E-2</v>
      </c>
      <c r="I138" s="170">
        <f>H138+'(3) MB_Glaciers_R23p2-5.5km'!I138</f>
        <v>0.19662581520000016</v>
      </c>
      <c r="J138" s="170">
        <f>I138+'(3) MB_Glaciers_R23p2-5.5km'!J138</f>
        <v>-0.11385621119999983</v>
      </c>
      <c r="K138" s="170">
        <f>J138+'(3) MB_Glaciers_R23p2-5.5km'!K138</f>
        <v>-0.51433823759999986</v>
      </c>
      <c r="L138" s="170">
        <f>K138+'(3) MB_Glaciers_R23p2-5.5km'!L138</f>
        <v>-0.64426438259999985</v>
      </c>
      <c r="M138" s="170">
        <f>L138+'(3) MB_Glaciers_R23p2-5.5km'!M138</f>
        <v>-0.97363464619999984</v>
      </c>
      <c r="N138" s="170">
        <f>M138+'(3) MB_Glaciers_R23p2-5.5km'!N138</f>
        <v>-0.98244902839999981</v>
      </c>
      <c r="O138" s="170">
        <f>N138+'(3) MB_Glaciers_R23p2-5.5km'!O138</f>
        <v>-0.72089282299999979</v>
      </c>
      <c r="P138" s="170">
        <f>O138+'(3) MB_Glaciers_R23p2-5.5km'!P138</f>
        <v>-1.4887807361999998</v>
      </c>
      <c r="Q138" s="170">
        <f>P138+'(3) MB_Glaciers_R23p2-5.5km'!Q138</f>
        <v>-1.8361127679999998</v>
      </c>
      <c r="R138" s="170">
        <f>Q138+'(3) MB_Glaciers_R23p2-5.5km'!R138</f>
        <v>-1.4928889183999998</v>
      </c>
      <c r="S138" s="170">
        <f>R138+'(3) MB_Glaciers_R23p2-5.5km'!S138</f>
        <v>-1.1792944811999999</v>
      </c>
      <c r="T138" s="170">
        <f>S138+'(3) MB_Glaciers_R23p2-5.5km'!T138</f>
        <v>-0.9964542811999999</v>
      </c>
      <c r="U138" s="170">
        <f>T138+'(3) MB_Glaciers_R23p2-5.5km'!U138</f>
        <v>-1.7168200811999998</v>
      </c>
      <c r="V138" s="170">
        <f>U138+'(3) MB_Glaciers_R23p2-5.5km'!V138</f>
        <v>-2.1003032461999998</v>
      </c>
      <c r="W138" s="170">
        <f>V138+'(3) MB_Glaciers_R23p2-5.5km'!W138</f>
        <v>-2.0871877813999999</v>
      </c>
      <c r="X138" s="170">
        <f>W138+'(3) MB_Glaciers_R23p2-5.5km'!X138</f>
        <v>-1.9519416117999999</v>
      </c>
      <c r="Y138" s="170">
        <f>X138+'(3) MB_Glaciers_R23p2-5.5km'!Y138</f>
        <v>-2.8684722473999997</v>
      </c>
      <c r="Z138" s="170">
        <f>Y138+'(3) MB_Glaciers_R23p2-5.5km'!Z138</f>
        <v>-2.9182035477999997</v>
      </c>
      <c r="AA138" s="170">
        <f>Z138+'(3) MB_Glaciers_R23p2-5.5km'!AA138</f>
        <v>-2.7711256529999995</v>
      </c>
      <c r="AB138" s="170">
        <f>AA138+'(3) MB_Glaciers_R23p2-5.5km'!AB138</f>
        <v>-3.3218788257999994</v>
      </c>
      <c r="AC138" s="170">
        <f>AB138+'(3) MB_Glaciers_R23p2-5.5km'!AC138</f>
        <v>-3.4421729625999995</v>
      </c>
      <c r="AD138" s="170">
        <f>AC138+'(3) MB_Glaciers_R23p2-5.5km'!AD138</f>
        <v>-4.2721922375999997</v>
      </c>
      <c r="AE138" s="170">
        <f>AD138+'(3) MB_Glaciers_R23p2-5.5km'!AE138</f>
        <v>-4.6817563951999999</v>
      </c>
      <c r="AF138" s="170">
        <f>AE138+'(3) MB_Glaciers_R23p2-5.5km'!AF138</f>
        <v>-4.8608977172000003</v>
      </c>
      <c r="AG138" s="170">
        <f>AF138+'(3) MB_Glaciers_R23p2-5.5km'!AG138</f>
        <v>-5.8444599664000005</v>
      </c>
      <c r="AH138" s="170">
        <f>AG138+'(3) MB_Glaciers_R23p2-5.5km'!AH138</f>
        <v>-7.3122352704000004</v>
      </c>
      <c r="AI138" s="170">
        <f>AH138+'(3) MB_Glaciers_R23p2-5.5km'!AI138</f>
        <v>-8.5241967588000005</v>
      </c>
      <c r="AJ138" s="170">
        <f>AI138+'(3) MB_Glaciers_R23p2-5.5km'!AJ138</f>
        <v>-9.8603175612000005</v>
      </c>
      <c r="AK138" s="170">
        <f>AJ138+'(3) MB_Glaciers_R23p2-5.5km'!AK138</f>
        <v>-10.5007490102</v>
      </c>
      <c r="AL138" s="170">
        <f>AK138+'(3) MB_Glaciers_R23p2-5.5km'!AL138</f>
        <v>-10.8597785334</v>
      </c>
      <c r="AM138" s="170">
        <f>AL138+'(3) MB_Glaciers_R23p2-5.5km'!AM138</f>
        <v>-11.975086773400001</v>
      </c>
      <c r="AN138" s="170">
        <f>AM138+'(3) MB_Glaciers_R23p2-5.5km'!AN138</f>
        <v>-13.231634037400001</v>
      </c>
      <c r="AO138" s="170">
        <f>AN138+'(3) MB_Glaciers_R23p2-5.5km'!AO138</f>
        <v>-14.571877474200001</v>
      </c>
      <c r="AP138" s="170">
        <f>AO138+'(3) MB_Glaciers_R23p2-5.5km'!AP138</f>
        <v>-15.718426311600002</v>
      </c>
      <c r="AQ138" s="170">
        <f>AP138+'(3) MB_Glaciers_R23p2-5.5km'!AQ138</f>
        <v>-17.431491967400003</v>
      </c>
      <c r="AR138" s="170">
        <f>AQ138+'(3) MB_Glaciers_R23p2-5.5km'!AR138</f>
        <v>-19.480786517800002</v>
      </c>
      <c r="AS138" s="170">
        <f>AR138+'(3) MB_Glaciers_R23p2-5.5km'!AS138</f>
        <v>-19.904897002200002</v>
      </c>
      <c r="AT138" s="170">
        <f>AS138+'(3) MB_Glaciers_R23p2-5.5km'!AT138</f>
        <v>-20.572360154200002</v>
      </c>
      <c r="AU138" s="170">
        <f>AT138+'(3) MB_Glaciers_R23p2-5.5km'!AU138</f>
        <v>-22.369116787800003</v>
      </c>
      <c r="AV138" s="170">
        <f>AU138+'(3) MB_Glaciers_R23p2-5.5km'!AV138</f>
        <v>-23.907463253400003</v>
      </c>
      <c r="AW138" s="2">
        <f>AV138+'(3) MB_Glaciers_R23p2-5.5km'!AW138</f>
        <v>-25.034243882200002</v>
      </c>
      <c r="BB138" s="2">
        <f>SQRT('(5) year_D_R23p2-5.5km'!BN136^2+'(5) year_D_R23p2-5.5km'!$M136^2)</f>
        <v>0.22557093056676239</v>
      </c>
      <c r="BC138" s="2">
        <f>SQRT(SUMSQ('(3) MB_Glaciers_R23p2-5.5km'!$BD138:BE138))</f>
        <v>0.31900546928463513</v>
      </c>
      <c r="BD138" s="2">
        <f>SQRT(SUMSQ('(3) MB_Glaciers_R23p2-5.5km'!$BD138:BF138))</f>
        <v>0.38894892515186025</v>
      </c>
      <c r="BE138" s="2">
        <f>SQRT(SUMSQ('(3) MB_Glaciers_R23p2-5.5km'!$BD138:BG138))</f>
        <v>0.43949562914050921</v>
      </c>
      <c r="BF138" s="2">
        <f>SQRT(SUMSQ('(3) MB_Glaciers_R23p2-5.5km'!$BD138:BH138))</f>
        <v>0.47783309170738225</v>
      </c>
      <c r="BG138" s="2">
        <f>SQRT(SUMSQ('(3) MB_Glaciers_R23p2-5.5km'!$BD138:BI138))</f>
        <v>0.50764694804353039</v>
      </c>
      <c r="BH138" s="2">
        <f>SQRT(SUMSQ('(3) MB_Glaciers_R23p2-5.5km'!$BD138:BJ138))</f>
        <v>0.53115482922027735</v>
      </c>
      <c r="BI138" s="2">
        <f>SQRT(SUMSQ('(3) MB_Glaciers_R23p2-5.5km'!$BD138:BK138))</f>
        <v>0.54974126535326151</v>
      </c>
      <c r="BJ138" s="2">
        <f>SQRT(SUMSQ('(3) MB_Glaciers_R23p2-5.5km'!$BD138:BL138))</f>
        <v>0.56444960288389057</v>
      </c>
      <c r="BK138" s="2">
        <f>SQRT(SUMSQ('(3) MB_Glaciers_R23p2-5.5km'!$BD138:BM138))</f>
        <v>0.57600307790348548</v>
      </c>
      <c r="BL138" s="2">
        <f>SQRT(SUMSQ('(3) MB_Glaciers_R23p2-5.5km'!$BD138:BN138))</f>
        <v>0.5850126492982366</v>
      </c>
      <c r="BM138" s="2">
        <f>SQRT(SUMSQ('(3) MB_Glaciers_R23p2-5.5km'!$BD138:BO138))</f>
        <v>0.5920258658398595</v>
      </c>
      <c r="BN138" s="2">
        <f>SQRT(SUMSQ('(3) MB_Glaciers_R23p2-5.5km'!$BD138:BP138))</f>
        <v>0.59743958163745392</v>
      </c>
      <c r="BO138" s="2">
        <f>SQRT(SUMSQ('(3) MB_Glaciers_R23p2-5.5km'!$BD138:BQ138))</f>
        <v>0.60162552796812674</v>
      </c>
      <c r="BP138" s="2">
        <f>SQRT(SUMSQ('(3) MB_Glaciers_R23p2-5.5km'!$BD138:BR138))</f>
        <v>0.60488751998787904</v>
      </c>
      <c r="BQ138" s="2">
        <f>SQRT(SUMSQ('(3) MB_Glaciers_R23p2-5.5km'!$BD138:BS138))</f>
        <v>0.60754126976985612</v>
      </c>
      <c r="BR138" s="2">
        <f>SQRT(SUMSQ('(3) MB_Glaciers_R23p2-5.5km'!$BD138:BT138))</f>
        <v>0.60996731121896997</v>
      </c>
      <c r="BS138" s="2">
        <f>SQRT(SUMSQ('(3) MB_Glaciers_R23p2-5.5km'!$BD138:BU138))</f>
        <v>0.61253678867941119</v>
      </c>
      <c r="BT138" s="2">
        <f>SQRT(SUMSQ('(3) MB_Glaciers_R23p2-5.5km'!$BD138:BV138))</f>
        <v>0.61492541932231026</v>
      </c>
      <c r="BU138" s="2">
        <f>SQRT(SUMSQ('(3) MB_Glaciers_R23p2-5.5km'!$BD138:BW138))</f>
        <v>0.61708823980997041</v>
      </c>
      <c r="BV138" s="2">
        <f>SQRT(SUMSQ('(3) MB_Glaciers_R23p2-5.5km'!$BD138:BX138))</f>
        <v>0.61874282428236727</v>
      </c>
      <c r="BW138" s="2">
        <f>SQRT(SUMSQ('(3) MB_Glaciers_R23p2-5.5km'!$BD138:BY138))</f>
        <v>0.62052856235137732</v>
      </c>
      <c r="BX138" s="2">
        <f>SQRT(SUMSQ('(3) MB_Glaciers_R23p2-5.5km'!$BD138:BZ138))</f>
        <v>0.62236020017741289</v>
      </c>
      <c r="BY138" s="2">
        <f>SQRT(SUMSQ('(3) MB_Glaciers_R23p2-5.5km'!$BD138:CA138))</f>
        <v>0.62322952224611605</v>
      </c>
      <c r="BZ138" s="2">
        <f>SQRT(SUMSQ('(3) MB_Glaciers_R23p2-5.5km'!$BD138:CB138))</f>
        <v>0.62389654707768061</v>
      </c>
      <c r="CA138" s="2">
        <f>SQRT(SUMSQ('(3) MB_Glaciers_R23p2-5.5km'!$BD138:CC138))</f>
        <v>0.62453465491085269</v>
      </c>
      <c r="CB138" s="2">
        <f>SQRT(SUMSQ('(3) MB_Glaciers_R23p2-5.5km'!$BD138:CD138))</f>
        <v>0.62520383254818268</v>
      </c>
      <c r="CC138" s="2">
        <f>SQRT(SUMSQ('(3) MB_Glaciers_R23p2-5.5km'!$BD138:CE138))</f>
        <v>0.62595143499923367</v>
      </c>
      <c r="CD138" s="2">
        <f>SQRT(SUMSQ('(3) MB_Glaciers_R23p2-5.5km'!$BD138:CF138))</f>
        <v>0.62661619800219104</v>
      </c>
      <c r="CE138" s="2">
        <f>SQRT(SUMSQ('(3) MB_Glaciers_R23p2-5.5km'!$BD138:CG138))</f>
        <v>0.62726054555783994</v>
      </c>
      <c r="CF138" s="2">
        <f>SQRT(SUMSQ('(3) MB_Glaciers_R23p2-5.5km'!$BD138:CH138))</f>
        <v>0.62794615093171424</v>
      </c>
      <c r="CG138" s="2">
        <f>SQRT(SUMSQ('(3) MB_Glaciers_R23p2-5.5km'!$BD138:CI138))</f>
        <v>0.62873463400231755</v>
      </c>
      <c r="CH138" s="2">
        <f>SQRT(SUMSQ('(3) MB_Glaciers_R23p2-5.5km'!$BD138:CJ138))</f>
        <v>0.62954057710588285</v>
      </c>
      <c r="CI138" s="2">
        <f>SQRT(SUMSQ('(3) MB_Glaciers_R23p2-5.5km'!$BD138:CK138))</f>
        <v>0.63026767906535808</v>
      </c>
      <c r="CJ138" s="2">
        <f>SQRT(SUMSQ('(3) MB_Glaciers_R23p2-5.5km'!$BD138:CL138))</f>
        <v>0.63103253806750803</v>
      </c>
      <c r="CK138" s="2">
        <f>SQRT(SUMSQ('(3) MB_Glaciers_R23p2-5.5km'!$BD138:CM138))</f>
        <v>0.63178116086429614</v>
      </c>
      <c r="CL138" s="2">
        <f>SQRT(SUMSQ('(3) MB_Glaciers_R23p2-5.5km'!$BD138:CN138))</f>
        <v>0.63258386321406912</v>
      </c>
      <c r="CM138" s="2">
        <f>SQRT(SUMSQ('(3) MB_Glaciers_R23p2-5.5km'!$BD138:CO138))</f>
        <v>0.6334006355887789</v>
      </c>
      <c r="CN138" s="2">
        <f>SQRT(SUMSQ('(3) MB_Glaciers_R23p2-5.5km'!$BD138:CP138))</f>
        <v>0.63424947274614674</v>
      </c>
      <c r="CO138" s="2">
        <f>SQRT(SUMSQ('(3) MB_Glaciers_R23p2-5.5km'!$BD138:CQ138))</f>
        <v>0.63516384098858658</v>
      </c>
      <c r="CP138" s="2">
        <f>SQRT(SUMSQ('(3) MB_Glaciers_R23p2-5.5km'!$BD138:CR138))</f>
        <v>0.63611416273397481</v>
      </c>
      <c r="CQ138" s="2">
        <f>SQRT(SUMSQ('(3) MB_Glaciers_R23p2-5.5km'!$BD138:CS138))</f>
        <v>0.63714582389530794</v>
      </c>
      <c r="CR138" s="2">
        <f>SQRT(SUMSQ('(3) MB_Glaciers_R23p2-5.5km'!$BD138:CT138))</f>
        <v>0.63845644756916864</v>
      </c>
      <c r="CS138" s="2">
        <f>SQRT(SUMSQ('(3) MB_Glaciers_R23p2-5.5km'!$BD138:CU138))</f>
        <v>0.63949526712101501</v>
      </c>
      <c r="CT138" s="2">
        <f>SQRT(SUMSQ('(3) MB_Glaciers_R23p2-5.5km'!$BD138:CV138))</f>
        <v>0.64107182073905267</v>
      </c>
      <c r="CU138" s="2">
        <f>SQRT(SUMSQ('(3) MB_Glaciers_R23p2-5.5km'!$BD138:CW138))</f>
        <v>0.64253803729936576</v>
      </c>
      <c r="CV138" s="2">
        <f>SQRT(SUMSQ('(3) MB_Glaciers_R23p2-5.5km'!$BD138:CX138))</f>
        <v>0.64507920142503528</v>
      </c>
    </row>
    <row r="139" spans="1:100" x14ac:dyDescent="0.2">
      <c r="A139" s="169" t="s">
        <v>195</v>
      </c>
      <c r="B139" s="3" t="s">
        <v>190</v>
      </c>
      <c r="C139" s="170">
        <f>'(3) MB_Glaciers_R23p2-5.5km'!C139</f>
        <v>-0.47694619999999999</v>
      </c>
      <c r="D139" s="170">
        <f>C139+'(3) MB_Glaciers_R23p2-5.5km'!D139</f>
        <v>0.73610759999999997</v>
      </c>
      <c r="E139" s="170">
        <f>D139+'(3) MB_Glaciers_R23p2-5.5km'!E139</f>
        <v>1.1191614000000001</v>
      </c>
      <c r="F139" s="170">
        <f>E139+'(3) MB_Glaciers_R23p2-5.5km'!F139</f>
        <v>0.88221520000000009</v>
      </c>
      <c r="G139" s="170">
        <f>F139+'(3) MB_Glaciers_R23p2-5.5km'!G139</f>
        <v>0.43526900000000013</v>
      </c>
      <c r="H139" s="170">
        <f>G139+'(3) MB_Glaciers_R23p2-5.5km'!H139</f>
        <v>0.93832280000000012</v>
      </c>
      <c r="I139" s="170">
        <f>H139+'(3) MB_Glaciers_R23p2-5.5km'!I139</f>
        <v>1.1213766000000001</v>
      </c>
      <c r="J139" s="170">
        <f>I139+'(3) MB_Glaciers_R23p2-5.5km'!J139</f>
        <v>0.75443040000000006</v>
      </c>
      <c r="K139" s="170">
        <f>J139+'(3) MB_Glaciers_R23p2-5.5km'!K139</f>
        <v>0.57748420000000011</v>
      </c>
      <c r="L139" s="170">
        <f>K139+'(3) MB_Glaciers_R23p2-5.5km'!L139</f>
        <v>0.70264460000000006</v>
      </c>
      <c r="M139" s="170">
        <f>L139+'(3) MB_Glaciers_R23p2-5.5km'!M139</f>
        <v>0.62991160000000013</v>
      </c>
      <c r="N139" s="170">
        <f>M139+'(3) MB_Glaciers_R23p2-5.5km'!N139</f>
        <v>1.0492851999999999</v>
      </c>
      <c r="O139" s="170">
        <f>N139+'(3) MB_Glaciers_R23p2-5.5km'!O139</f>
        <v>1.7107654000000001</v>
      </c>
      <c r="P139" s="170">
        <f>O139+'(3) MB_Glaciers_R23p2-5.5km'!P139</f>
        <v>0.94435219999999997</v>
      </c>
      <c r="Q139" s="170">
        <f>P139+'(3) MB_Glaciers_R23p2-5.5km'!Q139</f>
        <v>0.43004559999999992</v>
      </c>
      <c r="R139" s="170">
        <f>Q139+'(3) MB_Glaciers_R23p2-5.5km'!R139</f>
        <v>0.92529899999999987</v>
      </c>
      <c r="S139" s="170">
        <f>R139+'(3) MB_Glaciers_R23p2-5.5km'!S139</f>
        <v>1.4858870133999997</v>
      </c>
      <c r="T139" s="170">
        <f>S139+'(3) MB_Glaciers_R23p2-5.5km'!T139</f>
        <v>1.4501954937999997</v>
      </c>
      <c r="U139" s="170">
        <f>T139+'(3) MB_Glaciers_R23p2-5.5km'!U139</f>
        <v>0.58014001259999959</v>
      </c>
      <c r="V139" s="170">
        <f>U139+'(3) MB_Glaciers_R23p2-5.5km'!V139</f>
        <v>-1.3562453800000429E-2</v>
      </c>
      <c r="W139" s="170">
        <f>V139+'(3) MB_Glaciers_R23p2-5.5km'!W139</f>
        <v>0.54863728219999963</v>
      </c>
      <c r="X139" s="170">
        <f>W139+'(3) MB_Glaciers_R23p2-5.5km'!X139</f>
        <v>1.0573653489999995</v>
      </c>
      <c r="Y139" s="170">
        <f>X139+'(3) MB_Glaciers_R23p2-5.5km'!Y139</f>
        <v>0.20515582019999945</v>
      </c>
      <c r="Z139" s="170">
        <f>Y139+'(3) MB_Glaciers_R23p2-5.5km'!Z139</f>
        <v>0.37008882819999933</v>
      </c>
      <c r="AA139" s="170">
        <f>Z139+'(3) MB_Glaciers_R23p2-5.5km'!AA139</f>
        <v>0.90691081459999934</v>
      </c>
      <c r="AB139" s="170">
        <f>AA139+'(3) MB_Glaciers_R23p2-5.5km'!AB139</f>
        <v>0.41921258859999933</v>
      </c>
      <c r="AC139" s="170">
        <f>AB139+'(3) MB_Glaciers_R23p2-5.5km'!AC139</f>
        <v>0.4184563117999992</v>
      </c>
      <c r="AD139" s="170">
        <f>AC139+'(3) MB_Glaciers_R23p2-5.5km'!AD139</f>
        <v>-0.97471058740000072</v>
      </c>
      <c r="AE139" s="170">
        <f>AD139+'(3) MB_Glaciers_R23p2-5.5km'!AE139</f>
        <v>-0.9809966288000006</v>
      </c>
      <c r="AF139" s="170">
        <f>AE139+'(3) MB_Glaciers_R23p2-5.5km'!AF139</f>
        <v>-1.0204313048000007</v>
      </c>
      <c r="AG139" s="170">
        <f>AF139+'(3) MB_Glaciers_R23p2-5.5km'!AG139</f>
        <v>-2.1430441078000007</v>
      </c>
      <c r="AH139" s="170">
        <f>AG139+'(3) MB_Glaciers_R23p2-5.5km'!AH139</f>
        <v>-4.1081960358000007</v>
      </c>
      <c r="AI139" s="170">
        <f>AH139+'(3) MB_Glaciers_R23p2-5.5km'!AI139</f>
        <v>-5.3665871822000009</v>
      </c>
      <c r="AJ139" s="170">
        <f>AI139+'(3) MB_Glaciers_R23p2-5.5km'!AJ139</f>
        <v>-6.8782470394000006</v>
      </c>
      <c r="AK139" s="170">
        <f>AJ139+'(3) MB_Glaciers_R23p2-5.5km'!AK139</f>
        <v>-7.1032050998000003</v>
      </c>
      <c r="AL139" s="170">
        <f>AK139+'(3) MB_Glaciers_R23p2-5.5km'!AL139</f>
        <v>-7.0029427638000001</v>
      </c>
      <c r="AM139" s="170">
        <f>AL139+'(3) MB_Glaciers_R23p2-5.5km'!AM139</f>
        <v>-8.2369309273999995</v>
      </c>
      <c r="AN139" s="170">
        <f>AM139+'(3) MB_Glaciers_R23p2-5.5km'!AN139</f>
        <v>-9.1480838263999988</v>
      </c>
      <c r="AO139" s="170">
        <f>AN139+'(3) MB_Glaciers_R23p2-5.5km'!AO139</f>
        <v>-9.9919844415999997</v>
      </c>
      <c r="AP139" s="170">
        <f>AO139+'(3) MB_Glaciers_R23p2-5.5km'!AP139</f>
        <v>-10.6925824516</v>
      </c>
      <c r="AQ139" s="170">
        <f>AP139+'(3) MB_Glaciers_R23p2-5.5km'!AQ139</f>
        <v>-12.0943038834</v>
      </c>
      <c r="AR139" s="170">
        <f>AQ139+'(3) MB_Glaciers_R23p2-5.5km'!AR139</f>
        <v>-14.395834218600001</v>
      </c>
      <c r="AS139" s="170">
        <f>AR139+'(3) MB_Glaciers_R23p2-5.5km'!AS139</f>
        <v>-14.999908934</v>
      </c>
      <c r="AT139" s="170">
        <f>AS139+'(3) MB_Glaciers_R23p2-5.5km'!AT139</f>
        <v>-15.193188374</v>
      </c>
      <c r="AU139" s="170">
        <f>AT139+'(3) MB_Glaciers_R23p2-5.5km'!AU139</f>
        <v>-16.747942313199999</v>
      </c>
      <c r="AV139" s="170">
        <f>AU139+'(3) MB_Glaciers_R23p2-5.5km'!AV139</f>
        <v>-17.947853209199998</v>
      </c>
      <c r="AW139" s="2">
        <f>AV139+'(3) MB_Glaciers_R23p2-5.5km'!AW139</f>
        <v>-18.899738623599998</v>
      </c>
      <c r="BB139" s="2">
        <f>SQRT('(5) year_D_R23p2-5.5km'!BN137^2+'(5) year_D_R23p2-5.5km'!$M137^2)</f>
        <v>0.79802042260189143</v>
      </c>
      <c r="BC139" s="2">
        <f>SQRT(SUMSQ('(3) MB_Glaciers_R23p2-5.5km'!$BD139:BE139))</f>
        <v>1.0820441090302242</v>
      </c>
      <c r="BD139" s="2">
        <f>SQRT(SUMSQ('(3) MB_Glaciers_R23p2-5.5km'!$BD139:BF139))</f>
        <v>1.271137810502218</v>
      </c>
      <c r="BE139" s="2">
        <f>SQRT(SUMSQ('(3) MB_Glaciers_R23p2-5.5km'!$BD139:BG139))</f>
        <v>1.4083164023254053</v>
      </c>
      <c r="BF139" s="2">
        <f>SQRT(SUMSQ('(3) MB_Glaciers_R23p2-5.5km'!$BD139:BH139))</f>
        <v>1.5113123509096174</v>
      </c>
      <c r="BG139" s="2">
        <f>SQRT(SUMSQ('(3) MB_Glaciers_R23p2-5.5km'!$BD139:BI139))</f>
        <v>1.5898038352567563</v>
      </c>
      <c r="BH139" s="2">
        <f>SQRT(SUMSQ('(3) MB_Glaciers_R23p2-5.5km'!$BD139:BJ139))</f>
        <v>1.6499072683280018</v>
      </c>
      <c r="BI139" s="2">
        <f>SQRT(SUMSQ('(3) MB_Glaciers_R23p2-5.5km'!$BD139:BK139))</f>
        <v>1.6956901406204341</v>
      </c>
      <c r="BJ139" s="2">
        <f>SQRT(SUMSQ('(3) MB_Glaciers_R23p2-5.5km'!$BD139:BL139))</f>
        <v>1.7303114874433119</v>
      </c>
      <c r="BK139" s="2">
        <f>SQRT(SUMSQ('(3) MB_Glaciers_R23p2-5.5km'!$BD139:BM139))</f>
        <v>1.7560435560368879</v>
      </c>
      <c r="BL139" s="2">
        <f>SQRT(SUMSQ('(3) MB_Glaciers_R23p2-5.5km'!$BD139:BN139))</f>
        <v>1.7747726167811355</v>
      </c>
      <c r="BM139" s="2">
        <f>SQRT(SUMSQ('(3) MB_Glaciers_R23p2-5.5km'!$BD139:BO139))</f>
        <v>1.7882017123123888</v>
      </c>
      <c r="BN139" s="2">
        <f>SQRT(SUMSQ('(3) MB_Glaciers_R23p2-5.5km'!$BD139:BP139))</f>
        <v>1.7977442284636915</v>
      </c>
      <c r="BO139" s="2">
        <f>SQRT(SUMSQ('(3) MB_Glaciers_R23p2-5.5km'!$BD139:BQ139))</f>
        <v>1.8047268242492986</v>
      </c>
      <c r="BP139" s="2">
        <f>SQRT(SUMSQ('(3) MB_Glaciers_R23p2-5.5km'!$BD139:BR139))</f>
        <v>1.8107389420646591</v>
      </c>
      <c r="BQ139" s="2">
        <f>SQRT(SUMSQ('(3) MB_Glaciers_R23p2-5.5km'!$BD139:BS139))</f>
        <v>1.8201772758267321</v>
      </c>
      <c r="BR139" s="2">
        <f>SQRT(SUMSQ('(3) MB_Glaciers_R23p2-5.5km'!$BD139:BT139))</f>
        <v>1.8295467455766932</v>
      </c>
      <c r="BS139" s="2">
        <f>SQRT(SUMSQ('(3) MB_Glaciers_R23p2-5.5km'!$BD139:BU139))</f>
        <v>1.8381956451206369</v>
      </c>
      <c r="BT139" s="2">
        <f>SQRT(SUMSQ('(3) MB_Glaciers_R23p2-5.5km'!$BD139:BV139))</f>
        <v>1.8462546595172769</v>
      </c>
      <c r="BU139" s="2">
        <f>SQRT(SUMSQ('(3) MB_Glaciers_R23p2-5.5km'!$BD139:BW139))</f>
        <v>1.8535704016300123</v>
      </c>
      <c r="BV139" s="2">
        <f>SQRT(SUMSQ('(3) MB_Glaciers_R23p2-5.5km'!$BD139:BX139))</f>
        <v>1.859175521337904</v>
      </c>
      <c r="BW139" s="2">
        <f>SQRT(SUMSQ('(3) MB_Glaciers_R23p2-5.5km'!$BD139:BY139))</f>
        <v>1.8674778550939664</v>
      </c>
      <c r="BX139" s="2">
        <f>SQRT(SUMSQ('(3) MB_Glaciers_R23p2-5.5km'!$BD139:BZ139))</f>
        <v>1.8738093529135453</v>
      </c>
      <c r="BY139" s="2">
        <f>SQRT(SUMSQ('(3) MB_Glaciers_R23p2-5.5km'!$BD139:CA139))</f>
        <v>1.8791269668841177</v>
      </c>
      <c r="BZ139" s="2">
        <f>SQRT(SUMSQ('(3) MB_Glaciers_R23p2-5.5km'!$BD139:CB139))</f>
        <v>1.8852142711699598</v>
      </c>
      <c r="CA139" s="2">
        <f>SQRT(SUMSQ('(3) MB_Glaciers_R23p2-5.5km'!$BD139:CC139))</f>
        <v>1.8910872807296679</v>
      </c>
      <c r="CB139" s="2">
        <f>SQRT(SUMSQ('(3) MB_Glaciers_R23p2-5.5km'!$BD139:CD139))</f>
        <v>1.8970658760124899</v>
      </c>
      <c r="CC139" s="2">
        <f>SQRT(SUMSQ('(3) MB_Glaciers_R23p2-5.5km'!$BD139:CE139))</f>
        <v>1.9035090592684107</v>
      </c>
      <c r="CD139" s="2">
        <f>SQRT(SUMSQ('(3) MB_Glaciers_R23p2-5.5km'!$BD139:CF139))</f>
        <v>1.9107719344248413</v>
      </c>
      <c r="CE139" s="2">
        <f>SQRT(SUMSQ('(3) MB_Glaciers_R23p2-5.5km'!$BD139:CG139))</f>
        <v>1.919136991721323</v>
      </c>
      <c r="CF139" s="2">
        <f>SQRT(SUMSQ('(3) MB_Glaciers_R23p2-5.5km'!$BD139:CH139))</f>
        <v>1.9273623534477933</v>
      </c>
      <c r="CG139" s="2">
        <f>SQRT(SUMSQ('(3) MB_Glaciers_R23p2-5.5km'!$BD139:CI139))</f>
        <v>1.9342554787264576</v>
      </c>
      <c r="CH139" s="2">
        <f>SQRT(SUMSQ('(3) MB_Glaciers_R23p2-5.5km'!$BD139:CJ139))</f>
        <v>1.9401607799751452</v>
      </c>
      <c r="CI139" s="2">
        <f>SQRT(SUMSQ('(3) MB_Glaciers_R23p2-5.5km'!$BD139:CK139))</f>
        <v>1.9454462573932769</v>
      </c>
      <c r="CJ139" s="2">
        <f>SQRT(SUMSQ('(3) MB_Glaciers_R23p2-5.5km'!$BD139:CL139))</f>
        <v>1.9509707152145073</v>
      </c>
      <c r="CK139" s="2">
        <f>SQRT(SUMSQ('(3) MB_Glaciers_R23p2-5.5km'!$BD139:CM139))</f>
        <v>1.9550415513491783</v>
      </c>
      <c r="CL139" s="2">
        <f>SQRT(SUMSQ('(3) MB_Glaciers_R23p2-5.5km'!$BD139:CN139))</f>
        <v>1.9624833286332748</v>
      </c>
      <c r="CM139" s="2">
        <f>SQRT(SUMSQ('(3) MB_Glaciers_R23p2-5.5km'!$BD139:CO139))</f>
        <v>1.9677537501495277</v>
      </c>
      <c r="CN139" s="2">
        <f>SQRT(SUMSQ('(3) MB_Glaciers_R23p2-5.5km'!$BD139:CP139))</f>
        <v>1.9700295413298394</v>
      </c>
      <c r="CO139" s="2">
        <f>SQRT(SUMSQ('(3) MB_Glaciers_R23p2-5.5km'!$BD139:CQ139))</f>
        <v>1.9743580292872329</v>
      </c>
      <c r="CP139" s="2">
        <f>SQRT(SUMSQ('(3) MB_Glaciers_R23p2-5.5km'!$BD139:CR139))</f>
        <v>1.9807195169898066</v>
      </c>
      <c r="CQ139" s="2">
        <f>SQRT(SUMSQ('(3) MB_Glaciers_R23p2-5.5km'!$BD139:CS139))</f>
        <v>1.9929115639288999</v>
      </c>
      <c r="CR139" s="2">
        <f>SQRT(SUMSQ('(3) MB_Glaciers_R23p2-5.5km'!$BD139:CT139))</f>
        <v>2.0015198768074014</v>
      </c>
      <c r="CS139" s="2">
        <f>SQRT(SUMSQ('(3) MB_Glaciers_R23p2-5.5km'!$BD139:CU139))</f>
        <v>2.0046430597198217</v>
      </c>
      <c r="CT139" s="2">
        <f>SQRT(SUMSQ('(3) MB_Glaciers_R23p2-5.5km'!$BD139:CV139))</f>
        <v>2.0074444637906188</v>
      </c>
      <c r="CU139" s="2">
        <f>SQRT(SUMSQ('(3) MB_Glaciers_R23p2-5.5km'!$BD139:CW139))</f>
        <v>2.0105807673979395</v>
      </c>
      <c r="CV139" s="2">
        <f>SQRT(SUMSQ('(3) MB_Glaciers_R23p2-5.5km'!$BD139:CX139))</f>
        <v>2.0174343979821208</v>
      </c>
    </row>
    <row r="140" spans="1:100" x14ac:dyDescent="0.2">
      <c r="A140" s="169" t="s">
        <v>234</v>
      </c>
      <c r="B140" s="3" t="s">
        <v>190</v>
      </c>
      <c r="C140" s="170">
        <f>'(3) MB_Glaciers_R23p2-5.5km'!C140</f>
        <v>-0.6279825</v>
      </c>
      <c r="D140" s="170">
        <f>C140+'(3) MB_Glaciers_R23p2-5.5km'!D140</f>
        <v>0.53403499999999993</v>
      </c>
      <c r="E140" s="170">
        <f>D140+'(3) MB_Glaciers_R23p2-5.5km'!E140</f>
        <v>0.70605249999999986</v>
      </c>
      <c r="F140" s="170">
        <f>E140+'(3) MB_Glaciers_R23p2-5.5km'!F140</f>
        <v>0.32806999999999986</v>
      </c>
      <c r="G140" s="170">
        <f>F140+'(3) MB_Glaciers_R23p2-5.5km'!G140</f>
        <v>-0.13991250000000011</v>
      </c>
      <c r="H140" s="170">
        <f>G140+'(3) MB_Glaciers_R23p2-5.5km'!H140</f>
        <v>0.33210499999999987</v>
      </c>
      <c r="I140" s="170">
        <f>H140+'(3) MB_Glaciers_R23p2-5.5km'!I140</f>
        <v>0.44412249999999998</v>
      </c>
      <c r="J140" s="170">
        <f>I140+'(3) MB_Glaciers_R23p2-5.5km'!J140</f>
        <v>-0.14385999999999999</v>
      </c>
      <c r="K140" s="170">
        <f>J140+'(3) MB_Glaciers_R23p2-5.5km'!K140</f>
        <v>-0.26184250000000009</v>
      </c>
      <c r="L140" s="170">
        <f>K140+'(3) MB_Glaciers_R23p2-5.5km'!L140</f>
        <v>-0.18491579999999985</v>
      </c>
      <c r="M140" s="170">
        <f>L140+'(3) MB_Glaciers_R23p2-5.5km'!M140</f>
        <v>-6.4307199999999898E-2</v>
      </c>
      <c r="N140" s="170">
        <f>M140+'(3) MB_Glaciers_R23p2-5.5km'!N140</f>
        <v>0.46121060000000014</v>
      </c>
      <c r="O140" s="170">
        <f>N140+'(3) MB_Glaciers_R23p2-5.5km'!O140</f>
        <v>1.3204103000000003</v>
      </c>
      <c r="P140" s="170">
        <f>O140+'(3) MB_Glaciers_R23p2-5.5km'!P140</f>
        <v>0.53451920000000031</v>
      </c>
      <c r="Q140" s="170">
        <f>P140+'(3) MB_Glaciers_R23p2-5.5km'!Q140</f>
        <v>-0.29768999999999968</v>
      </c>
      <c r="R140" s="170">
        <f>Q140+'(3) MB_Glaciers_R23p2-5.5km'!R140</f>
        <v>2.5229500000000349E-2</v>
      </c>
      <c r="S140" s="170">
        <f>R140+'(3) MB_Glaciers_R23p2-5.5km'!S140</f>
        <v>0.30579773560000023</v>
      </c>
      <c r="T140" s="170">
        <f>S140+'(3) MB_Glaciers_R23p2-5.5km'!T140</f>
        <v>0.79078452850000025</v>
      </c>
      <c r="U140" s="170">
        <f>T140+'(3) MB_Glaciers_R23p2-5.5km'!U140</f>
        <v>0.56682344070000024</v>
      </c>
      <c r="V140" s="170">
        <f>U140+'(3) MB_Glaciers_R23p2-5.5km'!V140</f>
        <v>0.57997091490000019</v>
      </c>
      <c r="W140" s="170">
        <f>V140+'(3) MB_Glaciers_R23p2-5.5km'!W140</f>
        <v>1.9005583221000002</v>
      </c>
      <c r="X140" s="170">
        <f>W140+'(3) MB_Glaciers_R23p2-5.5km'!X140</f>
        <v>3.1092865718000002</v>
      </c>
      <c r="Y140" s="170">
        <f>X140+'(3) MB_Glaciers_R23p2-5.5km'!Y140</f>
        <v>2.6557600443</v>
      </c>
      <c r="Z140" s="170">
        <f>Y140+'(3) MB_Glaciers_R23p2-5.5km'!Z140</f>
        <v>3.4108983607000001</v>
      </c>
      <c r="AA140" s="170">
        <f>Z140+'(3) MB_Glaciers_R23p2-5.5km'!AA140</f>
        <v>4.9786531999000001</v>
      </c>
      <c r="AB140" s="170">
        <f>AA140+'(3) MB_Glaciers_R23p2-5.5km'!AB140</f>
        <v>5.2438852759000003</v>
      </c>
      <c r="AC140" s="170">
        <f>AB140+'(3) MB_Glaciers_R23p2-5.5km'!AC140</f>
        <v>6.5712744048000005</v>
      </c>
      <c r="AD140" s="170">
        <f>AC140+'(3) MB_Glaciers_R23p2-5.5km'!AD140</f>
        <v>5.8919902996000006</v>
      </c>
      <c r="AE140" s="170">
        <f>AD140+'(3) MB_Glaciers_R23p2-5.5km'!AE140</f>
        <v>7.3270332098000006</v>
      </c>
      <c r="AF140" s="170">
        <f>AE140+'(3) MB_Glaciers_R23p2-5.5km'!AF140</f>
        <v>8.0168547818000011</v>
      </c>
      <c r="AG140" s="170">
        <f>AF140+'(3) MB_Glaciers_R23p2-5.5km'!AG140</f>
        <v>7.4972207094000014</v>
      </c>
      <c r="AH140" s="170">
        <f>AG140+'(3) MB_Glaciers_R23p2-5.5km'!AH140</f>
        <v>5.8494442036000009</v>
      </c>
      <c r="AI140" s="170">
        <f>AH140+'(3) MB_Glaciers_R23p2-5.5km'!AI140</f>
        <v>4.9538419078000011</v>
      </c>
      <c r="AJ140" s="170">
        <f>AI140+'(3) MB_Glaciers_R23p2-5.5km'!AJ140</f>
        <v>3.5313048418000013</v>
      </c>
      <c r="AK140" s="170">
        <f>AJ140+'(3) MB_Glaciers_R23p2-5.5km'!AK140</f>
        <v>3.3777802994000012</v>
      </c>
      <c r="AL140" s="170">
        <f>AK140+'(3) MB_Glaciers_R23p2-5.5km'!AL140</f>
        <v>3.7131250905000015</v>
      </c>
      <c r="AM140" s="170">
        <f>AL140+'(3) MB_Glaciers_R23p2-5.5km'!AM140</f>
        <v>2.3217206357000011</v>
      </c>
      <c r="AN140" s="170">
        <f>AM140+'(3) MB_Glaciers_R23p2-5.5km'!AN140</f>
        <v>1.899835791200001</v>
      </c>
      <c r="AO140" s="170">
        <f>AN140+'(3) MB_Glaciers_R23p2-5.5km'!AO140</f>
        <v>1.263974954400001</v>
      </c>
      <c r="AP140" s="170">
        <f>AO140+'(3) MB_Glaciers_R23p2-5.5km'!AP140</f>
        <v>0.52454140690000095</v>
      </c>
      <c r="AQ140" s="170">
        <f>AP140+'(3) MB_Glaciers_R23p2-5.5km'!AQ140</f>
        <v>-0.16251302719999916</v>
      </c>
      <c r="AR140" s="170">
        <f>AQ140+'(3) MB_Glaciers_R23p2-5.5km'!AR140</f>
        <v>-2.003147076099999</v>
      </c>
      <c r="AS140" s="170">
        <f>AR140+'(3) MB_Glaciers_R23p2-5.5km'!AS140</f>
        <v>-2.5971110573999989</v>
      </c>
      <c r="AT140" s="170">
        <f>AS140+'(3) MB_Glaciers_R23p2-5.5km'!AT140</f>
        <v>-2.6494964633999989</v>
      </c>
      <c r="AU140" s="170">
        <f>AT140+'(3) MB_Glaciers_R23p2-5.5km'!AU140</f>
        <v>-3.8865834285999989</v>
      </c>
      <c r="AV140" s="170">
        <f>AU140+'(3) MB_Glaciers_R23p2-5.5km'!AV140</f>
        <v>-4.7936891417999989</v>
      </c>
      <c r="AW140" s="2">
        <f>AV140+'(3) MB_Glaciers_R23p2-5.5km'!AW140</f>
        <v>-5.1064313033999991</v>
      </c>
      <c r="BB140" s="2">
        <f>SQRT('(5) year_D_R23p2-5.5km'!BN138^2+'(5) year_D_R23p2-5.5km'!$M138^2)</f>
        <v>1.4053985115911531</v>
      </c>
      <c r="BC140" s="2">
        <f>SQRT(SUMSQ('(3) MB_Glaciers_R23p2-5.5km'!$BD140:BE140))</f>
        <v>1.9496794033001235</v>
      </c>
      <c r="BD140" s="2">
        <f>SQRT(SUMSQ('(3) MB_Glaciers_R23p2-5.5km'!$BD140:BF140))</f>
        <v>2.3150290207401953</v>
      </c>
      <c r="BE140" s="2">
        <f>SQRT(SUMSQ('(3) MB_Glaciers_R23p2-5.5km'!$BD140:BG140))</f>
        <v>2.5855734148954657</v>
      </c>
      <c r="BF140" s="2">
        <f>SQRT(SUMSQ('(3) MB_Glaciers_R23p2-5.5km'!$BD140:BH140))</f>
        <v>2.7947811818649697</v>
      </c>
      <c r="BG140" s="2">
        <f>SQRT(SUMSQ('(3) MB_Glaciers_R23p2-5.5km'!$BD140:BI140))</f>
        <v>2.960961663282327</v>
      </c>
      <c r="BH140" s="2">
        <f>SQRT(SUMSQ('(3) MB_Glaciers_R23p2-5.5km'!$BD140:BJ140))</f>
        <v>3.0954813620007622</v>
      </c>
      <c r="BI140" s="2">
        <f>SQRT(SUMSQ('(3) MB_Glaciers_R23p2-5.5km'!$BD140:BK140))</f>
        <v>3.2060653312510645</v>
      </c>
      <c r="BJ140" s="2">
        <f>SQRT(SUMSQ('(3) MB_Glaciers_R23p2-5.5km'!$BD140:BL140))</f>
        <v>3.2982856236657425</v>
      </c>
      <c r="BK140" s="2">
        <f>SQRT(SUMSQ('(3) MB_Glaciers_R23p2-5.5km'!$BD140:BM140))</f>
        <v>3.375999332814545</v>
      </c>
      <c r="BL140" s="2">
        <f>SQRT(SUMSQ('(3) MB_Glaciers_R23p2-5.5km'!$BD140:BN140))</f>
        <v>3.4429555565241738</v>
      </c>
      <c r="BM140" s="2">
        <f>SQRT(SUMSQ('(3) MB_Glaciers_R23p2-5.5km'!$BD140:BO140))</f>
        <v>3.5018497620863762</v>
      </c>
      <c r="BN140" s="2">
        <f>SQRT(SUMSQ('(3) MB_Glaciers_R23p2-5.5km'!$BD140:BP140))</f>
        <v>3.5555090628132029</v>
      </c>
      <c r="BO140" s="2">
        <f>SQRT(SUMSQ('(3) MB_Glaciers_R23p2-5.5km'!$BD140:BQ140))</f>
        <v>3.6056799984957064</v>
      </c>
      <c r="BP140" s="2">
        <f>SQRT(SUMSQ('(3) MB_Glaciers_R23p2-5.5km'!$BD140:BR140))</f>
        <v>3.6540712671100835</v>
      </c>
      <c r="BQ140" s="2">
        <f>SQRT(SUMSQ('(3) MB_Glaciers_R23p2-5.5km'!$BD140:BS140))</f>
        <v>3.6974996165737122</v>
      </c>
      <c r="BR140" s="2">
        <f>SQRT(SUMSQ('(3) MB_Glaciers_R23p2-5.5km'!$BD140:BT140))</f>
        <v>3.7927430229576933</v>
      </c>
      <c r="BS140" s="2">
        <f>SQRT(SUMSQ('(3) MB_Glaciers_R23p2-5.5km'!$BD140:BU140))</f>
        <v>3.8000041474843829</v>
      </c>
      <c r="BT140" s="2">
        <f>SQRT(SUMSQ('(3) MB_Glaciers_R23p2-5.5km'!$BD140:BV140))</f>
        <v>3.8079782423510982</v>
      </c>
      <c r="BU140" s="2">
        <f>SQRT(SUMSQ('(3) MB_Glaciers_R23p2-5.5km'!$BD140:BW140))</f>
        <v>3.8159260618807567</v>
      </c>
      <c r="BV140" s="2">
        <f>SQRT(SUMSQ('(3) MB_Glaciers_R23p2-5.5km'!$BD140:BX140))</f>
        <v>3.8200500605368402</v>
      </c>
      <c r="BW140" s="2">
        <f>SQRT(SUMSQ('(3) MB_Glaciers_R23p2-5.5km'!$BD140:BY140))</f>
        <v>3.8277090270152168</v>
      </c>
      <c r="BX140" s="2">
        <f>SQRT(SUMSQ('(3) MB_Glaciers_R23p2-5.5km'!$BD140:BZ140))</f>
        <v>3.8348211583431557</v>
      </c>
      <c r="BY140" s="2">
        <f>SQRT(SUMSQ('(3) MB_Glaciers_R23p2-5.5km'!$BD140:CA140))</f>
        <v>3.8385371778867592</v>
      </c>
      <c r="BZ140" s="2">
        <f>SQRT(SUMSQ('(3) MB_Glaciers_R23p2-5.5km'!$BD140:CB140))</f>
        <v>3.8432904779192776</v>
      </c>
      <c r="CA140" s="2">
        <f>SQRT(SUMSQ('(3) MB_Glaciers_R23p2-5.5km'!$BD140:CC140))</f>
        <v>3.8471221882295077</v>
      </c>
      <c r="CB140" s="2">
        <f>SQRT(SUMSQ('(3) MB_Glaciers_R23p2-5.5km'!$BD140:CD140))</f>
        <v>3.8488119293678857</v>
      </c>
      <c r="CC140" s="2">
        <f>SQRT(SUMSQ('(3) MB_Glaciers_R23p2-5.5km'!$BD140:CE140))</f>
        <v>3.8509611576530935</v>
      </c>
      <c r="CD140" s="2">
        <f>SQRT(SUMSQ('(3) MB_Glaciers_R23p2-5.5km'!$BD140:CF140))</f>
        <v>3.8535019785712104</v>
      </c>
      <c r="CE140" s="2">
        <f>SQRT(SUMSQ('(3) MB_Glaciers_R23p2-5.5km'!$BD140:CG140))</f>
        <v>3.8593512127706782</v>
      </c>
      <c r="CF140" s="2">
        <f>SQRT(SUMSQ('(3) MB_Glaciers_R23p2-5.5km'!$BD140:CH140))</f>
        <v>3.8662075041847364</v>
      </c>
      <c r="CG140" s="2">
        <f>SQRT(SUMSQ('(3) MB_Glaciers_R23p2-5.5km'!$BD140:CI140))</f>
        <v>3.8745205810438894</v>
      </c>
      <c r="CH140" s="2">
        <f>SQRT(SUMSQ('(3) MB_Glaciers_R23p2-5.5km'!$BD140:CJ140))</f>
        <v>3.8838490471634146</v>
      </c>
      <c r="CI140" s="2">
        <f>SQRT(SUMSQ('(3) MB_Glaciers_R23p2-5.5km'!$BD140:CK140))</f>
        <v>3.8936674432917791</v>
      </c>
      <c r="CJ140" s="2">
        <f>SQRT(SUMSQ('(3) MB_Glaciers_R23p2-5.5km'!$BD140:CL140))</f>
        <v>3.9920327055247657</v>
      </c>
      <c r="CK140" s="2">
        <f>SQRT(SUMSQ('(3) MB_Glaciers_R23p2-5.5km'!$BD140:CM140))</f>
        <v>4.0650339424550976</v>
      </c>
      <c r="CL140" s="2">
        <f>SQRT(SUMSQ('(3) MB_Glaciers_R23p2-5.5km'!$BD140:CN140))</f>
        <v>4.1636645931006582</v>
      </c>
      <c r="CM140" s="2">
        <f>SQRT(SUMSQ('(3) MB_Glaciers_R23p2-5.5km'!$BD140:CO140))</f>
        <v>4.1908343336409954</v>
      </c>
      <c r="CN140" s="2">
        <f>SQRT(SUMSQ('(3) MB_Glaciers_R23p2-5.5km'!$BD140:CP140))</f>
        <v>4.2281712089833228</v>
      </c>
      <c r="CO140" s="2">
        <f>SQRT(SUMSQ('(3) MB_Glaciers_R23p2-5.5km'!$BD140:CQ140))</f>
        <v>4.2655335128825254</v>
      </c>
      <c r="CP140" s="2">
        <f>SQRT(SUMSQ('(3) MB_Glaciers_R23p2-5.5km'!$BD140:CR140))</f>
        <v>4.2944860148206754</v>
      </c>
      <c r="CQ140" s="2">
        <f>SQRT(SUMSQ('(3) MB_Glaciers_R23p2-5.5km'!$BD140:CS140))</f>
        <v>4.3521901647226011</v>
      </c>
      <c r="CR140" s="2">
        <f>SQRT(SUMSQ('(3) MB_Glaciers_R23p2-5.5km'!$BD140:CT140))</f>
        <v>4.4855355940261807</v>
      </c>
      <c r="CS140" s="2">
        <f>SQRT(SUMSQ('(3) MB_Glaciers_R23p2-5.5km'!$BD140:CU140))</f>
        <v>4.5545954119857486</v>
      </c>
      <c r="CT140" s="2">
        <f>SQRT(SUMSQ('(3) MB_Glaciers_R23p2-5.5km'!$BD140:CV140))</f>
        <v>4.5801254877789264</v>
      </c>
      <c r="CU140" s="2">
        <f>SQRT(SUMSQ('(3) MB_Glaciers_R23p2-5.5km'!$BD140:CW140))</f>
        <v>4.5920278523655815</v>
      </c>
      <c r="CV140" s="2">
        <f>SQRT(SUMSQ('(3) MB_Glaciers_R23p2-5.5km'!$BD140:CX140))</f>
        <v>4.6169181020057781</v>
      </c>
    </row>
    <row r="141" spans="1:100" x14ac:dyDescent="0.2">
      <c r="A141" s="169" t="s">
        <v>196</v>
      </c>
      <c r="B141" s="3" t="s">
        <v>190</v>
      </c>
      <c r="C141" s="170">
        <f>'(3) MB_Glaciers_R23p2-5.5km'!C141</f>
        <v>-0.12</v>
      </c>
      <c r="D141" s="170">
        <f>C141+'(3) MB_Glaciers_R23p2-5.5km'!D141</f>
        <v>7.0000000000000007E-2</v>
      </c>
      <c r="E141" s="170">
        <f>D141+'(3) MB_Glaciers_R23p2-5.5km'!E141</f>
        <v>0.12000000000000001</v>
      </c>
      <c r="F141" s="170">
        <f>E141+'(3) MB_Glaciers_R23p2-5.5km'!F141</f>
        <v>8.0000000000000016E-2</v>
      </c>
      <c r="G141" s="170">
        <f>F141+'(3) MB_Glaciers_R23p2-5.5km'!G141</f>
        <v>5.0000000000000017E-2</v>
      </c>
      <c r="H141" s="170">
        <f>G141+'(3) MB_Glaciers_R23p2-5.5km'!H141</f>
        <v>9.0000000000000024E-2</v>
      </c>
      <c r="I141" s="170">
        <f>H141+'(3) MB_Glaciers_R23p2-5.5km'!I141</f>
        <v>0.24000000000000002</v>
      </c>
      <c r="J141" s="170">
        <f>I141+'(3) MB_Glaciers_R23p2-5.5km'!J141</f>
        <v>8.0000000000000016E-2</v>
      </c>
      <c r="K141" s="170">
        <f>J141+'(3) MB_Glaciers_R23p2-5.5km'!K141</f>
        <v>-9.9999999999999978E-2</v>
      </c>
      <c r="L141" s="170">
        <f>K141+'(3) MB_Glaciers_R23p2-5.5km'!L141</f>
        <v>-0.14999999999999997</v>
      </c>
      <c r="M141" s="170">
        <f>L141+'(3) MB_Glaciers_R23p2-5.5km'!M141</f>
        <v>-0.28999999999999998</v>
      </c>
      <c r="N141" s="170">
        <f>M141+'(3) MB_Glaciers_R23p2-5.5km'!N141</f>
        <v>-0.21999999999999997</v>
      </c>
      <c r="O141" s="170">
        <f>N141+'(3) MB_Glaciers_R23p2-5.5km'!O141</f>
        <v>-9.9999999999999811E-3</v>
      </c>
      <c r="P141" s="170">
        <f>O141+'(3) MB_Glaciers_R23p2-5.5km'!P141</f>
        <v>-0.24</v>
      </c>
      <c r="Q141" s="170">
        <f>P141+'(3) MB_Glaciers_R23p2-5.5km'!Q141</f>
        <v>-0.44999999999999996</v>
      </c>
      <c r="R141" s="170">
        <f>Q141+'(3) MB_Glaciers_R23p2-5.5km'!R141</f>
        <v>-0.23999999999999996</v>
      </c>
      <c r="S141" s="170">
        <f>R141+'(3) MB_Glaciers_R23p2-5.5km'!S141</f>
        <v>-0.12999999999999995</v>
      </c>
      <c r="T141" s="170">
        <f>S141+'(3) MB_Glaciers_R23p2-5.5km'!T141</f>
        <v>-0.12999999999999995</v>
      </c>
      <c r="U141" s="170">
        <f>T141+'(3) MB_Glaciers_R23p2-5.5km'!U141</f>
        <v>-0.36</v>
      </c>
      <c r="V141" s="170">
        <f>U141+'(3) MB_Glaciers_R23p2-5.5km'!V141</f>
        <v>-0.56999999999999995</v>
      </c>
      <c r="W141" s="170">
        <f>V141+'(3) MB_Glaciers_R23p2-5.5km'!W141</f>
        <v>-0.44999999999999996</v>
      </c>
      <c r="X141" s="170">
        <f>W141+'(3) MB_Glaciers_R23p2-5.5km'!X141</f>
        <v>-0.35</v>
      </c>
      <c r="Y141" s="170">
        <f>X141+'(3) MB_Glaciers_R23p2-5.5km'!Y141</f>
        <v>-0.7</v>
      </c>
      <c r="Z141" s="170">
        <f>Y141+'(3) MB_Glaciers_R23p2-5.5km'!Z141</f>
        <v>-0.73</v>
      </c>
      <c r="AA141" s="170">
        <f>Z141+'(3) MB_Glaciers_R23p2-5.5km'!AA141</f>
        <v>-0.59</v>
      </c>
      <c r="AB141" s="170">
        <f>AA141+'(3) MB_Glaciers_R23p2-5.5km'!AB141</f>
        <v>-0.94</v>
      </c>
      <c r="AC141" s="170">
        <f>AB141+'(3) MB_Glaciers_R23p2-5.5km'!AC141</f>
        <v>-0.99</v>
      </c>
      <c r="AD141" s="170">
        <f>AC141+'(3) MB_Glaciers_R23p2-5.5km'!AD141</f>
        <v>-1.53</v>
      </c>
      <c r="AE141" s="170">
        <f>AD141+'(3) MB_Glaciers_R23p2-5.5km'!AE141</f>
        <v>-1.6300000000000001</v>
      </c>
      <c r="AF141" s="170">
        <f>AE141+'(3) MB_Glaciers_R23p2-5.5km'!AF141</f>
        <v>-1.7300000000000002</v>
      </c>
      <c r="AG141" s="170">
        <f>AF141+'(3) MB_Glaciers_R23p2-5.5km'!AG141</f>
        <v>-2.1300000000000003</v>
      </c>
      <c r="AH141" s="170">
        <f>AG141+'(3) MB_Glaciers_R23p2-5.5km'!AH141</f>
        <v>-2.9000000000000004</v>
      </c>
      <c r="AI141" s="170">
        <f>AH141+'(3) MB_Glaciers_R23p2-5.5km'!AI141</f>
        <v>-3.4400000000000004</v>
      </c>
      <c r="AJ141" s="170">
        <f>AI141+'(3) MB_Glaciers_R23p2-5.5km'!AJ141</f>
        <v>-4.08</v>
      </c>
      <c r="AK141" s="170">
        <f>AJ141+'(3) MB_Glaciers_R23p2-5.5km'!AK141</f>
        <v>-4.37</v>
      </c>
      <c r="AL141" s="170">
        <f>AK141+'(3) MB_Glaciers_R23p2-5.5km'!AL141</f>
        <v>-4.46</v>
      </c>
      <c r="AM141" s="170">
        <f>AL141+'(3) MB_Glaciers_R23p2-5.5km'!AM141</f>
        <v>-5.03</v>
      </c>
      <c r="AN141" s="170">
        <f>AM141+'(3) MB_Glaciers_R23p2-5.5km'!AN141</f>
        <v>-5.5500000000000007</v>
      </c>
      <c r="AO141" s="170">
        <f>AN141+'(3) MB_Glaciers_R23p2-5.5km'!AO141</f>
        <v>-5.8900000000000006</v>
      </c>
      <c r="AP141" s="170">
        <f>AO141+'(3) MB_Glaciers_R23p2-5.5km'!AP141</f>
        <v>-6.32</v>
      </c>
      <c r="AQ141" s="170">
        <f>AP141+'(3) MB_Glaciers_R23p2-5.5km'!AQ141</f>
        <v>-6.83</v>
      </c>
      <c r="AR141" s="170">
        <f>AQ141+'(3) MB_Glaciers_R23p2-5.5km'!AR141</f>
        <v>-7.54</v>
      </c>
      <c r="AS141" s="170">
        <f>AR141+'(3) MB_Glaciers_R23p2-5.5km'!AS141</f>
        <v>-7.62</v>
      </c>
      <c r="AT141" s="170">
        <f>AS141+'(3) MB_Glaciers_R23p2-5.5km'!AT141</f>
        <v>-7.79</v>
      </c>
      <c r="AU141" s="170">
        <f>AT141+'(3) MB_Glaciers_R23p2-5.5km'!AU141</f>
        <v>-8.42</v>
      </c>
      <c r="AV141" s="170">
        <f>AU141+'(3) MB_Glaciers_R23p2-5.5km'!AV141</f>
        <v>-9.1999999999999993</v>
      </c>
      <c r="AW141" s="2">
        <f>AV141+'(3) MB_Glaciers_R23p2-5.5km'!AW141</f>
        <v>-9.58</v>
      </c>
      <c r="BB141" s="2">
        <f>SQRT('(5) year_D_R23p2-5.5km'!BN139^2+'(5) year_D_R23p2-5.5km'!$M139^2)</f>
        <v>1.0115059153672451E-2</v>
      </c>
      <c r="BC141" s="2">
        <f>SQRT(SUMSQ('(3) MB_Glaciers_R23p2-5.5km'!$BD141:BE141))</f>
        <v>1.4304853839329701E-2</v>
      </c>
      <c r="BD141" s="2">
        <f>SQRT(SUMSQ('(3) MB_Glaciers_R23p2-5.5km'!$BD141:BF141))</f>
        <v>1.7519796375725333E-2</v>
      </c>
      <c r="BE141" s="2">
        <f>SQRT(SUMSQ('(3) MB_Glaciers_R23p2-5.5km'!$BD141:BG141))</f>
        <v>2.0230118307344901E-2</v>
      </c>
      <c r="BF141" s="2">
        <f>SQRT(SUMSQ('(3) MB_Glaciers_R23p2-5.5km'!$BD141:BH141))</f>
        <v>2.2617959864043094E-2</v>
      </c>
      <c r="BG141" s="2">
        <f>SQRT(SUMSQ('(3) MB_Glaciers_R23p2-5.5km'!$BD141:BI141))</f>
        <v>2.4776733644565764E-2</v>
      </c>
      <c r="BH141" s="2">
        <f>SQRT(SUMSQ('(3) MB_Glaciers_R23p2-5.5km'!$BD141:BJ141))</f>
        <v>2.6761931017324776E-2</v>
      </c>
      <c r="BI141" s="2">
        <f>SQRT(SUMSQ('(3) MB_Glaciers_R23p2-5.5km'!$BD141:BK141))</f>
        <v>2.8609707678659405E-2</v>
      </c>
      <c r="BJ141" s="2">
        <f>SQRT(SUMSQ('(3) MB_Glaciers_R23p2-5.5km'!$BD141:BL141))</f>
        <v>3.0345177461017354E-2</v>
      </c>
      <c r="BK141" s="2">
        <f>SQRT(SUMSQ('(3) MB_Glaciers_R23p2-5.5km'!$BD141:BM141))</f>
        <v>3.198662559294007E-2</v>
      </c>
      <c r="BL141" s="2">
        <f>SQRT(SUMSQ('(3) MB_Glaciers_R23p2-5.5km'!$BD141:BN141))</f>
        <v>3.3547855944981365E-2</v>
      </c>
      <c r="BM141" s="2">
        <f>SQRT(SUMSQ('(3) MB_Glaciers_R23p2-5.5km'!$BD141:BO141))</f>
        <v>3.5039592751450667E-2</v>
      </c>
      <c r="BN141" s="2">
        <f>SQRT(SUMSQ('(3) MB_Glaciers_R23p2-5.5km'!$BD141:BP141))</f>
        <v>3.6470364432917408E-2</v>
      </c>
      <c r="BO141" s="2">
        <f>SQRT(SUMSQ('(3) MB_Glaciers_R23p2-5.5km'!$BD141:BQ141))</f>
        <v>3.78470857999939E-2</v>
      </c>
      <c r="BP141" s="2">
        <f>SQRT(SUMSQ('(3) MB_Glaciers_R23p2-5.5km'!$BD141:BR141))</f>
        <v>3.9175455648076292E-2</v>
      </c>
      <c r="BQ141" s="2">
        <f>SQRT(SUMSQ('(3) MB_Glaciers_R23p2-5.5km'!$BD141:BS141))</f>
        <v>4.046023661468981E-2</v>
      </c>
      <c r="BR141" s="2">
        <f>SQRT(SUMSQ('(3) MB_Glaciers_R23p2-5.5km'!$BD141:BT141))</f>
        <v>4.1705457299962299E-2</v>
      </c>
      <c r="BS141" s="2">
        <f>SQRT(SUMSQ('(3) MB_Glaciers_R23p2-5.5km'!$BD141:BU141))</f>
        <v>4.2914561517989107E-2</v>
      </c>
      <c r="BT141" s="2">
        <f>SQRT(SUMSQ('(3) MB_Glaciers_R23p2-5.5km'!$BD141:BV141))</f>
        <v>4.409052065879427E-2</v>
      </c>
      <c r="BU141" s="2">
        <f>SQRT(SUMSQ('(3) MB_Glaciers_R23p2-5.5km'!$BD141:BW141))</f>
        <v>4.5235919728086188E-2</v>
      </c>
      <c r="BV141" s="2">
        <f>SQRT(SUMSQ('(3) MB_Glaciers_R23p2-5.5km'!$BD141:BX141))</f>
        <v>4.6353024230659963E-2</v>
      </c>
      <c r="BW141" s="2">
        <f>SQRT(SUMSQ('(3) MB_Glaciers_R23p2-5.5km'!$BD141:BY141))</f>
        <v>4.7443832865931505E-2</v>
      </c>
      <c r="BX141" s="2">
        <f>SQRT(SUMSQ('(3) MB_Glaciers_R23p2-5.5km'!$BD141:BZ141))</f>
        <v>4.8510119549355218E-2</v>
      </c>
      <c r="BY141" s="2">
        <f>SQRT(SUMSQ('(3) MB_Glaciers_R23p2-5.5km'!$BD141:CA141))</f>
        <v>4.9553467289131528E-2</v>
      </c>
      <c r="BZ141" s="2">
        <f>SQRT(SUMSQ('(3) MB_Glaciers_R23p2-5.5km'!$BD141:CB141))</f>
        <v>5.0575295768362255E-2</v>
      </c>
      <c r="CA141" s="2">
        <f>SQRT(SUMSQ('(3) MB_Glaciers_R23p2-5.5km'!$BD141:CC141))</f>
        <v>5.1576884005721149E-2</v>
      </c>
      <c r="CB141" s="2">
        <f>SQRT(SUMSQ('(3) MB_Glaciers_R23p2-5.5km'!$BD141:CD141))</f>
        <v>5.2559389127176004E-2</v>
      </c>
      <c r="CC141" s="2">
        <f>SQRT(SUMSQ('(3) MB_Glaciers_R23p2-5.5km'!$BD141:CE141))</f>
        <v>5.3523862034649552E-2</v>
      </c>
      <c r="CD141" s="2">
        <f>SQRT(SUMSQ('(3) MB_Glaciers_R23p2-5.5km'!$BD141:CF141))</f>
        <v>5.4471260576440604E-2</v>
      </c>
      <c r="CE141" s="2">
        <f>SQRT(SUMSQ('(3) MB_Glaciers_R23p2-5.5km'!$BD141:CG141))</f>
        <v>5.540246068965516E-2</v>
      </c>
      <c r="CF141" s="2">
        <f>SQRT(SUMSQ('(3) MB_Glaciers_R23p2-5.5km'!$BD141:CH141))</f>
        <v>5.6318265883735077E-2</v>
      </c>
      <c r="CG141" s="2">
        <f>SQRT(SUMSQ('(3) MB_Glaciers_R23p2-5.5km'!$BD141:CI141))</f>
        <v>5.7219415357318809E-2</v>
      </c>
      <c r="CH141" s="2">
        <f>SQRT(SUMSQ('(3) MB_Glaciers_R23p2-5.5km'!$BD141:CJ141))</f>
        <v>5.8106590981709332E-2</v>
      </c>
      <c r="CI141" s="2">
        <f>SQRT(SUMSQ('(3) MB_Glaciers_R23p2-5.5km'!$BD141:CK141))</f>
        <v>5.8980423338578683E-2</v>
      </c>
      <c r="CJ141" s="2">
        <f>SQRT(SUMSQ('(3) MB_Glaciers_R23p2-5.5km'!$BD141:CL141))</f>
        <v>5.9841496963898302E-2</v>
      </c>
      <c r="CK141" s="2">
        <f>SQRT(SUMSQ('(3) MB_Glaciers_R23p2-5.5km'!$BD141:CM141))</f>
        <v>6.0690354922034707E-2</v>
      </c>
      <c r="CL141" s="2">
        <f>SQRT(SUMSQ('(3) MB_Glaciers_R23p2-5.5km'!$BD141:CN141))</f>
        <v>6.1527502811708809E-2</v>
      </c>
      <c r="CM141" s="2">
        <f>SQRT(SUMSQ('(3) MB_Glaciers_R23p2-5.5km'!$BD141:CO141))</f>
        <v>6.2353412287757988E-2</v>
      </c>
      <c r="CN141" s="2">
        <f>SQRT(SUMSQ('(3) MB_Glaciers_R23p2-5.5km'!$BD141:CP141))</f>
        <v>6.3168524168365853E-2</v>
      </c>
      <c r="CO141" s="2">
        <f>SQRT(SUMSQ('(3) MB_Glaciers_R23p2-5.5km'!$BD141:CQ141))</f>
        <v>6.3973251185880139E-2</v>
      </c>
      <c r="CP141" s="2">
        <f>SQRT(SUMSQ('(3) MB_Glaciers_R23p2-5.5km'!$BD141:CR141))</f>
        <v>6.4767980429947067E-2</v>
      </c>
      <c r="CQ141" s="2">
        <f>SQRT(SUMSQ('(3) MB_Glaciers_R23p2-5.5km'!$BD141:CS141))</f>
        <v>6.555307552400802E-2</v>
      </c>
      <c r="CR141" s="2">
        <f>SQRT(SUMSQ('(3) MB_Glaciers_R23p2-5.5km'!$BD141:CT141))</f>
        <v>6.6328878569885313E-2</v>
      </c>
      <c r="CS141" s="2">
        <f>SQRT(SUMSQ('(3) MB_Glaciers_R23p2-5.5km'!$BD141:CU141))</f>
        <v>6.7095711889962717E-2</v>
      </c>
      <c r="CT141" s="2">
        <f>SQRT(SUMSQ('(3) MB_Glaciers_R23p2-5.5km'!$BD141:CV141))</f>
        <v>6.7853879592129268E-2</v>
      </c>
      <c r="CU141" s="2">
        <f>SQRT(SUMSQ('(3) MB_Glaciers_R23p2-5.5km'!$BD141:CW141))</f>
        <v>6.8603668979038343E-2</v>
      </c>
      <c r="CV141" s="2">
        <f>SQRT(SUMSQ('(3) MB_Glaciers_R23p2-5.5km'!$BD141:CX141))</f>
        <v>6.934535182020321E-2</v>
      </c>
    </row>
    <row r="142" spans="1:100" ht="17" thickBot="1" x14ac:dyDescent="0.25">
      <c r="A142" s="172" t="s">
        <v>248</v>
      </c>
      <c r="B142" s="73" t="s">
        <v>190</v>
      </c>
      <c r="C142" s="173">
        <f>'(3) MB_Glaciers_R23p2-5.5km'!C142</f>
        <v>-1.01583578</v>
      </c>
      <c r="D142" s="173">
        <f>C142+'(3) MB_Glaciers_R23p2-5.5km'!D142</f>
        <v>2.8583284399999993</v>
      </c>
      <c r="E142" s="173">
        <f>D142+'(3) MB_Glaciers_R23p2-5.5km'!E142</f>
        <v>5.1924926599999992</v>
      </c>
      <c r="F142" s="173">
        <f>E142+'(3) MB_Glaciers_R23p2-5.5km'!F142</f>
        <v>5.656656879999999</v>
      </c>
      <c r="G142" s="173">
        <f>F142+'(3) MB_Glaciers_R23p2-5.5km'!G142</f>
        <v>5.6208210999999988</v>
      </c>
      <c r="H142" s="173">
        <f>G142+'(3) MB_Glaciers_R23p2-5.5km'!H142</f>
        <v>8.1849853199999991</v>
      </c>
      <c r="I142" s="173">
        <f>H142+'(3) MB_Glaciers_R23p2-5.5km'!I142</f>
        <v>8.3791495399999985</v>
      </c>
      <c r="J142" s="173">
        <f>I142+'(3) MB_Glaciers_R23p2-5.5km'!J142</f>
        <v>7.8433137599999982</v>
      </c>
      <c r="K142" s="173">
        <f>J142+'(3) MB_Glaciers_R23p2-5.5km'!K142</f>
        <v>7.0674779799999978</v>
      </c>
      <c r="L142" s="173">
        <f>K142+'(3) MB_Glaciers_R23p2-5.5km'!L142</f>
        <v>7.8216421999999977</v>
      </c>
      <c r="M142" s="173">
        <f>L142+'(3) MB_Glaciers_R23p2-5.5km'!M142</f>
        <v>7.6158064199999975</v>
      </c>
      <c r="N142" s="173">
        <f>M142+'(3) MB_Glaciers_R23p2-5.5km'!N142</f>
        <v>9.299970639999998</v>
      </c>
      <c r="O142" s="173">
        <f>N142+'(3) MB_Glaciers_R23p2-5.5km'!O142</f>
        <v>11.594134859999997</v>
      </c>
      <c r="P142" s="173">
        <f>O142+'(3) MB_Glaciers_R23p2-5.5km'!P142</f>
        <v>10.308299079999998</v>
      </c>
      <c r="Q142" s="173">
        <f>P142+'(3) MB_Glaciers_R23p2-5.5km'!Q142</f>
        <v>7.702463299999998</v>
      </c>
      <c r="R142" s="173">
        <f>Q142+'(3) MB_Glaciers_R23p2-5.5km'!R142</f>
        <v>9.0966275199999984</v>
      </c>
      <c r="S142" s="173">
        <f>R142+'(3) MB_Glaciers_R23p2-5.5km'!S142</f>
        <v>11.000791739999999</v>
      </c>
      <c r="T142" s="173">
        <f>S142+'(3) MB_Glaciers_R23p2-5.5km'!T142</f>
        <v>12.524955959999998</v>
      </c>
      <c r="U142" s="173">
        <f>T142+'(3) MB_Glaciers_R23p2-5.5km'!U142</f>
        <v>13.209120179999998</v>
      </c>
      <c r="V142" s="173">
        <f>U142+'(3) MB_Glaciers_R23p2-5.5km'!V142</f>
        <v>12.243284399999997</v>
      </c>
      <c r="W142" s="173">
        <f>V142+'(3) MB_Glaciers_R23p2-5.5km'!W142</f>
        <v>14.807448619999997</v>
      </c>
      <c r="X142" s="173">
        <f>W142+'(3) MB_Glaciers_R23p2-5.5km'!X142</f>
        <v>18.011612839999998</v>
      </c>
      <c r="Y142" s="173">
        <f>X142+'(3) MB_Glaciers_R23p2-5.5km'!Y142</f>
        <v>15.595777059999998</v>
      </c>
      <c r="Z142" s="173">
        <f>Y142+'(3) MB_Glaciers_R23p2-5.5km'!Z142</f>
        <v>17.229941279999998</v>
      </c>
      <c r="AA142" s="173">
        <f>Z142+'(3) MB_Glaciers_R23p2-5.5km'!AA142</f>
        <v>18.434105499999998</v>
      </c>
      <c r="AB142" s="173">
        <f>AA142+'(3) MB_Glaciers_R23p2-5.5km'!AB142</f>
        <v>18.798269719999997</v>
      </c>
      <c r="AC142" s="173">
        <f>AB142+'(3) MB_Glaciers_R23p2-5.5km'!AC142</f>
        <v>19.232433939999996</v>
      </c>
      <c r="AD142" s="173">
        <f>AC142+'(3) MB_Glaciers_R23p2-5.5km'!AD142</f>
        <v>14.826598159999996</v>
      </c>
      <c r="AE142" s="173">
        <f>AD142+'(3) MB_Glaciers_R23p2-5.5km'!AE142</f>
        <v>13.170762379999996</v>
      </c>
      <c r="AF142" s="173">
        <f>AE142+'(3) MB_Glaciers_R23p2-5.5km'!AF142</f>
        <v>13.374926599999995</v>
      </c>
      <c r="AG142" s="173">
        <f>AF142+'(3) MB_Glaciers_R23p2-5.5km'!AG142</f>
        <v>10.329090819999994</v>
      </c>
      <c r="AH142" s="173">
        <f>AG142+'(3) MB_Glaciers_R23p2-5.5km'!AH142</f>
        <v>3.6932550399999942</v>
      </c>
      <c r="AI142" s="173">
        <f>AH142+'(3) MB_Glaciers_R23p2-5.5km'!AI142</f>
        <v>-3.0425807400000053</v>
      </c>
      <c r="AJ142" s="173">
        <f>AI142+'(3) MB_Glaciers_R23p2-5.5km'!AJ142</f>
        <v>-8.9684165200000052</v>
      </c>
      <c r="AK142" s="173">
        <f>AJ142+'(3) MB_Glaciers_R23p2-5.5km'!AK142</f>
        <v>-12.954252300000006</v>
      </c>
      <c r="AL142" s="173">
        <f>AK142+'(3) MB_Glaciers_R23p2-5.5km'!AL142</f>
        <v>-13.480088080000005</v>
      </c>
      <c r="AM142" s="173">
        <f>AL142+'(3) MB_Glaciers_R23p2-5.5km'!AM142</f>
        <v>-19.195923860000004</v>
      </c>
      <c r="AN142" s="173">
        <f>AM142+'(3) MB_Glaciers_R23p2-5.5km'!AN142</f>
        <v>-24.411759640000003</v>
      </c>
      <c r="AO142" s="173">
        <f>AN142+'(3) MB_Glaciers_R23p2-5.5km'!AO142</f>
        <v>-31.207595420000004</v>
      </c>
      <c r="AP142" s="173">
        <f>AO142+'(3) MB_Glaciers_R23p2-5.5km'!AP142</f>
        <v>-35.243431200000003</v>
      </c>
      <c r="AQ142" s="173">
        <f>AP142+'(3) MB_Glaciers_R23p2-5.5km'!AQ142</f>
        <v>-43.749266980000002</v>
      </c>
      <c r="AR142" s="173">
        <f>AQ142+'(3) MB_Glaciers_R23p2-5.5km'!AR142</f>
        <v>-51.475102759999999</v>
      </c>
      <c r="AS142" s="173">
        <f>AR142+'(3) MB_Glaciers_R23p2-5.5km'!AS142</f>
        <v>-52.220938539999999</v>
      </c>
      <c r="AT142" s="173">
        <f>AS142+'(3) MB_Glaciers_R23p2-5.5km'!AT142</f>
        <v>-56.706774320000001</v>
      </c>
      <c r="AU142" s="173">
        <f>AT142+'(3) MB_Glaciers_R23p2-5.5km'!AU142</f>
        <v>-65.592610100000002</v>
      </c>
      <c r="AV142" s="173">
        <f>AU142+'(3) MB_Glaciers_R23p2-5.5km'!AV142</f>
        <v>-71.918445880000007</v>
      </c>
      <c r="AW142" s="76">
        <f>AV142+'(3) MB_Glaciers_R23p2-5.5km'!AW142</f>
        <v>-75.654281660000009</v>
      </c>
      <c r="AX142" s="41"/>
      <c r="AY142" s="77"/>
      <c r="AZ142" s="41"/>
      <c r="BA142" s="41"/>
      <c r="BB142" s="76">
        <f>SQRT('(5) year_D_R23p2-5.5km'!BN140^2+'(5) year_D_R23p2-5.5km'!$M140^2)</f>
        <v>0.18038517163275938</v>
      </c>
      <c r="BC142" s="76">
        <f>SQRT(SUMSQ('(3) MB_Glaciers_R23p2-5.5km'!$BD142:BE142))</f>
        <v>0.25510315617404683</v>
      </c>
      <c r="BD142" s="76">
        <f>SQRT(SUMSQ('(3) MB_Glaciers_R23p2-5.5km'!$BD142:BF142))</f>
        <v>0.31243628219997144</v>
      </c>
      <c r="BE142" s="76">
        <f>SQRT(SUMSQ('(3) MB_Glaciers_R23p2-5.5km'!$BD142:BG142))</f>
        <v>0.36077034326551877</v>
      </c>
      <c r="BF142" s="76">
        <f>SQRT(SUMSQ('(3) MB_Glaciers_R23p2-5.5km'!$BD142:BH142))</f>
        <v>0.40335350590381674</v>
      </c>
      <c r="BG142" s="76">
        <f>SQRT(SUMSQ('(3) MB_Glaciers_R23p2-5.5km'!$BD142:BI142))</f>
        <v>0.44185162766462721</v>
      </c>
      <c r="BH142" s="76">
        <f>SQRT(SUMSQ('(3) MB_Glaciers_R23p2-5.5km'!$BD142:BJ142))</f>
        <v>0.47725430434398436</v>
      </c>
      <c r="BI142" s="76">
        <f>SQRT(SUMSQ('(3) MB_Glaciers_R23p2-5.5km'!$BD142:BK142))</f>
        <v>0.51020631234809366</v>
      </c>
      <c r="BJ142" s="76">
        <f>SQRT(SUMSQ('(3) MB_Glaciers_R23p2-5.5km'!$BD142:BL142))</f>
        <v>0.54115551489827818</v>
      </c>
      <c r="BK142" s="76">
        <f>SQRT(SUMSQ('(3) MB_Glaciers_R23p2-5.5km'!$BD142:BM142))</f>
        <v>0.57042799847991388</v>
      </c>
      <c r="BL142" s="76">
        <f>SQRT(SUMSQ('(3) MB_Glaciers_R23p2-5.5km'!$BD142:BN142))</f>
        <v>0.59826993204972345</v>
      </c>
      <c r="BM142" s="76">
        <f>SQRT(SUMSQ('(3) MB_Glaciers_R23p2-5.5km'!$BD142:BO142))</f>
        <v>0.62487256439994288</v>
      </c>
      <c r="BN142" s="76">
        <f>SQRT(SUMSQ('(3) MB_Glaciers_R23p2-5.5km'!$BD142:BP142))</f>
        <v>0.65038798565528622</v>
      </c>
      <c r="BO142" s="76">
        <f>SQRT(SUMSQ('(3) MB_Glaciers_R23p2-5.5km'!$BD142:BQ142))</f>
        <v>0.67493950990419938</v>
      </c>
      <c r="BP142" s="76">
        <f>SQRT(SUMSQ('(3) MB_Glaciers_R23p2-5.5km'!$BD142:BR142))</f>
        <v>0.6986287656364436</v>
      </c>
      <c r="BQ142" s="76">
        <f>SQRT(SUMSQ('(3) MB_Glaciers_R23p2-5.5km'!$BD142:BS142))</f>
        <v>0.72154068653103753</v>
      </c>
      <c r="BR142" s="76">
        <f>SQRT(SUMSQ('(3) MB_Glaciers_R23p2-5.5km'!$BD142:BT142))</f>
        <v>0.74374711593703746</v>
      </c>
      <c r="BS142" s="76">
        <f>SQRT(SUMSQ('(3) MB_Glaciers_R23p2-5.5km'!$BD142:BU142))</f>
        <v>0.76530946852214043</v>
      </c>
      <c r="BT142" s="76">
        <f>SQRT(SUMSQ('(3) MB_Glaciers_R23p2-5.5km'!$BD142:BV142))</f>
        <v>0.78628073406043797</v>
      </c>
      <c r="BU142" s="76">
        <f>SQRT(SUMSQ('(3) MB_Glaciers_R23p2-5.5km'!$BD142:BW142))</f>
        <v>0.80670701180763349</v>
      </c>
      <c r="BV142" s="76">
        <f>SQRT(SUMSQ('(3) MB_Glaciers_R23p2-5.5km'!$BD142:BX142))</f>
        <v>0.82662870325472082</v>
      </c>
      <c r="BW142" s="76">
        <f>SQRT(SUMSQ('(3) MB_Glaciers_R23p2-5.5km'!$BD142:BY142))</f>
        <v>0.84608145186474892</v>
      </c>
      <c r="BX142" s="76">
        <f>SQRT(SUMSQ('(3) MB_Glaciers_R23p2-5.5km'!$BD142:BZ142))</f>
        <v>0.86509689245456278</v>
      </c>
      <c r="BY142" s="76">
        <f>SQRT(SUMSQ('(3) MB_Glaciers_R23p2-5.5km'!$BD142:CA142))</f>
        <v>0.88370325532925442</v>
      </c>
      <c r="BZ142" s="76">
        <f>SQRT(SUMSQ('(3) MB_Glaciers_R23p2-5.5km'!$BD142:CB142))</f>
        <v>0.90192585816379689</v>
      </c>
      <c r="CA142" s="76">
        <f>SQRT(SUMSQ('(3) MB_Glaciers_R23p2-5.5km'!$BD142:CC142))</f>
        <v>0.91978751011822379</v>
      </c>
      <c r="CB142" s="76">
        <f>SQRT(SUMSQ('(3) MB_Glaciers_R23p2-5.5km'!$BD142:CD142))</f>
        <v>0.93730884659991431</v>
      </c>
      <c r="CC142" s="76">
        <f>SQRT(SUMSQ('(3) MB_Glaciers_R23p2-5.5km'!$BD142:CE142))</f>
        <v>0.95450860868796872</v>
      </c>
      <c r="CD142" s="76">
        <f>SQRT(SUMSQ('(3) MB_Glaciers_R23p2-5.5km'!$BD142:CF142))</f>
        <v>0.97140387800565309</v>
      </c>
      <c r="CE142" s="76">
        <f>SQRT(SUMSQ('(3) MB_Glaciers_R23p2-5.5km'!$BD142:CG142))</f>
        <v>0.98801027542703312</v>
      </c>
      <c r="CF142" s="76">
        <f>SQRT(SUMSQ('(3) MB_Glaciers_R23p2-5.5km'!$BD142:CH142))</f>
        <v>1.0043421301998547</v>
      </c>
      <c r="CG142" s="76">
        <f>SQRT(SUMSQ('(3) MB_Glaciers_R23p2-5.5km'!$BD142:CI142))</f>
        <v>1.0204126246961873</v>
      </c>
      <c r="CH142" s="76">
        <f>SQRT(SUMSQ('(3) MB_Glaciers_R23p2-5.5km'!$BD142:CJ142))</f>
        <v>1.0362339189509009</v>
      </c>
      <c r="CI142" s="76">
        <f>SQRT(SUMSQ('(3) MB_Glaciers_R23p2-5.5km'!$BD142:CK142))</f>
        <v>1.0518172583340333</v>
      </c>
      <c r="CJ142" s="76">
        <f>SQRT(SUMSQ('(3) MB_Glaciers_R23p2-5.5km'!$BD142:CL142))</f>
        <v>1.0671730670675224</v>
      </c>
      <c r="CK142" s="76">
        <f>SQRT(SUMSQ('(3) MB_Glaciers_R23p2-5.5km'!$BD142:CM142))</f>
        <v>1.0823110297965566</v>
      </c>
      <c r="CL142" s="76">
        <f>SQRT(SUMSQ('(3) MB_Glaciers_R23p2-5.5km'!$BD142:CN142))</f>
        <v>1.0972401630291624</v>
      </c>
      <c r="CM142" s="76">
        <f>SQRT(SUMSQ('(3) MB_Glaciers_R23p2-5.5km'!$BD142:CO142))</f>
        <v>1.1119688779409445</v>
      </c>
      <c r="CN142" s="76">
        <f>SQRT(SUMSQ('(3) MB_Glaciers_R23p2-5.5km'!$BD142:CP142))</f>
        <v>1.1265050357873343</v>
      </c>
      <c r="CO142" s="76">
        <f>SQRT(SUMSQ('(3) MB_Glaciers_R23p2-5.5km'!$BD142:CQ142))</f>
        <v>1.1408559969598282</v>
      </c>
      <c r="CP142" s="76">
        <f>SQRT(SUMSQ('(3) MB_Glaciers_R23p2-5.5km'!$BD142:CR142))</f>
        <v>1.1550286645552064</v>
      </c>
      <c r="CQ142" s="76">
        <f>SQRT(SUMSQ('(3) MB_Glaciers_R23p2-5.5km'!$BD142:CS142))</f>
        <v>1.1690295231897112</v>
      </c>
      <c r="CR142" s="76">
        <f>SQRT(SUMSQ('(3) MB_Glaciers_R23p2-5.5km'!$BD142:CT142))</f>
        <v>1.1828646736774853</v>
      </c>
      <c r="CS142" s="76">
        <f>SQRT(SUMSQ('(3) MB_Glaciers_R23p2-5.5km'!$BD142:CU142))</f>
        <v>1.1965398640994473</v>
      </c>
      <c r="CT142" s="76">
        <f>SQRT(SUMSQ('(3) MB_Glaciers_R23p2-5.5km'!$BD142:CV142))</f>
        <v>1.2100605177114507</v>
      </c>
      <c r="CU142" s="76">
        <f>SQRT(SUMSQ('(3) MB_Glaciers_R23p2-5.5km'!$BD142:CW142))</f>
        <v>1.2234317580760623</v>
      </c>
      <c r="CV142" s="76">
        <f>SQRT(SUMSQ('(3) MB_Glaciers_R23p2-5.5km'!$BD142:CX142))</f>
        <v>1.2366584317482594</v>
      </c>
    </row>
    <row r="143" spans="1:100" x14ac:dyDescent="0.2">
      <c r="A143" s="169" t="s">
        <v>235</v>
      </c>
      <c r="B143" s="3" t="s">
        <v>197</v>
      </c>
      <c r="C143" s="170">
        <f>'(3) MB_Glaciers_R23p2-5.5km'!C143</f>
        <v>-1.5</v>
      </c>
      <c r="D143" s="170">
        <f>C143+'(3) MB_Glaciers_R23p2-5.5km'!D143</f>
        <v>-0.63</v>
      </c>
      <c r="E143" s="170">
        <f>D143+'(3) MB_Glaciers_R23p2-5.5km'!E143</f>
        <v>-0.97</v>
      </c>
      <c r="F143" s="170">
        <f>E143+'(3) MB_Glaciers_R23p2-5.5km'!F143</f>
        <v>-2.2800000000000002</v>
      </c>
      <c r="G143" s="170">
        <f>F143+'(3) MB_Glaciers_R23p2-5.5km'!G143</f>
        <v>-2.85</v>
      </c>
      <c r="H143" s="170">
        <f>G143+'(3) MB_Glaciers_R23p2-5.5km'!H143</f>
        <v>-3.2600000000000002</v>
      </c>
      <c r="I143" s="170">
        <f>H143+'(3) MB_Glaciers_R23p2-5.5km'!I143</f>
        <v>-2.66</v>
      </c>
      <c r="J143" s="170">
        <f>I143+'(3) MB_Glaciers_R23p2-5.5km'!J143</f>
        <v>-4.82</v>
      </c>
      <c r="K143" s="170">
        <f>J143+'(3) MB_Glaciers_R23p2-5.5km'!K143</f>
        <v>-5.9700000000000006</v>
      </c>
      <c r="L143" s="170">
        <f>K143+'(3) MB_Glaciers_R23p2-5.5km'!L143</f>
        <v>-6.8800000000000008</v>
      </c>
      <c r="M143" s="170">
        <f>L143+'(3) MB_Glaciers_R23p2-5.5km'!M143</f>
        <v>-8.4400000000000013</v>
      </c>
      <c r="N143" s="170">
        <f>M143+'(3) MB_Glaciers_R23p2-5.5km'!N143</f>
        <v>-8.56</v>
      </c>
      <c r="O143" s="170">
        <f>N143+'(3) MB_Glaciers_R23p2-5.5km'!O143</f>
        <v>-7.74</v>
      </c>
      <c r="P143" s="170">
        <f>O143+'(3) MB_Glaciers_R23p2-5.5km'!P143</f>
        <v>-9.8000000000000007</v>
      </c>
      <c r="Q143" s="170">
        <f>P143+'(3) MB_Glaciers_R23p2-5.5km'!Q143</f>
        <v>-11.84</v>
      </c>
      <c r="R143" s="170">
        <f>Q143+'(3) MB_Glaciers_R23p2-5.5km'!R143</f>
        <v>-10.53</v>
      </c>
      <c r="S143" s="170">
        <f>R143+'(3) MB_Glaciers_R23p2-5.5km'!S143</f>
        <v>-10.41</v>
      </c>
      <c r="T143" s="170">
        <f>S143+'(3) MB_Glaciers_R23p2-5.5km'!T143</f>
        <v>-11.49</v>
      </c>
      <c r="U143" s="170">
        <f>T143+'(3) MB_Glaciers_R23p2-5.5km'!U143</f>
        <v>-14.08</v>
      </c>
      <c r="V143" s="170">
        <f>U143+'(3) MB_Glaciers_R23p2-5.5km'!V143</f>
        <v>-16.350000000000001</v>
      </c>
      <c r="W143" s="170">
        <f>V143+'(3) MB_Glaciers_R23p2-5.5km'!W143</f>
        <v>-16</v>
      </c>
      <c r="X143" s="170">
        <f>W143+'(3) MB_Glaciers_R23p2-5.5km'!X143</f>
        <v>-16.260000000000002</v>
      </c>
      <c r="Y143" s="170">
        <f>X143+'(3) MB_Glaciers_R23p2-5.5km'!Y143</f>
        <v>-19.060000000000002</v>
      </c>
      <c r="Z143" s="170">
        <f>Y143+'(3) MB_Glaciers_R23p2-5.5km'!Z143</f>
        <v>-21.28</v>
      </c>
      <c r="AA143" s="170">
        <f>Z143+'(3) MB_Glaciers_R23p2-5.5km'!AA143</f>
        <v>-21.330000000000002</v>
      </c>
      <c r="AB143" s="170">
        <f>AA143+'(3) MB_Glaciers_R23p2-5.5km'!AB143</f>
        <v>-24</v>
      </c>
      <c r="AC143" s="170">
        <f>AB143+'(3) MB_Glaciers_R23p2-5.5km'!AC143</f>
        <v>-23.58</v>
      </c>
      <c r="AD143" s="170">
        <f>AC143+'(3) MB_Glaciers_R23p2-5.5km'!AD143</f>
        <v>-27.119999999999997</v>
      </c>
      <c r="AE143" s="170">
        <f>AD143+'(3) MB_Glaciers_R23p2-5.5km'!AE143</f>
        <v>-28.569999999999997</v>
      </c>
      <c r="AF143" s="170">
        <f>AE143+'(3) MB_Glaciers_R23p2-5.5km'!AF143</f>
        <v>-30.139999999999997</v>
      </c>
      <c r="AG143" s="170">
        <f>AF143+'(3) MB_Glaciers_R23p2-5.5km'!AG143</f>
        <v>-33.459999999999994</v>
      </c>
      <c r="AH143" s="170">
        <f>AG143+'(3) MB_Glaciers_R23p2-5.5km'!AH143</f>
        <v>-38.549999999999997</v>
      </c>
      <c r="AI143" s="170">
        <f>AH143+'(3) MB_Glaciers_R23p2-5.5km'!AI143</f>
        <v>-43.379999999999995</v>
      </c>
      <c r="AJ143" s="170">
        <f>AI143+'(3) MB_Glaciers_R23p2-5.5km'!AJ143</f>
        <v>-48.879999999999995</v>
      </c>
      <c r="AK143" s="170">
        <f>AJ143+'(3) MB_Glaciers_R23p2-5.5km'!AK143</f>
        <v>-51.059999999999995</v>
      </c>
      <c r="AL143" s="170">
        <f>AK143+'(3) MB_Glaciers_R23p2-5.5km'!AL143</f>
        <v>-52.87</v>
      </c>
      <c r="AM143" s="170">
        <f>AL143+'(3) MB_Glaciers_R23p2-5.5km'!AM143</f>
        <v>-58.809999999999995</v>
      </c>
      <c r="AN143" s="170">
        <f>AM143+'(3) MB_Glaciers_R23p2-5.5km'!AN143</f>
        <v>-63.3</v>
      </c>
      <c r="AO143" s="170">
        <f>AN143+'(3) MB_Glaciers_R23p2-5.5km'!AO143</f>
        <v>-66.81</v>
      </c>
      <c r="AP143" s="170">
        <f>AO143+'(3) MB_Glaciers_R23p2-5.5km'!AP143</f>
        <v>-70.47</v>
      </c>
      <c r="AQ143" s="170">
        <f>AP143+'(3) MB_Glaciers_R23p2-5.5km'!AQ143</f>
        <v>-74.7</v>
      </c>
      <c r="AR143" s="170">
        <f>AQ143+'(3) MB_Glaciers_R23p2-5.5km'!AR143</f>
        <v>-80.44</v>
      </c>
      <c r="AS143" s="170">
        <f>AR143+'(3) MB_Glaciers_R23p2-5.5km'!AS143</f>
        <v>-82.7</v>
      </c>
      <c r="AT143" s="170">
        <f>AS143+'(3) MB_Glaciers_R23p2-5.5km'!AT143</f>
        <v>-84.04</v>
      </c>
      <c r="AU143" s="170">
        <f>AT143+'(3) MB_Glaciers_R23p2-5.5km'!AU143</f>
        <v>-89.18</v>
      </c>
      <c r="AV143" s="170">
        <f>AU143+'(3) MB_Glaciers_R23p2-5.5km'!AV143</f>
        <v>-95.14</v>
      </c>
      <c r="AW143" s="2">
        <f>AV143+'(3) MB_Glaciers_R23p2-5.5km'!AW143</f>
        <v>-97.53</v>
      </c>
      <c r="BB143" s="2">
        <f>SQRT('(5) year_D_R23p2-5.5km'!BN141^2+'(5) year_D_R23p2-5.5km'!$M141^2)</f>
        <v>9.4383449119572582E-2</v>
      </c>
      <c r="BC143" s="2">
        <f>SQRT(SUMSQ('(3) MB_Glaciers_R23p2-5.5km'!$BD143:BE143))</f>
        <v>0.1334783538084505</v>
      </c>
      <c r="BD143" s="2">
        <f>SQRT(SUMSQ('(3) MB_Glaciers_R23p2-5.5km'!$BD143:BF143))</f>
        <v>0.16347692926869173</v>
      </c>
      <c r="BE143" s="2">
        <f>SQRT(SUMSQ('(3) MB_Glaciers_R23p2-5.5km'!$BD143:BG143))</f>
        <v>0.18876689823914516</v>
      </c>
      <c r="BF143" s="2">
        <f>SQRT(SUMSQ('(3) MB_Glaciers_R23p2-5.5km'!$BD143:BH143))</f>
        <v>0.21104780818225696</v>
      </c>
      <c r="BG143" s="2">
        <f>SQRT(SUMSQ('(3) MB_Glaciers_R23p2-5.5km'!$BD143:BI143))</f>
        <v>0.231191290506891</v>
      </c>
      <c r="BH143" s="2">
        <f>SQRT(SUMSQ('(3) MB_Glaciers_R23p2-5.5km'!$BD143:BJ143))</f>
        <v>0.24971513425090722</v>
      </c>
      <c r="BI143" s="2">
        <f>SQRT(SUMSQ('(3) MB_Glaciers_R23p2-5.5km'!$BD143:BK143))</f>
        <v>0.26695670761690099</v>
      </c>
      <c r="BJ143" s="2">
        <f>SQRT(SUMSQ('(3) MB_Glaciers_R23p2-5.5km'!$BD143:BL143))</f>
        <v>0.28315034735871769</v>
      </c>
      <c r="BK143" s="2">
        <f>SQRT(SUMSQ('(3) MB_Glaciers_R23p2-5.5km'!$BD143:BM143))</f>
        <v>0.29846667264046323</v>
      </c>
      <c r="BL143" s="2">
        <f>SQRT(SUMSQ('(3) MB_Glaciers_R23p2-5.5km'!$BD143:BN143))</f>
        <v>0.31303448714922194</v>
      </c>
      <c r="BM143" s="2">
        <f>SQRT(SUMSQ('(3) MB_Glaciers_R23p2-5.5km'!$BD143:BO143))</f>
        <v>0.3269538585373834</v>
      </c>
      <c r="BN143" s="2">
        <f>SQRT(SUMSQ('(3) MB_Glaciers_R23p2-5.5km'!$BD143:BP143))</f>
        <v>0.34030436535576541</v>
      </c>
      <c r="BO143" s="2">
        <f>SQRT(SUMSQ('(3) MB_Glaciers_R23p2-5.5km'!$BD143:BQ143))</f>
        <v>0.35315052958745113</v>
      </c>
      <c r="BP143" s="2">
        <f>SQRT(SUMSQ('(3) MB_Glaciers_R23p2-5.5km'!$BD143:BR143))</f>
        <v>0.36554552659771966</v>
      </c>
      <c r="BQ143" s="2">
        <f>SQRT(SUMSQ('(3) MB_Glaciers_R23p2-5.5km'!$BD143:BS143))</f>
        <v>0.37753379647829027</v>
      </c>
      <c r="BR143" s="2">
        <f>SQRT(SUMSQ('(3) MB_Glaciers_R23p2-5.5km'!$BD143:BT143))</f>
        <v>0.38915293003010792</v>
      </c>
      <c r="BS143" s="2">
        <f>SQRT(SUMSQ('(3) MB_Glaciers_R23p2-5.5km'!$BD143:BU143))</f>
        <v>0.40043506142535146</v>
      </c>
      <c r="BT143" s="2">
        <f>SQRT(SUMSQ('(3) MB_Glaciers_R23p2-5.5km'!$BD143:BV143))</f>
        <v>0.41140791665502979</v>
      </c>
      <c r="BU143" s="2">
        <f>SQRT(SUMSQ('(3) MB_Glaciers_R23p2-5.5km'!$BD143:BW143))</f>
        <v>0.42209561636451387</v>
      </c>
      <c r="BV143" s="2">
        <f>SQRT(SUMSQ('(3) MB_Glaciers_R23p2-5.5km'!$BD143:BX143))</f>
        <v>0.43251929994145444</v>
      </c>
      <c r="BW143" s="2">
        <f>SQRT(SUMSQ('(3) MB_Glaciers_R23p2-5.5km'!$BD143:BY143))</f>
        <v>0.44269761721693596</v>
      </c>
      <c r="BX143" s="2">
        <f>SQRT(SUMSQ('(3) MB_Glaciers_R23p2-5.5km'!$BD143:BZ143))</f>
        <v>0.45264712056662826</v>
      </c>
      <c r="BY143" s="2">
        <f>SQRT(SUMSQ('(3) MB_Glaciers_R23p2-5.5km'!$BD143:CA143))</f>
        <v>0.46238258101378199</v>
      </c>
      <c r="BZ143" s="2">
        <f>SQRT(SUMSQ('(3) MB_Glaciers_R23p2-5.5km'!$BD143:CB143))</f>
        <v>0.47191724559786286</v>
      </c>
      <c r="CA143" s="2">
        <f>SQRT(SUMSQ('(3) MB_Glaciers_R23p2-5.5km'!$BD143:CC143))</f>
        <v>0.48126304882089227</v>
      </c>
      <c r="CB143" s="2">
        <f>SQRT(SUMSQ('(3) MB_Glaciers_R23p2-5.5km'!$BD143:CD143))</f>
        <v>0.49043078780607513</v>
      </c>
      <c r="CC143" s="2">
        <f>SQRT(SUMSQ('(3) MB_Glaciers_R23p2-5.5km'!$BD143:CE143))</f>
        <v>0.49943026850181443</v>
      </c>
      <c r="CD143" s="2">
        <f>SQRT(SUMSQ('(3) MB_Glaciers_R23p2-5.5km'!$BD143:CF143))</f>
        <v>0.50827042857469229</v>
      </c>
      <c r="CE143" s="2">
        <f>SQRT(SUMSQ('(3) MB_Glaciers_R23p2-5.5km'!$BD143:CG143))</f>
        <v>0.51695944137931005</v>
      </c>
      <c r="CF143" s="2">
        <f>SQRT(SUMSQ('(3) MB_Glaciers_R23p2-5.5km'!$BD143:CH143))</f>
        <v>0.52550480444893677</v>
      </c>
      <c r="CG143" s="2">
        <f>SQRT(SUMSQ('(3) MB_Glaciers_R23p2-5.5km'!$BD143:CI143))</f>
        <v>0.53391341523380198</v>
      </c>
      <c r="CH143" s="2">
        <f>SQRT(SUMSQ('(3) MB_Glaciers_R23p2-5.5km'!$BD143:CJ143))</f>
        <v>0.54219163626371925</v>
      </c>
      <c r="CI143" s="2">
        <f>SQRT(SUMSQ('(3) MB_Glaciers_R23p2-5.5km'!$BD143:CK143))</f>
        <v>0.55034535148580677</v>
      </c>
      <c r="CJ143" s="2">
        <f>SQRT(SUMSQ('(3) MB_Glaciers_R23p2-5.5km'!$BD143:CL143))</f>
        <v>0.55838001519551472</v>
      </c>
      <c r="CK143" s="2">
        <f>SQRT(SUMSQ('(3) MB_Glaciers_R23p2-5.5km'!$BD143:CM143))</f>
        <v>0.5663006947174356</v>
      </c>
      <c r="CL143" s="2">
        <f>SQRT(SUMSQ('(3) MB_Glaciers_R23p2-5.5km'!$BD143:CN143))</f>
        <v>0.57411210778484467</v>
      </c>
      <c r="CM143" s="2">
        <f>SQRT(SUMSQ('(3) MB_Glaciers_R23p2-5.5km'!$BD143:CO143))</f>
        <v>0.58181865540120326</v>
      </c>
      <c r="CN143" s="2">
        <f>SQRT(SUMSQ('(3) MB_Glaciers_R23p2-5.5km'!$BD143:CP143))</f>
        <v>0.58942445083366801</v>
      </c>
      <c r="CO143" s="2">
        <f>SQRT(SUMSQ('(3) MB_Glaciers_R23p2-5.5km'!$BD143:CQ143))</f>
        <v>0.59693334528092667</v>
      </c>
      <c r="CP143" s="2">
        <f>SQRT(SUMSQ('(3) MB_Glaciers_R23p2-5.5km'!$BD143:CR143))</f>
        <v>0.60434895067004546</v>
      </c>
      <c r="CQ143" s="2">
        <f>SQRT(SUMSQ('(3) MB_Glaciers_R23p2-5.5km'!$BD143:CS143))</f>
        <v>0.61167465996532178</v>
      </c>
      <c r="CR143" s="2">
        <f>SQRT(SUMSQ('(3) MB_Glaciers_R23p2-5.5km'!$BD143:CT143))</f>
        <v>0.61891366531318326</v>
      </c>
      <c r="CS143" s="2">
        <f>SQRT(SUMSQ('(3) MB_Glaciers_R23p2-5.5km'!$BD143:CU143))</f>
        <v>0.62606897429844421</v>
      </c>
      <c r="CT143" s="2">
        <f>SQRT(SUMSQ('(3) MB_Glaciers_R23p2-5.5km'!$BD143:CV143))</f>
        <v>0.63314342454677119</v>
      </c>
      <c r="CU143" s="2">
        <f>SQRT(SUMSQ('(3) MB_Glaciers_R23p2-5.5km'!$BD143:CW143))</f>
        <v>0.6401396968744556</v>
      </c>
      <c r="CV143" s="2">
        <f>SQRT(SUMSQ('(3) MB_Glaciers_R23p2-5.5km'!$BD143:CX143))</f>
        <v>0.64706032715831596</v>
      </c>
    </row>
    <row r="144" spans="1:100" x14ac:dyDescent="0.2">
      <c r="A144" s="169" t="s">
        <v>44</v>
      </c>
      <c r="B144" s="3" t="s">
        <v>197</v>
      </c>
      <c r="C144" s="170">
        <f>'(3) MB_Glaciers_R23p2-5.5km'!C144</f>
        <v>-1.7465066107999974</v>
      </c>
      <c r="D144" s="170">
        <f>C144+'(3) MB_Glaciers_R23p2-5.5km'!D144</f>
        <v>3.4769867784000041</v>
      </c>
      <c r="E144" s="170">
        <f>D144+'(3) MB_Glaciers_R23p2-5.5km'!E144</f>
        <v>1.7482128620000061</v>
      </c>
      <c r="F144" s="170">
        <f>E144+'(3) MB_Glaciers_R23p2-5.5km'!F144</f>
        <v>-0.73454226219999086</v>
      </c>
      <c r="G144" s="170">
        <f>F144+'(3) MB_Glaciers_R23p2-5.5km'!G144</f>
        <v>-2.5464471467999878</v>
      </c>
      <c r="H144" s="170">
        <f>G144+'(3) MB_Glaciers_R23p2-5.5km'!H144</f>
        <v>-1.9700659335999848</v>
      </c>
      <c r="I144" s="170">
        <f>H144+'(3) MB_Glaciers_R23p2-5.5km'!I144</f>
        <v>-3.7953986225999827</v>
      </c>
      <c r="J144" s="170">
        <f>I144+'(3) MB_Glaciers_R23p2-5.5km'!J144</f>
        <v>-8.3624452137999814</v>
      </c>
      <c r="K144" s="170">
        <f>J144+'(3) MB_Glaciers_R23p2-5.5km'!K144</f>
        <v>-6.0694918049999789</v>
      </c>
      <c r="L144" s="170">
        <f>K144+'(3) MB_Glaciers_R23p2-5.5km'!L144</f>
        <v>-7.4982522983999775</v>
      </c>
      <c r="M144" s="170">
        <f>L144+'(3) MB_Glaciers_R23p2-5.5km'!M144</f>
        <v>-7.1587266939999754</v>
      </c>
      <c r="N144" s="170">
        <f>M144+'(3) MB_Glaciers_R23p2-5.5km'!N144</f>
        <v>-7.799224493999974</v>
      </c>
      <c r="O144" s="170">
        <f>N144+'(3) MB_Glaciers_R23p2-5.5km'!O144</f>
        <v>-5.9797222939999735</v>
      </c>
      <c r="P144" s="170">
        <f>O144+'(3) MB_Glaciers_R23p2-5.5km'!P144</f>
        <v>-9.0619222939999737</v>
      </c>
      <c r="Q144" s="170">
        <f>P144+'(3) MB_Glaciers_R23p2-5.5km'!Q144</f>
        <v>-12.614971693999973</v>
      </c>
      <c r="R144" s="170">
        <f>Q144+'(3) MB_Glaciers_R23p2-5.5km'!R144</f>
        <v>-8.7978112939999722</v>
      </c>
      <c r="S144" s="170">
        <f>R144+'(3) MB_Glaciers_R23p2-5.5km'!S144</f>
        <v>-8.8806474939999713</v>
      </c>
      <c r="T144" s="170">
        <f>S144+'(3) MB_Glaciers_R23p2-5.5km'!T144</f>
        <v>-11.81582549399997</v>
      </c>
      <c r="U144" s="170">
        <f>T144+'(3) MB_Glaciers_R23p2-5.5km'!U144</f>
        <v>-16.57941831599997</v>
      </c>
      <c r="V144" s="170">
        <f>U144+'(3) MB_Glaciers_R23p2-5.5km'!V144</f>
        <v>-20.303011137999967</v>
      </c>
      <c r="W144" s="170">
        <f>V144+'(3) MB_Glaciers_R23p2-5.5km'!W144</f>
        <v>-17.536603959999965</v>
      </c>
      <c r="X144" s="170">
        <f>W144+'(3) MB_Glaciers_R23p2-5.5km'!X144</f>
        <v>-19.910053795199964</v>
      </c>
      <c r="Y144" s="170">
        <f>X144+'(3) MB_Glaciers_R23p2-5.5km'!Y144</f>
        <v>-21.209433044599962</v>
      </c>
      <c r="Z144" s="170">
        <f>Y144+'(3) MB_Glaciers_R23p2-5.5km'!Z144</f>
        <v>-25.26838333359996</v>
      </c>
      <c r="AA144" s="170">
        <f>Z144+'(3) MB_Glaciers_R23p2-5.5km'!AA144</f>
        <v>-23.237333622599959</v>
      </c>
      <c r="AB144" s="170">
        <f>AA144+'(3) MB_Glaciers_R23p2-5.5km'!AB144</f>
        <v>-26.419521920399959</v>
      </c>
      <c r="AC144" s="170">
        <f>AB144+'(3) MB_Glaciers_R23p2-5.5km'!AC144</f>
        <v>-22.336711498399957</v>
      </c>
      <c r="AD144" s="170">
        <f>AC144+'(3) MB_Glaciers_R23p2-5.5km'!AD144</f>
        <v>-26.528864689599956</v>
      </c>
      <c r="AE144" s="170">
        <f>AD144+'(3) MB_Glaciers_R23p2-5.5km'!AE144</f>
        <v>-24.839266311599957</v>
      </c>
      <c r="AF144" s="170">
        <f>AE144+'(3) MB_Glaciers_R23p2-5.5km'!AF144</f>
        <v>-26.537916364399955</v>
      </c>
      <c r="AG144" s="170">
        <f>AF144+'(3) MB_Glaciers_R23p2-5.5km'!AG144</f>
        <v>-28.065007203999954</v>
      </c>
      <c r="AH144" s="170">
        <f>AG144+'(3) MB_Glaciers_R23p2-5.5km'!AH144</f>
        <v>-34.090398403999956</v>
      </c>
      <c r="AI144" s="170">
        <f>AH144+'(3) MB_Glaciers_R23p2-5.5km'!AI144</f>
        <v>-41.222305848999952</v>
      </c>
      <c r="AJ144" s="170">
        <f>AI144+'(3) MB_Glaciers_R23p2-5.5km'!AJ144</f>
        <v>-44.45393756199995</v>
      </c>
      <c r="AK144" s="170">
        <f>AJ144+'(3) MB_Glaciers_R23p2-5.5km'!AK144</f>
        <v>-43.651054366399947</v>
      </c>
      <c r="AL144" s="170">
        <f>AK144+'(3) MB_Glaciers_R23p2-5.5km'!AL144</f>
        <v>-44.101838139999941</v>
      </c>
      <c r="AM144" s="170">
        <f>AL144+'(3) MB_Glaciers_R23p2-5.5km'!AM144</f>
        <v>-49.232015699399938</v>
      </c>
      <c r="AN144" s="170">
        <f>AM144+'(3) MB_Glaciers_R23p2-5.5km'!AN144</f>
        <v>-53.94031176499994</v>
      </c>
      <c r="AO144" s="170">
        <f>AN144+'(3) MB_Glaciers_R23p2-5.5km'!AO144</f>
        <v>-58.469689553799938</v>
      </c>
      <c r="AP144" s="170">
        <f>AO144+'(3) MB_Glaciers_R23p2-5.5km'!AP144</f>
        <v>-64.286331588199943</v>
      </c>
      <c r="AQ144" s="170">
        <f>AP144+'(3) MB_Glaciers_R23p2-5.5km'!AQ144</f>
        <v>-66.593949085799949</v>
      </c>
      <c r="AR144" s="170">
        <f>AQ144+'(3) MB_Glaciers_R23p2-5.5km'!AR144</f>
        <v>-75.222688894799944</v>
      </c>
      <c r="AS144" s="170">
        <f>AR144+'(3) MB_Glaciers_R23p2-5.5km'!AS144</f>
        <v>-76.457851490799939</v>
      </c>
      <c r="AT144" s="170">
        <f>AS144+'(3) MB_Glaciers_R23p2-5.5km'!AT144</f>
        <v>-75.09968920139994</v>
      </c>
      <c r="AU144" s="170">
        <f>AT144+'(3) MB_Glaciers_R23p2-5.5km'!AU144</f>
        <v>-80.361667598599936</v>
      </c>
      <c r="AV144" s="170">
        <f>AU144+'(3) MB_Glaciers_R23p2-5.5km'!AV144</f>
        <v>-88.656308456199937</v>
      </c>
      <c r="AW144" s="2">
        <f>AV144+'(3) MB_Glaciers_R23p2-5.5km'!AW144</f>
        <v>-88.009128891399939</v>
      </c>
      <c r="BB144" s="2">
        <f>SQRT('(5) year_D_R23p2-5.5km'!BN142^2+'(5) year_D_R23p2-5.5km'!$M142^2)</f>
        <v>1.0410368467273412</v>
      </c>
      <c r="BC144" s="2">
        <f>SQRT(SUMSQ('(3) MB_Glaciers_R23p2-5.5km'!$BD144:BE144))</f>
        <v>1.1924057881729397</v>
      </c>
      <c r="BD144" s="2">
        <f>SQRT(SUMSQ('(3) MB_Glaciers_R23p2-5.5km'!$BD144:BF144))</f>
        <v>1.4282577338113258</v>
      </c>
      <c r="BE144" s="2">
        <f>SQRT(SUMSQ('(3) MB_Glaciers_R23p2-5.5km'!$BD144:BG144))</f>
        <v>1.5465444897511362</v>
      </c>
      <c r="BF144" s="2">
        <f>SQRT(SUMSQ('(3) MB_Glaciers_R23p2-5.5km'!$BD144:BH144))</f>
        <v>1.6655352035189348</v>
      </c>
      <c r="BG144" s="2">
        <f>SQRT(SUMSQ('(3) MB_Glaciers_R23p2-5.5km'!$BD144:BI144))</f>
        <v>1.8482211819345258</v>
      </c>
      <c r="BH144" s="2">
        <f>SQRT(SUMSQ('(3) MB_Glaciers_R23p2-5.5km'!$BD144:BJ144))</f>
        <v>2.1461227397030052</v>
      </c>
      <c r="BI144" s="2">
        <f>SQRT(SUMSQ('(3) MB_Glaciers_R23p2-5.5km'!$BD144:BK144))</f>
        <v>2.5589925157213091</v>
      </c>
      <c r="BJ144" s="2">
        <f>SQRT(SUMSQ('(3) MB_Glaciers_R23p2-5.5km'!$BD144:BL144))</f>
        <v>3.070550160655197</v>
      </c>
      <c r="BK144" s="2">
        <f>SQRT(SUMSQ('(3) MB_Glaciers_R23p2-5.5km'!$BD144:BM144))</f>
        <v>3.5085212558841037</v>
      </c>
      <c r="BL144" s="2">
        <f>SQRT(SUMSQ('(3) MB_Glaciers_R23p2-5.5km'!$BD144:BN144))</f>
        <v>3.7755739813219615</v>
      </c>
      <c r="BM144" s="2">
        <f>SQRT(SUMSQ('(3) MB_Glaciers_R23p2-5.5km'!$BD144:BO144))</f>
        <v>3.9302234815869332</v>
      </c>
      <c r="BN144" s="2">
        <f>SQRT(SUMSQ('(3) MB_Glaciers_R23p2-5.5km'!$BD144:BP144))</f>
        <v>4.0113697970677151</v>
      </c>
      <c r="BO144" s="2">
        <f>SQRT(SUMSQ('(3) MB_Glaciers_R23p2-5.5km'!$BD144:BQ144))</f>
        <v>4.0541650913097724</v>
      </c>
      <c r="BP144" s="2">
        <f>SQRT(SUMSQ('(3) MB_Glaciers_R23p2-5.5km'!$BD144:BR144))</f>
        <v>4.098177003126831</v>
      </c>
      <c r="BQ144" s="2">
        <f>SQRT(SUMSQ('(3) MB_Glaciers_R23p2-5.5km'!$BD144:BS144))</f>
        <v>4.1496903276982602</v>
      </c>
      <c r="BR144" s="2">
        <f>SQRT(SUMSQ('(3) MB_Glaciers_R23p2-5.5km'!$BD144:BT144))</f>
        <v>4.2042695704931736</v>
      </c>
      <c r="BS144" s="2">
        <f>SQRT(SUMSQ('(3) MB_Glaciers_R23p2-5.5km'!$BD144:BU144))</f>
        <v>4.2632845960918315</v>
      </c>
      <c r="BT144" s="2">
        <f>SQRT(SUMSQ('(3) MB_Glaciers_R23p2-5.5km'!$BD144:BV144))</f>
        <v>4.3459758957977792</v>
      </c>
      <c r="BU144" s="2">
        <f>SQRT(SUMSQ('(3) MB_Glaciers_R23p2-5.5km'!$BD144:BW144))</f>
        <v>4.42712292876951</v>
      </c>
      <c r="BV144" s="2">
        <f>SQRT(SUMSQ('(3) MB_Glaciers_R23p2-5.5km'!$BD144:BX144))</f>
        <v>4.4813183019990133</v>
      </c>
      <c r="BW144" s="2">
        <f>SQRT(SUMSQ('(3) MB_Glaciers_R23p2-5.5km'!$BD144:BY144))</f>
        <v>4.5310242726728882</v>
      </c>
      <c r="BX144" s="2">
        <f>SQRT(SUMSQ('(3) MB_Glaciers_R23p2-5.5km'!$BD144:BZ144))</f>
        <v>4.5899397461646476</v>
      </c>
      <c r="BY144" s="2">
        <f>SQRT(SUMSQ('(3) MB_Glaciers_R23p2-5.5km'!$BD144:CA144))</f>
        <v>4.6467891176373977</v>
      </c>
      <c r="BZ144" s="2">
        <f>SQRT(SUMSQ('(3) MB_Glaciers_R23p2-5.5km'!$BD144:CB144))</f>
        <v>4.7047245692367037</v>
      </c>
      <c r="CA144" s="2">
        <f>SQRT(SUMSQ('(3) MB_Glaciers_R23p2-5.5km'!$BD144:CC144))</f>
        <v>4.7582003922393454</v>
      </c>
      <c r="CB144" s="2">
        <f>SQRT(SUMSQ('(3) MB_Glaciers_R23p2-5.5km'!$BD144:CD144))</f>
        <v>4.7958532918847574</v>
      </c>
      <c r="CC144" s="2">
        <f>SQRT(SUMSQ('(3) MB_Glaciers_R23p2-5.5km'!$BD144:CE144))</f>
        <v>4.8344285428528444</v>
      </c>
      <c r="CD144" s="2">
        <f>SQRT(SUMSQ('(3) MB_Glaciers_R23p2-5.5km'!$BD144:CF144))</f>
        <v>4.9000656371448317</v>
      </c>
      <c r="CE144" s="2">
        <f>SQRT(SUMSQ('(3) MB_Glaciers_R23p2-5.5km'!$BD144:CG144))</f>
        <v>4.9370272279875911</v>
      </c>
      <c r="CF144" s="2">
        <f>SQRT(SUMSQ('(3) MB_Glaciers_R23p2-5.5km'!$BD144:CH144))</f>
        <v>5.0011196150638693</v>
      </c>
      <c r="CG144" s="2">
        <f>SQRT(SUMSQ('(3) MB_Glaciers_R23p2-5.5km'!$BD144:CI144))</f>
        <v>5.0647207182817136</v>
      </c>
      <c r="CH144" s="2">
        <f>SQRT(SUMSQ('(3) MB_Glaciers_R23p2-5.5km'!$BD144:CJ144))</f>
        <v>5.1025652288942105</v>
      </c>
      <c r="CI144" s="2">
        <f>SQRT(SUMSQ('(3) MB_Glaciers_R23p2-5.5km'!$BD144:CK144))</f>
        <v>5.1421792362616312</v>
      </c>
      <c r="CJ144" s="2">
        <f>SQRT(SUMSQ('(3) MB_Glaciers_R23p2-5.5km'!$BD144:CL144))</f>
        <v>5.1806875050246566</v>
      </c>
      <c r="CK144" s="2">
        <f>SQRT(SUMSQ('(3) MB_Glaciers_R23p2-5.5km'!$BD144:CM144))</f>
        <v>5.2197198781552334</v>
      </c>
      <c r="CL144" s="2">
        <f>SQRT(SUMSQ('(3) MB_Glaciers_R23p2-5.5km'!$BD144:CN144))</f>
        <v>5.2594643776551306</v>
      </c>
      <c r="CM144" s="2">
        <f>SQRT(SUMSQ('(3) MB_Glaciers_R23p2-5.5km'!$BD144:CO144))</f>
        <v>5.3005462454389916</v>
      </c>
      <c r="CN144" s="2">
        <f>SQRT(SUMSQ('(3) MB_Glaciers_R23p2-5.5km'!$BD144:CP144))</f>
        <v>5.3660097228040184</v>
      </c>
      <c r="CO144" s="2">
        <f>SQRT(SUMSQ('(3) MB_Glaciers_R23p2-5.5km'!$BD144:CQ144))</f>
        <v>5.4072668802576969</v>
      </c>
      <c r="CP144" s="2">
        <f>SQRT(SUMSQ('(3) MB_Glaciers_R23p2-5.5km'!$BD144:CR144))</f>
        <v>5.4503636955432668</v>
      </c>
      <c r="CQ144" s="2">
        <f>SQRT(SUMSQ('(3) MB_Glaciers_R23p2-5.5km'!$BD144:CS144))</f>
        <v>5.4887003295980561</v>
      </c>
      <c r="CR144" s="2">
        <f>SQRT(SUMSQ('(3) MB_Glaciers_R23p2-5.5km'!$BD144:CT144))</f>
        <v>5.528729533193661</v>
      </c>
      <c r="CS144" s="2">
        <f>SQRT(SUMSQ('(3) MB_Glaciers_R23p2-5.5km'!$BD144:CU144))</f>
        <v>5.5697859737590827</v>
      </c>
      <c r="CT144" s="2">
        <f>SQRT(SUMSQ('(3) MB_Glaciers_R23p2-5.5km'!$BD144:CV144))</f>
        <v>5.609888062765588</v>
      </c>
      <c r="CU144" s="2">
        <f>SQRT(SUMSQ('(3) MB_Glaciers_R23p2-5.5km'!$BD144:CW144))</f>
        <v>5.6502427058640228</v>
      </c>
      <c r="CV144" s="2">
        <f>SQRT(SUMSQ('(3) MB_Glaciers_R23p2-5.5km'!$BD144:CX144))</f>
        <v>5.6923039825965214</v>
      </c>
    </row>
    <row r="145" spans="1:100" x14ac:dyDescent="0.2">
      <c r="A145" s="169" t="s">
        <v>116</v>
      </c>
      <c r="B145" s="3" t="s">
        <v>197</v>
      </c>
      <c r="C145" s="170">
        <f>'(3) MB_Glaciers_R23p2-5.5km'!C145</f>
        <v>-1.08</v>
      </c>
      <c r="D145" s="170">
        <f>C145+'(3) MB_Glaciers_R23p2-5.5km'!D145</f>
        <v>-0.39000000000000012</v>
      </c>
      <c r="E145" s="170">
        <f>D145+'(3) MB_Glaciers_R23p2-5.5km'!E145</f>
        <v>-0.4900000000000001</v>
      </c>
      <c r="F145" s="170">
        <f>E145+'(3) MB_Glaciers_R23p2-5.5km'!F145</f>
        <v>-1.6800000000000002</v>
      </c>
      <c r="G145" s="170">
        <f>F145+'(3) MB_Glaciers_R23p2-5.5km'!G145</f>
        <v>-2.17</v>
      </c>
      <c r="H145" s="170">
        <f>G145+'(3) MB_Glaciers_R23p2-5.5km'!H145</f>
        <v>-3.29</v>
      </c>
      <c r="I145" s="170">
        <f>H145+'(3) MB_Glaciers_R23p2-5.5km'!I145</f>
        <v>-3.36</v>
      </c>
      <c r="J145" s="170">
        <f>I145+'(3) MB_Glaciers_R23p2-5.5km'!J145</f>
        <v>-4.83</v>
      </c>
      <c r="K145" s="170">
        <f>J145+'(3) MB_Glaciers_R23p2-5.5km'!K145</f>
        <v>-5.51</v>
      </c>
      <c r="L145" s="170">
        <f>K145+'(3) MB_Glaciers_R23p2-5.5km'!L145</f>
        <v>-6.38</v>
      </c>
      <c r="M145" s="170">
        <f>L145+'(3) MB_Glaciers_R23p2-5.5km'!M145</f>
        <v>-6.78</v>
      </c>
      <c r="N145" s="170">
        <f>M145+'(3) MB_Glaciers_R23p2-5.5km'!N145</f>
        <v>-7</v>
      </c>
      <c r="O145" s="170">
        <f>N145+'(3) MB_Glaciers_R23p2-5.5km'!O145</f>
        <v>-6.85</v>
      </c>
      <c r="P145" s="170">
        <f>O145+'(3) MB_Glaciers_R23p2-5.5km'!P145</f>
        <v>-7.8</v>
      </c>
      <c r="Q145" s="170">
        <f>P145+'(3) MB_Glaciers_R23p2-5.5km'!Q145</f>
        <v>-9.2199999999999989</v>
      </c>
      <c r="R145" s="170">
        <f>Q145+'(3) MB_Glaciers_R23p2-5.5km'!R145</f>
        <v>-8.5799999999999983</v>
      </c>
      <c r="S145" s="170">
        <f>R145+'(3) MB_Glaciers_R23p2-5.5km'!S145</f>
        <v>-9.1399999999999988</v>
      </c>
      <c r="T145" s="170">
        <f>S145+'(3) MB_Glaciers_R23p2-5.5km'!T145</f>
        <v>-10.499999999999998</v>
      </c>
      <c r="U145" s="170">
        <f>T145+'(3) MB_Glaciers_R23p2-5.5km'!U145</f>
        <v>-12.879999999999999</v>
      </c>
      <c r="V145" s="170">
        <f>U145+'(3) MB_Glaciers_R23p2-5.5km'!V145</f>
        <v>-14.669999999999998</v>
      </c>
      <c r="W145" s="170">
        <f>V145+'(3) MB_Glaciers_R23p2-5.5km'!W145</f>
        <v>-14.789999999999997</v>
      </c>
      <c r="X145" s="170">
        <f>W145+'(3) MB_Glaciers_R23p2-5.5km'!X145</f>
        <v>-14.989999999999997</v>
      </c>
      <c r="Y145" s="170">
        <f>X145+'(3) MB_Glaciers_R23p2-5.5km'!Y145</f>
        <v>-16.239999999999995</v>
      </c>
      <c r="Z145" s="170">
        <f>Y145+'(3) MB_Glaciers_R23p2-5.5km'!Z145</f>
        <v>-17.899999999999995</v>
      </c>
      <c r="AA145" s="170">
        <f>Z145+'(3) MB_Glaciers_R23p2-5.5km'!AA145</f>
        <v>-18.849999999999994</v>
      </c>
      <c r="AB145" s="170">
        <f>AA145+'(3) MB_Glaciers_R23p2-5.5km'!AB145</f>
        <v>-20.769999999999996</v>
      </c>
      <c r="AC145" s="170">
        <f>AB145+'(3) MB_Glaciers_R23p2-5.5km'!AC145</f>
        <v>-20.709999999999997</v>
      </c>
      <c r="AD145" s="170">
        <f>AC145+'(3) MB_Glaciers_R23p2-5.5km'!AD145</f>
        <v>-22.109999999999996</v>
      </c>
      <c r="AE145" s="170">
        <f>AD145+'(3) MB_Glaciers_R23p2-5.5km'!AE145</f>
        <v>-23.189999999999998</v>
      </c>
      <c r="AF145" s="170">
        <f>AE145+'(3) MB_Glaciers_R23p2-5.5km'!AF145</f>
        <v>-24.33</v>
      </c>
      <c r="AG145" s="170">
        <f>AF145+'(3) MB_Glaciers_R23p2-5.5km'!AG145</f>
        <v>-26.15</v>
      </c>
      <c r="AH145" s="170">
        <f>AG145+'(3) MB_Glaciers_R23p2-5.5km'!AH145</f>
        <v>-29.08</v>
      </c>
      <c r="AI145" s="170">
        <f>AH145+'(3) MB_Glaciers_R23p2-5.5km'!AI145</f>
        <v>-32.309999999999995</v>
      </c>
      <c r="AJ145" s="170">
        <f>AI145+'(3) MB_Glaciers_R23p2-5.5km'!AJ145</f>
        <v>-34.889999999999993</v>
      </c>
      <c r="AK145" s="170">
        <f>AJ145+'(3) MB_Glaciers_R23p2-5.5km'!AK145</f>
        <v>-36.259999999999991</v>
      </c>
      <c r="AL145" s="170">
        <f>AK145+'(3) MB_Glaciers_R23p2-5.5km'!AL145</f>
        <v>-37.519999999999989</v>
      </c>
      <c r="AM145" s="170">
        <f>AL145+'(3) MB_Glaciers_R23p2-5.5km'!AM145</f>
        <v>-40.79999999999999</v>
      </c>
      <c r="AN145" s="170">
        <f>AM145+'(3) MB_Glaciers_R23p2-5.5km'!AN145</f>
        <v>-43.289999999999992</v>
      </c>
      <c r="AO145" s="170">
        <f>AN145+'(3) MB_Glaciers_R23p2-5.5km'!AO145</f>
        <v>-45.329999999999991</v>
      </c>
      <c r="AP145" s="170">
        <f>AO145+'(3) MB_Glaciers_R23p2-5.5km'!AP145</f>
        <v>-48.219999999999992</v>
      </c>
      <c r="AQ145" s="170">
        <f>AP145+'(3) MB_Glaciers_R23p2-5.5km'!AQ145</f>
        <v>-50.459999999999994</v>
      </c>
      <c r="AR145" s="170">
        <f>AQ145+'(3) MB_Glaciers_R23p2-5.5km'!AR145</f>
        <v>-53.669999999999995</v>
      </c>
      <c r="AS145" s="170">
        <f>AR145+'(3) MB_Glaciers_R23p2-5.5km'!AS145</f>
        <v>-55.26</v>
      </c>
      <c r="AT145" s="170">
        <f>AS145+'(3) MB_Glaciers_R23p2-5.5km'!AT145</f>
        <v>-56.28</v>
      </c>
      <c r="AU145" s="170">
        <f>AT145+'(3) MB_Glaciers_R23p2-5.5km'!AU145</f>
        <v>-58.63</v>
      </c>
      <c r="AV145" s="170">
        <f>AU145+'(3) MB_Glaciers_R23p2-5.5km'!AV145</f>
        <v>-62.510000000000005</v>
      </c>
      <c r="AW145" s="2">
        <f>AV145+'(3) MB_Glaciers_R23p2-5.5km'!AW145</f>
        <v>-63.960000000000008</v>
      </c>
      <c r="BB145" s="2">
        <f>SQRT('(5) year_D_R23p2-5.5km'!BN143^2+'(5) year_D_R23p2-5.5km'!$M143^2)</f>
        <v>4.4473230188407188E-2</v>
      </c>
      <c r="BC145" s="2">
        <f>SQRT(SUMSQ('(3) MB_Glaciers_R23p2-5.5km'!$BD145:BE145))</f>
        <v>6.2894645294986007E-2</v>
      </c>
      <c r="BD145" s="2">
        <f>SQRT(SUMSQ('(3) MB_Glaciers_R23p2-5.5km'!$BD145:BF145))</f>
        <v>7.702989426302724E-2</v>
      </c>
      <c r="BE145" s="2">
        <f>SQRT(SUMSQ('(3) MB_Glaciers_R23p2-5.5km'!$BD145:BG145))</f>
        <v>8.8946460376814376E-2</v>
      </c>
      <c r="BF145" s="2">
        <f>SQRT(SUMSQ('(3) MB_Glaciers_R23p2-5.5km'!$BD145:BH145))</f>
        <v>9.9445165880274258E-2</v>
      </c>
      <c r="BG145" s="2">
        <f>SQRT(SUMSQ('(3) MB_Glaciers_R23p2-5.5km'!$BD145:BI145))</f>
        <v>0.10893672117493861</v>
      </c>
      <c r="BH145" s="2">
        <f>SQRT(SUMSQ('(3) MB_Glaciers_R23p2-5.5km'!$BD145:BJ145))</f>
        <v>0.11766510707825566</v>
      </c>
      <c r="BI145" s="2">
        <f>SQRT(SUMSQ('(3) MB_Glaciers_R23p2-5.5km'!$BD145:BK145))</f>
        <v>0.12578929058997201</v>
      </c>
      <c r="BJ145" s="2">
        <f>SQRT(SUMSQ('(3) MB_Glaciers_R23p2-5.5km'!$BD145:BL145))</f>
        <v>0.13341969056522157</v>
      </c>
      <c r="BK145" s="2">
        <f>SQRT(SUMSQ('(3) MB_Glaciers_R23p2-5.5km'!$BD145:BM145))</f>
        <v>0.14063670230032602</v>
      </c>
      <c r="BL145" s="2">
        <f>SQRT(SUMSQ('(3) MB_Glaciers_R23p2-5.5km'!$BD145:BN145))</f>
        <v>0.14750101775005342</v>
      </c>
      <c r="BM145" s="2">
        <f>SQRT(SUMSQ('(3) MB_Glaciers_R23p2-5.5km'!$BD145:BO145))</f>
        <v>0.15405978852605448</v>
      </c>
      <c r="BN145" s="2">
        <f>SQRT(SUMSQ('(3) MB_Glaciers_R23p2-5.5km'!$BD145:BP145))</f>
        <v>0.16035051182981511</v>
      </c>
      <c r="BO145" s="2">
        <f>SQRT(SUMSQ('(3) MB_Glaciers_R23p2-5.5km'!$BD145:BQ145))</f>
        <v>0.16640359024815157</v>
      </c>
      <c r="BP145" s="2">
        <f>SQRT(SUMSQ('(3) MB_Glaciers_R23p2-5.5km'!$BD145:BR145))</f>
        <v>0.17224407987174994</v>
      </c>
      <c r="BQ145" s="2">
        <f>SQRT(SUMSQ('(3) MB_Glaciers_R23p2-5.5km'!$BD145:BS145))</f>
        <v>0.17789292075362872</v>
      </c>
      <c r="BR145" s="2">
        <f>SQRT(SUMSQ('(3) MB_Glaciers_R23p2-5.5km'!$BD145:BT145))</f>
        <v>0.18336782557921083</v>
      </c>
      <c r="BS145" s="2">
        <f>SQRT(SUMSQ('(3) MB_Glaciers_R23p2-5.5km'!$BD145:BU145))</f>
        <v>0.18868393588495799</v>
      </c>
      <c r="BT145" s="2">
        <f>SQRT(SUMSQ('(3) MB_Glaciers_R23p2-5.5km'!$BD145:BV145))</f>
        <v>0.19385431608408929</v>
      </c>
      <c r="BU145" s="2">
        <f>SQRT(SUMSQ('(3) MB_Glaciers_R23p2-5.5km'!$BD145:BW145))</f>
        <v>0.19889033176054852</v>
      </c>
      <c r="BV145" s="2">
        <f>SQRT(SUMSQ('(3) MB_Glaciers_R23p2-5.5km'!$BD145:BX145))</f>
        <v>0.20380194373757113</v>
      </c>
      <c r="BW145" s="2">
        <f>SQRT(SUMSQ('(3) MB_Glaciers_R23p2-5.5km'!$BD145:BY145))</f>
        <v>0.20859793976596019</v>
      </c>
      <c r="BX145" s="2">
        <f>SQRT(SUMSQ('(3) MB_Glaciers_R23p2-5.5km'!$BD145:BZ145))</f>
        <v>0.21328611928110608</v>
      </c>
      <c r="BY145" s="2">
        <f>SQRT(SUMSQ('(3) MB_Glaciers_R23p2-5.5km'!$BD145:CA145))</f>
        <v>0.21787344234987721</v>
      </c>
      <c r="BZ145" s="2">
        <f>SQRT(SUMSQ('(3) MB_Glaciers_R23p2-5.5km'!$BD145:CB145))</f>
        <v>0.22236615094203596</v>
      </c>
      <c r="CA145" s="2">
        <f>SQRT(SUMSQ('(3) MB_Glaciers_R23p2-5.5km'!$BD145:CC145))</f>
        <v>0.22676986856319201</v>
      </c>
      <c r="CB145" s="2">
        <f>SQRT(SUMSQ('(3) MB_Glaciers_R23p2-5.5km'!$BD145:CD145))</f>
        <v>0.23108968278908176</v>
      </c>
      <c r="CC145" s="2">
        <f>SQRT(SUMSQ('(3) MB_Glaciers_R23p2-5.5km'!$BD145:CE145))</f>
        <v>0.23533021415651134</v>
      </c>
      <c r="CD145" s="2">
        <f>SQRT(SUMSQ('(3) MB_Glaciers_R23p2-5.5km'!$BD145:CF145))</f>
        <v>0.23949567407020225</v>
      </c>
      <c r="CE145" s="2">
        <f>SQRT(SUMSQ('(3) MB_Glaciers_R23p2-5.5km'!$BD145:CG145))</f>
        <v>0.24358991379310352</v>
      </c>
      <c r="CF145" s="2">
        <f>SQRT(SUMSQ('(3) MB_Glaciers_R23p2-5.5km'!$BD145:CH145))</f>
        <v>0.24761646614294991</v>
      </c>
      <c r="CG145" s="2">
        <f>SQRT(SUMSQ('(3) MB_Glaciers_R23p2-5.5km'!$BD145:CI145))</f>
        <v>0.25157858117994408</v>
      </c>
      <c r="CH145" s="2">
        <f>SQRT(SUMSQ('(3) MB_Glaciers_R23p2-5.5km'!$BD145:CJ145))</f>
        <v>0.25547925691121137</v>
      </c>
      <c r="CI145" s="2">
        <f>SQRT(SUMSQ('(3) MB_Glaciers_R23p2-5.5km'!$BD145:CK145))</f>
        <v>0.25932126583698417</v>
      </c>
      <c r="CJ145" s="2">
        <f>SQRT(SUMSQ('(3) MB_Glaciers_R23p2-5.5km'!$BD145:CL145))</f>
        <v>0.2631071780067713</v>
      </c>
      <c r="CK145" s="2">
        <f>SQRT(SUMSQ('(3) MB_Glaciers_R23p2-5.5km'!$BD145:CM145))</f>
        <v>0.26683938113044314</v>
      </c>
      <c r="CL145" s="2">
        <f>SQRT(SUMSQ('(3) MB_Glaciers_R23p2-5.5km'!$BD145:CN145))</f>
        <v>0.27052009819137091</v>
      </c>
      <c r="CM145" s="2">
        <f>SQRT(SUMSQ('(3) MB_Glaciers_R23p2-5.5km'!$BD145:CO145))</f>
        <v>0.27415140293067991</v>
      </c>
      <c r="CN145" s="2">
        <f>SQRT(SUMSQ('(3) MB_Glaciers_R23p2-5.5km'!$BD145:CP145))</f>
        <v>0.2777352335089141</v>
      </c>
      <c r="CO145" s="2">
        <f>SQRT(SUMSQ('(3) MB_Glaciers_R23p2-5.5km'!$BD145:CQ145))</f>
        <v>0.28127340460065203</v>
      </c>
      <c r="CP145" s="2">
        <f>SQRT(SUMSQ('(3) MB_Glaciers_R23p2-5.5km'!$BD145:CR145))</f>
        <v>0.28476761813632029</v>
      </c>
      <c r="CQ145" s="2">
        <f>SQRT(SUMSQ('(3) MB_Glaciers_R23p2-5.5km'!$BD145:CS145))</f>
        <v>0.28821947287167149</v>
      </c>
      <c r="CR145" s="2">
        <f>SQRT(SUMSQ('(3) MB_Glaciers_R23p2-5.5km'!$BD145:CT145))</f>
        <v>0.29163047293761196</v>
      </c>
      <c r="CS145" s="2">
        <f>SQRT(SUMSQ('(3) MB_Glaciers_R23p2-5.5km'!$BD145:CU145))</f>
        <v>0.29500203550010684</v>
      </c>
      <c r="CT145" s="2">
        <f>SQRT(SUMSQ('(3) MB_Glaciers_R23p2-5.5km'!$BD145:CV145))</f>
        <v>0.29833549764082268</v>
      </c>
      <c r="CU145" s="2">
        <f>SQRT(SUMSQ('(3) MB_Glaciers_R23p2-5.5km'!$BD145:CW145))</f>
        <v>0.30163212255326582</v>
      </c>
      <c r="CV145" s="2">
        <f>SQRT(SUMSQ('(3) MB_Glaciers_R23p2-5.5km'!$BD145:CX145))</f>
        <v>0.30489310513584827</v>
      </c>
    </row>
    <row r="146" spans="1:100" x14ac:dyDescent="0.2">
      <c r="A146" s="169" t="s">
        <v>45</v>
      </c>
      <c r="B146" s="3" t="s">
        <v>197</v>
      </c>
      <c r="C146" s="170">
        <f>'(3) MB_Glaciers_R23p2-5.5km'!C146</f>
        <v>-0.44596229599999937</v>
      </c>
      <c r="D146" s="170">
        <f>C146+'(3) MB_Glaciers_R23p2-5.5km'!D146</f>
        <v>3.3480754080000015</v>
      </c>
      <c r="E146" s="170">
        <f>D146+'(3) MB_Glaciers_R23p2-5.5km'!E146</f>
        <v>2.3621131120000012</v>
      </c>
      <c r="F146" s="170">
        <f>E146+'(3) MB_Glaciers_R23p2-5.5km'!F146</f>
        <v>1.5661508160000022</v>
      </c>
      <c r="G146" s="170">
        <f>F146+'(3) MB_Glaciers_R23p2-5.5km'!G146</f>
        <v>1.6705192504000035</v>
      </c>
      <c r="H146" s="170">
        <f>G146+'(3) MB_Glaciers_R23p2-5.5km'!H146</f>
        <v>3.1242262240000063</v>
      </c>
      <c r="I146" s="170">
        <f>H146+'(3) MB_Glaciers_R23p2-5.5km'!I146</f>
        <v>1.6876024672000067</v>
      </c>
      <c r="J146" s="170">
        <f>I146+'(3) MB_Glaciers_R23p2-5.5km'!J146</f>
        <v>-0.51935201999999148</v>
      </c>
      <c r="K146" s="170">
        <f>J146+'(3) MB_Glaciers_R23p2-5.5km'!K146</f>
        <v>1.7833627624000075</v>
      </c>
      <c r="L146" s="170">
        <f>K146+'(3) MB_Glaciers_R23p2-5.5km'!L146</f>
        <v>0.42540647240001039</v>
      </c>
      <c r="M146" s="170">
        <f>L146+'(3) MB_Glaciers_R23p2-5.5km'!M146</f>
        <v>2.1167598868000121</v>
      </c>
      <c r="N146" s="170">
        <f>M146+'(3) MB_Glaciers_R23p2-5.5km'!N146</f>
        <v>2.5370442172000152</v>
      </c>
      <c r="O146" s="170">
        <f>N146+'(3) MB_Glaciers_R23p2-5.5km'!O146</f>
        <v>5.2265901940000168</v>
      </c>
      <c r="P146" s="170">
        <f>O146+'(3) MB_Glaciers_R23p2-5.5km'!P146</f>
        <v>5.2853785940000177</v>
      </c>
      <c r="Q146" s="170">
        <f>P146+'(3) MB_Glaciers_R23p2-5.5km'!Q146</f>
        <v>3.4021265940000198</v>
      </c>
      <c r="R146" s="170">
        <f>Q146+'(3) MB_Glaciers_R23p2-5.5km'!R146</f>
        <v>6.91088450720002</v>
      </c>
      <c r="S146" s="170">
        <f>R146+'(3) MB_Glaciers_R23p2-5.5km'!S146</f>
        <v>5.7525574760000229</v>
      </c>
      <c r="T146" s="170">
        <f>S146+'(3) MB_Glaciers_R23p2-5.5km'!T146</f>
        <v>2.8152026932000238</v>
      </c>
      <c r="U146" s="170">
        <f>T146+'(3) MB_Glaciers_R23p2-5.5km'!U146</f>
        <v>-0.62392675639997552</v>
      </c>
      <c r="V146" s="170">
        <f>U146+'(3) MB_Glaciers_R23p2-5.5km'!V146</f>
        <v>-0.98532500039997561</v>
      </c>
      <c r="W146" s="170">
        <f>V146+'(3) MB_Glaciers_R23p2-5.5km'!W146</f>
        <v>2.801377138000027</v>
      </c>
      <c r="X146" s="170">
        <f>W146+'(3) MB_Glaciers_R23p2-5.5km'!X146</f>
        <v>1.310323065600028</v>
      </c>
      <c r="Y146" s="170">
        <f>X146+'(3) MB_Glaciers_R23p2-5.5km'!Y146</f>
        <v>2.2286364736000293</v>
      </c>
      <c r="Z146" s="170">
        <f>Y146+'(3) MB_Glaciers_R23p2-5.5km'!Z146</f>
        <v>0.73020693120002989</v>
      </c>
      <c r="AA146" s="170">
        <f>Z146+'(3) MB_Glaciers_R23p2-5.5km'!AA146</f>
        <v>4.0404163024000308</v>
      </c>
      <c r="AB146" s="170">
        <f>AA146+'(3) MB_Glaciers_R23p2-5.5km'!AB146</f>
        <v>3.1755916544000318</v>
      </c>
      <c r="AC146" s="170">
        <f>AB146+'(3) MB_Glaciers_R23p2-5.5km'!AC146</f>
        <v>6.0120724444000331</v>
      </c>
      <c r="AD146" s="170">
        <f>AC146+'(3) MB_Glaciers_R23p2-5.5km'!AD146</f>
        <v>5.1725098220000341</v>
      </c>
      <c r="AE146" s="170">
        <f>AD146+'(3) MB_Glaciers_R23p2-5.5km'!AE146</f>
        <v>6.9297210936000369</v>
      </c>
      <c r="AF146" s="170">
        <f>AE146+'(3) MB_Glaciers_R23p2-5.5km'!AF146</f>
        <v>6.6183723656000364</v>
      </c>
      <c r="AG146" s="170">
        <f>AF146+'(3) MB_Glaciers_R23p2-5.5km'!AG146</f>
        <v>5.6877889800000361</v>
      </c>
      <c r="AH146" s="170">
        <f>AG146+'(3) MB_Glaciers_R23p2-5.5km'!AH146</f>
        <v>1.5704297668000375</v>
      </c>
      <c r="AI146" s="170">
        <f>AH146+'(3) MB_Glaciers_R23p2-5.5km'!AI146</f>
        <v>-2.2668796299999636</v>
      </c>
      <c r="AJ146" s="170">
        <f>AI146+'(3) MB_Glaciers_R23p2-5.5km'!AJ146</f>
        <v>-4.5215385279999625</v>
      </c>
      <c r="AK146" s="170">
        <f>AJ146+'(3) MB_Glaciers_R23p2-5.5km'!AK146</f>
        <v>-3.180431554799962</v>
      </c>
      <c r="AL146" s="170">
        <f>AK146+'(3) MB_Glaciers_R23p2-5.5km'!AL146</f>
        <v>-5.3706328667999612</v>
      </c>
      <c r="AM146" s="170">
        <f>AL146+'(3) MB_Glaciers_R23p2-5.5km'!AM146</f>
        <v>-9.1970305507999619</v>
      </c>
      <c r="AN146" s="170">
        <f>AM146+'(3) MB_Glaciers_R23p2-5.5km'!AN146</f>
        <v>-10.798409502799959</v>
      </c>
      <c r="AO146" s="170">
        <f>AN146+'(3) MB_Glaciers_R23p2-5.5km'!AO146</f>
        <v>-13.891285686799957</v>
      </c>
      <c r="AP146" s="170">
        <f>AO146+'(3) MB_Glaciers_R23p2-5.5km'!AP146</f>
        <v>-17.825979113999956</v>
      </c>
      <c r="AQ146" s="170">
        <f>AP146+'(3) MB_Glaciers_R23p2-5.5km'!AQ146</f>
        <v>-21.60331411679995</v>
      </c>
      <c r="AR146" s="170">
        <f>AQ146+'(3) MB_Glaciers_R23p2-5.5km'!AR146</f>
        <v>-28.801330416799949</v>
      </c>
      <c r="AS146" s="170">
        <f>AR146+'(3) MB_Glaciers_R23p2-5.5km'!AS146</f>
        <v>-31.195200199999945</v>
      </c>
      <c r="AT146" s="170">
        <f>AS146+'(3) MB_Glaciers_R23p2-5.5km'!AT146</f>
        <v>-33.502328615999943</v>
      </c>
      <c r="AU146" s="170">
        <f>AT146+'(3) MB_Glaciers_R23p2-5.5km'!AU146</f>
        <v>-39.549730374399942</v>
      </c>
      <c r="AV146" s="170">
        <f>AU146+'(3) MB_Glaciers_R23p2-5.5km'!AV146</f>
        <v>-48.751851428399945</v>
      </c>
      <c r="AW146" s="2">
        <f>AV146+'(3) MB_Glaciers_R23p2-5.5km'!AW146</f>
        <v>-52.797469402799948</v>
      </c>
      <c r="BB146" s="2">
        <f>SQRT('(5) year_D_R23p2-5.5km'!BN144^2+'(5) year_D_R23p2-5.5km'!$M144^2)</f>
        <v>2.5214397946408149</v>
      </c>
      <c r="BC146" s="2">
        <f>SQRT(SUMSQ('(3) MB_Glaciers_R23p2-5.5km'!$BD146:BE146))</f>
        <v>3.2185290688802022</v>
      </c>
      <c r="BD146" s="2">
        <f>SQRT(SUMSQ('(3) MB_Glaciers_R23p2-5.5km'!$BD146:BF146))</f>
        <v>3.5587606182152509</v>
      </c>
      <c r="BE146" s="2">
        <f>SQRT(SUMSQ('(3) MB_Glaciers_R23p2-5.5km'!$BD146:BG146))</f>
        <v>3.7561492017790954</v>
      </c>
      <c r="BF146" s="2">
        <f>SQRT(SUMSQ('(3) MB_Glaciers_R23p2-5.5km'!$BD146:BH146))</f>
        <v>3.9528134239626631</v>
      </c>
      <c r="BG146" s="2">
        <f>SQRT(SUMSQ('(3) MB_Glaciers_R23p2-5.5km'!$BD146:BI146))</f>
        <v>4.1690575651141151</v>
      </c>
      <c r="BH146" s="2">
        <f>SQRT(SUMSQ('(3) MB_Glaciers_R23p2-5.5km'!$BD146:BJ146))</f>
        <v>4.4396282730736374</v>
      </c>
      <c r="BI146" s="2">
        <f>SQRT(SUMSQ('(3) MB_Glaciers_R23p2-5.5km'!$BD146:BK146))</f>
        <v>4.7779807925348088</v>
      </c>
      <c r="BJ146" s="2">
        <f>SQRT(SUMSQ('(3) MB_Glaciers_R23p2-5.5km'!$BD146:BL146))</f>
        <v>5.1857768383515896</v>
      </c>
      <c r="BK146" s="2">
        <f>SQRT(SUMSQ('(3) MB_Glaciers_R23p2-5.5km'!$BD146:BM146))</f>
        <v>5.5626908579154231</v>
      </c>
      <c r="BL146" s="2">
        <f>SQRT(SUMSQ('(3) MB_Glaciers_R23p2-5.5km'!$BD146:BN146))</f>
        <v>5.8343644372666654</v>
      </c>
      <c r="BM146" s="2">
        <f>SQRT(SUMSQ('(3) MB_Glaciers_R23p2-5.5km'!$BD146:BO146))</f>
        <v>6.0280785498385017</v>
      </c>
      <c r="BN146" s="2">
        <f>SQRT(SUMSQ('(3) MB_Glaciers_R23p2-5.5km'!$BD146:BP146))</f>
        <v>6.1692772031146905</v>
      </c>
      <c r="BO146" s="2">
        <f>SQRT(SUMSQ('(3) MB_Glaciers_R23p2-5.5km'!$BD146:BQ146))</f>
        <v>6.2840683172820393</v>
      </c>
      <c r="BP146" s="2">
        <f>SQRT(SUMSQ('(3) MB_Glaciers_R23p2-5.5km'!$BD146:BR146))</f>
        <v>6.3878239077053172</v>
      </c>
      <c r="BQ146" s="2">
        <f>SQRT(SUMSQ('(3) MB_Glaciers_R23p2-5.5km'!$BD146:BS146))</f>
        <v>6.5049188700084706</v>
      </c>
      <c r="BR146" s="2">
        <f>SQRT(SUMSQ('(3) MB_Glaciers_R23p2-5.5km'!$BD146:BT146))</f>
        <v>6.6218987675229304</v>
      </c>
      <c r="BS146" s="2">
        <f>SQRT(SUMSQ('(3) MB_Glaciers_R23p2-5.5km'!$BD146:BU146))</f>
        <v>6.726281545023781</v>
      </c>
      <c r="BT146" s="2">
        <f>SQRT(SUMSQ('(3) MB_Glaciers_R23p2-5.5km'!$BD146:BV146))</f>
        <v>6.8471243985287131</v>
      </c>
      <c r="BU146" s="2">
        <f>SQRT(SUMSQ('(3) MB_Glaciers_R23p2-5.5km'!$BD146:BW146))</f>
        <v>6.9649365279556505</v>
      </c>
      <c r="BV146" s="2">
        <f>SQRT(SUMSQ('(3) MB_Glaciers_R23p2-5.5km'!$BD146:BX146))</f>
        <v>7.0574570615330305</v>
      </c>
      <c r="BW146" s="2">
        <f>SQRT(SUMSQ('(3) MB_Glaciers_R23p2-5.5km'!$BD146:BY146))</f>
        <v>7.1716591695746015</v>
      </c>
      <c r="BX146" s="2">
        <f>SQRT(SUMSQ('(3) MB_Glaciers_R23p2-5.5km'!$BD146:BZ146))</f>
        <v>7.2665909495306522</v>
      </c>
      <c r="BY146" s="2">
        <f>SQRT(SUMSQ('(3) MB_Glaciers_R23p2-5.5km'!$BD146:CA146))</f>
        <v>7.3628766950261788</v>
      </c>
      <c r="BZ146" s="2">
        <f>SQRT(SUMSQ('(3) MB_Glaciers_R23p2-5.5km'!$BD146:CB146))</f>
        <v>7.4497507244752779</v>
      </c>
      <c r="CA146" s="2">
        <f>SQRT(SUMSQ('(3) MB_Glaciers_R23p2-5.5km'!$BD146:CC146))</f>
        <v>7.550911066981592</v>
      </c>
      <c r="CB146" s="2">
        <f>SQRT(SUMSQ('(3) MB_Glaciers_R23p2-5.5km'!$BD146:CD146))</f>
        <v>7.6525191545067059</v>
      </c>
      <c r="CC146" s="2">
        <f>SQRT(SUMSQ('(3) MB_Glaciers_R23p2-5.5km'!$BD146:CE146))</f>
        <v>7.7493533094814948</v>
      </c>
      <c r="CD146" s="2">
        <f>SQRT(SUMSQ('(3) MB_Glaciers_R23p2-5.5km'!$BD146:CF146))</f>
        <v>7.842441641316622</v>
      </c>
      <c r="CE146" s="2">
        <f>SQRT(SUMSQ('(3) MB_Glaciers_R23p2-5.5km'!$BD146:CG146))</f>
        <v>7.937560160112616</v>
      </c>
      <c r="CF146" s="2">
        <f>SQRT(SUMSQ('(3) MB_Glaciers_R23p2-5.5km'!$BD146:CH146))</f>
        <v>8.0626582875989641</v>
      </c>
      <c r="CG146" s="2">
        <f>SQRT(SUMSQ('(3) MB_Glaciers_R23p2-5.5km'!$BD146:CI146))</f>
        <v>8.1898128195367708</v>
      </c>
      <c r="CH146" s="2">
        <f>SQRT(SUMSQ('(3) MB_Glaciers_R23p2-5.5km'!$BD146:CJ146))</f>
        <v>8.2897339413929494</v>
      </c>
      <c r="CI146" s="2">
        <f>SQRT(SUMSQ('(3) MB_Glaciers_R23p2-5.5km'!$BD146:CK146))</f>
        <v>8.4055461350459364</v>
      </c>
      <c r="CJ146" s="2">
        <f>SQRT(SUMSQ('(3) MB_Glaciers_R23p2-5.5km'!$BD146:CL146))</f>
        <v>8.5110400704023093</v>
      </c>
      <c r="CK146" s="2">
        <f>SQRT(SUMSQ('(3) MB_Glaciers_R23p2-5.5km'!$BD146:CM146))</f>
        <v>8.6262110369364713</v>
      </c>
      <c r="CL146" s="2">
        <f>SQRT(SUMSQ('(3) MB_Glaciers_R23p2-5.5km'!$BD146:CN146))</f>
        <v>8.7433027782171493</v>
      </c>
      <c r="CM146" s="2">
        <f>SQRT(SUMSQ('(3) MB_Glaciers_R23p2-5.5km'!$BD146:CO146))</f>
        <v>8.8453715683679182</v>
      </c>
      <c r="CN146" s="2">
        <f>SQRT(SUMSQ('(3) MB_Glaciers_R23p2-5.5km'!$BD146:CP146))</f>
        <v>8.9701663892311707</v>
      </c>
      <c r="CO146" s="2">
        <f>SQRT(SUMSQ('(3) MB_Glaciers_R23p2-5.5km'!$BD146:CQ146))</f>
        <v>9.1074849306805845</v>
      </c>
      <c r="CP146" s="2">
        <f>SQRT(SUMSQ('(3) MB_Glaciers_R23p2-5.5km'!$BD146:CR146))</f>
        <v>9.2795825484779986</v>
      </c>
      <c r="CQ146" s="2">
        <f>SQRT(SUMSQ('(3) MB_Glaciers_R23p2-5.5km'!$BD146:CS146))</f>
        <v>9.4123342934396224</v>
      </c>
      <c r="CR146" s="2">
        <f>SQRT(SUMSQ('(3) MB_Glaciers_R23p2-5.5km'!$BD146:CT146))</f>
        <v>9.5674323217967832</v>
      </c>
      <c r="CS146" s="2">
        <f>SQRT(SUMSQ('(3) MB_Glaciers_R23p2-5.5km'!$BD146:CU146))</f>
        <v>9.7550071586153138</v>
      </c>
      <c r="CT146" s="2">
        <f>SQRT(SUMSQ('(3) MB_Glaciers_R23p2-5.5km'!$BD146:CV146))</f>
        <v>9.9477858143643854</v>
      </c>
      <c r="CU146" s="2">
        <f>SQRT(SUMSQ('(3) MB_Glaciers_R23p2-5.5km'!$BD146:CW146))</f>
        <v>10.13895162202604</v>
      </c>
      <c r="CV146" s="2">
        <f>SQRT(SUMSQ('(3) MB_Glaciers_R23p2-5.5km'!$BD146:CX146))</f>
        <v>10.371164753057828</v>
      </c>
    </row>
    <row r="147" spans="1:100" x14ac:dyDescent="0.2">
      <c r="A147" s="169" t="s">
        <v>46</v>
      </c>
      <c r="B147" s="3" t="s">
        <v>197</v>
      </c>
      <c r="C147" s="170">
        <f>'(3) MB_Glaciers_R23p2-5.5km'!C147</f>
        <v>1.1333994047999998</v>
      </c>
      <c r="D147" s="170">
        <f>C147+'(3) MB_Glaciers_R23p2-5.5km'!D147</f>
        <v>6.7767988095999989</v>
      </c>
      <c r="E147" s="170">
        <f>D147+'(3) MB_Glaciers_R23p2-5.5km'!E147</f>
        <v>7.0623397735999989</v>
      </c>
      <c r="F147" s="170">
        <f>E147+'(3) MB_Glaciers_R23p2-5.5km'!F147</f>
        <v>6.9500222967999985</v>
      </c>
      <c r="G147" s="170">
        <f>F147+'(3) MB_Glaciers_R23p2-5.5km'!G147</f>
        <v>5.7245329491999986</v>
      </c>
      <c r="H147" s="170">
        <f>G147+'(3) MB_Glaciers_R23p2-5.5km'!H147</f>
        <v>-0.46427579969100208</v>
      </c>
      <c r="I147" s="170">
        <f>H147+'(3) MB_Glaciers_R23p2-5.5km'!I147</f>
        <v>-10.236403949873004</v>
      </c>
      <c r="J147" s="170">
        <f>I147+'(3) MB_Glaciers_R23p2-5.5km'!J147</f>
        <v>-26.151851501346009</v>
      </c>
      <c r="K147" s="170">
        <f>J147+'(3) MB_Glaciers_R23p2-5.5km'!K147</f>
        <v>-42.360618454110011</v>
      </c>
      <c r="L147" s="170">
        <f>K147+'(3) MB_Glaciers_R23p2-5.5km'!L147</f>
        <v>-59.327196356874012</v>
      </c>
      <c r="M147" s="170">
        <f>L147+'(3) MB_Glaciers_R23p2-5.5km'!M147</f>
        <v>-69.211585209638017</v>
      </c>
      <c r="N147" s="170">
        <f>M147+'(3) MB_Glaciers_R23p2-5.5km'!N147</f>
        <v>-76.323785012402013</v>
      </c>
      <c r="O147" s="170">
        <f>N147+'(3) MB_Glaciers_R23p2-5.5km'!O147</f>
        <v>-77.381776212402016</v>
      </c>
      <c r="P147" s="170">
        <f>O147+'(3) MB_Glaciers_R23p2-5.5km'!P147</f>
        <v>-83.342576212402022</v>
      </c>
      <c r="Q147" s="170">
        <f>P147+'(3) MB_Glaciers_R23p2-5.5km'!Q147</f>
        <v>-90.020845412402025</v>
      </c>
      <c r="R147" s="170">
        <f>Q147+'(3) MB_Glaciers_R23p2-5.5km'!R147</f>
        <v>-88.489842212402024</v>
      </c>
      <c r="S147" s="170">
        <f>R147+'(3) MB_Glaciers_R23p2-5.5km'!S147</f>
        <v>-93.910301412402021</v>
      </c>
      <c r="T147" s="170">
        <f>S147+'(3) MB_Glaciers_R23p2-5.5km'!T147</f>
        <v>-96.10444943000202</v>
      </c>
      <c r="U147" s="170">
        <f>T147+'(3) MB_Glaciers_R23p2-5.5km'!U147</f>
        <v>-100.64577963760202</v>
      </c>
      <c r="V147" s="170">
        <f>U147+'(3) MB_Glaciers_R23p2-5.5km'!V147</f>
        <v>-100.86289543360202</v>
      </c>
      <c r="W147" s="170">
        <f>V147+'(3) MB_Glaciers_R23p2-5.5km'!W147</f>
        <v>-95.363593734402016</v>
      </c>
      <c r="X147" s="170">
        <f>W147+'(3) MB_Glaciers_R23p2-5.5km'!X147</f>
        <v>-92.998855597202009</v>
      </c>
      <c r="Y147" s="170">
        <f>X147+'(3) MB_Glaciers_R23p2-5.5km'!Y147</f>
        <v>-90.13910429800201</v>
      </c>
      <c r="Z147" s="170">
        <f>Y147+'(3) MB_Glaciers_R23p2-5.5km'!Z147</f>
        <v>-91.695936765202006</v>
      </c>
      <c r="AA147" s="170">
        <f>Z147+'(3) MB_Glaciers_R23p2-5.5km'!AA147</f>
        <v>-89.032769232402003</v>
      </c>
      <c r="AB147" s="170">
        <f>AA147+'(3) MB_Glaciers_R23p2-5.5km'!AB147</f>
        <v>-89.468080108402006</v>
      </c>
      <c r="AC147" s="170">
        <f>AB147+'(3) MB_Glaciers_R23p2-5.5km'!AC147</f>
        <v>-85.235409977202011</v>
      </c>
      <c r="AD147" s="170">
        <f>AC147+'(3) MB_Glaciers_R23p2-5.5km'!AD147</f>
        <v>-83.765783028402012</v>
      </c>
      <c r="AE147" s="170">
        <f>AD147+'(3) MB_Glaciers_R23p2-5.5km'!AE147</f>
        <v>-79.707553320402013</v>
      </c>
      <c r="AF147" s="170">
        <f>AE147+'(3) MB_Glaciers_R23p2-5.5km'!AF147</f>
        <v>-77.899323612402014</v>
      </c>
      <c r="AG147" s="170">
        <f>AF147+'(3) MB_Glaciers_R23p2-5.5km'!AG147</f>
        <v>-77.869447962802013</v>
      </c>
      <c r="AH147" s="170">
        <f>AG147+'(3) MB_Glaciers_R23p2-5.5km'!AH147</f>
        <v>-81.789572313202015</v>
      </c>
      <c r="AI147" s="170">
        <f>AH147+'(3) MB_Glaciers_R23p2-5.5km'!AI147</f>
        <v>-84.969696663602008</v>
      </c>
      <c r="AJ147" s="170">
        <f>AI147+'(3) MB_Glaciers_R23p2-5.5km'!AJ147</f>
        <v>-86.057940690002013</v>
      </c>
      <c r="AK147" s="170">
        <f>AJ147+'(3) MB_Glaciers_R23p2-5.5km'!AK147</f>
        <v>-82.326067525202006</v>
      </c>
      <c r="AL147" s="170">
        <f>AK147+'(3) MB_Glaciers_R23p2-5.5km'!AL147</f>
        <v>-82.879022153202001</v>
      </c>
      <c r="AM147" s="170">
        <f>AL147+'(3) MB_Glaciers_R23p2-5.5km'!AM147</f>
        <v>-85.226973201602007</v>
      </c>
      <c r="AN147" s="170">
        <f>AM147+'(3) MB_Glaciers_R23p2-5.5km'!AN147</f>
        <v>-86.131557029602007</v>
      </c>
      <c r="AO147" s="170">
        <f>AN147+'(3) MB_Glaciers_R23p2-5.5km'!AO147</f>
        <v>-86.405058601202001</v>
      </c>
      <c r="AP147" s="170">
        <f>AO147+'(3) MB_Glaciers_R23p2-5.5km'!AP147</f>
        <v>-90.037151455202007</v>
      </c>
      <c r="AQ147" s="170">
        <f>AP147+'(3) MB_Glaciers_R23p2-5.5km'!AQ147</f>
        <v>-89.759573612002001</v>
      </c>
      <c r="AR147" s="170">
        <f>AQ147+'(3) MB_Glaciers_R23p2-5.5km'!AR147</f>
        <v>-94.427535872801997</v>
      </c>
      <c r="AS147" s="170">
        <f>AR147+'(3) MB_Glaciers_R23p2-5.5km'!AS147</f>
        <v>-90.755046110401992</v>
      </c>
      <c r="AT147" s="170">
        <f>AS147+'(3) MB_Glaciers_R23p2-5.5km'!AT147</f>
        <v>-86.230274225601988</v>
      </c>
      <c r="AU147" s="170">
        <f>AT147+'(3) MB_Glaciers_R23p2-5.5km'!AU147</f>
        <v>-87.480012043201995</v>
      </c>
      <c r="AV147" s="170">
        <f>AU147+'(3) MB_Glaciers_R23p2-5.5km'!AV147</f>
        <v>-92.804169643201988</v>
      </c>
      <c r="AW147" s="2">
        <f>AV147+'(3) MB_Glaciers_R23p2-5.5km'!AW147</f>
        <v>-89.330855643201986</v>
      </c>
      <c r="BB147" s="2">
        <f>SQRT('(5) year_D_R23p2-5.5km'!BN145^2+'(5) year_D_R23p2-5.5km'!$M145^2)</f>
        <v>1.2678674487372099</v>
      </c>
      <c r="BC147" s="2">
        <f>SQRT(SUMSQ('(3) MB_Glaciers_R23p2-5.5km'!$BD147:BE147))</f>
        <v>1.6082273168445256</v>
      </c>
      <c r="BD147" s="2">
        <f>SQRT(SUMSQ('(3) MB_Glaciers_R23p2-5.5km'!$BD147:BF147))</f>
        <v>1.845027229206009</v>
      </c>
      <c r="BE147" s="2">
        <f>SQRT(SUMSQ('(3) MB_Glaciers_R23p2-5.5km'!$BD147:BG147))</f>
        <v>2.0747737767243888</v>
      </c>
      <c r="BF147" s="2">
        <f>SQRT(SUMSQ('(3) MB_Glaciers_R23p2-5.5km'!$BD147:BH147))</f>
        <v>2.4284858059826506</v>
      </c>
      <c r="BG147" s="2">
        <f>SQRT(SUMSQ('(3) MB_Glaciers_R23p2-5.5km'!$BD147:BI147))</f>
        <v>3.1915351577384348</v>
      </c>
      <c r="BH147" s="2">
        <f>SQRT(SUMSQ('(3) MB_Glaciers_R23p2-5.5km'!$BD147:BJ147))</f>
        <v>4.0494462202259109</v>
      </c>
      <c r="BI147" s="2">
        <f>SQRT(SUMSQ('(3) MB_Glaciers_R23p2-5.5km'!$BD147:BK147))</f>
        <v>5.0088849548051648</v>
      </c>
      <c r="BJ147" s="2">
        <f>SQRT(SUMSQ('(3) MB_Glaciers_R23p2-5.5km'!$BD147:BL147))</f>
        <v>6.0749929310535222</v>
      </c>
      <c r="BK147" s="2">
        <f>SQRT(SUMSQ('(3) MB_Glaciers_R23p2-5.5km'!$BD147:BM147))</f>
        <v>6.8360614615288009</v>
      </c>
      <c r="BL147" s="2">
        <f>SQRT(SUMSQ('(3) MB_Glaciers_R23p2-5.5km'!$BD147:BN147))</f>
        <v>7.36793846288771</v>
      </c>
      <c r="BM147" s="2">
        <f>SQRT(SUMSQ('(3) MB_Glaciers_R23p2-5.5km'!$BD147:BO147))</f>
        <v>7.747805516006709</v>
      </c>
      <c r="BN147" s="2">
        <f>SQRT(SUMSQ('(3) MB_Glaciers_R23p2-5.5km'!$BD147:BP147))</f>
        <v>9.0582234675068563</v>
      </c>
      <c r="BO147" s="2">
        <f>SQRT(SUMSQ('(3) MB_Glaciers_R23p2-5.5km'!$BD147:BQ147))</f>
        <v>9.8604829511729584</v>
      </c>
      <c r="BP147" s="2">
        <f>SQRT(SUMSQ('(3) MB_Glaciers_R23p2-5.5km'!$BD147:BR147))</f>
        <v>10.397813836105067</v>
      </c>
      <c r="BQ147" s="2">
        <f>SQRT(SUMSQ('(3) MB_Glaciers_R23p2-5.5km'!$BD147:BS147))</f>
        <v>10.664108004112665</v>
      </c>
      <c r="BR147" s="2">
        <f>SQRT(SUMSQ('(3) MB_Glaciers_R23p2-5.5km'!$BD147:BT147))</f>
        <v>10.852506835307631</v>
      </c>
      <c r="BS147" s="2">
        <f>SQRT(SUMSQ('(3) MB_Glaciers_R23p2-5.5km'!$BD147:BU147))</f>
        <v>10.879767062203461</v>
      </c>
      <c r="BT147" s="2">
        <f>SQRT(SUMSQ('(3) MB_Glaciers_R23p2-5.5km'!$BD147:BV147))</f>
        <v>10.884390324237176</v>
      </c>
      <c r="BU147" s="2">
        <f>SQRT(SUMSQ('(3) MB_Glaciers_R23p2-5.5km'!$BD147:BW147))</f>
        <v>10.910923141921026</v>
      </c>
      <c r="BV147" s="2">
        <f>SQRT(SUMSQ('(3) MB_Glaciers_R23p2-5.5km'!$BD147:BX147))</f>
        <v>10.934062161897973</v>
      </c>
      <c r="BW147" s="2">
        <f>SQRT(SUMSQ('(3) MB_Glaciers_R23p2-5.5km'!$BD147:BY147))</f>
        <v>10.93803910820214</v>
      </c>
      <c r="BX147" s="2">
        <f>SQRT(SUMSQ('(3) MB_Glaciers_R23p2-5.5km'!$BD147:BZ147))</f>
        <v>10.940751769268445</v>
      </c>
      <c r="BY147" s="2">
        <f>SQRT(SUMSQ('(3) MB_Glaciers_R23p2-5.5km'!$BD147:CA147))</f>
        <v>10.943500989473986</v>
      </c>
      <c r="BZ147" s="2">
        <f>SQRT(SUMSQ('(3) MB_Glaciers_R23p2-5.5km'!$BD147:CB147))</f>
        <v>10.946090679703532</v>
      </c>
      <c r="CA147" s="2">
        <f>SQRT(SUMSQ('(3) MB_Glaciers_R23p2-5.5km'!$BD147:CC147))</f>
        <v>10.948666003300383</v>
      </c>
      <c r="CB147" s="2">
        <f>SQRT(SUMSQ('(3) MB_Glaciers_R23p2-5.5km'!$BD147:CD147))</f>
        <v>10.951575001248305</v>
      </c>
      <c r="CC147" s="2">
        <f>SQRT(SUMSQ('(3) MB_Glaciers_R23p2-5.5km'!$BD147:CE147))</f>
        <v>10.955138730099176</v>
      </c>
      <c r="CD147" s="2">
        <f>SQRT(SUMSQ('(3) MB_Glaciers_R23p2-5.5km'!$BD147:CF147))</f>
        <v>10.960549487284398</v>
      </c>
      <c r="CE147" s="2">
        <f>SQRT(SUMSQ('(3) MB_Glaciers_R23p2-5.5km'!$BD147:CG147))</f>
        <v>10.963027375884977</v>
      </c>
      <c r="CF147" s="2">
        <f>SQRT(SUMSQ('(3) MB_Glaciers_R23p2-5.5km'!$BD147:CH147))</f>
        <v>10.967556133677055</v>
      </c>
      <c r="CG147" s="2">
        <f>SQRT(SUMSQ('(3) MB_Glaciers_R23p2-5.5km'!$BD147:CI147))</f>
        <v>10.978486784644124</v>
      </c>
      <c r="CH147" s="2">
        <f>SQRT(SUMSQ('(3) MB_Glaciers_R23p2-5.5km'!$BD147:CJ147))</f>
        <v>10.989406563407059</v>
      </c>
      <c r="CI147" s="2">
        <f>SQRT(SUMSQ('(3) MB_Glaciers_R23p2-5.5km'!$BD147:CK147))</f>
        <v>10.993939756391137</v>
      </c>
      <c r="CJ147" s="2">
        <f>SQRT(SUMSQ('(3) MB_Glaciers_R23p2-5.5km'!$BD147:CL147))</f>
        <v>10.996473946224864</v>
      </c>
      <c r="CK147" s="2">
        <f>SQRT(SUMSQ('(3) MB_Glaciers_R23p2-5.5km'!$BD147:CM147))</f>
        <v>10.999059299135638</v>
      </c>
      <c r="CL147" s="2">
        <f>SQRT(SUMSQ('(3) MB_Glaciers_R23p2-5.5km'!$BD147:CN147))</f>
        <v>11.001677182964675</v>
      </c>
      <c r="CM147" s="2">
        <f>SQRT(SUMSQ('(3) MB_Glaciers_R23p2-5.5km'!$BD147:CO147))</f>
        <v>11.00418242868396</v>
      </c>
      <c r="CN147" s="2">
        <f>SQRT(SUMSQ('(3) MB_Glaciers_R23p2-5.5km'!$BD147:CP147))</f>
        <v>11.006815722451758</v>
      </c>
      <c r="CO147" s="2">
        <f>SQRT(SUMSQ('(3) MB_Glaciers_R23p2-5.5km'!$BD147:CQ147))</f>
        <v>11.011946456733259</v>
      </c>
      <c r="CP147" s="2">
        <f>SQRT(SUMSQ('(3) MB_Glaciers_R23p2-5.5km'!$BD147:CR147))</f>
        <v>11.017271427363815</v>
      </c>
      <c r="CQ147" s="2">
        <f>SQRT(SUMSQ('(3) MB_Glaciers_R23p2-5.5km'!$BD147:CS147))</f>
        <v>11.022893884209125</v>
      </c>
      <c r="CR147" s="2">
        <f>SQRT(SUMSQ('(3) MB_Glaciers_R23p2-5.5km'!$BD147:CT147))</f>
        <v>11.026102684311697</v>
      </c>
      <c r="CS147" s="2">
        <f>SQRT(SUMSQ('(3) MB_Glaciers_R23p2-5.5km'!$BD147:CU147))</f>
        <v>11.029131520051511</v>
      </c>
      <c r="CT147" s="2">
        <f>SQRT(SUMSQ('(3) MB_Glaciers_R23p2-5.5km'!$BD147:CV147))</f>
        <v>11.032184551303152</v>
      </c>
      <c r="CU147" s="2">
        <f>SQRT(SUMSQ('(3) MB_Glaciers_R23p2-5.5km'!$BD147:CW147))</f>
        <v>11.035428165177175</v>
      </c>
      <c r="CV147" s="2">
        <f>SQRT(SUMSQ('(3) MB_Glaciers_R23p2-5.5km'!$BD147:CX147))</f>
        <v>11.040584002236637</v>
      </c>
    </row>
    <row r="148" spans="1:100" x14ac:dyDescent="0.2">
      <c r="A148" s="169" t="s">
        <v>115</v>
      </c>
      <c r="B148" s="3" t="s">
        <v>197</v>
      </c>
      <c r="C148" s="170">
        <f>'(3) MB_Glaciers_R23p2-5.5km'!C148</f>
        <v>-7.0200000000000012E-2</v>
      </c>
      <c r="D148" s="170">
        <f>C148+'(3) MB_Glaciers_R23p2-5.5km'!D148</f>
        <v>0.53959999999999997</v>
      </c>
      <c r="E148" s="170">
        <f>D148+'(3) MB_Glaciers_R23p2-5.5km'!E148</f>
        <v>0.2994</v>
      </c>
      <c r="F148" s="170">
        <f>E148+'(3) MB_Glaciers_R23p2-5.5km'!F148</f>
        <v>0.19919999999999999</v>
      </c>
      <c r="G148" s="170">
        <f>F148+'(3) MB_Glaciers_R23p2-5.5km'!G148</f>
        <v>0.26899999999999996</v>
      </c>
      <c r="H148" s="170">
        <f>G148+'(3) MB_Glaciers_R23p2-5.5km'!H148</f>
        <v>0.19879999999999995</v>
      </c>
      <c r="I148" s="170">
        <f>H148+'(3) MB_Glaciers_R23p2-5.5km'!I148</f>
        <v>0.28859999999999997</v>
      </c>
      <c r="J148" s="170">
        <f>I148+'(3) MB_Glaciers_R23p2-5.5km'!J148</f>
        <v>-3.1600000000000017E-2</v>
      </c>
      <c r="K148" s="170">
        <f>J148+'(3) MB_Glaciers_R23p2-5.5km'!K148</f>
        <v>0.15819999999999995</v>
      </c>
      <c r="L148" s="170">
        <f>K148+'(3) MB_Glaciers_R23p2-5.5km'!L148</f>
        <v>-0.11200000000000004</v>
      </c>
      <c r="M148" s="170">
        <f>L148+'(3) MB_Glaciers_R23p2-5.5km'!M148</f>
        <v>0.1777999999999999</v>
      </c>
      <c r="N148" s="170">
        <f>M148+'(3) MB_Glaciers_R23p2-5.5km'!N148</f>
        <v>0.43759999999999993</v>
      </c>
      <c r="O148" s="170">
        <f>N148+'(3) MB_Glaciers_R23p2-5.5km'!O148</f>
        <v>1.1774</v>
      </c>
      <c r="P148" s="170">
        <f>O148+'(3) MB_Glaciers_R23p2-5.5km'!P148</f>
        <v>1.2471999999999999</v>
      </c>
      <c r="Q148" s="170">
        <f>P148+'(3) MB_Glaciers_R23p2-5.5km'!Q148</f>
        <v>0.92699999999999982</v>
      </c>
      <c r="R148" s="170">
        <f>Q148+'(3) MB_Glaciers_R23p2-5.5km'!R148</f>
        <v>1.4467999999999999</v>
      </c>
      <c r="S148" s="170">
        <f>R148+'(3) MB_Glaciers_R23p2-5.5km'!S148</f>
        <v>1.2765999999999997</v>
      </c>
      <c r="T148" s="170">
        <f>S148+'(3) MB_Glaciers_R23p2-5.5km'!T148</f>
        <v>0.84639999999999971</v>
      </c>
      <c r="U148" s="170">
        <f>T148+'(3) MB_Glaciers_R23p2-5.5km'!U148</f>
        <v>-2.3800000000000265E-2</v>
      </c>
      <c r="V148" s="170">
        <f>U148+'(3) MB_Glaciers_R23p2-5.5km'!V148</f>
        <v>-4.4000000000000261E-2</v>
      </c>
      <c r="W148" s="170">
        <f>V148+'(3) MB_Glaciers_R23p2-5.5km'!W148</f>
        <v>0.31579999999999975</v>
      </c>
      <c r="X148" s="170">
        <f>W148+'(3) MB_Glaciers_R23p2-5.5km'!X148</f>
        <v>0.30559999999999976</v>
      </c>
      <c r="Y148" s="170">
        <f>X148+'(3) MB_Glaciers_R23p2-5.5km'!Y148</f>
        <v>0.26539999999999975</v>
      </c>
      <c r="Z148" s="170">
        <f>Y148+'(3) MB_Glaciers_R23p2-5.5km'!Z148</f>
        <v>-0.10480000000000023</v>
      </c>
      <c r="AA148" s="170">
        <f>Z148+'(3) MB_Glaciers_R23p2-5.5km'!AA148</f>
        <v>-6.5000000000000224E-2</v>
      </c>
      <c r="AB148" s="170">
        <f>AA148+'(3) MB_Glaciers_R23p2-5.5km'!AB148</f>
        <v>-0.45520000000000022</v>
      </c>
      <c r="AC148" s="170">
        <f>AB148+'(3) MB_Glaciers_R23p2-5.5km'!AC148</f>
        <v>-0.11540000000000022</v>
      </c>
      <c r="AD148" s="170">
        <f>AC148+'(3) MB_Glaciers_R23p2-5.5km'!AD148</f>
        <v>-0.15560000000000024</v>
      </c>
      <c r="AE148" s="170">
        <f>AD148+'(3) MB_Glaciers_R23p2-5.5km'!AE148</f>
        <v>0.2541999999999997</v>
      </c>
      <c r="AF148" s="170">
        <f>AE148+'(3) MB_Glaciers_R23p2-5.5km'!AF148</f>
        <v>0.1639999999999997</v>
      </c>
      <c r="AG148" s="170">
        <f>AF148+'(3) MB_Glaciers_R23p2-5.5km'!AG148</f>
        <v>1.3799999999999701E-2</v>
      </c>
      <c r="AH148" s="170">
        <f>AG148+'(3) MB_Glaciers_R23p2-5.5km'!AH148</f>
        <v>-0.89640000000000031</v>
      </c>
      <c r="AI148" s="170">
        <f>AH148+'(3) MB_Glaciers_R23p2-5.5km'!AI148</f>
        <v>-1.6266000000000003</v>
      </c>
      <c r="AJ148" s="170">
        <f>AI148+'(3) MB_Glaciers_R23p2-5.5km'!AJ148</f>
        <v>-2.1968000000000005</v>
      </c>
      <c r="AK148" s="170">
        <f>AJ148+'(3) MB_Glaciers_R23p2-5.5km'!AK148</f>
        <v>-2.0670000000000006</v>
      </c>
      <c r="AL148" s="170">
        <f>AK148+'(3) MB_Glaciers_R23p2-5.5km'!AL148</f>
        <v>-2.1872000000000007</v>
      </c>
      <c r="AM148" s="170">
        <f>AL148+'(3) MB_Glaciers_R23p2-5.5km'!AM148</f>
        <v>-2.6874000000000007</v>
      </c>
      <c r="AN148" s="170">
        <f>AM148+'(3) MB_Glaciers_R23p2-5.5km'!AN148</f>
        <v>-3.3276000000000008</v>
      </c>
      <c r="AO148" s="170">
        <f>AN148+'(3) MB_Glaciers_R23p2-5.5km'!AO148</f>
        <v>-3.5978000000000008</v>
      </c>
      <c r="AP148" s="170">
        <f>AO148+'(3) MB_Glaciers_R23p2-5.5km'!AP148</f>
        <v>-4.6580000000000013</v>
      </c>
      <c r="AQ148" s="170">
        <f>AP148+'(3) MB_Glaciers_R23p2-5.5km'!AQ148</f>
        <v>-4.9182000000000015</v>
      </c>
      <c r="AR148" s="170">
        <f>AQ148+'(3) MB_Glaciers_R23p2-5.5km'!AR148</f>
        <v>-5.6984000000000012</v>
      </c>
      <c r="AS148" s="170">
        <f>AR148+'(3) MB_Glaciers_R23p2-5.5km'!AS148</f>
        <v>-5.4886000000000017</v>
      </c>
      <c r="AT148" s="170">
        <f>AS148+'(3) MB_Glaciers_R23p2-5.5km'!AT148</f>
        <v>-5.0488000000000017</v>
      </c>
      <c r="AU148" s="170">
        <f>AT148+'(3) MB_Glaciers_R23p2-5.5km'!AU148</f>
        <v>-5.5090000000000021</v>
      </c>
      <c r="AV148" s="170">
        <f>AU148+'(3) MB_Glaciers_R23p2-5.5km'!AV148</f>
        <v>-6.3892000000000024</v>
      </c>
      <c r="AW148" s="2">
        <f>AV148+'(3) MB_Glaciers_R23p2-5.5km'!AW148</f>
        <v>-6.3094000000000028</v>
      </c>
      <c r="BB148" s="2">
        <f>SQRT('(5) year_D_R23p2-5.5km'!BN146^2+'(5) year_D_R23p2-5.5km'!$M146^2)</f>
        <v>5.9584004596444438E-2</v>
      </c>
      <c r="BC148" s="2">
        <f>SQRT(SUMSQ('(3) MB_Glaciers_R23p2-5.5km'!$BD148:BE148))</f>
        <v>8.4264507400792554E-2</v>
      </c>
      <c r="BD148" s="2">
        <f>SQRT(SUMSQ('(3) MB_Glaciers_R23p2-5.5km'!$BD148:BF148))</f>
        <v>0.10320252327945928</v>
      </c>
      <c r="BE148" s="2">
        <f>SQRT(SUMSQ('(3) MB_Glaciers_R23p2-5.5km'!$BD148:BG148))</f>
        <v>0.11916800919288888</v>
      </c>
      <c r="BF148" s="2">
        <f>SQRT(SUMSQ('(3) MB_Glaciers_R23p2-5.5km'!$BD148:BH148))</f>
        <v>0.13323388464930969</v>
      </c>
      <c r="BG148" s="2">
        <f>SQRT(SUMSQ('(3) MB_Glaciers_R23p2-5.5km'!$BD148:BI148))</f>
        <v>0.14595040809293638</v>
      </c>
      <c r="BH148" s="2">
        <f>SQRT(SUMSQ('(3) MB_Glaciers_R23p2-5.5km'!$BD148:BJ148))</f>
        <v>0.15764445827952148</v>
      </c>
      <c r="BI148" s="2">
        <f>SQRT(SUMSQ('(3) MB_Glaciers_R23p2-5.5km'!$BD148:BK148))</f>
        <v>0.16852901480158514</v>
      </c>
      <c r="BJ148" s="2">
        <f>SQRT(SUMSQ('(3) MB_Glaciers_R23p2-5.5km'!$BD148:BL148))</f>
        <v>0.17875201378933334</v>
      </c>
      <c r="BK148" s="2">
        <f>SQRT(SUMSQ('(3) MB_Glaciers_R23p2-5.5km'!$BD148:BM148))</f>
        <v>0.18842116663870628</v>
      </c>
      <c r="BL148" s="2">
        <f>SQRT(SUMSQ('(3) MB_Glaciers_R23p2-5.5km'!$BD148:BN148))</f>
        <v>0.19761778675321773</v>
      </c>
      <c r="BM148" s="2">
        <f>SQRT(SUMSQ('(3) MB_Glaciers_R23p2-5.5km'!$BD148:BO148))</f>
        <v>0.20640504655891856</v>
      </c>
      <c r="BN148" s="2">
        <f>SQRT(SUMSQ('(3) MB_Glaciers_R23p2-5.5km'!$BD148:BP148))</f>
        <v>0.21483318376996244</v>
      </c>
      <c r="BO148" s="2">
        <f>SQRT(SUMSQ('(3) MB_Glaciers_R23p2-5.5km'!$BD148:BQ148))</f>
        <v>0.2229429309318588</v>
      </c>
      <c r="BP148" s="2">
        <f>SQRT(SUMSQ('(3) MB_Glaciers_R23p2-5.5km'!$BD148:BR148))</f>
        <v>0.23076785750237547</v>
      </c>
      <c r="BQ148" s="2">
        <f>SQRT(SUMSQ('(3) MB_Glaciers_R23p2-5.5km'!$BD148:BS148))</f>
        <v>0.23833601838577773</v>
      </c>
      <c r="BR148" s="2">
        <f>SQRT(SUMSQ('(3) MB_Glaciers_R23p2-5.5km'!$BD148:BT148))</f>
        <v>0.24567114454842859</v>
      </c>
      <c r="BS148" s="2">
        <f>SQRT(SUMSQ('(3) MB_Glaciers_R23p2-5.5km'!$BD148:BU148))</f>
        <v>0.25279352220237766</v>
      </c>
      <c r="BT148" s="2">
        <f>SQRT(SUMSQ('(3) MB_Glaciers_R23p2-5.5km'!$BD148:BV148))</f>
        <v>0.25972065468736427</v>
      </c>
      <c r="BU148" s="2">
        <f>SQRT(SUMSQ('(3) MB_Glaciers_R23p2-5.5km'!$BD148:BW148))</f>
        <v>0.26646776929861932</v>
      </c>
      <c r="BV148" s="2">
        <f>SQRT(SUMSQ('(3) MB_Glaciers_R23p2-5.5km'!$BD148:BX148))</f>
        <v>0.27304821127180329</v>
      </c>
      <c r="BW148" s="2">
        <f>SQRT(SUMSQ('(3) MB_Glaciers_R23p2-5.5km'!$BD148:BY148))</f>
        <v>0.2794737541925546</v>
      </c>
      <c r="BX148" s="2">
        <f>SQRT(SUMSQ('(3) MB_Glaciers_R23p2-5.5km'!$BD148:BZ148))</f>
        <v>0.28575484752883817</v>
      </c>
      <c r="BY148" s="2">
        <f>SQRT(SUMSQ('(3) MB_Glaciers_R23p2-5.5km'!$BD148:CA148))</f>
        <v>0.29190081618587271</v>
      </c>
      <c r="BZ148" s="2">
        <f>SQRT(SUMSQ('(3) MB_Glaciers_R23p2-5.5km'!$BD148:CB148))</f>
        <v>0.29792002298222214</v>
      </c>
      <c r="CA148" s="2">
        <f>SQRT(SUMSQ('(3) MB_Glaciers_R23p2-5.5km'!$BD148:CC148))</f>
        <v>0.30382000213527233</v>
      </c>
      <c r="CB148" s="2">
        <f>SQRT(SUMSQ('(3) MB_Glaciers_R23p2-5.5km'!$BD148:CD148))</f>
        <v>0.30960756983837778</v>
      </c>
      <c r="CC148" s="2">
        <f>SQRT(SUMSQ('(3) MB_Glaciers_R23p2-5.5km'!$BD148:CE148))</f>
        <v>0.31528891655904284</v>
      </c>
      <c r="CD148" s="2">
        <f>SQRT(SUMSQ('(3) MB_Glaciers_R23p2-5.5km'!$BD148:CF148))</f>
        <v>0.32086968462091303</v>
      </c>
      <c r="CE148" s="2">
        <f>SQRT(SUMSQ('(3) MB_Glaciers_R23p2-5.5km'!$BD148:CG148))</f>
        <v>0.32635503383964115</v>
      </c>
      <c r="CF148" s="2">
        <f>SQRT(SUMSQ('(3) MB_Glaciers_R23p2-5.5km'!$BD148:CH148))</f>
        <v>0.3317496973867835</v>
      </c>
      <c r="CG148" s="2">
        <f>SQRT(SUMSQ('(3) MB_Glaciers_R23p2-5.5km'!$BD148:CI148))</f>
        <v>0.33705802960317016</v>
      </c>
      <c r="CH148" s="2">
        <f>SQRT(SUMSQ('(3) MB_Glaciers_R23p2-5.5km'!$BD148:CJ148))</f>
        <v>0.34228404713588484</v>
      </c>
      <c r="CI148" s="2">
        <f>SQRT(SUMSQ('(3) MB_Glaciers_R23p2-5.5km'!$BD148:CK148))</f>
        <v>0.34743146450410872</v>
      </c>
      <c r="CJ148" s="2">
        <f>SQRT(SUMSQ('(3) MB_Glaciers_R23p2-5.5km'!$BD148:CL148))</f>
        <v>0.35250372498913946</v>
      </c>
      <c r="CK148" s="2">
        <f>SQRT(SUMSQ('(3) MB_Glaciers_R23p2-5.5km'!$BD148:CM148))</f>
        <v>0.35750402757866656</v>
      </c>
      <c r="CL148" s="2">
        <f>SQRT(SUMSQ('(3) MB_Glaciers_R23p2-5.5km'!$BD148:CN148))</f>
        <v>0.36243535056436904</v>
      </c>
      <c r="CM148" s="2">
        <f>SQRT(SUMSQ('(3) MB_Glaciers_R23p2-5.5km'!$BD148:CO148))</f>
        <v>0.36730047228728985</v>
      </c>
      <c r="CN148" s="2">
        <f>SQRT(SUMSQ('(3) MB_Glaciers_R23p2-5.5km'!$BD148:CP148))</f>
        <v>0.37210198944135636</v>
      </c>
      <c r="CO148" s="2">
        <f>SQRT(SUMSQ('(3) MB_Glaciers_R23p2-5.5km'!$BD148:CQ148))</f>
        <v>0.37684233327741246</v>
      </c>
      <c r="CP148" s="2">
        <f>SQRT(SUMSQ('(3) MB_Glaciers_R23p2-5.5km'!$BD148:CR148))</f>
        <v>0.38152378399480352</v>
      </c>
      <c r="CQ148" s="2">
        <f>SQRT(SUMSQ('(3) MB_Glaciers_R23p2-5.5km'!$BD148:CS148))</f>
        <v>0.38614848356229836</v>
      </c>
      <c r="CR148" s="2">
        <f>SQRT(SUMSQ('(3) MB_Glaciers_R23p2-5.5km'!$BD148:CT148))</f>
        <v>0.39071844717291215</v>
      </c>
      <c r="CS148" s="2">
        <f>SQRT(SUMSQ('(3) MB_Glaciers_R23p2-5.5km'!$BD148:CU148))</f>
        <v>0.39523557350643534</v>
      </c>
      <c r="CT148" s="2">
        <f>SQRT(SUMSQ('(3) MB_Glaciers_R23p2-5.5km'!$BD148:CV148))</f>
        <v>0.39970165394792895</v>
      </c>
      <c r="CU148" s="2">
        <f>SQRT(SUMSQ('(3) MB_Glaciers_R23p2-5.5km'!$BD148:CW148))</f>
        <v>0.40411838088913882</v>
      </c>
      <c r="CV148" s="2">
        <f>SQRT(SUMSQ('(3) MB_Glaciers_R23p2-5.5km'!$BD148:CX148))</f>
        <v>0.40848735522193114</v>
      </c>
    </row>
    <row r="149" spans="1:100" x14ac:dyDescent="0.2">
      <c r="A149" s="169" t="s">
        <v>114</v>
      </c>
      <c r="B149" s="3" t="s">
        <v>197</v>
      </c>
      <c r="C149" s="170">
        <f>'(3) MB_Glaciers_R23p2-5.5km'!C149</f>
        <v>1.287307856</v>
      </c>
      <c r="D149" s="170">
        <f>C149+'(3) MB_Glaciers_R23p2-5.5km'!D149</f>
        <v>4.3846157120000004</v>
      </c>
      <c r="E149" s="170">
        <f>D149+'(3) MB_Glaciers_R23p2-5.5km'!E149</f>
        <v>5.0119235680000003</v>
      </c>
      <c r="F149" s="170">
        <f>E149+'(3) MB_Glaciers_R23p2-5.5km'!F149</f>
        <v>6.0992314240000001</v>
      </c>
      <c r="G149" s="170">
        <f>F149+'(3) MB_Glaciers_R23p2-5.5km'!G149</f>
        <v>7.59653928</v>
      </c>
      <c r="H149" s="170">
        <f>G149+'(3) MB_Glaciers_R23p2-5.5km'!H149</f>
        <v>8.3638471360000004</v>
      </c>
      <c r="I149" s="170">
        <f>H149+'(3) MB_Glaciers_R23p2-5.5km'!I149</f>
        <v>9.7434363519999998</v>
      </c>
      <c r="J149" s="170">
        <f>I149+'(3) MB_Glaciers_R23p2-5.5km'!J149</f>
        <v>9.5868506559999993</v>
      </c>
      <c r="K149" s="170">
        <f>J149+'(3) MB_Glaciers_R23p2-5.5km'!K149</f>
        <v>11.734090047999999</v>
      </c>
      <c r="L149" s="170">
        <f>K149+'(3) MB_Glaciers_R23p2-5.5km'!L149</f>
        <v>11.254405952999999</v>
      </c>
      <c r="M149" s="170">
        <f>L149+'(3) MB_Glaciers_R23p2-5.5km'!M149</f>
        <v>12.636171467999999</v>
      </c>
      <c r="N149" s="170">
        <f>M149+'(3) MB_Glaciers_R23p2-5.5km'!N149</f>
        <v>14.711036784999999</v>
      </c>
      <c r="O149" s="170">
        <f>N149+'(3) MB_Glaciers_R23p2-5.5km'!O149</f>
        <v>18.658777331499998</v>
      </c>
      <c r="P149" s="170">
        <f>O149+'(3) MB_Glaciers_R23p2-5.5km'!P149</f>
        <v>19.773221883499996</v>
      </c>
      <c r="Q149" s="170">
        <f>P149+'(3) MB_Glaciers_R23p2-5.5km'!Q149</f>
        <v>19.307610397499996</v>
      </c>
      <c r="R149" s="170">
        <f>Q149+'(3) MB_Glaciers_R23p2-5.5km'!R149</f>
        <v>22.474352423499997</v>
      </c>
      <c r="S149" s="170">
        <f>R149+'(3) MB_Glaciers_R23p2-5.5km'!S149</f>
        <v>22.018143400499998</v>
      </c>
      <c r="T149" s="170">
        <f>S149+'(3) MB_Glaciers_R23p2-5.5km'!T149</f>
        <v>20.985871020499999</v>
      </c>
      <c r="U149" s="170">
        <f>T149+'(3) MB_Glaciers_R23p2-5.5km'!U149</f>
        <v>18.823338092499998</v>
      </c>
      <c r="V149" s="170">
        <f>U149+'(3) MB_Glaciers_R23p2-5.5km'!V149</f>
        <v>19.206385365999999</v>
      </c>
      <c r="W149" s="170">
        <f>V149+'(3) MB_Glaciers_R23p2-5.5km'!W149</f>
        <v>20.312047281999998</v>
      </c>
      <c r="X149" s="170">
        <f>W149+'(3) MB_Glaciers_R23p2-5.5km'!X149</f>
        <v>19.374687081999998</v>
      </c>
      <c r="Y149" s="170">
        <f>X149+'(3) MB_Glaciers_R23p2-5.5km'!Y149</f>
        <v>19.639504581999997</v>
      </c>
      <c r="Z149" s="170">
        <f>Y149+'(3) MB_Glaciers_R23p2-5.5km'!Z149</f>
        <v>17.679084581999998</v>
      </c>
      <c r="AA149" s="170">
        <f>Z149+'(3) MB_Glaciers_R23p2-5.5km'!AA149</f>
        <v>18.889489294499999</v>
      </c>
      <c r="AB149" s="170">
        <f>AA149+'(3) MB_Glaciers_R23p2-5.5km'!AB149</f>
        <v>18.6560313395</v>
      </c>
      <c r="AC149" s="170">
        <f>AB149+'(3) MB_Glaciers_R23p2-5.5km'!AC149</f>
        <v>20.798918494500001</v>
      </c>
      <c r="AD149" s="170">
        <f>AC149+'(3) MB_Glaciers_R23p2-5.5km'!AD149</f>
        <v>21.949567200000001</v>
      </c>
      <c r="AE149" s="170">
        <f>AD149+'(3) MB_Glaciers_R23p2-5.5km'!AE149</f>
        <v>24.827080288000001</v>
      </c>
      <c r="AF149" s="170">
        <f>AE149+'(3) MB_Glaciers_R23p2-5.5km'!AF149</f>
        <v>26.172244594000002</v>
      </c>
      <c r="AG149" s="170">
        <f>AF149+'(3) MB_Glaciers_R23p2-5.5km'!AG149</f>
        <v>26.287223550000004</v>
      </c>
      <c r="AH149" s="170">
        <f>AG149+'(3) MB_Glaciers_R23p2-5.5km'!AH149</f>
        <v>24.343820390000005</v>
      </c>
      <c r="AI149" s="170">
        <f>AH149+'(3) MB_Glaciers_R23p2-5.5km'!AI149</f>
        <v>22.930488059000005</v>
      </c>
      <c r="AJ149" s="170">
        <f>AI149+'(3) MB_Glaciers_R23p2-5.5km'!AJ149</f>
        <v>22.287206595000004</v>
      </c>
      <c r="AK149" s="170">
        <f>AJ149+'(3) MB_Glaciers_R23p2-5.5km'!AK149</f>
        <v>23.974614782000003</v>
      </c>
      <c r="AL149" s="170">
        <f>AK149+'(3) MB_Glaciers_R23p2-5.5km'!AL149</f>
        <v>24.382990164000002</v>
      </c>
      <c r="AM149" s="170">
        <f>AL149+'(3) MB_Glaciers_R23p2-5.5km'!AM149</f>
        <v>24.050328484000001</v>
      </c>
      <c r="AN149" s="170">
        <f>AM149+'(3) MB_Glaciers_R23p2-5.5km'!AN149</f>
        <v>23.977178697000003</v>
      </c>
      <c r="AO149" s="170">
        <f>AN149+'(3) MB_Glaciers_R23p2-5.5km'!AO149</f>
        <v>24.344456169000004</v>
      </c>
      <c r="AP149" s="170">
        <f>AO149+'(3) MB_Glaciers_R23p2-5.5km'!AP149</f>
        <v>22.247915648000003</v>
      </c>
      <c r="AQ149" s="170">
        <f>AP149+'(3) MB_Glaciers_R23p2-5.5km'!AQ149</f>
        <v>22.659659798000003</v>
      </c>
      <c r="AR149" s="170">
        <f>AQ149+'(3) MB_Glaciers_R23p2-5.5km'!AR149</f>
        <v>20.658351165000003</v>
      </c>
      <c r="AS149" s="170">
        <f>AR149+'(3) MB_Glaciers_R23p2-5.5km'!AS149</f>
        <v>23.200077277000002</v>
      </c>
      <c r="AT149" s="170">
        <f>AS149+'(3) MB_Glaciers_R23p2-5.5km'!AT149</f>
        <v>26.145805770000003</v>
      </c>
      <c r="AU149" s="170">
        <f>AT149+'(3) MB_Glaciers_R23p2-5.5km'!AU149</f>
        <v>26.530458239000001</v>
      </c>
      <c r="AV149" s="170">
        <f>AU149+'(3) MB_Glaciers_R23p2-5.5km'!AV149</f>
        <v>25.464856192500001</v>
      </c>
      <c r="AW149" s="2">
        <f>AV149+'(3) MB_Glaciers_R23p2-5.5km'!AW149</f>
        <v>27.662611089000002</v>
      </c>
      <c r="BB149" s="2">
        <f>SQRT('(5) year_D_R23p2-5.5km'!BN147^2+'(5) year_D_R23p2-5.5km'!$M147^2)</f>
        <v>0.46190205879143409</v>
      </c>
      <c r="BC149" s="2">
        <f>SQRT(SUMSQ('(3) MB_Glaciers_R23p2-5.5km'!$BD149:BE149))</f>
        <v>0.59236406017919119</v>
      </c>
      <c r="BD149" s="2">
        <f>SQRT(SUMSQ('(3) MB_Glaciers_R23p2-5.5km'!$BD149:BF149))</f>
        <v>0.65685765473473123</v>
      </c>
      <c r="BE149" s="2">
        <f>SQRT(SUMSQ('(3) MB_Glaciers_R23p2-5.5km'!$BD149:BG149))</f>
        <v>0.68803792282999487</v>
      </c>
      <c r="BF149" s="2">
        <f>SQRT(SUMSQ('(3) MB_Glaciers_R23p2-5.5km'!$BD149:BH149))</f>
        <v>0.70139261129538411</v>
      </c>
      <c r="BG149" s="2">
        <f>SQRT(SUMSQ('(3) MB_Glaciers_R23p2-5.5km'!$BD149:BI149))</f>
        <v>0.70837696255534222</v>
      </c>
      <c r="BH149" s="2">
        <f>SQRT(SUMSQ('(3) MB_Glaciers_R23p2-5.5km'!$BD149:BJ149))</f>
        <v>0.71721622850008659</v>
      </c>
      <c r="BI149" s="2">
        <f>SQRT(SUMSQ('(3) MB_Glaciers_R23p2-5.5km'!$BD149:BK149))</f>
        <v>0.730825269555746</v>
      </c>
      <c r="BJ149" s="2">
        <f>SQRT(SUMSQ('(3) MB_Glaciers_R23p2-5.5km'!$BD149:BL149))</f>
        <v>0.75126108514073886</v>
      </c>
      <c r="BK149" s="2">
        <f>SQRT(SUMSQ('(3) MB_Glaciers_R23p2-5.5km'!$BD149:BM149))</f>
        <v>0.77164232130104571</v>
      </c>
      <c r="BL149" s="2">
        <f>SQRT(SUMSQ('(3) MB_Glaciers_R23p2-5.5km'!$BD149:BN149))</f>
        <v>0.78527893860028208</v>
      </c>
      <c r="BM149" s="2">
        <f>SQRT(SUMSQ('(3) MB_Glaciers_R23p2-5.5km'!$BD149:BO149))</f>
        <v>0.79429312421921272</v>
      </c>
      <c r="BN149" s="2">
        <f>SQRT(SUMSQ('(3) MB_Glaciers_R23p2-5.5km'!$BD149:BP149))</f>
        <v>0.80308119510194576</v>
      </c>
      <c r="BO149" s="2">
        <f>SQRT(SUMSQ('(3) MB_Glaciers_R23p2-5.5km'!$BD149:BQ149))</f>
        <v>0.82370536802411931</v>
      </c>
      <c r="BP149" s="2">
        <f>SQRT(SUMSQ('(3) MB_Glaciers_R23p2-5.5km'!$BD149:BR149))</f>
        <v>0.83739450486087508</v>
      </c>
      <c r="BQ149" s="2">
        <f>SQRT(SUMSQ('(3) MB_Glaciers_R23p2-5.5km'!$BD149:BS149))</f>
        <v>0.86183939408028731</v>
      </c>
      <c r="BR149" s="2">
        <f>SQRT(SUMSQ('(3) MB_Glaciers_R23p2-5.5km'!$BD149:BT149))</f>
        <v>0.88762272360894945</v>
      </c>
      <c r="BS149" s="2">
        <f>SQRT(SUMSQ('(3) MB_Glaciers_R23p2-5.5km'!$BD149:BU149))</f>
        <v>0.93294212431163548</v>
      </c>
      <c r="BT149" s="2">
        <f>SQRT(SUMSQ('(3) MB_Glaciers_R23p2-5.5km'!$BD149:BV149))</f>
        <v>0.98780826005017275</v>
      </c>
      <c r="BU149" s="2">
        <f>SQRT(SUMSQ('(3) MB_Glaciers_R23p2-5.5km'!$BD149:BW149))</f>
        <v>1.0935970779788857</v>
      </c>
      <c r="BV149" s="2">
        <f>SQRT(SUMSQ('(3) MB_Glaciers_R23p2-5.5km'!$BD149:BX149))</f>
        <v>1.2469913004117985</v>
      </c>
      <c r="BW149" s="2">
        <f>SQRT(SUMSQ('(3) MB_Glaciers_R23p2-5.5km'!$BD149:BY149))</f>
        <v>1.6282797918277589</v>
      </c>
      <c r="BX149" s="2">
        <f>SQRT(SUMSQ('(3) MB_Glaciers_R23p2-5.5km'!$BD149:BZ149))</f>
        <v>1.759418321648782</v>
      </c>
      <c r="BY149" s="2">
        <f>SQRT(SUMSQ('(3) MB_Glaciers_R23p2-5.5km'!$BD149:CA149))</f>
        <v>1.859683248496566</v>
      </c>
      <c r="BZ149" s="2">
        <f>SQRT(SUMSQ('(3) MB_Glaciers_R23p2-5.5km'!$BD149:CB149))</f>
        <v>1.8767011165059371</v>
      </c>
      <c r="CA149" s="2">
        <f>SQRT(SUMSQ('(3) MB_Glaciers_R23p2-5.5km'!$BD149:CC149))</f>
        <v>1.8831730553763699</v>
      </c>
      <c r="CB149" s="2">
        <f>SQRT(SUMSQ('(3) MB_Glaciers_R23p2-5.5km'!$BD149:CD149))</f>
        <v>1.8882088561394306</v>
      </c>
      <c r="CC149" s="2">
        <f>SQRT(SUMSQ('(3) MB_Glaciers_R23p2-5.5km'!$BD149:CE149))</f>
        <v>1.896447216857271</v>
      </c>
      <c r="CD149" s="2">
        <f>SQRT(SUMSQ('(3) MB_Glaciers_R23p2-5.5km'!$BD149:CF149))</f>
        <v>1.9040294532703137</v>
      </c>
      <c r="CE149" s="2">
        <f>SQRT(SUMSQ('(3) MB_Glaciers_R23p2-5.5km'!$BD149:CG149))</f>
        <v>1.906557132822412</v>
      </c>
      <c r="CF149" s="2">
        <f>SQRT(SUMSQ('(3) MB_Glaciers_R23p2-5.5km'!$BD149:CH149))</f>
        <v>1.9098329641486675</v>
      </c>
      <c r="CG149" s="2">
        <f>SQRT(SUMSQ('(3) MB_Glaciers_R23p2-5.5km'!$BD149:CI149))</f>
        <v>1.9150385979737623</v>
      </c>
      <c r="CH149" s="2">
        <f>SQRT(SUMSQ('(3) MB_Glaciers_R23p2-5.5km'!$BD149:CJ149))</f>
        <v>1.9200936693276689</v>
      </c>
      <c r="CI149" s="2">
        <f>SQRT(SUMSQ('(3) MB_Glaciers_R23p2-5.5km'!$BD149:CK149))</f>
        <v>1.9230498373210483</v>
      </c>
      <c r="CJ149" s="2">
        <f>SQRT(SUMSQ('(3) MB_Glaciers_R23p2-5.5km'!$BD149:CL149))</f>
        <v>1.9251038942745013</v>
      </c>
      <c r="CK149" s="2">
        <f>SQRT(SUMSQ('(3) MB_Glaciers_R23p2-5.5km'!$BD149:CM149))</f>
        <v>1.9273031404192571</v>
      </c>
      <c r="CL149" s="2">
        <f>SQRT(SUMSQ('(3) MB_Glaciers_R23p2-5.5km'!$BD149:CN149))</f>
        <v>1.9292748556967148</v>
      </c>
      <c r="CM149" s="2">
        <f>SQRT(SUMSQ('(3) MB_Glaciers_R23p2-5.5km'!$BD149:CO149))</f>
        <v>1.9311534880698533</v>
      </c>
      <c r="CN149" s="2">
        <f>SQRT(SUMSQ('(3) MB_Glaciers_R23p2-5.5km'!$BD149:CP149))</f>
        <v>1.9332158252838927</v>
      </c>
      <c r="CO149" s="2">
        <f>SQRT(SUMSQ('(3) MB_Glaciers_R23p2-5.5km'!$BD149:CQ149))</f>
        <v>1.9362226384620027</v>
      </c>
      <c r="CP149" s="2">
        <f>SQRT(SUMSQ('(3) MB_Glaciers_R23p2-5.5km'!$BD149:CR149))</f>
        <v>1.9394339087822172</v>
      </c>
      <c r="CQ149" s="2">
        <f>SQRT(SUMSQ('(3) MB_Glaciers_R23p2-5.5km'!$BD149:CS149))</f>
        <v>1.943029818991646</v>
      </c>
      <c r="CR149" s="2">
        <f>SQRT(SUMSQ('(3) MB_Glaciers_R23p2-5.5km'!$BD149:CT149))</f>
        <v>1.945638581881153</v>
      </c>
      <c r="CS149" s="2">
        <f>SQRT(SUMSQ('(3) MB_Glaciers_R23p2-5.5km'!$BD149:CU149))</f>
        <v>1.9481479904505179</v>
      </c>
      <c r="CT149" s="2">
        <f>SQRT(SUMSQ('(3) MB_Glaciers_R23p2-5.5km'!$BD149:CV149))</f>
        <v>1.9503156062977232</v>
      </c>
      <c r="CU149" s="2">
        <f>SQRT(SUMSQ('(3) MB_Glaciers_R23p2-5.5km'!$BD149:CW149))</f>
        <v>1.9523992837712139</v>
      </c>
      <c r="CV149" s="2">
        <f>SQRT(SUMSQ('(3) MB_Glaciers_R23p2-5.5km'!$BD149:CX149))</f>
        <v>1.9545886459196198</v>
      </c>
    </row>
    <row r="150" spans="1:100" x14ac:dyDescent="0.2">
      <c r="A150" s="169" t="s">
        <v>113</v>
      </c>
      <c r="B150" s="3" t="s">
        <v>197</v>
      </c>
      <c r="C150" s="170">
        <f>'(3) MB_Glaciers_R23p2-5.5km'!C150</f>
        <v>0.17600000000000005</v>
      </c>
      <c r="D150" s="170">
        <f>C150+'(3) MB_Glaciers_R23p2-5.5km'!D150</f>
        <v>1.6620000000000004</v>
      </c>
      <c r="E150" s="170">
        <f>D150+'(3) MB_Glaciers_R23p2-5.5km'!E150</f>
        <v>1.6280000000000003</v>
      </c>
      <c r="F150" s="170">
        <f>E150+'(3) MB_Glaciers_R23p2-5.5km'!F150</f>
        <v>1.6340000000000003</v>
      </c>
      <c r="G150" s="170">
        <f>F150+'(3) MB_Glaciers_R23p2-5.5km'!G150</f>
        <v>2.0100000000000002</v>
      </c>
      <c r="H150" s="170">
        <f>G150+'(3) MB_Glaciers_R23p2-5.5km'!H150</f>
        <v>1.9960000000000002</v>
      </c>
      <c r="I150" s="170">
        <f>H150+'(3) MB_Glaciers_R23p2-5.5km'!I150</f>
        <v>2.5820000000000003</v>
      </c>
      <c r="J150" s="170">
        <f>I150+'(3) MB_Glaciers_R23p2-5.5km'!J150</f>
        <v>1.9680000000000004</v>
      </c>
      <c r="K150" s="170">
        <f>J150+'(3) MB_Glaciers_R23p2-5.5km'!K150</f>
        <v>2.4240000000000004</v>
      </c>
      <c r="L150" s="170">
        <f>K150+'(3) MB_Glaciers_R23p2-5.5km'!L150</f>
        <v>1.4800000000000004</v>
      </c>
      <c r="M150" s="170">
        <f>L150+'(3) MB_Glaciers_R23p2-5.5km'!M150</f>
        <v>1.7060000000000004</v>
      </c>
      <c r="N150" s="170">
        <f>M150+'(3) MB_Glaciers_R23p2-5.5km'!N150</f>
        <v>2.4420000000000006</v>
      </c>
      <c r="O150" s="170">
        <f>N150+'(3) MB_Glaciers_R23p2-5.5km'!O150</f>
        <v>4.4780000000000006</v>
      </c>
      <c r="P150" s="170">
        <f>O150+'(3) MB_Glaciers_R23p2-5.5km'!P150</f>
        <v>4.8740000000000006</v>
      </c>
      <c r="Q150" s="170">
        <f>P150+'(3) MB_Glaciers_R23p2-5.5km'!Q150</f>
        <v>3.9800000000000004</v>
      </c>
      <c r="R150" s="170">
        <f>Q150+'(3) MB_Glaciers_R23p2-5.5km'!R150</f>
        <v>5.3460000000000001</v>
      </c>
      <c r="S150" s="170">
        <f>R150+'(3) MB_Glaciers_R23p2-5.5km'!S150</f>
        <v>4.5519999999999996</v>
      </c>
      <c r="T150" s="170">
        <f>S150+'(3) MB_Glaciers_R23p2-5.5km'!T150</f>
        <v>3.5779999999999994</v>
      </c>
      <c r="U150" s="170">
        <f>T150+'(3) MB_Glaciers_R23p2-5.5km'!U150</f>
        <v>1.8539999999999992</v>
      </c>
      <c r="V150" s="170">
        <f>U150+'(3) MB_Glaciers_R23p2-5.5km'!V150</f>
        <v>1.9599999999999991</v>
      </c>
      <c r="W150" s="170">
        <f>V150+'(3) MB_Glaciers_R23p2-5.5km'!W150</f>
        <v>2.6359999999999992</v>
      </c>
      <c r="X150" s="170">
        <f>W150+'(3) MB_Glaciers_R23p2-5.5km'!X150</f>
        <v>3.161999999999999</v>
      </c>
      <c r="Y150" s="170">
        <f>X150+'(3) MB_Glaciers_R23p2-5.5km'!Y150</f>
        <v>3.7479999999999989</v>
      </c>
      <c r="Z150" s="170">
        <f>Y150+'(3) MB_Glaciers_R23p2-5.5km'!Z150</f>
        <v>3.0639999999999992</v>
      </c>
      <c r="AA150" s="170">
        <f>Z150+'(3) MB_Glaciers_R23p2-5.5km'!AA150</f>
        <v>3.4299999999999993</v>
      </c>
      <c r="AB150" s="170">
        <f>AA150+'(3) MB_Glaciers_R23p2-5.5km'!AB150</f>
        <v>2.4759999999999991</v>
      </c>
      <c r="AC150" s="170">
        <f>AB150+'(3) MB_Glaciers_R23p2-5.5km'!AC150</f>
        <v>2.7319999999999993</v>
      </c>
      <c r="AD150" s="170">
        <f>AC150+'(3) MB_Glaciers_R23p2-5.5km'!AD150</f>
        <v>2.7479999999999993</v>
      </c>
      <c r="AE150" s="170">
        <f>AD150+'(3) MB_Glaciers_R23p2-5.5km'!AE150</f>
        <v>4.0139999999999993</v>
      </c>
      <c r="AF150" s="170">
        <f>AE150+'(3) MB_Glaciers_R23p2-5.5km'!AF150</f>
        <v>4.0499999999999989</v>
      </c>
      <c r="AG150" s="170">
        <f>AF150+'(3) MB_Glaciers_R23p2-5.5km'!AG150</f>
        <v>3.6959999999999988</v>
      </c>
      <c r="AH150" s="170">
        <f>AG150+'(3) MB_Glaciers_R23p2-5.5km'!AH150</f>
        <v>1.8419999999999987</v>
      </c>
      <c r="AI150" s="170">
        <f>AH150+'(3) MB_Glaciers_R23p2-5.5km'!AI150</f>
        <v>0.4279999999999986</v>
      </c>
      <c r="AJ150" s="170">
        <f>AI150+'(3) MB_Glaciers_R23p2-5.5km'!AJ150</f>
        <v>-0.85600000000000143</v>
      </c>
      <c r="AK150" s="170">
        <f>AJ150+'(3) MB_Glaciers_R23p2-5.5km'!AK150</f>
        <v>-0.74000000000000143</v>
      </c>
      <c r="AL150" s="170">
        <f>AK150+'(3) MB_Glaciers_R23p2-5.5km'!AL150</f>
        <v>-1.4440000000000013</v>
      </c>
      <c r="AM150" s="170">
        <f>AL150+'(3) MB_Glaciers_R23p2-5.5km'!AM150</f>
        <v>-2.2580000000000013</v>
      </c>
      <c r="AN150" s="170">
        <f>AM150+'(3) MB_Glaciers_R23p2-5.5km'!AN150</f>
        <v>-2.9120000000000013</v>
      </c>
      <c r="AO150" s="170">
        <f>AN150+'(3) MB_Glaciers_R23p2-5.5km'!AO150</f>
        <v>-3.3160000000000012</v>
      </c>
      <c r="AP150" s="170">
        <f>AO150+'(3) MB_Glaciers_R23p2-5.5km'!AP150</f>
        <v>-5.0700000000000012</v>
      </c>
      <c r="AQ150" s="170">
        <f>AP150+'(3) MB_Glaciers_R23p2-5.5km'!AQ150</f>
        <v>-5.8440000000000012</v>
      </c>
      <c r="AR150" s="170">
        <f>AQ150+'(3) MB_Glaciers_R23p2-5.5km'!AR150</f>
        <v>-7.5980000000000008</v>
      </c>
      <c r="AS150" s="170">
        <f>AR150+'(3) MB_Glaciers_R23p2-5.5km'!AS150</f>
        <v>-7.0320000000000009</v>
      </c>
      <c r="AT150" s="170">
        <f>AS150+'(3) MB_Glaciers_R23p2-5.5km'!AT150</f>
        <v>-6.346000000000001</v>
      </c>
      <c r="AU150" s="170">
        <f>AT150+'(3) MB_Glaciers_R23p2-5.5km'!AU150</f>
        <v>-6.8800000000000008</v>
      </c>
      <c r="AV150" s="170">
        <f>AU150+'(3) MB_Glaciers_R23p2-5.5km'!AV150</f>
        <v>-8.3240000000000016</v>
      </c>
      <c r="AW150" s="2">
        <f>AV150+'(3) MB_Glaciers_R23p2-5.5km'!AW150</f>
        <v>-7.8980000000000015</v>
      </c>
      <c r="BB150" s="2">
        <f>SQRT('(5) year_D_R23p2-5.5km'!BN148^2+'(5) year_D_R23p2-5.5km'!$M148^2)</f>
        <v>0.16839728775527543</v>
      </c>
      <c r="BC150" s="2">
        <f>SQRT(SUMSQ('(3) MB_Glaciers_R23p2-5.5km'!$BD150:BE150))</f>
        <v>0.23814972821035524</v>
      </c>
      <c r="BD150" s="2">
        <f>SQRT(SUMSQ('(3) MB_Glaciers_R23p2-5.5km'!$BD150:BF150))</f>
        <v>0.29167265824893346</v>
      </c>
      <c r="BE150" s="2">
        <f>SQRT(SUMSQ('(3) MB_Glaciers_R23p2-5.5km'!$BD150:BG150))</f>
        <v>0.33679457551055086</v>
      </c>
      <c r="BF150" s="2">
        <f>SQRT(SUMSQ('(3) MB_Glaciers_R23p2-5.5km'!$BD150:BH150))</f>
        <v>0.37654778264738881</v>
      </c>
      <c r="BG150" s="2">
        <f>SQRT(SUMSQ('(3) MB_Glaciers_R23p2-5.5km'!$BD150:BI150))</f>
        <v>0.41248742906905445</v>
      </c>
      <c r="BH150" s="2">
        <f>SQRT(SUMSQ('(3) MB_Glaciers_R23p2-5.5km'!$BD150:BJ150))</f>
        <v>0.44553734485824109</v>
      </c>
      <c r="BI150" s="2">
        <f>SQRT(SUMSQ('(3) MB_Glaciers_R23p2-5.5km'!$BD150:BK150))</f>
        <v>0.47629945642071048</v>
      </c>
      <c r="BJ150" s="2">
        <f>SQRT(SUMSQ('(3) MB_Glaciers_R23p2-5.5km'!$BD150:BL150))</f>
        <v>0.50519186326582621</v>
      </c>
      <c r="BK150" s="2">
        <f>SQRT(SUMSQ('(3) MB_Glaciers_R23p2-5.5km'!$BD150:BM150))</f>
        <v>0.53251898110145368</v>
      </c>
      <c r="BL150" s="2">
        <f>SQRT(SUMSQ('(3) MB_Glaciers_R23p2-5.5km'!$BD150:BN150))</f>
        <v>0.55851061919775835</v>
      </c>
      <c r="BM150" s="2">
        <f>SQRT(SUMSQ('(3) MB_Glaciers_R23p2-5.5km'!$BD150:BO150))</f>
        <v>0.58334531649786692</v>
      </c>
      <c r="BN150" s="2">
        <f>SQRT(SUMSQ('(3) MB_Glaciers_R23p2-5.5km'!$BD150:BP150))</f>
        <v>0.60716505565070977</v>
      </c>
      <c r="BO150" s="2">
        <f>SQRT(SUMSQ('(3) MB_Glaciers_R23p2-5.5km'!$BD150:BQ150))</f>
        <v>0.63008495564222333</v>
      </c>
      <c r="BP150" s="2">
        <f>SQRT(SUMSQ('(3) MB_Glaciers_R23p2-5.5km'!$BD150:BR150))</f>
        <v>0.65219989102267995</v>
      </c>
      <c r="BQ150" s="2">
        <f>SQRT(SUMSQ('(3) MB_Glaciers_R23p2-5.5km'!$BD150:BS150))</f>
        <v>0.67358915102110184</v>
      </c>
      <c r="BR150" s="2">
        <f>SQRT(SUMSQ('(3) MB_Glaciers_R23p2-5.5km'!$BD150:BT150))</f>
        <v>0.69431980448253217</v>
      </c>
      <c r="BS150" s="2">
        <f>SQRT(SUMSQ('(3) MB_Glaciers_R23p2-5.5km'!$BD150:BU150))</f>
        <v>0.71444918463106588</v>
      </c>
      <c r="BT150" s="2">
        <f>SQRT(SUMSQ('(3) MB_Glaciers_R23p2-5.5km'!$BD150:BV150))</f>
        <v>0.73402675969158504</v>
      </c>
      <c r="BU150" s="2">
        <f>SQRT(SUMSQ('(3) MB_Glaciers_R23p2-5.5km'!$BD150:BW150))</f>
        <v>0.75309556529477784</v>
      </c>
      <c r="BV150" s="2">
        <f>SQRT(SUMSQ('(3) MB_Glaciers_R23p2-5.5km'!$BD150:BX150))</f>
        <v>0.77169331796381002</v>
      </c>
      <c r="BW150" s="2">
        <f>SQRT(SUMSQ('(3) MB_Glaciers_R23p2-5.5km'!$BD150:BY150))</f>
        <v>0.78985329239886504</v>
      </c>
      <c r="BX150" s="2">
        <f>SQRT(SUMSQ('(3) MB_Glaciers_R23p2-5.5km'!$BD150:BZ150))</f>
        <v>0.80760502105711307</v>
      </c>
      <c r="BY150" s="2">
        <f>SQRT(SUMSQ('(3) MB_Glaciers_R23p2-5.5km'!$BD150:CA150))</f>
        <v>0.824974858138109</v>
      </c>
      <c r="BZ150" s="2">
        <f>SQRT(SUMSQ('(3) MB_Glaciers_R23p2-5.5km'!$BD150:CB150))</f>
        <v>0.84198643877637735</v>
      </c>
      <c r="CA150" s="2">
        <f>SQRT(SUMSQ('(3) MB_Glaciers_R23p2-5.5km'!$BD150:CC150))</f>
        <v>0.85866105630024891</v>
      </c>
      <c r="CB150" s="2">
        <f>SQRT(SUMSQ('(3) MB_Glaciers_R23p2-5.5km'!$BD150:CD150))</f>
        <v>0.87501797474680043</v>
      </c>
      <c r="CC150" s="2">
        <f>SQRT(SUMSQ('(3) MB_Glaciers_R23p2-5.5km'!$BD150:CE150))</f>
        <v>0.8910746897164824</v>
      </c>
      <c r="CD150" s="2">
        <f>SQRT(SUMSQ('(3) MB_Glaciers_R23p2-5.5km'!$BD150:CF150))</f>
        <v>0.90684714763661156</v>
      </c>
      <c r="CE150" s="2">
        <f>SQRT(SUMSQ('(3) MB_Glaciers_R23p2-5.5km'!$BD150:CG150))</f>
        <v>0.92234993126252873</v>
      </c>
      <c r="CF150" s="2">
        <f>SQRT(SUMSQ('(3) MB_Glaciers_R23p2-5.5km'!$BD150:CH150))</f>
        <v>0.93759641756105516</v>
      </c>
      <c r="CG150" s="2">
        <f>SQRT(SUMSQ('(3) MB_Glaciers_R23p2-5.5km'!$BD150:CI150))</f>
        <v>0.95259891284142117</v>
      </c>
      <c r="CH150" s="2">
        <f>SQRT(SUMSQ('(3) MB_Glaciers_R23p2-5.5km'!$BD150:CJ150))</f>
        <v>0.9673687690172712</v>
      </c>
      <c r="CI150" s="2">
        <f>SQRT(SUMSQ('(3) MB_Glaciers_R23p2-5.5km'!$BD150:CK150))</f>
        <v>0.9819164841234328</v>
      </c>
      <c r="CJ150" s="2">
        <f>SQRT(SUMSQ('(3) MB_Glaciers_R23p2-5.5km'!$BD150:CL150))</f>
        <v>0.9962517896177937</v>
      </c>
      <c r="CK150" s="2">
        <f>SQRT(SUMSQ('(3) MB_Glaciers_R23p2-5.5km'!$BD150:CM150))</f>
        <v>1.0103837265316529</v>
      </c>
      <c r="CL150" s="2">
        <f>SQRT(SUMSQ('(3) MB_Glaciers_R23p2-5.5km'!$BD150:CN150))</f>
        <v>1.0243207121616369</v>
      </c>
      <c r="CM150" s="2">
        <f>SQRT(SUMSQ('(3) MB_Glaciers_R23p2-5.5km'!$BD150:CO150))</f>
        <v>1.0380705987006162</v>
      </c>
      <c r="CN150" s="2">
        <f>SQRT(SUMSQ('(3) MB_Glaciers_R23p2-5.5km'!$BD150:CP150))</f>
        <v>1.0516407249674145</v>
      </c>
      <c r="CO150" s="2">
        <f>SQRT(SUMSQ('(3) MB_Glaciers_R23p2-5.5km'!$BD150:CQ150))</f>
        <v>1.0650379622029076</v>
      </c>
      <c r="CP150" s="2">
        <f>SQRT(SUMSQ('(3) MB_Glaciers_R23p2-5.5km'!$BD150:CR150))</f>
        <v>1.0782687547437584</v>
      </c>
      <c r="CQ150" s="2">
        <f>SQRT(SUMSQ('(3) MB_Glaciers_R23p2-5.5km'!$BD150:CS150))</f>
        <v>1.0913391562571133</v>
      </c>
      <c r="CR150" s="2">
        <f>SQRT(SUMSQ('(3) MB_Glaciers_R23p2-5.5km'!$BD150:CT150))</f>
        <v>1.104254862114413</v>
      </c>
      <c r="CS150" s="2">
        <f>SQRT(SUMSQ('(3) MB_Glaciers_R23p2-5.5km'!$BD150:CU150))</f>
        <v>1.1170212383955169</v>
      </c>
      <c r="CT150" s="2">
        <f>SQRT(SUMSQ('(3) MB_Glaciers_R23p2-5.5km'!$BD150:CV150))</f>
        <v>1.1296433479421668</v>
      </c>
      <c r="CU150" s="2">
        <f>SQRT(SUMSQ('(3) MB_Glaciers_R23p2-5.5km'!$BD150:CW150))</f>
        <v>1.1421259738195784</v>
      </c>
      <c r="CV150" s="2">
        <f>SQRT(SUMSQ('(3) MB_Glaciers_R23p2-5.5km'!$BD150:CX150))</f>
        <v>1.1544736404945128</v>
      </c>
    </row>
    <row r="151" spans="1:100" x14ac:dyDescent="0.2">
      <c r="A151" s="169" t="s">
        <v>70</v>
      </c>
      <c r="B151" s="3" t="s">
        <v>197</v>
      </c>
      <c r="C151" s="170">
        <f>'(3) MB_Glaciers_R23p2-5.5km'!C151</f>
        <v>0.03</v>
      </c>
      <c r="D151" s="170">
        <f>C151+'(3) MB_Glaciers_R23p2-5.5km'!D151</f>
        <v>0.39</v>
      </c>
      <c r="E151" s="170">
        <f>D151+'(3) MB_Glaciers_R23p2-5.5km'!E151</f>
        <v>3.999999999999998E-2</v>
      </c>
      <c r="F151" s="170">
        <f>E151+'(3) MB_Glaciers_R23p2-5.5km'!F151</f>
        <v>-0.13000000000000003</v>
      </c>
      <c r="G151" s="170">
        <f>F151+'(3) MB_Glaciers_R23p2-5.5km'!G151</f>
        <v>1.9999999999999962E-2</v>
      </c>
      <c r="H151" s="170">
        <f>G151+'(3) MB_Glaciers_R23p2-5.5km'!H151</f>
        <v>-0.23000000000000004</v>
      </c>
      <c r="I151" s="170">
        <f>H151+'(3) MB_Glaciers_R23p2-5.5km'!I151</f>
        <v>-0.70000000000000007</v>
      </c>
      <c r="J151" s="170">
        <f>I151+'(3) MB_Glaciers_R23p2-5.5km'!J151</f>
        <v>-1.53</v>
      </c>
      <c r="K151" s="170">
        <f>J151+'(3) MB_Glaciers_R23p2-5.5km'!K151</f>
        <v>-1.42</v>
      </c>
      <c r="L151" s="170">
        <f>K151+'(3) MB_Glaciers_R23p2-5.5km'!L151</f>
        <v>-2.5</v>
      </c>
      <c r="M151" s="170">
        <f>L151+'(3) MB_Glaciers_R23p2-5.5km'!M151</f>
        <v>-3.29</v>
      </c>
      <c r="N151" s="170">
        <f>M151+'(3) MB_Glaciers_R23p2-5.5km'!N151</f>
        <v>-3.2</v>
      </c>
      <c r="O151" s="170">
        <f>N151+'(3) MB_Glaciers_R23p2-5.5km'!O151</f>
        <v>-1.6900000000000002</v>
      </c>
      <c r="P151" s="170">
        <f>O151+'(3) MB_Glaciers_R23p2-5.5km'!P151</f>
        <v>-1.2600000000000002</v>
      </c>
      <c r="Q151" s="170">
        <f>P151+'(3) MB_Glaciers_R23p2-5.5km'!Q151</f>
        <v>-2.1700000000000004</v>
      </c>
      <c r="R151" s="170">
        <f>Q151+'(3) MB_Glaciers_R23p2-5.5km'!R151</f>
        <v>-0.99000000000000044</v>
      </c>
      <c r="S151" s="170">
        <f>R151+'(3) MB_Glaciers_R23p2-5.5km'!S151</f>
        <v>-1.7100000000000004</v>
      </c>
      <c r="T151" s="170">
        <f>S151+'(3) MB_Glaciers_R23p2-5.5km'!T151</f>
        <v>-2.8600000000000003</v>
      </c>
      <c r="U151" s="170">
        <f>T151+'(3) MB_Glaciers_R23p2-5.5km'!U151</f>
        <v>-4.7300000000000004</v>
      </c>
      <c r="V151" s="170">
        <f>U151+'(3) MB_Glaciers_R23p2-5.5km'!V151</f>
        <v>-5</v>
      </c>
      <c r="W151" s="170">
        <f>V151+'(3) MB_Glaciers_R23p2-5.5km'!W151</f>
        <v>-4.8600000000000003</v>
      </c>
      <c r="X151" s="170">
        <f>W151+'(3) MB_Glaciers_R23p2-5.5km'!X151</f>
        <v>-4.7700000000000005</v>
      </c>
      <c r="Y151" s="170">
        <f>X151+'(3) MB_Glaciers_R23p2-5.5km'!Y151</f>
        <v>-4.28</v>
      </c>
      <c r="Z151" s="170">
        <f>Y151+'(3) MB_Glaciers_R23p2-5.5km'!Z151</f>
        <v>-5.6400000000000006</v>
      </c>
      <c r="AA151" s="170">
        <f>Z151+'(3) MB_Glaciers_R23p2-5.5km'!AA151</f>
        <v>-5.9300000000000006</v>
      </c>
      <c r="AB151" s="170">
        <f>AA151+'(3) MB_Glaciers_R23p2-5.5km'!AB151</f>
        <v>-7.08</v>
      </c>
      <c r="AC151" s="170">
        <f>AB151+'(3) MB_Glaciers_R23p2-5.5km'!AC151</f>
        <v>-7.79</v>
      </c>
      <c r="AD151" s="170">
        <f>AC151+'(3) MB_Glaciers_R23p2-5.5km'!AD151</f>
        <v>-8</v>
      </c>
      <c r="AE151" s="170">
        <f>AD151+'(3) MB_Glaciers_R23p2-5.5km'!AE151</f>
        <v>-8.56</v>
      </c>
      <c r="AF151" s="170">
        <f>AE151+'(3) MB_Glaciers_R23p2-5.5km'!AF151</f>
        <v>-8.9</v>
      </c>
      <c r="AG151" s="170">
        <f>AF151+'(3) MB_Glaciers_R23p2-5.5km'!AG151</f>
        <v>-9.7100000000000009</v>
      </c>
      <c r="AH151" s="170">
        <f>AG151+'(3) MB_Glaciers_R23p2-5.5km'!AH151</f>
        <v>-10.700000000000001</v>
      </c>
      <c r="AI151" s="170">
        <f>AH151+'(3) MB_Glaciers_R23p2-5.5km'!AI151</f>
        <v>-12.66</v>
      </c>
      <c r="AJ151" s="170">
        <f>AI151+'(3) MB_Glaciers_R23p2-5.5km'!AJ151</f>
        <v>-14.76</v>
      </c>
      <c r="AK151" s="170">
        <f>AJ151+'(3) MB_Glaciers_R23p2-5.5km'!AK151</f>
        <v>-15.17</v>
      </c>
      <c r="AL151" s="170">
        <f>AK151+'(3) MB_Glaciers_R23p2-5.5km'!AL151</f>
        <v>-17.079999999999998</v>
      </c>
      <c r="AM151" s="170">
        <f>AL151+'(3) MB_Glaciers_R23p2-5.5km'!AM151</f>
        <v>-18.27</v>
      </c>
      <c r="AN151" s="170">
        <f>AM151+'(3) MB_Glaciers_R23p2-5.5km'!AN151</f>
        <v>-18.829999999999998</v>
      </c>
      <c r="AO151" s="170">
        <f>AN151+'(3) MB_Glaciers_R23p2-5.5km'!AO151</f>
        <v>-20.259999999999998</v>
      </c>
      <c r="AP151" s="170">
        <f>AO151+'(3) MB_Glaciers_R23p2-5.5km'!AP151</f>
        <v>-21.939999999999998</v>
      </c>
      <c r="AQ151" s="170">
        <f>AP151+'(3) MB_Glaciers_R23p2-5.5km'!AQ151</f>
        <v>-22.95</v>
      </c>
      <c r="AR151" s="170">
        <f>AQ151+'(3) MB_Glaciers_R23p2-5.5km'!AR151</f>
        <v>-25.509999999999998</v>
      </c>
      <c r="AS151" s="170">
        <f>AR151+'(3) MB_Glaciers_R23p2-5.5km'!AS151</f>
        <v>-25.419999999999998</v>
      </c>
      <c r="AT151" s="170">
        <f>AS151+'(3) MB_Glaciers_R23p2-5.5km'!AT151</f>
        <v>-25.279999999999998</v>
      </c>
      <c r="AU151" s="170">
        <f>AT151+'(3) MB_Glaciers_R23p2-5.5km'!AU151</f>
        <v>-25.99</v>
      </c>
      <c r="AV151" s="170">
        <f>AU151+'(3) MB_Glaciers_R23p2-5.5km'!AV151</f>
        <v>-26.709999999999997</v>
      </c>
      <c r="AW151" s="2">
        <f>AV151+'(3) MB_Glaciers_R23p2-5.5km'!AW151</f>
        <v>-25.789999999999996</v>
      </c>
      <c r="BB151" s="2">
        <f>SQRT('(5) year_D_R23p2-5.5km'!BN149^2+'(5) year_D_R23p2-5.5km'!$M149^2)</f>
        <v>8.1011013562110434E-2</v>
      </c>
      <c r="BC151" s="2">
        <f>SQRT(SUMSQ('(3) MB_Glaciers_R23p2-5.5km'!$BD151:BE151))</f>
        <v>0.11456687408112731</v>
      </c>
      <c r="BD151" s="2">
        <f>SQRT(SUMSQ('(3) MB_Glaciers_R23p2-5.5km'!$BD151:BF151))</f>
        <v>0.14031519146222665</v>
      </c>
      <c r="BE151" s="2">
        <f>SQRT(SUMSQ('(3) MB_Glaciers_R23p2-5.5km'!$BD151:BG151))</f>
        <v>0.16202202712422087</v>
      </c>
      <c r="BF151" s="2">
        <f>SQRT(SUMSQ('(3) MB_Glaciers_R23p2-5.5km'!$BD151:BH151))</f>
        <v>0.18114613325103629</v>
      </c>
      <c r="BG151" s="2">
        <f>SQRT(SUMSQ('(3) MB_Glaciers_R23p2-5.5km'!$BD151:BI151))</f>
        <v>0.19843564677285844</v>
      </c>
      <c r="BH151" s="2">
        <f>SQRT(SUMSQ('(3) MB_Glaciers_R23p2-5.5km'!$BD151:BJ151))</f>
        <v>0.21433499534262498</v>
      </c>
      <c r="BI151" s="2">
        <f>SQRT(SUMSQ('(3) MB_Glaciers_R23p2-5.5km'!$BD151:BK151))</f>
        <v>0.2291337481622546</v>
      </c>
      <c r="BJ151" s="2">
        <f>SQRT(SUMSQ('(3) MB_Glaciers_R23p2-5.5km'!$BD151:BL151))</f>
        <v>0.24303304068633128</v>
      </c>
      <c r="BK151" s="2">
        <f>SQRT(SUMSQ('(3) MB_Glaciers_R23p2-5.5km'!$BD151:BM151))</f>
        <v>0.25617931841505936</v>
      </c>
      <c r="BL151" s="2">
        <f>SQRT(SUMSQ('(3) MB_Glaciers_R23p2-5.5km'!$BD151:BN151))</f>
        <v>0.26868313587191295</v>
      </c>
      <c r="BM151" s="2">
        <f>SQRT(SUMSQ('(3) MB_Glaciers_R23p2-5.5km'!$BD151:BO151))</f>
        <v>0.28063038292445325</v>
      </c>
      <c r="BN151" s="2">
        <f>SQRT(SUMSQ('(3) MB_Glaciers_R23p2-5.5km'!$BD151:BP151))</f>
        <v>0.29208936327549778</v>
      </c>
      <c r="BO151" s="2">
        <f>SQRT(SUMSQ('(3) MB_Glaciers_R23p2-5.5km'!$BD151:BQ151))</f>
        <v>0.3031154573047144</v>
      </c>
      <c r="BP151" s="2">
        <f>SQRT(SUMSQ('(3) MB_Glaciers_R23p2-5.5km'!$BD151:BR151))</f>
        <v>0.31375430638543683</v>
      </c>
      <c r="BQ151" s="2">
        <f>SQRT(SUMSQ('(3) MB_Glaciers_R23p2-5.5km'!$BD151:BS151))</f>
        <v>0.32404405424844168</v>
      </c>
      <c r="BR151" s="2">
        <f>SQRT(SUMSQ('(3) MB_Glaciers_R23p2-5.5km'!$BD151:BT151))</f>
        <v>0.33401696575492607</v>
      </c>
      <c r="BS151" s="2">
        <f>SQRT(SUMSQ('(3) MB_Glaciers_R23p2-5.5km'!$BD151:BU151))</f>
        <v>0.34370062224338188</v>
      </c>
      <c r="BT151" s="2">
        <f>SQRT(SUMSQ('(3) MB_Glaciers_R23p2-5.5km'!$BD151:BV151))</f>
        <v>0.35311882143104228</v>
      </c>
      <c r="BU151" s="2">
        <f>SQRT(SUMSQ('(3) MB_Glaciers_R23p2-5.5km'!$BD151:BW151))</f>
        <v>0.36229226650207258</v>
      </c>
      <c r="BV151" s="2">
        <f>SQRT(SUMSQ('(3) MB_Glaciers_R23p2-5.5km'!$BD151:BX151))</f>
        <v>0.37123910177346514</v>
      </c>
      <c r="BW151" s="2">
        <f>SQRT(SUMSQ('(3) MB_Glaciers_R23p2-5.5km'!$BD151:BY151))</f>
        <v>0.37997533473099232</v>
      </c>
      <c r="BX151" s="2">
        <f>SQRT(SUMSQ('(3) MB_Glaciers_R23p2-5.5km'!$BD151:BZ151))</f>
        <v>0.38851517257668339</v>
      </c>
      <c r="BY151" s="2">
        <f>SQRT(SUMSQ('(3) MB_Glaciers_R23p2-5.5km'!$BD151:CA151))</f>
        <v>0.39687129354571682</v>
      </c>
      <c r="BZ151" s="2">
        <f>SQRT(SUMSQ('(3) MB_Glaciers_R23p2-5.5km'!$BD151:CB151))</f>
        <v>0.40505506781055212</v>
      </c>
      <c r="CA151" s="2">
        <f>SQRT(SUMSQ('(3) MB_Glaciers_R23p2-5.5km'!$BD151:CC151))</f>
        <v>0.41307673896913077</v>
      </c>
      <c r="CB151" s="2">
        <f>SQRT(SUMSQ('(3) MB_Glaciers_R23p2-5.5km'!$BD151:CD151))</f>
        <v>0.42094557438667984</v>
      </c>
      <c r="CC151" s="2">
        <f>SQRT(SUMSQ('(3) MB_Glaciers_R23p2-5.5km'!$BD151:CE151))</f>
        <v>0.42866999068524997</v>
      </c>
      <c r="CD151" s="2">
        <f>SQRT(SUMSQ('(3) MB_Glaciers_R23p2-5.5km'!$BD151:CF151))</f>
        <v>0.43625765922497306</v>
      </c>
      <c r="CE151" s="2">
        <f>SQRT(SUMSQ('(3) MB_Glaciers_R23p2-5.5km'!$BD151:CG151))</f>
        <v>0.44371559534324817</v>
      </c>
      <c r="CF151" s="2">
        <f>SQRT(SUMSQ('(3) MB_Glaciers_R23p2-5.5km'!$BD151:CH151))</f>
        <v>0.45105023430785796</v>
      </c>
      <c r="CG151" s="2">
        <f>SQRT(SUMSQ('(3) MB_Glaciers_R23p2-5.5km'!$BD151:CI151))</f>
        <v>0.45826749632450914</v>
      </c>
      <c r="CH151" s="2">
        <f>SQRT(SUMSQ('(3) MB_Glaciers_R23p2-5.5km'!$BD151:CJ151))</f>
        <v>0.46537284246708516</v>
      </c>
      <c r="CI151" s="2">
        <f>SQRT(SUMSQ('(3) MB_Glaciers_R23p2-5.5km'!$BD151:CK151))</f>
        <v>0.47237132303332607</v>
      </c>
      <c r="CJ151" s="2">
        <f>SQRT(SUMSQ('(3) MB_Glaciers_R23p2-5.5km'!$BD151:CL151))</f>
        <v>0.47926761954321023</v>
      </c>
      <c r="CK151" s="2">
        <f>SQRT(SUMSQ('(3) MB_Glaciers_R23p2-5.5km'!$BD151:CM151))</f>
        <v>0.4860660813726625</v>
      </c>
      <c r="CL151" s="2">
        <f>SQRT(SUMSQ('(3) MB_Glaciers_R23p2-5.5km'!$BD151:CN151))</f>
        <v>0.49277075783708618</v>
      </c>
      <c r="CM151" s="2">
        <f>SQRT(SUMSQ('(3) MB_Glaciers_R23p2-5.5km'!$BD151:CO151))</f>
        <v>0.49938542639698313</v>
      </c>
      <c r="CN151" s="2">
        <f>SQRT(SUMSQ('(3) MB_Glaciers_R23p2-5.5km'!$BD151:CP151))</f>
        <v>0.50591361754360509</v>
      </c>
      <c r="CO151" s="2">
        <f>SQRT(SUMSQ('(3) MB_Glaciers_R23p2-5.5km'!$BD151:CQ151))</f>
        <v>0.51235863683011873</v>
      </c>
      <c r="CP151" s="2">
        <f>SQRT(SUMSQ('(3) MB_Glaciers_R23p2-5.5km'!$BD151:CR151))</f>
        <v>0.51872358443855049</v>
      </c>
      <c r="CQ151" s="2">
        <f>SQRT(SUMSQ('(3) MB_Glaciers_R23p2-5.5km'!$BD151:CS151))</f>
        <v>0.52501137261124009</v>
      </c>
      <c r="CR151" s="2">
        <f>SQRT(SUMSQ('(3) MB_Glaciers_R23p2-5.5km'!$BD151:CT151))</f>
        <v>0.53122474122493468</v>
      </c>
      <c r="CS151" s="2">
        <f>SQRT(SUMSQ('(3) MB_Glaciers_R23p2-5.5km'!$BD151:CU151))</f>
        <v>0.5373662717438259</v>
      </c>
      <c r="CT151" s="2">
        <f>SQRT(SUMSQ('(3) MB_Glaciers_R23p2-5.5km'!$BD151:CV151))</f>
        <v>0.54343839975310881</v>
      </c>
      <c r="CU151" s="2">
        <f>SQRT(SUMSQ('(3) MB_Glaciers_R23p2-5.5km'!$BD151:CW151))</f>
        <v>0.54944342624566922</v>
      </c>
      <c r="CV151" s="2">
        <f>SQRT(SUMSQ('(3) MB_Glaciers_R23p2-5.5km'!$BD151:CX151))</f>
        <v>0.5553835278102337</v>
      </c>
    </row>
    <row r="152" spans="1:100" x14ac:dyDescent="0.2">
      <c r="A152" s="169" t="s">
        <v>122</v>
      </c>
      <c r="B152" s="3" t="s">
        <v>197</v>
      </c>
      <c r="C152" s="170">
        <f>'(3) MB_Glaciers_R23p2-5.5km'!C152</f>
        <v>0.85966549999999953</v>
      </c>
      <c r="D152" s="170">
        <f>C152+'(3) MB_Glaciers_R23p2-5.5km'!D152</f>
        <v>1.8593309999999992</v>
      </c>
      <c r="E152" s="170">
        <f>D152+'(3) MB_Glaciers_R23p2-5.5km'!E152</f>
        <v>1.2089964999999989</v>
      </c>
      <c r="F152" s="170">
        <f>E152+'(3) MB_Glaciers_R23p2-5.5km'!F152</f>
        <v>1.2686619999999986</v>
      </c>
      <c r="G152" s="170">
        <f>F152+'(3) MB_Glaciers_R23p2-5.5km'!G152</f>
        <v>1.8183274999999985</v>
      </c>
      <c r="H152" s="170">
        <f>G152+'(3) MB_Glaciers_R23p2-5.5km'!H152</f>
        <v>1.7079929999999983</v>
      </c>
      <c r="I152" s="170">
        <f>H152+'(3) MB_Glaciers_R23p2-5.5km'!I152</f>
        <v>0.88765849999999802</v>
      </c>
      <c r="J152" s="170">
        <f>I152+'(3) MB_Glaciers_R23p2-5.5km'!J152</f>
        <v>-0.12267600000000234</v>
      </c>
      <c r="K152" s="170">
        <f>J152+'(3) MB_Glaciers_R23p2-5.5km'!K152</f>
        <v>0.63698949999999754</v>
      </c>
      <c r="L152" s="170">
        <f>K152+'(3) MB_Glaciers_R23p2-5.5km'!L152</f>
        <v>-1.0833450000000027</v>
      </c>
      <c r="M152" s="170">
        <f>L152+'(3) MB_Glaciers_R23p2-5.5km'!M152</f>
        <v>-1.9936795000000029</v>
      </c>
      <c r="N152" s="170">
        <f>M152+'(3) MB_Glaciers_R23p2-5.5km'!N152</f>
        <v>-1.8440140000000032</v>
      </c>
      <c r="O152" s="170">
        <f>N152+'(3) MB_Glaciers_R23p2-5.5km'!O152</f>
        <v>0.61565149999999669</v>
      </c>
      <c r="P152" s="170">
        <f>O152+'(3) MB_Glaciers_R23p2-5.5km'!P152</f>
        <v>1.7253169999999962</v>
      </c>
      <c r="Q152" s="170">
        <f>P152+'(3) MB_Glaciers_R23p2-5.5km'!Q152</f>
        <v>0.88701699999999617</v>
      </c>
      <c r="R152" s="170">
        <f>Q152+'(3) MB_Glaciers_R23p2-5.5km'!R152</f>
        <v>3.2037756999999965</v>
      </c>
      <c r="S152" s="170">
        <f>R152+'(3) MB_Glaciers_R23p2-5.5km'!S152</f>
        <v>2.7755425999999965</v>
      </c>
      <c r="T152" s="170">
        <f>S152+'(3) MB_Glaciers_R23p2-5.5km'!T152</f>
        <v>1.3002385999999964</v>
      </c>
      <c r="U152" s="170">
        <f>T152+'(3) MB_Glaciers_R23p2-5.5km'!U152</f>
        <v>-0.36663620000000363</v>
      </c>
      <c r="V152" s="170">
        <f>U152+'(3) MB_Glaciers_R23p2-5.5km'!V152</f>
        <v>0.73070359999999646</v>
      </c>
      <c r="W152" s="170">
        <f>V152+'(3) MB_Glaciers_R23p2-5.5km'!W152</f>
        <v>2.3636162999999968</v>
      </c>
      <c r="X152" s="170">
        <f>W152+'(3) MB_Glaciers_R23p2-5.5km'!X152</f>
        <v>2.9567637999999965</v>
      </c>
      <c r="Y152" s="170">
        <f>X152+'(3) MB_Glaciers_R23p2-5.5km'!Y152</f>
        <v>4.9587877999999961</v>
      </c>
      <c r="Z152" s="170">
        <f>Y152+'(3) MB_Glaciers_R23p2-5.5km'!Z152</f>
        <v>3.8610465999999959</v>
      </c>
      <c r="AA152" s="170">
        <f>Z152+'(3) MB_Glaciers_R23p2-5.5km'!AA152</f>
        <v>4.5531656999999957</v>
      </c>
      <c r="AB152" s="170">
        <f>AA152+'(3) MB_Glaciers_R23p2-5.5km'!AB152</f>
        <v>4.5102483999999956</v>
      </c>
      <c r="AC152" s="170">
        <f>AB152+'(3) MB_Glaciers_R23p2-5.5km'!AC152</f>
        <v>5.0212885999999957</v>
      </c>
      <c r="AD152" s="170">
        <f>AC152+'(3) MB_Glaciers_R23p2-5.5km'!AD152</f>
        <v>6.2476445999999957</v>
      </c>
      <c r="AE152" s="170">
        <f>AD152+'(3) MB_Glaciers_R23p2-5.5km'!AE152</f>
        <v>6.8279580999999956</v>
      </c>
      <c r="AF152" s="170">
        <f>AE152+'(3) MB_Glaciers_R23p2-5.5km'!AF152</f>
        <v>7.4835873999999958</v>
      </c>
      <c r="AG152" s="170">
        <f>AF152+'(3) MB_Glaciers_R23p2-5.5km'!AG152</f>
        <v>7.5002004999999956</v>
      </c>
      <c r="AH152" s="170">
        <f>AG152+'(3) MB_Glaciers_R23p2-5.5km'!AH152</f>
        <v>7.6691556999999957</v>
      </c>
      <c r="AI152" s="170">
        <f>AH152+'(3) MB_Glaciers_R23p2-5.5km'!AI152</f>
        <v>6.5804529999999959</v>
      </c>
      <c r="AJ152" s="170">
        <f>AI152+'(3) MB_Glaciers_R23p2-5.5km'!AJ152</f>
        <v>6.1940923999999962</v>
      </c>
      <c r="AK152" s="170">
        <f>AJ152+'(3) MB_Glaciers_R23p2-5.5km'!AK152</f>
        <v>6.9800738999999963</v>
      </c>
      <c r="AL152" s="170">
        <f>AK152+'(3) MB_Glaciers_R23p2-5.5km'!AL152</f>
        <v>5.5198731999999957</v>
      </c>
      <c r="AM152" s="170">
        <f>AL152+'(3) MB_Glaciers_R23p2-5.5km'!AM152</f>
        <v>5.6466987999999958</v>
      </c>
      <c r="AN152" s="170">
        <f>AM152+'(3) MB_Glaciers_R23p2-5.5km'!AN152</f>
        <v>6.189192399999996</v>
      </c>
      <c r="AO152" s="170">
        <f>AN152+'(3) MB_Glaciers_R23p2-5.5km'!AO152</f>
        <v>5.4883823999999963</v>
      </c>
      <c r="AP152" s="170">
        <f>AO152+'(3) MB_Glaciers_R23p2-5.5km'!AP152</f>
        <v>4.5395622999999965</v>
      </c>
      <c r="AQ152" s="170">
        <f>AP152+'(3) MB_Glaciers_R23p2-5.5km'!AQ152</f>
        <v>4.8813737999999969</v>
      </c>
      <c r="AR152" s="170">
        <f>AQ152+'(3) MB_Glaciers_R23p2-5.5km'!AR152</f>
        <v>3.4151751999999966</v>
      </c>
      <c r="AS152" s="170">
        <f>AR152+'(3) MB_Glaciers_R23p2-5.5km'!AS152</f>
        <v>4.7783731999999972</v>
      </c>
      <c r="AT152" s="170">
        <f>AS152+'(3) MB_Glaciers_R23p2-5.5km'!AT152</f>
        <v>6.6006319999999974</v>
      </c>
      <c r="AU152" s="170">
        <f>AT152+'(3) MB_Glaciers_R23p2-5.5km'!AU152</f>
        <v>7.6602915999999972</v>
      </c>
      <c r="AV152" s="170">
        <f>AU152+'(3) MB_Glaciers_R23p2-5.5km'!AV152</f>
        <v>8.0979835999999974</v>
      </c>
      <c r="AW152" s="2">
        <f>AV152+'(3) MB_Glaciers_R23p2-5.5km'!AW152</f>
        <v>10.984367799999998</v>
      </c>
      <c r="BB152" s="2">
        <f>SQRT('(5) year_D_R23p2-5.5km'!BN150^2+'(5) year_D_R23p2-5.5km'!$M150^2)</f>
        <v>1.617166924073594</v>
      </c>
      <c r="BC152" s="2">
        <f>SQRT(SUMSQ('(3) MB_Glaciers_R23p2-5.5km'!$BD152:BE152))</f>
        <v>2.2061242616491343</v>
      </c>
      <c r="BD152" s="2">
        <f>SQRT(SUMSQ('(3) MB_Glaciers_R23p2-5.5km'!$BD152:BF152))</f>
        <v>2.6067669537643798</v>
      </c>
      <c r="BE152" s="2">
        <f>SQRT(SUMSQ('(3) MB_Glaciers_R23p2-5.5km'!$BD152:BG152))</f>
        <v>2.9058406836412782</v>
      </c>
      <c r="BF152" s="2">
        <f>SQRT(SUMSQ('(3) MB_Glaciers_R23p2-5.5km'!$BD152:BH152))</f>
        <v>3.1383995579581847</v>
      </c>
      <c r="BG152" s="2">
        <f>SQRT(SUMSQ('(3) MB_Glaciers_R23p2-5.5km'!$BD152:BI152))</f>
        <v>3.3234746948177056</v>
      </c>
      <c r="BH152" s="2">
        <f>SQRT(SUMSQ('(3) MB_Glaciers_R23p2-5.5km'!$BD152:BJ152))</f>
        <v>3.4730458547219074</v>
      </c>
      <c r="BI152" s="2">
        <f>SQRT(SUMSQ('(3) MB_Glaciers_R23p2-5.5km'!$BD152:BK152))</f>
        <v>3.5953926748123499</v>
      </c>
      <c r="BJ152" s="2">
        <f>SQRT(SUMSQ('(3) MB_Glaciers_R23p2-5.5km'!$BD152:BL152))</f>
        <v>3.6966247701977109</v>
      </c>
      <c r="BK152" s="2">
        <f>SQRT(SUMSQ('(3) MB_Glaciers_R23p2-5.5km'!$BD152:BM152))</f>
        <v>3.7819365401406086</v>
      </c>
      <c r="BL152" s="2">
        <f>SQRT(SUMSQ('(3) MB_Glaciers_R23p2-5.5km'!$BD152:BN152))</f>
        <v>3.8551850339507583</v>
      </c>
      <c r="BM152" s="2">
        <f>SQRT(SUMSQ('(3) MB_Glaciers_R23p2-5.5km'!$BD152:BO152))</f>
        <v>3.9199619053415358</v>
      </c>
      <c r="BN152" s="2">
        <f>SQRT(SUMSQ('(3) MB_Glaciers_R23p2-5.5km'!$BD152:BP152))</f>
        <v>3.9796406501984087</v>
      </c>
      <c r="BO152" s="2">
        <f>SQRT(SUMSQ('(3) MB_Glaciers_R23p2-5.5km'!$BD152:BQ152))</f>
        <v>4.0371688380560959</v>
      </c>
      <c r="BP152" s="2">
        <f>SQRT(SUMSQ('(3) MB_Glaciers_R23p2-5.5km'!$BD152:BR152))</f>
        <v>4.0789991802666252</v>
      </c>
      <c r="BQ152" s="2">
        <f>SQRT(SUMSQ('(3) MB_Glaciers_R23p2-5.5km'!$BD152:BS152))</f>
        <v>4.1221057894551789</v>
      </c>
      <c r="BR152" s="2">
        <f>SQRT(SUMSQ('(3) MB_Glaciers_R23p2-5.5km'!$BD152:BT152))</f>
        <v>4.1464974362225666</v>
      </c>
      <c r="BS152" s="2">
        <f>SQRT(SUMSQ('(3) MB_Glaciers_R23p2-5.5km'!$BD152:BU152))</f>
        <v>4.1780602984345006</v>
      </c>
      <c r="BT152" s="2">
        <f>SQRT(SUMSQ('(3) MB_Glaciers_R23p2-5.5km'!$BD152:BV152))</f>
        <v>4.203322074287013</v>
      </c>
      <c r="BU152" s="2">
        <f>SQRT(SUMSQ('(3) MB_Glaciers_R23p2-5.5km'!$BD152:BW152))</f>
        <v>4.2258489744910293</v>
      </c>
      <c r="BV152" s="2">
        <f>SQRT(SUMSQ('(3) MB_Glaciers_R23p2-5.5km'!$BD152:BX152))</f>
        <v>4.2469728146616132</v>
      </c>
      <c r="BW152" s="2">
        <f>SQRT(SUMSQ('(3) MB_Glaciers_R23p2-5.5km'!$BD152:BY152))</f>
        <v>4.2700792804481296</v>
      </c>
      <c r="BX152" s="2">
        <f>SQRT(SUMSQ('(3) MB_Glaciers_R23p2-5.5km'!$BD152:BZ152))</f>
        <v>4.295082311851159</v>
      </c>
      <c r="BY152" s="2">
        <f>SQRT(SUMSQ('(3) MB_Glaciers_R23p2-5.5km'!$BD152:CA152))</f>
        <v>4.3182237442338947</v>
      </c>
      <c r="BZ152" s="2">
        <f>SQRT(SUMSQ('(3) MB_Glaciers_R23p2-5.5km'!$BD152:CB152))</f>
        <v>4.3447202237290252</v>
      </c>
      <c r="CA152" s="2">
        <f>SQRT(SUMSQ('(3) MB_Glaciers_R23p2-5.5km'!$BD152:CC152))</f>
        <v>4.366256611724042</v>
      </c>
      <c r="CB152" s="2">
        <f>SQRT(SUMSQ('(3) MB_Glaciers_R23p2-5.5km'!$BD152:CD152))</f>
        <v>4.3868415296743741</v>
      </c>
      <c r="CC152" s="2">
        <f>SQRT(SUMSQ('(3) MB_Glaciers_R23p2-5.5km'!$BD152:CE152))</f>
        <v>4.4070972185758439</v>
      </c>
      <c r="CD152" s="2">
        <f>SQRT(SUMSQ('(3) MB_Glaciers_R23p2-5.5km'!$BD152:CF152))</f>
        <v>4.4253827690147993</v>
      </c>
      <c r="CE152" s="2">
        <f>SQRT(SUMSQ('(3) MB_Glaciers_R23p2-5.5km'!$BD152:CG152))</f>
        <v>4.4418753437101532</v>
      </c>
      <c r="CF152" s="2">
        <f>SQRT(SUMSQ('(3) MB_Glaciers_R23p2-5.5km'!$BD152:CH152))</f>
        <v>4.4591492751993291</v>
      </c>
      <c r="CG152" s="2">
        <f>SQRT(SUMSQ('(3) MB_Glaciers_R23p2-5.5km'!$BD152:CI152))</f>
        <v>4.4776759200673855</v>
      </c>
      <c r="CH152" s="2">
        <f>SQRT(SUMSQ('(3) MB_Glaciers_R23p2-5.5km'!$BD152:CJ152))</f>
        <v>4.4966445704838707</v>
      </c>
      <c r="CI152" s="2">
        <f>SQRT(SUMSQ('(3) MB_Glaciers_R23p2-5.5km'!$BD152:CK152))</f>
        <v>4.5152459611341857</v>
      </c>
      <c r="CJ152" s="2">
        <f>SQRT(SUMSQ('(3) MB_Glaciers_R23p2-5.5km'!$BD152:CL152))</f>
        <v>4.5342223152969492</v>
      </c>
      <c r="CK152" s="2">
        <f>SQRT(SUMSQ('(3) MB_Glaciers_R23p2-5.5km'!$BD152:CM152))</f>
        <v>4.5548572560787131</v>
      </c>
      <c r="CL152" s="2">
        <f>SQRT(SUMSQ('(3) MB_Glaciers_R23p2-5.5km'!$BD152:CN152))</f>
        <v>4.5775176777064353</v>
      </c>
      <c r="CM152" s="2">
        <f>SQRT(SUMSQ('(3) MB_Glaciers_R23p2-5.5km'!$BD152:CO152))</f>
        <v>4.6020686700878244</v>
      </c>
      <c r="CN152" s="2">
        <f>SQRT(SUMSQ('(3) MB_Glaciers_R23p2-5.5km'!$BD152:CP152))</f>
        <v>4.6204466785061236</v>
      </c>
      <c r="CO152" s="2">
        <f>SQRT(SUMSQ('(3) MB_Glaciers_R23p2-5.5km'!$BD152:CQ152))</f>
        <v>4.636982988686924</v>
      </c>
      <c r="CP152" s="2">
        <f>SQRT(SUMSQ('(3) MB_Glaciers_R23p2-5.5km'!$BD152:CR152))</f>
        <v>4.6515927951392584</v>
      </c>
      <c r="CQ152" s="2">
        <f>SQRT(SUMSQ('(3) MB_Glaciers_R23p2-5.5km'!$BD152:CS152))</f>
        <v>4.6625085728658657</v>
      </c>
      <c r="CR152" s="2">
        <f>SQRT(SUMSQ('(3) MB_Glaciers_R23p2-5.5km'!$BD152:CT152))</f>
        <v>4.6931650666003959</v>
      </c>
      <c r="CS152" s="2">
        <f>SQRT(SUMSQ('(3) MB_Glaciers_R23p2-5.5km'!$BD152:CU152))</f>
        <v>4.7131529607907821</v>
      </c>
      <c r="CT152" s="2">
        <f>SQRT(SUMSQ('(3) MB_Glaciers_R23p2-5.5km'!$BD152:CV152))</f>
        <v>4.7342283020516636</v>
      </c>
      <c r="CU152" s="2">
        <f>SQRT(SUMSQ('(3) MB_Glaciers_R23p2-5.5km'!$BD152:CW152))</f>
        <v>4.7538951063244355</v>
      </c>
      <c r="CV152" s="2">
        <f>SQRT(SUMSQ('(3) MB_Glaciers_R23p2-5.5km'!$BD152:CX152))</f>
        <v>4.7880613535371905</v>
      </c>
    </row>
    <row r="153" spans="1:100" x14ac:dyDescent="0.2">
      <c r="A153" s="169" t="s">
        <v>121</v>
      </c>
      <c r="B153" s="3" t="s">
        <v>197</v>
      </c>
      <c r="C153" s="170">
        <f>'(3) MB_Glaciers_R23p2-5.5km'!C153</f>
        <v>0.65300000000000002</v>
      </c>
      <c r="D153" s="170">
        <f>C153+'(3) MB_Glaciers_R23p2-5.5km'!D153</f>
        <v>1.3260000000000001</v>
      </c>
      <c r="E153" s="170">
        <f>D153+'(3) MB_Glaciers_R23p2-5.5km'!E153</f>
        <v>1.5190000000000001</v>
      </c>
      <c r="F153" s="170">
        <f>E153+'(3) MB_Glaciers_R23p2-5.5km'!F153</f>
        <v>1.762</v>
      </c>
      <c r="G153" s="170">
        <f>F153+'(3) MB_Glaciers_R23p2-5.5km'!G153</f>
        <v>2.2549999999999999</v>
      </c>
      <c r="H153" s="170">
        <f>G153+'(3) MB_Glaciers_R23p2-5.5km'!H153</f>
        <v>2.2879999999999998</v>
      </c>
      <c r="I153" s="170">
        <f>H153+'(3) MB_Glaciers_R23p2-5.5km'!I153</f>
        <v>2.2509999999999999</v>
      </c>
      <c r="J153" s="170">
        <f>I153+'(3) MB_Glaciers_R23p2-5.5km'!J153</f>
        <v>1.734</v>
      </c>
      <c r="K153" s="170">
        <f>J153+'(3) MB_Glaciers_R23p2-5.5km'!K153</f>
        <v>2.2370000000000001</v>
      </c>
      <c r="L153" s="170">
        <f>K153+'(3) MB_Glaciers_R23p2-5.5km'!L153</f>
        <v>1.53</v>
      </c>
      <c r="M153" s="170">
        <f>L153+'(3) MB_Glaciers_R23p2-5.5km'!M153</f>
        <v>1.123</v>
      </c>
      <c r="N153" s="170">
        <f>M153+'(3) MB_Glaciers_R23p2-5.5km'!N153</f>
        <v>1.2759999999999998</v>
      </c>
      <c r="O153" s="170">
        <f>N153+'(3) MB_Glaciers_R23p2-5.5km'!O153</f>
        <v>2.4689999999999999</v>
      </c>
      <c r="P153" s="170">
        <f>O153+'(3) MB_Glaciers_R23p2-5.5km'!P153</f>
        <v>3.0219999999999998</v>
      </c>
      <c r="Q153" s="170">
        <f>P153+'(3) MB_Glaciers_R23p2-5.5km'!Q153</f>
        <v>2.6481159999999999</v>
      </c>
      <c r="R153" s="170">
        <f>Q153+'(3) MB_Glaciers_R23p2-5.5km'!R153</f>
        <v>3.7598759999999998</v>
      </c>
      <c r="S153" s="170">
        <f>R153+'(3) MB_Glaciers_R23p2-5.5km'!S153</f>
        <v>3.2476719999999997</v>
      </c>
      <c r="T153" s="170">
        <f>S153+'(3) MB_Glaciers_R23p2-5.5km'!T153</f>
        <v>2.3908269999999998</v>
      </c>
      <c r="U153" s="170">
        <f>T153+'(3) MB_Glaciers_R23p2-5.5km'!U153</f>
        <v>1.6212989999999998</v>
      </c>
      <c r="V153" s="170">
        <f>U153+'(3) MB_Glaciers_R23p2-5.5km'!V153</f>
        <v>2.196469</v>
      </c>
      <c r="W153" s="170">
        <f>V153+'(3) MB_Glaciers_R23p2-5.5km'!W153</f>
        <v>2.6163370000000001</v>
      </c>
      <c r="X153" s="170">
        <f>W153+'(3) MB_Glaciers_R23p2-5.5km'!X153</f>
        <v>2.816449</v>
      </c>
      <c r="Y153" s="170">
        <f>X153+'(3) MB_Glaciers_R23p2-5.5km'!Y153</f>
        <v>3.204685</v>
      </c>
      <c r="Z153" s="170">
        <f>Y153+'(3) MB_Glaciers_R23p2-5.5km'!Z153</f>
        <v>2.4558979999999999</v>
      </c>
      <c r="AA153" s="170">
        <f>Z153+'(3) MB_Glaciers_R23p2-5.5km'!AA153</f>
        <v>2.5037509999999998</v>
      </c>
      <c r="AB153" s="170">
        <f>AA153+'(3) MB_Glaciers_R23p2-5.5km'!AB153</f>
        <v>2.2769059999999999</v>
      </c>
      <c r="AC153" s="170">
        <f>AB153+'(3) MB_Glaciers_R23p2-5.5km'!AC153</f>
        <v>1.8794569999999997</v>
      </c>
      <c r="AD153" s="170">
        <f>AC153+'(3) MB_Glaciers_R23p2-5.5km'!AD153</f>
        <v>2.1764779999999995</v>
      </c>
      <c r="AE153" s="170">
        <f>AD153+'(3) MB_Glaciers_R23p2-5.5km'!AE153</f>
        <v>2.1981239999999995</v>
      </c>
      <c r="AF153" s="170">
        <f>AE153+'(3) MB_Glaciers_R23p2-5.5km'!AF153</f>
        <v>2.2650719999999995</v>
      </c>
      <c r="AG153" s="170">
        <f>AF153+'(3) MB_Glaciers_R23p2-5.5km'!AG153</f>
        <v>1.9745159999999995</v>
      </c>
      <c r="AH153" s="170">
        <f>AG153+'(3) MB_Glaciers_R23p2-5.5km'!AH153</f>
        <v>1.6364559999999995</v>
      </c>
      <c r="AI153" s="170">
        <f>AH153+'(3) MB_Glaciers_R23p2-5.5km'!AI153</f>
        <v>0.72089199999999942</v>
      </c>
      <c r="AJ153" s="170">
        <f>AI153+'(3) MB_Glaciers_R23p2-5.5km'!AJ153</f>
        <v>0.1578239999999993</v>
      </c>
      <c r="AK153" s="170">
        <f>AJ153+'(3) MB_Glaciers_R23p2-5.5km'!AK153</f>
        <v>0.35725199999999929</v>
      </c>
      <c r="AL153" s="170">
        <f>AK153+'(3) MB_Glaciers_R23p2-5.5km'!AL153</f>
        <v>-0.65440500000000079</v>
      </c>
      <c r="AM153" s="170">
        <f>AL153+'(3) MB_Glaciers_R23p2-5.5km'!AM153</f>
        <v>-0.62217100000000092</v>
      </c>
      <c r="AN153" s="170">
        <f>AM153+'(3) MB_Glaciers_R23p2-5.5km'!AN153</f>
        <v>-0.470557000000001</v>
      </c>
      <c r="AO153" s="170">
        <f>AN153+'(3) MB_Glaciers_R23p2-5.5km'!AO153</f>
        <v>-1.2495060000000011</v>
      </c>
      <c r="AP153" s="170">
        <f>AO153+'(3) MB_Glaciers_R23p2-5.5km'!AP153</f>
        <v>-2.136791000000001</v>
      </c>
      <c r="AQ153" s="170">
        <f>AP153+'(3) MB_Glaciers_R23p2-5.5km'!AQ153</f>
        <v>-2.522412000000001</v>
      </c>
      <c r="AR153" s="170">
        <f>AQ153+'(3) MB_Glaciers_R23p2-5.5km'!AR153</f>
        <v>-3.5463690000000012</v>
      </c>
      <c r="AS153" s="170">
        <f>AR153+'(3) MB_Glaciers_R23p2-5.5km'!AS153</f>
        <v>-2.811452000000001</v>
      </c>
      <c r="AT153" s="170">
        <f>AS153+'(3) MB_Glaciers_R23p2-5.5km'!AT153</f>
        <v>-2.3944060000000009</v>
      </c>
      <c r="AU153" s="170">
        <f>AT153+'(3) MB_Glaciers_R23p2-5.5km'!AU153</f>
        <v>-2.283608000000001</v>
      </c>
      <c r="AV153" s="170">
        <f>AU153+'(3) MB_Glaciers_R23p2-5.5km'!AV153</f>
        <v>-2.1796370000000009</v>
      </c>
      <c r="AW153" s="2">
        <f>AV153+'(3) MB_Glaciers_R23p2-5.5km'!AW153</f>
        <v>-0.86361900000000102</v>
      </c>
      <c r="BB153" s="2">
        <f>SQRT('(5) year_D_R23p2-5.5km'!BN151^2+'(5) year_D_R23p2-5.5km'!$M151^2)</f>
        <v>0.75002123233716145</v>
      </c>
      <c r="BC153" s="2">
        <f>SQRT(SUMSQ('(3) MB_Glaciers_R23p2-5.5km'!$BD153:BE153))</f>
        <v>1.0200810698321585</v>
      </c>
      <c r="BD153" s="2">
        <f>SQRT(SUMSQ('(3) MB_Glaciers_R23p2-5.5km'!$BD153:BF153))</f>
        <v>1.2019214344333924</v>
      </c>
      <c r="BE153" s="2">
        <f>SQRT(SUMSQ('(3) MB_Glaciers_R23p2-5.5km'!$BD153:BG153))</f>
        <v>1.3360576196175404</v>
      </c>
      <c r="BF153" s="2">
        <f>SQRT(SUMSQ('(3) MB_Glaciers_R23p2-5.5km'!$BD153:BH153))</f>
        <v>1.4389105131474569</v>
      </c>
      <c r="BG153" s="2">
        <f>SQRT(SUMSQ('(3) MB_Glaciers_R23p2-5.5km'!$BD153:BI153))</f>
        <v>1.5194214114060098</v>
      </c>
      <c r="BH153" s="2">
        <f>SQRT(SUMSQ('(3) MB_Glaciers_R23p2-5.5km'!$BD153:BJ153))</f>
        <v>1.5834079216202785</v>
      </c>
      <c r="BI153" s="2">
        <f>SQRT(SUMSQ('(3) MB_Glaciers_R23p2-5.5km'!$BD153:BK153))</f>
        <v>1.6348679463174101</v>
      </c>
      <c r="BJ153" s="2">
        <f>SQRT(SUMSQ('(3) MB_Glaciers_R23p2-5.5km'!$BD153:BL153))</f>
        <v>1.6765816250851679</v>
      </c>
      <c r="BK153" s="2">
        <f>SQRT(SUMSQ('(3) MB_Glaciers_R23p2-5.5km'!$BD153:BM153))</f>
        <v>1.7109204454869182</v>
      </c>
      <c r="BL153" s="2">
        <f>SQRT(SUMSQ('(3) MB_Glaciers_R23p2-5.5km'!$BD153:BN153))</f>
        <v>1.7398159110548979</v>
      </c>
      <c r="BM153" s="2">
        <f>SQRT(SUMSQ('(3) MB_Glaciers_R23p2-5.5km'!$BD153:BO153))</f>
        <v>1.7650256056412619</v>
      </c>
      <c r="BN153" s="2">
        <f>SQRT(SUMSQ('(3) MB_Glaciers_R23p2-5.5km'!$BD153:BP153))</f>
        <v>1.7879516991428113</v>
      </c>
      <c r="BO153" s="2">
        <f>SQRT(SUMSQ('(3) MB_Glaciers_R23p2-5.5km'!$BD153:BQ153))</f>
        <v>1.8099676047134907</v>
      </c>
      <c r="BP153" s="2">
        <f>SQRT(SUMSQ('(3) MB_Glaciers_R23p2-5.5km'!$BD153:BR153))</f>
        <v>1.8274995582678502</v>
      </c>
      <c r="BQ153" s="2">
        <f>SQRT(SUMSQ('(3) MB_Glaciers_R23p2-5.5km'!$BD153:BS153))</f>
        <v>1.8528168061656698</v>
      </c>
      <c r="BR153" s="2">
        <f>SQRT(SUMSQ('(3) MB_Glaciers_R23p2-5.5km'!$BD153:BT153))</f>
        <v>1.8757433873636307</v>
      </c>
      <c r="BS153" s="2">
        <f>SQRT(SUMSQ('(3) MB_Glaciers_R23p2-5.5km'!$BD153:BU153))</f>
        <v>1.8960116925944464</v>
      </c>
      <c r="BT153" s="2">
        <f>SQRT(SUMSQ('(3) MB_Glaciers_R23p2-5.5km'!$BD153:BV153))</f>
        <v>1.9076137301040279</v>
      </c>
      <c r="BU153" s="2">
        <f>SQRT(SUMSQ('(3) MB_Glaciers_R23p2-5.5km'!$BD153:BW153))</f>
        <v>1.922042272041264</v>
      </c>
      <c r="BV153" s="2">
        <f>SQRT(SUMSQ('(3) MB_Glaciers_R23p2-5.5km'!$BD153:BX153))</f>
        <v>1.9364584311638275</v>
      </c>
      <c r="BW153" s="2">
        <f>SQRT(SUMSQ('(3) MB_Glaciers_R23p2-5.5km'!$BD153:BY153))</f>
        <v>1.9665440472300344</v>
      </c>
      <c r="BX153" s="2">
        <f>SQRT(SUMSQ('(3) MB_Glaciers_R23p2-5.5km'!$BD153:BZ153))</f>
        <v>1.9959954912807867</v>
      </c>
      <c r="BY153" s="2">
        <f>SQRT(SUMSQ('(3) MB_Glaciers_R23p2-5.5km'!$BD153:CA153))</f>
        <v>2.0293943096336302</v>
      </c>
      <c r="BZ153" s="2">
        <f>SQRT(SUMSQ('(3) MB_Glaciers_R23p2-5.5km'!$BD153:CB153))</f>
        <v>2.0492206577076399</v>
      </c>
      <c r="CA153" s="2">
        <f>SQRT(SUMSQ('(3) MB_Glaciers_R23p2-5.5km'!$BD153:CC153))</f>
        <v>2.0657113584339912</v>
      </c>
      <c r="CB153" s="2">
        <f>SQRT(SUMSQ('(3) MB_Glaciers_R23p2-5.5km'!$BD153:CD153))</f>
        <v>2.0912672224900803</v>
      </c>
      <c r="CC153" s="2">
        <f>SQRT(SUMSQ('(3) MB_Glaciers_R23p2-5.5km'!$BD153:CE153))</f>
        <v>2.1124267090310087</v>
      </c>
      <c r="CD153" s="2">
        <f>SQRT(SUMSQ('(3) MB_Glaciers_R23p2-5.5km'!$BD153:CF153))</f>
        <v>2.1300325585115525</v>
      </c>
      <c r="CE153" s="2">
        <f>SQRT(SUMSQ('(3) MB_Glaciers_R23p2-5.5km'!$BD153:CG153))</f>
        <v>2.1445778998817402</v>
      </c>
      <c r="CF153" s="2">
        <f>SQRT(SUMSQ('(3) MB_Glaciers_R23p2-5.5km'!$BD153:CH153))</f>
        <v>2.1580654239487131</v>
      </c>
      <c r="CG153" s="2">
        <f>SQRT(SUMSQ('(3) MB_Glaciers_R23p2-5.5km'!$BD153:CI153))</f>
        <v>2.1708508478437829</v>
      </c>
      <c r="CH153" s="2">
        <f>SQRT(SUMSQ('(3) MB_Glaciers_R23p2-5.5km'!$BD153:CJ153))</f>
        <v>2.182596484875047</v>
      </c>
      <c r="CI153" s="2">
        <f>SQRT(SUMSQ('(3) MB_Glaciers_R23p2-5.5km'!$BD153:CK153))</f>
        <v>2.1929907495715817</v>
      </c>
      <c r="CJ153" s="2">
        <f>SQRT(SUMSQ('(3) MB_Glaciers_R23p2-5.5km'!$BD153:CL153))</f>
        <v>2.1993646572691428</v>
      </c>
      <c r="CK153" s="2">
        <f>SQRT(SUMSQ('(3) MB_Glaciers_R23p2-5.5km'!$BD153:CM153))</f>
        <v>2.2079141790873371</v>
      </c>
      <c r="CL153" s="2">
        <f>SQRT(SUMSQ('(3) MB_Glaciers_R23p2-5.5km'!$BD153:CN153))</f>
        <v>2.2133927938495406</v>
      </c>
      <c r="CM153" s="2">
        <f>SQRT(SUMSQ('(3) MB_Glaciers_R23p2-5.5km'!$BD153:CO153))</f>
        <v>2.2198090694801111</v>
      </c>
      <c r="CN153" s="2">
        <f>SQRT(SUMSQ('(3) MB_Glaciers_R23p2-5.5km'!$BD153:CP153))</f>
        <v>2.2288461672411208</v>
      </c>
      <c r="CO153" s="2">
        <f>SQRT(SUMSQ('(3) MB_Glaciers_R23p2-5.5km'!$BD153:CQ153))</f>
        <v>2.2373935531284888</v>
      </c>
      <c r="CP153" s="2">
        <f>SQRT(SUMSQ('(3) MB_Glaciers_R23p2-5.5km'!$BD153:CR153))</f>
        <v>2.245358784075401</v>
      </c>
      <c r="CQ153" s="2">
        <f>SQRT(SUMSQ('(3) MB_Glaciers_R23p2-5.5km'!$BD153:CS153))</f>
        <v>2.2528910298395344</v>
      </c>
      <c r="CR153" s="2">
        <f>SQRT(SUMSQ('(3) MB_Glaciers_R23p2-5.5km'!$BD153:CT153))</f>
        <v>2.2660279911905143</v>
      </c>
      <c r="CS153" s="2">
        <f>SQRT(SUMSQ('(3) MB_Glaciers_R23p2-5.5km'!$BD153:CU153))</f>
        <v>2.2764316727527092</v>
      </c>
      <c r="CT153" s="2">
        <f>SQRT(SUMSQ('(3) MB_Glaciers_R23p2-5.5km'!$BD153:CV153))</f>
        <v>2.2871771441941151</v>
      </c>
      <c r="CU153" s="2">
        <f>SQRT(SUMSQ('(3) MB_Glaciers_R23p2-5.5km'!$BD153:CW153))</f>
        <v>2.2967792918787495</v>
      </c>
      <c r="CV153" s="2">
        <f>SQRT(SUMSQ('(3) MB_Glaciers_R23p2-5.5km'!$BD153:CX153))</f>
        <v>2.3106017501193645</v>
      </c>
    </row>
    <row r="154" spans="1:100" x14ac:dyDescent="0.2">
      <c r="A154" s="169" t="s">
        <v>123</v>
      </c>
      <c r="B154" s="3" t="s">
        <v>197</v>
      </c>
      <c r="C154" s="170">
        <f>'(3) MB_Glaciers_R23p2-5.5km'!C154</f>
        <v>0.81641280000000016</v>
      </c>
      <c r="D154" s="170">
        <f>C154+'(3) MB_Glaciers_R23p2-5.5km'!D154</f>
        <v>1.5128256000000002</v>
      </c>
      <c r="E154" s="170">
        <f>D154+'(3) MB_Glaciers_R23p2-5.5km'!E154</f>
        <v>1.3092384000000001</v>
      </c>
      <c r="F154" s="170">
        <f>E154+'(3) MB_Glaciers_R23p2-5.5km'!F154</f>
        <v>1.3956512000000001</v>
      </c>
      <c r="G154" s="170">
        <f>F154+'(3) MB_Glaciers_R23p2-5.5km'!G154</f>
        <v>2.3220640000000001</v>
      </c>
      <c r="H154" s="170">
        <f>G154+'(3) MB_Glaciers_R23p2-5.5km'!H154</f>
        <v>2.5084768000000004</v>
      </c>
      <c r="I154" s="170">
        <f>H154+'(3) MB_Glaciers_R23p2-5.5km'!I154</f>
        <v>2.2548896000000003</v>
      </c>
      <c r="J154" s="170">
        <f>I154+'(3) MB_Glaciers_R23p2-5.5km'!J154</f>
        <v>1.7113024000000003</v>
      </c>
      <c r="K154" s="170">
        <f>J154+'(3) MB_Glaciers_R23p2-5.5km'!K154</f>
        <v>2.1977152000000002</v>
      </c>
      <c r="L154" s="170">
        <f>K154+'(3) MB_Glaciers_R23p2-5.5km'!L154</f>
        <v>1.1941280000000001</v>
      </c>
      <c r="M154" s="170">
        <f>L154+'(3) MB_Glaciers_R23p2-5.5km'!M154</f>
        <v>0.75054080000000001</v>
      </c>
      <c r="N154" s="170">
        <f>M154+'(3) MB_Glaciers_R23p2-5.5km'!N154</f>
        <v>0.89695360000000002</v>
      </c>
      <c r="O154" s="170">
        <f>N154+'(3) MB_Glaciers_R23p2-5.5km'!O154</f>
        <v>2.4833664000000004</v>
      </c>
      <c r="P154" s="170">
        <f>O154+'(3) MB_Glaciers_R23p2-5.5km'!P154</f>
        <v>3.2897792000000003</v>
      </c>
      <c r="Q154" s="170">
        <f>P154+'(3) MB_Glaciers_R23p2-5.5km'!Q154</f>
        <v>2.7061920000000006</v>
      </c>
      <c r="R154" s="170">
        <f>Q154+'(3) MB_Glaciers_R23p2-5.5km'!R154</f>
        <v>4.1126048000000006</v>
      </c>
      <c r="S154" s="170">
        <f>R154+'(3) MB_Glaciers_R23p2-5.5km'!S154</f>
        <v>3.5890176000000009</v>
      </c>
      <c r="T154" s="170">
        <f>S154+'(3) MB_Glaciers_R23p2-5.5km'!T154</f>
        <v>2.595430400000001</v>
      </c>
      <c r="U154" s="170">
        <f>T154+'(3) MB_Glaciers_R23p2-5.5km'!U154</f>
        <v>1.5718432000000009</v>
      </c>
      <c r="V154" s="170">
        <f>U154+'(3) MB_Glaciers_R23p2-5.5km'!V154</f>
        <v>2.1982560000000007</v>
      </c>
      <c r="W154" s="170">
        <f>V154+'(3) MB_Glaciers_R23p2-5.5km'!W154</f>
        <v>2.7546688000000006</v>
      </c>
      <c r="X154" s="170">
        <f>W154+'(3) MB_Glaciers_R23p2-5.5km'!X154</f>
        <v>2.9102252000000006</v>
      </c>
      <c r="Y154" s="170">
        <f>X154+'(3) MB_Glaciers_R23p2-5.5km'!Y154</f>
        <v>3.7749252000000006</v>
      </c>
      <c r="Z154" s="170">
        <f>Y154+'(3) MB_Glaciers_R23p2-5.5km'!Z154</f>
        <v>2.6135965000000008</v>
      </c>
      <c r="AA154" s="170">
        <f>Z154+'(3) MB_Glaciers_R23p2-5.5km'!AA154</f>
        <v>2.8357691000000007</v>
      </c>
      <c r="AB154" s="170">
        <f>AA154+'(3) MB_Glaciers_R23p2-5.5km'!AB154</f>
        <v>2.8135422000000005</v>
      </c>
      <c r="AC154" s="170">
        <f>AB154+'(3) MB_Glaciers_R23p2-5.5km'!AC154</f>
        <v>3.0582422000000005</v>
      </c>
      <c r="AD154" s="170">
        <f>AC154+'(3) MB_Glaciers_R23p2-5.5km'!AD154</f>
        <v>3.4635636000000005</v>
      </c>
      <c r="AE154" s="170">
        <f>AD154+'(3) MB_Glaciers_R23p2-5.5km'!AE154</f>
        <v>3.3723863000000005</v>
      </c>
      <c r="AF154" s="170">
        <f>AE154+'(3) MB_Glaciers_R23p2-5.5km'!AF154</f>
        <v>3.4747103000000008</v>
      </c>
      <c r="AG154" s="170">
        <f>AF154+'(3) MB_Glaciers_R23p2-5.5km'!AG154</f>
        <v>3.2438437000000011</v>
      </c>
      <c r="AH154" s="170">
        <f>AG154+'(3) MB_Glaciers_R23p2-5.5km'!AH154</f>
        <v>3.6513818000000011</v>
      </c>
      <c r="AI154" s="170">
        <f>AH154+'(3) MB_Glaciers_R23p2-5.5km'!AI154</f>
        <v>2.8257293000000012</v>
      </c>
      <c r="AJ154" s="170">
        <f>AI154+'(3) MB_Glaciers_R23p2-5.5km'!AJ154</f>
        <v>2.6184815000000015</v>
      </c>
      <c r="AK154" s="170">
        <f>AJ154+'(3) MB_Glaciers_R23p2-5.5km'!AK154</f>
        <v>2.8880431000000018</v>
      </c>
      <c r="AL154" s="170">
        <f>AK154+'(3) MB_Glaciers_R23p2-5.5km'!AL154</f>
        <v>2.1118031000000017</v>
      </c>
      <c r="AM154" s="170">
        <f>AL154+'(3) MB_Glaciers_R23p2-5.5km'!AM154</f>
        <v>2.5484430000000016</v>
      </c>
      <c r="AN154" s="170">
        <f>AM154+'(3) MB_Glaciers_R23p2-5.5km'!AN154</f>
        <v>3.0422448000000015</v>
      </c>
      <c r="AO154" s="170">
        <f>AN154+'(3) MB_Glaciers_R23p2-5.5km'!AO154</f>
        <v>2.6627385000000015</v>
      </c>
      <c r="AP154" s="170">
        <f>AO154+'(3) MB_Glaciers_R23p2-5.5km'!AP154</f>
        <v>2.1074724000000016</v>
      </c>
      <c r="AQ154" s="170">
        <f>AP154+'(3) MB_Glaciers_R23p2-5.5km'!AQ154</f>
        <v>2.1980418000000017</v>
      </c>
      <c r="AR154" s="170">
        <f>AQ154+'(3) MB_Glaciers_R23p2-5.5km'!AR154</f>
        <v>1.5744467000000015</v>
      </c>
      <c r="AS154" s="170">
        <f>AR154+'(3) MB_Glaciers_R23p2-5.5km'!AS154</f>
        <v>2.4259143000000014</v>
      </c>
      <c r="AT154" s="170">
        <f>AS154+'(3) MB_Glaciers_R23p2-5.5km'!AT154</f>
        <v>3.5366012000000016</v>
      </c>
      <c r="AU154" s="170">
        <f>AT154+'(3) MB_Glaciers_R23p2-5.5km'!AU154</f>
        <v>4.2517633000000021</v>
      </c>
      <c r="AV154" s="170">
        <f>AU154+'(3) MB_Glaciers_R23p2-5.5km'!AV154</f>
        <v>5.001400600000002</v>
      </c>
      <c r="AW154" s="2">
        <f>AV154+'(3) MB_Glaciers_R23p2-5.5km'!AW154</f>
        <v>7.0723225000000021</v>
      </c>
      <c r="BB154" s="2">
        <f>SQRT('(5) year_D_R23p2-5.5km'!BN152^2+'(5) year_D_R23p2-5.5km'!$M152^2)</f>
        <v>1.9094436575243821</v>
      </c>
      <c r="BC154" s="2">
        <f>SQRT(SUMSQ('(3) MB_Glaciers_R23p2-5.5km'!$BD154:BE154))</f>
        <v>2.7003611170582684</v>
      </c>
      <c r="BD154" s="2">
        <f>SQRT(SUMSQ('(3) MB_Glaciers_R23p2-5.5km'!$BD154:BF154))</f>
        <v>3.3072534290223765</v>
      </c>
      <c r="BE154" s="2">
        <f>SQRT(SUMSQ('(3) MB_Glaciers_R23p2-5.5km'!$BD154:BG154))</f>
        <v>3.8188873150487641</v>
      </c>
      <c r="BF154" s="2">
        <f>SQRT(SUMSQ('(3) MB_Glaciers_R23p2-5.5km'!$BD154:BH154))</f>
        <v>4.2696458174303462</v>
      </c>
      <c r="BG154" s="2">
        <f>SQRT(SUMSQ('(3) MB_Glaciers_R23p2-5.5km'!$BD154:BI154))</f>
        <v>4.6771626535283692</v>
      </c>
      <c r="BH154" s="2">
        <f>SQRT(SUMSQ('(3) MB_Glaciers_R23p2-5.5km'!$BD154:BJ154))</f>
        <v>5.0406722467839478</v>
      </c>
      <c r="BI154" s="2">
        <f>SQRT(SUMSQ('(3) MB_Glaciers_R23p2-5.5km'!$BD154:BK154))</f>
        <v>5.3298023114865005</v>
      </c>
      <c r="BJ154" s="2">
        <f>SQRT(SUMSQ('(3) MB_Glaciers_R23p2-5.5km'!$BD154:BL154))</f>
        <v>5.5620342249193762</v>
      </c>
      <c r="BK154" s="2">
        <f>SQRT(SUMSQ('(3) MB_Glaciers_R23p2-5.5km'!$BD154:BM154))</f>
        <v>5.7498603704867577</v>
      </c>
      <c r="BL154" s="2">
        <f>SQRT(SUMSQ('(3) MB_Glaciers_R23p2-5.5km'!$BD154:BN154))</f>
        <v>5.9020723097113654</v>
      </c>
      <c r="BM154" s="2">
        <f>SQRT(SUMSQ('(3) MB_Glaciers_R23p2-5.5km'!$BD154:BO154))</f>
        <v>6.0251131500859634</v>
      </c>
      <c r="BN154" s="2">
        <f>SQRT(SUMSQ('(3) MB_Glaciers_R23p2-5.5km'!$BD154:BP154))</f>
        <v>6.1246885221823257</v>
      </c>
      <c r="BO154" s="2">
        <f>SQRT(SUMSQ('(3) MB_Glaciers_R23p2-5.5km'!$BD154:BQ154))</f>
        <v>6.2049065183332726</v>
      </c>
      <c r="BP154" s="2">
        <f>SQRT(SUMSQ('(3) MB_Glaciers_R23p2-5.5km'!$BD154:BR154))</f>
        <v>6.2692270151165994</v>
      </c>
      <c r="BQ154" s="2">
        <f>SQRT(SUMSQ('(3) MB_Glaciers_R23p2-5.5km'!$BD154:BS154))</f>
        <v>6.3208039957520823</v>
      </c>
      <c r="BR154" s="2">
        <f>SQRT(SUMSQ('(3) MB_Glaciers_R23p2-5.5km'!$BD154:BT154))</f>
        <v>6.3623464957093674</v>
      </c>
      <c r="BS154" s="2">
        <f>SQRT(SUMSQ('(3) MB_Glaciers_R23p2-5.5km'!$BD154:BU154))</f>
        <v>6.3961100737077476</v>
      </c>
      <c r="BT154" s="2">
        <f>SQRT(SUMSQ('(3) MB_Glaciers_R23p2-5.5km'!$BD154:BV154))</f>
        <v>6.4242923328311061</v>
      </c>
      <c r="BU154" s="2">
        <f>SQRT(SUMSQ('(3) MB_Glaciers_R23p2-5.5km'!$BD154:BW154))</f>
        <v>6.4491460671598295</v>
      </c>
      <c r="BV154" s="2">
        <f>SQRT(SUMSQ('(3) MB_Glaciers_R23p2-5.5km'!$BD154:BX154))</f>
        <v>6.4728794178635836</v>
      </c>
      <c r="BW154" s="2">
        <f>SQRT(SUMSQ('(3) MB_Glaciers_R23p2-5.5km'!$BD154:BY154))</f>
        <v>6.4962597711211894</v>
      </c>
      <c r="BX154" s="2">
        <f>SQRT(SUMSQ('(3) MB_Glaciers_R23p2-5.5km'!$BD154:BZ154))</f>
        <v>6.5186312838929359</v>
      </c>
      <c r="BY154" s="2">
        <f>SQRT(SUMSQ('(3) MB_Glaciers_R23p2-5.5km'!$BD154:CA154))</f>
        <v>6.5444529210880322</v>
      </c>
      <c r="BZ154" s="2">
        <f>SQRT(SUMSQ('(3) MB_Glaciers_R23p2-5.5km'!$BD154:CB154))</f>
        <v>6.5693400342112351</v>
      </c>
      <c r="CA154" s="2">
        <f>SQRT(SUMSQ('(3) MB_Glaciers_R23p2-5.5km'!$BD154:CC154))</f>
        <v>6.5904532227320232</v>
      </c>
      <c r="CB154" s="2">
        <f>SQRT(SUMSQ('(3) MB_Glaciers_R23p2-5.5km'!$BD154:CD154))</f>
        <v>6.6128231296739122</v>
      </c>
      <c r="CC154" s="2">
        <f>SQRT(SUMSQ('(3) MB_Glaciers_R23p2-5.5km'!$BD154:CE154))</f>
        <v>6.634018030632113</v>
      </c>
      <c r="CD154" s="2">
        <f>SQRT(SUMSQ('(3) MB_Glaciers_R23p2-5.5km'!$BD154:CF154))</f>
        <v>6.6545677562636136</v>
      </c>
      <c r="CE154" s="2">
        <f>SQRT(SUMSQ('(3) MB_Glaciers_R23p2-5.5km'!$BD154:CG154))</f>
        <v>6.673932293949405</v>
      </c>
      <c r="CF154" s="2">
        <f>SQRT(SUMSQ('(3) MB_Glaciers_R23p2-5.5km'!$BD154:CH154))</f>
        <v>6.693518134783913</v>
      </c>
      <c r="CG154" s="2">
        <f>SQRT(SUMSQ('(3) MB_Glaciers_R23p2-5.5km'!$BD154:CI154))</f>
        <v>6.7138747305830364</v>
      </c>
      <c r="CH154" s="2">
        <f>SQRT(SUMSQ('(3) MB_Glaciers_R23p2-5.5km'!$BD154:CJ154))</f>
        <v>6.7342464252635645</v>
      </c>
      <c r="CI154" s="2">
        <f>SQRT(SUMSQ('(3) MB_Glaciers_R23p2-5.5km'!$BD154:CK154))</f>
        <v>6.753809806195739</v>
      </c>
      <c r="CJ154" s="2">
        <f>SQRT(SUMSQ('(3) MB_Glaciers_R23p2-5.5km'!$BD154:CL154))</f>
        <v>6.7730532255166649</v>
      </c>
      <c r="CK154" s="2">
        <f>SQRT(SUMSQ('(3) MB_Glaciers_R23p2-5.5km'!$BD154:CM154))</f>
        <v>6.7872892174960491</v>
      </c>
      <c r="CL154" s="2">
        <f>SQRT(SUMSQ('(3) MB_Glaciers_R23p2-5.5km'!$BD154:CN154))</f>
        <v>6.8020961394652995</v>
      </c>
      <c r="CM154" s="2">
        <f>SQRT(SUMSQ('(3) MB_Glaciers_R23p2-5.5km'!$BD154:CO154))</f>
        <v>6.8194824336104602</v>
      </c>
      <c r="CN154" s="2">
        <f>SQRT(SUMSQ('(3) MB_Glaciers_R23p2-5.5km'!$BD154:CP154))</f>
        <v>6.8366405298628452</v>
      </c>
      <c r="CO154" s="2">
        <f>SQRT(SUMSQ('(3) MB_Glaciers_R23p2-5.5km'!$BD154:CQ154))</f>
        <v>6.852822946094614</v>
      </c>
      <c r="CP154" s="2">
        <f>SQRT(SUMSQ('(3) MB_Glaciers_R23p2-5.5km'!$BD154:CR154))</f>
        <v>6.8678018737999889</v>
      </c>
      <c r="CQ154" s="2">
        <f>SQRT(SUMSQ('(3) MB_Glaciers_R23p2-5.5km'!$BD154:CS154))</f>
        <v>6.8806179244283534</v>
      </c>
      <c r="CR154" s="2">
        <f>SQRT(SUMSQ('(3) MB_Glaciers_R23p2-5.5km'!$BD154:CT154))</f>
        <v>6.8983148784005861</v>
      </c>
      <c r="CS154" s="2">
        <f>SQRT(SUMSQ('(3) MB_Glaciers_R23p2-5.5km'!$BD154:CU154))</f>
        <v>6.9130678092507374</v>
      </c>
      <c r="CT154" s="2">
        <f>SQRT(SUMSQ('(3) MB_Glaciers_R23p2-5.5km'!$BD154:CV154))</f>
        <v>6.9280384924305434</v>
      </c>
      <c r="CU154" s="2">
        <f>SQRT(SUMSQ('(3) MB_Glaciers_R23p2-5.5km'!$BD154:CW154))</f>
        <v>6.9436453268343783</v>
      </c>
      <c r="CV154" s="2">
        <f>SQRT(SUMSQ('(3) MB_Glaciers_R23p2-5.5km'!$BD154:CX154))</f>
        <v>6.9597470695925088</v>
      </c>
    </row>
    <row r="155" spans="1:100" x14ac:dyDescent="0.2">
      <c r="A155" s="169" t="s">
        <v>124</v>
      </c>
      <c r="B155" s="3" t="s">
        <v>197</v>
      </c>
      <c r="C155" s="170">
        <f>'(3) MB_Glaciers_R23p2-5.5km'!C155</f>
        <v>0.26293399999999995</v>
      </c>
      <c r="D155" s="170">
        <f>C155+'(3) MB_Glaciers_R23p2-5.5km'!D155</f>
        <v>0.56586799999999993</v>
      </c>
      <c r="E155" s="170">
        <f>D155+'(3) MB_Glaciers_R23p2-5.5km'!E155</f>
        <v>0.53880199999999989</v>
      </c>
      <c r="F155" s="170">
        <f>E155+'(3) MB_Glaciers_R23p2-5.5km'!F155</f>
        <v>0.59173599999999982</v>
      </c>
      <c r="G155" s="170">
        <f>F155+'(3) MB_Glaciers_R23p2-5.5km'!G155</f>
        <v>1.0346699999999998</v>
      </c>
      <c r="H155" s="170">
        <f>G155+'(3) MB_Glaciers_R23p2-5.5km'!H155</f>
        <v>1.1376039999999998</v>
      </c>
      <c r="I155" s="170">
        <f>H155+'(3) MB_Glaciers_R23p2-5.5km'!I155</f>
        <v>1.0805379999999998</v>
      </c>
      <c r="J155" s="170">
        <f>I155+'(3) MB_Glaciers_R23p2-5.5km'!J155</f>
        <v>0.91347199999999984</v>
      </c>
      <c r="K155" s="170">
        <f>J155+'(3) MB_Glaciers_R23p2-5.5km'!K155</f>
        <v>1.0564059999999997</v>
      </c>
      <c r="L155" s="170">
        <f>K155+'(3) MB_Glaciers_R23p2-5.5km'!L155</f>
        <v>0.60933999999999977</v>
      </c>
      <c r="M155" s="170">
        <f>L155+'(3) MB_Glaciers_R23p2-5.5km'!M155</f>
        <v>0.39227399999999979</v>
      </c>
      <c r="N155" s="170">
        <f>M155+'(3) MB_Glaciers_R23p2-5.5km'!N155</f>
        <v>0.44520799999999977</v>
      </c>
      <c r="O155" s="170">
        <f>N155+'(3) MB_Glaciers_R23p2-5.5km'!O155</f>
        <v>1.118142</v>
      </c>
      <c r="P155" s="170">
        <f>O155+'(3) MB_Glaciers_R23p2-5.5km'!P155</f>
        <v>1.391076</v>
      </c>
      <c r="Q155" s="170">
        <f>P155+'(3) MB_Glaciers_R23p2-5.5km'!Q155</f>
        <v>1.19401</v>
      </c>
      <c r="R155" s="170">
        <f>Q155+'(3) MB_Glaciers_R23p2-5.5km'!R155</f>
        <v>1.686944</v>
      </c>
      <c r="S155" s="170">
        <f>R155+'(3) MB_Glaciers_R23p2-5.5km'!S155</f>
        <v>1.4316312</v>
      </c>
      <c r="T155" s="170">
        <f>S155+'(3) MB_Glaciers_R23p2-5.5km'!T155</f>
        <v>1.0180715999999999</v>
      </c>
      <c r="U155" s="170">
        <f>T155+'(3) MB_Glaciers_R23p2-5.5km'!U155</f>
        <v>0.51626519999999987</v>
      </c>
      <c r="V155" s="170">
        <f>U155+'(3) MB_Glaciers_R23p2-5.5km'!V155</f>
        <v>0.62621199999999988</v>
      </c>
      <c r="W155" s="170">
        <f>V155+'(3) MB_Glaciers_R23p2-5.5km'!W155</f>
        <v>0.79791199999999984</v>
      </c>
      <c r="X155" s="170">
        <f>W155+'(3) MB_Glaciers_R23p2-5.5km'!X155</f>
        <v>0.9619652999999998</v>
      </c>
      <c r="Y155" s="170">
        <f>X155+'(3) MB_Glaciers_R23p2-5.5km'!Y155</f>
        <v>1.2483718999999998</v>
      </c>
      <c r="Z155" s="170">
        <f>Y155+'(3) MB_Glaciers_R23p2-5.5km'!Z155</f>
        <v>0.7537267999999997</v>
      </c>
      <c r="AA155" s="170">
        <f>Z155+'(3) MB_Glaciers_R23p2-5.5km'!AA155</f>
        <v>0.76498849999999974</v>
      </c>
      <c r="AB155" s="170">
        <f>AA155+'(3) MB_Glaciers_R23p2-5.5km'!AB155</f>
        <v>0.79701209999999967</v>
      </c>
      <c r="AC155" s="170">
        <f>AB155+'(3) MB_Glaciers_R23p2-5.5km'!AC155</f>
        <v>0.80082269999999967</v>
      </c>
      <c r="AD155" s="170">
        <f>AC155+'(3) MB_Glaciers_R23p2-5.5km'!AD155</f>
        <v>0.84221239999999964</v>
      </c>
      <c r="AE155" s="170">
        <f>AD155+'(3) MB_Glaciers_R23p2-5.5km'!AE155</f>
        <v>0.72929999999999962</v>
      </c>
      <c r="AF155" s="170">
        <f>AE155+'(3) MB_Glaciers_R23p2-5.5km'!AF155</f>
        <v>0.78208549999999954</v>
      </c>
      <c r="AG155" s="170">
        <f>AF155+'(3) MB_Glaciers_R23p2-5.5km'!AG155</f>
        <v>0.57443269999999957</v>
      </c>
      <c r="AH155" s="170">
        <f>AG155+'(3) MB_Glaciers_R23p2-5.5km'!AH155</f>
        <v>0.69634159999999956</v>
      </c>
      <c r="AI155" s="170">
        <f>AH155+'(3) MB_Glaciers_R23p2-5.5km'!AI155</f>
        <v>0.19781219999999955</v>
      </c>
      <c r="AJ155" s="170">
        <f>AI155+'(3) MB_Glaciers_R23p2-5.5km'!AJ155</f>
        <v>-0.12115550000000047</v>
      </c>
      <c r="AK155" s="170">
        <f>AJ155+'(3) MB_Glaciers_R23p2-5.5km'!AK155</f>
        <v>-6.056150000000049E-2</v>
      </c>
      <c r="AL155" s="170">
        <f>AK155+'(3) MB_Glaciers_R23p2-5.5km'!AL155</f>
        <v>-0.64259730000000048</v>
      </c>
      <c r="AM155" s="170">
        <f>AL155+'(3) MB_Glaciers_R23p2-5.5km'!AM155</f>
        <v>-0.65877340000000051</v>
      </c>
      <c r="AN155" s="170">
        <f>AM155+'(3) MB_Glaciers_R23p2-5.5km'!AN155</f>
        <v>-0.54144310000000051</v>
      </c>
      <c r="AO155" s="170">
        <f>AN155+'(3) MB_Glaciers_R23p2-5.5km'!AO155</f>
        <v>-0.8977810000000005</v>
      </c>
      <c r="AP155" s="170">
        <f>AO155+'(3) MB_Glaciers_R23p2-5.5km'!AP155</f>
        <v>-1.1894594000000005</v>
      </c>
      <c r="AQ155" s="170">
        <f>AP155+'(3) MB_Glaciers_R23p2-5.5km'!AQ155</f>
        <v>-1.3964783000000005</v>
      </c>
      <c r="AR155" s="170">
        <f>AQ155+'(3) MB_Glaciers_R23p2-5.5km'!AR155</f>
        <v>-1.7788377000000004</v>
      </c>
      <c r="AS155" s="170">
        <f>AR155+'(3) MB_Glaciers_R23p2-5.5km'!AS155</f>
        <v>-1.6061331000000003</v>
      </c>
      <c r="AT155" s="170">
        <f>AS155+'(3) MB_Glaciers_R23p2-5.5km'!AT155</f>
        <v>-1.4121945000000005</v>
      </c>
      <c r="AU155" s="170">
        <f>AT155+'(3) MB_Glaciers_R23p2-5.5km'!AU155</f>
        <v>-1.2473793000000004</v>
      </c>
      <c r="AV155" s="170">
        <f>AU155+'(3) MB_Glaciers_R23p2-5.5km'!AV155</f>
        <v>-1.2359896000000004</v>
      </c>
      <c r="AW155" s="2">
        <f>AV155+'(3) MB_Glaciers_R23p2-5.5km'!AW155</f>
        <v>-0.57149800000000028</v>
      </c>
      <c r="BB155" s="2">
        <f>SQRT('(5) year_D_R23p2-5.5km'!BN153^2+'(5) year_D_R23p2-5.5km'!$M153^2)</f>
        <v>0.53619456478337812</v>
      </c>
      <c r="BC155" s="2">
        <f>SQRT(SUMSQ('(3) MB_Glaciers_R23p2-5.5km'!$BD155:BE155))</f>
        <v>0.75371874141502815</v>
      </c>
      <c r="BD155" s="2">
        <f>SQRT(SUMSQ('(3) MB_Glaciers_R23p2-5.5km'!$BD155:BF155))</f>
        <v>0.89873914554091028</v>
      </c>
      <c r="BE155" s="2">
        <f>SQRT(SUMSQ('(3) MB_Glaciers_R23p2-5.5km'!$BD155:BG155))</f>
        <v>1.0054506270255537</v>
      </c>
      <c r="BF155" s="2">
        <f>SQRT(SUMSQ('(3) MB_Glaciers_R23p2-5.5km'!$BD155:BH155))</f>
        <v>1.0876356932778488</v>
      </c>
      <c r="BG155" s="2">
        <f>SQRT(SUMSQ('(3) MB_Glaciers_R23p2-5.5km'!$BD155:BI155))</f>
        <v>1.1521747171465349</v>
      </c>
      <c r="BH155" s="2">
        <f>SQRT(SUMSQ('(3) MB_Glaciers_R23p2-5.5km'!$BD155:BJ155))</f>
        <v>1.2035881595825533</v>
      </c>
      <c r="BI155" s="2">
        <f>SQRT(SUMSQ('(3) MB_Glaciers_R23p2-5.5km'!$BD155:BK155))</f>
        <v>1.2447379496437967</v>
      </c>
      <c r="BJ155" s="2">
        <f>SQRT(SUMSQ('(3) MB_Glaciers_R23p2-5.5km'!$BD155:BL155))</f>
        <v>1.2779109027787536</v>
      </c>
      <c r="BK155" s="2">
        <f>SQRT(SUMSQ('(3) MB_Glaciers_R23p2-5.5km'!$BD155:BM155))</f>
        <v>1.3046769171855972</v>
      </c>
      <c r="BL155" s="2">
        <f>SQRT(SUMSQ('(3) MB_Glaciers_R23p2-5.5km'!$BD155:BN155))</f>
        <v>1.3264365126566608</v>
      </c>
      <c r="BM155" s="2">
        <f>SQRT(SUMSQ('(3) MB_Glaciers_R23p2-5.5km'!$BD155:BO155))</f>
        <v>1.3442547945826948</v>
      </c>
      <c r="BN155" s="2">
        <f>SQRT(SUMSQ('(3) MB_Glaciers_R23p2-5.5km'!$BD155:BP155))</f>
        <v>1.3590739375426206</v>
      </c>
      <c r="BO155" s="2">
        <f>SQRT(SUMSQ('(3) MB_Glaciers_R23p2-5.5km'!$BD155:BQ155))</f>
        <v>1.371801875623389</v>
      </c>
      <c r="BP155" s="2">
        <f>SQRT(SUMSQ('(3) MB_Glaciers_R23p2-5.5km'!$BD155:BR155))</f>
        <v>1.3832721002575141</v>
      </c>
      <c r="BQ155" s="2">
        <f>SQRT(SUMSQ('(3) MB_Glaciers_R23p2-5.5km'!$BD155:BS155))</f>
        <v>1.3942993613059369</v>
      </c>
      <c r="BR155" s="2">
        <f>SQRT(SUMSQ('(3) MB_Glaciers_R23p2-5.5km'!$BD155:BT155))</f>
        <v>1.4052603200545977</v>
      </c>
      <c r="BS155" s="2">
        <f>SQRT(SUMSQ('(3) MB_Glaciers_R23p2-5.5km'!$BD155:BU155))</f>
        <v>1.4163181618056357</v>
      </c>
      <c r="BT155" s="2">
        <f>SQRT(SUMSQ('(3) MB_Glaciers_R23p2-5.5km'!$BD155:BV155))</f>
        <v>1.4272205388566992</v>
      </c>
      <c r="BU155" s="2">
        <f>SQRT(SUMSQ('(3) MB_Glaciers_R23p2-5.5km'!$BD155:BW155))</f>
        <v>1.4377232538140257</v>
      </c>
      <c r="BV155" s="2">
        <f>SQRT(SUMSQ('(3) MB_Glaciers_R23p2-5.5km'!$BD155:BX155))</f>
        <v>1.4477405635685145</v>
      </c>
      <c r="BW155" s="2">
        <f>SQRT(SUMSQ('(3) MB_Glaciers_R23p2-5.5km'!$BD155:BY155))</f>
        <v>1.4569605403666612</v>
      </c>
      <c r="BX155" s="2">
        <f>SQRT(SUMSQ('(3) MB_Glaciers_R23p2-5.5km'!$BD155:BZ155))</f>
        <v>1.4650475065605149</v>
      </c>
      <c r="BY155" s="2">
        <f>SQRT(SUMSQ('(3) MB_Glaciers_R23p2-5.5km'!$BD155:CA155))</f>
        <v>1.4790256709248668</v>
      </c>
      <c r="BZ155" s="2">
        <f>SQRT(SUMSQ('(3) MB_Glaciers_R23p2-5.5km'!$BD155:CB155))</f>
        <v>1.4885791984231642</v>
      </c>
      <c r="CA155" s="2">
        <f>SQRT(SUMSQ('(3) MB_Glaciers_R23p2-5.5km'!$BD155:CC155))</f>
        <v>1.4965488439254429</v>
      </c>
      <c r="CB155" s="2">
        <f>SQRT(SUMSQ('(3) MB_Glaciers_R23p2-5.5km'!$BD155:CD155))</f>
        <v>1.5061756459535267</v>
      </c>
      <c r="CC155" s="2">
        <f>SQRT(SUMSQ('(3) MB_Glaciers_R23p2-5.5km'!$BD155:CE155))</f>
        <v>1.5127900571384381</v>
      </c>
      <c r="CD155" s="2">
        <f>SQRT(SUMSQ('(3) MB_Glaciers_R23p2-5.5km'!$BD155:CF155))</f>
        <v>1.519298858360342</v>
      </c>
      <c r="CE155" s="2">
        <f>SQRT(SUMSQ('(3) MB_Glaciers_R23p2-5.5km'!$BD155:CG155))</f>
        <v>1.5253515547083505</v>
      </c>
      <c r="CF155" s="2">
        <f>SQRT(SUMSQ('(3) MB_Glaciers_R23p2-5.5km'!$BD155:CH155))</f>
        <v>1.5314792551246983</v>
      </c>
      <c r="CG155" s="2">
        <f>SQRT(SUMSQ('(3) MB_Glaciers_R23p2-5.5km'!$BD155:CI155))</f>
        <v>1.5378671815332861</v>
      </c>
      <c r="CH155" s="2">
        <f>SQRT(SUMSQ('(3) MB_Glaciers_R23p2-5.5km'!$BD155:CJ155))</f>
        <v>1.5442416693474297</v>
      </c>
      <c r="CI155" s="2">
        <f>SQRT(SUMSQ('(3) MB_Glaciers_R23p2-5.5km'!$BD155:CK155))</f>
        <v>1.550333375674626</v>
      </c>
      <c r="CJ155" s="2">
        <f>SQRT(SUMSQ('(3) MB_Glaciers_R23p2-5.5km'!$BD155:CL155))</f>
        <v>1.5563133394055542</v>
      </c>
      <c r="CK155" s="2">
        <f>SQRT(SUMSQ('(3) MB_Glaciers_R23p2-5.5km'!$BD155:CM155))</f>
        <v>1.5623967176144677</v>
      </c>
      <c r="CL155" s="2">
        <f>SQRT(SUMSQ('(3) MB_Glaciers_R23p2-5.5km'!$BD155:CN155))</f>
        <v>1.5675296204545441</v>
      </c>
      <c r="CM155" s="2">
        <f>SQRT(SUMSQ('(3) MB_Glaciers_R23p2-5.5km'!$BD155:CO155))</f>
        <v>1.5725644877048135</v>
      </c>
      <c r="CN155" s="2">
        <f>SQRT(SUMSQ('(3) MB_Glaciers_R23p2-5.5km'!$BD155:CP155))</f>
        <v>1.5783254634076789</v>
      </c>
      <c r="CO155" s="2">
        <f>SQRT(SUMSQ('(3) MB_Glaciers_R23p2-5.5km'!$BD155:CQ155))</f>
        <v>1.5846081771724572</v>
      </c>
      <c r="CP155" s="2">
        <f>SQRT(SUMSQ('(3) MB_Glaciers_R23p2-5.5km'!$BD155:CR155))</f>
        <v>1.5913309504365432</v>
      </c>
      <c r="CQ155" s="2">
        <f>SQRT(SUMSQ('(3) MB_Glaciers_R23p2-5.5km'!$BD155:CS155))</f>
        <v>1.5988854403721111</v>
      </c>
      <c r="CR155" s="2">
        <f>SQRT(SUMSQ('(3) MB_Glaciers_R23p2-5.5km'!$BD155:CT155))</f>
        <v>1.6051344405809063</v>
      </c>
      <c r="CS155" s="2">
        <f>SQRT(SUMSQ('(3) MB_Glaciers_R23p2-5.5km'!$BD155:CU155))</f>
        <v>1.6115439777332365</v>
      </c>
      <c r="CT155" s="2">
        <f>SQRT(SUMSQ('(3) MB_Glaciers_R23p2-5.5km'!$BD155:CV155))</f>
        <v>1.6178503415036523</v>
      </c>
      <c r="CU155" s="2">
        <f>SQRT(SUMSQ('(3) MB_Glaciers_R23p2-5.5km'!$BD155:CW155))</f>
        <v>1.6238786067873308</v>
      </c>
      <c r="CV155" s="2">
        <f>SQRT(SUMSQ('(3) MB_Glaciers_R23p2-5.5km'!$BD155:CX155))</f>
        <v>1.6315809265702292</v>
      </c>
    </row>
    <row r="156" spans="1:100" x14ac:dyDescent="0.2">
      <c r="A156" s="169" t="s">
        <v>125</v>
      </c>
      <c r="B156" s="3" t="s">
        <v>197</v>
      </c>
      <c r="C156" s="170">
        <f>'(3) MB_Glaciers_R23p2-5.5km'!C156</f>
        <v>4.3793199999999977E-2</v>
      </c>
      <c r="D156" s="170">
        <f>C156+'(3) MB_Glaciers_R23p2-5.5km'!D156</f>
        <v>0.14758640000000001</v>
      </c>
      <c r="E156" s="170">
        <f>D156+'(3) MB_Glaciers_R23p2-5.5km'!E156</f>
        <v>-0.14862039999999999</v>
      </c>
      <c r="F156" s="170">
        <f>E156+'(3) MB_Glaciers_R23p2-5.5km'!F156</f>
        <v>-0.33482719999999999</v>
      </c>
      <c r="G156" s="170">
        <f>F156+'(3) MB_Glaciers_R23p2-5.5km'!G156</f>
        <v>-5.1034000000000024E-2</v>
      </c>
      <c r="H156" s="170">
        <f>G156+'(3) MB_Glaciers_R23p2-5.5km'!H156</f>
        <v>-6.7240799999999989E-2</v>
      </c>
      <c r="I156" s="170">
        <f>H156+'(3) MB_Glaciers_R23p2-5.5km'!I156</f>
        <v>-0.2634476</v>
      </c>
      <c r="J156" s="170">
        <f>I156+'(3) MB_Glaciers_R23p2-5.5km'!J156</f>
        <v>-0.56965440000000001</v>
      </c>
      <c r="K156" s="170">
        <f>J156+'(3) MB_Glaciers_R23p2-5.5km'!K156</f>
        <v>-0.69586119999999996</v>
      </c>
      <c r="L156" s="170">
        <f>K156+'(3) MB_Glaciers_R23p2-5.5km'!L156</f>
        <v>-1.252068</v>
      </c>
      <c r="M156" s="170">
        <f>L156+'(3) MB_Glaciers_R23p2-5.5km'!M156</f>
        <v>-1.7082747999999999</v>
      </c>
      <c r="N156" s="170">
        <f>M156+'(3) MB_Glaciers_R23p2-5.5km'!N156</f>
        <v>-1.9044816</v>
      </c>
      <c r="O156" s="170">
        <f>N156+'(3) MB_Glaciers_R23p2-5.5km'!O156</f>
        <v>-1.6006884000000001</v>
      </c>
      <c r="P156" s="170">
        <f>O156+'(3) MB_Glaciers_R23p2-5.5km'!P156</f>
        <v>-1.5468952000000002</v>
      </c>
      <c r="Q156" s="170">
        <f>P156+'(3) MB_Glaciers_R23p2-5.5km'!Q156</f>
        <v>-1.7481553000000003</v>
      </c>
      <c r="R156" s="170">
        <f>Q156+'(3) MB_Glaciers_R23p2-5.5km'!R156</f>
        <v>-1.3896013000000003</v>
      </c>
      <c r="S156" s="170">
        <f>R156+'(3) MB_Glaciers_R23p2-5.5km'!S156</f>
        <v>-1.5860249000000002</v>
      </c>
      <c r="T156" s="170">
        <f>S156+'(3) MB_Glaciers_R23p2-5.5km'!T156</f>
        <v>-1.8681249000000002</v>
      </c>
      <c r="U156" s="170">
        <f>T156+'(3) MB_Glaciers_R23p2-5.5km'!U156</f>
        <v>-2.2364693</v>
      </c>
      <c r="V156" s="170">
        <f>U156+'(3) MB_Glaciers_R23p2-5.5km'!V156</f>
        <v>-2.2193988999999998</v>
      </c>
      <c r="W156" s="170">
        <f>V156+'(3) MB_Glaciers_R23p2-5.5km'!W156</f>
        <v>-2.0865315999999998</v>
      </c>
      <c r="X156" s="170">
        <f>W156+'(3) MB_Glaciers_R23p2-5.5km'!X156</f>
        <v>-1.9706728999999998</v>
      </c>
      <c r="Y156" s="170">
        <f>X156+'(3) MB_Glaciers_R23p2-5.5km'!Y156</f>
        <v>-1.6814406999999998</v>
      </c>
      <c r="Z156" s="170">
        <f>Y156+'(3) MB_Glaciers_R23p2-5.5km'!Z156</f>
        <v>-2.2026353999999997</v>
      </c>
      <c r="AA156" s="170">
        <f>Z156+'(3) MB_Glaciers_R23p2-5.5km'!AA156</f>
        <v>-2.1374754999999999</v>
      </c>
      <c r="AB156" s="170">
        <f>AA156+'(3) MB_Glaciers_R23p2-5.5km'!AB156</f>
        <v>-2.1449248999999999</v>
      </c>
      <c r="AC156" s="170">
        <f>AB156+'(3) MB_Glaciers_R23p2-5.5km'!AC156</f>
        <v>-2.0048630999999997</v>
      </c>
      <c r="AD156" s="170">
        <f>AC156+'(3) MB_Glaciers_R23p2-5.5km'!AD156</f>
        <v>-2.0615482999999997</v>
      </c>
      <c r="AE156" s="170">
        <f>AD156+'(3) MB_Glaciers_R23p2-5.5km'!AE156</f>
        <v>-2.3000131999999995</v>
      </c>
      <c r="AF156" s="170">
        <f>AE156+'(3) MB_Glaciers_R23p2-5.5km'!AF156</f>
        <v>-2.3402577999999994</v>
      </c>
      <c r="AG156" s="170">
        <f>AF156+'(3) MB_Glaciers_R23p2-5.5km'!AG156</f>
        <v>-2.6337553999999992</v>
      </c>
      <c r="AH156" s="170">
        <f>AG156+'(3) MB_Glaciers_R23p2-5.5km'!AH156</f>
        <v>-2.4605059999999992</v>
      </c>
      <c r="AI156" s="170">
        <f>AH156+'(3) MB_Glaciers_R23p2-5.5km'!AI156</f>
        <v>-2.8908916999999992</v>
      </c>
      <c r="AJ156" s="170">
        <f>AI156+'(3) MB_Glaciers_R23p2-5.5km'!AJ156</f>
        <v>-3.0845303999999993</v>
      </c>
      <c r="AK156" s="170">
        <f>AJ156+'(3) MB_Glaciers_R23p2-5.5km'!AK156</f>
        <v>-3.0414220999999992</v>
      </c>
      <c r="AL156" s="170">
        <f>AK156+'(3) MB_Glaciers_R23p2-5.5km'!AL156</f>
        <v>-3.4907922999999994</v>
      </c>
      <c r="AM156" s="170">
        <f>AL156+'(3) MB_Glaciers_R23p2-5.5km'!AM156</f>
        <v>-3.5438629999999995</v>
      </c>
      <c r="AN156" s="170">
        <f>AM156+'(3) MB_Glaciers_R23p2-5.5km'!AN156</f>
        <v>-3.4443794999999997</v>
      </c>
      <c r="AO156" s="170">
        <f>AN156+'(3) MB_Glaciers_R23p2-5.5km'!AO156</f>
        <v>-3.7299286999999999</v>
      </c>
      <c r="AP156" s="170">
        <f>AO156+'(3) MB_Glaciers_R23p2-5.5km'!AP156</f>
        <v>-4.0061112999999997</v>
      </c>
      <c r="AQ156" s="170">
        <f>AP156+'(3) MB_Glaciers_R23p2-5.5km'!AQ156</f>
        <v>-4.3029272999999995</v>
      </c>
      <c r="AR156" s="170">
        <f>AQ156+'(3) MB_Glaciers_R23p2-5.5km'!AR156</f>
        <v>-4.7307587999999994</v>
      </c>
      <c r="AS156" s="170">
        <f>AR156+'(3) MB_Glaciers_R23p2-5.5km'!AS156</f>
        <v>-4.7634921999999991</v>
      </c>
      <c r="AT156" s="170">
        <f>AS156+'(3) MB_Glaciers_R23p2-5.5km'!AT156</f>
        <v>-4.6443804999999987</v>
      </c>
      <c r="AU156" s="170">
        <f>AT156+'(3) MB_Glaciers_R23p2-5.5km'!AU156</f>
        <v>-4.5203014999999986</v>
      </c>
      <c r="AV156" s="170">
        <f>AU156+'(3) MB_Glaciers_R23p2-5.5km'!AV156</f>
        <v>-4.5213205999999984</v>
      </c>
      <c r="AW156" s="2">
        <f>AV156+'(3) MB_Glaciers_R23p2-5.5km'!AW156</f>
        <v>-4.076979999999998</v>
      </c>
      <c r="BB156" s="2">
        <f>SQRT('(5) year_D_R23p2-5.5km'!BN154^2+'(5) year_D_R23p2-5.5km'!$M154^2)</f>
        <v>0.47000854393091851</v>
      </c>
      <c r="BC156" s="2">
        <f>SQRT(SUMSQ('(3) MB_Glaciers_R23p2-5.5km'!$BD156:BE156))</f>
        <v>0.6421535098826997</v>
      </c>
      <c r="BD156" s="2">
        <f>SQRT(SUMSQ('(3) MB_Glaciers_R23p2-5.5km'!$BD156:BF156))</f>
        <v>0.76017358010965919</v>
      </c>
      <c r="BE156" s="2">
        <f>SQRT(SUMSQ('(3) MB_Glaciers_R23p2-5.5km'!$BD156:BG156))</f>
        <v>0.84890327387857789</v>
      </c>
      <c r="BF156" s="2">
        <f>SQRT(SUMSQ('(3) MB_Glaciers_R23p2-5.5km'!$BD156:BH156))</f>
        <v>0.91849509544108832</v>
      </c>
      <c r="BG156" s="2">
        <f>SQRT(SUMSQ('(3) MB_Glaciers_R23p2-5.5km'!$BD156:BI156))</f>
        <v>0.9744524140108608</v>
      </c>
      <c r="BH156" s="2">
        <f>SQRT(SUMSQ('(3) MB_Glaciers_R23p2-5.5km'!$BD156:BJ156))</f>
        <v>1.0203368556583921</v>
      </c>
      <c r="BI156" s="2">
        <f>SQRT(SUMSQ('(3) MB_Glaciers_R23p2-5.5km'!$BD156:BK156))</f>
        <v>1.0585100244833681</v>
      </c>
      <c r="BJ156" s="2">
        <f>SQRT(SUMSQ('(3) MB_Glaciers_R23p2-5.5km'!$BD156:BL156))</f>
        <v>1.0907146555811544</v>
      </c>
      <c r="BK156" s="2">
        <f>SQRT(SUMSQ('(3) MB_Glaciers_R23p2-5.5km'!$BD156:BM156))</f>
        <v>1.118425666933428</v>
      </c>
      <c r="BL156" s="2">
        <f>SQRT(SUMSQ('(3) MB_Glaciers_R23p2-5.5km'!$BD156:BN156))</f>
        <v>1.1427865401255779</v>
      </c>
      <c r="BM156" s="2">
        <f>SQRT(SUMSQ('(3) MB_Glaciers_R23p2-5.5km'!$BD156:BO156))</f>
        <v>1.164779636165058</v>
      </c>
      <c r="BN156" s="2">
        <f>SQRT(SUMSQ('(3) MB_Glaciers_R23p2-5.5km'!$BD156:BP156))</f>
        <v>1.1853220817068455</v>
      </c>
      <c r="BO156" s="2">
        <f>SQRT(SUMSQ('(3) MB_Glaciers_R23p2-5.5km'!$BD156:BQ156))</f>
        <v>1.2051936383974449</v>
      </c>
      <c r="BP156" s="2">
        <f>SQRT(SUMSQ('(3) MB_Glaciers_R23p2-5.5km'!$BD156:BR156))</f>
        <v>1.2177453917629462</v>
      </c>
      <c r="BQ156" s="2">
        <f>SQRT(SUMSQ('(3) MB_Glaciers_R23p2-5.5km'!$BD156:BS156))</f>
        <v>1.2317558509420123</v>
      </c>
      <c r="BR156" s="2">
        <f>SQRT(SUMSQ('(3) MB_Glaciers_R23p2-5.5km'!$BD156:BT156))</f>
        <v>1.2429987017653865</v>
      </c>
      <c r="BS156" s="2">
        <f>SQRT(SUMSQ('(3) MB_Glaciers_R23p2-5.5km'!$BD156:BU156))</f>
        <v>1.251471122201858</v>
      </c>
      <c r="BT156" s="2">
        <f>SQRT(SUMSQ('(3) MB_Glaciers_R23p2-5.5km'!$BD156:BV156))</f>
        <v>1.2591288183992475</v>
      </c>
      <c r="BU156" s="2">
        <f>SQRT(SUMSQ('(3) MB_Glaciers_R23p2-5.5km'!$BD156:BW156))</f>
        <v>1.2669855239353742</v>
      </c>
      <c r="BV156" s="2">
        <f>SQRT(SUMSQ('(3) MB_Glaciers_R23p2-5.5km'!$BD156:BX156))</f>
        <v>1.2749481553527109</v>
      </c>
      <c r="BW156" s="2">
        <f>SQRT(SUMSQ('(3) MB_Glaciers_R23p2-5.5km'!$BD156:BY156))</f>
        <v>1.2824728900657951</v>
      </c>
      <c r="BX156" s="2">
        <f>SQRT(SUMSQ('(3) MB_Glaciers_R23p2-5.5km'!$BD156:BZ156))</f>
        <v>1.289573040656167</v>
      </c>
      <c r="BY156" s="2">
        <f>SQRT(SUMSQ('(3) MB_Glaciers_R23p2-5.5km'!$BD156:CA156))</f>
        <v>1.3010557711777984</v>
      </c>
      <c r="BZ156" s="2">
        <f>SQRT(SUMSQ('(3) MB_Glaciers_R23p2-5.5km'!$BD156:CB156))</f>
        <v>1.3088692425260391</v>
      </c>
      <c r="CA156" s="2">
        <f>SQRT(SUMSQ('(3) MB_Glaciers_R23p2-5.5km'!$BD156:CC156))</f>
        <v>1.3174505238700347</v>
      </c>
      <c r="CB156" s="2">
        <f>SQRT(SUMSQ('(3) MB_Glaciers_R23p2-5.5km'!$BD156:CD156))</f>
        <v>1.3248203428678866</v>
      </c>
      <c r="CC156" s="2">
        <f>SQRT(SUMSQ('(3) MB_Glaciers_R23p2-5.5km'!$BD156:CE156))</f>
        <v>1.3330224125994112</v>
      </c>
      <c r="CD156" s="2">
        <f>SQRT(SUMSQ('(3) MB_Glaciers_R23p2-5.5km'!$BD156:CF156))</f>
        <v>1.342068864408146</v>
      </c>
      <c r="CE156" s="2">
        <f>SQRT(SUMSQ('(3) MB_Glaciers_R23p2-5.5km'!$BD156:CG156))</f>
        <v>1.3519672673896466</v>
      </c>
      <c r="CF156" s="2">
        <f>SQRT(SUMSQ('(3) MB_Glaciers_R23p2-5.5km'!$BD156:CH156))</f>
        <v>1.3608380276628498</v>
      </c>
      <c r="CG156" s="2">
        <f>SQRT(SUMSQ('(3) MB_Glaciers_R23p2-5.5km'!$BD156:CI156))</f>
        <v>1.3689332731807728</v>
      </c>
      <c r="CH156" s="2">
        <f>SQRT(SUMSQ('(3) MB_Glaciers_R23p2-5.5km'!$BD156:CJ156))</f>
        <v>1.376103151076739</v>
      </c>
      <c r="CI156" s="2">
        <f>SQRT(SUMSQ('(3) MB_Glaciers_R23p2-5.5km'!$BD156:CK156))</f>
        <v>1.3821830824970947</v>
      </c>
      <c r="CJ156" s="2">
        <f>SQRT(SUMSQ('(3) MB_Glaciers_R23p2-5.5km'!$BD156:CL156))</f>
        <v>1.387121474440538</v>
      </c>
      <c r="CK156" s="2">
        <f>SQRT(SUMSQ('(3) MB_Glaciers_R23p2-5.5km'!$BD156:CM156))</f>
        <v>1.3930536573133581</v>
      </c>
      <c r="CL156" s="2">
        <f>SQRT(SUMSQ('(3) MB_Glaciers_R23p2-5.5km'!$BD156:CN156))</f>
        <v>1.3978705884702893</v>
      </c>
      <c r="CM156" s="2">
        <f>SQRT(SUMSQ('(3) MB_Glaciers_R23p2-5.5km'!$BD156:CO156))</f>
        <v>1.4038501193157402</v>
      </c>
      <c r="CN156" s="2">
        <f>SQRT(SUMSQ('(3) MB_Glaciers_R23p2-5.5km'!$BD156:CP156))</f>
        <v>1.4095065483927538</v>
      </c>
      <c r="CO156" s="2">
        <f>SQRT(SUMSQ('(3) MB_Glaciers_R23p2-5.5km'!$BD156:CQ156))</f>
        <v>1.4158094538531214</v>
      </c>
      <c r="CP156" s="2">
        <f>SQRT(SUMSQ('(3) MB_Glaciers_R23p2-5.5km'!$BD156:CR156))</f>
        <v>1.4227315033786949</v>
      </c>
      <c r="CQ156" s="2">
        <f>SQRT(SUMSQ('(3) MB_Glaciers_R23p2-5.5km'!$BD156:CS156))</f>
        <v>1.4303323381432527</v>
      </c>
      <c r="CR156" s="2">
        <f>SQRT(SUMSQ('(3) MB_Glaciers_R23p2-5.5km'!$BD156:CT156))</f>
        <v>1.4385034352364652</v>
      </c>
      <c r="CS156" s="2">
        <f>SQRT(SUMSQ('(3) MB_Glaciers_R23p2-5.5km'!$BD156:CU156))</f>
        <v>1.4462625645314271</v>
      </c>
      <c r="CT156" s="2">
        <f>SQRT(SUMSQ('(3) MB_Glaciers_R23p2-5.5km'!$BD156:CV156))</f>
        <v>1.4536207706691808</v>
      </c>
      <c r="CU156" s="2">
        <f>SQRT(SUMSQ('(3) MB_Glaciers_R23p2-5.5km'!$BD156:CW156))</f>
        <v>1.4604173476492592</v>
      </c>
      <c r="CV156" s="2">
        <f>SQRT(SUMSQ('(3) MB_Glaciers_R23p2-5.5km'!$BD156:CX156))</f>
        <v>1.4690936814091733</v>
      </c>
    </row>
    <row r="157" spans="1:100" x14ac:dyDescent="0.2">
      <c r="A157" s="169" t="s">
        <v>210</v>
      </c>
      <c r="B157" s="3" t="s">
        <v>197</v>
      </c>
      <c r="C157" s="170">
        <f>'(3) MB_Glaciers_R23p2-5.5km'!C157</f>
        <v>0.05</v>
      </c>
      <c r="D157" s="170">
        <f>C157+'(3) MB_Glaciers_R23p2-5.5km'!D157</f>
        <v>0.11</v>
      </c>
      <c r="E157" s="170">
        <f>D157+'(3) MB_Glaciers_R23p2-5.5km'!E157</f>
        <v>0.14000000000000001</v>
      </c>
      <c r="F157" s="170">
        <f>E157+'(3) MB_Glaciers_R23p2-5.5km'!F157</f>
        <v>0.18000000000000002</v>
      </c>
      <c r="G157" s="170">
        <f>F157+'(3) MB_Glaciers_R23p2-5.5km'!G157</f>
        <v>0.26</v>
      </c>
      <c r="H157" s="170">
        <f>G157+'(3) MB_Glaciers_R23p2-5.5km'!H157</f>
        <v>0.32</v>
      </c>
      <c r="I157" s="170">
        <f>H157+'(3) MB_Glaciers_R23p2-5.5km'!I157</f>
        <v>0.35</v>
      </c>
      <c r="J157" s="170">
        <f>I157+'(3) MB_Glaciers_R23p2-5.5km'!J157</f>
        <v>0.38</v>
      </c>
      <c r="K157" s="170">
        <f>J157+'(3) MB_Glaciers_R23p2-5.5km'!K157</f>
        <v>0.42</v>
      </c>
      <c r="L157" s="170">
        <f>K157+'(3) MB_Glaciers_R23p2-5.5km'!L157</f>
        <v>0.43</v>
      </c>
      <c r="M157" s="170">
        <f>L157+'(3) MB_Glaciers_R23p2-5.5km'!M157</f>
        <v>0.44</v>
      </c>
      <c r="N157" s="170">
        <f>M157+'(3) MB_Glaciers_R23p2-5.5km'!N157</f>
        <v>0.47</v>
      </c>
      <c r="O157" s="170">
        <f>N157+'(3) MB_Glaciers_R23p2-5.5km'!O157</f>
        <v>0.54</v>
      </c>
      <c r="P157" s="170">
        <f>O157+'(3) MB_Glaciers_R23p2-5.5km'!P157</f>
        <v>0.60000000000000009</v>
      </c>
      <c r="Q157" s="170">
        <f>P157+'(3) MB_Glaciers_R23p2-5.5km'!Q157</f>
        <v>0.64000000000000012</v>
      </c>
      <c r="R157" s="170">
        <f>Q157+'(3) MB_Glaciers_R23p2-5.5km'!R157</f>
        <v>0.72000000000000008</v>
      </c>
      <c r="S157" s="170">
        <f>R157+'(3) MB_Glaciers_R23p2-5.5km'!S157</f>
        <v>0.75000000000000011</v>
      </c>
      <c r="T157" s="170">
        <f>S157+'(3) MB_Glaciers_R23p2-5.5km'!T157</f>
        <v>0.77000000000000013</v>
      </c>
      <c r="U157" s="170">
        <f>T157+'(3) MB_Glaciers_R23p2-5.5km'!U157</f>
        <v>0.78000000000000014</v>
      </c>
      <c r="V157" s="170">
        <f>U157+'(3) MB_Glaciers_R23p2-5.5km'!V157</f>
        <v>0.82000000000000017</v>
      </c>
      <c r="W157" s="170">
        <f>V157+'(3) MB_Glaciers_R23p2-5.5km'!W157</f>
        <v>0.87000000000000022</v>
      </c>
      <c r="X157" s="170">
        <f>W157+'(3) MB_Glaciers_R23p2-5.5km'!X157</f>
        <v>0.92000000000000026</v>
      </c>
      <c r="Y157" s="170">
        <f>X157+'(3) MB_Glaciers_R23p2-5.5km'!Y157</f>
        <v>0.99000000000000021</v>
      </c>
      <c r="Z157" s="170">
        <f>Y157+'(3) MB_Glaciers_R23p2-5.5km'!Z157</f>
        <v>0.99000000000000021</v>
      </c>
      <c r="AA157" s="170">
        <f>Z157+'(3) MB_Glaciers_R23p2-5.5km'!AA157</f>
        <v>1.0300000000000002</v>
      </c>
      <c r="AB157" s="170">
        <f>AA157+'(3) MB_Glaciers_R23p2-5.5km'!AB157</f>
        <v>1.0700000000000003</v>
      </c>
      <c r="AC157" s="170">
        <f>AB157+'(3) MB_Glaciers_R23p2-5.5km'!AC157</f>
        <v>1.1200000000000003</v>
      </c>
      <c r="AD157" s="170">
        <f>AC157+'(3) MB_Glaciers_R23p2-5.5km'!AD157</f>
        <v>1.1600000000000004</v>
      </c>
      <c r="AE157" s="170">
        <f>AD157+'(3) MB_Glaciers_R23p2-5.5km'!AE157</f>
        <v>1.1800000000000004</v>
      </c>
      <c r="AF157" s="170">
        <f>AE157+'(3) MB_Glaciers_R23p2-5.5km'!AF157</f>
        <v>1.2200000000000004</v>
      </c>
      <c r="AG157" s="170">
        <f>AF157+'(3) MB_Glaciers_R23p2-5.5km'!AG157</f>
        <v>1.2500000000000004</v>
      </c>
      <c r="AH157" s="170">
        <f>AG157+'(3) MB_Glaciers_R23p2-5.5km'!AH157</f>
        <v>1.3100000000000005</v>
      </c>
      <c r="AI157" s="170">
        <f>AH157+'(3) MB_Glaciers_R23p2-5.5km'!AI157</f>
        <v>1.3100000000000005</v>
      </c>
      <c r="AJ157" s="170">
        <f>AI157+'(3) MB_Glaciers_R23p2-5.5km'!AJ157</f>
        <v>1.3300000000000005</v>
      </c>
      <c r="AK157" s="170">
        <f>AJ157+'(3) MB_Glaciers_R23p2-5.5km'!AK157</f>
        <v>1.3600000000000005</v>
      </c>
      <c r="AL157" s="170">
        <f>AK157+'(3) MB_Glaciers_R23p2-5.5km'!AL157</f>
        <v>1.3700000000000006</v>
      </c>
      <c r="AM157" s="170">
        <f>AL157+'(3) MB_Glaciers_R23p2-5.5km'!AM157</f>
        <v>1.3900000000000006</v>
      </c>
      <c r="AN157" s="170">
        <f>AM157+'(3) MB_Glaciers_R23p2-5.5km'!AN157</f>
        <v>1.4400000000000006</v>
      </c>
      <c r="AO157" s="170">
        <f>AN157+'(3) MB_Glaciers_R23p2-5.5km'!AO157</f>
        <v>1.4500000000000006</v>
      </c>
      <c r="AP157" s="170">
        <f>AO157+'(3) MB_Glaciers_R23p2-5.5km'!AP157</f>
        <v>1.4600000000000006</v>
      </c>
      <c r="AQ157" s="170">
        <f>AP157+'(3) MB_Glaciers_R23p2-5.5km'!AQ157</f>
        <v>1.4800000000000006</v>
      </c>
      <c r="AR157" s="170">
        <f>AQ157+'(3) MB_Glaciers_R23p2-5.5km'!AR157</f>
        <v>1.4800000000000006</v>
      </c>
      <c r="AS157" s="170">
        <f>AR157+'(3) MB_Glaciers_R23p2-5.5km'!AS157</f>
        <v>1.5300000000000007</v>
      </c>
      <c r="AT157" s="170">
        <f>AS157+'(3) MB_Glaciers_R23p2-5.5km'!AT157</f>
        <v>1.5900000000000007</v>
      </c>
      <c r="AU157" s="170">
        <f>AT157+'(3) MB_Glaciers_R23p2-5.5km'!AU157</f>
        <v>1.6500000000000008</v>
      </c>
      <c r="AV157" s="170">
        <f>AU157+'(3) MB_Glaciers_R23p2-5.5km'!AV157</f>
        <v>1.6800000000000008</v>
      </c>
      <c r="AW157" s="2">
        <f>AV157+'(3) MB_Glaciers_R23p2-5.5km'!AW157</f>
        <v>1.7600000000000009</v>
      </c>
      <c r="BB157" s="2">
        <f>SQRT('(5) year_D_R23p2-5.5km'!BN155^2+'(5) year_D_R23p2-5.5km'!$M155^2)</f>
        <v>1.538481800065261E-3</v>
      </c>
      <c r="BC157" s="2">
        <f>SQRT(SUMSQ('(3) MB_Glaciers_R23p2-5.5km'!$BD157:BE157))</f>
        <v>2.1757418271164644E-3</v>
      </c>
      <c r="BD157" s="2">
        <f>SQRT(SUMSQ('(3) MB_Glaciers_R23p2-5.5km'!$BD157:BF157))</f>
        <v>2.6647286442330552E-3</v>
      </c>
      <c r="BE157" s="2">
        <f>SQRT(SUMSQ('(3) MB_Glaciers_R23p2-5.5km'!$BD157:BG157))</f>
        <v>3.0769636001305219E-3</v>
      </c>
      <c r="BF157" s="2">
        <f>SQRT(SUMSQ('(3) MB_Glaciers_R23p2-5.5km'!$BD157:BH157))</f>
        <v>3.4401498870921636E-3</v>
      </c>
      <c r="BG157" s="2">
        <f>SQRT(SUMSQ('(3) MB_Glaciers_R23p2-5.5km'!$BD157:BI157))</f>
        <v>3.7684953887184569E-3</v>
      </c>
      <c r="BH157" s="2">
        <f>SQRT(SUMSQ('(3) MB_Glaciers_R23p2-5.5km'!$BD157:BJ157))</f>
        <v>4.0704402395716748E-3</v>
      </c>
      <c r="BI157" s="2">
        <f>SQRT(SUMSQ('(3) MB_Glaciers_R23p2-5.5km'!$BD157:BK157))</f>
        <v>4.3514836542329289E-3</v>
      </c>
      <c r="BJ157" s="2">
        <f>SQRT(SUMSQ('(3) MB_Glaciers_R23p2-5.5km'!$BD157:BL157))</f>
        <v>4.615445400195782E-3</v>
      </c>
      <c r="BK157" s="2">
        <f>SQRT(SUMSQ('(3) MB_Glaciers_R23p2-5.5km'!$BD157:BM157))</f>
        <v>4.8651066269220092E-3</v>
      </c>
      <c r="BL157" s="2">
        <f>SQRT(SUMSQ('(3) MB_Glaciers_R23p2-5.5km'!$BD157:BN157))</f>
        <v>5.1025668776070437E-3</v>
      </c>
      <c r="BM157" s="2">
        <f>SQRT(SUMSQ('(3) MB_Glaciers_R23p2-5.5km'!$BD157:BO157))</f>
        <v>5.3294572884661096E-3</v>
      </c>
      <c r="BN157" s="2">
        <f>SQRT(SUMSQ('(3) MB_Glaciers_R23p2-5.5km'!$BD157:BP157))</f>
        <v>5.5470750165034352E-3</v>
      </c>
      <c r="BO157" s="2">
        <f>SQRT(SUMSQ('(3) MB_Glaciers_R23p2-5.5km'!$BD157:BQ157))</f>
        <v>5.7564717916314531E-3</v>
      </c>
      <c r="BP157" s="2">
        <f>SQRT(SUMSQ('(3) MB_Glaciers_R23p2-5.5km'!$BD157:BR157))</f>
        <v>5.958514390095964E-3</v>
      </c>
      <c r="BQ157" s="2">
        <f>SQRT(SUMSQ('(3) MB_Glaciers_R23p2-5.5km'!$BD157:BS157))</f>
        <v>6.153927200261043E-3</v>
      </c>
      <c r="BR157" s="2">
        <f>SQRT(SUMSQ('(3) MB_Glaciers_R23p2-5.5km'!$BD157:BT157))</f>
        <v>6.3433229647594618E-3</v>
      </c>
      <c r="BS157" s="2">
        <f>SQRT(SUMSQ('(3) MB_Glaciers_R23p2-5.5km'!$BD157:BU157))</f>
        <v>6.5272254813493929E-3</v>
      </c>
      <c r="BT157" s="2">
        <f>SQRT(SUMSQ('(3) MB_Glaciers_R23p2-5.5km'!$BD157:BV157))</f>
        <v>6.7060866929610193E-3</v>
      </c>
      <c r="BU157" s="2">
        <f>SQRT(SUMSQ('(3) MB_Glaciers_R23p2-5.5km'!$BD157:BW157))</f>
        <v>6.8802997741843272E-3</v>
      </c>
      <c r="BV157" s="2">
        <f>SQRT(SUMSQ('(3) MB_Glaciers_R23p2-5.5km'!$BD157:BX157))</f>
        <v>7.0502093041109742E-3</v>
      </c>
      <c r="BW157" s="2">
        <f>SQRT(SUMSQ('(3) MB_Glaciers_R23p2-5.5km'!$BD157:BY157))</f>
        <v>7.2161192812276176E-3</v>
      </c>
      <c r="BX157" s="2">
        <f>SQRT(SUMSQ('(3) MB_Glaciers_R23p2-5.5km'!$BD157:BZ157))</f>
        <v>7.3782995147958748E-3</v>
      </c>
      <c r="BY157" s="2">
        <f>SQRT(SUMSQ('(3) MB_Glaciers_R23p2-5.5km'!$BD157:CA157))</f>
        <v>7.5369907774369129E-3</v>
      </c>
      <c r="BZ157" s="2">
        <f>SQRT(SUMSQ('(3) MB_Glaciers_R23p2-5.5km'!$BD157:CB157))</f>
        <v>7.692409000326304E-3</v>
      </c>
      <c r="CA157" s="2">
        <f>SQRT(SUMSQ('(3) MB_Glaciers_R23p2-5.5km'!$BD157:CC157))</f>
        <v>7.8447487198401184E-3</v>
      </c>
      <c r="CB157" s="2">
        <f>SQRT(SUMSQ('(3) MB_Glaciers_R23p2-5.5km'!$BD157:CD157))</f>
        <v>7.9941859326991653E-3</v>
      </c>
      <c r="CC157" s="2">
        <f>SQRT(SUMSQ('(3) MB_Glaciers_R23p2-5.5km'!$BD157:CE157))</f>
        <v>8.1408804791433514E-3</v>
      </c>
      <c r="CD157" s="2">
        <f>SQRT(SUMSQ('(3) MB_Glaciers_R23p2-5.5km'!$BD157:CF157))</f>
        <v>8.284978046128386E-3</v>
      </c>
      <c r="CE157" s="2">
        <f>SQRT(SUMSQ('(3) MB_Glaciers_R23p2-5.5km'!$BD157:CG157))</f>
        <v>8.4266118620689653E-3</v>
      </c>
      <c r="CF157" s="2">
        <f>SQRT(SUMSQ('(3) MB_Glaciers_R23p2-5.5km'!$BD157:CH157))</f>
        <v>8.5659041392659434E-3</v>
      </c>
      <c r="CG157" s="2">
        <f>SQRT(SUMSQ('(3) MB_Glaciers_R23p2-5.5km'!$BD157:CI157))</f>
        <v>8.7029673084658594E-3</v>
      </c>
      <c r="CH157" s="2">
        <f>SQRT(SUMSQ('(3) MB_Glaciers_R23p2-5.5km'!$BD157:CJ157))</f>
        <v>8.8379050810334873E-3</v>
      </c>
      <c r="CI157" s="2">
        <f>SQRT(SUMSQ('(3) MB_Glaciers_R23p2-5.5km'!$BD157:CK157))</f>
        <v>8.9708133672755444E-3</v>
      </c>
      <c r="CJ157" s="2">
        <f>SQRT(SUMSQ('(3) MB_Glaciers_R23p2-5.5km'!$BD157:CL157))</f>
        <v>9.1017810740327987E-3</v>
      </c>
      <c r="CK157" s="2">
        <f>SQRT(SUMSQ('(3) MB_Glaciers_R23p2-5.5km'!$BD157:CM157))</f>
        <v>9.2308908003915693E-3</v>
      </c>
      <c r="CL157" s="2">
        <f>SQRT(SUMSQ('(3) MB_Glaciers_R23p2-5.5km'!$BD157:CN157))</f>
        <v>9.3582194469827296E-3</v>
      </c>
      <c r="CM157" s="2">
        <f>SQRT(SUMSQ('(3) MB_Glaciers_R23p2-5.5km'!$BD157:CO157))</f>
        <v>9.4838387516352155E-3</v>
      </c>
      <c r="CN157" s="2">
        <f>SQRT(SUMSQ('(3) MB_Glaciers_R23p2-5.5km'!$BD157:CP157))</f>
        <v>9.6078157619799223E-3</v>
      </c>
      <c r="CO157" s="2">
        <f>SQRT(SUMSQ('(3) MB_Glaciers_R23p2-5.5km'!$BD157:CQ157))</f>
        <v>9.7302132538440236E-3</v>
      </c>
      <c r="CP157" s="2">
        <f>SQRT(SUMSQ('(3) MB_Glaciers_R23p2-5.5km'!$BD157:CR157))</f>
        <v>9.8510901028471941E-3</v>
      </c>
      <c r="CQ157" s="2">
        <f>SQRT(SUMSQ('(3) MB_Glaciers_R23p2-5.5km'!$BD157:CS157))</f>
        <v>9.970501615442726E-3</v>
      </c>
      <c r="CR157" s="2">
        <f>SQRT(SUMSQ('(3) MB_Glaciers_R23p2-5.5km'!$BD157:CT157))</f>
        <v>1.0088499824685435E-2</v>
      </c>
      <c r="CS157" s="2">
        <f>SQRT(SUMSQ('(3) MB_Glaciers_R23p2-5.5km'!$BD157:CU157))</f>
        <v>1.0205133755214094E-2</v>
      </c>
      <c r="CT157" s="2">
        <f>SQRT(SUMSQ('(3) MB_Glaciers_R23p2-5.5km'!$BD157:CV157))</f>
        <v>1.0320449661276496E-2</v>
      </c>
      <c r="CU157" s="2">
        <f>SQRT(SUMSQ('(3) MB_Glaciers_R23p2-5.5km'!$BD157:CW157))</f>
        <v>1.0434491241075159E-2</v>
      </c>
      <c r="CV157" s="2">
        <f>SQRT(SUMSQ('(3) MB_Glaciers_R23p2-5.5km'!$BD157:CX157))</f>
        <v>1.0547299830250691E-2</v>
      </c>
    </row>
    <row r="158" spans="1:100" x14ac:dyDescent="0.2">
      <c r="A158" s="169" t="s">
        <v>126</v>
      </c>
      <c r="B158" s="3" t="s">
        <v>197</v>
      </c>
      <c r="C158" s="170">
        <f>'(3) MB_Glaciers_R23p2-5.5km'!C158</f>
        <v>0.2031</v>
      </c>
      <c r="D158" s="170">
        <f>C158+'(3) MB_Glaciers_R23p2-5.5km'!D158</f>
        <v>0.42620000000000002</v>
      </c>
      <c r="E158" s="170">
        <f>D158+'(3) MB_Glaciers_R23p2-5.5km'!E158</f>
        <v>0.31930000000000003</v>
      </c>
      <c r="F158" s="170">
        <f>E158+'(3) MB_Glaciers_R23p2-5.5km'!F158</f>
        <v>0.3024</v>
      </c>
      <c r="G158" s="170">
        <f>F158+'(3) MB_Glaciers_R23p2-5.5km'!G158</f>
        <v>0.63549999999999995</v>
      </c>
      <c r="H158" s="170">
        <f>G158+'(3) MB_Glaciers_R23p2-5.5km'!H158</f>
        <v>0.80859999999999999</v>
      </c>
      <c r="I158" s="170">
        <f>H158+'(3) MB_Glaciers_R23p2-5.5km'!I158</f>
        <v>0.88169999999999993</v>
      </c>
      <c r="J158" s="170">
        <f>I158+'(3) MB_Glaciers_R23p2-5.5km'!J158</f>
        <v>0.80479999999999996</v>
      </c>
      <c r="K158" s="170">
        <f>J158+'(3) MB_Glaciers_R23p2-5.5km'!K158</f>
        <v>0.82789999999999997</v>
      </c>
      <c r="L158" s="170">
        <f>K158+'(3) MB_Glaciers_R23p2-5.5km'!L158</f>
        <v>0.56099999999999994</v>
      </c>
      <c r="M158" s="170">
        <f>L158+'(3) MB_Glaciers_R23p2-5.5km'!M158</f>
        <v>0.35409999999999997</v>
      </c>
      <c r="N158" s="170">
        <f>M158+'(3) MB_Glaciers_R23p2-5.5km'!N158</f>
        <v>0.3972</v>
      </c>
      <c r="O158" s="170">
        <f>N158+'(3) MB_Glaciers_R23p2-5.5km'!O158</f>
        <v>0.80030000000000001</v>
      </c>
      <c r="P158" s="170">
        <f>O158+'(3) MB_Glaciers_R23p2-5.5km'!P158</f>
        <v>0.89339999999999997</v>
      </c>
      <c r="Q158" s="170">
        <f>P158+'(3) MB_Glaciers_R23p2-5.5km'!Q158</f>
        <v>0.81913639999999999</v>
      </c>
      <c r="R158" s="170">
        <f>Q158+'(3) MB_Glaciers_R23p2-5.5km'!R158</f>
        <v>1.1737574</v>
      </c>
      <c r="S158" s="170">
        <f>R158+'(3) MB_Glaciers_R23p2-5.5km'!S158</f>
        <v>1.0990374999999999</v>
      </c>
      <c r="T158" s="170">
        <f>S158+'(3) MB_Glaciers_R23p2-5.5km'!T158</f>
        <v>0.90558509999999992</v>
      </c>
      <c r="U158" s="170">
        <f>T158+'(3) MB_Glaciers_R23p2-5.5km'!U158</f>
        <v>0.59164259999999991</v>
      </c>
      <c r="V158" s="170">
        <f>U158+'(3) MB_Glaciers_R23p2-5.5km'!V158</f>
        <v>0.54617909999999992</v>
      </c>
      <c r="W158" s="170">
        <f>V158+'(3) MB_Glaciers_R23p2-5.5km'!W158</f>
        <v>0.65919459999999996</v>
      </c>
      <c r="X158" s="170">
        <f>W158+'(3) MB_Glaciers_R23p2-5.5km'!X158</f>
        <v>0.78511690000000001</v>
      </c>
      <c r="Y158" s="170">
        <f>X158+'(3) MB_Glaciers_R23p2-5.5km'!Y158</f>
        <v>0.97392909999999999</v>
      </c>
      <c r="Z158" s="170">
        <f>Y158+'(3) MB_Glaciers_R23p2-5.5km'!Z158</f>
        <v>0.62275820000000004</v>
      </c>
      <c r="AA158" s="170">
        <f>Z158+'(3) MB_Glaciers_R23p2-5.5km'!AA158</f>
        <v>0.65160420000000008</v>
      </c>
      <c r="AB158" s="170">
        <f>AA158+'(3) MB_Glaciers_R23p2-5.5km'!AB158</f>
        <v>0.66828700000000008</v>
      </c>
      <c r="AC158" s="170">
        <f>AB158+'(3) MB_Glaciers_R23p2-5.5km'!AC158</f>
        <v>0.73510500000000012</v>
      </c>
      <c r="AD158" s="170">
        <f>AC158+'(3) MB_Glaciers_R23p2-5.5km'!AD158</f>
        <v>0.71229480000000012</v>
      </c>
      <c r="AE158" s="170">
        <f>AD158+'(3) MB_Glaciers_R23p2-5.5km'!AE158</f>
        <v>0.58983950000000007</v>
      </c>
      <c r="AF158" s="170">
        <f>AE158+'(3) MB_Glaciers_R23p2-5.5km'!AF158</f>
        <v>0.61775600000000008</v>
      </c>
      <c r="AG158" s="170">
        <f>AF158+'(3) MB_Glaciers_R23p2-5.5km'!AG158</f>
        <v>0.4458584000000001</v>
      </c>
      <c r="AH158" s="170">
        <f>AG158+'(3) MB_Glaciers_R23p2-5.5km'!AH158</f>
        <v>0.54414670000000009</v>
      </c>
      <c r="AI158" s="170">
        <f>AH158+'(3) MB_Glaciers_R23p2-5.5km'!AI158</f>
        <v>0.16260400000000008</v>
      </c>
      <c r="AJ158" s="170">
        <f>AI158+'(3) MB_Glaciers_R23p2-5.5km'!AJ158</f>
        <v>-8.875279999999991E-2</v>
      </c>
      <c r="AK158" s="170">
        <f>AJ158+'(3) MB_Glaciers_R23p2-5.5km'!AK158</f>
        <v>-9.9940599999999907E-2</v>
      </c>
      <c r="AL158" s="170">
        <f>AK158+'(3) MB_Glaciers_R23p2-5.5km'!AL158</f>
        <v>-0.44097629999999988</v>
      </c>
      <c r="AM158" s="170">
        <f>AL158+'(3) MB_Glaciers_R23p2-5.5km'!AM158</f>
        <v>-0.51197819999999983</v>
      </c>
      <c r="AN158" s="170">
        <f>AM158+'(3) MB_Glaciers_R23p2-5.5km'!AN158</f>
        <v>-0.39309839999999985</v>
      </c>
      <c r="AO158" s="170">
        <f>AN158+'(3) MB_Glaciers_R23p2-5.5km'!AO158</f>
        <v>-0.67472559999999993</v>
      </c>
      <c r="AP158" s="170">
        <f>AO158+'(3) MB_Glaciers_R23p2-5.5km'!AP158</f>
        <v>-0.94670769999999993</v>
      </c>
      <c r="AQ158" s="170">
        <f>AP158+'(3) MB_Glaciers_R23p2-5.5km'!AQ158</f>
        <v>-1.2390277999999999</v>
      </c>
      <c r="AR158" s="170">
        <f>AQ158+'(3) MB_Glaciers_R23p2-5.5km'!AR158</f>
        <v>-1.6416858999999999</v>
      </c>
      <c r="AS158" s="170">
        <f>AR158+'(3) MB_Glaciers_R23p2-5.5km'!AS158</f>
        <v>-1.6356115</v>
      </c>
      <c r="AT158" s="170">
        <f>AS158+'(3) MB_Glaciers_R23p2-5.5km'!AT158</f>
        <v>-1.4990977000000001</v>
      </c>
      <c r="AU158" s="170">
        <f>AT158+'(3) MB_Glaciers_R23p2-5.5km'!AU158</f>
        <v>-1.4221614</v>
      </c>
      <c r="AV158" s="170">
        <f>AU158+'(3) MB_Glaciers_R23p2-5.5km'!AV158</f>
        <v>-1.4742449</v>
      </c>
      <c r="AW158" s="2">
        <f>AV158+'(3) MB_Glaciers_R23p2-5.5km'!AW158</f>
        <v>-1.1164297999999999</v>
      </c>
      <c r="BB158" s="2">
        <f>SQRT('(5) year_D_R23p2-5.5km'!BN156^2+'(5) year_D_R23p2-5.5km'!$M156^2)</f>
        <v>3.9079806125648472E-2</v>
      </c>
      <c r="BC158" s="2">
        <f>SQRT(SUMSQ('(3) MB_Glaciers_R23p2-5.5km'!$BD158:BE158))</f>
        <v>5.4437442915515916E-2</v>
      </c>
      <c r="BD158" s="2">
        <f>SQRT(SUMSQ('(3) MB_Glaciers_R23p2-5.5km'!$BD158:BF158))</f>
        <v>6.570459296792068E-2</v>
      </c>
      <c r="BE158" s="2">
        <f>SQRT(SUMSQ('(3) MB_Glaciers_R23p2-5.5km'!$BD158:BG158))</f>
        <v>7.4813346437913764E-2</v>
      </c>
      <c r="BF158" s="2">
        <f>SQRT(SUMSQ('(3) MB_Glaciers_R23p2-5.5km'!$BD158:BH158))</f>
        <v>8.2526329961652392E-2</v>
      </c>
      <c r="BG158" s="2">
        <f>SQRT(SUMSQ('(3) MB_Glaciers_R23p2-5.5km'!$BD158:BI158))</f>
        <v>8.9244819660561248E-2</v>
      </c>
      <c r="BH158" s="2">
        <f>SQRT(SUMSQ('(3) MB_Glaciers_R23p2-5.5km'!$BD158:BJ158))</f>
        <v>9.5213569865614661E-2</v>
      </c>
      <c r="BI158" s="2">
        <f>SQRT(SUMSQ('(3) MB_Glaciers_R23p2-5.5km'!$BD158:BK158))</f>
        <v>0.10059653666025674</v>
      </c>
      <c r="BJ158" s="2">
        <f>SQRT(SUMSQ('(3) MB_Glaciers_R23p2-5.5km'!$BD158:BL158))</f>
        <v>0.10551423477420137</v>
      </c>
      <c r="BK158" s="2">
        <f>SQRT(SUMSQ('(3) MB_Glaciers_R23p2-5.5km'!$BD158:BM158))</f>
        <v>0.11005431379422306</v>
      </c>
      <c r="BL158" s="2">
        <f>SQRT(SUMSQ('(3) MB_Glaciers_R23p2-5.5km'!$BD158:BN158))</f>
        <v>0.11429056354171681</v>
      </c>
      <c r="BM158" s="2">
        <f>SQRT(SUMSQ('(3) MB_Glaciers_R23p2-5.5km'!$BD158:BO158))</f>
        <v>0.11828794536470784</v>
      </c>
      <c r="BN158" s="2">
        <f>SQRT(SUMSQ('(3) MB_Glaciers_R23p2-5.5km'!$BD158:BP158))</f>
        <v>0.12210209748909387</v>
      </c>
      <c r="BO158" s="2">
        <f>SQRT(SUMSQ('(3) MB_Glaciers_R23p2-5.5km'!$BD158:BQ158))</f>
        <v>0.12578402447362561</v>
      </c>
      <c r="BP158" s="2">
        <f>SQRT(SUMSQ('(3) MB_Glaciers_R23p2-5.5km'!$BD158:BR158))</f>
        <v>0.12896888640062407</v>
      </c>
      <c r="BQ158" s="2">
        <f>SQRT(SUMSQ('(3) MB_Glaciers_R23p2-5.5km'!$BD158:BS158))</f>
        <v>0.13221281648096631</v>
      </c>
      <c r="BR158" s="2">
        <f>SQRT(SUMSQ('(3) MB_Glaciers_R23p2-5.5km'!$BD158:BT158))</f>
        <v>0.13532606120754201</v>
      </c>
      <c r="BS158" s="2">
        <f>SQRT(SUMSQ('(3) MB_Glaciers_R23p2-5.5km'!$BD158:BU158))</f>
        <v>0.13816497196909547</v>
      </c>
      <c r="BT158" s="2">
        <f>SQRT(SUMSQ('(3) MB_Glaciers_R23p2-5.5km'!$BD158:BV158))</f>
        <v>0.14101394854057578</v>
      </c>
      <c r="BU158" s="2">
        <f>SQRT(SUMSQ('(3) MB_Glaciers_R23p2-5.5km'!$BD158:BW158))</f>
        <v>0.14400174812677238</v>
      </c>
      <c r="BV158" s="2">
        <f>SQRT(SUMSQ('(3) MB_Glaciers_R23p2-5.5km'!$BD158:BX158))</f>
        <v>0.14715144178029796</v>
      </c>
      <c r="BW158" s="2">
        <f>SQRT(SUMSQ('(3) MB_Glaciers_R23p2-5.5km'!$BD158:BY158))</f>
        <v>0.14986635135259313</v>
      </c>
      <c r="BX158" s="2">
        <f>SQRT(SUMSQ('(3) MB_Glaciers_R23p2-5.5km'!$BD158:BZ158))</f>
        <v>0.15221787757580305</v>
      </c>
      <c r="BY158" s="2">
        <f>SQRT(SUMSQ('(3) MB_Glaciers_R23p2-5.5km'!$BD158:CA158))</f>
        <v>0.1545353066132043</v>
      </c>
      <c r="BZ158" s="2">
        <f>SQRT(SUMSQ('(3) MB_Glaciers_R23p2-5.5km'!$BD158:CB158))</f>
        <v>0.1567887075776539</v>
      </c>
      <c r="CA158" s="2">
        <f>SQRT(SUMSQ('(3) MB_Glaciers_R23p2-5.5km'!$BD158:CC158))</f>
        <v>0.15923676089406158</v>
      </c>
      <c r="CB158" s="2">
        <f>SQRT(SUMSQ('(3) MB_Glaciers_R23p2-5.5km'!$BD158:CD158))</f>
        <v>0.16163512604584776</v>
      </c>
      <c r="CC158" s="2">
        <f>SQRT(SUMSQ('(3) MB_Glaciers_R23p2-5.5km'!$BD158:CE158))</f>
        <v>0.16396515762370992</v>
      </c>
      <c r="CD158" s="2">
        <f>SQRT(SUMSQ('(3) MB_Glaciers_R23p2-5.5km'!$BD158:CF158))</f>
        <v>0.16622915336995778</v>
      </c>
      <c r="CE158" s="2">
        <f>SQRT(SUMSQ('(3) MB_Glaciers_R23p2-5.5km'!$BD158:CG158))</f>
        <v>0.16845475140395932</v>
      </c>
      <c r="CF158" s="2">
        <f>SQRT(SUMSQ('(3) MB_Glaciers_R23p2-5.5km'!$BD158:CH158))</f>
        <v>0.17063715407422128</v>
      </c>
      <c r="CG158" s="2">
        <f>SQRT(SUMSQ('(3) MB_Glaciers_R23p2-5.5km'!$BD158:CI158))</f>
        <v>0.17278373692753951</v>
      </c>
      <c r="CH158" s="2">
        <f>SQRT(SUMSQ('(3) MB_Glaciers_R23p2-5.5km'!$BD158:CJ158))</f>
        <v>0.17488978630109858</v>
      </c>
      <c r="CI158" s="2">
        <f>SQRT(SUMSQ('(3) MB_Glaciers_R23p2-5.5km'!$BD158:CK158))</f>
        <v>0.1769481583527</v>
      </c>
      <c r="CJ158" s="2">
        <f>SQRT(SUMSQ('(3) MB_Glaciers_R23p2-5.5km'!$BD158:CL158))</f>
        <v>0.17896235592798296</v>
      </c>
      <c r="CK158" s="2">
        <f>SQRT(SUMSQ('(3) MB_Glaciers_R23p2-5.5km'!$BD158:CM158))</f>
        <v>0.18091404781059278</v>
      </c>
      <c r="CL158" s="2">
        <f>SQRT(SUMSQ('(3) MB_Glaciers_R23p2-5.5km'!$BD158:CN158))</f>
        <v>0.18284405773818252</v>
      </c>
      <c r="CM158" s="2">
        <f>SQRT(SUMSQ('(3) MB_Glaciers_R23p2-5.5km'!$BD158:CO158))</f>
        <v>0.18476779427996906</v>
      </c>
      <c r="CN158" s="2">
        <f>SQRT(SUMSQ('(3) MB_Glaciers_R23p2-5.5km'!$BD158:CP158))</f>
        <v>0.18671092457223415</v>
      </c>
      <c r="CO158" s="2">
        <f>SQRT(SUMSQ('(3) MB_Glaciers_R23p2-5.5km'!$BD158:CQ158))</f>
        <v>0.18866423571533092</v>
      </c>
      <c r="CP158" s="2">
        <f>SQRT(SUMSQ('(3) MB_Glaciers_R23p2-5.5km'!$BD158:CR158))</f>
        <v>0.1906242444016216</v>
      </c>
      <c r="CQ158" s="2">
        <f>SQRT(SUMSQ('(3) MB_Glaciers_R23p2-5.5km'!$BD158:CS158))</f>
        <v>0.19258790967434761</v>
      </c>
      <c r="CR158" s="2">
        <f>SQRT(SUMSQ('(3) MB_Glaciers_R23p2-5.5km'!$BD158:CT158))</f>
        <v>0.19464881681135449</v>
      </c>
      <c r="CS158" s="2">
        <f>SQRT(SUMSQ('(3) MB_Glaciers_R23p2-5.5km'!$BD158:CU158))</f>
        <v>0.19664746741213662</v>
      </c>
      <c r="CT158" s="2">
        <f>SQRT(SUMSQ('(3) MB_Glaciers_R23p2-5.5km'!$BD158:CV158))</f>
        <v>0.19858575893027758</v>
      </c>
      <c r="CU158" s="2">
        <f>SQRT(SUMSQ('(3) MB_Glaciers_R23p2-5.5km'!$BD158:CW158))</f>
        <v>0.20042238934848808</v>
      </c>
      <c r="CV158" s="2">
        <f>SQRT(SUMSQ('(3) MB_Glaciers_R23p2-5.5km'!$BD158:CX158))</f>
        <v>0.20224552138886168</v>
      </c>
    </row>
    <row r="159" spans="1:100" x14ac:dyDescent="0.2">
      <c r="A159" s="169" t="s">
        <v>211</v>
      </c>
      <c r="B159" s="3" t="s">
        <v>197</v>
      </c>
      <c r="C159" s="170">
        <f>'(3) MB_Glaciers_R23p2-5.5km'!C159</f>
        <v>-0.38</v>
      </c>
      <c r="D159" s="170">
        <f>C159+'(3) MB_Glaciers_R23p2-5.5km'!D159</f>
        <v>-0.6</v>
      </c>
      <c r="E159" s="170">
        <f>D159+'(3) MB_Glaciers_R23p2-5.5km'!E159</f>
        <v>-1.26</v>
      </c>
      <c r="F159" s="170">
        <f>E159+'(3) MB_Glaciers_R23p2-5.5km'!F159</f>
        <v>-1.88</v>
      </c>
      <c r="G159" s="170">
        <f>F159+'(3) MB_Glaciers_R23p2-5.5km'!G159</f>
        <v>-2.0099999999999998</v>
      </c>
      <c r="H159" s="170">
        <f>G159+'(3) MB_Glaciers_R23p2-5.5km'!H159</f>
        <v>-2.34</v>
      </c>
      <c r="I159" s="170">
        <f>H159+'(3) MB_Glaciers_R23p2-5.5km'!I159</f>
        <v>-2.76</v>
      </c>
      <c r="J159" s="170">
        <f>I159+'(3) MB_Glaciers_R23p2-5.5km'!J159</f>
        <v>-3.6999999999999997</v>
      </c>
      <c r="K159" s="170">
        <f>J159+'(3) MB_Glaciers_R23p2-5.5km'!K159</f>
        <v>-4.54</v>
      </c>
      <c r="L159" s="170">
        <f>K159+'(3) MB_Glaciers_R23p2-5.5km'!L159</f>
        <v>-5.86</v>
      </c>
      <c r="M159" s="170">
        <f>L159+'(3) MB_Glaciers_R23p2-5.5km'!M159</f>
        <v>-6.9600000000000009</v>
      </c>
      <c r="N159" s="170">
        <f>M159+'(3) MB_Glaciers_R23p2-5.5km'!N159</f>
        <v>-7.4700000000000006</v>
      </c>
      <c r="O159" s="170">
        <f>N159+'(3) MB_Glaciers_R23p2-5.5km'!O159</f>
        <v>-7.44</v>
      </c>
      <c r="P159" s="170">
        <f>O159+'(3) MB_Glaciers_R23p2-5.5km'!P159</f>
        <v>-8.2200000000000006</v>
      </c>
      <c r="Q159" s="170">
        <f>P159+'(3) MB_Glaciers_R23p2-5.5km'!Q159</f>
        <v>-9.0100000000000016</v>
      </c>
      <c r="R159" s="170">
        <f>Q159+'(3) MB_Glaciers_R23p2-5.5km'!R159</f>
        <v>-9.2600000000000016</v>
      </c>
      <c r="S159" s="170">
        <f>R159+'(3) MB_Glaciers_R23p2-5.5km'!S159</f>
        <v>-10.160000000000002</v>
      </c>
      <c r="T159" s="170">
        <f>S159+'(3) MB_Glaciers_R23p2-5.5km'!T159</f>
        <v>-11.300000000000002</v>
      </c>
      <c r="U159" s="170">
        <f>T159+'(3) MB_Glaciers_R23p2-5.5km'!U159</f>
        <v>-12.990000000000002</v>
      </c>
      <c r="V159" s="170">
        <f>U159+'(3) MB_Glaciers_R23p2-5.5km'!V159</f>
        <v>-13.860000000000001</v>
      </c>
      <c r="W159" s="170">
        <f>V159+'(3) MB_Glaciers_R23p2-5.5km'!W159</f>
        <v>-14.370000000000001</v>
      </c>
      <c r="X159" s="170">
        <f>W159+'(3) MB_Glaciers_R23p2-5.5km'!X159</f>
        <v>-14.450000000000001</v>
      </c>
      <c r="Y159" s="170">
        <f>X159+'(3) MB_Glaciers_R23p2-5.5km'!Y159</f>
        <v>-14.860000000000001</v>
      </c>
      <c r="Z159" s="170">
        <f>Y159+'(3) MB_Glaciers_R23p2-5.5km'!Z159</f>
        <v>-16.220000000000002</v>
      </c>
      <c r="AA159" s="170">
        <f>Z159+'(3) MB_Glaciers_R23p2-5.5km'!AA159</f>
        <v>-16.930000000000003</v>
      </c>
      <c r="AB159" s="170">
        <f>AA159+'(3) MB_Glaciers_R23p2-5.5km'!AB159</f>
        <v>-17.800000000000004</v>
      </c>
      <c r="AC159" s="170">
        <f>AB159+'(3) MB_Glaciers_R23p2-5.5km'!AC159</f>
        <v>-18.660000000000004</v>
      </c>
      <c r="AD159" s="170">
        <f>AC159+'(3) MB_Glaciers_R23p2-5.5km'!AD159</f>
        <v>-19.670000000000005</v>
      </c>
      <c r="AE159" s="170">
        <f>AD159+'(3) MB_Glaciers_R23p2-5.5km'!AE159</f>
        <v>-20.860000000000007</v>
      </c>
      <c r="AF159" s="170">
        <f>AE159+'(3) MB_Glaciers_R23p2-5.5km'!AF159</f>
        <v>-21.440000000000005</v>
      </c>
      <c r="AG159" s="170">
        <f>AF159+'(3) MB_Glaciers_R23p2-5.5km'!AG159</f>
        <v>-22.440000000000005</v>
      </c>
      <c r="AH159" s="170">
        <f>AG159+'(3) MB_Glaciers_R23p2-5.5km'!AH159</f>
        <v>-23.360000000000007</v>
      </c>
      <c r="AI159" s="170">
        <f>AH159+'(3) MB_Glaciers_R23p2-5.5km'!AI159</f>
        <v>-25.150000000000006</v>
      </c>
      <c r="AJ159" s="170">
        <f>AI159+'(3) MB_Glaciers_R23p2-5.5km'!AJ159</f>
        <v>-26.890000000000004</v>
      </c>
      <c r="AK159" s="170">
        <f>AJ159+'(3) MB_Glaciers_R23p2-5.5km'!AK159</f>
        <v>-27.820000000000004</v>
      </c>
      <c r="AL159" s="170">
        <f>AK159+'(3) MB_Glaciers_R23p2-5.5km'!AL159</f>
        <v>-29.480000000000004</v>
      </c>
      <c r="AM159" s="170">
        <f>AL159+'(3) MB_Glaciers_R23p2-5.5km'!AM159</f>
        <v>-30.520000000000003</v>
      </c>
      <c r="AN159" s="170">
        <f>AM159+'(3) MB_Glaciers_R23p2-5.5km'!AN159</f>
        <v>-31.240000000000002</v>
      </c>
      <c r="AO159" s="170">
        <f>AN159+'(3) MB_Glaciers_R23p2-5.5km'!AO159</f>
        <v>-32.840000000000003</v>
      </c>
      <c r="AP159" s="170">
        <f>AO159+'(3) MB_Glaciers_R23p2-5.5km'!AP159</f>
        <v>-34.510000000000005</v>
      </c>
      <c r="AQ159" s="170">
        <f>AP159+'(3) MB_Glaciers_R23p2-5.5km'!AQ159</f>
        <v>-36.220000000000006</v>
      </c>
      <c r="AR159" s="170">
        <f>AQ159+'(3) MB_Glaciers_R23p2-5.5km'!AR159</f>
        <v>-38.260000000000005</v>
      </c>
      <c r="AS159" s="170">
        <f>AR159+'(3) MB_Glaciers_R23p2-5.5km'!AS159</f>
        <v>-39.210000000000008</v>
      </c>
      <c r="AT159" s="170">
        <f>AS159+'(3) MB_Glaciers_R23p2-5.5km'!AT159</f>
        <v>-39.920000000000009</v>
      </c>
      <c r="AU159" s="170">
        <f>AT159+'(3) MB_Glaciers_R23p2-5.5km'!AU159</f>
        <v>-40.850000000000009</v>
      </c>
      <c r="AV159" s="170">
        <f>AU159+'(3) MB_Glaciers_R23p2-5.5km'!AV159</f>
        <v>-42.250000000000007</v>
      </c>
      <c r="AW159" s="2">
        <f>AV159+'(3) MB_Glaciers_R23p2-5.5km'!AW159</f>
        <v>-42.52000000000001</v>
      </c>
      <c r="BB159" s="2">
        <f>SQRT('(5) year_D_R23p2-5.5km'!BN157^2+'(5) year_D_R23p2-5.5km'!$M157^2)</f>
        <v>5.8897484853320983E-2</v>
      </c>
      <c r="BC159" s="2">
        <f>SQRT(SUMSQ('(3) MB_Glaciers_R23p2-5.5km'!$BD159:BE159))</f>
        <v>8.3293621869230478E-2</v>
      </c>
      <c r="BD159" s="2">
        <f>SQRT(SUMSQ('(3) MB_Glaciers_R23p2-5.5km'!$BD159:BF159))</f>
        <v>0.10201343620397033</v>
      </c>
      <c r="BE159" s="2">
        <f>SQRT(SUMSQ('(3) MB_Glaciers_R23p2-5.5km'!$BD159:BG159))</f>
        <v>0.11779496970664197</v>
      </c>
      <c r="BF159" s="2">
        <f>SQRT(SUMSQ('(3) MB_Glaciers_R23p2-5.5km'!$BD159:BH159))</f>
        <v>0.13169877983578995</v>
      </c>
      <c r="BG159" s="2">
        <f>SQRT(SUMSQ('(3) MB_Glaciers_R23p2-5.5km'!$BD159:BI159))</f>
        <v>0.14426878502393736</v>
      </c>
      <c r="BH159" s="2">
        <f>SQRT(SUMSQ('(3) MB_Glaciers_R23p2-5.5km'!$BD159:BJ159))</f>
        <v>0.15582809776908088</v>
      </c>
      <c r="BI159" s="2">
        <f>SQRT(SUMSQ('(3) MB_Glaciers_R23p2-5.5km'!$BD159:BK159))</f>
        <v>0.16658724373846096</v>
      </c>
      <c r="BJ159" s="2">
        <f>SQRT(SUMSQ('(3) MB_Glaciers_R23p2-5.5km'!$BD159:BL159))</f>
        <v>0.17669245455996296</v>
      </c>
      <c r="BK159" s="2">
        <f>SQRT(SUMSQ('(3) MB_Glaciers_R23p2-5.5km'!$BD159:BM159))</f>
        <v>0.18625020059176245</v>
      </c>
      <c r="BL159" s="2">
        <f>SQRT(SUMSQ('(3) MB_Glaciers_R23p2-5.5km'!$BD159:BN159))</f>
        <v>0.19534085835410606</v>
      </c>
      <c r="BM159" s="2">
        <f>SQRT(SUMSQ('(3) MB_Glaciers_R23p2-5.5km'!$BD159:BO159))</f>
        <v>0.20402687240794068</v>
      </c>
      <c r="BN159" s="2">
        <f>SQRT(SUMSQ('(3) MB_Glaciers_R23p2-5.5km'!$BD159:BP159))</f>
        <v>0.21235790163451249</v>
      </c>
      <c r="BO159" s="2">
        <f>SQRT(SUMSQ('(3) MB_Glaciers_R23p2-5.5km'!$BD159:BQ159))</f>
        <v>0.2203742092638348</v>
      </c>
      <c r="BP159" s="2">
        <f>SQRT(SUMSQ('(3) MB_Glaciers_R23p2-5.5km'!$BD159:BR159))</f>
        <v>0.22810897797041579</v>
      </c>
      <c r="BQ159" s="2">
        <f>SQRT(SUMSQ('(3) MB_Glaciers_R23p2-5.5km'!$BD159:BS159))</f>
        <v>0.23558993941328396</v>
      </c>
      <c r="BR159" s="2">
        <f>SQRT(SUMSQ('(3) MB_Glaciers_R23p2-5.5km'!$BD159:BT159))</f>
        <v>0.24284055113345873</v>
      </c>
      <c r="BS159" s="2">
        <f>SQRT(SUMSQ('(3) MB_Glaciers_R23p2-5.5km'!$BD159:BU159))</f>
        <v>0.24988086560769146</v>
      </c>
      <c r="BT159" s="2">
        <f>SQRT(SUMSQ('(3) MB_Glaciers_R23p2-5.5km'!$BD159:BV159))</f>
        <v>0.2567281845043437</v>
      </c>
      <c r="BU159" s="2">
        <f>SQRT(SUMSQ('(3) MB_Glaciers_R23p2-5.5km'!$BD159:BW159))</f>
        <v>0.26339755967157991</v>
      </c>
      <c r="BV159" s="2">
        <f>SQRT(SUMSQ('(3) MB_Glaciers_R23p2-5.5km'!$BD159:BX159))</f>
        <v>0.26990218258285847</v>
      </c>
      <c r="BW159" s="2">
        <f>SQRT(SUMSQ('(3) MB_Glaciers_R23p2-5.5km'!$BD159:BY159))</f>
        <v>0.2762536911699785</v>
      </c>
      <c r="BX159" s="2">
        <f>SQRT(SUMSQ('(3) MB_Glaciers_R23p2-5.5km'!$BD159:BZ159))</f>
        <v>0.28246241450339021</v>
      </c>
      <c r="BY159" s="2">
        <f>SQRT(SUMSQ('(3) MB_Glaciers_R23p2-5.5km'!$BD159:CA159))</f>
        <v>0.28853757004787473</v>
      </c>
      <c r="BZ159" s="2">
        <f>SQRT(SUMSQ('(3) MB_Glaciers_R23p2-5.5km'!$BD159:CB159))</f>
        <v>0.29448742426660496</v>
      </c>
      <c r="CA159" s="2">
        <f>SQRT(SUMSQ('(3) MB_Glaciers_R23p2-5.5km'!$BD159:CC159))</f>
        <v>0.30031942456861921</v>
      </c>
      <c r="CB159" s="2">
        <f>SQRT(SUMSQ('(3) MB_Glaciers_R23p2-5.5km'!$BD159:CD159))</f>
        <v>0.306040308611911</v>
      </c>
      <c r="CC159" s="2">
        <f>SQRT(SUMSQ('(3) MB_Glaciers_R23p2-5.5km'!$BD159:CE159))</f>
        <v>0.31165619553816176</v>
      </c>
      <c r="CD159" s="2">
        <f>SQRT(SUMSQ('(3) MB_Glaciers_R23p2-5.5km'!$BD159:CF159))</f>
        <v>0.31717266266084171</v>
      </c>
      <c r="CE159" s="2">
        <f>SQRT(SUMSQ('(3) MB_Glaciers_R23p2-5.5km'!$BD159:CG159))</f>
        <v>0.32259481034482757</v>
      </c>
      <c r="CF159" s="2">
        <f>SQRT(SUMSQ('(3) MB_Glaciers_R23p2-5.5km'!$BD159:CH159))</f>
        <v>0.32792731722664159</v>
      </c>
      <c r="CG159" s="2">
        <f>SQRT(SUMSQ('(3) MB_Glaciers_R23p2-5.5km'!$BD159:CI159))</f>
        <v>0.33317448747692197</v>
      </c>
      <c r="CH159" s="2">
        <f>SQRT(SUMSQ('(3) MB_Glaciers_R23p2-5.5km'!$BD159:CJ159))</f>
        <v>0.33834029146342709</v>
      </c>
      <c r="CI159" s="2">
        <f>SQRT(SUMSQ('(3) MB_Glaciers_R23p2-5.5km'!$BD159:CK159))</f>
        <v>0.34342840090709442</v>
      </c>
      <c r="CJ159" s="2">
        <f>SQRT(SUMSQ('(3) MB_Glaciers_R23p2-5.5km'!$BD159:CL159))</f>
        <v>0.34844221941614817</v>
      </c>
      <c r="CK159" s="2">
        <f>SQRT(SUMSQ('(3) MB_Glaciers_R23p2-5.5km'!$BD159:CM159))</f>
        <v>0.35338490911992593</v>
      </c>
      <c r="CL159" s="2">
        <f>SQRT(SUMSQ('(3) MB_Glaciers_R23p2-5.5km'!$BD159:CN159))</f>
        <v>0.35825941399458788</v>
      </c>
      <c r="CM159" s="2">
        <f>SQRT(SUMSQ('(3) MB_Glaciers_R23p2-5.5km'!$BD159:CO159))</f>
        <v>0.3630684803694651</v>
      </c>
      <c r="CN159" s="2">
        <f>SQRT(SUMSQ('(3) MB_Glaciers_R23p2-5.5km'!$BD159:CP159))</f>
        <v>0.36781467501968956</v>
      </c>
      <c r="CO159" s="2">
        <f>SQRT(SUMSQ('(3) MB_Glaciers_R23p2-5.5km'!$BD159:CQ159))</f>
        <v>0.3725004011835249</v>
      </c>
      <c r="CP159" s="2">
        <f>SQRT(SUMSQ('(3) MB_Glaciers_R23p2-5.5km'!$BD159:CR159))</f>
        <v>0.37712791278813368</v>
      </c>
      <c r="CQ159" s="2">
        <f>SQRT(SUMSQ('(3) MB_Glaciers_R23p2-5.5km'!$BD159:CS159))</f>
        <v>0.38169932712277777</v>
      </c>
      <c r="CR159" s="2">
        <f>SQRT(SUMSQ('(3) MB_Glaciers_R23p2-5.5km'!$BD159:CT159))</f>
        <v>0.38621663616166052</v>
      </c>
      <c r="CS159" s="2">
        <f>SQRT(SUMSQ('(3) MB_Glaciers_R23p2-5.5km'!$BD159:CU159))</f>
        <v>0.390681716708212</v>
      </c>
      <c r="CT159" s="2">
        <f>SQRT(SUMSQ('(3) MB_Glaciers_R23p2-5.5km'!$BD159:CV159))</f>
        <v>0.39509633950736978</v>
      </c>
      <c r="CU159" s="2">
        <f>SQRT(SUMSQ('(3) MB_Glaciers_R23p2-5.5km'!$BD159:CW159))</f>
        <v>0.39946217745134516</v>
      </c>
      <c r="CV159" s="2">
        <f>SQRT(SUMSQ('(3) MB_Glaciers_R23p2-5.5km'!$BD159:CX159))</f>
        <v>0.40378081298672069</v>
      </c>
    </row>
    <row r="160" spans="1:100" ht="17" thickBot="1" x14ac:dyDescent="0.25">
      <c r="A160" s="172" t="s">
        <v>247</v>
      </c>
      <c r="B160" s="73" t="s">
        <v>197</v>
      </c>
      <c r="C160" s="173">
        <f>'(3) MB_Glaciers_R23p2-5.5km'!C160</f>
        <v>0.44607270000000021</v>
      </c>
      <c r="D160" s="173">
        <f>C160+'(3) MB_Glaciers_R23p2-5.5km'!D160</f>
        <v>5.4121454</v>
      </c>
      <c r="E160" s="173">
        <f>D160+'(3) MB_Glaciers_R23p2-5.5km'!E160</f>
        <v>6.3082181000000004</v>
      </c>
      <c r="F160" s="173">
        <f>E160+'(3) MB_Glaciers_R23p2-5.5km'!F160</f>
        <v>6.1742908000000005</v>
      </c>
      <c r="G160" s="173">
        <f>F160+'(3) MB_Glaciers_R23p2-5.5km'!G160</f>
        <v>7.4903635000000008</v>
      </c>
      <c r="H160" s="173">
        <f>G160+'(3) MB_Glaciers_R23p2-5.5km'!H160</f>
        <v>9.1764362000000013</v>
      </c>
      <c r="I160" s="173">
        <f>H160+'(3) MB_Glaciers_R23p2-5.5km'!I160</f>
        <v>10.9225089</v>
      </c>
      <c r="J160" s="173">
        <f>I160+'(3) MB_Glaciers_R23p2-5.5km'!J160</f>
        <v>8.7985816000000003</v>
      </c>
      <c r="K160" s="173">
        <f>J160+'(3) MB_Glaciers_R23p2-5.5km'!K160</f>
        <v>10.1746543</v>
      </c>
      <c r="L160" s="173">
        <f>K160+'(3) MB_Glaciers_R23p2-5.5km'!L160</f>
        <v>9.0507270000000002</v>
      </c>
      <c r="M160" s="173">
        <f>L160+'(3) MB_Glaciers_R23p2-5.5km'!M160</f>
        <v>9.5067997000000002</v>
      </c>
      <c r="N160" s="173">
        <f>M160+'(3) MB_Glaciers_R23p2-5.5km'!N160</f>
        <v>12.7428724</v>
      </c>
      <c r="O160" s="173">
        <f>N160+'(3) MB_Glaciers_R23p2-5.5km'!O160</f>
        <v>17.598945100000002</v>
      </c>
      <c r="P160" s="173">
        <f>O160+'(3) MB_Glaciers_R23p2-5.5km'!P160</f>
        <v>17.905017800000003</v>
      </c>
      <c r="Q160" s="173">
        <f>P160+'(3) MB_Glaciers_R23p2-5.5km'!Q160</f>
        <v>14.331090500000004</v>
      </c>
      <c r="R160" s="173">
        <f>Q160+'(3) MB_Glaciers_R23p2-5.5km'!R160</f>
        <v>18.107163200000002</v>
      </c>
      <c r="S160" s="173">
        <f>R160+'(3) MB_Glaciers_R23p2-5.5km'!S160</f>
        <v>16.783235900000001</v>
      </c>
      <c r="T160" s="173">
        <f>S160+'(3) MB_Glaciers_R23p2-5.5km'!T160</f>
        <v>12.989308600000001</v>
      </c>
      <c r="U160" s="173">
        <f>T160+'(3) MB_Glaciers_R23p2-5.5km'!U160</f>
        <v>9.865381300000001</v>
      </c>
      <c r="V160" s="173">
        <f>U160+'(3) MB_Glaciers_R23p2-5.5km'!V160</f>
        <v>7.531454000000001</v>
      </c>
      <c r="W160" s="173">
        <f>V160+'(3) MB_Glaciers_R23p2-5.5km'!W160</f>
        <v>8.4075267000000018</v>
      </c>
      <c r="X160" s="173">
        <f>W160+'(3) MB_Glaciers_R23p2-5.5km'!X160</f>
        <v>10.173599400000001</v>
      </c>
      <c r="Y160" s="173">
        <f>X160+'(3) MB_Glaciers_R23p2-5.5km'!Y160</f>
        <v>8.4596721000000006</v>
      </c>
      <c r="Z160" s="173">
        <f>Y160+'(3) MB_Glaciers_R23p2-5.5km'!Z160</f>
        <v>5.9557448000000006</v>
      </c>
      <c r="AA160" s="173">
        <f>Z160+'(3) MB_Glaciers_R23p2-5.5km'!AA160</f>
        <v>6.9018175000000008</v>
      </c>
      <c r="AB160" s="173">
        <f>AA160+'(3) MB_Glaciers_R23p2-5.5km'!AB160</f>
        <v>4.5078902000000003</v>
      </c>
      <c r="AC160" s="173">
        <f>AB160+'(3) MB_Glaciers_R23p2-5.5km'!AC160</f>
        <v>5.4939629000000005</v>
      </c>
      <c r="AD160" s="173">
        <f>AC160+'(3) MB_Glaciers_R23p2-5.5km'!AD160</f>
        <v>1.0600356000000009</v>
      </c>
      <c r="AE160" s="173">
        <f>AD160+'(3) MB_Glaciers_R23p2-5.5km'!AE160</f>
        <v>3.2561083000000011</v>
      </c>
      <c r="AF160" s="173">
        <f>AE160+'(3) MB_Glaciers_R23p2-5.5km'!AF160</f>
        <v>0.77218100000000112</v>
      </c>
      <c r="AG160" s="173">
        <f>AF160+'(3) MB_Glaciers_R23p2-5.5km'!AG160</f>
        <v>-1.2317462999999989</v>
      </c>
      <c r="AH160" s="173">
        <f>AG160+'(3) MB_Glaciers_R23p2-5.5km'!AH160</f>
        <v>-9.9356735999999994</v>
      </c>
      <c r="AI160" s="173">
        <f>AH160+'(3) MB_Glaciers_R23p2-5.5km'!AI160</f>
        <v>-20.239600899999999</v>
      </c>
      <c r="AJ160" s="173">
        <f>AI160+'(3) MB_Glaciers_R23p2-5.5km'!AJ160</f>
        <v>-28.163528199999998</v>
      </c>
      <c r="AK160" s="173">
        <f>AJ160+'(3) MB_Glaciers_R23p2-5.5km'!AK160</f>
        <v>-31.227455499999998</v>
      </c>
      <c r="AL160" s="173">
        <f>AK160+'(3) MB_Glaciers_R23p2-5.5km'!AL160</f>
        <v>-34.351382799999996</v>
      </c>
      <c r="AM160" s="173">
        <f>AL160+'(3) MB_Glaciers_R23p2-5.5km'!AM160</f>
        <v>-41.655310099999994</v>
      </c>
      <c r="AN160" s="173">
        <f>AM160+'(3) MB_Glaciers_R23p2-5.5km'!AN160</f>
        <v>-47.449237399999994</v>
      </c>
      <c r="AO160" s="173">
        <f>AN160+'(3) MB_Glaciers_R23p2-5.5km'!AO160</f>
        <v>-51.313164699999994</v>
      </c>
      <c r="AP160" s="173">
        <f>AO160+'(3) MB_Glaciers_R23p2-5.5km'!AP160</f>
        <v>-58.437091999999993</v>
      </c>
      <c r="AQ160" s="173">
        <f>AP160+'(3) MB_Glaciers_R23p2-5.5km'!AQ160</f>
        <v>-64.751019299999996</v>
      </c>
      <c r="AR160" s="173">
        <f>AQ160+'(3) MB_Glaciers_R23p2-5.5km'!AR160</f>
        <v>-74.46494659999999</v>
      </c>
      <c r="AS160" s="173">
        <f>AR160+'(3) MB_Glaciers_R23p2-5.5km'!AS160</f>
        <v>-77.318873899999986</v>
      </c>
      <c r="AT160" s="173">
        <f>AS160+'(3) MB_Glaciers_R23p2-5.5km'!AT160</f>
        <v>-79.462801199999987</v>
      </c>
      <c r="AU160" s="173">
        <f>AT160+'(3) MB_Glaciers_R23p2-5.5km'!AU160</f>
        <v>-85.376728499999984</v>
      </c>
      <c r="AV160" s="173">
        <f>AU160+'(3) MB_Glaciers_R23p2-5.5km'!AV160</f>
        <v>-95.950655799999993</v>
      </c>
      <c r="AW160" s="76">
        <f>AV160+'(3) MB_Glaciers_R23p2-5.5km'!AW160</f>
        <v>-98.704583099999994</v>
      </c>
      <c r="AX160" s="41"/>
      <c r="AY160" s="77"/>
      <c r="AZ160" s="41"/>
      <c r="BA160" s="41"/>
      <c r="BB160" s="76">
        <f>SQRT('(5) year_D_R23p2-5.5km'!BN158^2+'(5) year_D_R23p2-5.5km'!$M158^2)</f>
        <v>1.2156496955988041</v>
      </c>
      <c r="BC160" s="76">
        <f>SQRT(SUMSQ('(3) MB_Glaciers_R23p2-5.5km'!$BD160:BE160))</f>
        <v>1.7191882866105532</v>
      </c>
      <c r="BD160" s="76">
        <f>SQRT(SUMSQ('(3) MB_Glaciers_R23p2-5.5km'!$BD160:BF160))</f>
        <v>2.1055670369827686</v>
      </c>
      <c r="BE160" s="76">
        <f>SQRT(SUMSQ('(3) MB_Glaciers_R23p2-5.5km'!$BD160:BG160))</f>
        <v>2.4312993911976082</v>
      </c>
      <c r="BF160" s="76">
        <f>SQRT(SUMSQ('(3) MB_Glaciers_R23p2-5.5km'!$BD160:BH160))</f>
        <v>2.718275356185853</v>
      </c>
      <c r="BG160" s="76">
        <f>SQRT(SUMSQ('(3) MB_Glaciers_R23p2-5.5km'!$BD160:BI160))</f>
        <v>2.9777214601867632</v>
      </c>
      <c r="BH160" s="76">
        <f>SQRT(SUMSQ('(3) MB_Glaciers_R23p2-5.5km'!$BD160:BJ160))</f>
        <v>3.2163067759258062</v>
      </c>
      <c r="BI160" s="76">
        <f>SQRT(SUMSQ('(3) MB_Glaciers_R23p2-5.5km'!$BD160:BK160))</f>
        <v>3.4383765732211065</v>
      </c>
      <c r="BJ160" s="76">
        <f>SQRT(SUMSQ('(3) MB_Glaciers_R23p2-5.5km'!$BD160:BL160))</f>
        <v>3.6469490867964121</v>
      </c>
      <c r="BK160" s="76">
        <f>SQRT(SUMSQ('(3) MB_Glaciers_R23p2-5.5km'!$BD160:BM160))</f>
        <v>3.8442218749825883</v>
      </c>
      <c r="BL160" s="76">
        <f>SQRT(SUMSQ('(3) MB_Glaciers_R23p2-5.5km'!$BD160:BN160))</f>
        <v>4.0318539168109888</v>
      </c>
      <c r="BM160" s="76">
        <f>SQRT(SUMSQ('(3) MB_Glaciers_R23p2-5.5km'!$BD160:BO160))</f>
        <v>4.2111340739655363</v>
      </c>
      <c r="BN160" s="76">
        <f>SQRT(SUMSQ('(3) MB_Glaciers_R23p2-5.5km'!$BD160:BP160))</f>
        <v>4.3830873104836776</v>
      </c>
      <c r="BO160" s="76">
        <f>SQRT(SUMSQ('(3) MB_Glaciers_R23p2-5.5km'!$BD160:BQ160))</f>
        <v>4.5485446632667577</v>
      </c>
      <c r="BP160" s="76">
        <f>SQRT(SUMSQ('(3) MB_Glaciers_R23p2-5.5km'!$BD160:BR160))</f>
        <v>4.7081910258762836</v>
      </c>
      <c r="BQ160" s="76">
        <f>SQRT(SUMSQ('(3) MB_Glaciers_R23p2-5.5km'!$BD160:BS160))</f>
        <v>4.8625987823952155</v>
      </c>
      <c r="BR160" s="76">
        <f>SQRT(SUMSQ('(3) MB_Glaciers_R23p2-5.5km'!$BD160:BT160))</f>
        <v>5.0122520987038248</v>
      </c>
      <c r="BS160" s="76">
        <f>SQRT(SUMSQ('(3) MB_Glaciers_R23p2-5.5km'!$BD160:BU160))</f>
        <v>5.157564859831659</v>
      </c>
      <c r="BT160" s="76">
        <f>SQRT(SUMSQ('(3) MB_Glaciers_R23p2-5.5km'!$BD160:BV160))</f>
        <v>5.2988941738611679</v>
      </c>
      <c r="BU160" s="76">
        <f>SQRT(SUMSQ('(3) MB_Glaciers_R23p2-5.5km'!$BD160:BW160))</f>
        <v>5.4365507123717043</v>
      </c>
      <c r="BV160" s="76">
        <f>SQRT(SUMSQ('(3) MB_Glaciers_R23p2-5.5km'!$BD160:BX160))</f>
        <v>5.5708067486315436</v>
      </c>
      <c r="BW160" s="76">
        <f>SQRT(SUMSQ('(3) MB_Glaciers_R23p2-5.5km'!$BD160:BY160))</f>
        <v>5.701902490661185</v>
      </c>
      <c r="BX160" s="76">
        <f>SQRT(SUMSQ('(3) MB_Glaciers_R23p2-5.5km'!$BD160:BZ160))</f>
        <v>5.8300511314582559</v>
      </c>
      <c r="BY160" s="76">
        <f>SQRT(SUMSQ('(3) MB_Glaciers_R23p2-5.5km'!$BD160:CA160))</f>
        <v>5.9554429203735255</v>
      </c>
      <c r="BZ160" s="76">
        <f>SQRT(SUMSQ('(3) MB_Glaciers_R23p2-5.5km'!$BD160:CB160))</f>
        <v>6.0782484779940198</v>
      </c>
      <c r="CA160" s="76">
        <f>SQRT(SUMSQ('(3) MB_Glaciers_R23p2-5.5km'!$BD160:CC160))</f>
        <v>6.1986215195514296</v>
      </c>
      <c r="CB160" s="76">
        <f>SQRT(SUMSQ('(3) MB_Glaciers_R23p2-5.5km'!$BD160:CD160))</f>
        <v>6.3167011109483049</v>
      </c>
      <c r="CC160" s="76">
        <f>SQRT(SUMSQ('(3) MB_Glaciers_R23p2-5.5km'!$BD160:CE160))</f>
        <v>6.4326135518516114</v>
      </c>
      <c r="CD160" s="76">
        <f>SQRT(SUMSQ('(3) MB_Glaciers_R23p2-5.5km'!$BD160:CF160))</f>
        <v>6.5464739585424514</v>
      </c>
      <c r="CE160" s="76">
        <f>SQRT(SUMSQ('(3) MB_Glaciers_R23p2-5.5km'!$BD160:CG160))</f>
        <v>6.6583876030375357</v>
      </c>
      <c r="CF160" s="76">
        <f>SQRT(SUMSQ('(3) MB_Glaciers_R23p2-5.5km'!$BD160:CH160))</f>
        <v>6.7684510528401844</v>
      </c>
      <c r="CG160" s="76">
        <f>SQRT(SUMSQ('(3) MB_Glaciers_R23p2-5.5km'!$BD160:CI160))</f>
        <v>6.876753146442212</v>
      </c>
      <c r="CH160" s="76">
        <f>SQRT(SUMSQ('(3) MB_Glaciers_R23p2-5.5km'!$BD160:CJ160))</f>
        <v>6.9833758326122135</v>
      </c>
      <c r="CI160" s="76">
        <f>SQRT(SUMSQ('(3) MB_Glaciers_R23p2-5.5km'!$BD160:CK160))</f>
        <v>7.0883948960199579</v>
      </c>
      <c r="CJ160" s="76">
        <f>SQRT(SUMSQ('(3) MB_Glaciers_R23p2-5.5km'!$BD160:CL160))</f>
        <v>7.1918805874632863</v>
      </c>
      <c r="CK160" s="76">
        <f>SQRT(SUMSQ('(3) MB_Glaciers_R23p2-5.5km'!$BD160:CM160))</f>
        <v>7.2938981735928232</v>
      </c>
      <c r="CL160" s="76">
        <f>SQRT(SUMSQ('(3) MB_Glaciers_R23p2-5.5km'!$BD160:CN160))</f>
        <v>7.3945084183568408</v>
      </c>
      <c r="CM160" s="76">
        <f>SQRT(SUMSQ('(3) MB_Glaciers_R23p2-5.5km'!$BD160:CO160))</f>
        <v>7.49376800625424</v>
      </c>
      <c r="CN160" s="76">
        <f>SQRT(SUMSQ('(3) MB_Glaciers_R23p2-5.5km'!$BD160:CP160))</f>
        <v>7.5917299157681519</v>
      </c>
      <c r="CO160" s="76">
        <f>SQRT(SUMSQ('(3) MB_Glaciers_R23p2-5.5km'!$BD160:CQ160))</f>
        <v>7.6884437499651765</v>
      </c>
      <c r="CP160" s="76">
        <f>SQRT(SUMSQ('(3) MB_Glaciers_R23p2-5.5km'!$BD160:CR160))</f>
        <v>7.783956030116566</v>
      </c>
      <c r="CQ160" s="76">
        <f>SQRT(SUMSQ('(3) MB_Glaciers_R23p2-5.5km'!$BD160:CS160))</f>
        <v>7.8783104572742948</v>
      </c>
      <c r="CR160" s="76">
        <f>SQRT(SUMSQ('(3) MB_Glaciers_R23p2-5.5km'!$BD160:CT160))</f>
        <v>7.9715481459755964</v>
      </c>
      <c r="CS160" s="76">
        <f>SQRT(SUMSQ('(3) MB_Glaciers_R23p2-5.5km'!$BD160:CU160))</f>
        <v>8.0637078336219776</v>
      </c>
      <c r="CT160" s="76">
        <f>SQRT(SUMSQ('(3) MB_Glaciers_R23p2-5.5km'!$BD160:CV160))</f>
        <v>8.1548260685575578</v>
      </c>
      <c r="CU160" s="76">
        <f>SQRT(SUMSQ('(3) MB_Glaciers_R23p2-5.5km'!$BD160:CW160))</f>
        <v>8.2449373794368732</v>
      </c>
      <c r="CV160" s="76">
        <f>SQRT(SUMSQ('(3) MB_Glaciers_R23p2-5.5km'!$BD160:CX160))</f>
        <v>8.334074428108071</v>
      </c>
    </row>
    <row r="161" spans="1:100" x14ac:dyDescent="0.2">
      <c r="A161" s="169" t="s">
        <v>172</v>
      </c>
      <c r="B161" s="3" t="s">
        <v>243</v>
      </c>
      <c r="C161" s="170">
        <f>'(3) MB_Glaciers_R23p2-5.5km'!C161</f>
        <v>0.39895340000000012</v>
      </c>
      <c r="D161" s="170">
        <f>C161+'(3) MB_Glaciers_R23p2-5.5km'!D161</f>
        <v>0.84790680000000007</v>
      </c>
      <c r="E161" s="170">
        <f>D161+'(3) MB_Glaciers_R23p2-5.5km'!E161</f>
        <v>0.73686020000000008</v>
      </c>
      <c r="F161" s="170">
        <f>E161+'(3) MB_Glaciers_R23p2-5.5km'!F161</f>
        <v>0.67581360000000013</v>
      </c>
      <c r="G161" s="170">
        <f>F161+'(3) MB_Glaciers_R23p2-5.5km'!G161</f>
        <v>1.2947670000000002</v>
      </c>
      <c r="H161" s="170">
        <f>G161+'(3) MB_Glaciers_R23p2-5.5km'!H161</f>
        <v>1.4737204000000004</v>
      </c>
      <c r="I161" s="170">
        <f>H161+'(3) MB_Glaciers_R23p2-5.5km'!I161</f>
        <v>1.4826738000000004</v>
      </c>
      <c r="J161" s="170">
        <f>I161+'(3) MB_Glaciers_R23p2-5.5km'!J161</f>
        <v>1.3016272000000004</v>
      </c>
      <c r="K161" s="170">
        <f>J161+'(3) MB_Glaciers_R23p2-5.5km'!K161</f>
        <v>1.4605806000000006</v>
      </c>
      <c r="L161" s="170">
        <f>K161+'(3) MB_Glaciers_R23p2-5.5km'!L161</f>
        <v>0.99953400000000059</v>
      </c>
      <c r="M161" s="170">
        <f>L161+'(3) MB_Glaciers_R23p2-5.5km'!M161</f>
        <v>0.70848740000000066</v>
      </c>
      <c r="N161" s="170">
        <f>M161+'(3) MB_Glaciers_R23p2-5.5km'!N161</f>
        <v>0.67744080000000073</v>
      </c>
      <c r="O161" s="170">
        <f>N161+'(3) MB_Glaciers_R23p2-5.5km'!O161</f>
        <v>1.4663942000000008</v>
      </c>
      <c r="P161" s="170">
        <f>O161+'(3) MB_Glaciers_R23p2-5.5km'!P161</f>
        <v>2.0053476000000008</v>
      </c>
      <c r="Q161" s="170">
        <f>P161+'(3) MB_Glaciers_R23p2-5.5km'!Q161</f>
        <v>1.7494476000000008</v>
      </c>
      <c r="R161" s="170">
        <f>Q161+'(3) MB_Glaciers_R23p2-5.5km'!R161</f>
        <v>2.4000911000000009</v>
      </c>
      <c r="S161" s="170">
        <f>R161+'(3) MB_Glaciers_R23p2-5.5km'!S161</f>
        <v>2.194043300000001</v>
      </c>
      <c r="T161" s="170">
        <f>S161+'(3) MB_Glaciers_R23p2-5.5km'!T161</f>
        <v>1.966453200000001</v>
      </c>
      <c r="U161" s="170">
        <f>T161+'(3) MB_Glaciers_R23p2-5.5km'!U161</f>
        <v>1.4565079000000012</v>
      </c>
      <c r="V161" s="170">
        <f>U161+'(3) MB_Glaciers_R23p2-5.5km'!V161</f>
        <v>1.4982551000000011</v>
      </c>
      <c r="W161" s="170">
        <f>V161+'(3) MB_Glaciers_R23p2-5.5km'!W161</f>
        <v>1.6353682000000012</v>
      </c>
      <c r="X161" s="170">
        <f>W161+'(3) MB_Glaciers_R23p2-5.5km'!X161</f>
        <v>1.6500546000000011</v>
      </c>
      <c r="Y161" s="170">
        <f>X161+'(3) MB_Glaciers_R23p2-5.5km'!Y161</f>
        <v>1.7123143000000012</v>
      </c>
      <c r="Z161" s="170">
        <f>Y161+'(3) MB_Glaciers_R23p2-5.5km'!Z161</f>
        <v>0.93619020000000119</v>
      </c>
      <c r="AA161" s="170">
        <f>Z161+'(3) MB_Glaciers_R23p2-5.5km'!AA161</f>
        <v>0.92867160000000115</v>
      </c>
      <c r="AB161" s="170">
        <f>AA161+'(3) MB_Glaciers_R23p2-5.5km'!AB161</f>
        <v>0.85710770000000125</v>
      </c>
      <c r="AC161" s="170">
        <f>AB161+'(3) MB_Glaciers_R23p2-5.5km'!AC161</f>
        <v>0.80951280000000125</v>
      </c>
      <c r="AD161" s="170">
        <f>AC161+'(3) MB_Glaciers_R23p2-5.5km'!AD161</f>
        <v>0.65772720000000129</v>
      </c>
      <c r="AE161" s="170">
        <f>AD161+'(3) MB_Glaciers_R23p2-5.5km'!AE161</f>
        <v>0.22498810000000136</v>
      </c>
      <c r="AF161" s="170">
        <f>AE161+'(3) MB_Glaciers_R23p2-5.5km'!AF161</f>
        <v>0.29386760000000145</v>
      </c>
      <c r="AG161" s="170">
        <f>AF161+'(3) MB_Glaciers_R23p2-5.5km'!AG161</f>
        <v>-6.3549999999834572E-4</v>
      </c>
      <c r="AH161" s="170">
        <f>AG161+'(3) MB_Glaciers_R23p2-5.5km'!AH161</f>
        <v>0.44545020000000157</v>
      </c>
      <c r="AI161" s="170">
        <f>AH161+'(3) MB_Glaciers_R23p2-5.5km'!AI161</f>
        <v>4.7707000000016819E-3</v>
      </c>
      <c r="AJ161" s="170">
        <f>AI161+'(3) MB_Glaciers_R23p2-5.5km'!AJ161</f>
        <v>-0.27142489999999841</v>
      </c>
      <c r="AK161" s="170">
        <f>AJ161+'(3) MB_Glaciers_R23p2-5.5km'!AK161</f>
        <v>-0.38467889999999849</v>
      </c>
      <c r="AL161" s="170">
        <f>AK161+'(3) MB_Glaciers_R23p2-5.5km'!AL161</f>
        <v>-0.83778509999999851</v>
      </c>
      <c r="AM161" s="170">
        <f>AL161+'(3) MB_Glaciers_R23p2-5.5km'!AM161</f>
        <v>-0.8837589999999983</v>
      </c>
      <c r="AN161" s="170">
        <f>AM161+'(3) MB_Glaciers_R23p2-5.5km'!AN161</f>
        <v>-0.65363039999999828</v>
      </c>
      <c r="AO161" s="170">
        <f>AN161+'(3) MB_Glaciers_R23p2-5.5km'!AO161</f>
        <v>-0.96784029999999832</v>
      </c>
      <c r="AP161" s="170">
        <f>AO161+'(3) MB_Glaciers_R23p2-5.5km'!AP161</f>
        <v>-1.3827128999999985</v>
      </c>
      <c r="AQ161" s="170">
        <f>AP161+'(3) MB_Glaciers_R23p2-5.5km'!AQ161</f>
        <v>-1.7480264999999986</v>
      </c>
      <c r="AR161" s="170">
        <f>AQ161+'(3) MB_Glaciers_R23p2-5.5km'!AR161</f>
        <v>-2.2534115999999988</v>
      </c>
      <c r="AS161" s="170">
        <f>AR161+'(3) MB_Glaciers_R23p2-5.5km'!AS161</f>
        <v>-2.2329897999999986</v>
      </c>
      <c r="AT161" s="170">
        <f>AS161+'(3) MB_Glaciers_R23p2-5.5km'!AT161</f>
        <v>-2.0620530999999986</v>
      </c>
      <c r="AU161" s="170">
        <f>AT161+'(3) MB_Glaciers_R23p2-5.5km'!AU161</f>
        <v>-1.9155287999999986</v>
      </c>
      <c r="AV161" s="170">
        <f>AU161+'(3) MB_Glaciers_R23p2-5.5km'!AV161</f>
        <v>-1.8426802999999985</v>
      </c>
      <c r="AW161" s="2">
        <f>AV161+'(3) MB_Glaciers_R23p2-5.5km'!AW161</f>
        <v>-1.1808615999999985</v>
      </c>
      <c r="BB161" s="2">
        <f>SQRT('(5) year_D_R23p2-5.5km'!BN159^2+'(5) year_D_R23p2-5.5km'!$M159^2)</f>
        <v>1.0155300277210315</v>
      </c>
      <c r="BC161" s="2">
        <f>SQRT(SUMSQ('(3) MB_Glaciers_R23p2-5.5km'!$BD161:BE161))</f>
        <v>1.3781945349582434</v>
      </c>
      <c r="BD161" s="2">
        <f>SQRT(SUMSQ('(3) MB_Glaciers_R23p2-5.5km'!$BD161:BF161))</f>
        <v>1.6197840915441559</v>
      </c>
      <c r="BE161" s="2">
        <f>SQRT(SUMSQ('(3) MB_Glaciers_R23p2-5.5km'!$BD161:BG161))</f>
        <v>1.7958226829756461</v>
      </c>
      <c r="BF161" s="2">
        <f>SQRT(SUMSQ('(3) MB_Glaciers_R23p2-5.5km'!$BD161:BH161))</f>
        <v>1.9285466442920212</v>
      </c>
      <c r="BG161" s="2">
        <f>SQRT(SUMSQ('(3) MB_Glaciers_R23p2-5.5km'!$BD161:BI161))</f>
        <v>2.030704240884988</v>
      </c>
      <c r="BH161" s="2">
        <f>SQRT(SUMSQ('(3) MB_Glaciers_R23p2-5.5km'!$BD161:BJ161))</f>
        <v>2.1096089770094868</v>
      </c>
      <c r="BI161" s="2">
        <f>SQRT(SUMSQ('(3) MB_Glaciers_R23p2-5.5km'!$BD161:BK161))</f>
        <v>2.1710509170466854</v>
      </c>
      <c r="BJ161" s="2">
        <f>SQRT(SUMSQ('(3) MB_Glaciers_R23p2-5.5km'!$BD161:BL161))</f>
        <v>2.2187510685308922</v>
      </c>
      <c r="BK161" s="2">
        <f>SQRT(SUMSQ('(3) MB_Glaciers_R23p2-5.5km'!$BD161:BM161))</f>
        <v>2.2560063567888227</v>
      </c>
      <c r="BL161" s="2">
        <f>SQRT(SUMSQ('(3) MB_Glaciers_R23p2-5.5km'!$BD161:BN161))</f>
        <v>2.2853931723262337</v>
      </c>
      <c r="BM161" s="2">
        <f>SQRT(SUMSQ('(3) MB_Glaciers_R23p2-5.5km'!$BD161:BO161))</f>
        <v>2.309189595290384</v>
      </c>
      <c r="BN161" s="2">
        <f>SQRT(SUMSQ('(3) MB_Glaciers_R23p2-5.5km'!$BD161:BP161))</f>
        <v>2.3296672222700741</v>
      </c>
      <c r="BO161" s="2">
        <f>SQRT(SUMSQ('(3) MB_Glaciers_R23p2-5.5km'!$BD161:BQ161))</f>
        <v>2.3489776915519172</v>
      </c>
      <c r="BP161" s="2">
        <f>SQRT(SUMSQ('(3) MB_Glaciers_R23p2-5.5km'!$BD161:BR161))</f>
        <v>2.3689738329523728</v>
      </c>
      <c r="BQ161" s="2">
        <f>SQRT(SUMSQ('(3) MB_Glaciers_R23p2-5.5km'!$BD161:BS161))</f>
        <v>2.3903716803425579</v>
      </c>
      <c r="BR161" s="2">
        <f>SQRT(SUMSQ('(3) MB_Glaciers_R23p2-5.5km'!$BD161:BT161))</f>
        <v>2.4119704968964024</v>
      </c>
      <c r="BS161" s="2">
        <f>SQRT(SUMSQ('(3) MB_Glaciers_R23p2-5.5km'!$BD161:BU161))</f>
        <v>2.4291355462762785</v>
      </c>
      <c r="BT161" s="2">
        <f>SQRT(SUMSQ('(3) MB_Glaciers_R23p2-5.5km'!$BD161:BV161))</f>
        <v>2.4513620459895833</v>
      </c>
      <c r="BU161" s="2">
        <f>SQRT(SUMSQ('(3) MB_Glaciers_R23p2-5.5km'!$BD161:BW161))</f>
        <v>2.470548339691359</v>
      </c>
      <c r="BV161" s="2">
        <f>SQRT(SUMSQ('(3) MB_Glaciers_R23p2-5.5km'!$BD161:BX161))</f>
        <v>2.4932895691503485</v>
      </c>
      <c r="BW161" s="2">
        <f>SQRT(SUMSQ('(3) MB_Glaciers_R23p2-5.5km'!$BD161:BY161))</f>
        <v>2.5165766026179557</v>
      </c>
      <c r="BX161" s="2">
        <f>SQRT(SUMSQ('(3) MB_Glaciers_R23p2-5.5km'!$BD161:BZ161))</f>
        <v>2.540146940421991</v>
      </c>
      <c r="BY161" s="2">
        <f>SQRT(SUMSQ('(3) MB_Glaciers_R23p2-5.5km'!$BD161:CA161))</f>
        <v>2.5675461910828736</v>
      </c>
      <c r="BZ161" s="2">
        <f>SQRT(SUMSQ('(3) MB_Glaciers_R23p2-5.5km'!$BD161:CB161))</f>
        <v>2.5879004705679853</v>
      </c>
      <c r="CA161" s="2">
        <f>SQRT(SUMSQ('(3) MB_Glaciers_R23p2-5.5km'!$BD161:CC161))</f>
        <v>2.6108745089320524</v>
      </c>
      <c r="CB161" s="2">
        <f>SQRT(SUMSQ('(3) MB_Glaciers_R23p2-5.5km'!$BD161:CD161))</f>
        <v>2.6373417824147656</v>
      </c>
      <c r="CC161" s="2">
        <f>SQRT(SUMSQ('(3) MB_Glaciers_R23p2-5.5km'!$BD161:CE161))</f>
        <v>2.6623941874028891</v>
      </c>
      <c r="CD161" s="2">
        <f>SQRT(SUMSQ('(3) MB_Glaciers_R23p2-5.5km'!$BD161:CF161))</f>
        <v>2.6821673502869565</v>
      </c>
      <c r="CE161" s="2">
        <f>SQRT(SUMSQ('(3) MB_Glaciers_R23p2-5.5km'!$BD161:CG161))</f>
        <v>2.699816281017045</v>
      </c>
      <c r="CF161" s="2">
        <f>SQRT(SUMSQ('(3) MB_Glaciers_R23p2-5.5km'!$BD161:CH161))</f>
        <v>2.7178294853984748</v>
      </c>
      <c r="CG161" s="2">
        <f>SQRT(SUMSQ('(3) MB_Glaciers_R23p2-5.5km'!$BD161:CI161))</f>
        <v>2.7346462595295149</v>
      </c>
      <c r="CH161" s="2">
        <f>SQRT(SUMSQ('(3) MB_Glaciers_R23p2-5.5km'!$BD161:CJ161))</f>
        <v>2.7523498304105023</v>
      </c>
      <c r="CI161" s="2">
        <f>SQRT(SUMSQ('(3) MB_Glaciers_R23p2-5.5km'!$BD161:CK161))</f>
        <v>2.7731169727156897</v>
      </c>
      <c r="CJ161" s="2">
        <f>SQRT(SUMSQ('(3) MB_Glaciers_R23p2-5.5km'!$BD161:CL161))</f>
        <v>2.7927702682986144</v>
      </c>
      <c r="CK161" s="2">
        <f>SQRT(SUMSQ('(3) MB_Glaciers_R23p2-5.5km'!$BD161:CM161))</f>
        <v>2.8107164096107891</v>
      </c>
      <c r="CL161" s="2">
        <f>SQRT(SUMSQ('(3) MB_Glaciers_R23p2-5.5km'!$BD161:CN161))</f>
        <v>2.8285307577574184</v>
      </c>
      <c r="CM161" s="2">
        <f>SQRT(SUMSQ('(3) MB_Glaciers_R23p2-5.5km'!$BD161:CO161))</f>
        <v>2.847162987245071</v>
      </c>
      <c r="CN161" s="2">
        <f>SQRT(SUMSQ('(3) MB_Glaciers_R23p2-5.5km'!$BD161:CP161))</f>
        <v>2.8662158835549776</v>
      </c>
      <c r="CO161" s="2">
        <f>SQRT(SUMSQ('(3) MB_Glaciers_R23p2-5.5km'!$BD161:CQ161))</f>
        <v>2.8867992844556376</v>
      </c>
      <c r="CP161" s="2">
        <f>SQRT(SUMSQ('(3) MB_Glaciers_R23p2-5.5km'!$BD161:CR161))</f>
        <v>2.9068830549311895</v>
      </c>
      <c r="CQ161" s="2">
        <f>SQRT(SUMSQ('(3) MB_Glaciers_R23p2-5.5km'!$BD161:CS161))</f>
        <v>2.9229866478613742</v>
      </c>
      <c r="CR161" s="2">
        <f>SQRT(SUMSQ('(3) MB_Glaciers_R23p2-5.5km'!$BD161:CT161))</f>
        <v>2.9428081042766272</v>
      </c>
      <c r="CS161" s="2">
        <f>SQRT(SUMSQ('(3) MB_Glaciers_R23p2-5.5km'!$BD161:CU161))</f>
        <v>2.9620626818238813</v>
      </c>
      <c r="CT161" s="2">
        <f>SQRT(SUMSQ('(3) MB_Glaciers_R23p2-5.5km'!$BD161:CV161))</f>
        <v>2.9823756244487636</v>
      </c>
      <c r="CU161" s="2">
        <f>SQRT(SUMSQ('(3) MB_Glaciers_R23p2-5.5km'!$BD161:CW161))</f>
        <v>3.0011688960694567</v>
      </c>
      <c r="CV161" s="2">
        <f>SQRT(SUMSQ('(3) MB_Glaciers_R23p2-5.5km'!$BD161:CX161))</f>
        <v>3.0207253684821938</v>
      </c>
    </row>
    <row r="162" spans="1:100" x14ac:dyDescent="0.2">
      <c r="A162" s="169" t="s">
        <v>173</v>
      </c>
      <c r="B162" s="3" t="s">
        <v>243</v>
      </c>
      <c r="C162" s="170">
        <f>'(3) MB_Glaciers_R23p2-5.5km'!C162</f>
        <v>8.9499999999999996E-2</v>
      </c>
      <c r="D162" s="170">
        <f>C162+'(3) MB_Glaciers_R23p2-5.5km'!D162</f>
        <v>0.17899999999999999</v>
      </c>
      <c r="E162" s="170">
        <f>D162+'(3) MB_Glaciers_R23p2-5.5km'!E162</f>
        <v>0.1285</v>
      </c>
      <c r="F162" s="170">
        <f>E162+'(3) MB_Glaciers_R23p2-5.5km'!F162</f>
        <v>0.128</v>
      </c>
      <c r="G162" s="170">
        <f>F162+'(3) MB_Glaciers_R23p2-5.5km'!G162</f>
        <v>0.3075</v>
      </c>
      <c r="H162" s="170">
        <f>G162+'(3) MB_Glaciers_R23p2-5.5km'!H162</f>
        <v>0.307</v>
      </c>
      <c r="I162" s="170">
        <f>H162+'(3) MB_Glaciers_R23p2-5.5km'!I162</f>
        <v>0.30649999999999999</v>
      </c>
      <c r="J162" s="170">
        <f>I162+'(3) MB_Glaciers_R23p2-5.5km'!J162</f>
        <v>0.27600000000000002</v>
      </c>
      <c r="K162" s="170">
        <f>J162+'(3) MB_Glaciers_R23p2-5.5km'!K162</f>
        <v>0.28550000000000003</v>
      </c>
      <c r="L162" s="170">
        <f>K162+'(3) MB_Glaciers_R23p2-5.5km'!L162</f>
        <v>0.14500000000000002</v>
      </c>
      <c r="M162" s="170">
        <f>L162+'(3) MB_Glaciers_R23p2-5.5km'!M162</f>
        <v>3.4500000000000017E-2</v>
      </c>
      <c r="N162" s="170">
        <f>M162+'(3) MB_Glaciers_R23p2-5.5km'!N162</f>
        <v>4.0000000000000174E-3</v>
      </c>
      <c r="O162" s="170">
        <f>N162+'(3) MB_Glaciers_R23p2-5.5km'!O162</f>
        <v>0.21350000000000002</v>
      </c>
      <c r="P162" s="170">
        <f>O162+'(3) MB_Glaciers_R23p2-5.5km'!P162</f>
        <v>0.35299999999999998</v>
      </c>
      <c r="Q162" s="170">
        <f>P162+'(3) MB_Glaciers_R23p2-5.5km'!Q162</f>
        <v>0.31074099999999999</v>
      </c>
      <c r="R162" s="170">
        <f>Q162+'(3) MB_Glaciers_R23p2-5.5km'!R162</f>
        <v>0.49868299999999999</v>
      </c>
      <c r="S162" s="170">
        <f>R162+'(3) MB_Glaciers_R23p2-5.5km'!S162</f>
        <v>0.45868549999999997</v>
      </c>
      <c r="T162" s="170">
        <f>S162+'(3) MB_Glaciers_R23p2-5.5km'!T162</f>
        <v>0.40562249999999994</v>
      </c>
      <c r="U162" s="170">
        <f>T162+'(3) MB_Glaciers_R23p2-5.5km'!U162</f>
        <v>0.29964499999999994</v>
      </c>
      <c r="V162" s="170">
        <f>U162+'(3) MB_Glaciers_R23p2-5.5km'!V162</f>
        <v>0.30964749999999996</v>
      </c>
      <c r="W162" s="170">
        <f>V162+'(3) MB_Glaciers_R23p2-5.5km'!W162</f>
        <v>0.30527949999999993</v>
      </c>
      <c r="X162" s="170">
        <f>W162+'(3) MB_Glaciers_R23p2-5.5km'!X162</f>
        <v>0.27618749999999992</v>
      </c>
      <c r="Y162" s="170">
        <f>X162+'(3) MB_Glaciers_R23p2-5.5km'!Y162</f>
        <v>0.2923714999999999</v>
      </c>
      <c r="Z162" s="170">
        <f>Y162+'(3) MB_Glaciers_R23p2-5.5km'!Z162</f>
        <v>7.5741999999999865E-2</v>
      </c>
      <c r="AA162" s="170">
        <f>Z162+'(3) MB_Glaciers_R23p2-5.5km'!AA162</f>
        <v>9.2226999999999851E-2</v>
      </c>
      <c r="AB162" s="170">
        <f>AA162+'(3) MB_Glaciers_R23p2-5.5km'!AB162</f>
        <v>6.2129499999999838E-2</v>
      </c>
      <c r="AC162" s="170">
        <f>AB162+'(3) MB_Glaciers_R23p2-5.5km'!AC162</f>
        <v>6.8012499999999837E-2</v>
      </c>
      <c r="AD162" s="170">
        <f>AC162+'(3) MB_Glaciers_R23p2-5.5km'!AD162</f>
        <v>1.228749999999984E-2</v>
      </c>
      <c r="AE162" s="170">
        <f>AD162+'(3) MB_Glaciers_R23p2-5.5km'!AE162</f>
        <v>-0.11791050000000017</v>
      </c>
      <c r="AF162" s="170">
        <f>AE162+'(3) MB_Glaciers_R23p2-5.5km'!AF162</f>
        <v>-9.2581500000000178E-2</v>
      </c>
      <c r="AG162" s="170">
        <f>AF162+'(3) MB_Glaciers_R23p2-5.5km'!AG162</f>
        <v>-0.1772525000000002</v>
      </c>
      <c r="AH162" s="170">
        <f>AG162+'(3) MB_Glaciers_R23p2-5.5km'!AH162</f>
        <v>-6.1923500000000214E-2</v>
      </c>
      <c r="AI162" s="170">
        <f>AH162+'(3) MB_Glaciers_R23p2-5.5km'!AI162</f>
        <v>-0.18649400000000022</v>
      </c>
      <c r="AJ162" s="170">
        <f>AI162+'(3) MB_Glaciers_R23p2-5.5km'!AJ162</f>
        <v>-0.2610645000000002</v>
      </c>
      <c r="AK162" s="170">
        <f>AJ162+'(3) MB_Glaciers_R23p2-5.5km'!AK162</f>
        <v>-0.2956350000000002</v>
      </c>
      <c r="AL162" s="170">
        <f>AK162+'(3) MB_Glaciers_R23p2-5.5km'!AL162</f>
        <v>-0.40678850000000022</v>
      </c>
      <c r="AM162" s="170">
        <f>AL162+'(3) MB_Glaciers_R23p2-5.5km'!AM162</f>
        <v>-0.39914800000000022</v>
      </c>
      <c r="AN162" s="170">
        <f>AM162+'(3) MB_Glaciers_R23p2-5.5km'!AN162</f>
        <v>-0.35854250000000021</v>
      </c>
      <c r="AO162" s="170">
        <f>AN162+'(3) MB_Glaciers_R23p2-5.5km'!AO162</f>
        <v>-0.46396700000000024</v>
      </c>
      <c r="AP162" s="170">
        <f>AO162+'(3) MB_Glaciers_R23p2-5.5km'!AP162</f>
        <v>-0.55527050000000022</v>
      </c>
      <c r="AQ162" s="170">
        <f>AP162+'(3) MB_Glaciers_R23p2-5.5km'!AQ162</f>
        <v>-0.62707650000000026</v>
      </c>
      <c r="AR162" s="170">
        <f>AQ162+'(3) MB_Glaciers_R23p2-5.5km'!AR162</f>
        <v>-0.77737500000000026</v>
      </c>
      <c r="AS162" s="170">
        <f>AR162+'(3) MB_Glaciers_R23p2-5.5km'!AS162</f>
        <v>-0.77812600000000032</v>
      </c>
      <c r="AT162" s="170">
        <f>AS162+'(3) MB_Glaciers_R23p2-5.5km'!AT162</f>
        <v>-0.74375150000000034</v>
      </c>
      <c r="AU162" s="170">
        <f>AT162+'(3) MB_Glaciers_R23p2-5.5km'!AU162</f>
        <v>-0.72611050000000033</v>
      </c>
      <c r="AV162" s="170">
        <f>AU162+'(3) MB_Glaciers_R23p2-5.5km'!AV162</f>
        <v>-0.71992700000000032</v>
      </c>
      <c r="AW162" s="2">
        <f>AV162+'(3) MB_Glaciers_R23p2-5.5km'!AW162</f>
        <v>-0.5330400000000004</v>
      </c>
      <c r="BB162" s="2">
        <f>SQRT('(5) year_D_R23p2-5.5km'!BN160^2+'(5) year_D_R23p2-5.5km'!$M160^2)</f>
        <v>0.11195203860248322</v>
      </c>
      <c r="BC162" s="2">
        <f>SQRT(SUMSQ('(3) MB_Glaciers_R23p2-5.5km'!$BD162:BE162))</f>
        <v>0.15224011008940885</v>
      </c>
      <c r="BD162" s="2">
        <f>SQRT(SUMSQ('(3) MB_Glaciers_R23p2-5.5km'!$BD162:BF162))</f>
        <v>0.17940337723078975</v>
      </c>
      <c r="BE162" s="2">
        <f>SQRT(SUMSQ('(3) MB_Glaciers_R23p2-5.5km'!$BD162:BG162))</f>
        <v>0.19938361091092008</v>
      </c>
      <c r="BF162" s="2">
        <f>SQRT(SUMSQ('(3) MB_Glaciers_R23p2-5.5km'!$BD162:BH162))</f>
        <v>0.21469338960311743</v>
      </c>
      <c r="BG162" s="2">
        <f>SQRT(SUMSQ('(3) MB_Glaciers_R23p2-5.5km'!$BD162:BI162))</f>
        <v>0.22663818747421985</v>
      </c>
      <c r="BH162" s="2">
        <f>SQRT(SUMSQ('(3) MB_Glaciers_R23p2-5.5km'!$BD162:BJ162))</f>
        <v>0.23609760490208351</v>
      </c>
      <c r="BI162" s="2">
        <f>SQRT(SUMSQ('(3) MB_Glaciers_R23p2-5.5km'!$BD162:BK162))</f>
        <v>0.24363152222296772</v>
      </c>
      <c r="BJ162" s="2">
        <f>SQRT(SUMSQ('(3) MB_Glaciers_R23p2-5.5km'!$BD162:BL162))</f>
        <v>0.24967695757751432</v>
      </c>
      <c r="BK162" s="2">
        <f>SQRT(SUMSQ('(3) MB_Glaciers_R23p2-5.5km'!$BD162:BM162))</f>
        <v>0.25458895171569756</v>
      </c>
      <c r="BL162" s="2">
        <f>SQRT(SUMSQ('(3) MB_Glaciers_R23p2-5.5km'!$BD162:BN162))</f>
        <v>0.25864853961688528</v>
      </c>
      <c r="BM162" s="2">
        <f>SQRT(SUMSQ('(3) MB_Glaciers_R23p2-5.5km'!$BD162:BO162))</f>
        <v>0.2621172901748815</v>
      </c>
      <c r="BN162" s="2">
        <f>SQRT(SUMSQ('(3) MB_Glaciers_R23p2-5.5km'!$BD162:BP162))</f>
        <v>0.26523001713834399</v>
      </c>
      <c r="BO162" s="2">
        <f>SQRT(SUMSQ('(3) MB_Glaciers_R23p2-5.5km'!$BD162:BQ162))</f>
        <v>0.268203823659941</v>
      </c>
      <c r="BP162" s="2">
        <f>SQRT(SUMSQ('(3) MB_Glaciers_R23p2-5.5km'!$BD162:BR162))</f>
        <v>0.27071213541162353</v>
      </c>
      <c r="BQ162" s="2">
        <f>SQRT(SUMSQ('(3) MB_Glaciers_R23p2-5.5km'!$BD162:BS162))</f>
        <v>0.27309751667987875</v>
      </c>
      <c r="BR162" s="2">
        <f>SQRT(SUMSQ('(3) MB_Glaciers_R23p2-5.5km'!$BD162:BT162))</f>
        <v>0.27628887174923805</v>
      </c>
      <c r="BS162" s="2">
        <f>SQRT(SUMSQ('(3) MB_Glaciers_R23p2-5.5km'!$BD162:BU162))</f>
        <v>0.27876626636606006</v>
      </c>
      <c r="BT162" s="2">
        <f>SQRT(SUMSQ('(3) MB_Glaciers_R23p2-5.5km'!$BD162:BV162))</f>
        <v>0.28143282076776605</v>
      </c>
      <c r="BU162" s="2">
        <f>SQRT(SUMSQ('(3) MB_Glaciers_R23p2-5.5km'!$BD162:BW162))</f>
        <v>0.28422202669789193</v>
      </c>
      <c r="BV162" s="2">
        <f>SQRT(SUMSQ('(3) MB_Glaciers_R23p2-5.5km'!$BD162:BX162))</f>
        <v>0.29041842985018695</v>
      </c>
      <c r="BW162" s="2">
        <f>SQRT(SUMSQ('(3) MB_Glaciers_R23p2-5.5km'!$BD162:BY162))</f>
        <v>0.29553041206226671</v>
      </c>
      <c r="BX162" s="2">
        <f>SQRT(SUMSQ('(3) MB_Glaciers_R23p2-5.5km'!$BD162:BZ162))</f>
        <v>0.29947473377581713</v>
      </c>
      <c r="BY162" s="2">
        <f>SQRT(SUMSQ('(3) MB_Glaciers_R23p2-5.5km'!$BD162:CA162))</f>
        <v>0.30473563313607477</v>
      </c>
      <c r="BZ162" s="2">
        <f>SQRT(SUMSQ('(3) MB_Glaciers_R23p2-5.5km'!$BD162:CB162))</f>
        <v>0.30753875792077268</v>
      </c>
      <c r="CA162" s="2">
        <f>SQRT(SUMSQ('(3) MB_Glaciers_R23p2-5.5km'!$BD162:CC162))</f>
        <v>0.31113486419231356</v>
      </c>
      <c r="CB162" s="2">
        <f>SQRT(SUMSQ('(3) MB_Glaciers_R23p2-5.5km'!$BD162:CD162))</f>
        <v>0.3159761963756369</v>
      </c>
      <c r="CC162" s="2">
        <f>SQRT(SUMSQ('(3) MB_Glaciers_R23p2-5.5km'!$BD162:CE162))</f>
        <v>0.32096713354599937</v>
      </c>
      <c r="CD162" s="2">
        <f>SQRT(SUMSQ('(3) MB_Glaciers_R23p2-5.5km'!$BD162:CF162))</f>
        <v>0.32455303047882755</v>
      </c>
      <c r="CE162" s="2">
        <f>SQRT(SUMSQ('(3) MB_Glaciers_R23p2-5.5km'!$BD162:CG162))</f>
        <v>0.32668140788594896</v>
      </c>
      <c r="CF162" s="2">
        <f>SQRT(SUMSQ('(3) MB_Glaciers_R23p2-5.5km'!$BD162:CH162))</f>
        <v>0.32881390145773548</v>
      </c>
      <c r="CG162" s="2">
        <f>SQRT(SUMSQ('(3) MB_Glaciers_R23p2-5.5km'!$BD162:CI162))</f>
        <v>0.33099548858488642</v>
      </c>
      <c r="CH162" s="2">
        <f>SQRT(SUMSQ('(3) MB_Glaciers_R23p2-5.5km'!$BD162:CJ162))</f>
        <v>0.33315910153239703</v>
      </c>
      <c r="CI162" s="2">
        <f>SQRT(SUMSQ('(3) MB_Glaciers_R23p2-5.5km'!$BD162:CK162))</f>
        <v>0.33524673857007553</v>
      </c>
      <c r="CJ162" s="2">
        <f>SQRT(SUMSQ('(3) MB_Glaciers_R23p2-5.5km'!$BD162:CL162))</f>
        <v>0.33728707393179863</v>
      </c>
      <c r="CK162" s="2">
        <f>SQRT(SUMSQ('(3) MB_Glaciers_R23p2-5.5km'!$BD162:CM162))</f>
        <v>0.33913759768516943</v>
      </c>
      <c r="CL162" s="2">
        <f>SQRT(SUMSQ('(3) MB_Glaciers_R23p2-5.5km'!$BD162:CN162))</f>
        <v>0.34111640941738491</v>
      </c>
      <c r="CM162" s="2">
        <f>SQRT(SUMSQ('(3) MB_Glaciers_R23p2-5.5km'!$BD162:CO162))</f>
        <v>0.34338588114669399</v>
      </c>
      <c r="CN162" s="2">
        <f>SQRT(SUMSQ('(3) MB_Glaciers_R23p2-5.5km'!$BD162:CP162))</f>
        <v>0.3457986083878723</v>
      </c>
      <c r="CO162" s="2">
        <f>SQRT(SUMSQ('(3) MB_Glaciers_R23p2-5.5km'!$BD162:CQ162))</f>
        <v>0.3489630926898758</v>
      </c>
      <c r="CP162" s="2">
        <f>SQRT(SUMSQ('(3) MB_Glaciers_R23p2-5.5km'!$BD162:CR162))</f>
        <v>0.35208269121991609</v>
      </c>
      <c r="CQ162" s="2">
        <f>SQRT(SUMSQ('(3) MB_Glaciers_R23p2-5.5km'!$BD162:CS162))</f>
        <v>0.35510268288312213</v>
      </c>
      <c r="CR162" s="2">
        <f>SQRT(SUMSQ('(3) MB_Glaciers_R23p2-5.5km'!$BD162:CT162))</f>
        <v>0.35768908337145955</v>
      </c>
      <c r="CS162" s="2">
        <f>SQRT(SUMSQ('(3) MB_Glaciers_R23p2-5.5km'!$BD162:CU162))</f>
        <v>0.36000810873767308</v>
      </c>
      <c r="CT162" s="2">
        <f>SQRT(SUMSQ('(3) MB_Glaciers_R23p2-5.5km'!$BD162:CV162))</f>
        <v>0.36258322165716533</v>
      </c>
      <c r="CU162" s="2">
        <f>SQRT(SUMSQ('(3) MB_Glaciers_R23p2-5.5km'!$BD162:CW162))</f>
        <v>0.3647799164643008</v>
      </c>
      <c r="CV162" s="2">
        <f>SQRT(SUMSQ('(3) MB_Glaciers_R23p2-5.5km'!$BD162:CX162))</f>
        <v>0.36695708283284101</v>
      </c>
    </row>
    <row r="163" spans="1:100" x14ac:dyDescent="0.2">
      <c r="A163" s="169" t="s">
        <v>47</v>
      </c>
      <c r="B163" s="3" t="s">
        <v>243</v>
      </c>
      <c r="C163" s="170">
        <f>'(3) MB_Glaciers_R23p2-5.5km'!C163</f>
        <v>4.3083036000000003</v>
      </c>
      <c r="D163" s="170">
        <f>C163+'(3) MB_Glaciers_R23p2-5.5km'!D163</f>
        <v>8.1666072000000014</v>
      </c>
      <c r="E163" s="170">
        <f>D163+'(3) MB_Glaciers_R23p2-5.5km'!E163</f>
        <v>7.8949108000000017</v>
      </c>
      <c r="F163" s="170">
        <f>E163+'(3) MB_Glaciers_R23p2-5.5km'!F163</f>
        <v>7.6832144000000024</v>
      </c>
      <c r="G163" s="170">
        <f>F163+'(3) MB_Glaciers_R23p2-5.5km'!G163</f>
        <v>12.741518000000003</v>
      </c>
      <c r="H163" s="170">
        <f>G163+'(3) MB_Glaciers_R23p2-5.5km'!H163</f>
        <v>14.929821600000004</v>
      </c>
      <c r="I163" s="170">
        <f>H163+'(3) MB_Glaciers_R23p2-5.5km'!I163</f>
        <v>16.038125200000003</v>
      </c>
      <c r="J163" s="170">
        <f>I163+'(3) MB_Glaciers_R23p2-5.5km'!J163</f>
        <v>16.146428800000002</v>
      </c>
      <c r="K163" s="170">
        <f>J163+'(3) MB_Glaciers_R23p2-5.5km'!K163</f>
        <v>18.144732400000002</v>
      </c>
      <c r="L163" s="170">
        <f>K163+'(3) MB_Glaciers_R23p2-5.5km'!L163</f>
        <v>16.003036000000002</v>
      </c>
      <c r="M163" s="170">
        <f>L163+'(3) MB_Glaciers_R23p2-5.5km'!M163</f>
        <v>14.531339600000003</v>
      </c>
      <c r="N163" s="170">
        <f>M163+'(3) MB_Glaciers_R23p2-5.5km'!N163</f>
        <v>15.249643200000003</v>
      </c>
      <c r="O163" s="170">
        <f>N163+'(3) MB_Glaciers_R23p2-5.5km'!O163</f>
        <v>22.167946800000003</v>
      </c>
      <c r="P163" s="170">
        <f>O163+'(3) MB_Glaciers_R23p2-5.5km'!P163</f>
        <v>27.806250400000003</v>
      </c>
      <c r="Q163" s="170">
        <f>P163+'(3) MB_Glaciers_R23p2-5.5km'!Q163</f>
        <v>27.265057000000006</v>
      </c>
      <c r="R163" s="170">
        <f>Q163+'(3) MB_Glaciers_R23p2-5.5km'!R163</f>
        <v>32.004757000000005</v>
      </c>
      <c r="S163" s="170">
        <f>R163+'(3) MB_Glaciers_R23p2-5.5km'!S163</f>
        <v>31.795463000000005</v>
      </c>
      <c r="T163" s="170">
        <f>S163+'(3) MB_Glaciers_R23p2-5.5km'!T163</f>
        <v>31.405722300000008</v>
      </c>
      <c r="U163" s="170">
        <f>T163+'(3) MB_Glaciers_R23p2-5.5km'!U163</f>
        <v>30.923926346700007</v>
      </c>
      <c r="V163" s="170">
        <f>U163+'(3) MB_Glaciers_R23p2-5.5km'!V163</f>
        <v>33.84336788440001</v>
      </c>
      <c r="W163" s="170">
        <f>V163+'(3) MB_Glaciers_R23p2-5.5km'!W163</f>
        <v>36.646651475400006</v>
      </c>
      <c r="X163" s="170">
        <f>W163+'(3) MB_Glaciers_R23p2-5.5km'!X163</f>
        <v>37.891870667600003</v>
      </c>
      <c r="Y163" s="170">
        <f>X163+'(3) MB_Glaciers_R23p2-5.5km'!Y163</f>
        <v>40.888953058600002</v>
      </c>
      <c r="Z163" s="170">
        <f>Y163+'(3) MB_Glaciers_R23p2-5.5km'!Z163</f>
        <v>37.766122135800003</v>
      </c>
      <c r="AA163" s="170">
        <f>Z163+'(3) MB_Glaciers_R23p2-5.5km'!AA163</f>
        <v>40.002869263800008</v>
      </c>
      <c r="AB163" s="170">
        <f>AA163+'(3) MB_Glaciers_R23p2-5.5km'!AB163</f>
        <v>42.742946976300004</v>
      </c>
      <c r="AC163" s="170">
        <f>AB163+'(3) MB_Glaciers_R23p2-5.5km'!AC163</f>
        <v>45.454940772699999</v>
      </c>
      <c r="AD163" s="170">
        <f>AC163+'(3) MB_Glaciers_R23p2-5.5km'!AD163</f>
        <v>47.375126655499997</v>
      </c>
      <c r="AE163" s="170">
        <f>AD163+'(3) MB_Glaciers_R23p2-5.5km'!AE163</f>
        <v>46.938048234500002</v>
      </c>
      <c r="AF163" s="170">
        <f>AE163+'(3) MB_Glaciers_R23p2-5.5km'!AF163</f>
        <v>48.8088131883</v>
      </c>
      <c r="AG163" s="170">
        <f>AF163+'(3) MB_Glaciers_R23p2-5.5km'!AG163</f>
        <v>47.9442029195</v>
      </c>
      <c r="AH163" s="170">
        <f>AG163+'(3) MB_Glaciers_R23p2-5.5km'!AH163</f>
        <v>54.653701412800004</v>
      </c>
      <c r="AI163" s="170">
        <f>AH163+'(3) MB_Glaciers_R23p2-5.5km'!AI163</f>
        <v>53.697324516900004</v>
      </c>
      <c r="AJ163" s="170">
        <f>AI163+'(3) MB_Glaciers_R23p2-5.5km'!AJ163</f>
        <v>54.795281223900005</v>
      </c>
      <c r="AK163" s="170">
        <f>AJ163+'(3) MB_Glaciers_R23p2-5.5km'!AK163</f>
        <v>55.462564391900003</v>
      </c>
      <c r="AL163" s="170">
        <f>AK163+'(3) MB_Glaciers_R23p2-5.5km'!AL163</f>
        <v>54.341389346200003</v>
      </c>
      <c r="AM163" s="170">
        <f>AL163+'(3) MB_Glaciers_R23p2-5.5km'!AM163</f>
        <v>55.902652320200005</v>
      </c>
      <c r="AN163" s="170">
        <f>AM163+'(3) MB_Glaciers_R23p2-5.5km'!AN163</f>
        <v>59.836722705800007</v>
      </c>
      <c r="AO163" s="170">
        <f>AN163+'(3) MB_Glaciers_R23p2-5.5km'!AO163</f>
        <v>59.548196564600005</v>
      </c>
      <c r="AP163" s="170">
        <f>AO163+'(3) MB_Glaciers_R23p2-5.5km'!AP163</f>
        <v>58.973812881100002</v>
      </c>
      <c r="AQ163" s="170">
        <f>AP163+'(3) MB_Glaciers_R23p2-5.5km'!AQ163</f>
        <v>58.742546243500001</v>
      </c>
      <c r="AR163" s="170">
        <f>AQ163+'(3) MB_Glaciers_R23p2-5.5km'!AR163</f>
        <v>56.691687123100003</v>
      </c>
      <c r="AS163" s="170">
        <f>AR163+'(3) MB_Glaciers_R23p2-5.5km'!AS163</f>
        <v>58.277245321000002</v>
      </c>
      <c r="AT163" s="170">
        <f>AS163+'(3) MB_Glaciers_R23p2-5.5km'!AT163</f>
        <v>61.363907074000004</v>
      </c>
      <c r="AU163" s="170">
        <f>AT163+'(3) MB_Glaciers_R23p2-5.5km'!AU163</f>
        <v>64.781740386199999</v>
      </c>
      <c r="AV163" s="170">
        <f>AU163+'(3) MB_Glaciers_R23p2-5.5km'!AV163</f>
        <v>67.365350443599993</v>
      </c>
      <c r="AW163" s="2">
        <f>AV163+'(3) MB_Glaciers_R23p2-5.5km'!AW163</f>
        <v>73.422615151799988</v>
      </c>
      <c r="BB163" s="2">
        <f>SQRT('(5) year_D_R23p2-5.5km'!BN161^2+'(5) year_D_R23p2-5.5km'!$M161^2)</f>
        <v>8.6033526442743113</v>
      </c>
      <c r="BC163" s="2">
        <f>SQRT(SUMSQ('(3) MB_Glaciers_R23p2-5.5km'!$BD163:BE163))</f>
        <v>11.605439636090923</v>
      </c>
      <c r="BD163" s="2">
        <f>SQRT(SUMSQ('(3) MB_Glaciers_R23p2-5.5km'!$BD163:BF163))</f>
        <v>13.558713444802656</v>
      </c>
      <c r="BE163" s="2">
        <f>SQRT(SUMSQ('(3) MB_Glaciers_R23p2-5.5km'!$BD163:BG163))</f>
        <v>14.941640737070811</v>
      </c>
      <c r="BF163" s="2">
        <f>SQRT(SUMSQ('(3) MB_Glaciers_R23p2-5.5km'!$BD163:BH163))</f>
        <v>15.95009062397612</v>
      </c>
      <c r="BG163" s="2">
        <f>SQRT(SUMSQ('(3) MB_Glaciers_R23p2-5.5km'!$BD163:BI163))</f>
        <v>16.689340969747782</v>
      </c>
      <c r="BH163" s="2">
        <f>SQRT(SUMSQ('(3) MB_Glaciers_R23p2-5.5km'!$BD163:BJ163))</f>
        <v>17.226919710082143</v>
      </c>
      <c r="BI163" s="2">
        <f>SQRT(SUMSQ('(3) MB_Glaciers_R23p2-5.5km'!$BD163:BK163))</f>
        <v>17.612293045074722</v>
      </c>
      <c r="BJ163" s="2">
        <f>SQRT(SUMSQ('(3) MB_Glaciers_R23p2-5.5km'!$BD163:BL163))</f>
        <v>17.882119520238476</v>
      </c>
      <c r="BK163" s="2">
        <f>SQRT(SUMSQ('(3) MB_Glaciers_R23p2-5.5km'!$BD163:BM163))</f>
        <v>18.062128782459528</v>
      </c>
      <c r="BL163" s="2">
        <f>SQRT(SUMSQ('(3) MB_Glaciers_R23p2-5.5km'!$BD163:BN163))</f>
        <v>18.174759875430432</v>
      </c>
      <c r="BM163" s="2">
        <f>SQRT(SUMSQ('(3) MB_Glaciers_R23p2-5.5km'!$BD163:BO163))</f>
        <v>18.239367844177263</v>
      </c>
      <c r="BN163" s="2">
        <f>SQRT(SUMSQ('(3) MB_Glaciers_R23p2-5.5km'!$BD163:BP163))</f>
        <v>18.270576434724116</v>
      </c>
      <c r="BO163" s="2">
        <f>SQRT(SUMSQ('(3) MB_Glaciers_R23p2-5.5km'!$BD163:BQ163))</f>
        <v>18.285515361605636</v>
      </c>
      <c r="BP163" s="2">
        <f>SQRT(SUMSQ('(3) MB_Glaciers_R23p2-5.5km'!$BD163:BR163))</f>
        <v>18.299516073357776</v>
      </c>
      <c r="BQ163" s="2">
        <f>SQRT(SUMSQ('(3) MB_Glaciers_R23p2-5.5km'!$BD163:BS163))</f>
        <v>18.315805763880533</v>
      </c>
      <c r="BR163" s="2">
        <f>SQRT(SUMSQ('(3) MB_Glaciers_R23p2-5.5km'!$BD163:BT163))</f>
        <v>18.330173323856464</v>
      </c>
      <c r="BS163" s="2">
        <f>SQRT(SUMSQ('(3) MB_Glaciers_R23p2-5.5km'!$BD163:BU163))</f>
        <v>18.344280871151536</v>
      </c>
      <c r="BT163" s="2">
        <f>SQRT(SUMSQ('(3) MB_Glaciers_R23p2-5.5km'!$BD163:BV163))</f>
        <v>18.359154797269529</v>
      </c>
      <c r="BU163" s="2">
        <f>SQRT(SUMSQ('(3) MB_Glaciers_R23p2-5.5km'!$BD163:BW163))</f>
        <v>18.372319583096061</v>
      </c>
      <c r="BV163" s="2">
        <f>SQRT(SUMSQ('(3) MB_Glaciers_R23p2-5.5km'!$BD163:BX163))</f>
        <v>18.388123732518402</v>
      </c>
      <c r="BW163" s="2">
        <f>SQRT(SUMSQ('(3) MB_Glaciers_R23p2-5.5km'!$BD163:BY163))</f>
        <v>18.409078773102333</v>
      </c>
      <c r="BX163" s="2">
        <f>SQRT(SUMSQ('(3) MB_Glaciers_R23p2-5.5km'!$BD163:BZ163))</f>
        <v>18.42386726236003</v>
      </c>
      <c r="BY163" s="2">
        <f>SQRT(SUMSQ('(3) MB_Glaciers_R23p2-5.5km'!$BD163:CA163))</f>
        <v>18.44250092673165</v>
      </c>
      <c r="BZ163" s="2">
        <f>SQRT(SUMSQ('(3) MB_Glaciers_R23p2-5.5km'!$BD163:CB163))</f>
        <v>18.457140568375831</v>
      </c>
      <c r="CA163" s="2">
        <f>SQRT(SUMSQ('(3) MB_Glaciers_R23p2-5.5km'!$BD163:CC163))</f>
        <v>18.472547762060138</v>
      </c>
      <c r="CB163" s="2">
        <f>SQRT(SUMSQ('(3) MB_Glaciers_R23p2-5.5km'!$BD163:CD163))</f>
        <v>18.488092977946668</v>
      </c>
      <c r="CC163" s="2">
        <f>SQRT(SUMSQ('(3) MB_Glaciers_R23p2-5.5km'!$BD163:CE163))</f>
        <v>18.514966460378805</v>
      </c>
      <c r="CD163" s="2">
        <f>SQRT(SUMSQ('(3) MB_Glaciers_R23p2-5.5km'!$BD163:CF163))</f>
        <v>18.534029456660932</v>
      </c>
      <c r="CE163" s="2">
        <f>SQRT(SUMSQ('(3) MB_Glaciers_R23p2-5.5km'!$BD163:CG163))</f>
        <v>18.552762052030417</v>
      </c>
      <c r="CF163" s="2">
        <f>SQRT(SUMSQ('(3) MB_Glaciers_R23p2-5.5km'!$BD163:CH163))</f>
        <v>18.573166928312109</v>
      </c>
      <c r="CG163" s="2">
        <f>SQRT(SUMSQ('(3) MB_Glaciers_R23p2-5.5km'!$BD163:CI163))</f>
        <v>18.590276978485257</v>
      </c>
      <c r="CH163" s="2">
        <f>SQRT(SUMSQ('(3) MB_Glaciers_R23p2-5.5km'!$BD163:CJ163))</f>
        <v>18.607095347994044</v>
      </c>
      <c r="CI163" s="2">
        <f>SQRT(SUMSQ('(3) MB_Glaciers_R23p2-5.5km'!$BD163:CK163))</f>
        <v>18.625808306808128</v>
      </c>
      <c r="CJ163" s="2">
        <f>SQRT(SUMSQ('(3) MB_Glaciers_R23p2-5.5km'!$BD163:CL163))</f>
        <v>18.643849916112138</v>
      </c>
      <c r="CK163" s="2">
        <f>SQRT(SUMSQ('(3) MB_Glaciers_R23p2-5.5km'!$BD163:CM163))</f>
        <v>18.662151332674444</v>
      </c>
      <c r="CL163" s="2">
        <f>SQRT(SUMSQ('(3) MB_Glaciers_R23p2-5.5km'!$BD163:CN163))</f>
        <v>18.678017266640442</v>
      </c>
      <c r="CM163" s="2">
        <f>SQRT(SUMSQ('(3) MB_Glaciers_R23p2-5.5km'!$BD163:CO163))</f>
        <v>18.69649491587338</v>
      </c>
      <c r="CN163" s="2">
        <f>SQRT(SUMSQ('(3) MB_Glaciers_R23p2-5.5km'!$BD163:CP163))</f>
        <v>18.715340419109204</v>
      </c>
      <c r="CO163" s="2">
        <f>SQRT(SUMSQ('(3) MB_Glaciers_R23p2-5.5km'!$BD163:CQ163))</f>
        <v>18.734721798322461</v>
      </c>
      <c r="CP163" s="2">
        <f>SQRT(SUMSQ('(3) MB_Glaciers_R23p2-5.5km'!$BD163:CR163))</f>
        <v>18.752660741202835</v>
      </c>
      <c r="CQ163" s="2">
        <f>SQRT(SUMSQ('(3) MB_Glaciers_R23p2-5.5km'!$BD163:CS163))</f>
        <v>18.770128954214382</v>
      </c>
      <c r="CR163" s="2">
        <f>SQRT(SUMSQ('(3) MB_Glaciers_R23p2-5.5km'!$BD163:CT163))</f>
        <v>18.788397823787935</v>
      </c>
      <c r="CS163" s="2">
        <f>SQRT(SUMSQ('(3) MB_Glaciers_R23p2-5.5km'!$BD163:CU163))</f>
        <v>18.806292695932846</v>
      </c>
      <c r="CT163" s="2">
        <f>SQRT(SUMSQ('(3) MB_Glaciers_R23p2-5.5km'!$BD163:CV163))</f>
        <v>18.823973151678654</v>
      </c>
      <c r="CU163" s="2">
        <f>SQRT(SUMSQ('(3) MB_Glaciers_R23p2-5.5km'!$BD163:CW163))</f>
        <v>18.841506987990314</v>
      </c>
      <c r="CV163" s="2">
        <f>SQRT(SUMSQ('(3) MB_Glaciers_R23p2-5.5km'!$BD163:CX163))</f>
        <v>18.861526650980419</v>
      </c>
    </row>
    <row r="164" spans="1:100" x14ac:dyDescent="0.2">
      <c r="A164" s="169" t="s">
        <v>48</v>
      </c>
      <c r="B164" s="3" t="s">
        <v>243</v>
      </c>
      <c r="C164" s="170">
        <f>'(3) MB_Glaciers_R23p2-5.5km'!C164</f>
        <v>1.4192</v>
      </c>
      <c r="D164" s="170">
        <f>C164+'(3) MB_Glaciers_R23p2-5.5km'!D164</f>
        <v>3.2584</v>
      </c>
      <c r="E164" s="170">
        <f>D164+'(3) MB_Glaciers_R23p2-5.5km'!E164</f>
        <v>3.2875999999999999</v>
      </c>
      <c r="F164" s="170">
        <f>E164+'(3) MB_Glaciers_R23p2-5.5km'!F164</f>
        <v>2.7267999999999999</v>
      </c>
      <c r="G164" s="170">
        <f>F164+'(3) MB_Glaciers_R23p2-5.5km'!G164</f>
        <v>4.7560000000000002</v>
      </c>
      <c r="H164" s="170">
        <f>G164+'(3) MB_Glaciers_R23p2-5.5km'!H164</f>
        <v>5.3352000000000004</v>
      </c>
      <c r="I164" s="170">
        <f>H164+'(3) MB_Glaciers_R23p2-5.5km'!I164</f>
        <v>5.7644000000000002</v>
      </c>
      <c r="J164" s="170">
        <f>I164+'(3) MB_Glaciers_R23p2-5.5km'!J164</f>
        <v>5.3836000000000004</v>
      </c>
      <c r="K164" s="170">
        <f>J164+'(3) MB_Glaciers_R23p2-5.5km'!K164</f>
        <v>6.1928000000000001</v>
      </c>
      <c r="L164" s="170">
        <f>K164+'(3) MB_Glaciers_R23p2-5.5km'!L164</f>
        <v>3.9220000000000002</v>
      </c>
      <c r="M164" s="170">
        <f>L164+'(3) MB_Glaciers_R23p2-5.5km'!M164</f>
        <v>2.2112000000000003</v>
      </c>
      <c r="N164" s="170">
        <f>M164+'(3) MB_Glaciers_R23p2-5.5km'!N164</f>
        <v>2.6304000000000003</v>
      </c>
      <c r="O164" s="170">
        <f>N164+'(3) MB_Glaciers_R23p2-5.5km'!O164</f>
        <v>6.1696000000000009</v>
      </c>
      <c r="P164" s="170">
        <f>O164+'(3) MB_Glaciers_R23p2-5.5km'!P164</f>
        <v>8.2788000000000004</v>
      </c>
      <c r="Q164" s="170">
        <f>P164+'(3) MB_Glaciers_R23p2-5.5km'!Q164</f>
        <v>7.7839192000000006</v>
      </c>
      <c r="R164" s="170">
        <f>Q164+'(3) MB_Glaciers_R23p2-5.5km'!R164</f>
        <v>9.9745480000000004</v>
      </c>
      <c r="S164" s="170">
        <f>R164+'(3) MB_Glaciers_R23p2-5.5km'!S164</f>
        <v>8.7290536000000003</v>
      </c>
      <c r="T164" s="170">
        <f>S164+'(3) MB_Glaciers_R23p2-5.5km'!T164</f>
        <v>7.7794768000000003</v>
      </c>
      <c r="U164" s="170">
        <f>T164+'(3) MB_Glaciers_R23p2-5.5km'!U164</f>
        <v>6.1272479999999998</v>
      </c>
      <c r="V164" s="170">
        <f>U164+'(3) MB_Glaciers_R23p2-5.5km'!V164</f>
        <v>5.7131824</v>
      </c>
      <c r="W164" s="170">
        <f>V164+'(3) MB_Glaciers_R23p2-5.5km'!W164</f>
        <v>5.4672800000000006</v>
      </c>
      <c r="X164" s="170">
        <f>W164+'(3) MB_Glaciers_R23p2-5.5km'!X164</f>
        <v>6.629744800000001</v>
      </c>
      <c r="Y164" s="170">
        <f>X164+'(3) MB_Glaciers_R23p2-5.5km'!Y164</f>
        <v>7.8185360000000008</v>
      </c>
      <c r="Z164" s="170">
        <f>Y164+'(3) MB_Glaciers_R23p2-5.5km'!Z164</f>
        <v>5.2456944000000014</v>
      </c>
      <c r="AA164" s="170">
        <f>Z164+'(3) MB_Glaciers_R23p2-5.5km'!AA164</f>
        <v>5.3091792000000018</v>
      </c>
      <c r="AB164" s="170">
        <f>AA164+'(3) MB_Glaciers_R23p2-5.5km'!AB164</f>
        <v>5.8832784000000018</v>
      </c>
      <c r="AC164" s="170">
        <f>AB164+'(3) MB_Glaciers_R23p2-5.5km'!AC164</f>
        <v>5.3083976000000019</v>
      </c>
      <c r="AD164" s="170">
        <f>AC164+'(3) MB_Glaciers_R23p2-5.5km'!AD164</f>
        <v>5.2345368000000025</v>
      </c>
      <c r="AE164" s="170">
        <f>AD164+'(3) MB_Glaciers_R23p2-5.5km'!AE164</f>
        <v>3.5616960000000031</v>
      </c>
      <c r="AF164" s="170">
        <f>AE164+'(3) MB_Glaciers_R23p2-5.5km'!AF164</f>
        <v>2.7598752000000033</v>
      </c>
      <c r="AG164" s="170">
        <f>AF164+'(3) MB_Glaciers_R23p2-5.5km'!AG164</f>
        <v>2.2005032000000035</v>
      </c>
      <c r="AH164" s="170">
        <f>AG164+'(3) MB_Glaciers_R23p2-5.5km'!AH164</f>
        <v>4.0135800000000037</v>
      </c>
      <c r="AI164" s="170">
        <f>AH164+'(3) MB_Glaciers_R23p2-5.5km'!AI164</f>
        <v>1.3070648000000036</v>
      </c>
      <c r="AJ164" s="170">
        <f>AI164+'(3) MB_Glaciers_R23p2-5.5km'!AJ164</f>
        <v>-1.2070015999999963</v>
      </c>
      <c r="AK164" s="170">
        <f>AJ164+'(3) MB_Glaciers_R23p2-5.5km'!AK164</f>
        <v>-2.8486191999999964</v>
      </c>
      <c r="AL164" s="170">
        <f>AK164+'(3) MB_Glaciers_R23p2-5.5km'!AL164</f>
        <v>-5.969419999999996</v>
      </c>
      <c r="AM164" s="170">
        <f>AL164+'(3) MB_Glaciers_R23p2-5.5km'!AM164</f>
        <v>-6.2516495999999959</v>
      </c>
      <c r="AN164" s="170">
        <f>AM164+'(3) MB_Glaciers_R23p2-5.5km'!AN164</f>
        <v>-5.0385727999999954</v>
      </c>
      <c r="AO164" s="170">
        <f>AN164+'(3) MB_Glaciers_R23p2-5.5km'!AO164</f>
        <v>-7.0830471999999958</v>
      </c>
      <c r="AP164" s="170">
        <f>AO164+'(3) MB_Glaciers_R23p2-5.5km'!AP164</f>
        <v>-8.8713991999999955</v>
      </c>
      <c r="AQ164" s="170">
        <f>AP164+'(3) MB_Glaciers_R23p2-5.5km'!AQ164</f>
        <v>-11.553628799999995</v>
      </c>
      <c r="AR164" s="170">
        <f>AQ164+'(3) MB_Glaciers_R23p2-5.5km'!AR164</f>
        <v>-15.009735999999995</v>
      </c>
      <c r="AS164" s="170">
        <f>AR164+'(3) MB_Glaciers_R23p2-5.5km'!AS164</f>
        <v>-15.483597599999994</v>
      </c>
      <c r="AT164" s="170">
        <f>AS164+'(3) MB_Glaciers_R23p2-5.5km'!AT164</f>
        <v>-15.639295999999995</v>
      </c>
      <c r="AU164" s="170">
        <f>AT164+'(3) MB_Glaciers_R23p2-5.5km'!AU164</f>
        <v>-15.840095999999994</v>
      </c>
      <c r="AV164" s="170">
        <f>AU164+'(3) MB_Glaciers_R23p2-5.5km'!AV164</f>
        <v>-16.686814399999992</v>
      </c>
      <c r="AW164" s="2">
        <f>AV164+'(3) MB_Glaciers_R23p2-5.5km'!AW164</f>
        <v>-14.282103199999991</v>
      </c>
      <c r="BB164" s="2">
        <f>SQRT('(5) year_D_R23p2-5.5km'!BN162^2+'(5) year_D_R23p2-5.5km'!$M162^2)</f>
        <v>2.2940307145470307</v>
      </c>
      <c r="BC164" s="2">
        <f>SQRT(SUMSQ('(3) MB_Glaciers_R23p2-5.5km'!$BD164:BE164))</f>
        <v>3.1206636652373598</v>
      </c>
      <c r="BD164" s="2">
        <f>SQRT(SUMSQ('(3) MB_Glaciers_R23p2-5.5km'!$BD164:BF164))</f>
        <v>3.6766404179875365</v>
      </c>
      <c r="BE164" s="2">
        <f>SQRT(SUMSQ('(3) MB_Glaciers_R23p2-5.5km'!$BD164:BG164))</f>
        <v>4.0862694710499463</v>
      </c>
      <c r="BF164" s="2">
        <f>SQRT(SUMSQ('(3) MB_Glaciers_R23p2-5.5km'!$BD164:BH164))</f>
        <v>4.3999416927368999</v>
      </c>
      <c r="BG164" s="2">
        <f>SQRT(SUMSQ('(3) MB_Glaciers_R23p2-5.5km'!$BD164:BI164))</f>
        <v>4.6444942545757648</v>
      </c>
      <c r="BH164" s="2">
        <f>SQRT(SUMSQ('(3) MB_Glaciers_R23p2-5.5km'!$BD164:BJ164))</f>
        <v>4.8374694601254875</v>
      </c>
      <c r="BI164" s="2">
        <f>SQRT(SUMSQ('(3) MB_Glaciers_R23p2-5.5km'!$BD164:BK164))</f>
        <v>4.9905707434921762</v>
      </c>
      <c r="BJ164" s="2">
        <f>SQRT(SUMSQ('(3) MB_Glaciers_R23p2-5.5km'!$BD164:BL164))</f>
        <v>5.1129479554900463</v>
      </c>
      <c r="BK164" s="2">
        <f>SQRT(SUMSQ('(3) MB_Glaciers_R23p2-5.5km'!$BD164:BM164))</f>
        <v>5.2114189095392502</v>
      </c>
      <c r="BL164" s="2">
        <f>SQRT(SUMSQ('(3) MB_Glaciers_R23p2-5.5km'!$BD164:BN164))</f>
        <v>5.2917022112443215</v>
      </c>
      <c r="BM164" s="2">
        <f>SQRT(SUMSQ('(3) MB_Glaciers_R23p2-5.5km'!$BD164:BO164))</f>
        <v>5.3590883454960156</v>
      </c>
      <c r="BN164" s="2">
        <f>SQRT(SUMSQ('(3) MB_Glaciers_R23p2-5.5km'!$BD164:BP164))</f>
        <v>5.4185913351158064</v>
      </c>
      <c r="BO164" s="2">
        <f>SQRT(SUMSQ('(3) MB_Glaciers_R23p2-5.5km'!$BD164:BQ164))</f>
        <v>5.4751816856905187</v>
      </c>
      <c r="BP164" s="2">
        <f>SQRT(SUMSQ('(3) MB_Glaciers_R23p2-5.5km'!$BD164:BR164))</f>
        <v>5.5374409503035498</v>
      </c>
      <c r="BQ164" s="2">
        <f>SQRT(SUMSQ('(3) MB_Glaciers_R23p2-5.5km'!$BD164:BS164))</f>
        <v>5.594358070925618</v>
      </c>
      <c r="BR164" s="2">
        <f>SQRT(SUMSQ('(3) MB_Glaciers_R23p2-5.5km'!$BD164:BT164))</f>
        <v>5.6471474707967424</v>
      </c>
      <c r="BS164" s="2">
        <f>SQRT(SUMSQ('(3) MB_Glaciers_R23p2-5.5km'!$BD164:BU164))</f>
        <v>5.695019642366681</v>
      </c>
      <c r="BT164" s="2">
        <f>SQRT(SUMSQ('(3) MB_Glaciers_R23p2-5.5km'!$BD164:BV164))</f>
        <v>5.7477631747005917</v>
      </c>
      <c r="BU164" s="2">
        <f>SQRT(SUMSQ('(3) MB_Glaciers_R23p2-5.5km'!$BD164:BW164))</f>
        <v>5.8001756495921386</v>
      </c>
      <c r="BV164" s="2">
        <f>SQRT(SUMSQ('(3) MB_Glaciers_R23p2-5.5km'!$BD164:BX164))</f>
        <v>5.8503640306427105</v>
      </c>
      <c r="BW164" s="2">
        <f>SQRT(SUMSQ('(3) MB_Glaciers_R23p2-5.5km'!$BD164:BY164))</f>
        <v>5.8998185516054562</v>
      </c>
      <c r="BX164" s="2">
        <f>SQRT(SUMSQ('(3) MB_Glaciers_R23p2-5.5km'!$BD164:BZ164))</f>
        <v>5.9496962172018266</v>
      </c>
      <c r="BY164" s="2">
        <f>SQRT(SUMSQ('(3) MB_Glaciers_R23p2-5.5km'!$BD164:CA164))</f>
        <v>5.9967536099452792</v>
      </c>
      <c r="BZ164" s="2">
        <f>SQRT(SUMSQ('(3) MB_Glaciers_R23p2-5.5km'!$BD164:CB164))</f>
        <v>6.0436602670798605</v>
      </c>
      <c r="CA164" s="2">
        <f>SQRT(SUMSQ('(3) MB_Glaciers_R23p2-5.5km'!$BD164:CC164))</f>
        <v>6.1032302554363813</v>
      </c>
      <c r="CB164" s="2">
        <f>SQRT(SUMSQ('(3) MB_Glaciers_R23p2-5.5km'!$BD164:CD164))</f>
        <v>6.1602761371044998</v>
      </c>
      <c r="CC164" s="2">
        <f>SQRT(SUMSQ('(3) MB_Glaciers_R23p2-5.5km'!$BD164:CE164))</f>
        <v>6.2158598964133871</v>
      </c>
      <c r="CD164" s="2">
        <f>SQRT(SUMSQ('(3) MB_Glaciers_R23p2-5.5km'!$BD164:CF164))</f>
        <v>6.2671336138700031</v>
      </c>
      <c r="CE164" s="2">
        <f>SQRT(SUMSQ('(3) MB_Glaciers_R23p2-5.5km'!$BD164:CG164))</f>
        <v>6.3169505188584578</v>
      </c>
      <c r="CF164" s="2">
        <f>SQRT(SUMSQ('(3) MB_Glaciers_R23p2-5.5km'!$BD164:CH164))</f>
        <v>6.3659688140375836</v>
      </c>
      <c r="CG164" s="2">
        <f>SQRT(SUMSQ('(3) MB_Glaciers_R23p2-5.5km'!$BD164:CI164))</f>
        <v>6.4150032078873869</v>
      </c>
      <c r="CH164" s="2">
        <f>SQRT(SUMSQ('(3) MB_Glaciers_R23p2-5.5km'!$BD164:CJ164))</f>
        <v>6.4628093106390851</v>
      </c>
      <c r="CI164" s="2">
        <f>SQRT(SUMSQ('(3) MB_Glaciers_R23p2-5.5km'!$BD164:CK164))</f>
        <v>6.5080150868839768</v>
      </c>
      <c r="CJ164" s="2">
        <f>SQRT(SUMSQ('(3) MB_Glaciers_R23p2-5.5km'!$BD164:CL164))</f>
        <v>6.5521159168678373</v>
      </c>
      <c r="CK164" s="2">
        <f>SQRT(SUMSQ('(3) MB_Glaciers_R23p2-5.5km'!$BD164:CM164))</f>
        <v>6.5984321889394222</v>
      </c>
      <c r="CL164" s="2">
        <f>SQRT(SUMSQ('(3) MB_Glaciers_R23p2-5.5km'!$BD164:CN164))</f>
        <v>6.6431545774923046</v>
      </c>
      <c r="CM164" s="2">
        <f>SQRT(SUMSQ('(3) MB_Glaciers_R23p2-5.5km'!$BD164:CO164))</f>
        <v>6.6869088575771345</v>
      </c>
      <c r="CN164" s="2">
        <f>SQRT(SUMSQ('(3) MB_Glaciers_R23p2-5.5km'!$BD164:CP164))</f>
        <v>6.7292333462195213</v>
      </c>
      <c r="CO164" s="2">
        <f>SQRT(SUMSQ('(3) MB_Glaciers_R23p2-5.5km'!$BD164:CQ164))</f>
        <v>6.7714648199748311</v>
      </c>
      <c r="CP164" s="2">
        <f>SQRT(SUMSQ('(3) MB_Glaciers_R23p2-5.5km'!$BD164:CR164))</f>
        <v>6.8131946711243705</v>
      </c>
      <c r="CQ164" s="2">
        <f>SQRT(SUMSQ('(3) MB_Glaciers_R23p2-5.5km'!$BD164:CS164))</f>
        <v>6.85330901643799</v>
      </c>
      <c r="CR164" s="2">
        <f>SQRT(SUMSQ('(3) MB_Glaciers_R23p2-5.5km'!$BD164:CT164))</f>
        <v>6.8973580439344744</v>
      </c>
      <c r="CS164" s="2">
        <f>SQRT(SUMSQ('(3) MB_Glaciers_R23p2-5.5km'!$BD164:CU164))</f>
        <v>6.9405748478649238</v>
      </c>
      <c r="CT164" s="2">
        <f>SQRT(SUMSQ('(3) MB_Glaciers_R23p2-5.5km'!$BD164:CV164))</f>
        <v>6.9853868508555026</v>
      </c>
      <c r="CU164" s="2">
        <f>SQRT(SUMSQ('(3) MB_Glaciers_R23p2-5.5km'!$BD164:CW164))</f>
        <v>7.0295565910690918</v>
      </c>
      <c r="CV164" s="2">
        <f>SQRT(SUMSQ('(3) MB_Glaciers_R23p2-5.5km'!$BD164:CX164))</f>
        <v>7.0790895095484734</v>
      </c>
    </row>
    <row r="165" spans="1:100" x14ac:dyDescent="0.2">
      <c r="A165" s="169" t="s">
        <v>59</v>
      </c>
      <c r="B165" s="3" t="s">
        <v>243</v>
      </c>
      <c r="C165" s="170">
        <f>'(3) MB_Glaciers_R23p2-5.5km'!C165</f>
        <v>1.6997888000000008</v>
      </c>
      <c r="D165" s="170">
        <f>C165+'(3) MB_Glaciers_R23p2-5.5km'!D165</f>
        <v>2.8695776000000013</v>
      </c>
      <c r="E165" s="170">
        <f>D165+'(3) MB_Glaciers_R23p2-5.5km'!E165</f>
        <v>3.2593664000000016</v>
      </c>
      <c r="F165" s="170">
        <f>E165+'(3) MB_Glaciers_R23p2-5.5km'!F165</f>
        <v>2.8991552000000018</v>
      </c>
      <c r="G165" s="170">
        <f>F165+'(3) MB_Glaciers_R23p2-5.5km'!G165</f>
        <v>4.4589440000000025</v>
      </c>
      <c r="H165" s="170">
        <f>G165+'(3) MB_Glaciers_R23p2-5.5km'!H165</f>
        <v>4.7387328000000029</v>
      </c>
      <c r="I165" s="170">
        <f>H165+'(3) MB_Glaciers_R23p2-5.5km'!I165</f>
        <v>5.2285216000000032</v>
      </c>
      <c r="J165" s="170">
        <f>I165+'(3) MB_Glaciers_R23p2-5.5km'!J165</f>
        <v>4.9883104000000031</v>
      </c>
      <c r="K165" s="170">
        <f>J165+'(3) MB_Glaciers_R23p2-5.5km'!K165</f>
        <v>5.7280992000000026</v>
      </c>
      <c r="L165" s="170">
        <f>K165+'(3) MB_Glaciers_R23p2-5.5km'!L165</f>
        <v>4.3878880000000029</v>
      </c>
      <c r="M165" s="170">
        <f>L165+'(3) MB_Glaciers_R23p2-5.5km'!M165</f>
        <v>3.5176768000000034</v>
      </c>
      <c r="N165" s="170">
        <f>M165+'(3) MB_Glaciers_R23p2-5.5km'!N165</f>
        <v>3.9074656000000036</v>
      </c>
      <c r="O165" s="170">
        <f>N165+'(3) MB_Glaciers_R23p2-5.5km'!O165</f>
        <v>6.0772544000000046</v>
      </c>
      <c r="P165" s="170">
        <f>O165+'(3) MB_Glaciers_R23p2-5.5km'!P165</f>
        <v>7.8970432000000041</v>
      </c>
      <c r="Q165" s="170">
        <f>P165+'(3) MB_Glaciers_R23p2-5.5km'!Q165</f>
        <v>8.0366432000000039</v>
      </c>
      <c r="R165" s="170">
        <f>Q165+'(3) MB_Glaciers_R23p2-5.5km'!R165</f>
        <v>9.5198912000000036</v>
      </c>
      <c r="S165" s="170">
        <f>R165+'(3) MB_Glaciers_R23p2-5.5km'!S165</f>
        <v>9.0525728000000036</v>
      </c>
      <c r="T165" s="170">
        <f>S165+'(3) MB_Glaciers_R23p2-5.5km'!T165</f>
        <v>8.7687136000000034</v>
      </c>
      <c r="U165" s="170">
        <f>T165+'(3) MB_Glaciers_R23p2-5.5km'!U165</f>
        <v>8.8175584000000029</v>
      </c>
      <c r="V165" s="170">
        <f>U165+'(3) MB_Glaciers_R23p2-5.5km'!V165</f>
        <v>9.3827028736000031</v>
      </c>
      <c r="W165" s="170">
        <f>V165+'(3) MB_Glaciers_R23p2-5.5km'!W165</f>
        <v>10.070915865600004</v>
      </c>
      <c r="X165" s="170">
        <f>W165+'(3) MB_Glaciers_R23p2-5.5km'!X165</f>
        <v>11.040112102400004</v>
      </c>
      <c r="Y165" s="170">
        <f>X165+'(3) MB_Glaciers_R23p2-5.5km'!Y165</f>
        <v>12.447086592000003</v>
      </c>
      <c r="Z165" s="170">
        <f>Y165+'(3) MB_Glaciers_R23p2-5.5km'!Z165</f>
        <v>10.758461894400003</v>
      </c>
      <c r="AA165" s="170">
        <f>Z165+'(3) MB_Glaciers_R23p2-5.5km'!AA165</f>
        <v>10.751364832000004</v>
      </c>
      <c r="AB165" s="170">
        <f>AA165+'(3) MB_Glaciers_R23p2-5.5km'!AB165</f>
        <v>11.283232915200005</v>
      </c>
      <c r="AC165" s="170">
        <f>AB165+'(3) MB_Glaciers_R23p2-5.5km'!AC165</f>
        <v>11.295100998400006</v>
      </c>
      <c r="AD165" s="170">
        <f>AC165+'(3) MB_Glaciers_R23p2-5.5km'!AD165</f>
        <v>11.940491302400007</v>
      </c>
      <c r="AE165" s="170">
        <f>AD165+'(3) MB_Glaciers_R23p2-5.5km'!AE165</f>
        <v>11.422951398400008</v>
      </c>
      <c r="AF165" s="170">
        <f>AE165+'(3) MB_Glaciers_R23p2-5.5km'!AF165</f>
        <v>11.282871014400008</v>
      </c>
      <c r="AG165" s="170">
        <f>AF165+'(3) MB_Glaciers_R23p2-5.5km'!AG165</f>
        <v>10.646830195200009</v>
      </c>
      <c r="AH165" s="170">
        <f>AG165+'(3) MB_Glaciers_R23p2-5.5km'!AH165</f>
        <v>13.032306483200008</v>
      </c>
      <c r="AI165" s="170">
        <f>AH165+'(3) MB_Glaciers_R23p2-5.5km'!AI165</f>
        <v>12.494541804800008</v>
      </c>
      <c r="AJ165" s="170">
        <f>AI165+'(3) MB_Glaciers_R23p2-5.5km'!AJ165</f>
        <v>11.753787097600007</v>
      </c>
      <c r="AK165" s="170">
        <f>AJ165+'(3) MB_Glaciers_R23p2-5.5km'!AK165</f>
        <v>11.130603891200007</v>
      </c>
      <c r="AL165" s="170">
        <f>AK165+'(3) MB_Glaciers_R23p2-5.5km'!AL165</f>
        <v>9.9774206848000073</v>
      </c>
      <c r="AM165" s="170">
        <f>AL165+'(3) MB_Glaciers_R23p2-5.5km'!AM165</f>
        <v>10.637755545600008</v>
      </c>
      <c r="AN165" s="170">
        <f>AM165+'(3) MB_Glaciers_R23p2-5.5km'!AN165</f>
        <v>12.764933683200008</v>
      </c>
      <c r="AO165" s="170">
        <f>AN165+'(3) MB_Glaciers_R23p2-5.5km'!AO165</f>
        <v>11.944798585600008</v>
      </c>
      <c r="AP165" s="170">
        <f>AO165+'(3) MB_Glaciers_R23p2-5.5km'!AP165</f>
        <v>11.886796051200008</v>
      </c>
      <c r="AQ165" s="170">
        <f>AP165+'(3) MB_Glaciers_R23p2-5.5km'!AQ165</f>
        <v>11.285636793600009</v>
      </c>
      <c r="AR165" s="170">
        <f>AQ165+'(3) MB_Glaciers_R23p2-5.5km'!AR165</f>
        <v>9.899766822400009</v>
      </c>
      <c r="AS165" s="170">
        <f>AR165+'(3) MB_Glaciers_R23p2-5.5km'!AS165</f>
        <v>10.168800422400009</v>
      </c>
      <c r="AT165" s="170">
        <f>AS165+'(3) MB_Glaciers_R23p2-5.5km'!AT165</f>
        <v>10.932655833600009</v>
      </c>
      <c r="AU165" s="170">
        <f>AT165+'(3) MB_Glaciers_R23p2-5.5km'!AU165</f>
        <v>11.892621235200009</v>
      </c>
      <c r="AV165" s="170">
        <f>AU165+'(3) MB_Glaciers_R23p2-5.5km'!AV165</f>
        <v>12.934925235200009</v>
      </c>
      <c r="AW165" s="2">
        <f>AV165+'(3) MB_Glaciers_R23p2-5.5km'!AW165</f>
        <v>15.326404569600008</v>
      </c>
      <c r="BB165" s="2">
        <f>SQRT('(5) year_D_R23p2-5.5km'!BN163^2+'(5) year_D_R23p2-5.5km'!$M163^2)</f>
        <v>3.0958009580098169</v>
      </c>
      <c r="BC165" s="2">
        <f>SQRT(SUMSQ('(3) MB_Glaciers_R23p2-5.5km'!$BD165:BE165))</f>
        <v>4.1752349472620578</v>
      </c>
      <c r="BD165" s="2">
        <f>SQRT(SUMSQ('(3) MB_Glaciers_R23p2-5.5km'!$BD165:BF165))</f>
        <v>4.8786592127817343</v>
      </c>
      <c r="BE165" s="2">
        <f>SQRT(SUMSQ('(3) MB_Glaciers_R23p2-5.5km'!$BD165:BG165))</f>
        <v>5.3762089990955735</v>
      </c>
      <c r="BF165" s="2">
        <f>SQRT(SUMSQ('(3) MB_Glaciers_R23p2-5.5km'!$BD165:BH165))</f>
        <v>5.7375133674299885</v>
      </c>
      <c r="BG165" s="2">
        <f>SQRT(SUMSQ('(3) MB_Glaciers_R23p2-5.5km'!$BD165:BI165))</f>
        <v>6.0019717770911436</v>
      </c>
      <c r="BH165" s="2">
        <f>SQRT(SUMSQ('(3) MB_Glaciers_R23p2-5.5km'!$BD165:BJ165))</f>
        <v>6.1947142688261581</v>
      </c>
      <c r="BI165" s="2">
        <f>SQRT(SUMSQ('(3) MB_Glaciers_R23p2-5.5km'!$BD165:BK165))</f>
        <v>6.3332925976916048</v>
      </c>
      <c r="BJ165" s="2">
        <f>SQRT(SUMSQ('(3) MB_Glaciers_R23p2-5.5km'!$BD165:BL165))</f>
        <v>6.4295886610849422</v>
      </c>
      <c r="BK165" s="2">
        <f>SQRT(SUMSQ('(3) MB_Glaciers_R23p2-5.5km'!$BD165:BM165))</f>
        <v>6.4940587323696324</v>
      </c>
      <c r="BL165" s="2">
        <f>SQRT(SUMSQ('(3) MB_Glaciers_R23p2-5.5km'!$BD165:BN165))</f>
        <v>6.5346216912626343</v>
      </c>
      <c r="BM165" s="2">
        <f>SQRT(SUMSQ('(3) MB_Glaciers_R23p2-5.5km'!$BD165:BO165))</f>
        <v>6.5578352248412273</v>
      </c>
      <c r="BN165" s="2">
        <f>SQRT(SUMSQ('(3) MB_Glaciers_R23p2-5.5km'!$BD165:BP165))</f>
        <v>6.5697704961423682</v>
      </c>
      <c r="BO165" s="2">
        <f>SQRT(SUMSQ('(3) MB_Glaciers_R23p2-5.5km'!$BD165:BQ165))</f>
        <v>6.5770363397379086</v>
      </c>
      <c r="BP165" s="2">
        <f>SQRT(SUMSQ('(3) MB_Glaciers_R23p2-5.5km'!$BD165:BR165))</f>
        <v>6.5848791225807872</v>
      </c>
      <c r="BQ165" s="2">
        <f>SQRT(SUMSQ('(3) MB_Glaciers_R23p2-5.5km'!$BD165:BS165))</f>
        <v>6.5958401130325974</v>
      </c>
      <c r="BR165" s="2">
        <f>SQRT(SUMSQ('(3) MB_Glaciers_R23p2-5.5km'!$BD165:BT165))</f>
        <v>6.6036230469552573</v>
      </c>
      <c r="BS165" s="2">
        <f>SQRT(SUMSQ('(3) MB_Glaciers_R23p2-5.5km'!$BD165:BU165))</f>
        <v>6.6122129377680219</v>
      </c>
      <c r="BT165" s="2">
        <f>SQRT(SUMSQ('(3) MB_Glaciers_R23p2-5.5km'!$BD165:BV165))</f>
        <v>6.6194465118956343</v>
      </c>
      <c r="BU165" s="2">
        <f>SQRT(SUMSQ('(3) MB_Glaciers_R23p2-5.5km'!$BD165:BW165))</f>
        <v>6.6280248830312205</v>
      </c>
      <c r="BV165" s="2">
        <f>SQRT(SUMSQ('(3) MB_Glaciers_R23p2-5.5km'!$BD165:BX165))</f>
        <v>6.6350086866388036</v>
      </c>
      <c r="BW165" s="2">
        <f>SQRT(SUMSQ('(3) MB_Glaciers_R23p2-5.5km'!$BD165:BY165))</f>
        <v>6.6433444892573226</v>
      </c>
      <c r="BX165" s="2">
        <f>SQRT(SUMSQ('(3) MB_Glaciers_R23p2-5.5km'!$BD165:BZ165))</f>
        <v>6.6518249582200681</v>
      </c>
      <c r="BY165" s="2">
        <f>SQRT(SUMSQ('(3) MB_Glaciers_R23p2-5.5km'!$BD165:CA165))</f>
        <v>6.66010268384015</v>
      </c>
      <c r="BZ165" s="2">
        <f>SQRT(SUMSQ('(3) MB_Glaciers_R23p2-5.5km'!$BD165:CB165))</f>
        <v>6.6661981100747054</v>
      </c>
      <c r="CA165" s="2">
        <f>SQRT(SUMSQ('(3) MB_Glaciers_R23p2-5.5km'!$BD165:CC165))</f>
        <v>6.6781269070579699</v>
      </c>
      <c r="CB165" s="2">
        <f>SQRT(SUMSQ('(3) MB_Glaciers_R23p2-5.5km'!$BD165:CD165))</f>
        <v>6.6910125282267598</v>
      </c>
      <c r="CC165" s="2">
        <f>SQRT(SUMSQ('(3) MB_Glaciers_R23p2-5.5km'!$BD165:CE165))</f>
        <v>6.7013970451798555</v>
      </c>
      <c r="CD165" s="2">
        <f>SQRT(SUMSQ('(3) MB_Glaciers_R23p2-5.5km'!$BD165:CF165))</f>
        <v>6.7125345421055655</v>
      </c>
      <c r="CE165" s="2">
        <f>SQRT(SUMSQ('(3) MB_Glaciers_R23p2-5.5km'!$BD165:CG165))</f>
        <v>6.7223323869507521</v>
      </c>
      <c r="CF165" s="2">
        <f>SQRT(SUMSQ('(3) MB_Glaciers_R23p2-5.5km'!$BD165:CH165))</f>
        <v>6.7282214197906756</v>
      </c>
      <c r="CG165" s="2">
        <f>SQRT(SUMSQ('(3) MB_Glaciers_R23p2-5.5km'!$BD165:CI165))</f>
        <v>6.7354570249873174</v>
      </c>
      <c r="CH165" s="2">
        <f>SQRT(SUMSQ('(3) MB_Glaciers_R23p2-5.5km'!$BD165:CJ165))</f>
        <v>6.74239768346935</v>
      </c>
      <c r="CI165" s="2">
        <f>SQRT(SUMSQ('(3) MB_Glaciers_R23p2-5.5km'!$BD165:CK165))</f>
        <v>6.7488017700026157</v>
      </c>
      <c r="CJ165" s="2">
        <f>SQRT(SUMSQ('(3) MB_Glaciers_R23p2-5.5km'!$BD165:CL165))</f>
        <v>6.7562472290691797</v>
      </c>
      <c r="CK165" s="2">
        <f>SQRT(SUMSQ('(3) MB_Glaciers_R23p2-5.5km'!$BD165:CM165))</f>
        <v>6.763833984356233</v>
      </c>
      <c r="CL165" s="2">
        <f>SQRT(SUMSQ('(3) MB_Glaciers_R23p2-5.5km'!$BD165:CN165))</f>
        <v>6.7723599362300781</v>
      </c>
      <c r="CM165" s="2">
        <f>SQRT(SUMSQ('(3) MB_Glaciers_R23p2-5.5km'!$BD165:CO165))</f>
        <v>6.7812441593711439</v>
      </c>
      <c r="CN165" s="2">
        <f>SQRT(SUMSQ('(3) MB_Glaciers_R23p2-5.5km'!$BD165:CP165))</f>
        <v>6.7897272588197026</v>
      </c>
      <c r="CO165" s="2">
        <f>SQRT(SUMSQ('(3) MB_Glaciers_R23p2-5.5km'!$BD165:CQ165))</f>
        <v>6.7985554804297097</v>
      </c>
      <c r="CP165" s="2">
        <f>SQRT(SUMSQ('(3) MB_Glaciers_R23p2-5.5km'!$BD165:CR165))</f>
        <v>6.8072576226647383</v>
      </c>
      <c r="CQ165" s="2">
        <f>SQRT(SUMSQ('(3) MB_Glaciers_R23p2-5.5km'!$BD165:CS165))</f>
        <v>6.8150012049911943</v>
      </c>
      <c r="CR165" s="2">
        <f>SQRT(SUMSQ('(3) MB_Glaciers_R23p2-5.5km'!$BD165:CT165))</f>
        <v>6.8221472323401438</v>
      </c>
      <c r="CS165" s="2">
        <f>SQRT(SUMSQ('(3) MB_Glaciers_R23p2-5.5km'!$BD165:CU165))</f>
        <v>6.8298872093663432</v>
      </c>
      <c r="CT165" s="2">
        <f>SQRT(SUMSQ('(3) MB_Glaciers_R23p2-5.5km'!$BD165:CV165))</f>
        <v>6.8371382424515383</v>
      </c>
      <c r="CU165" s="2">
        <f>SQRT(SUMSQ('(3) MB_Glaciers_R23p2-5.5km'!$BD165:CW165))</f>
        <v>6.8441038985452307</v>
      </c>
      <c r="CV165" s="2">
        <f>SQRT(SUMSQ('(3) MB_Glaciers_R23p2-5.5km'!$BD165:CX165))</f>
        <v>6.8514194184419388</v>
      </c>
    </row>
    <row r="166" spans="1:100" x14ac:dyDescent="0.2">
      <c r="A166" s="169" t="s">
        <v>212</v>
      </c>
      <c r="B166" s="3" t="s">
        <v>243</v>
      </c>
      <c r="C166" s="170">
        <f>'(3) MB_Glaciers_R23p2-5.5km'!C166</f>
        <v>0.02</v>
      </c>
      <c r="D166" s="170">
        <f>C166+'(3) MB_Glaciers_R23p2-5.5km'!D166</f>
        <v>0.11</v>
      </c>
      <c r="E166" s="170">
        <f>D166+'(3) MB_Glaciers_R23p2-5.5km'!E166</f>
        <v>0.2</v>
      </c>
      <c r="F166" s="170">
        <f>E166+'(3) MB_Glaciers_R23p2-5.5km'!F166</f>
        <v>0.19</v>
      </c>
      <c r="G166" s="170">
        <f>F166+'(3) MB_Glaciers_R23p2-5.5km'!G166</f>
        <v>0.16</v>
      </c>
      <c r="H166" s="170">
        <f>G166+'(3) MB_Glaciers_R23p2-5.5km'!H166</f>
        <v>0.16</v>
      </c>
      <c r="I166" s="170">
        <f>H166+'(3) MB_Glaciers_R23p2-5.5km'!I166</f>
        <v>0.11</v>
      </c>
      <c r="J166" s="170">
        <f>I166+'(3) MB_Glaciers_R23p2-5.5km'!J166</f>
        <v>0.1</v>
      </c>
      <c r="K166" s="170">
        <f>J166+'(3) MB_Glaciers_R23p2-5.5km'!K166</f>
        <v>0.14000000000000001</v>
      </c>
      <c r="L166" s="170">
        <f>K166+'(3) MB_Glaciers_R23p2-5.5km'!L166</f>
        <v>5.0000000000000017E-2</v>
      </c>
      <c r="M166" s="170">
        <f>L166+'(3) MB_Glaciers_R23p2-5.5km'!M166</f>
        <v>0</v>
      </c>
      <c r="N166" s="170">
        <f>M166+'(3) MB_Glaciers_R23p2-5.5km'!N166</f>
        <v>0.06</v>
      </c>
      <c r="O166" s="170">
        <f>N166+'(3) MB_Glaciers_R23p2-5.5km'!O166</f>
        <v>0.16</v>
      </c>
      <c r="P166" s="170">
        <f>O166+'(3) MB_Glaciers_R23p2-5.5km'!P166</f>
        <v>0.15</v>
      </c>
      <c r="Q166" s="170">
        <f>P166+'(3) MB_Glaciers_R23p2-5.5km'!Q166</f>
        <v>0.12</v>
      </c>
      <c r="R166" s="170">
        <f>Q166+'(3) MB_Glaciers_R23p2-5.5km'!R166</f>
        <v>0.2</v>
      </c>
      <c r="S166" s="170">
        <f>R166+'(3) MB_Glaciers_R23p2-5.5km'!S166</f>
        <v>0.14000000000000001</v>
      </c>
      <c r="T166" s="170">
        <f>S166+'(3) MB_Glaciers_R23p2-5.5km'!T166</f>
        <v>0.1</v>
      </c>
      <c r="U166" s="170">
        <f>T166+'(3) MB_Glaciers_R23p2-5.5km'!U166</f>
        <v>0.1</v>
      </c>
      <c r="V166" s="170">
        <f>U166+'(3) MB_Glaciers_R23p2-5.5km'!V166</f>
        <v>0.08</v>
      </c>
      <c r="W166" s="170">
        <f>V166+'(3) MB_Glaciers_R23p2-5.5km'!W166</f>
        <v>7.0000000000000007E-2</v>
      </c>
      <c r="X166" s="170">
        <f>W166+'(3) MB_Glaciers_R23p2-5.5km'!X166</f>
        <v>0.19</v>
      </c>
      <c r="Y166" s="170">
        <f>X166+'(3) MB_Glaciers_R23p2-5.5km'!Y166</f>
        <v>0.31</v>
      </c>
      <c r="Z166" s="170">
        <f>Y166+'(3) MB_Glaciers_R23p2-5.5km'!Z166</f>
        <v>0.3</v>
      </c>
      <c r="AA166" s="170">
        <f>Z166+'(3) MB_Glaciers_R23p2-5.5km'!AA166</f>
        <v>0.18</v>
      </c>
      <c r="AB166" s="170">
        <f>AA166+'(3) MB_Glaciers_R23p2-5.5km'!AB166</f>
        <v>0.16</v>
      </c>
      <c r="AC166" s="170">
        <f>AB166+'(3) MB_Glaciers_R23p2-5.5km'!AC166</f>
        <v>0.13</v>
      </c>
      <c r="AD166" s="170">
        <f>AC166+'(3) MB_Glaciers_R23p2-5.5km'!AD166</f>
        <v>0.16</v>
      </c>
      <c r="AE166" s="170">
        <f>AD166+'(3) MB_Glaciers_R23p2-5.5km'!AE166</f>
        <v>0.18</v>
      </c>
      <c r="AF166" s="170">
        <f>AE166+'(3) MB_Glaciers_R23p2-5.5km'!AF166</f>
        <v>0.12</v>
      </c>
      <c r="AG166" s="170">
        <f>AF166+'(3) MB_Glaciers_R23p2-5.5km'!AG166</f>
        <v>4.9999999999999989E-2</v>
      </c>
      <c r="AH166" s="170">
        <f>AG166+'(3) MB_Glaciers_R23p2-5.5km'!AH166</f>
        <v>-4.0000000000000008E-2</v>
      </c>
      <c r="AI166" s="170">
        <f>AH166+'(3) MB_Glaciers_R23p2-5.5km'!AI166</f>
        <v>-0.12000000000000001</v>
      </c>
      <c r="AJ166" s="170">
        <f>AI166+'(3) MB_Glaciers_R23p2-5.5km'!AJ166</f>
        <v>-0.19</v>
      </c>
      <c r="AK166" s="170">
        <f>AJ166+'(3) MB_Glaciers_R23p2-5.5km'!AK166</f>
        <v>-0.24</v>
      </c>
      <c r="AL166" s="170">
        <f>AK166+'(3) MB_Glaciers_R23p2-5.5km'!AL166</f>
        <v>-0.28999999999999998</v>
      </c>
      <c r="AM166" s="170">
        <f>AL166+'(3) MB_Glaciers_R23p2-5.5km'!AM166</f>
        <v>-0.32999999999999996</v>
      </c>
      <c r="AN166" s="170">
        <f>AM166+'(3) MB_Glaciers_R23p2-5.5km'!AN166</f>
        <v>-0.30999999999999994</v>
      </c>
      <c r="AO166" s="170">
        <f>AN166+'(3) MB_Glaciers_R23p2-5.5km'!AO166</f>
        <v>-0.33999999999999997</v>
      </c>
      <c r="AP166" s="170">
        <f>AO166+'(3) MB_Glaciers_R23p2-5.5km'!AP166</f>
        <v>-0.39999999999999997</v>
      </c>
      <c r="AQ166" s="170">
        <f>AP166+'(3) MB_Glaciers_R23p2-5.5km'!AQ166</f>
        <v>-0.43999999999999995</v>
      </c>
      <c r="AR166" s="170">
        <f>AQ166+'(3) MB_Glaciers_R23p2-5.5km'!AR166</f>
        <v>-0.56999999999999995</v>
      </c>
      <c r="AS166" s="170">
        <f>AR166+'(3) MB_Glaciers_R23p2-5.5km'!AS166</f>
        <v>-0.51</v>
      </c>
      <c r="AT166" s="170">
        <f>AS166+'(3) MB_Glaciers_R23p2-5.5km'!AT166</f>
        <v>-0.45</v>
      </c>
      <c r="AU166" s="170">
        <f>AT166+'(3) MB_Glaciers_R23p2-5.5km'!AU166</f>
        <v>-0.39</v>
      </c>
      <c r="AV166" s="170">
        <f>AU166+'(3) MB_Glaciers_R23p2-5.5km'!AV166</f>
        <v>-0.41000000000000003</v>
      </c>
      <c r="AW166" s="2">
        <f>AV166+'(3) MB_Glaciers_R23p2-5.5km'!AW166</f>
        <v>-0.32000000000000006</v>
      </c>
      <c r="BB166" s="2">
        <f>SQRT('(5) year_D_R23p2-5.5km'!BN164^2+'(5) year_D_R23p2-5.5km'!$M164^2)</f>
        <v>1.7877901497496981E-3</v>
      </c>
      <c r="BC166" s="2">
        <f>SQRT(SUMSQ('(3) MB_Glaciers_R23p2-5.5km'!$BD166:BE166))</f>
        <v>2.5283170764530496E-3</v>
      </c>
      <c r="BD166" s="2">
        <f>SQRT(SUMSQ('(3) MB_Glaciers_R23p2-5.5km'!$BD166:BF166))</f>
        <v>3.0965433726376488E-3</v>
      </c>
      <c r="BE166" s="2">
        <f>SQRT(SUMSQ('(3) MB_Glaciers_R23p2-5.5km'!$BD166:BG166))</f>
        <v>3.5755802994993963E-3</v>
      </c>
      <c r="BF166" s="2">
        <f>SQRT(SUMSQ('(3) MB_Glaciers_R23p2-5.5km'!$BD166:BH166))</f>
        <v>3.9976203043448535E-3</v>
      </c>
      <c r="BG166" s="2">
        <f>SQRT(SUMSQ('(3) MB_Glaciers_R23p2-5.5km'!$BD166:BI166))</f>
        <v>4.3791736340606877E-3</v>
      </c>
      <c r="BH166" s="2">
        <f>SQRT(SUMSQ('(3) MB_Glaciers_R23p2-5.5km'!$BD166:BJ166))</f>
        <v>4.7300481326086243E-3</v>
      </c>
      <c r="BI166" s="2">
        <f>SQRT(SUMSQ('(3) MB_Glaciers_R23p2-5.5km'!$BD166:BK166))</f>
        <v>5.0566341529060992E-3</v>
      </c>
      <c r="BJ166" s="2">
        <f>SQRT(SUMSQ('(3) MB_Glaciers_R23p2-5.5km'!$BD166:BL166))</f>
        <v>5.3633704492490946E-3</v>
      </c>
      <c r="BK166" s="2">
        <f>SQRT(SUMSQ('(3) MB_Glaciers_R23p2-5.5km'!$BD166:BM166))</f>
        <v>5.6534888516225519E-3</v>
      </c>
      <c r="BL166" s="2">
        <f>SQRT(SUMSQ('(3) MB_Glaciers_R23p2-5.5km'!$BD166:BN166))</f>
        <v>5.9294291306130412E-3</v>
      </c>
      <c r="BM166" s="2">
        <f>SQRT(SUMSQ('(3) MB_Glaciers_R23p2-5.5km'!$BD166:BO166))</f>
        <v>6.1930867452752968E-3</v>
      </c>
      <c r="BN166" s="2">
        <f>SQRT(SUMSQ('(3) MB_Glaciers_R23p2-5.5km'!$BD166:BP166))</f>
        <v>6.4459690546919794E-3</v>
      </c>
      <c r="BO166" s="2">
        <f>SQRT(SUMSQ('(3) MB_Glaciers_R23p2-5.5km'!$BD166:BQ166))</f>
        <v>6.6892982198126479E-3</v>
      </c>
      <c r="BP166" s="2">
        <f>SQRT(SUMSQ('(3) MB_Glaciers_R23p2-5.5km'!$BD166:BR166))</f>
        <v>6.9240814764942437E-3</v>
      </c>
      <c r="BQ166" s="2">
        <f>SQRT(SUMSQ('(3) MB_Glaciers_R23p2-5.5km'!$BD166:BS166))</f>
        <v>7.1511605989987908E-3</v>
      </c>
      <c r="BR166" s="2">
        <f>SQRT(SUMSQ('(3) MB_Glaciers_R23p2-5.5km'!$BD166:BT166))</f>
        <v>7.3712476238568187E-3</v>
      </c>
      <c r="BS166" s="2">
        <f>SQRT(SUMSQ('(3) MB_Glaciers_R23p2-5.5km'!$BD166:BU166))</f>
        <v>7.5849512293591475E-3</v>
      </c>
      <c r="BT166" s="2">
        <f>SQRT(SUMSQ('(3) MB_Glaciers_R23p2-5.5km'!$BD166:BV166))</f>
        <v>7.7927965950163793E-3</v>
      </c>
      <c r="BU166" s="2">
        <f>SQRT(SUMSQ('(3) MB_Glaciers_R23p2-5.5km'!$BD166:BW166))</f>
        <v>7.9952406086897052E-3</v>
      </c>
      <c r="BV166" s="2">
        <f>SQRT(SUMSQ('(3) MB_Glaciers_R23p2-5.5km'!$BD166:BX166))</f>
        <v>8.1926836879244267E-3</v>
      </c>
      <c r="BW166" s="2">
        <f>SQRT(SUMSQ('(3) MB_Glaciers_R23p2-5.5km'!$BD166:BY166))</f>
        <v>8.3854790936430702E-3</v>
      </c>
      <c r="BX166" s="2">
        <f>SQRT(SUMSQ('(3) MB_Glaciers_R23p2-5.5km'!$BD166:BZ166))</f>
        <v>8.573940357237568E-3</v>
      </c>
      <c r="BY166" s="2">
        <f>SQRT(SUMSQ('(3) MB_Glaciers_R23p2-5.5km'!$BD166:CA166))</f>
        <v>8.758347268121372E-3</v>
      </c>
      <c r="BZ166" s="2">
        <f>SQRT(SUMSQ('(3) MB_Glaciers_R23p2-5.5km'!$BD166:CB166))</f>
        <v>8.9389507487484879E-3</v>
      </c>
      <c r="CA166" s="2">
        <f>SQRT(SUMSQ('(3) MB_Glaciers_R23p2-5.5km'!$BD166:CC166))</f>
        <v>9.1159768597826752E-3</v>
      </c>
      <c r="CB166" s="2">
        <f>SQRT(SUMSQ('(3) MB_Glaciers_R23p2-5.5km'!$BD166:CD166))</f>
        <v>9.2896301179129434E-3</v>
      </c>
      <c r="CC166" s="2">
        <f>SQRT(SUMSQ('(3) MB_Glaciers_R23p2-5.5km'!$BD166:CE166))</f>
        <v>9.4600962652172469E-3</v>
      </c>
      <c r="CD166" s="2">
        <f>SQRT(SUMSQ('(3) MB_Glaciers_R23p2-5.5km'!$BD166:CF166))</f>
        <v>9.6275445969737968E-3</v>
      </c>
      <c r="CE166" s="2">
        <f>SQRT(SUMSQ('(3) MB_Glaciers_R23p2-5.5km'!$BD166:CG166))</f>
        <v>9.7921299310344823E-3</v>
      </c>
      <c r="CF166" s="2">
        <f>SQRT(SUMSQ('(3) MB_Glaciers_R23p2-5.5km'!$BD166:CH166))</f>
        <v>9.9539942839949134E-3</v>
      </c>
      <c r="CG166" s="2">
        <f>SQRT(SUMSQ('(3) MB_Glaciers_R23p2-5.5km'!$BD166:CI166))</f>
        <v>1.0113268305812195E-2</v>
      </c>
      <c r="CH166" s="2">
        <f>SQRT(SUMSQ('(3) MB_Glaciers_R23p2-5.5km'!$BD166:CJ166))</f>
        <v>1.0270072514100741E-2</v>
      </c>
      <c r="CI166" s="2">
        <f>SQRT(SUMSQ('(3) MB_Glaciers_R23p2-5.5km'!$BD166:CK166))</f>
        <v>1.0424518361268762E-2</v>
      </c>
      <c r="CJ166" s="2">
        <f>SQRT(SUMSQ('(3) MB_Glaciers_R23p2-5.5km'!$BD166:CL166))</f>
        <v>1.0576709161358821E-2</v>
      </c>
      <c r="CK166" s="2">
        <f>SQRT(SUMSQ('(3) MB_Glaciers_R23p2-5.5km'!$BD166:CM166))</f>
        <v>1.0726740898498184E-2</v>
      </c>
      <c r="CL166" s="2">
        <f>SQRT(SUMSQ('(3) MB_Glaciers_R23p2-5.5km'!$BD166:CN166))</f>
        <v>1.0874702934933703E-2</v>
      </c>
      <c r="CM166" s="2">
        <f>SQRT(SUMSQ('(3) MB_Glaciers_R23p2-5.5km'!$BD166:CO166))</f>
        <v>1.1020678633487038E-2</v>
      </c>
      <c r="CN166" s="2">
        <f>SQRT(SUMSQ('(3) MB_Glaciers_R23p2-5.5km'!$BD166:CP166))</f>
        <v>1.1164745906743233E-2</v>
      </c>
      <c r="CO166" s="2">
        <f>SQRT(SUMSQ('(3) MB_Glaciers_R23p2-5.5km'!$BD166:CQ166))</f>
        <v>1.13069777032451E-2</v>
      </c>
      <c r="CP166" s="2">
        <f>SQRT(SUMSQ('(3) MB_Glaciers_R23p2-5.5km'!$BD166:CR166))</f>
        <v>1.144744243930599E-2</v>
      </c>
      <c r="CQ166" s="2">
        <f>SQRT(SUMSQ('(3) MB_Glaciers_R23p2-5.5km'!$BD166:CS166))</f>
        <v>1.1586204383695547E-2</v>
      </c>
      <c r="CR166" s="2">
        <f>SQRT(SUMSQ('(3) MB_Glaciers_R23p2-5.5km'!$BD166:CT166))</f>
        <v>1.1723324001336308E-2</v>
      </c>
      <c r="CS166" s="2">
        <f>SQRT(SUMSQ('(3) MB_Glaciers_R23p2-5.5km'!$BD166:CU166))</f>
        <v>1.1858858261226079E-2</v>
      </c>
      <c r="CT166" s="2">
        <f>SQRT(SUMSQ('(3) MB_Glaciers_R23p2-5.5km'!$BD166:CV166))</f>
        <v>1.1992860913034557E-2</v>
      </c>
      <c r="CU166" s="2">
        <f>SQRT(SUMSQ('(3) MB_Glaciers_R23p2-5.5km'!$BD166:CW166))</f>
        <v>1.2125382736183386E-2</v>
      </c>
      <c r="CV166" s="2">
        <f>SQRT(SUMSQ('(3) MB_Glaciers_R23p2-5.5km'!$BD166:CX166))</f>
        <v>1.2256471764683185E-2</v>
      </c>
    </row>
    <row r="167" spans="1:100" x14ac:dyDescent="0.2">
      <c r="A167" s="207" t="s">
        <v>204</v>
      </c>
      <c r="B167" s="54" t="s">
        <v>243</v>
      </c>
      <c r="C167" s="208">
        <f>'(3) MB_Glaciers_R23p2-5.5km'!C167</f>
        <v>0.04</v>
      </c>
      <c r="D167" s="208">
        <f>C167+'(3) MB_Glaciers_R23p2-5.5km'!D167</f>
        <v>0.16</v>
      </c>
      <c r="E167" s="208">
        <f>D167+'(3) MB_Glaciers_R23p2-5.5km'!E167</f>
        <v>0.28000000000000003</v>
      </c>
      <c r="F167" s="208">
        <f>E167+'(3) MB_Glaciers_R23p2-5.5km'!F167</f>
        <v>0.29000000000000004</v>
      </c>
      <c r="G167" s="208">
        <f>F167+'(3) MB_Glaciers_R23p2-5.5km'!G167</f>
        <v>0.29000000000000004</v>
      </c>
      <c r="H167" s="208">
        <f>G167+'(3) MB_Glaciers_R23p2-5.5km'!H167</f>
        <v>0.32000000000000006</v>
      </c>
      <c r="I167" s="208">
        <f>H167+'(3) MB_Glaciers_R23p2-5.5km'!I167</f>
        <v>0.28000000000000008</v>
      </c>
      <c r="J167" s="208">
        <f>I167+'(3) MB_Glaciers_R23p2-5.5km'!J167</f>
        <v>0.25000000000000011</v>
      </c>
      <c r="K167" s="208">
        <f>J167+'(3) MB_Glaciers_R23p2-5.5km'!K167</f>
        <v>0.31000000000000011</v>
      </c>
      <c r="L167" s="208">
        <f>K167+'(3) MB_Glaciers_R23p2-5.5km'!L167</f>
        <v>0.19000000000000011</v>
      </c>
      <c r="M167" s="208">
        <f>L167+'(3) MB_Glaciers_R23p2-5.5km'!M167</f>
        <v>0.13000000000000012</v>
      </c>
      <c r="N167" s="208">
        <f>M167+'(3) MB_Glaciers_R23p2-5.5km'!N167</f>
        <v>0.21000000000000013</v>
      </c>
      <c r="O167" s="208">
        <f>N167+'(3) MB_Glaciers_R23p2-5.5km'!O167</f>
        <v>0.34000000000000014</v>
      </c>
      <c r="P167" s="208">
        <f>O167+'(3) MB_Glaciers_R23p2-5.5km'!P167</f>
        <v>0.36000000000000015</v>
      </c>
      <c r="Q167" s="208">
        <f>P167+'(3) MB_Glaciers_R23p2-5.5km'!Q167</f>
        <v>0.35000000000000014</v>
      </c>
      <c r="R167" s="208">
        <f>Q167+'(3) MB_Glaciers_R23p2-5.5km'!R167</f>
        <v>0.46000000000000013</v>
      </c>
      <c r="S167" s="208">
        <f>R167+'(3) MB_Glaciers_R23p2-5.5km'!S167</f>
        <v>0.34000000000000014</v>
      </c>
      <c r="T167" s="208">
        <f>S167+'(3) MB_Glaciers_R23p2-5.5km'!T167</f>
        <v>0.27000000000000013</v>
      </c>
      <c r="U167" s="208">
        <f>T167+'(3) MB_Glaciers_R23p2-5.5km'!U167</f>
        <v>0.24000000000000013</v>
      </c>
      <c r="V167" s="208">
        <f>U167+'(3) MB_Glaciers_R23p2-5.5km'!V167</f>
        <v>0.17000000000000012</v>
      </c>
      <c r="W167" s="208">
        <f>V167+'(3) MB_Glaciers_R23p2-5.5km'!W167</f>
        <v>0.12000000000000012</v>
      </c>
      <c r="X167" s="208">
        <f>W167+'(3) MB_Glaciers_R23p2-5.5km'!X167</f>
        <v>0.31000000000000011</v>
      </c>
      <c r="Y167" s="208">
        <f>X167+'(3) MB_Glaciers_R23p2-5.5km'!Y167</f>
        <v>0.45000000000000012</v>
      </c>
      <c r="Z167" s="208">
        <f>Y167+'(3) MB_Glaciers_R23p2-5.5km'!Z167</f>
        <v>0.46000000000000013</v>
      </c>
      <c r="AA167" s="208">
        <f>Z167+'(3) MB_Glaciers_R23p2-5.5km'!AA167</f>
        <v>0.32000000000000012</v>
      </c>
      <c r="AB167" s="208">
        <f>AA167+'(3) MB_Glaciers_R23p2-5.5km'!AB167</f>
        <v>0.28000000000000014</v>
      </c>
      <c r="AC167" s="208">
        <f>AB167+'(3) MB_Glaciers_R23p2-5.5km'!AC167</f>
        <v>0.24000000000000013</v>
      </c>
      <c r="AD167" s="208">
        <f>AC167+'(3) MB_Glaciers_R23p2-5.5km'!AD167</f>
        <v>0.25000000000000011</v>
      </c>
      <c r="AE167" s="208">
        <f>AD167+'(3) MB_Glaciers_R23p2-5.5km'!AE167</f>
        <v>0.29000000000000009</v>
      </c>
      <c r="AF167" s="208">
        <f>AE167+'(3) MB_Glaciers_R23p2-5.5km'!AF167</f>
        <v>0.21000000000000008</v>
      </c>
      <c r="AG167" s="208">
        <f>AF167+'(3) MB_Glaciers_R23p2-5.5km'!AG167</f>
        <v>0.14000000000000007</v>
      </c>
      <c r="AH167" s="208">
        <f>AG167+'(3) MB_Glaciers_R23p2-5.5km'!AH167</f>
        <v>0</v>
      </c>
      <c r="AI167" s="208">
        <f>AH167+'(3) MB_Glaciers_R23p2-5.5km'!AI167</f>
        <v>-0.14000000000000001</v>
      </c>
      <c r="AJ167" s="208">
        <f>AI167+'(3) MB_Glaciers_R23p2-5.5km'!AJ167</f>
        <v>-0.27</v>
      </c>
      <c r="AK167" s="208">
        <f>AJ167+'(3) MB_Glaciers_R23p2-5.5km'!AK167</f>
        <v>-0.38</v>
      </c>
      <c r="AL167" s="208">
        <f>AK167+'(3) MB_Glaciers_R23p2-5.5km'!AL167</f>
        <v>-0.49</v>
      </c>
      <c r="AM167" s="208">
        <f>AL167+'(3) MB_Glaciers_R23p2-5.5km'!AM167</f>
        <v>-0.59</v>
      </c>
      <c r="AN167" s="208">
        <f>AM167+'(3) MB_Glaciers_R23p2-5.5km'!AN167</f>
        <v>-0.55999999999999994</v>
      </c>
      <c r="AO167" s="208">
        <f>AN167+'(3) MB_Glaciers_R23p2-5.5km'!AO167</f>
        <v>-0.61999999999999988</v>
      </c>
      <c r="AP167" s="208">
        <f>AO167+'(3) MB_Glaciers_R23p2-5.5km'!AP167</f>
        <v>-0.73999999999999988</v>
      </c>
      <c r="AQ167" s="208">
        <f>AP167+'(3) MB_Glaciers_R23p2-5.5km'!AQ167</f>
        <v>-0.82999999999999985</v>
      </c>
      <c r="AR167" s="208">
        <f>AQ167+'(3) MB_Glaciers_R23p2-5.5km'!AR167</f>
        <v>-1.0699999999999998</v>
      </c>
      <c r="AS167" s="208">
        <f>AR167+'(3) MB_Glaciers_R23p2-5.5km'!AS167</f>
        <v>-1.0299999999999998</v>
      </c>
      <c r="AT167" s="208">
        <f>AS167+'(3) MB_Glaciers_R23p2-5.5km'!AT167</f>
        <v>-0.95999999999999974</v>
      </c>
      <c r="AU167" s="208">
        <f>AT167+'(3) MB_Glaciers_R23p2-5.5km'!AU167</f>
        <v>-0.9099999999999997</v>
      </c>
      <c r="AV167" s="208">
        <f>AU167+'(3) MB_Glaciers_R23p2-5.5km'!AV167</f>
        <v>-0.95999999999999974</v>
      </c>
      <c r="AW167" s="90">
        <f>AV167+'(3) MB_Glaciers_R23p2-5.5km'!AW167</f>
        <v>-0.83999999999999975</v>
      </c>
      <c r="BB167" s="2">
        <f>SQRT('(5) year_D_R23p2-5.5km'!BN165^2+'(5) year_D_R23p2-5.5km'!$M165^2)</f>
        <v>2.5150305508537473E-3</v>
      </c>
      <c r="BC167" s="2">
        <f>SQRT(SUMSQ('(3) MB_Glaciers_R23p2-5.5km'!$BD167:BE167))</f>
        <v>3.5567903148000456E-3</v>
      </c>
      <c r="BD167" s="2">
        <f>SQRT(SUMSQ('(3) MB_Glaciers_R23p2-5.5km'!$BD167:BF167))</f>
        <v>4.356160696666631E-3</v>
      </c>
      <c r="BE167" s="2">
        <f>SQRT(SUMSQ('(3) MB_Glaciers_R23p2-5.5km'!$BD167:BG167))</f>
        <v>5.0300611017074946E-3</v>
      </c>
      <c r="BF167" s="2">
        <f>SQRT(SUMSQ('(3) MB_Glaciers_R23p2-5.5km'!$BD167:BH167))</f>
        <v>5.6237792771977203E-3</v>
      </c>
      <c r="BG167" s="2">
        <f>SQRT(SUMSQ('(3) MB_Glaciers_R23p2-5.5km'!$BD167:BI167))</f>
        <v>6.1605415371025797E-3</v>
      </c>
      <c r="BH167" s="2">
        <f>SQRT(SUMSQ('(3) MB_Glaciers_R23p2-5.5km'!$BD167:BJ167))</f>
        <v>6.6541453772888011E-3</v>
      </c>
      <c r="BI167" s="2">
        <f>SQRT(SUMSQ('(3) MB_Glaciers_R23p2-5.5km'!$BD167:BK167))</f>
        <v>7.1135806296000904E-3</v>
      </c>
      <c r="BJ167" s="2">
        <f>SQRT(SUMSQ('(3) MB_Glaciers_R23p2-5.5km'!$BD167:BL167))</f>
        <v>7.5450916525612406E-3</v>
      </c>
      <c r="BK167" s="2">
        <f>SQRT(SUMSQ('(3) MB_Glaciers_R23p2-5.5km'!$BD167:BM167))</f>
        <v>7.9532249256057761E-3</v>
      </c>
      <c r="BL167" s="2">
        <f>SQRT(SUMSQ('(3) MB_Glaciers_R23p2-5.5km'!$BD167:BN167))</f>
        <v>8.3414126734627347E-3</v>
      </c>
      <c r="BM167" s="2">
        <f>SQRT(SUMSQ('(3) MB_Glaciers_R23p2-5.5km'!$BD167:BO167))</f>
        <v>8.7123213933332604E-3</v>
      </c>
      <c r="BN167" s="2">
        <f>SQRT(SUMSQ('(3) MB_Glaciers_R23p2-5.5km'!$BD167:BP167))</f>
        <v>9.0680716104616262E-3</v>
      </c>
      <c r="BO167" s="2">
        <f>SQRT(SUMSQ('(3) MB_Glaciers_R23p2-5.5km'!$BD167:BQ167))</f>
        <v>9.4103826385640559E-3</v>
      </c>
      <c r="BP167" s="2">
        <f>SQRT(SUMSQ('(3) MB_Glaciers_R23p2-5.5km'!$BD167:BR167))</f>
        <v>9.7406714386594276E-3</v>
      </c>
      <c r="BQ167" s="2">
        <f>SQRT(SUMSQ('(3) MB_Glaciers_R23p2-5.5km'!$BD167:BS167))</f>
        <v>1.0060122203414987E-2</v>
      </c>
      <c r="BR167" s="2">
        <f>SQRT(SUMSQ('(3) MB_Glaciers_R23p2-5.5km'!$BD167:BT167))</f>
        <v>1.0369736612825368E-2</v>
      </c>
      <c r="BS167" s="2">
        <f>SQRT(SUMSQ('(3) MB_Glaciers_R23p2-5.5km'!$BD167:BU167))</f>
        <v>1.0670370944400135E-2</v>
      </c>
      <c r="BT167" s="2">
        <f>SQRT(SUMSQ('(3) MB_Glaciers_R23p2-5.5km'!$BD167:BV167))</f>
        <v>1.0962764011088914E-2</v>
      </c>
      <c r="BU167" s="2">
        <f>SQRT(SUMSQ('(3) MB_Glaciers_R23p2-5.5km'!$BD167:BW167))</f>
        <v>1.1247558554395439E-2</v>
      </c>
      <c r="BV167" s="2">
        <f>SQRT(SUMSQ('(3) MB_Glaciers_R23p2-5.5km'!$BD167:BX167))</f>
        <v>1.1525317874413779E-2</v>
      </c>
      <c r="BW167" s="2">
        <f>SQRT(SUMSQ('(3) MB_Glaciers_R23p2-5.5km'!$BD167:BY167))</f>
        <v>1.1796538932161817E-2</v>
      </c>
      <c r="BX167" s="2">
        <f>SQRT(SUMSQ('(3) MB_Glaciers_R23p2-5.5km'!$BD167:BZ167))</f>
        <v>1.2061662797878955E-2</v>
      </c>
      <c r="BY167" s="2">
        <f>SQRT(SUMSQ('(3) MB_Glaciers_R23p2-5.5km'!$BD167:CA167))</f>
        <v>1.2321083074205161E-2</v>
      </c>
      <c r="BZ167" s="2">
        <f>SQRT(SUMSQ('(3) MB_Glaciers_R23p2-5.5km'!$BD167:CB167))</f>
        <v>1.2575152754268737E-2</v>
      </c>
      <c r="CA167" s="2">
        <f>SQRT(SUMSQ('(3) MB_Glaciers_R23p2-5.5km'!$BD167:CC167))</f>
        <v>1.2824189856085268E-2</v>
      </c>
      <c r="CB167" s="2">
        <f>SQRT(SUMSQ('(3) MB_Glaciers_R23p2-5.5km'!$BD167:CD167))</f>
        <v>1.3068482089999896E-2</v>
      </c>
      <c r="CC167" s="2">
        <f>SQRT(SUMSQ('(3) MB_Glaciers_R23p2-5.5km'!$BD167:CE167))</f>
        <v>1.3308290754577604E-2</v>
      </c>
      <c r="CD167" s="2">
        <f>SQRT(SUMSQ('(3) MB_Glaciers_R23p2-5.5km'!$BD167:CF167))</f>
        <v>1.3543854011325707E-2</v>
      </c>
      <c r="CE167" s="2">
        <f>SQRT(SUMSQ('(3) MB_Glaciers_R23p2-5.5km'!$BD167:CG167))</f>
        <v>1.3775389655172414E-2</v>
      </c>
      <c r="CF167" s="2">
        <f>SQRT(SUMSQ('(3) MB_Glaciers_R23p2-5.5km'!$BD167:CH167))</f>
        <v>1.4003097472472257E-2</v>
      </c>
      <c r="CG167" s="2">
        <f>SQRT(SUMSQ('(3) MB_Glaciers_R23p2-5.5km'!$BD167:CI167))</f>
        <v>1.4227161259200186E-2</v>
      </c>
      <c r="CH167" s="2">
        <f>SQRT(SUMSQ('(3) MB_Glaciers_R23p2-5.5km'!$BD167:CJ167))</f>
        <v>1.4447750557336402E-2</v>
      </c>
      <c r="CI167" s="2">
        <f>SQRT(SUMSQ('(3) MB_Glaciers_R23p2-5.5km'!$BD167:CK167))</f>
        <v>1.4665022156094481E-2</v>
      </c>
      <c r="CJ167" s="2">
        <f>SQRT(SUMSQ('(3) MB_Glaciers_R23p2-5.5km'!$BD167:CL167))</f>
        <v>1.4879121395783748E-2</v>
      </c>
      <c r="CK167" s="2">
        <f>SQRT(SUMSQ('(3) MB_Glaciers_R23p2-5.5km'!$BD167:CM167))</f>
        <v>1.5090183305122488E-2</v>
      </c>
      <c r="CL167" s="2">
        <f>SQRT(SUMSQ('(3) MB_Glaciers_R23p2-5.5km'!$BD167:CN167))</f>
        <v>1.5298333597288469E-2</v>
      </c>
      <c r="CM167" s="2">
        <f>SQRT(SUMSQ('(3) MB_Glaciers_R23p2-5.5km'!$BD167:CO167))</f>
        <v>1.5503689545577622E-2</v>
      </c>
      <c r="CN167" s="2">
        <f>SQRT(SUMSQ('(3) MB_Glaciers_R23p2-5.5km'!$BD167:CP167))</f>
        <v>1.5706360755992476E-2</v>
      </c>
      <c r="CO167" s="2">
        <f>SQRT(SUMSQ('(3) MB_Glaciers_R23p2-5.5km'!$BD167:CQ167))</f>
        <v>1.5906449851211559E-2</v>
      </c>
      <c r="CP167" s="2">
        <f>SQRT(SUMSQ('(3) MB_Glaciers_R23p2-5.5km'!$BD167:CR167))</f>
        <v>1.6104053078055722E-2</v>
      </c>
      <c r="CQ167" s="2">
        <f>SQRT(SUMSQ('(3) MB_Glaciers_R23p2-5.5km'!$BD167:CS167))</f>
        <v>1.6299260848657026E-2</v>
      </c>
      <c r="CR167" s="2">
        <f>SQRT(SUMSQ('(3) MB_Glaciers_R23p2-5.5km'!$BD167:CT167))</f>
        <v>1.649215822396485E-2</v>
      </c>
      <c r="CS167" s="2">
        <f>SQRT(SUMSQ('(3) MB_Glaciers_R23p2-5.5km'!$BD167:CU167))</f>
        <v>1.6682825346925476E-2</v>
      </c>
      <c r="CT167" s="2">
        <f>SQRT(SUMSQ('(3) MB_Glaciers_R23p2-5.5km'!$BD167:CV167))</f>
        <v>1.6871337831593166E-2</v>
      </c>
      <c r="CU167" s="2">
        <f>SQRT(SUMSQ('(3) MB_Glaciers_R23p2-5.5km'!$BD167:CW167))</f>
        <v>1.7057767113531436E-2</v>
      </c>
      <c r="CV167" s="2">
        <f>SQRT(SUMSQ('(3) MB_Glaciers_R23p2-5.5km'!$BD167:CX167))</f>
        <v>1.7242180766109672E-2</v>
      </c>
    </row>
    <row r="168" spans="1:100" x14ac:dyDescent="0.2">
      <c r="A168" s="169" t="s">
        <v>136</v>
      </c>
      <c r="B168" s="3" t="s">
        <v>243</v>
      </c>
      <c r="C168" s="170">
        <f>'(3) MB_Glaciers_R23p2-5.5km'!C168</f>
        <v>0.13730000000000003</v>
      </c>
      <c r="D168" s="170">
        <f>C168+'(3) MB_Glaciers_R23p2-5.5km'!D168</f>
        <v>0.55460000000000009</v>
      </c>
      <c r="E168" s="170">
        <f>D168+'(3) MB_Glaciers_R23p2-5.5km'!E168</f>
        <v>0.90190000000000015</v>
      </c>
      <c r="F168" s="170">
        <f>E168+'(3) MB_Glaciers_R23p2-5.5km'!F168</f>
        <v>0.80920000000000014</v>
      </c>
      <c r="G168" s="170">
        <f>F168+'(3) MB_Glaciers_R23p2-5.5km'!G168</f>
        <v>0.76650000000000018</v>
      </c>
      <c r="H168" s="170">
        <f>G168+'(3) MB_Glaciers_R23p2-5.5km'!H168</f>
        <v>0.68380000000000019</v>
      </c>
      <c r="I168" s="170">
        <f>H168+'(3) MB_Glaciers_R23p2-5.5km'!I168</f>
        <v>0.43110000000000021</v>
      </c>
      <c r="J168" s="170">
        <f>I168+'(3) MB_Glaciers_R23p2-5.5km'!J168</f>
        <v>0.31840000000000024</v>
      </c>
      <c r="K168" s="170">
        <f>J168+'(3) MB_Glaciers_R23p2-5.5km'!K168</f>
        <v>0.4857000000000003</v>
      </c>
      <c r="L168" s="170">
        <f>K168+'(3) MB_Glaciers_R23p2-5.5km'!L168</f>
        <v>-7.699999999999968E-2</v>
      </c>
      <c r="M168" s="170">
        <f>L168+'(3) MB_Glaciers_R23p2-5.5km'!M168</f>
        <v>-0.35969999999999969</v>
      </c>
      <c r="N168" s="170">
        <f>M168+'(3) MB_Glaciers_R23p2-5.5km'!N168</f>
        <v>0.13760000000000033</v>
      </c>
      <c r="O168" s="170">
        <f>N168+'(3) MB_Glaciers_R23p2-5.5km'!O168</f>
        <v>0.6749000000000005</v>
      </c>
      <c r="P168" s="170">
        <f>O168+'(3) MB_Glaciers_R23p2-5.5km'!P168</f>
        <v>0.7122000000000005</v>
      </c>
      <c r="Q168" s="170">
        <f>P168+'(3) MB_Glaciers_R23p2-5.5km'!Q168</f>
        <v>0.64889710000000056</v>
      </c>
      <c r="R168" s="170">
        <f>Q168+'(3) MB_Glaciers_R23p2-5.5km'!R168</f>
        <v>1.1203343000000006</v>
      </c>
      <c r="S168" s="170">
        <f>R168+'(3) MB_Glaciers_R23p2-5.5km'!S168</f>
        <v>0.7131321000000006</v>
      </c>
      <c r="T168" s="170">
        <f>S168+'(3) MB_Glaciers_R23p2-5.5km'!T168</f>
        <v>0.55768320000000071</v>
      </c>
      <c r="U168" s="170">
        <f>T168+'(3) MB_Glaciers_R23p2-5.5km'!U168</f>
        <v>0.59365030000000074</v>
      </c>
      <c r="V168" s="170">
        <f>U168+'(3) MB_Glaciers_R23p2-5.5km'!V168</f>
        <v>0.45825680000000069</v>
      </c>
      <c r="W168" s="170">
        <f>V168+'(3) MB_Glaciers_R23p2-5.5km'!W168</f>
        <v>0.37869840000000071</v>
      </c>
      <c r="X168" s="170">
        <f>W168+'(3) MB_Glaciers_R23p2-5.5km'!X168</f>
        <v>1.1245824000000006</v>
      </c>
      <c r="Y168" s="170">
        <f>X168+'(3) MB_Glaciers_R23p2-5.5km'!Y168</f>
        <v>1.7799466000000006</v>
      </c>
      <c r="Z168" s="170">
        <f>Y168+'(3) MB_Glaciers_R23p2-5.5km'!Z168</f>
        <v>1.7058860000000007</v>
      </c>
      <c r="AA168" s="170">
        <f>Z168+'(3) MB_Glaciers_R23p2-5.5km'!AA168</f>
        <v>1.1443641000000007</v>
      </c>
      <c r="AB168" s="170">
        <f>AA168+'(3) MB_Glaciers_R23p2-5.5km'!AB168</f>
        <v>1.1181298000000006</v>
      </c>
      <c r="AC168" s="170">
        <f>AB168+'(3) MB_Glaciers_R23p2-5.5km'!AC168</f>
        <v>0.93896410000000063</v>
      </c>
      <c r="AD168" s="170">
        <f>AC168+'(3) MB_Glaciers_R23p2-5.5km'!AD168</f>
        <v>1.2247210000000006</v>
      </c>
      <c r="AE168" s="170">
        <f>AD168+'(3) MB_Glaciers_R23p2-5.5km'!AE168</f>
        <v>1.3554005000000007</v>
      </c>
      <c r="AF168" s="170">
        <f>AE168+'(3) MB_Glaciers_R23p2-5.5km'!AF168</f>
        <v>1.0236961000000007</v>
      </c>
      <c r="AG168" s="170">
        <f>AF168+'(3) MB_Glaciers_R23p2-5.5km'!AG168</f>
        <v>0.69217420000000063</v>
      </c>
      <c r="AH168" s="170">
        <f>AG168+'(3) MB_Glaciers_R23p2-5.5km'!AH168</f>
        <v>0.22929170000000065</v>
      </c>
      <c r="AI168" s="170">
        <f>AH168+'(3) MB_Glaciers_R23p2-5.5km'!AI168</f>
        <v>-0.1953440999999993</v>
      </c>
      <c r="AJ168" s="170">
        <f>AI168+'(3) MB_Glaciers_R23p2-5.5km'!AJ168</f>
        <v>-0.58644559999999935</v>
      </c>
      <c r="AK168" s="170">
        <f>AJ168+'(3) MB_Glaciers_R23p2-5.5km'!AK168</f>
        <v>-0.89694419999999941</v>
      </c>
      <c r="AL168" s="170">
        <f>AK168+'(3) MB_Glaciers_R23p2-5.5km'!AL168</f>
        <v>-1.2856894999999995</v>
      </c>
      <c r="AM168" s="170">
        <f>AL168+'(3) MB_Glaciers_R23p2-5.5km'!AM168</f>
        <v>-1.5463982999999994</v>
      </c>
      <c r="AN168" s="170">
        <f>AM168+'(3) MB_Glaciers_R23p2-5.5km'!AN168</f>
        <v>-1.3584953999999994</v>
      </c>
      <c r="AO168" s="170">
        <f>AN168+'(3) MB_Glaciers_R23p2-5.5km'!AO168</f>
        <v>-1.5663004999999992</v>
      </c>
      <c r="AP168" s="170">
        <f>AO168+'(3) MB_Glaciers_R23p2-5.5km'!AP168</f>
        <v>-1.9399683999999993</v>
      </c>
      <c r="AQ168" s="170">
        <f>AP168+'(3) MB_Glaciers_R23p2-5.5km'!AQ168</f>
        <v>-2.2701019999999992</v>
      </c>
      <c r="AR168" s="170">
        <f>AQ168+'(3) MB_Glaciers_R23p2-5.5km'!AR168</f>
        <v>-3.220683699999999</v>
      </c>
      <c r="AS168" s="170">
        <f>AR168+'(3) MB_Glaciers_R23p2-5.5km'!AS168</f>
        <v>-2.9604522999999991</v>
      </c>
      <c r="AT168" s="170">
        <f>AS168+'(3) MB_Glaciers_R23p2-5.5km'!AT168</f>
        <v>-2.588860299999999</v>
      </c>
      <c r="AU168" s="170">
        <f>AT168+'(3) MB_Glaciers_R23p2-5.5km'!AU168</f>
        <v>-2.2231587999999989</v>
      </c>
      <c r="AV168" s="170">
        <f>AU168+'(3) MB_Glaciers_R23p2-5.5km'!AV168</f>
        <v>-2.2435579999999988</v>
      </c>
      <c r="AW168" s="2">
        <f>AV168+'(3) MB_Glaciers_R23p2-5.5km'!AW168</f>
        <v>-1.6792447999999989</v>
      </c>
      <c r="BB168" s="2">
        <f>SQRT('(5) year_D_R23p2-5.5km'!BN166^2+'(5) year_D_R23p2-5.5km'!$M166^2)</f>
        <v>0.42397408172914036</v>
      </c>
      <c r="BC168" s="2">
        <f>SQRT(SUMSQ('(3) MB_Glaciers_R23p2-5.5km'!$BD168:BE168))</f>
        <v>0.57552593372396388</v>
      </c>
      <c r="BD168" s="2">
        <f>SQRT(SUMSQ('(3) MB_Glaciers_R23p2-5.5km'!$BD168:BF168))</f>
        <v>0.67698642011367727</v>
      </c>
      <c r="BE168" s="2">
        <f>SQRT(SUMSQ('(3) MB_Glaciers_R23p2-5.5km'!$BD168:BG168))</f>
        <v>0.75115845834054917</v>
      </c>
      <c r="BF168" s="2">
        <f>SQRT(SUMSQ('(3) MB_Glaciers_R23p2-5.5km'!$BD168:BH168))</f>
        <v>0.80730409289944949</v>
      </c>
      <c r="BG168" s="2">
        <f>SQRT(SUMSQ('(3) MB_Glaciers_R23p2-5.5km'!$BD168:BI168))</f>
        <v>0.85072388948761302</v>
      </c>
      <c r="BH168" s="2">
        <f>SQRT(SUMSQ('(3) MB_Glaciers_R23p2-5.5km'!$BD168:BJ168))</f>
        <v>0.88455832479814211</v>
      </c>
      <c r="BI168" s="2">
        <f>SQRT(SUMSQ('(3) MB_Glaciers_R23p2-5.5km'!$BD168:BK168))</f>
        <v>0.9110055525532097</v>
      </c>
      <c r="BJ168" s="2">
        <f>SQRT(SUMSQ('(3) MB_Glaciers_R23p2-5.5km'!$BD168:BL168))</f>
        <v>0.93178643297719266</v>
      </c>
      <c r="BK168" s="2">
        <f>SQRT(SUMSQ('(3) MB_Glaciers_R23p2-5.5km'!$BD168:BM168))</f>
        <v>0.94818243121331758</v>
      </c>
      <c r="BL168" s="2">
        <f>SQRT(SUMSQ('(3) MB_Glaciers_R23p2-5.5km'!$BD168:BN168))</f>
        <v>0.96131192644017094</v>
      </c>
      <c r="BM168" s="2">
        <f>SQRT(SUMSQ('(3) MB_Glaciers_R23p2-5.5km'!$BD168:BO168))</f>
        <v>0.97213035262375158</v>
      </c>
      <c r="BN168" s="2">
        <f>SQRT(SUMSQ('(3) MB_Glaciers_R23p2-5.5km'!$BD168:BP168))</f>
        <v>0.98157362201575182</v>
      </c>
      <c r="BO168" s="2">
        <f>SQRT(SUMSQ('(3) MB_Glaciers_R23p2-5.5km'!$BD168:BQ168))</f>
        <v>0.99049860167632164</v>
      </c>
      <c r="BP168" s="2">
        <f>SQRT(SUMSQ('(3) MB_Glaciers_R23p2-5.5km'!$BD168:BR168))</f>
        <v>0.99983291697381727</v>
      </c>
      <c r="BQ168" s="2">
        <f>SQRT(SUMSQ('(3) MB_Glaciers_R23p2-5.5km'!$BD168:BS168))</f>
        <v>1.0081542793402771</v>
      </c>
      <c r="BR168" s="2">
        <f>SQRT(SUMSQ('(3) MB_Glaciers_R23p2-5.5km'!$BD168:BT168))</f>
        <v>1.0168709464377226</v>
      </c>
      <c r="BS168" s="2">
        <f>SQRT(SUMSQ('(3) MB_Glaciers_R23p2-5.5km'!$BD168:BU168))</f>
        <v>1.0260606719726115</v>
      </c>
      <c r="BT168" s="2">
        <f>SQRT(SUMSQ('(3) MB_Glaciers_R23p2-5.5km'!$BD168:BV168))</f>
        <v>1.0334482261207654</v>
      </c>
      <c r="BU168" s="2">
        <f>SQRT(SUMSQ('(3) MB_Glaciers_R23p2-5.5km'!$BD168:BW168))</f>
        <v>1.0405170830132615</v>
      </c>
      <c r="BV168" s="2">
        <f>SQRT(SUMSQ('(3) MB_Glaciers_R23p2-5.5km'!$BD168:BX168))</f>
        <v>1.0489532521493381</v>
      </c>
      <c r="BW168" s="2">
        <f>SQRT(SUMSQ('(3) MB_Glaciers_R23p2-5.5km'!$BD168:BY168))</f>
        <v>1.0594492471168693</v>
      </c>
      <c r="BX168" s="2">
        <f>SQRT(SUMSQ('(3) MB_Glaciers_R23p2-5.5km'!$BD168:BZ168))</f>
        <v>1.0672237257555919</v>
      </c>
      <c r="BY168" s="2">
        <f>SQRT(SUMSQ('(3) MB_Glaciers_R23p2-5.5km'!$BD168:CA168))</f>
        <v>1.0753949022720157</v>
      </c>
      <c r="BZ168" s="2">
        <f>SQRT(SUMSQ('(3) MB_Glaciers_R23p2-5.5km'!$BD168:CB168))</f>
        <v>1.0837395496437887</v>
      </c>
      <c r="CA168" s="2">
        <f>SQRT(SUMSQ('(3) MB_Glaciers_R23p2-5.5km'!$BD168:CC168))</f>
        <v>1.0921874543643291</v>
      </c>
      <c r="CB168" s="2">
        <f>SQRT(SUMSQ('(3) MB_Glaciers_R23p2-5.5km'!$BD168:CD168))</f>
        <v>1.1002619006451386</v>
      </c>
      <c r="CC168" s="2">
        <f>SQRT(SUMSQ('(3) MB_Glaciers_R23p2-5.5km'!$BD168:CE168))</f>
        <v>1.1078240644307487</v>
      </c>
      <c r="CD168" s="2">
        <f>SQRT(SUMSQ('(3) MB_Glaciers_R23p2-5.5km'!$BD168:CF168))</f>
        <v>1.1147650317808133</v>
      </c>
      <c r="CE168" s="2">
        <f>SQRT(SUMSQ('(3) MB_Glaciers_R23p2-5.5km'!$BD168:CG168))</f>
        <v>1.122382187623975</v>
      </c>
      <c r="CF168" s="2">
        <f>SQRT(SUMSQ('(3) MB_Glaciers_R23p2-5.5km'!$BD168:CH168))</f>
        <v>1.130164687957973</v>
      </c>
      <c r="CG168" s="2">
        <f>SQRT(SUMSQ('(3) MB_Glaciers_R23p2-5.5km'!$BD168:CI168))</f>
        <v>1.137674760530629</v>
      </c>
      <c r="CH168" s="2">
        <f>SQRT(SUMSQ('(3) MB_Glaciers_R23p2-5.5km'!$BD168:CJ168))</f>
        <v>1.1446767993546314</v>
      </c>
      <c r="CI168" s="2">
        <f>SQRT(SUMSQ('(3) MB_Glaciers_R23p2-5.5km'!$BD168:CK168))</f>
        <v>1.151456417108452</v>
      </c>
      <c r="CJ168" s="2">
        <f>SQRT(SUMSQ('(3) MB_Glaciers_R23p2-5.5km'!$BD168:CL168))</f>
        <v>1.1578762041118296</v>
      </c>
      <c r="CK168" s="2">
        <f>SQRT(SUMSQ('(3) MB_Glaciers_R23p2-5.5km'!$BD168:CM168))</f>
        <v>1.1645298254692482</v>
      </c>
      <c r="CL168" s="2">
        <f>SQRT(SUMSQ('(3) MB_Glaciers_R23p2-5.5km'!$BD168:CN168))</f>
        <v>1.1712473724504455</v>
      </c>
      <c r="CM168" s="2">
        <f>SQRT(SUMSQ('(3) MB_Glaciers_R23p2-5.5km'!$BD168:CO168))</f>
        <v>1.1784828349310803</v>
      </c>
      <c r="CN168" s="2">
        <f>SQRT(SUMSQ('(3) MB_Glaciers_R23p2-5.5km'!$BD168:CP168))</f>
        <v>1.1861777980612518</v>
      </c>
      <c r="CO168" s="2">
        <f>SQRT(SUMSQ('(3) MB_Glaciers_R23p2-5.5km'!$BD168:CQ168))</f>
        <v>1.1933924542043628</v>
      </c>
      <c r="CP168" s="2">
        <f>SQRT(SUMSQ('(3) MB_Glaciers_R23p2-5.5km'!$BD168:CR168))</f>
        <v>1.2004415486559481</v>
      </c>
      <c r="CQ168" s="2">
        <f>SQRT(SUMSQ('(3) MB_Glaciers_R23p2-5.5km'!$BD168:CS168))</f>
        <v>1.2088345305289194</v>
      </c>
      <c r="CR168" s="2">
        <f>SQRT(SUMSQ('(3) MB_Glaciers_R23p2-5.5km'!$BD168:CT168))</f>
        <v>1.216435040956579</v>
      </c>
      <c r="CS168" s="2">
        <f>SQRT(SUMSQ('(3) MB_Glaciers_R23p2-5.5km'!$BD168:CU168))</f>
        <v>1.2243866878798344</v>
      </c>
      <c r="CT168" s="2">
        <f>SQRT(SUMSQ('(3) MB_Glaciers_R23p2-5.5km'!$BD168:CV168))</f>
        <v>1.2325643446298915</v>
      </c>
      <c r="CU168" s="2">
        <f>SQRT(SUMSQ('(3) MB_Glaciers_R23p2-5.5km'!$BD168:CW168))</f>
        <v>1.2411320570454212</v>
      </c>
      <c r="CV168" s="2">
        <f>SQRT(SUMSQ('(3) MB_Glaciers_R23p2-5.5km'!$BD168:CX168))</f>
        <v>1.2497356205031267</v>
      </c>
    </row>
    <row r="169" spans="1:100" x14ac:dyDescent="0.2">
      <c r="A169" s="169" t="s">
        <v>135</v>
      </c>
      <c r="B169" s="3" t="s">
        <v>243</v>
      </c>
      <c r="C169" s="170">
        <f>'(3) MB_Glaciers_R23p2-5.5km'!C169</f>
        <v>4.5564400000000005E-2</v>
      </c>
      <c r="D169" s="170">
        <f>C169+'(3) MB_Glaciers_R23p2-5.5km'!D169</f>
        <v>0.37112879999999998</v>
      </c>
      <c r="E169" s="170">
        <f>D169+'(3) MB_Glaciers_R23p2-5.5km'!E169</f>
        <v>0.61669320000000005</v>
      </c>
      <c r="F169" s="170">
        <f>E169+'(3) MB_Glaciers_R23p2-5.5km'!F169</f>
        <v>0.5222576000000001</v>
      </c>
      <c r="G169" s="170">
        <f>F169+'(3) MB_Glaciers_R23p2-5.5km'!G169</f>
        <v>0.55782200000000004</v>
      </c>
      <c r="H169" s="170">
        <f>G169+'(3) MB_Glaciers_R23p2-5.5km'!H169</f>
        <v>0.62338640000000001</v>
      </c>
      <c r="I169" s="170">
        <f>H169+'(3) MB_Glaciers_R23p2-5.5km'!I169</f>
        <v>0.48895080000000002</v>
      </c>
      <c r="J169" s="170">
        <f>I169+'(3) MB_Glaciers_R23p2-5.5km'!J169</f>
        <v>0.36451520000000004</v>
      </c>
      <c r="K169" s="170">
        <f>J169+'(3) MB_Glaciers_R23p2-5.5km'!K169</f>
        <v>0.42007960000000005</v>
      </c>
      <c r="L169" s="170">
        <f>K169+'(3) MB_Glaciers_R23p2-5.5km'!L169</f>
        <v>2.5644000000000056E-2</v>
      </c>
      <c r="M169" s="170">
        <f>L169+'(3) MB_Glaciers_R23p2-5.5km'!M169</f>
        <v>-0.22879159999999993</v>
      </c>
      <c r="N169" s="170">
        <f>M169+'(3) MB_Glaciers_R23p2-5.5km'!N169</f>
        <v>-2.3227199999999892E-2</v>
      </c>
      <c r="O169" s="170">
        <f>N169+'(3) MB_Glaciers_R23p2-5.5km'!O169</f>
        <v>0.33233720000000011</v>
      </c>
      <c r="P169" s="170">
        <f>O169+'(3) MB_Glaciers_R23p2-5.5km'!P169</f>
        <v>0.39790160000000013</v>
      </c>
      <c r="Q169" s="170">
        <f>P169+'(3) MB_Glaciers_R23p2-5.5km'!Q169</f>
        <v>0.34710160000000012</v>
      </c>
      <c r="R169" s="170">
        <f>Q169+'(3) MB_Glaciers_R23p2-5.5km'!R169</f>
        <v>0.54538040000000021</v>
      </c>
      <c r="S169" s="170">
        <f>R169+'(3) MB_Glaciers_R23p2-5.5km'!S169</f>
        <v>0.24506840000000024</v>
      </c>
      <c r="T169" s="170">
        <f>S169+'(3) MB_Glaciers_R23p2-5.5km'!T169</f>
        <v>0.12616560000000024</v>
      </c>
      <c r="U169" s="170">
        <f>T169+'(3) MB_Glaciers_R23p2-5.5km'!U169</f>
        <v>-1.3672799999999735E-2</v>
      </c>
      <c r="V169" s="170">
        <f>U169+'(3) MB_Glaciers_R23p2-5.5km'!V169</f>
        <v>-0.21004599999999971</v>
      </c>
      <c r="W169" s="170">
        <f>V169+'(3) MB_Glaciers_R23p2-5.5km'!W169</f>
        <v>-0.31410039999999967</v>
      </c>
      <c r="X169" s="170">
        <f>W169+'(3) MB_Glaciers_R23p2-5.5km'!X169</f>
        <v>0.24437480000000039</v>
      </c>
      <c r="Y169" s="170">
        <f>X169+'(3) MB_Glaciers_R23p2-5.5km'!Y169</f>
        <v>0.70306080000000049</v>
      </c>
      <c r="Z169" s="170">
        <f>Y169+'(3) MB_Glaciers_R23p2-5.5km'!Z169</f>
        <v>0.67216840000000055</v>
      </c>
      <c r="AA169" s="170">
        <f>Z169+'(3) MB_Glaciers_R23p2-5.5km'!AA169</f>
        <v>0.29296240000000062</v>
      </c>
      <c r="AB169" s="170">
        <f>AA169+'(3) MB_Glaciers_R23p2-5.5km'!AB169</f>
        <v>0.20459960000000066</v>
      </c>
      <c r="AC169" s="170">
        <f>AB169+'(3) MB_Glaciers_R23p2-5.5km'!AC169</f>
        <v>-9.3363999999993286E-3</v>
      </c>
      <c r="AD169" s="170">
        <f>AC169+'(3) MB_Glaciers_R23p2-5.5km'!AD169</f>
        <v>5.1154400000000683E-2</v>
      </c>
      <c r="AE169" s="170">
        <f>AD169+'(3) MB_Glaciers_R23p2-5.5km'!AE169</f>
        <v>2.6282800000000689E-2</v>
      </c>
      <c r="AF169" s="170">
        <f>AE169+'(3) MB_Glaciers_R23p2-5.5km'!AF169</f>
        <v>-0.26416199999999934</v>
      </c>
      <c r="AG169" s="170">
        <f>AF169+'(3) MB_Glaciers_R23p2-5.5km'!AG169</f>
        <v>-0.61017999999999928</v>
      </c>
      <c r="AH169" s="170">
        <f>AG169+'(3) MB_Glaciers_R23p2-5.5km'!AH169</f>
        <v>-0.9415603999999993</v>
      </c>
      <c r="AI169" s="170">
        <f>AH169+'(3) MB_Glaciers_R23p2-5.5km'!AI169</f>
        <v>-1.3785139999999994</v>
      </c>
      <c r="AJ169" s="170">
        <f>AI169+'(3) MB_Glaciers_R23p2-5.5km'!AJ169</f>
        <v>-1.7910407999999993</v>
      </c>
      <c r="AK169" s="170">
        <f>AJ169+'(3) MB_Glaciers_R23p2-5.5km'!AK169</f>
        <v>-2.1089299999999991</v>
      </c>
      <c r="AL169" s="170">
        <f>AK169+'(3) MB_Glaciers_R23p2-5.5km'!AL169</f>
        <v>-2.514921999999999</v>
      </c>
      <c r="AM169" s="170">
        <f>AL169+'(3) MB_Glaciers_R23p2-5.5km'!AM169</f>
        <v>-2.7662763999999989</v>
      </c>
      <c r="AN169" s="170">
        <f>AM169+'(3) MB_Glaciers_R23p2-5.5km'!AN169</f>
        <v>-2.6144947999999988</v>
      </c>
      <c r="AO169" s="170">
        <f>AN169+'(3) MB_Glaciers_R23p2-5.5km'!AO169</f>
        <v>-2.8541223999999987</v>
      </c>
      <c r="AP169" s="170">
        <f>AO169+'(3) MB_Glaciers_R23p2-5.5km'!AP169</f>
        <v>-3.1425775999999987</v>
      </c>
      <c r="AQ169" s="170">
        <f>AP169+'(3) MB_Glaciers_R23p2-5.5km'!AQ169</f>
        <v>-3.4093463999999987</v>
      </c>
      <c r="AR169" s="170">
        <f>AQ169+'(3) MB_Glaciers_R23p2-5.5km'!AR169</f>
        <v>-4.0969583999999983</v>
      </c>
      <c r="AS169" s="170">
        <f>AR169+'(3) MB_Glaciers_R23p2-5.5km'!AS169</f>
        <v>-4.0324623999999982</v>
      </c>
      <c r="AT169" s="170">
        <f>AS169+'(3) MB_Glaciers_R23p2-5.5km'!AT169</f>
        <v>-3.7685063999999984</v>
      </c>
      <c r="AU169" s="170">
        <f>AT169+'(3) MB_Glaciers_R23p2-5.5km'!AU169</f>
        <v>-3.6015991999999986</v>
      </c>
      <c r="AV169" s="170">
        <f>AU169+'(3) MB_Glaciers_R23p2-5.5km'!AV169</f>
        <v>-3.5827947999999985</v>
      </c>
      <c r="AW169" s="2">
        <f>AV169+'(3) MB_Glaciers_R23p2-5.5km'!AW169</f>
        <v>-3.1432655999999985</v>
      </c>
      <c r="BB169" s="2">
        <f>SQRT('(5) year_D_R23p2-5.5km'!BN167^2+'(5) year_D_R23p2-5.5km'!$M167^2)</f>
        <v>0.24397354170962393</v>
      </c>
      <c r="BC169" s="2">
        <f>SQRT(SUMSQ('(3) MB_Glaciers_R23p2-5.5km'!$BD169:BE169))</f>
        <v>0.33233362263119554</v>
      </c>
      <c r="BD169" s="2">
        <f>SQRT(SUMSQ('(3) MB_Glaciers_R23p2-5.5km'!$BD169:BF169))</f>
        <v>0.3922003051876462</v>
      </c>
      <c r="BE169" s="2">
        <f>SQRT(SUMSQ('(3) MB_Glaciers_R23p2-5.5km'!$BD169:BG169))</f>
        <v>0.43659383083574976</v>
      </c>
      <c r="BF169" s="2">
        <f>SQRT(SUMSQ('(3) MB_Glaciers_R23p2-5.5km'!$BD169:BH169))</f>
        <v>0.47085658312309175</v>
      </c>
      <c r="BG169" s="2">
        <f>SQRT(SUMSQ('(3) MB_Glaciers_R23p2-5.5km'!$BD169:BI169))</f>
        <v>0.49789434238815045</v>
      </c>
      <c r="BH169" s="2">
        <f>SQRT(SUMSQ('(3) MB_Glaciers_R23p2-5.5km'!$BD169:BJ169))</f>
        <v>0.51954039585163236</v>
      </c>
      <c r="BI169" s="2">
        <f>SQRT(SUMSQ('(3) MB_Glaciers_R23p2-5.5km'!$BD169:BK169))</f>
        <v>0.53706510615633929</v>
      </c>
      <c r="BJ169" s="2">
        <f>SQRT(SUMSQ('(3) MB_Glaciers_R23p2-5.5km'!$BD169:BL169))</f>
        <v>0.55140875939290435</v>
      </c>
      <c r="BK169" s="2">
        <f>SQRT(SUMSQ('(3) MB_Glaciers_R23p2-5.5km'!$BD169:BM169))</f>
        <v>0.56330348572740108</v>
      </c>
      <c r="BL169" s="2">
        <f>SQRT(SUMSQ('(3) MB_Glaciers_R23p2-5.5km'!$BD169:BN169))</f>
        <v>0.57334380146943875</v>
      </c>
      <c r="BM169" s="2">
        <f>SQRT(SUMSQ('(3) MB_Glaciers_R23p2-5.5km'!$BD169:BO169))</f>
        <v>0.58211504449303186</v>
      </c>
      <c r="BN169" s="2">
        <f>SQRT(SUMSQ('(3) MB_Glaciers_R23p2-5.5km'!$BD169:BP169))</f>
        <v>0.59010929619027896</v>
      </c>
      <c r="BO169" s="2">
        <f>SQRT(SUMSQ('(3) MB_Glaciers_R23p2-5.5km'!$BD169:BQ169))</f>
        <v>0.59779485132178778</v>
      </c>
      <c r="BP169" s="2">
        <f>SQRT(SUMSQ('(3) MB_Glaciers_R23p2-5.5km'!$BD169:BR169))</f>
        <v>0.60309961424162672</v>
      </c>
      <c r="BQ169" s="2">
        <f>SQRT(SUMSQ('(3) MB_Glaciers_R23p2-5.5km'!$BD169:BS169))</f>
        <v>0.61192929509500005</v>
      </c>
      <c r="BR169" s="2">
        <f>SQRT(SUMSQ('(3) MB_Glaciers_R23p2-5.5km'!$BD169:BT169))</f>
        <v>0.61904098971546928</v>
      </c>
      <c r="BS169" s="2">
        <f>SQRT(SUMSQ('(3) MB_Glaciers_R23p2-5.5km'!$BD169:BU169))</f>
        <v>0.6239508878836092</v>
      </c>
      <c r="BT169" s="2">
        <f>SQRT(SUMSQ('(3) MB_Glaciers_R23p2-5.5km'!$BD169:BV169))</f>
        <v>0.62835619512248431</v>
      </c>
      <c r="BU169" s="2">
        <f>SQRT(SUMSQ('(3) MB_Glaciers_R23p2-5.5km'!$BD169:BW169))</f>
        <v>0.6329952862506939</v>
      </c>
      <c r="BV169" s="2">
        <f>SQRT(SUMSQ('(3) MB_Glaciers_R23p2-5.5km'!$BD169:BX169))</f>
        <v>0.63755127005179602</v>
      </c>
      <c r="BW169" s="2">
        <f>SQRT(SUMSQ('(3) MB_Glaciers_R23p2-5.5km'!$BD169:BY169))</f>
        <v>0.64188898485415402</v>
      </c>
      <c r="BX169" s="2">
        <f>SQRT(SUMSQ('(3) MB_Glaciers_R23p2-5.5km'!$BD169:BZ169))</f>
        <v>0.64623829985341208</v>
      </c>
      <c r="BY169" s="2">
        <f>SQRT(SUMSQ('(3) MB_Glaciers_R23p2-5.5km'!$BD169:CA169))</f>
        <v>0.65069691636561389</v>
      </c>
      <c r="BZ169" s="2">
        <f>SQRT(SUMSQ('(3) MB_Glaciers_R23p2-5.5km'!$BD169:CB169))</f>
        <v>0.65489804608003654</v>
      </c>
      <c r="CA169" s="2">
        <f>SQRT(SUMSQ('(3) MB_Glaciers_R23p2-5.5km'!$BD169:CC169))</f>
        <v>0.65932613353786274</v>
      </c>
      <c r="CB169" s="2">
        <f>SQRT(SUMSQ('(3) MB_Glaciers_R23p2-5.5km'!$BD169:CD169))</f>
        <v>0.66359535937160863</v>
      </c>
      <c r="CC169" s="2">
        <f>SQRT(SUMSQ('(3) MB_Glaciers_R23p2-5.5km'!$BD169:CE169))</f>
        <v>0.66781750365722792</v>
      </c>
      <c r="CD169" s="2">
        <f>SQRT(SUMSQ('(3) MB_Glaciers_R23p2-5.5km'!$BD169:CF169))</f>
        <v>0.67207651587709116</v>
      </c>
      <c r="CE169" s="2">
        <f>SQRT(SUMSQ('(3) MB_Glaciers_R23p2-5.5km'!$BD169:CG169))</f>
        <v>0.67647419043122925</v>
      </c>
      <c r="CF169" s="2">
        <f>SQRT(SUMSQ('(3) MB_Glaciers_R23p2-5.5km'!$BD169:CH169))</f>
        <v>0.6806926164934638</v>
      </c>
      <c r="CG169" s="2">
        <f>SQRT(SUMSQ('(3) MB_Glaciers_R23p2-5.5km'!$BD169:CI169))</f>
        <v>0.68442036567597886</v>
      </c>
      <c r="CH169" s="2">
        <f>SQRT(SUMSQ('(3) MB_Glaciers_R23p2-5.5km'!$BD169:CJ169))</f>
        <v>0.68776963744505604</v>
      </c>
      <c r="CI169" s="2">
        <f>SQRT(SUMSQ('(3) MB_Glaciers_R23p2-5.5km'!$BD169:CK169))</f>
        <v>0.69083471151624865</v>
      </c>
      <c r="CJ169" s="2">
        <f>SQRT(SUMSQ('(3) MB_Glaciers_R23p2-5.5km'!$BD169:CL169))</f>
        <v>0.69357247877037609</v>
      </c>
      <c r="CK169" s="2">
        <f>SQRT(SUMSQ('(3) MB_Glaciers_R23p2-5.5km'!$BD169:CM169))</f>
        <v>0.69616557595013839</v>
      </c>
      <c r="CL169" s="2">
        <f>SQRT(SUMSQ('(3) MB_Glaciers_R23p2-5.5km'!$BD169:CN169))</f>
        <v>0.6986991528395865</v>
      </c>
      <c r="CM169" s="2">
        <f>SQRT(SUMSQ('(3) MB_Glaciers_R23p2-5.5km'!$BD169:CO169))</f>
        <v>0.70159813920850356</v>
      </c>
      <c r="CN169" s="2">
        <f>SQRT(SUMSQ('(3) MB_Glaciers_R23p2-5.5km'!$BD169:CP169))</f>
        <v>0.70560438540340109</v>
      </c>
      <c r="CO169" s="2">
        <f>SQRT(SUMSQ('(3) MB_Glaciers_R23p2-5.5km'!$BD169:CQ169))</f>
        <v>0.70919310172779915</v>
      </c>
      <c r="CP169" s="2">
        <f>SQRT(SUMSQ('(3) MB_Glaciers_R23p2-5.5km'!$BD169:CR169))</f>
        <v>0.71272573777625425</v>
      </c>
      <c r="CQ169" s="2">
        <f>SQRT(SUMSQ('(3) MB_Glaciers_R23p2-5.5km'!$BD169:CS169))</f>
        <v>0.71627796118950648</v>
      </c>
      <c r="CR169" s="2">
        <f>SQRT(SUMSQ('(3) MB_Glaciers_R23p2-5.5km'!$BD169:CT169))</f>
        <v>0.71974361449554614</v>
      </c>
      <c r="CS169" s="2">
        <f>SQRT(SUMSQ('(3) MB_Glaciers_R23p2-5.5km'!$BD169:CU169))</f>
        <v>0.72357192323933817</v>
      </c>
      <c r="CT169" s="2">
        <f>SQRT(SUMSQ('(3) MB_Glaciers_R23p2-5.5km'!$BD169:CV169))</f>
        <v>0.72728032130206499</v>
      </c>
      <c r="CU169" s="2">
        <f>SQRT(SUMSQ('(3) MB_Glaciers_R23p2-5.5km'!$BD169:CW169))</f>
        <v>0.7308830608693071</v>
      </c>
      <c r="CV169" s="2">
        <f>SQRT(SUMSQ('(3) MB_Glaciers_R23p2-5.5km'!$BD169:CX169))</f>
        <v>0.7349588422772223</v>
      </c>
    </row>
    <row r="170" spans="1:100" x14ac:dyDescent="0.2">
      <c r="A170" s="169" t="s">
        <v>2</v>
      </c>
      <c r="B170" s="3" t="s">
        <v>243</v>
      </c>
      <c r="C170" s="170">
        <f>'(3) MB_Glaciers_R23p2-5.5km'!C170</f>
        <v>0.20970000000000011</v>
      </c>
      <c r="D170" s="170">
        <f>C170+'(3) MB_Glaciers_R23p2-5.5km'!D170</f>
        <v>0.69940000000000024</v>
      </c>
      <c r="E170" s="170">
        <f>D170+'(3) MB_Glaciers_R23p2-5.5km'!E170</f>
        <v>1.0091000000000001</v>
      </c>
      <c r="F170" s="170">
        <f>E170+'(3) MB_Glaciers_R23p2-5.5km'!F170</f>
        <v>0.84880000000000011</v>
      </c>
      <c r="G170" s="170">
        <f>F170+'(3) MB_Glaciers_R23p2-5.5km'!G170</f>
        <v>1.0285000000000002</v>
      </c>
      <c r="H170" s="170">
        <f>G170+'(3) MB_Glaciers_R23p2-5.5km'!H170</f>
        <v>0.96820000000000028</v>
      </c>
      <c r="I170" s="170">
        <f>H170+'(3) MB_Glaciers_R23p2-5.5km'!I170</f>
        <v>1.0479000000000003</v>
      </c>
      <c r="J170" s="170">
        <f>I170+'(3) MB_Glaciers_R23p2-5.5km'!J170</f>
        <v>0.9176000000000003</v>
      </c>
      <c r="K170" s="170">
        <f>J170+'(3) MB_Glaciers_R23p2-5.5km'!K170</f>
        <v>1.2673000000000003</v>
      </c>
      <c r="L170" s="170">
        <f>K170+'(3) MB_Glaciers_R23p2-5.5km'!L170</f>
        <v>0.63700000000000034</v>
      </c>
      <c r="M170" s="170">
        <f>L170+'(3) MB_Glaciers_R23p2-5.5km'!M170</f>
        <v>7.6700000000000323E-2</v>
      </c>
      <c r="N170" s="170">
        <f>M170+'(3) MB_Glaciers_R23p2-5.5km'!N170</f>
        <v>0.25640000000000041</v>
      </c>
      <c r="O170" s="170">
        <f>N170+'(3) MB_Glaciers_R23p2-5.5km'!O170</f>
        <v>0.96610000000000051</v>
      </c>
      <c r="P170" s="170">
        <f>O170+'(3) MB_Glaciers_R23p2-5.5km'!P170</f>
        <v>1.1858000000000006</v>
      </c>
      <c r="Q170" s="170">
        <f>P170+'(3) MB_Glaciers_R23p2-5.5km'!Q170</f>
        <v>1.1255000000000006</v>
      </c>
      <c r="R170" s="170">
        <f>Q170+'(3) MB_Glaciers_R23p2-5.5km'!R170</f>
        <v>1.6652000000000005</v>
      </c>
      <c r="S170" s="170">
        <f>R170+'(3) MB_Glaciers_R23p2-5.5km'!S170</f>
        <v>1.3149000000000006</v>
      </c>
      <c r="T170" s="170">
        <f>S170+'(3) MB_Glaciers_R23p2-5.5km'!T170</f>
        <v>1.1846000000000005</v>
      </c>
      <c r="U170" s="170">
        <f>T170+'(3) MB_Glaciers_R23p2-5.5km'!U170</f>
        <v>0.95430000000000059</v>
      </c>
      <c r="V170" s="170">
        <f>U170+'(3) MB_Glaciers_R23p2-5.5km'!V170</f>
        <v>0.74400000000000066</v>
      </c>
      <c r="W170" s="170">
        <f>V170+'(3) MB_Glaciers_R23p2-5.5km'!W170</f>
        <v>0.60370000000000068</v>
      </c>
      <c r="X170" s="170">
        <f>W170+'(3) MB_Glaciers_R23p2-5.5km'!X170</f>
        <v>1.2034000000000007</v>
      </c>
      <c r="Y170" s="170">
        <f>X170+'(3) MB_Glaciers_R23p2-5.5km'!Y170</f>
        <v>1.5631000000000008</v>
      </c>
      <c r="Z170" s="170">
        <f>Y170+'(3) MB_Glaciers_R23p2-5.5km'!Z170</f>
        <v>0.92280000000000084</v>
      </c>
      <c r="AA170" s="170">
        <f>Z170+'(3) MB_Glaciers_R23p2-5.5km'!AA170</f>
        <v>0.40250000000000086</v>
      </c>
      <c r="AB170" s="170">
        <f>AA170+'(3) MB_Glaciers_R23p2-5.5km'!AB170</f>
        <v>0.19220000000000093</v>
      </c>
      <c r="AC170" s="170">
        <f>AB170+'(3) MB_Glaciers_R23p2-5.5km'!AC170</f>
        <v>-9.8099999999998966E-2</v>
      </c>
      <c r="AD170" s="170">
        <f>AC170+'(3) MB_Glaciers_R23p2-5.5km'!AD170</f>
        <v>2.1600000000001063E-2</v>
      </c>
      <c r="AE170" s="170">
        <f>AD170+'(3) MB_Glaciers_R23p2-5.5km'!AE170</f>
        <v>-0.25869999999999893</v>
      </c>
      <c r="AF170" s="170">
        <f>AE170+'(3) MB_Glaciers_R23p2-5.5km'!AF170</f>
        <v>-0.78899999999999892</v>
      </c>
      <c r="AG170" s="170">
        <f>AF170+'(3) MB_Glaciers_R23p2-5.5km'!AG170</f>
        <v>-1.499299999999999</v>
      </c>
      <c r="AH170" s="170">
        <f>AG170+'(3) MB_Glaciers_R23p2-5.5km'!AH170</f>
        <v>-1.379599999999999</v>
      </c>
      <c r="AI170" s="170">
        <f>AH170+'(3) MB_Glaciers_R23p2-5.5km'!AI170</f>
        <v>-1.889899999999999</v>
      </c>
      <c r="AJ170" s="170">
        <f>AI170+'(3) MB_Glaciers_R23p2-5.5km'!AJ170</f>
        <v>-2.7001999999999988</v>
      </c>
      <c r="AK170" s="170">
        <f>AJ170+'(3) MB_Glaciers_R23p2-5.5km'!AK170</f>
        <v>-3.3704999999999989</v>
      </c>
      <c r="AL170" s="170">
        <f>AK170+'(3) MB_Glaciers_R23p2-5.5km'!AL170</f>
        <v>-4.3307999999999991</v>
      </c>
      <c r="AM170" s="170">
        <f>AL170+'(3) MB_Glaciers_R23p2-5.5km'!AM170</f>
        <v>-4.9410999999999987</v>
      </c>
      <c r="AN170" s="170">
        <f>AM170+'(3) MB_Glaciers_R23p2-5.5km'!AN170</f>
        <v>-4.5113999999999983</v>
      </c>
      <c r="AO170" s="170">
        <f>AN170+'(3) MB_Glaciers_R23p2-5.5km'!AO170</f>
        <v>-5.2216999999999985</v>
      </c>
      <c r="AP170" s="170">
        <f>AO170+'(3) MB_Glaciers_R23p2-5.5km'!AP170</f>
        <v>-5.5719999999999983</v>
      </c>
      <c r="AQ170" s="170">
        <f>AP170+'(3) MB_Glaciers_R23p2-5.5km'!AQ170</f>
        <v>-6.1822999999999979</v>
      </c>
      <c r="AR170" s="170">
        <f>AQ170+'(3) MB_Glaciers_R23p2-5.5km'!AR170</f>
        <v>-7.4625999999999983</v>
      </c>
      <c r="AS170" s="170">
        <f>AR170+'(3) MB_Glaciers_R23p2-5.5km'!AS170</f>
        <v>-7.5228999999999981</v>
      </c>
      <c r="AT170" s="170">
        <f>AS170+'(3) MB_Glaciers_R23p2-5.5km'!AT170</f>
        <v>-7.3131999999999984</v>
      </c>
      <c r="AU170" s="170">
        <f>AT170+'(3) MB_Glaciers_R23p2-5.5km'!AU170</f>
        <v>-7.173499999999998</v>
      </c>
      <c r="AV170" s="170">
        <f>AU170+'(3) MB_Glaciers_R23p2-5.5km'!AV170</f>
        <v>-7.0837999999999983</v>
      </c>
      <c r="AW170" s="2">
        <f>AV170+'(3) MB_Glaciers_R23p2-5.5km'!AW170</f>
        <v>-6.3440999999999983</v>
      </c>
      <c r="BB170" s="2">
        <f>SQRT('(5) year_D_R23p2-5.5km'!BN168^2+'(5) year_D_R23p2-5.5km'!$M168^2)</f>
        <v>0.28748999036364353</v>
      </c>
      <c r="BC170" s="2">
        <f>SQRT(SUMSQ('(3) MB_Glaciers_R23p2-5.5km'!$BD170:BE170))</f>
        <v>0.40657224341877513</v>
      </c>
      <c r="BD170" s="2">
        <f>SQRT(SUMSQ('(3) MB_Glaciers_R23p2-5.5km'!$BD170:BF170))</f>
        <v>0.49794726997731753</v>
      </c>
      <c r="BE170" s="2">
        <f>SQRT(SUMSQ('(3) MB_Glaciers_R23p2-5.5km'!$BD170:BG170))</f>
        <v>0.57497998072728707</v>
      </c>
      <c r="BF170" s="2">
        <f>SQRT(SUMSQ('(3) MB_Glaciers_R23p2-5.5km'!$BD170:BH170))</f>
        <v>0.64284716130386643</v>
      </c>
      <c r="BG170" s="2">
        <f>SQRT(SUMSQ('(3) MB_Glaciers_R23p2-5.5km'!$BD170:BI170))</f>
        <v>0.70420378254857963</v>
      </c>
      <c r="BH170" s="2">
        <f>SQRT(SUMSQ('(3) MB_Glaciers_R23p2-5.5km'!$BD170:BJ170))</f>
        <v>0.76062701892255646</v>
      </c>
      <c r="BI170" s="2">
        <f>SQRT(SUMSQ('(3) MB_Glaciers_R23p2-5.5km'!$BD170:BK170))</f>
        <v>0.81314448683755025</v>
      </c>
      <c r="BJ170" s="2">
        <f>SQRT(SUMSQ('(3) MB_Glaciers_R23p2-5.5km'!$BD170:BL170))</f>
        <v>0.8624699710909306</v>
      </c>
      <c r="BK170" s="2">
        <f>SQRT(SUMSQ('(3) MB_Glaciers_R23p2-5.5km'!$BD170:BM170))</f>
        <v>0.90912317404897258</v>
      </c>
      <c r="BL170" s="2">
        <f>SQRT(SUMSQ('(3) MB_Glaciers_R23p2-5.5km'!$BD170:BN170))</f>
        <v>0.95349642901909515</v>
      </c>
      <c r="BM170" s="2">
        <f>SQRT(SUMSQ('(3) MB_Glaciers_R23p2-5.5km'!$BD170:BO170))</f>
        <v>0.99589453995463506</v>
      </c>
      <c r="BN170" s="2">
        <f>SQRT(SUMSQ('(3) MB_Glaciers_R23p2-5.5km'!$BD170:BP170))</f>
        <v>1.036559901438765</v>
      </c>
      <c r="BO170" s="2">
        <f>SQRT(SUMSQ('(3) MB_Glaciers_R23p2-5.5km'!$BD170:BQ170))</f>
        <v>1.075689046067696</v>
      </c>
      <c r="BP170" s="2">
        <f>SQRT(SUMSQ('(3) MB_Glaciers_R23p2-5.5km'!$BD170:BR170))</f>
        <v>1.1134439448797222</v>
      </c>
      <c r="BQ170" s="2">
        <f>SQRT(SUMSQ('(3) MB_Glaciers_R23p2-5.5km'!$BD170:BS170))</f>
        <v>1.1499599614545741</v>
      </c>
      <c r="BR170" s="2">
        <f>SQRT(SUMSQ('(3) MB_Glaciers_R23p2-5.5km'!$BD170:BT170))</f>
        <v>1.1853515965771058</v>
      </c>
      <c r="BS170" s="2">
        <f>SQRT(SUMSQ('(3) MB_Glaciers_R23p2-5.5km'!$BD170:BU170))</f>
        <v>1.2197167302563252</v>
      </c>
      <c r="BT170" s="2">
        <f>SQRT(SUMSQ('(3) MB_Glaciers_R23p2-5.5km'!$BD170:BV170))</f>
        <v>1.2531398152746043</v>
      </c>
      <c r="BU170" s="2">
        <f>SQRT(SUMSQ('(3) MB_Glaciers_R23p2-5.5km'!$BD170:BW170))</f>
        <v>1.2856943226077329</v>
      </c>
      <c r="BV170" s="2">
        <f>SQRT(SUMSQ('(3) MB_Glaciers_R23p2-5.5km'!$BD170:BX170))</f>
        <v>1.3174446423835215</v>
      </c>
      <c r="BW170" s="2">
        <f>SQRT(SUMSQ('(3) MB_Glaciers_R23p2-5.5km'!$BD170:BY170))</f>
        <v>1.3484475815931196</v>
      </c>
      <c r="BX170" s="2">
        <f>SQRT(SUMSQ('(3) MB_Glaciers_R23p2-5.5km'!$BD170:BZ170))</f>
        <v>1.3787535584228316</v>
      </c>
      <c r="BY170" s="2">
        <f>SQRT(SUMSQ('(3) MB_Glaciers_R23p2-5.5km'!$BD170:CA170))</f>
        <v>1.4084075650971593</v>
      </c>
      <c r="BZ170" s="2">
        <f>SQRT(SUMSQ('(3) MB_Glaciers_R23p2-5.5km'!$BD170:CB170))</f>
        <v>1.4374499518182178</v>
      </c>
      <c r="CA170" s="2">
        <f>SQRT(SUMSQ('(3) MB_Glaciers_R23p2-5.5km'!$BD170:CC170))</f>
        <v>1.4659170708268201</v>
      </c>
      <c r="CB170" s="2">
        <f>SQRT(SUMSQ('(3) MB_Glaciers_R23p2-5.5km'!$BD170:CD170))</f>
        <v>1.4938418099319526</v>
      </c>
      <c r="CC170" s="2">
        <f>SQRT(SUMSQ('(3) MB_Glaciers_R23p2-5.5km'!$BD170:CE170))</f>
        <v>1.5212540378451129</v>
      </c>
      <c r="CD170" s="2">
        <f>SQRT(SUMSQ('(3) MB_Glaciers_R23p2-5.5km'!$BD170:CF170))</f>
        <v>1.5481809785097309</v>
      </c>
      <c r="CE170" s="2">
        <f>SQRT(SUMSQ('(3) MB_Glaciers_R23p2-5.5km'!$BD170:CG170))</f>
        <v>1.5746475277911041</v>
      </c>
      <c r="CF170" s="2">
        <f>SQRT(SUMSQ('(3) MB_Glaciers_R23p2-5.5km'!$BD170:CH170))</f>
        <v>1.600676523017041</v>
      </c>
      <c r="CG170" s="2">
        <f>SQRT(SUMSQ('(3) MB_Glaciers_R23p2-5.5km'!$BD170:CI170))</f>
        <v>1.6262889736751005</v>
      </c>
      <c r="CH170" s="2">
        <f>SQRT(SUMSQ('(3) MB_Glaciers_R23p2-5.5km'!$BD170:CJ170))</f>
        <v>1.6515042598965646</v>
      </c>
      <c r="CI170" s="2">
        <f>SQRT(SUMSQ('(3) MB_Glaciers_R23p2-5.5km'!$BD170:CK170))</f>
        <v>1.6763403040599445</v>
      </c>
      <c r="CJ170" s="2">
        <f>SQRT(SUMSQ('(3) MB_Glaciers_R23p2-5.5km'!$BD170:CL170))</f>
        <v>1.7008137198338551</v>
      </c>
      <c r="CK170" s="2">
        <f>SQRT(SUMSQ('(3) MB_Glaciers_R23p2-5.5km'!$BD170:CM170))</f>
        <v>1.7249399421818612</v>
      </c>
      <c r="CL170" s="2">
        <f>SQRT(SUMSQ('(3) MB_Glaciers_R23p2-5.5km'!$BD170:CN170))</f>
        <v>1.7487333412197672</v>
      </c>
      <c r="CM170" s="2">
        <f>SQRT(SUMSQ('(3) MB_Glaciers_R23p2-5.5km'!$BD170:CO170))</f>
        <v>1.7722073223110604</v>
      </c>
      <c r="CN170" s="2">
        <f>SQRT(SUMSQ('(3) MB_Glaciers_R23p2-5.5km'!$BD170:CP170))</f>
        <v>1.7953744143805288</v>
      </c>
      <c r="CO170" s="2">
        <f>SQRT(SUMSQ('(3) MB_Glaciers_R23p2-5.5km'!$BD170:CQ170))</f>
        <v>1.8182463480979452</v>
      </c>
      <c r="CP170" s="2">
        <f>SQRT(SUMSQ('(3) MB_Glaciers_R23p2-5.5km'!$BD170:CR170))</f>
        <v>1.8408341253167821</v>
      </c>
      <c r="CQ170" s="2">
        <f>SQRT(SUMSQ('(3) MB_Glaciers_R23p2-5.5km'!$BD170:CS170))</f>
        <v>1.8631480809345482</v>
      </c>
      <c r="CR170" s="2">
        <f>SQRT(SUMSQ('(3) MB_Glaciers_R23p2-5.5km'!$BD170:CT170))</f>
        <v>1.8851979381617672</v>
      </c>
      <c r="CS170" s="2">
        <f>SQRT(SUMSQ('(3) MB_Glaciers_R23p2-5.5km'!$BD170:CU170))</f>
        <v>1.9069928580381903</v>
      </c>
      <c r="CT170" s="2">
        <f>SQRT(SUMSQ('(3) MB_Glaciers_R23p2-5.5km'!$BD170:CV170))</f>
        <v>1.9285414839115993</v>
      </c>
      <c r="CU170" s="2">
        <f>SQRT(SUMSQ('(3) MB_Glaciers_R23p2-5.5km'!$BD170:CW170))</f>
        <v>1.9498519814917341</v>
      </c>
      <c r="CV170" s="2">
        <f>SQRT(SUMSQ('(3) MB_Glaciers_R23p2-5.5km'!$BD170:CX170))</f>
        <v>1.9709320750057646</v>
      </c>
    </row>
    <row r="171" spans="1:100" x14ac:dyDescent="0.2">
      <c r="A171" s="169" t="s">
        <v>137</v>
      </c>
      <c r="B171" s="3" t="s">
        <v>243</v>
      </c>
      <c r="C171" s="170">
        <f>'(3) MB_Glaciers_R23p2-5.5km'!C171</f>
        <v>0.43869999999999998</v>
      </c>
      <c r="D171" s="170">
        <f>C171+'(3) MB_Glaciers_R23p2-5.5km'!D171</f>
        <v>1.7974000000000001</v>
      </c>
      <c r="E171" s="170">
        <f>D171+'(3) MB_Glaciers_R23p2-5.5km'!E171</f>
        <v>2.7761</v>
      </c>
      <c r="F171" s="170">
        <f>E171+'(3) MB_Glaciers_R23p2-5.5km'!F171</f>
        <v>2.6648000000000001</v>
      </c>
      <c r="G171" s="170">
        <f>F171+'(3) MB_Glaciers_R23p2-5.5km'!G171</f>
        <v>2.8035000000000001</v>
      </c>
      <c r="H171" s="170">
        <f>G171+'(3) MB_Glaciers_R23p2-5.5km'!H171</f>
        <v>2.6922000000000001</v>
      </c>
      <c r="I171" s="170">
        <f>H171+'(3) MB_Glaciers_R23p2-5.5km'!I171</f>
        <v>2.5109000000000004</v>
      </c>
      <c r="J171" s="170">
        <f>I171+'(3) MB_Glaciers_R23p2-5.5km'!J171</f>
        <v>2.2496000000000005</v>
      </c>
      <c r="K171" s="170">
        <f>J171+'(3) MB_Glaciers_R23p2-5.5km'!K171</f>
        <v>3.0683000000000007</v>
      </c>
      <c r="L171" s="170">
        <f>K171+'(3) MB_Glaciers_R23p2-5.5km'!L171</f>
        <v>1.9970000000000008</v>
      </c>
      <c r="M171" s="170">
        <f>L171+'(3) MB_Glaciers_R23p2-5.5km'!M171</f>
        <v>0.78570000000000073</v>
      </c>
      <c r="N171" s="170">
        <f>M171+'(3) MB_Glaciers_R23p2-5.5km'!N171</f>
        <v>1.3244000000000007</v>
      </c>
      <c r="O171" s="170">
        <f>N171+'(3) MB_Glaciers_R23p2-5.5km'!O171</f>
        <v>2.7531000000000008</v>
      </c>
      <c r="P171" s="170">
        <f>O171+'(3) MB_Glaciers_R23p2-5.5km'!P171</f>
        <v>3.051800000000001</v>
      </c>
      <c r="Q171" s="170">
        <f>P171+'(3) MB_Glaciers_R23p2-5.5km'!Q171</f>
        <v>3.1105000000000009</v>
      </c>
      <c r="R171" s="170">
        <f>Q171+'(3) MB_Glaciers_R23p2-5.5km'!R171</f>
        <v>4.0092000000000008</v>
      </c>
      <c r="S171" s="170">
        <f>R171+'(3) MB_Glaciers_R23p2-5.5km'!S171</f>
        <v>2.7079000000000004</v>
      </c>
      <c r="T171" s="170">
        <f>S171+'(3) MB_Glaciers_R23p2-5.5km'!T171</f>
        <v>1.7766000000000004</v>
      </c>
      <c r="U171" s="170">
        <f>T171+'(3) MB_Glaciers_R23p2-5.5km'!U171</f>
        <v>0.58530000000000038</v>
      </c>
      <c r="V171" s="170">
        <f>U171+'(3) MB_Glaciers_R23p2-5.5km'!V171</f>
        <v>-0.27599999999999969</v>
      </c>
      <c r="W171" s="170">
        <f>V171+'(3) MB_Glaciers_R23p2-5.5km'!W171</f>
        <v>-0.92729999999999968</v>
      </c>
      <c r="X171" s="170">
        <f>W171+'(3) MB_Glaciers_R23p2-5.5km'!X171</f>
        <v>0.23140000000000038</v>
      </c>
      <c r="Y171" s="170">
        <f>X171+'(3) MB_Glaciers_R23p2-5.5km'!Y171</f>
        <v>1.1601000000000004</v>
      </c>
      <c r="Z171" s="170">
        <f>Y171+'(3) MB_Glaciers_R23p2-5.5km'!Z171</f>
        <v>0.34880000000000033</v>
      </c>
      <c r="AA171" s="170">
        <f>Z171+'(3) MB_Glaciers_R23p2-5.5km'!AA171</f>
        <v>-0.64249999999999974</v>
      </c>
      <c r="AB171" s="170">
        <f>AA171+'(3) MB_Glaciers_R23p2-5.5km'!AB171</f>
        <v>-1.0737999999999999</v>
      </c>
      <c r="AC171" s="170">
        <f>AB171+'(3) MB_Glaciers_R23p2-5.5km'!AC171</f>
        <v>-2.3851</v>
      </c>
      <c r="AD171" s="170">
        <f>AC171+'(3) MB_Glaciers_R23p2-5.5km'!AD171</f>
        <v>-2.9464000000000001</v>
      </c>
      <c r="AE171" s="170">
        <f>AD171+'(3) MB_Glaciers_R23p2-5.5km'!AE171</f>
        <v>-3.6877000000000004</v>
      </c>
      <c r="AF171" s="170">
        <f>AE171+'(3) MB_Glaciers_R23p2-5.5km'!AF171</f>
        <v>-4.8890000000000002</v>
      </c>
      <c r="AG171" s="170">
        <f>AF171+'(3) MB_Glaciers_R23p2-5.5km'!AG171</f>
        <v>-6.5003000000000002</v>
      </c>
      <c r="AH171" s="170">
        <f>AG171+'(3) MB_Glaciers_R23p2-5.5km'!AH171</f>
        <v>-7.5716000000000001</v>
      </c>
      <c r="AI171" s="170">
        <f>AH171+'(3) MB_Glaciers_R23p2-5.5km'!AI171</f>
        <v>-9.0929000000000002</v>
      </c>
      <c r="AJ171" s="170">
        <f>AI171+'(3) MB_Glaciers_R23p2-5.5km'!AJ171</f>
        <v>-11.164200000000001</v>
      </c>
      <c r="AK171" s="170">
        <f>AJ171+'(3) MB_Glaciers_R23p2-5.5km'!AK171</f>
        <v>-12.3855</v>
      </c>
      <c r="AL171" s="170">
        <f>AK171+'(3) MB_Glaciers_R23p2-5.5km'!AL171</f>
        <v>-14.206800000000001</v>
      </c>
      <c r="AM171" s="170">
        <f>AL171+'(3) MB_Glaciers_R23p2-5.5km'!AM171</f>
        <v>-15.148100000000001</v>
      </c>
      <c r="AN171" s="170">
        <f>AM171+'(3) MB_Glaciers_R23p2-5.5km'!AN171</f>
        <v>-15.599400000000001</v>
      </c>
      <c r="AO171" s="170">
        <f>AN171+'(3) MB_Glaciers_R23p2-5.5km'!AO171</f>
        <v>-16.970700000000001</v>
      </c>
      <c r="AP171" s="170">
        <f>AO171+'(3) MB_Glaciers_R23p2-5.5km'!AP171</f>
        <v>-18.212</v>
      </c>
      <c r="AQ171" s="170">
        <f>AP171+'(3) MB_Glaciers_R23p2-5.5km'!AQ171</f>
        <v>-18.9833</v>
      </c>
      <c r="AR171" s="170">
        <f>AQ171+'(3) MB_Glaciers_R23p2-5.5km'!AR171</f>
        <v>-21.244599999999998</v>
      </c>
      <c r="AS171" s="170">
        <f>AR171+'(3) MB_Glaciers_R23p2-5.5km'!AS171</f>
        <v>-21.605899999999998</v>
      </c>
      <c r="AT171" s="170">
        <f>AS171+'(3) MB_Glaciers_R23p2-5.5km'!AT171</f>
        <v>-21.587199999999999</v>
      </c>
      <c r="AU171" s="170">
        <f>AT171+'(3) MB_Glaciers_R23p2-5.5km'!AU171</f>
        <v>-21.5885</v>
      </c>
      <c r="AV171" s="170">
        <f>AU171+'(3) MB_Glaciers_R23p2-5.5km'!AV171</f>
        <v>-22.069800000000001</v>
      </c>
      <c r="AW171" s="2">
        <f>AV171+'(3) MB_Glaciers_R23p2-5.5km'!AW171</f>
        <v>-20.671099999999999</v>
      </c>
      <c r="BB171" s="2">
        <f>SQRT('(5) year_D_R23p2-5.5km'!BN169^2+'(5) year_D_R23p2-5.5km'!$M169^2)</f>
        <v>0.12115730487194877</v>
      </c>
      <c r="BC171" s="2">
        <f>SQRT(SUMSQ('(3) MB_Glaciers_R23p2-5.5km'!$BD171:BE171))</f>
        <v>0.17134230373048182</v>
      </c>
      <c r="BD171" s="2">
        <f>SQRT(SUMSQ('(3) MB_Glaciers_R23p2-5.5km'!$BD171:BF171))</f>
        <v>0.20985060774632755</v>
      </c>
      <c r="BE171" s="2">
        <f>SQRT(SUMSQ('(3) MB_Glaciers_R23p2-5.5km'!$BD171:BG171))</f>
        <v>0.24231460974389754</v>
      </c>
      <c r="BF171" s="2">
        <f>SQRT(SUMSQ('(3) MB_Glaciers_R23p2-5.5km'!$BD171:BH171))</f>
        <v>0.27091596966434389</v>
      </c>
      <c r="BG171" s="2">
        <f>SQRT(SUMSQ('(3) MB_Glaciers_R23p2-5.5km'!$BD171:BI171))</f>
        <v>0.29677357554709288</v>
      </c>
      <c r="BH171" s="2">
        <f>SQRT(SUMSQ('(3) MB_Glaciers_R23p2-5.5km'!$BD171:BJ171))</f>
        <v>0.32055209821001079</v>
      </c>
      <c r="BI171" s="2">
        <f>SQRT(SUMSQ('(3) MB_Glaciers_R23p2-5.5km'!$BD171:BK171))</f>
        <v>0.34268460746096363</v>
      </c>
      <c r="BJ171" s="2">
        <f>SQRT(SUMSQ('(3) MB_Glaciers_R23p2-5.5km'!$BD171:BL171))</f>
        <v>0.36347191461584633</v>
      </c>
      <c r="BK171" s="2">
        <f>SQRT(SUMSQ('(3) MB_Glaciers_R23p2-5.5km'!$BD171:BM171))</f>
        <v>0.38313303856277314</v>
      </c>
      <c r="BL171" s="2">
        <f>SQRT(SUMSQ('(3) MB_Glaciers_R23p2-5.5km'!$BD171:BN171))</f>
        <v>0.40183332087095236</v>
      </c>
      <c r="BM171" s="2">
        <f>SQRT(SUMSQ('(3) MB_Glaciers_R23p2-5.5km'!$BD171:BO171))</f>
        <v>0.4197012154926551</v>
      </c>
      <c r="BN171" s="2">
        <f>SQRT(SUMSQ('(3) MB_Glaciers_R23p2-5.5km'!$BD171:BP171))</f>
        <v>0.43683887511283431</v>
      </c>
      <c r="BO171" s="2">
        <f>SQRT(SUMSQ('(3) MB_Glaciers_R23p2-5.5km'!$BD171:BQ171))</f>
        <v>0.45332912473574954</v>
      </c>
      <c r="BP171" s="2">
        <f>SQRT(SUMSQ('(3) MB_Glaciers_R23p2-5.5km'!$BD171:BR171))</f>
        <v>0.46924022404043231</v>
      </c>
      <c r="BQ171" s="2">
        <f>SQRT(SUMSQ('(3) MB_Glaciers_R23p2-5.5km'!$BD171:BS171))</f>
        <v>0.48462921948779508</v>
      </c>
      <c r="BR171" s="2">
        <f>SQRT(SUMSQ('(3) MB_Glaciers_R23p2-5.5km'!$BD171:BT171))</f>
        <v>0.49954436530220597</v>
      </c>
      <c r="BS171" s="2">
        <f>SQRT(SUMSQ('(3) MB_Glaciers_R23p2-5.5km'!$BD171:BU171))</f>
        <v>0.5140269111914455</v>
      </c>
      <c r="BT171" s="2">
        <f>SQRT(SUMSQ('(3) MB_Glaciers_R23p2-5.5km'!$BD171:BV171))</f>
        <v>0.52811244820857273</v>
      </c>
      <c r="BU171" s="2">
        <f>SQRT(SUMSQ('(3) MB_Glaciers_R23p2-5.5km'!$BD171:BW171))</f>
        <v>0.54183193932868778</v>
      </c>
      <c r="BV171" s="2">
        <f>SQRT(SUMSQ('(3) MB_Glaciers_R23p2-5.5km'!$BD171:BX171))</f>
        <v>0.55521252057254722</v>
      </c>
      <c r="BW171" s="2">
        <f>SQRT(SUMSQ('(3) MB_Glaciers_R23p2-5.5km'!$BD171:BY171))</f>
        <v>0.5682781321891206</v>
      </c>
      <c r="BX171" s="2">
        <f>SQRT(SUMSQ('(3) MB_Glaciers_R23p2-5.5km'!$BD171:BZ171))</f>
        <v>0.58105002198450173</v>
      </c>
      <c r="BY171" s="2">
        <f>SQRT(SUMSQ('(3) MB_Glaciers_R23p2-5.5km'!$BD171:CA171))</f>
        <v>0.59354715109418588</v>
      </c>
      <c r="BZ171" s="2">
        <f>SQRT(SUMSQ('(3) MB_Glaciers_R23p2-5.5km'!$BD171:CB171))</f>
        <v>0.60578652435974401</v>
      </c>
      <c r="CA171" s="2">
        <f>SQRT(SUMSQ('(3) MB_Glaciers_R23p2-5.5km'!$BD171:CC171))</f>
        <v>0.61778346175637711</v>
      </c>
      <c r="CB171" s="2">
        <f>SQRT(SUMSQ('(3) MB_Glaciers_R23p2-5.5km'!$BD171:CD171))</f>
        <v>0.62955182323898273</v>
      </c>
      <c r="CC171" s="2">
        <f>SQRT(SUMSQ('(3) MB_Glaciers_R23p2-5.5km'!$BD171:CE171))</f>
        <v>0.6411041964200217</v>
      </c>
      <c r="CD171" s="2">
        <f>SQRT(SUMSQ('(3) MB_Glaciers_R23p2-5.5km'!$BD171:CF171))</f>
        <v>0.65245205432368447</v>
      </c>
      <c r="CE171" s="2">
        <f>SQRT(SUMSQ('(3) MB_Glaciers_R23p2-5.5km'!$BD171:CG171))</f>
        <v>0.66360588884896921</v>
      </c>
      <c r="CF171" s="2">
        <f>SQRT(SUMSQ('(3) MB_Glaciers_R23p2-5.5km'!$BD171:CH171))</f>
        <v>0.67457532436256884</v>
      </c>
      <c r="CG171" s="2">
        <f>SQRT(SUMSQ('(3) MB_Glaciers_R23p2-5.5km'!$BD171:CI171))</f>
        <v>0.68536921492192748</v>
      </c>
      <c r="CH171" s="2">
        <f>SQRT(SUMSQ('(3) MB_Glaciers_R23p2-5.5km'!$BD171:CJ171))</f>
        <v>0.6959957279226171</v>
      </c>
      <c r="CI171" s="2">
        <f>SQRT(SUMSQ('(3) MB_Glaciers_R23p2-5.5km'!$BD171:CK171))</f>
        <v>0.70646241641743968</v>
      </c>
      <c r="CJ171" s="2">
        <f>SQRT(SUMSQ('(3) MB_Glaciers_R23p2-5.5km'!$BD171:CL171))</f>
        <v>0.71677628192777298</v>
      </c>
      <c r="CK171" s="2">
        <f>SQRT(SUMSQ('(3) MB_Glaciers_R23p2-5.5km'!$BD171:CM171))</f>
        <v>0.72694382923169298</v>
      </c>
      <c r="CL171" s="2">
        <f>SQRT(SUMSQ('(3) MB_Glaciers_R23p2-5.5km'!$BD171:CN171))</f>
        <v>0.73697111434700824</v>
      </c>
      <c r="CM171" s="2">
        <f>SQRT(SUMSQ('(3) MB_Glaciers_R23p2-5.5km'!$BD171:CO171))</f>
        <v>0.74686378671462272</v>
      </c>
      <c r="CN171" s="2">
        <f>SQRT(SUMSQ('(3) MB_Glaciers_R23p2-5.5km'!$BD171:CP171))</f>
        <v>0.75662712641666496</v>
      </c>
      <c r="CO171" s="2">
        <f>SQRT(SUMSQ('(3) MB_Glaciers_R23p2-5.5km'!$BD171:CQ171))</f>
        <v>0.76626607712554662</v>
      </c>
      <c r="CP171" s="2">
        <f>SQRT(SUMSQ('(3) MB_Glaciers_R23p2-5.5km'!$BD171:CR171))</f>
        <v>0.77578527536761654</v>
      </c>
      <c r="CQ171" s="2">
        <f>SQRT(SUMSQ('(3) MB_Glaciers_R23p2-5.5km'!$BD171:CS171))</f>
        <v>0.78518907659304771</v>
      </c>
      <c r="CR171" s="2">
        <f>SQRT(SUMSQ('(3) MB_Glaciers_R23p2-5.5km'!$BD171:CT171))</f>
        <v>0.79448157846791978</v>
      </c>
      <c r="CS171" s="2">
        <f>SQRT(SUMSQ('(3) MB_Glaciers_R23p2-5.5km'!$BD171:CU171))</f>
        <v>0.80366664174190516</v>
      </c>
      <c r="CT171" s="2">
        <f>SQRT(SUMSQ('(3) MB_Glaciers_R23p2-5.5km'!$BD171:CV171))</f>
        <v>0.81274790899303218</v>
      </c>
      <c r="CU171" s="2">
        <f>SQRT(SUMSQ('(3) MB_Glaciers_R23p2-5.5km'!$BD171:CW171))</f>
        <v>0.82172882150766768</v>
      </c>
      <c r="CV171" s="2">
        <f>SQRT(SUMSQ('(3) MB_Glaciers_R23p2-5.5km'!$BD171:CX171))</f>
        <v>0.83061263451756784</v>
      </c>
    </row>
    <row r="172" spans="1:100" x14ac:dyDescent="0.2">
      <c r="A172" s="169" t="s">
        <v>86</v>
      </c>
      <c r="B172" s="3" t="s">
        <v>243</v>
      </c>
      <c r="C172" s="170">
        <f>'(3) MB_Glaciers_R23p2-5.5km'!C172</f>
        <v>0.39448242530000011</v>
      </c>
      <c r="D172" s="170">
        <f>C172+'(3) MB_Glaciers_R23p2-5.5km'!D172</f>
        <v>1.0789648506000002</v>
      </c>
      <c r="E172" s="170">
        <f>D172+'(3) MB_Glaciers_R23p2-5.5km'!E172</f>
        <v>1.4334472759000003</v>
      </c>
      <c r="F172" s="170">
        <f>E172+'(3) MB_Glaciers_R23p2-5.5km'!F172</f>
        <v>1.1979297012000003</v>
      </c>
      <c r="G172" s="170">
        <f>F172+'(3) MB_Glaciers_R23p2-5.5km'!G172</f>
        <v>1.6324121265000004</v>
      </c>
      <c r="H172" s="170">
        <f>G172+'(3) MB_Glaciers_R23p2-5.5km'!H172</f>
        <v>1.3268945518000004</v>
      </c>
      <c r="I172" s="170">
        <f>H172+'(3) MB_Glaciers_R23p2-5.5km'!I172</f>
        <v>1.1813769771000004</v>
      </c>
      <c r="J172" s="170">
        <f>I172+'(3) MB_Glaciers_R23p2-5.5km'!J172</f>
        <v>0.77585940240000051</v>
      </c>
      <c r="K172" s="170">
        <f>J172+'(3) MB_Glaciers_R23p2-5.5km'!K172</f>
        <v>1.2403418277000005</v>
      </c>
      <c r="L172" s="170">
        <f>K172+'(3) MB_Glaciers_R23p2-5.5km'!L172</f>
        <v>0.35482425300000053</v>
      </c>
      <c r="M172" s="170">
        <f>L172+'(3) MB_Glaciers_R23p2-5.5km'!M172</f>
        <v>-0.33069332169999943</v>
      </c>
      <c r="N172" s="170">
        <f>M172+'(3) MB_Glaciers_R23p2-5.5km'!N172</f>
        <v>-0.19621089639999956</v>
      </c>
      <c r="O172" s="170">
        <f>N172+'(3) MB_Glaciers_R23p2-5.5km'!O172</f>
        <v>0.49827152890000037</v>
      </c>
      <c r="P172" s="170">
        <f>O172+'(3) MB_Glaciers_R23p2-5.5km'!P172</f>
        <v>0.98275395420000033</v>
      </c>
      <c r="Q172" s="170">
        <f>P172+'(3) MB_Glaciers_R23p2-5.5km'!Q172</f>
        <v>0.82465395420000021</v>
      </c>
      <c r="R172" s="170">
        <f>Q172+'(3) MB_Glaciers_R23p2-5.5km'!R172</f>
        <v>1.3144634542000004</v>
      </c>
      <c r="S172" s="170">
        <f>R172+'(3) MB_Glaciers_R23p2-5.5km'!S172</f>
        <v>0.33467835420000069</v>
      </c>
      <c r="T172" s="170">
        <f>S172+'(3) MB_Glaciers_R23p2-5.5km'!T172</f>
        <v>0.19836543520000083</v>
      </c>
      <c r="U172" s="170">
        <f>T172+'(3) MB_Glaciers_R23p2-5.5km'!U172</f>
        <v>0.31454515650000081</v>
      </c>
      <c r="V172" s="170">
        <f>U172+'(3) MB_Glaciers_R23p2-5.5km'!V172</f>
        <v>0.27735057690000087</v>
      </c>
      <c r="W172" s="170">
        <f>V172+'(3) MB_Glaciers_R23p2-5.5km'!W172</f>
        <v>0.29678169640000096</v>
      </c>
      <c r="X172" s="170">
        <f>W172+'(3) MB_Glaciers_R23p2-5.5km'!X172</f>
        <v>1.1230996698000011</v>
      </c>
      <c r="Y172" s="170">
        <f>X172+'(3) MB_Glaciers_R23p2-5.5km'!Y172</f>
        <v>1.6979194726000011</v>
      </c>
      <c r="Z172" s="170">
        <f>Y172+'(3) MB_Glaciers_R23p2-5.5km'!Z172</f>
        <v>0.95124110480000068</v>
      </c>
      <c r="AA172" s="170">
        <f>Z172+'(3) MB_Glaciers_R23p2-5.5km'!AA172</f>
        <v>0.49456273700000031</v>
      </c>
      <c r="AB172" s="170">
        <f>AA172+'(3) MB_Glaciers_R23p2-5.5km'!AB172</f>
        <v>0.39596071810000089</v>
      </c>
      <c r="AC172" s="170">
        <f>AB172+'(3) MB_Glaciers_R23p2-5.5km'!AC172</f>
        <v>-2.9398835999985273E-3</v>
      </c>
      <c r="AD172" s="170">
        <f>AC172+'(3) MB_Glaciers_R23p2-5.5km'!AD172</f>
        <v>0.19543557760000185</v>
      </c>
      <c r="AE172" s="170">
        <f>AD172+'(3) MB_Glaciers_R23p2-5.5km'!AE172</f>
        <v>-0.19648754399999757</v>
      </c>
      <c r="AF172" s="170">
        <f>AE172+'(3) MB_Glaciers_R23p2-5.5km'!AF172</f>
        <v>-0.92229350319999726</v>
      </c>
      <c r="AG172" s="170">
        <f>AF172+'(3) MB_Glaciers_R23p2-5.5km'!AG172</f>
        <v>-1.724921447999997</v>
      </c>
      <c r="AH172" s="170">
        <f>AG172+'(3) MB_Glaciers_R23p2-5.5km'!AH172</f>
        <v>-1.4102660755999967</v>
      </c>
      <c r="AI172" s="170">
        <f>AH172+'(3) MB_Glaciers_R23p2-5.5km'!AI172</f>
        <v>-1.7746451455999963</v>
      </c>
      <c r="AJ172" s="170">
        <f>AI172+'(3) MB_Glaciers_R23p2-5.5km'!AJ172</f>
        <v>-2.6503374540999958</v>
      </c>
      <c r="AK172" s="170">
        <f>AJ172+'(3) MB_Glaciers_R23p2-5.5km'!AK172</f>
        <v>-3.3698561430999954</v>
      </c>
      <c r="AL172" s="170">
        <f>AK172+'(3) MB_Glaciers_R23p2-5.5km'!AL172</f>
        <v>-4.2880615935999948</v>
      </c>
      <c r="AM172" s="170">
        <f>AL172+'(3) MB_Glaciers_R23p2-5.5km'!AM172</f>
        <v>-4.5455223743999955</v>
      </c>
      <c r="AN172" s="170">
        <f>AM172+'(3) MB_Glaciers_R23p2-5.5km'!AN172</f>
        <v>-3.9054222819999951</v>
      </c>
      <c r="AO172" s="170">
        <f>AN172+'(3) MB_Glaciers_R23p2-5.5km'!AO172</f>
        <v>-4.5945134927999955</v>
      </c>
      <c r="AP172" s="170">
        <f>AO172+'(3) MB_Glaciers_R23p2-5.5km'!AP172</f>
        <v>-4.791711226199995</v>
      </c>
      <c r="AQ172" s="170">
        <f>AP172+'(3) MB_Glaciers_R23p2-5.5km'!AQ172</f>
        <v>-5.1184611906999953</v>
      </c>
      <c r="AR172" s="170">
        <f>AQ172+'(3) MB_Glaciers_R23p2-5.5km'!AR172</f>
        <v>-6.6395614221999955</v>
      </c>
      <c r="AS172" s="170">
        <f>AR172+'(3) MB_Glaciers_R23p2-5.5km'!AS172</f>
        <v>-6.7637124546999949</v>
      </c>
      <c r="AT172" s="170">
        <f>AS172+'(3) MB_Glaciers_R23p2-5.5km'!AT172</f>
        <v>-6.3390347938999945</v>
      </c>
      <c r="AU172" s="170">
        <f>AT172+'(3) MB_Glaciers_R23p2-5.5km'!AU172</f>
        <v>-6.053857532699995</v>
      </c>
      <c r="AV172" s="170">
        <f>AU172+'(3) MB_Glaciers_R23p2-5.5km'!AV172</f>
        <v>-5.8470052638999945</v>
      </c>
      <c r="AW172" s="2">
        <f>AV172+'(3) MB_Glaciers_R23p2-5.5km'!AW172</f>
        <v>-4.8550106422999946</v>
      </c>
      <c r="BB172" s="2">
        <f>SQRT('(5) year_D_R23p2-5.5km'!BN170^2+'(5) year_D_R23p2-5.5km'!$M170^2)</f>
        <v>2.2724873821494831</v>
      </c>
      <c r="BC172" s="2">
        <f>SQRT(SUMSQ('(3) MB_Glaciers_R23p2-5.5km'!$BD172:BE172))</f>
        <v>3.0655444804980942</v>
      </c>
      <c r="BD172" s="2">
        <f>SQRT(SUMSQ('(3) MB_Glaciers_R23p2-5.5km'!$BD172:BF172))</f>
        <v>3.5816525304142082</v>
      </c>
      <c r="BE172" s="2">
        <f>SQRT(SUMSQ('(3) MB_Glaciers_R23p2-5.5km'!$BD172:BG172))</f>
        <v>3.9451814357664543</v>
      </c>
      <c r="BF172" s="2">
        <f>SQRT(SUMSQ('(3) MB_Glaciers_R23p2-5.5km'!$BD172:BH172))</f>
        <v>4.2095150548153057</v>
      </c>
      <c r="BG172" s="2">
        <f>SQRT(SUMSQ('(3) MB_Glaciers_R23p2-5.5km'!$BD172:BI172))</f>
        <v>4.4032918894170407</v>
      </c>
      <c r="BH172" s="2">
        <f>SQRT(SUMSQ('(3) MB_Glaciers_R23p2-5.5km'!$BD172:BJ172))</f>
        <v>4.5442001383456958</v>
      </c>
      <c r="BI172" s="2">
        <f>SQRT(SUMSQ('(3) MB_Glaciers_R23p2-5.5km'!$BD172:BK172))</f>
        <v>4.6452177772963612</v>
      </c>
      <c r="BJ172" s="2">
        <f>SQRT(SUMSQ('(3) MB_Glaciers_R23p2-5.5km'!$BD172:BL172))</f>
        <v>4.7155485290331791</v>
      </c>
      <c r="BK172" s="2">
        <f>SQRT(SUMSQ('(3) MB_Glaciers_R23p2-5.5km'!$BD172:BM172))</f>
        <v>4.7627668646449646</v>
      </c>
      <c r="BL172" s="2">
        <f>SQRT(SUMSQ('(3) MB_Glaciers_R23p2-5.5km'!$BD172:BN172))</f>
        <v>4.7928676813370696</v>
      </c>
      <c r="BM172" s="2">
        <f>SQRT(SUMSQ('(3) MB_Glaciers_R23p2-5.5km'!$BD172:BO172))</f>
        <v>4.8106626602779867</v>
      </c>
      <c r="BN172" s="2">
        <f>SQRT(SUMSQ('(3) MB_Glaciers_R23p2-5.5km'!$BD172:BP172))</f>
        <v>4.8209479676020814</v>
      </c>
      <c r="BO172" s="2">
        <f>SQRT(SUMSQ('(3) MB_Glaciers_R23p2-5.5km'!$BD172:BQ172))</f>
        <v>4.8284545972464059</v>
      </c>
      <c r="BP172" s="2">
        <f>SQRT(SUMSQ('(3) MB_Glaciers_R23p2-5.5km'!$BD172:BR172))</f>
        <v>4.8324195905133873</v>
      </c>
      <c r="BQ172" s="2">
        <f>SQRT(SUMSQ('(3) MB_Glaciers_R23p2-5.5km'!$BD172:BS172))</f>
        <v>4.8375422132609653</v>
      </c>
      <c r="BR172" s="2">
        <f>SQRT(SUMSQ('(3) MB_Glaciers_R23p2-5.5km'!$BD172:BT172))</f>
        <v>4.8421196744227517</v>
      </c>
      <c r="BS172" s="2">
        <f>SQRT(SUMSQ('(3) MB_Glaciers_R23p2-5.5km'!$BD172:BU172))</f>
        <v>4.8461198325922412</v>
      </c>
      <c r="BT172" s="2">
        <f>SQRT(SUMSQ('(3) MB_Glaciers_R23p2-5.5km'!$BD172:BV172))</f>
        <v>4.8497634505436515</v>
      </c>
      <c r="BU172" s="2">
        <f>SQRT(SUMSQ('(3) MB_Glaciers_R23p2-5.5km'!$BD172:BW172))</f>
        <v>4.8544203908753341</v>
      </c>
      <c r="BV172" s="2">
        <f>SQRT(SUMSQ('(3) MB_Glaciers_R23p2-5.5km'!$BD172:BX172))</f>
        <v>4.859005109829635</v>
      </c>
      <c r="BW172" s="2">
        <f>SQRT(SUMSQ('(3) MB_Glaciers_R23p2-5.5km'!$BD172:BY172))</f>
        <v>4.8624626120404235</v>
      </c>
      <c r="BX172" s="2">
        <f>SQRT(SUMSQ('(3) MB_Glaciers_R23p2-5.5km'!$BD172:BZ172))</f>
        <v>4.8670548290063991</v>
      </c>
      <c r="BY172" s="2">
        <f>SQRT(SUMSQ('(3) MB_Glaciers_R23p2-5.5km'!$BD172:CA172))</f>
        <v>4.8710205517066321</v>
      </c>
      <c r="BZ172" s="2">
        <f>SQRT(SUMSQ('(3) MB_Glaciers_R23p2-5.5km'!$BD172:CB172))</f>
        <v>4.8749830483543484</v>
      </c>
      <c r="CA172" s="2">
        <f>SQRT(SUMSQ('(3) MB_Glaciers_R23p2-5.5km'!$BD172:CC172))</f>
        <v>4.8804415680567788</v>
      </c>
      <c r="CB172" s="2">
        <f>SQRT(SUMSQ('(3) MB_Glaciers_R23p2-5.5km'!$BD172:CD172))</f>
        <v>4.8866878603765569</v>
      </c>
      <c r="CC172" s="2">
        <f>SQRT(SUMSQ('(3) MB_Glaciers_R23p2-5.5km'!$BD172:CE172))</f>
        <v>4.8929047208040783</v>
      </c>
      <c r="CD172" s="2">
        <f>SQRT(SUMSQ('(3) MB_Glaciers_R23p2-5.5km'!$BD172:CF172))</f>
        <v>4.8990851764358583</v>
      </c>
      <c r="CE172" s="2">
        <f>SQRT(SUMSQ('(3) MB_Glaciers_R23p2-5.5km'!$BD172:CG172))</f>
        <v>4.9071762862840815</v>
      </c>
      <c r="CF172" s="2">
        <f>SQRT(SUMSQ('(3) MB_Glaciers_R23p2-5.5km'!$BD172:CH172))</f>
        <v>4.9160456003991913</v>
      </c>
      <c r="CG172" s="2">
        <f>SQRT(SUMSQ('(3) MB_Glaciers_R23p2-5.5km'!$BD172:CI172))</f>
        <v>4.9262209810134205</v>
      </c>
      <c r="CH172" s="2">
        <f>SQRT(SUMSQ('(3) MB_Glaciers_R23p2-5.5km'!$BD172:CJ172))</f>
        <v>4.9321047278657089</v>
      </c>
      <c r="CI172" s="2">
        <f>SQRT(SUMSQ('(3) MB_Glaciers_R23p2-5.5km'!$BD172:CK172))</f>
        <v>4.9389588642298801</v>
      </c>
      <c r="CJ172" s="2">
        <f>SQRT(SUMSQ('(3) MB_Glaciers_R23p2-5.5km'!$BD172:CL172))</f>
        <v>4.9454137425685856</v>
      </c>
      <c r="CK172" s="2">
        <f>SQRT(SUMSQ('(3) MB_Glaciers_R23p2-5.5km'!$BD172:CM172))</f>
        <v>4.9528809224615884</v>
      </c>
      <c r="CL172" s="2">
        <f>SQRT(SUMSQ('(3) MB_Glaciers_R23p2-5.5km'!$BD172:CN172))</f>
        <v>4.9610859516600652</v>
      </c>
      <c r="CM172" s="2">
        <f>SQRT(SUMSQ('(3) MB_Glaciers_R23p2-5.5km'!$BD172:CO172))</f>
        <v>4.9704603809554504</v>
      </c>
      <c r="CN172" s="2">
        <f>SQRT(SUMSQ('(3) MB_Glaciers_R23p2-5.5km'!$BD172:CP172))</f>
        <v>4.9794805349651021</v>
      </c>
      <c r="CO172" s="2">
        <f>SQRT(SUMSQ('(3) MB_Glaciers_R23p2-5.5km'!$BD172:CQ172))</f>
        <v>4.9879791539649494</v>
      </c>
      <c r="CP172" s="2">
        <f>SQRT(SUMSQ('(3) MB_Glaciers_R23p2-5.5km'!$BD172:CR172))</f>
        <v>4.99662108945068</v>
      </c>
      <c r="CQ172" s="2">
        <f>SQRT(SUMSQ('(3) MB_Glaciers_R23p2-5.5km'!$BD172:CS172))</f>
        <v>5.005619757168561</v>
      </c>
      <c r="CR172" s="2">
        <f>SQRT(SUMSQ('(3) MB_Glaciers_R23p2-5.5km'!$BD172:CT172))</f>
        <v>5.0151562007501163</v>
      </c>
      <c r="CS172" s="2">
        <f>SQRT(SUMSQ('(3) MB_Glaciers_R23p2-5.5km'!$BD172:CU172))</f>
        <v>5.024362261716929</v>
      </c>
      <c r="CT172" s="2">
        <f>SQRT(SUMSQ('(3) MB_Glaciers_R23p2-5.5km'!$BD172:CV172))</f>
        <v>5.0330489847204065</v>
      </c>
      <c r="CU172" s="2">
        <f>SQRT(SUMSQ('(3) MB_Glaciers_R23p2-5.5km'!$BD172:CW172))</f>
        <v>5.0420760974415</v>
      </c>
      <c r="CV172" s="2">
        <f>SQRT(SUMSQ('(3) MB_Glaciers_R23p2-5.5km'!$BD172:CX172))</f>
        <v>5.0489469651177954</v>
      </c>
    </row>
    <row r="173" spans="1:100" x14ac:dyDescent="0.2">
      <c r="A173" s="169" t="s">
        <v>139</v>
      </c>
      <c r="B173" s="3" t="s">
        <v>243</v>
      </c>
      <c r="C173" s="170">
        <f>'(3) MB_Glaciers_R23p2-5.5km'!C173</f>
        <v>0.38521180000000005</v>
      </c>
      <c r="D173" s="170">
        <f>C173+'(3) MB_Glaciers_R23p2-5.5km'!D173</f>
        <v>1.7704236</v>
      </c>
      <c r="E173" s="170">
        <f>D173+'(3) MB_Glaciers_R23p2-5.5km'!E173</f>
        <v>2.7056354000000002</v>
      </c>
      <c r="F173" s="170">
        <f>E173+'(3) MB_Glaciers_R23p2-5.5km'!F173</f>
        <v>2.6808472000000001</v>
      </c>
      <c r="G173" s="170">
        <f>F173+'(3) MB_Glaciers_R23p2-5.5km'!G173</f>
        <v>3.1360589999999999</v>
      </c>
      <c r="H173" s="170">
        <f>G173+'(3) MB_Glaciers_R23p2-5.5km'!H173</f>
        <v>3.4112708</v>
      </c>
      <c r="I173" s="170">
        <f>H173+'(3) MB_Glaciers_R23p2-5.5km'!I173</f>
        <v>3.2464826000000002</v>
      </c>
      <c r="J173" s="170">
        <f>I173+'(3) MB_Glaciers_R23p2-5.5km'!J173</f>
        <v>2.4516944000000001</v>
      </c>
      <c r="K173" s="170">
        <f>J173+'(3) MB_Glaciers_R23p2-5.5km'!K173</f>
        <v>2.7669062000000002</v>
      </c>
      <c r="L173" s="170">
        <f>K173+'(3) MB_Glaciers_R23p2-5.5km'!L173</f>
        <v>1.3121180000000001</v>
      </c>
      <c r="M173" s="170">
        <f>L173+'(3) MB_Glaciers_R23p2-5.5km'!M173</f>
        <v>-0.54267019999999988</v>
      </c>
      <c r="N173" s="170">
        <f>M173+'(3) MB_Glaciers_R23p2-5.5km'!N173</f>
        <v>-0.9174583999999999</v>
      </c>
      <c r="O173" s="170">
        <f>N173+'(3) MB_Glaciers_R23p2-5.5km'!O173</f>
        <v>0.28996020000000011</v>
      </c>
      <c r="P173" s="170">
        <f>O173+'(3) MB_Glaciers_R23p2-5.5km'!P173</f>
        <v>0.7499534000000001</v>
      </c>
      <c r="Q173" s="170">
        <f>P173+'(3) MB_Glaciers_R23p2-5.5km'!Q173</f>
        <v>0.77288900000000016</v>
      </c>
      <c r="R173" s="170">
        <f>Q173+'(3) MB_Glaciers_R23p2-5.5km'!R173</f>
        <v>1.3680918972000002</v>
      </c>
      <c r="S173" s="170">
        <f>R173+'(3) MB_Glaciers_R23p2-5.5km'!S173</f>
        <v>0.30246421300000015</v>
      </c>
      <c r="T173" s="170">
        <f>S173+'(3) MB_Glaciers_R23p2-5.5km'!T173</f>
        <v>-0.86958537339999986</v>
      </c>
      <c r="U173" s="170">
        <f>T173+'(3) MB_Glaciers_R23p2-5.5km'!U173</f>
        <v>-2.6334624438000001</v>
      </c>
      <c r="V173" s="170">
        <f>U173+'(3) MB_Glaciers_R23p2-5.5km'!V173</f>
        <v>-4.1605743286000001</v>
      </c>
      <c r="W173" s="170">
        <f>V173+'(3) MB_Glaciers_R23p2-5.5km'!W173</f>
        <v>-4.8504700025999998</v>
      </c>
      <c r="X173" s="170">
        <f>W173+'(3) MB_Glaciers_R23p2-5.5km'!X173</f>
        <v>-4.2931663846000001</v>
      </c>
      <c r="Y173" s="170">
        <f>X173+'(3) MB_Glaciers_R23p2-5.5km'!Y173</f>
        <v>-3.7598875130000002</v>
      </c>
      <c r="Z173" s="170">
        <f>Y173+'(3) MB_Glaciers_R23p2-5.5km'!Z173</f>
        <v>-5.1600100306000005</v>
      </c>
      <c r="AA173" s="170">
        <f>Z173+'(3) MB_Glaciers_R23p2-5.5km'!AA173</f>
        <v>-5.826942733000001</v>
      </c>
      <c r="AB173" s="170">
        <f>AA173+'(3) MB_Glaciers_R23p2-5.5km'!AB173</f>
        <v>-6.3940471090000006</v>
      </c>
      <c r="AC173" s="170">
        <f>AB173+'(3) MB_Glaciers_R23p2-5.5km'!AC173</f>
        <v>-8.4463681570000002</v>
      </c>
      <c r="AD173" s="170">
        <f>AC173+'(3) MB_Glaciers_R23p2-5.5km'!AD173</f>
        <v>-10.103286223000001</v>
      </c>
      <c r="AE173" s="170">
        <f>AD173+'(3) MB_Glaciers_R23p2-5.5km'!AE173</f>
        <v>-11.584179725000002</v>
      </c>
      <c r="AF173" s="170">
        <f>AE173+'(3) MB_Glaciers_R23p2-5.5km'!AF173</f>
        <v>-12.819431910600002</v>
      </c>
      <c r="AG173" s="170">
        <f>AF173+'(3) MB_Glaciers_R23p2-5.5km'!AG173</f>
        <v>-14.709421613800002</v>
      </c>
      <c r="AH173" s="170">
        <f>AG173+'(3) MB_Glaciers_R23p2-5.5km'!AH173</f>
        <v>-14.813546010400001</v>
      </c>
      <c r="AI173" s="170">
        <f>AH173+'(3) MB_Glaciers_R23p2-5.5km'!AI173</f>
        <v>-15.9121765784</v>
      </c>
      <c r="AJ173" s="170">
        <f>AI173+'(3) MB_Glaciers_R23p2-5.5km'!AJ173</f>
        <v>-18.235374004800001</v>
      </c>
      <c r="AK173" s="170">
        <f>AJ173+'(3) MB_Glaciers_R23p2-5.5km'!AK173</f>
        <v>-19.873176540799999</v>
      </c>
      <c r="AL173" s="170">
        <f>AK173+'(3) MB_Glaciers_R23p2-5.5km'!AL173</f>
        <v>-22.333595605999999</v>
      </c>
      <c r="AM173" s="170">
        <f>AL173+'(3) MB_Glaciers_R23p2-5.5km'!AM173</f>
        <v>-23.6182577262</v>
      </c>
      <c r="AN173" s="170">
        <f>AM173+'(3) MB_Glaciers_R23p2-5.5km'!AN173</f>
        <v>-24.1059117852</v>
      </c>
      <c r="AO173" s="170">
        <f>AN173+'(3) MB_Glaciers_R23p2-5.5km'!AO173</f>
        <v>-26.423201607999999</v>
      </c>
      <c r="AP173" s="170">
        <f>AO173+'(3) MB_Glaciers_R23p2-5.5km'!AP173</f>
        <v>-28.128868671999999</v>
      </c>
      <c r="AQ173" s="170">
        <f>AP173+'(3) MB_Glaciers_R23p2-5.5km'!AQ173</f>
        <v>-29.533098348399999</v>
      </c>
      <c r="AR173" s="170">
        <f>AQ173+'(3) MB_Glaciers_R23p2-5.5km'!AR173</f>
        <v>-32.094719562000002</v>
      </c>
      <c r="AS173" s="170">
        <f>AR173+'(3) MB_Glaciers_R23p2-5.5km'!AS173</f>
        <v>-33.514625217000003</v>
      </c>
      <c r="AT173" s="170">
        <f>AS173+'(3) MB_Glaciers_R23p2-5.5km'!AT173</f>
        <v>-34.107031429999999</v>
      </c>
      <c r="AU173" s="170">
        <f>AT173+'(3) MB_Glaciers_R23p2-5.5km'!AU173</f>
        <v>-35.359628416999996</v>
      </c>
      <c r="AV173" s="170">
        <f>AU173+'(3) MB_Glaciers_R23p2-5.5km'!AV173</f>
        <v>-36.207691964999995</v>
      </c>
      <c r="AW173" s="2">
        <f>AV173+'(3) MB_Glaciers_R23p2-5.5km'!AW173</f>
        <v>-34.854157104599992</v>
      </c>
      <c r="BB173" s="2">
        <f>SQRT('(5) year_D_R23p2-5.5km'!BN171^2+'(5) year_D_R23p2-5.5km'!$M171^2)</f>
        <v>0.36677599663459093</v>
      </c>
      <c r="BC173" s="2">
        <f>SQRT(SUMSQ('(3) MB_Glaciers_R23p2-5.5km'!$BD173:BE173))</f>
        <v>0.4961655292024949</v>
      </c>
      <c r="BD173" s="2">
        <f>SQRT(SUMSQ('(3) MB_Glaciers_R23p2-5.5km'!$BD173:BF173))</f>
        <v>0.58162950997108065</v>
      </c>
      <c r="BE173" s="2">
        <f>SQRT(SUMSQ('(3) MB_Glaciers_R23p2-5.5km'!$BD173:BG173))</f>
        <v>0.64299141252977321</v>
      </c>
      <c r="BF173" s="2">
        <f>SQRT(SUMSQ('(3) MB_Glaciers_R23p2-5.5km'!$BD173:BH173))</f>
        <v>0.68872269682468168</v>
      </c>
      <c r="BG173" s="2">
        <f>SQRT(SUMSQ('(3) MB_Glaciers_R23p2-5.5km'!$BD173:BI173))</f>
        <v>0.72324692203292174</v>
      </c>
      <c r="BH173" s="2">
        <f>SQRT(SUMSQ('(3) MB_Glaciers_R23p2-5.5km'!$BD173:BJ173))</f>
        <v>0.74957243065361967</v>
      </c>
      <c r="BI173" s="2">
        <f>SQRT(SUMSQ('(3) MB_Glaciers_R23p2-5.5km'!$BD173:BK173))</f>
        <v>0.7696178989390553</v>
      </c>
      <c r="BJ173" s="2">
        <f>SQRT(SUMSQ('(3) MB_Glaciers_R23p2-5.5km'!$BD173:BL173))</f>
        <v>0.78488005214627443</v>
      </c>
      <c r="BK173" s="2">
        <f>SQRT(SUMSQ('(3) MB_Glaciers_R23p2-5.5km'!$BD173:BM173))</f>
        <v>0.79655889986272843</v>
      </c>
      <c r="BL173" s="2">
        <f>SQRT(SUMSQ('(3) MB_Glaciers_R23p2-5.5km'!$BD173:BN173))</f>
        <v>0.80557831198670249</v>
      </c>
      <c r="BM173" s="2">
        <f>SQRT(SUMSQ('(3) MB_Glaciers_R23p2-5.5km'!$BD173:BO173))</f>
        <v>0.81276508278293458</v>
      </c>
      <c r="BN173" s="2">
        <f>SQRT(SUMSQ('(3) MB_Glaciers_R23p2-5.5km'!$BD173:BP173))</f>
        <v>0.81881282908117337</v>
      </c>
      <c r="BO173" s="2">
        <f>SQRT(SUMSQ('(3) MB_Glaciers_R23p2-5.5km'!$BD173:BQ173))</f>
        <v>0.82443040107425603</v>
      </c>
      <c r="BP173" s="2">
        <f>SQRT(SUMSQ('(3) MB_Glaciers_R23p2-5.5km'!$BD173:BR173))</f>
        <v>0.82981631064834938</v>
      </c>
      <c r="BQ173" s="2">
        <f>SQRT(SUMSQ('(3) MB_Glaciers_R23p2-5.5km'!$BD173:BS173))</f>
        <v>0.83515648444895962</v>
      </c>
      <c r="BR173" s="2">
        <f>SQRT(SUMSQ('(3) MB_Glaciers_R23p2-5.5km'!$BD173:BT173))</f>
        <v>0.84014347606876616</v>
      </c>
      <c r="BS173" s="2">
        <f>SQRT(SUMSQ('(3) MB_Glaciers_R23p2-5.5km'!$BD173:BU173))</f>
        <v>0.84526134934147268</v>
      </c>
      <c r="BT173" s="2">
        <f>SQRT(SUMSQ('(3) MB_Glaciers_R23p2-5.5km'!$BD173:BV173))</f>
        <v>0.85019943248043928</v>
      </c>
      <c r="BU173" s="2">
        <f>SQRT(SUMSQ('(3) MB_Glaciers_R23p2-5.5km'!$BD173:BW173))</f>
        <v>0.86214567348781646</v>
      </c>
      <c r="BV173" s="2">
        <f>SQRT(SUMSQ('(3) MB_Glaciers_R23p2-5.5km'!$BD173:BX173))</f>
        <v>0.87354034350319254</v>
      </c>
      <c r="BW173" s="2">
        <f>SQRT(SUMSQ('(3) MB_Glaciers_R23p2-5.5km'!$BD173:BY173))</f>
        <v>0.88435432343743292</v>
      </c>
      <c r="BX173" s="2">
        <f>SQRT(SUMSQ('(3) MB_Glaciers_R23p2-5.5km'!$BD173:BZ173))</f>
        <v>0.88928269891750733</v>
      </c>
      <c r="BY173" s="2">
        <f>SQRT(SUMSQ('(3) MB_Glaciers_R23p2-5.5km'!$BD173:CA173))</f>
        <v>0.89432592864483773</v>
      </c>
      <c r="BZ173" s="2">
        <f>SQRT(SUMSQ('(3) MB_Glaciers_R23p2-5.5km'!$BD173:CB173))</f>
        <v>0.90027800920603906</v>
      </c>
      <c r="CA173" s="2">
        <f>SQRT(SUMSQ('(3) MB_Glaciers_R23p2-5.5km'!$BD173:CC173))</f>
        <v>0.90499281976112689</v>
      </c>
      <c r="CB173" s="2">
        <f>SQRT(SUMSQ('(3) MB_Glaciers_R23p2-5.5km'!$BD173:CD173))</f>
        <v>0.90985348846726244</v>
      </c>
      <c r="CC173" s="2">
        <f>SQRT(SUMSQ('(3) MB_Glaciers_R23p2-5.5km'!$BD173:CE173))</f>
        <v>0.91469153861824448</v>
      </c>
      <c r="CD173" s="2">
        <f>SQRT(SUMSQ('(3) MB_Glaciers_R23p2-5.5km'!$BD173:CF173))</f>
        <v>0.91963269949959026</v>
      </c>
      <c r="CE173" s="2">
        <f>SQRT(SUMSQ('(3) MB_Glaciers_R23p2-5.5km'!$BD173:CG173))</f>
        <v>0.92479704061848755</v>
      </c>
      <c r="CF173" s="2">
        <f>SQRT(SUMSQ('(3) MB_Glaciers_R23p2-5.5km'!$BD173:CH173))</f>
        <v>0.93029148051602317</v>
      </c>
      <c r="CG173" s="2">
        <f>SQRT(SUMSQ('(3) MB_Glaciers_R23p2-5.5km'!$BD173:CI173))</f>
        <v>0.93529954546206406</v>
      </c>
      <c r="CH173" s="2">
        <f>SQRT(SUMSQ('(3) MB_Glaciers_R23p2-5.5km'!$BD173:CJ173))</f>
        <v>0.93996196720896874</v>
      </c>
      <c r="CI173" s="2">
        <f>SQRT(SUMSQ('(3) MB_Glaciers_R23p2-5.5km'!$BD173:CK173))</f>
        <v>0.94440384184529957</v>
      </c>
      <c r="CJ173" s="2">
        <f>SQRT(SUMSQ('(3) MB_Glaciers_R23p2-5.5km'!$BD173:CL173))</f>
        <v>0.94869740325310614</v>
      </c>
      <c r="CK173" s="2">
        <f>SQRT(SUMSQ('(3) MB_Glaciers_R23p2-5.5km'!$BD173:CM173))</f>
        <v>0.95226790182506538</v>
      </c>
      <c r="CL173" s="2">
        <f>SQRT(SUMSQ('(3) MB_Glaciers_R23p2-5.5km'!$BD173:CN173))</f>
        <v>0.95599473208165109</v>
      </c>
      <c r="CM173" s="2">
        <f>SQRT(SUMSQ('(3) MB_Glaciers_R23p2-5.5km'!$BD173:CO173))</f>
        <v>0.95983354622713379</v>
      </c>
      <c r="CN173" s="2">
        <f>SQRT(SUMSQ('(3) MB_Glaciers_R23p2-5.5km'!$BD173:CP173))</f>
        <v>0.96359998625778176</v>
      </c>
      <c r="CO173" s="2">
        <f>SQRT(SUMSQ('(3) MB_Glaciers_R23p2-5.5km'!$BD173:CQ173))</f>
        <v>0.96749588646228668</v>
      </c>
      <c r="CP173" s="2">
        <f>SQRT(SUMSQ('(3) MB_Glaciers_R23p2-5.5km'!$BD173:CR173))</f>
        <v>0.97146888771013162</v>
      </c>
      <c r="CQ173" s="2">
        <f>SQRT(SUMSQ('(3) MB_Glaciers_R23p2-5.5km'!$BD173:CS173))</f>
        <v>0.97589950597608544</v>
      </c>
      <c r="CR173" s="2">
        <f>SQRT(SUMSQ('(3) MB_Glaciers_R23p2-5.5km'!$BD173:CT173))</f>
        <v>0.98041012034760155</v>
      </c>
      <c r="CS173" s="2">
        <f>SQRT(SUMSQ('(3) MB_Glaciers_R23p2-5.5km'!$BD173:CU173))</f>
        <v>0.98485377300547883</v>
      </c>
      <c r="CT173" s="2">
        <f>SQRT(SUMSQ('(3) MB_Glaciers_R23p2-5.5km'!$BD173:CV173))</f>
        <v>0.98910460842920511</v>
      </c>
      <c r="CU173" s="2">
        <f>SQRT(SUMSQ('(3) MB_Glaciers_R23p2-5.5km'!$BD173:CW173))</f>
        <v>0.99371289117611361</v>
      </c>
      <c r="CV173" s="2">
        <f>SQRT(SUMSQ('(3) MB_Glaciers_R23p2-5.5km'!$BD173:CX173))</f>
        <v>0.99782885647232045</v>
      </c>
    </row>
    <row r="174" spans="1:100" x14ac:dyDescent="0.2">
      <c r="A174" s="169" t="s">
        <v>88</v>
      </c>
      <c r="B174" s="3" t="s">
        <v>243</v>
      </c>
      <c r="C174" s="170">
        <f>'(3) MB_Glaciers_R23p2-5.5km'!C174</f>
        <v>4.5677491438999986</v>
      </c>
      <c r="D174" s="170">
        <f>C174+'(3) MB_Glaciers_R23p2-5.5km'!D174</f>
        <v>5.6254982877999993</v>
      </c>
      <c r="E174" s="170">
        <f>D174+'(3) MB_Glaciers_R23p2-5.5km'!E174</f>
        <v>3.3032474316999973</v>
      </c>
      <c r="F174" s="170">
        <f>E174+'(3) MB_Glaciers_R23p2-5.5km'!F174</f>
        <v>0.83099657559999685</v>
      </c>
      <c r="G174" s="170">
        <f>F174+'(3) MB_Glaciers_R23p2-5.5km'!G174</f>
        <v>4.028745719499998</v>
      </c>
      <c r="H174" s="170">
        <f>G174+'(3) MB_Glaciers_R23p2-5.5km'!H174</f>
        <v>4.906494863399999</v>
      </c>
      <c r="I174" s="170">
        <f>H174+'(3) MB_Glaciers_R23p2-5.5km'!I174</f>
        <v>5.4842440072999992</v>
      </c>
      <c r="J174" s="170">
        <f>I174+'(3) MB_Glaciers_R23p2-5.5km'!J174</f>
        <v>1.1719931511999988</v>
      </c>
      <c r="K174" s="170">
        <f>J174+'(3) MB_Glaciers_R23p2-5.5km'!K174</f>
        <v>-0.2202577049000034</v>
      </c>
      <c r="L174" s="170">
        <f>K174+'(3) MB_Glaciers_R23p2-5.5km'!L174</f>
        <v>-7.9225085610000043</v>
      </c>
      <c r="M174" s="170">
        <f>L174+'(3) MB_Glaciers_R23p2-5.5km'!M174</f>
        <v>-14.404759417100005</v>
      </c>
      <c r="N174" s="170">
        <f>M174+'(3) MB_Glaciers_R23p2-5.5km'!N174</f>
        <v>-19.827010273200003</v>
      </c>
      <c r="O174" s="170">
        <f>N174+'(3) MB_Glaciers_R23p2-5.5km'!O174</f>
        <v>-13.815791116100005</v>
      </c>
      <c r="P174" s="170">
        <f>O174+'(3) MB_Glaciers_R23p2-5.5km'!P174</f>
        <v>-8.7211019458000045</v>
      </c>
      <c r="Q174" s="170">
        <f>P174+'(3) MB_Glaciers_R23p2-5.5km'!Q174</f>
        <v>-6.705084745800006</v>
      </c>
      <c r="R174" s="170">
        <f>Q174+'(3) MB_Glaciers_R23p2-5.5km'!R174</f>
        <v>1.1561598541999931</v>
      </c>
      <c r="S174" s="170">
        <f>R174+'(3) MB_Glaciers_R23p2-5.5km'!S174</f>
        <v>1.9611737145999921</v>
      </c>
      <c r="T174" s="170">
        <f>S174+'(3) MB_Glaciers_R23p2-5.5km'!T174</f>
        <v>-1.2948171582000061</v>
      </c>
      <c r="U174" s="170">
        <f>T174+'(3) MB_Glaciers_R23p2-5.5km'!U174</f>
        <v>-0.49910729150000499</v>
      </c>
      <c r="V174" s="170">
        <f>U174+'(3) MB_Glaciers_R23p2-5.5km'!V174</f>
        <v>4.7431061719999956</v>
      </c>
      <c r="W174" s="170">
        <f>V174+'(3) MB_Glaciers_R23p2-5.5km'!W174</f>
        <v>5.0228776257999979</v>
      </c>
      <c r="X174" s="170">
        <f>W174+'(3) MB_Glaciers_R23p2-5.5km'!X174</f>
        <v>3.5643617439999975</v>
      </c>
      <c r="Y174" s="170">
        <f>X174+'(3) MB_Glaciers_R23p2-5.5km'!Y174</f>
        <v>5.8831933309999958</v>
      </c>
      <c r="Z174" s="170">
        <f>Y174+'(3) MB_Glaciers_R23p2-5.5km'!Z174</f>
        <v>-1.0027803560000041</v>
      </c>
      <c r="AA174" s="170">
        <f>Z174+'(3) MB_Glaciers_R23p2-5.5km'!AA174</f>
        <v>1.8176571887999966</v>
      </c>
      <c r="AB174" s="170">
        <f>AA174+'(3) MB_Glaciers_R23p2-5.5km'!AB174</f>
        <v>0.77777528539999885</v>
      </c>
      <c r="AC174" s="170">
        <f>AB174+'(3) MB_Glaciers_R23p2-5.5km'!AC174</f>
        <v>-1.9477611104000037</v>
      </c>
      <c r="AD174" s="170">
        <f>AC174+'(3) MB_Glaciers_R23p2-5.5km'!AD174</f>
        <v>-4.3775584594000012</v>
      </c>
      <c r="AE174" s="170">
        <f>AD174+'(3) MB_Glaciers_R23p2-5.5km'!AE174</f>
        <v>-6.0120030083999989</v>
      </c>
      <c r="AF174" s="170">
        <f>AE174+'(3) MB_Glaciers_R23p2-5.5km'!AF174</f>
        <v>-9.2731726914999957</v>
      </c>
      <c r="AG174" s="170">
        <f>AF174+'(3) MB_Glaciers_R23p2-5.5km'!AG174</f>
        <v>-13.801834807899995</v>
      </c>
      <c r="AH174" s="170">
        <f>AG174+'(3) MB_Glaciers_R23p2-5.5km'!AH174</f>
        <v>-2.6950599308999923</v>
      </c>
      <c r="AI174" s="170">
        <f>AH174+'(3) MB_Glaciers_R23p2-5.5km'!AI174</f>
        <v>-7.5316087564999901</v>
      </c>
      <c r="AJ174" s="170">
        <f>AI174+'(3) MB_Glaciers_R23p2-5.5km'!AJ174</f>
        <v>-29.748892200699999</v>
      </c>
      <c r="AK174" s="170">
        <f>AJ174+'(3) MB_Glaciers_R23p2-5.5km'!AK174</f>
        <v>-52.827533238400008</v>
      </c>
      <c r="AL174" s="170">
        <f>AK174+'(3) MB_Glaciers_R23p2-5.5km'!AL174</f>
        <v>-71.480246451500022</v>
      </c>
      <c r="AM174" s="170">
        <f>AL174+'(3) MB_Glaciers_R23p2-5.5km'!AM174</f>
        <v>-85.004382143500024</v>
      </c>
      <c r="AN174" s="170">
        <f>AM174+'(3) MB_Glaciers_R23p2-5.5km'!AN174</f>
        <v>-89.989609150300026</v>
      </c>
      <c r="AO174" s="170">
        <f>AN174+'(3) MB_Glaciers_R23p2-5.5km'!AO174</f>
        <v>-100.56059476840002</v>
      </c>
      <c r="AP174" s="170">
        <f>AO174+'(3) MB_Glaciers_R23p2-5.5km'!AP174</f>
        <v>-109.98465757440002</v>
      </c>
      <c r="AQ174" s="170">
        <f>AP174+'(3) MB_Glaciers_R23p2-5.5km'!AQ174</f>
        <v>-123.53689193820001</v>
      </c>
      <c r="AR174" s="170">
        <f>AQ174+'(3) MB_Glaciers_R23p2-5.5km'!AR174</f>
        <v>-136.52867394720002</v>
      </c>
      <c r="AS174" s="170">
        <f>AR174+'(3) MB_Glaciers_R23p2-5.5km'!AS174</f>
        <v>-146.78417108100001</v>
      </c>
      <c r="AT174" s="170">
        <f>AS174+'(3) MB_Glaciers_R23p2-5.5km'!AT174</f>
        <v>-150.86312759220002</v>
      </c>
      <c r="AU174" s="170">
        <f>AT174+'(3) MB_Glaciers_R23p2-5.5km'!AU174</f>
        <v>-156.544339847</v>
      </c>
      <c r="AV174" s="170">
        <f>AU174+'(3) MB_Glaciers_R23p2-5.5km'!AV174</f>
        <v>-157.6835995202</v>
      </c>
      <c r="AW174" s="2">
        <f>AV174+'(3) MB_Glaciers_R23p2-5.5km'!AW174</f>
        <v>-162.52790890740002</v>
      </c>
      <c r="BB174" s="2">
        <f>SQRT('(5) year_D_R23p2-5.5km'!BN172^2+'(5) year_D_R23p2-5.5km'!$M172^2)</f>
        <v>17.162231577767788</v>
      </c>
      <c r="BC174" s="2">
        <f>SQRT(SUMSQ('(3) MB_Glaciers_R23p2-5.5km'!$BD174:BE174))</f>
        <v>23.356862565084015</v>
      </c>
      <c r="BD174" s="2">
        <f>SQRT(SUMSQ('(3) MB_Glaciers_R23p2-5.5km'!$BD174:BF174))</f>
        <v>27.546813008544724</v>
      </c>
      <c r="BE174" s="2">
        <f>SQRT(SUMSQ('(3) MB_Glaciers_R23p2-5.5km'!$BD174:BG174))</f>
        <v>30.653225285260596</v>
      </c>
      <c r="BF174" s="2">
        <f>SQRT(SUMSQ('(3) MB_Glaciers_R23p2-5.5km'!$BD174:BH174))</f>
        <v>33.060374729845989</v>
      </c>
      <c r="BG174" s="2">
        <f>SQRT(SUMSQ('(3) MB_Glaciers_R23p2-5.5km'!$BD174:BI174))</f>
        <v>34.976873705665575</v>
      </c>
      <c r="BH174" s="2">
        <f>SQRT(SUMSQ('(3) MB_Glaciers_R23p2-5.5km'!$BD174:BJ174))</f>
        <v>36.533427344687865</v>
      </c>
      <c r="BI174" s="2">
        <f>SQRT(SUMSQ('(3) MB_Glaciers_R23p2-5.5km'!$BD174:BK174))</f>
        <v>37.819374931353913</v>
      </c>
      <c r="BJ174" s="2">
        <f>SQRT(SUMSQ('(3) MB_Glaciers_R23p2-5.5km'!$BD174:BL174))</f>
        <v>38.90317135104101</v>
      </c>
      <c r="BK174" s="2">
        <f>SQRT(SUMSQ('(3) MB_Glaciers_R23p2-5.5km'!$BD174:BM174))</f>
        <v>39.836340369968951</v>
      </c>
      <c r="BL174" s="2">
        <f>SQRT(SUMSQ('(3) MB_Glaciers_R23p2-5.5km'!$BD174:BN174))</f>
        <v>40.662232018384799</v>
      </c>
      <c r="BM174" s="2">
        <f>SQRT(SUMSQ('(3) MB_Glaciers_R23p2-5.5km'!$BD174:BO174))</f>
        <v>41.412684403441467</v>
      </c>
      <c r="BN174" s="2">
        <f>SQRT(SUMSQ('(3) MB_Glaciers_R23p2-5.5km'!$BD174:BP174))</f>
        <v>42.111716392470356</v>
      </c>
      <c r="BO174" s="2">
        <f>SQRT(SUMSQ('(3) MB_Glaciers_R23p2-5.5km'!$BD174:BQ174))</f>
        <v>42.785473887418853</v>
      </c>
      <c r="BP174" s="2">
        <f>SQRT(SUMSQ('(3) MB_Glaciers_R23p2-5.5km'!$BD174:BR174))</f>
        <v>42.869517744252811</v>
      </c>
      <c r="BQ174" s="2">
        <f>SQRT(SUMSQ('(3) MB_Glaciers_R23p2-5.5km'!$BD174:BS174))</f>
        <v>42.958534443506878</v>
      </c>
      <c r="BR174" s="2">
        <f>SQRT(SUMSQ('(3) MB_Glaciers_R23p2-5.5km'!$BD174:BT174))</f>
        <v>43.015639845787156</v>
      </c>
      <c r="BS174" s="2">
        <f>SQRT(SUMSQ('(3) MB_Glaciers_R23p2-5.5km'!$BD174:BU174))</f>
        <v>43.107875823647461</v>
      </c>
      <c r="BT174" s="2">
        <f>SQRT(SUMSQ('(3) MB_Glaciers_R23p2-5.5km'!$BD174:BV174))</f>
        <v>43.199606653800224</v>
      </c>
      <c r="BU174" s="2">
        <f>SQRT(SUMSQ('(3) MB_Glaciers_R23p2-5.5km'!$BD174:BW174))</f>
        <v>43.302107003771788</v>
      </c>
      <c r="BV174" s="2">
        <f>SQRT(SUMSQ('(3) MB_Glaciers_R23p2-5.5km'!$BD174:BX174))</f>
        <v>43.475093445115967</v>
      </c>
      <c r="BW174" s="2">
        <f>SQRT(SUMSQ('(3) MB_Glaciers_R23p2-5.5km'!$BD174:BY174))</f>
        <v>43.642444721661278</v>
      </c>
      <c r="BX174" s="2">
        <f>SQRT(SUMSQ('(3) MB_Glaciers_R23p2-5.5km'!$BD174:BZ174))</f>
        <v>43.891486357404936</v>
      </c>
      <c r="BY174" s="2">
        <f>SQRT(SUMSQ('(3) MB_Glaciers_R23p2-5.5km'!$BD174:CA174))</f>
        <v>44.040546179215838</v>
      </c>
      <c r="BZ174" s="2">
        <f>SQRT(SUMSQ('(3) MB_Glaciers_R23p2-5.5km'!$BD174:CB174))</f>
        <v>44.21191732826582</v>
      </c>
      <c r="CA174" s="2">
        <f>SQRT(SUMSQ('(3) MB_Glaciers_R23p2-5.5km'!$BD174:CC174))</f>
        <v>44.521640076356526</v>
      </c>
      <c r="CB174" s="2">
        <f>SQRT(SUMSQ('(3) MB_Glaciers_R23p2-5.5km'!$BD174:CD174))</f>
        <v>44.820383408369587</v>
      </c>
      <c r="CC174" s="2">
        <f>SQRT(SUMSQ('(3) MB_Glaciers_R23p2-5.5km'!$BD174:CE174))</f>
        <v>45.228953103601363</v>
      </c>
      <c r="CD174" s="2">
        <f>SQRT(SUMSQ('(3) MB_Glaciers_R23p2-5.5km'!$BD174:CF174))</f>
        <v>45.30618956243439</v>
      </c>
      <c r="CE174" s="2">
        <f>SQRT(SUMSQ('(3) MB_Glaciers_R23p2-5.5km'!$BD174:CG174))</f>
        <v>45.400153810594155</v>
      </c>
      <c r="CF174" s="2">
        <f>SQRT(SUMSQ('(3) MB_Glaciers_R23p2-5.5km'!$BD174:CH174))</f>
        <v>45.507999749752194</v>
      </c>
      <c r="CG174" s="2">
        <f>SQRT(SUMSQ('(3) MB_Glaciers_R23p2-5.5km'!$BD174:CI174))</f>
        <v>45.623880011269932</v>
      </c>
      <c r="CH174" s="2">
        <f>SQRT(SUMSQ('(3) MB_Glaciers_R23p2-5.5km'!$BD174:CJ174))</f>
        <v>45.751248188015239</v>
      </c>
      <c r="CI174" s="2">
        <f>SQRT(SUMSQ('(3) MB_Glaciers_R23p2-5.5km'!$BD174:CK174))</f>
        <v>46.278948735893778</v>
      </c>
      <c r="CJ174" s="2">
        <f>SQRT(SUMSQ('(3) MB_Glaciers_R23p2-5.5km'!$BD174:CL174))</f>
        <v>46.913215279878884</v>
      </c>
      <c r="CK174" s="2">
        <f>SQRT(SUMSQ('(3) MB_Glaciers_R23p2-5.5km'!$BD174:CM174))</f>
        <v>47.405691570954303</v>
      </c>
      <c r="CL174" s="2">
        <f>SQRT(SUMSQ('(3) MB_Glaciers_R23p2-5.5km'!$BD174:CN174))</f>
        <v>47.86346148978707</v>
      </c>
      <c r="CM174" s="2">
        <f>SQRT(SUMSQ('(3) MB_Glaciers_R23p2-5.5km'!$BD174:CO174))</f>
        <v>48.223898254867457</v>
      </c>
      <c r="CN174" s="2">
        <f>SQRT(SUMSQ('(3) MB_Glaciers_R23p2-5.5km'!$BD174:CP174))</f>
        <v>48.547972399109213</v>
      </c>
      <c r="CO174" s="2">
        <f>SQRT(SUMSQ('(3) MB_Glaciers_R23p2-5.5km'!$BD174:CQ174))</f>
        <v>48.892496177016049</v>
      </c>
      <c r="CP174" s="2">
        <f>SQRT(SUMSQ('(3) MB_Glaciers_R23p2-5.5km'!$BD174:CR174))</f>
        <v>49.282738638261399</v>
      </c>
      <c r="CQ174" s="2">
        <f>SQRT(SUMSQ('(3) MB_Glaciers_R23p2-5.5km'!$BD174:CS174))</f>
        <v>49.62734066085298</v>
      </c>
      <c r="CR174" s="2">
        <f>SQRT(SUMSQ('(3) MB_Glaciers_R23p2-5.5km'!$BD174:CT174))</f>
        <v>49.938832109075015</v>
      </c>
      <c r="CS174" s="2">
        <f>SQRT(SUMSQ('(3) MB_Glaciers_R23p2-5.5km'!$BD174:CU174))</f>
        <v>50.220120066484128</v>
      </c>
      <c r="CT174" s="2">
        <f>SQRT(SUMSQ('(3) MB_Glaciers_R23p2-5.5km'!$BD174:CV174))</f>
        <v>50.479274788845721</v>
      </c>
      <c r="CU174" s="2">
        <f>SQRT(SUMSQ('(3) MB_Glaciers_R23p2-5.5km'!$BD174:CW174))</f>
        <v>50.732672397206564</v>
      </c>
      <c r="CV174" s="2">
        <f>SQRT(SUMSQ('(3) MB_Glaciers_R23p2-5.5km'!$BD174:CX174))</f>
        <v>51.061440783900018</v>
      </c>
    </row>
    <row r="175" spans="1:100" x14ac:dyDescent="0.2">
      <c r="A175" s="169" t="s">
        <v>57</v>
      </c>
      <c r="B175" s="3" t="s">
        <v>243</v>
      </c>
      <c r="C175" s="170">
        <f>'(3) MB_Glaciers_R23p2-5.5km'!C175</f>
        <v>2.4026405600000005</v>
      </c>
      <c r="D175" s="170">
        <f>C175+'(3) MB_Glaciers_R23p2-5.5km'!D175</f>
        <v>4.4452811200000006</v>
      </c>
      <c r="E175" s="170">
        <f>D175+'(3) MB_Glaciers_R23p2-5.5km'!E175</f>
        <v>5.1979216800000003</v>
      </c>
      <c r="F175" s="170">
        <f>E175+'(3) MB_Glaciers_R23p2-5.5km'!F175</f>
        <v>5.4605622399999998</v>
      </c>
      <c r="G175" s="170">
        <f>F175+'(3) MB_Glaciers_R23p2-5.5km'!G175</f>
        <v>7.3632027999999998</v>
      </c>
      <c r="H175" s="170">
        <f>G175+'(3) MB_Glaciers_R23p2-5.5km'!H175</f>
        <v>8.0158433599999999</v>
      </c>
      <c r="I175" s="170">
        <f>H175+'(3) MB_Glaciers_R23p2-5.5km'!I175</f>
        <v>8.708483919999999</v>
      </c>
      <c r="J175" s="170">
        <f>I175+'(3) MB_Glaciers_R23p2-5.5km'!J175</f>
        <v>7.1611244799999989</v>
      </c>
      <c r="K175" s="170">
        <f>J175+'(3) MB_Glaciers_R23p2-5.5km'!K175</f>
        <v>7.5337650399999987</v>
      </c>
      <c r="L175" s="170">
        <f>K175+'(3) MB_Glaciers_R23p2-5.5km'!L175</f>
        <v>5.4264055999999989</v>
      </c>
      <c r="M175" s="170">
        <f>L175+'(3) MB_Glaciers_R23p2-5.5km'!M175</f>
        <v>3.2390461599999991</v>
      </c>
      <c r="N175" s="170">
        <f>M175+'(3) MB_Glaciers_R23p2-5.5km'!N175</f>
        <v>2.6516867199999994</v>
      </c>
      <c r="O175" s="170">
        <f>N175+'(3) MB_Glaciers_R23p2-5.5km'!O175</f>
        <v>4.9243272799999991</v>
      </c>
      <c r="P175" s="170">
        <f>O175+'(3) MB_Glaciers_R23p2-5.5km'!P175</f>
        <v>6.8007875599999998</v>
      </c>
      <c r="Q175" s="170">
        <f>P175+'(3) MB_Glaciers_R23p2-5.5km'!Q175</f>
        <v>6.60849288</v>
      </c>
      <c r="R175" s="170">
        <f>Q175+'(3) MB_Glaciers_R23p2-5.5km'!R175</f>
        <v>7.8296971983199999</v>
      </c>
      <c r="S175" s="170">
        <f>R175+'(3) MB_Glaciers_R23p2-5.5km'!S175</f>
        <v>6.3609320744000009</v>
      </c>
      <c r="T175" s="170">
        <f>S175+'(3) MB_Glaciers_R23p2-5.5km'!T175</f>
        <v>4.8489588979200011</v>
      </c>
      <c r="U175" s="170">
        <f>T175+'(3) MB_Glaciers_R23p2-5.5km'!U175</f>
        <v>3.4344532740400013</v>
      </c>
      <c r="V175" s="170">
        <f>U175+'(3) MB_Glaciers_R23p2-5.5km'!V175</f>
        <v>3.3494698886000016</v>
      </c>
      <c r="W175" s="170">
        <f>V175+'(3) MB_Glaciers_R23p2-5.5km'!W175</f>
        <v>4.360904414600002</v>
      </c>
      <c r="X175" s="170">
        <f>W175+'(3) MB_Glaciers_R23p2-5.5km'!X175</f>
        <v>5.2663473010800024</v>
      </c>
      <c r="Y175" s="170">
        <f>X175+'(3) MB_Glaciers_R23p2-5.5km'!Y175</f>
        <v>6.9857688076800031</v>
      </c>
      <c r="Z175" s="170">
        <f>Y175+'(3) MB_Glaciers_R23p2-5.5km'!Z175</f>
        <v>3.3834921748400038</v>
      </c>
      <c r="AA175" s="170">
        <f>Z175+'(3) MB_Glaciers_R23p2-5.5km'!AA175</f>
        <v>3.9473782062000042</v>
      </c>
      <c r="AB175" s="170">
        <f>AA175+'(3) MB_Glaciers_R23p2-5.5km'!AB175</f>
        <v>3.9785851310400044</v>
      </c>
      <c r="AC175" s="170">
        <f>AB175+'(3) MB_Glaciers_R23p2-5.5km'!AC175</f>
        <v>2.2967252790400043</v>
      </c>
      <c r="AD175" s="170">
        <f>AC175+'(3) MB_Glaciers_R23p2-5.5km'!AD175</f>
        <v>-9.2307548799995143E-2</v>
      </c>
      <c r="AE175" s="170">
        <f>AD175+'(3) MB_Glaciers_R23p2-5.5km'!AE175</f>
        <v>-1.5284592563199948</v>
      </c>
      <c r="AF175" s="170">
        <f>AE175+'(3) MB_Glaciers_R23p2-5.5km'!AF175</f>
        <v>-2.474779031519994</v>
      </c>
      <c r="AG175" s="170">
        <f>AF175+'(3) MB_Glaciers_R23p2-5.5km'!AG175</f>
        <v>-3.9812331169999933</v>
      </c>
      <c r="AH175" s="170">
        <f>AG175+'(3) MB_Glaciers_R23p2-5.5km'!AH175</f>
        <v>-1.3292947923599927</v>
      </c>
      <c r="AI175" s="170">
        <f>AH175+'(3) MB_Glaciers_R23p2-5.5km'!AI175</f>
        <v>-3.160630506959992</v>
      </c>
      <c r="AJ175" s="170">
        <f>AI175+'(3) MB_Glaciers_R23p2-5.5km'!AJ175</f>
        <v>-5.5501666211999918</v>
      </c>
      <c r="AK175" s="170">
        <f>AJ175+'(3) MB_Glaciers_R23p2-5.5km'!AK175</f>
        <v>-8.2171511085599924</v>
      </c>
      <c r="AL175" s="170">
        <f>AK175+'(3) MB_Glaciers_R23p2-5.5km'!AL175</f>
        <v>-11.520518401959992</v>
      </c>
      <c r="AM175" s="170">
        <f>AL175+'(3) MB_Glaciers_R23p2-5.5km'!AM175</f>
        <v>-12.218854126599991</v>
      </c>
      <c r="AN175" s="170">
        <f>AM175+'(3) MB_Glaciers_R23p2-5.5km'!AN175</f>
        <v>-11.564872197839991</v>
      </c>
      <c r="AO175" s="170">
        <f>AN175+'(3) MB_Glaciers_R23p2-5.5km'!AO175</f>
        <v>-14.62213170503999</v>
      </c>
      <c r="AP175" s="170">
        <f>AO175+'(3) MB_Glaciers_R23p2-5.5km'!AP175</f>
        <v>-16.53224793143999</v>
      </c>
      <c r="AQ175" s="170">
        <f>AP175+'(3) MB_Glaciers_R23p2-5.5km'!AQ175</f>
        <v>-19.449797413839988</v>
      </c>
      <c r="AR175" s="170">
        <f>AQ175+'(3) MB_Glaciers_R23p2-5.5km'!AR175</f>
        <v>-23.087705788159987</v>
      </c>
      <c r="AS175" s="170">
        <f>AR175+'(3) MB_Glaciers_R23p2-5.5km'!AS175</f>
        <v>-25.198959805839987</v>
      </c>
      <c r="AT175" s="170">
        <f>AS175+'(3) MB_Glaciers_R23p2-5.5km'!AT175</f>
        <v>-24.832230123439988</v>
      </c>
      <c r="AU175" s="170">
        <f>AT175+'(3) MB_Glaciers_R23p2-5.5km'!AU175</f>
        <v>-26.437189458239988</v>
      </c>
      <c r="AV175" s="170">
        <f>AU175+'(3) MB_Glaciers_R23p2-5.5km'!AV175</f>
        <v>-26.475639262239987</v>
      </c>
      <c r="AW175" s="2">
        <f>AV175+'(3) MB_Glaciers_R23p2-5.5km'!AW175</f>
        <v>-24.891885707879986</v>
      </c>
      <c r="BB175" s="2">
        <f>SQRT('(5) year_D_R23p2-5.5km'!BN173^2+'(5) year_D_R23p2-5.5km'!$M173^2)</f>
        <v>3.9825030856613042</v>
      </c>
      <c r="BC175" s="2">
        <f>SQRT(SUMSQ('(3) MB_Glaciers_R23p2-5.5km'!$BD175:BE175))</f>
        <v>5.396681974212826</v>
      </c>
      <c r="BD175" s="2">
        <f>SQRT(SUMSQ('(3) MB_Glaciers_R23p2-5.5km'!$BD175:BF175))</f>
        <v>6.3324185104947341</v>
      </c>
      <c r="BE175" s="2">
        <f>SQRT(SUMSQ('(3) MB_Glaciers_R23p2-5.5km'!$BD175:BG175))</f>
        <v>7.008393765574227</v>
      </c>
      <c r="BF175" s="2">
        <f>SQRT(SUMSQ('(3) MB_Glaciers_R23p2-5.5km'!$BD175:BH175))</f>
        <v>7.5121583794786755</v>
      </c>
      <c r="BG175" s="2">
        <f>SQRT(SUMSQ('(3) MB_Glaciers_R23p2-5.5km'!$BD175:BI175))</f>
        <v>7.8939849676351894</v>
      </c>
      <c r="BH175" s="2">
        <f>SQRT(SUMSQ('(3) MB_Glaciers_R23p2-5.5km'!$BD175:BJ175))</f>
        <v>8.1825443504429103</v>
      </c>
      <c r="BI175" s="2">
        <f>SQRT(SUMSQ('(3) MB_Glaciers_R23p2-5.5km'!$BD175:BK175))</f>
        <v>8.4005748121072354</v>
      </c>
      <c r="BJ175" s="2">
        <f>SQRT(SUMSQ('(3) MB_Glaciers_R23p2-5.5km'!$BD175:BL175))</f>
        <v>8.5624053494569772</v>
      </c>
      <c r="BK175" s="2">
        <f>SQRT(SUMSQ('(3) MB_Glaciers_R23p2-5.5km'!$BD175:BM175))</f>
        <v>8.6806016816922291</v>
      </c>
      <c r="BL175" s="2">
        <f>SQRT(SUMSQ('(3) MB_Glaciers_R23p2-5.5km'!$BD175:BN175))</f>
        <v>8.7645281102098682</v>
      </c>
      <c r="BM175" s="2">
        <f>SQRT(SUMSQ('(3) MB_Glaciers_R23p2-5.5km'!$BD175:BO175))</f>
        <v>8.8222980976535155</v>
      </c>
      <c r="BN175" s="2">
        <f>SQRT(SUMSQ('(3) MB_Glaciers_R23p2-5.5km'!$BD175:BP175))</f>
        <v>8.860845402007568</v>
      </c>
      <c r="BO175" s="2">
        <f>SQRT(SUMSQ('(3) MB_Glaciers_R23p2-5.5km'!$BD175:BQ175))</f>
        <v>8.8900146565422062</v>
      </c>
      <c r="BP175" s="2">
        <f>SQRT(SUMSQ('(3) MB_Glaciers_R23p2-5.5km'!$BD175:BR175))</f>
        <v>8.9211743615662602</v>
      </c>
      <c r="BQ175" s="2">
        <f>SQRT(SUMSQ('(3) MB_Glaciers_R23p2-5.5km'!$BD175:BS175))</f>
        <v>8.9580176933775011</v>
      </c>
      <c r="BR175" s="2">
        <f>SQRT(SUMSQ('(3) MB_Glaciers_R23p2-5.5km'!$BD175:BT175))</f>
        <v>8.9876319306755637</v>
      </c>
      <c r="BS175" s="2">
        <f>SQRT(SUMSQ('(3) MB_Glaciers_R23p2-5.5km'!$BD175:BU175))</f>
        <v>9.0140021873606599</v>
      </c>
      <c r="BT175" s="2">
        <f>SQRT(SUMSQ('(3) MB_Glaciers_R23p2-5.5km'!$BD175:BV175))</f>
        <v>9.039918579091923</v>
      </c>
      <c r="BU175" s="2">
        <f>SQRT(SUMSQ('(3) MB_Glaciers_R23p2-5.5km'!$BD175:BW175))</f>
        <v>9.0757418326315609</v>
      </c>
      <c r="BV175" s="2">
        <f>SQRT(SUMSQ('(3) MB_Glaciers_R23p2-5.5km'!$BD175:BX175))</f>
        <v>9.1009811727357715</v>
      </c>
      <c r="BW175" s="2">
        <f>SQRT(SUMSQ('(3) MB_Glaciers_R23p2-5.5km'!$BD175:BY175))</f>
        <v>9.14580296984815</v>
      </c>
      <c r="BX175" s="2">
        <f>SQRT(SUMSQ('(3) MB_Glaciers_R23p2-5.5km'!$BD175:BZ175))</f>
        <v>9.1712428552633494</v>
      </c>
      <c r="BY175" s="2">
        <f>SQRT(SUMSQ('(3) MB_Glaciers_R23p2-5.5km'!$BD175:CA175))</f>
        <v>9.2199434591588876</v>
      </c>
      <c r="BZ175" s="2">
        <f>SQRT(SUMSQ('(3) MB_Glaciers_R23p2-5.5km'!$BD175:CB175))</f>
        <v>9.2648127344645221</v>
      </c>
      <c r="CA175" s="2">
        <f>SQRT(SUMSQ('(3) MB_Glaciers_R23p2-5.5km'!$BD175:CC175))</f>
        <v>9.3108099444944763</v>
      </c>
      <c r="CB175" s="2">
        <f>SQRT(SUMSQ('(3) MB_Glaciers_R23p2-5.5km'!$BD175:CD175))</f>
        <v>9.3554956204256374</v>
      </c>
      <c r="CC175" s="2">
        <f>SQRT(SUMSQ('(3) MB_Glaciers_R23p2-5.5km'!$BD175:CE175))</f>
        <v>9.393737631238789</v>
      </c>
      <c r="CD175" s="2">
        <f>SQRT(SUMSQ('(3) MB_Glaciers_R23p2-5.5km'!$BD175:CF175))</f>
        <v>9.4176766838464889</v>
      </c>
      <c r="CE175" s="2">
        <f>SQRT(SUMSQ('(3) MB_Glaciers_R23p2-5.5km'!$BD175:CG175))</f>
        <v>9.4412899709829503</v>
      </c>
      <c r="CF175" s="2">
        <f>SQRT(SUMSQ('(3) MB_Glaciers_R23p2-5.5km'!$BD175:CH175))</f>
        <v>9.4679587579819504</v>
      </c>
      <c r="CG175" s="2">
        <f>SQRT(SUMSQ('(3) MB_Glaciers_R23p2-5.5km'!$BD175:CI175))</f>
        <v>9.4926730907077506</v>
      </c>
      <c r="CH175" s="2">
        <f>SQRT(SUMSQ('(3) MB_Glaciers_R23p2-5.5km'!$BD175:CJ175))</f>
        <v>9.5199031453264045</v>
      </c>
      <c r="CI175" s="2">
        <f>SQRT(SUMSQ('(3) MB_Glaciers_R23p2-5.5km'!$BD175:CK175))</f>
        <v>9.5451229542804175</v>
      </c>
      <c r="CJ175" s="2">
        <f>SQRT(SUMSQ('(3) MB_Glaciers_R23p2-5.5km'!$BD175:CL175))</f>
        <v>9.5702895160260155</v>
      </c>
      <c r="CK175" s="2">
        <f>SQRT(SUMSQ('(3) MB_Glaciers_R23p2-5.5km'!$BD175:CM175))</f>
        <v>9.5948849110759404</v>
      </c>
      <c r="CL175" s="2">
        <f>SQRT(SUMSQ('(3) MB_Glaciers_R23p2-5.5km'!$BD175:CN175))</f>
        <v>9.614507227379832</v>
      </c>
      <c r="CM175" s="2">
        <f>SQRT(SUMSQ('(3) MB_Glaciers_R23p2-5.5km'!$BD175:CO175))</f>
        <v>9.6388223798042958</v>
      </c>
      <c r="CN175" s="2">
        <f>SQRT(SUMSQ('(3) MB_Glaciers_R23p2-5.5km'!$BD175:CP175))</f>
        <v>9.6629413623328233</v>
      </c>
      <c r="CO175" s="2">
        <f>SQRT(SUMSQ('(3) MB_Glaciers_R23p2-5.5km'!$BD175:CQ175))</f>
        <v>9.6843361070223821</v>
      </c>
      <c r="CP175" s="2">
        <f>SQRT(SUMSQ('(3) MB_Glaciers_R23p2-5.5km'!$BD175:CR175))</f>
        <v>9.7060689921788228</v>
      </c>
      <c r="CQ175" s="2">
        <f>SQRT(SUMSQ('(3) MB_Glaciers_R23p2-5.5km'!$BD175:CS175))</f>
        <v>9.7273749400477101</v>
      </c>
      <c r="CR175" s="2">
        <f>SQRT(SUMSQ('(3) MB_Glaciers_R23p2-5.5km'!$BD175:CT175))</f>
        <v>9.746603565065195</v>
      </c>
      <c r="CS175" s="2">
        <f>SQRT(SUMSQ('(3) MB_Glaciers_R23p2-5.5km'!$BD175:CU175))</f>
        <v>9.7636011054804559</v>
      </c>
      <c r="CT175" s="2">
        <f>SQRT(SUMSQ('(3) MB_Glaciers_R23p2-5.5km'!$BD175:CV175))</f>
        <v>9.7839607585457511</v>
      </c>
      <c r="CU175" s="2">
        <f>SQRT(SUMSQ('(3) MB_Glaciers_R23p2-5.5km'!$BD175:CW175))</f>
        <v>9.8009725877040239</v>
      </c>
      <c r="CV175" s="2">
        <f>SQRT(SUMSQ('(3) MB_Glaciers_R23p2-5.5km'!$BD175:CX175))</f>
        <v>9.8198648971649778</v>
      </c>
    </row>
    <row r="176" spans="1:100" x14ac:dyDescent="0.2">
      <c r="A176" s="169" t="s">
        <v>138</v>
      </c>
      <c r="B176" s="3" t="s">
        <v>243</v>
      </c>
      <c r="C176" s="170">
        <f>'(3) MB_Glaciers_R23p2-5.5km'!C176</f>
        <v>0.12000000000000001</v>
      </c>
      <c r="D176" s="170">
        <f>C176+'(3) MB_Glaciers_R23p2-5.5km'!D176</f>
        <v>0.39</v>
      </c>
      <c r="E176" s="170">
        <f>D176+'(3) MB_Glaciers_R23p2-5.5km'!E176</f>
        <v>0.39</v>
      </c>
      <c r="F176" s="170">
        <f>E176+'(3) MB_Glaciers_R23p2-5.5km'!F176</f>
        <v>0.31</v>
      </c>
      <c r="G176" s="170">
        <f>F176+'(3) MB_Glaciers_R23p2-5.5km'!G176</f>
        <v>0.26</v>
      </c>
      <c r="H176" s="170">
        <f>G176+'(3) MB_Glaciers_R23p2-5.5km'!H176</f>
        <v>0.21000000000000002</v>
      </c>
      <c r="I176" s="170">
        <f>H176+'(3) MB_Glaciers_R23p2-5.5km'!I176</f>
        <v>0.16000000000000003</v>
      </c>
      <c r="J176" s="170">
        <f>I176+'(3) MB_Glaciers_R23p2-5.5km'!J176</f>
        <v>-0.20999999999999996</v>
      </c>
      <c r="K176" s="170">
        <f>J176+'(3) MB_Glaciers_R23p2-5.5km'!K176</f>
        <v>-0.24999999999999997</v>
      </c>
      <c r="L176" s="170">
        <f>K176+'(3) MB_Glaciers_R23p2-5.5km'!L176</f>
        <v>-0.7</v>
      </c>
      <c r="M176" s="170">
        <f>L176+'(3) MB_Glaciers_R23p2-5.5km'!M176</f>
        <v>-1.3599999999999999</v>
      </c>
      <c r="N176" s="170">
        <f>M176+'(3) MB_Glaciers_R23p2-5.5km'!N176</f>
        <v>-1.5699999999999998</v>
      </c>
      <c r="O176" s="170">
        <f>N176+'(3) MB_Glaciers_R23p2-5.5km'!O176</f>
        <v>-1.2399999999999998</v>
      </c>
      <c r="P176" s="170">
        <f>O176+'(3) MB_Glaciers_R23p2-5.5km'!P176</f>
        <v>-1.0899999999999999</v>
      </c>
      <c r="Q176" s="170">
        <f>P176+'(3) MB_Glaciers_R23p2-5.5km'!Q176</f>
        <v>-1.1299999999999999</v>
      </c>
      <c r="R176" s="170">
        <f>Q176+'(3) MB_Glaciers_R23p2-5.5km'!R176</f>
        <v>-1.0499999999999998</v>
      </c>
      <c r="S176" s="170">
        <f>R176+'(3) MB_Glaciers_R23p2-5.5km'!S176</f>
        <v>-1.4499999999999997</v>
      </c>
      <c r="T176" s="170">
        <f>S176+'(3) MB_Glaciers_R23p2-5.5km'!T176</f>
        <v>-1.9899999999999998</v>
      </c>
      <c r="U176" s="170">
        <f>T176+'(3) MB_Glaciers_R23p2-5.5km'!U176</f>
        <v>-2.9699999999999998</v>
      </c>
      <c r="V176" s="170">
        <f>U176+'(3) MB_Glaciers_R23p2-5.5km'!V176</f>
        <v>-3.4499999999999997</v>
      </c>
      <c r="W176" s="170">
        <f>V176+'(3) MB_Glaciers_R23p2-5.5km'!W176</f>
        <v>-3.8</v>
      </c>
      <c r="X176" s="170">
        <f>W176+'(3) MB_Glaciers_R23p2-5.5km'!X176</f>
        <v>-3.8299999999999996</v>
      </c>
      <c r="Y176" s="170">
        <f>X176+'(3) MB_Glaciers_R23p2-5.5km'!Y176</f>
        <v>-3.8299999999999996</v>
      </c>
      <c r="Z176" s="170">
        <f>Y176+'(3) MB_Glaciers_R23p2-5.5km'!Z176</f>
        <v>-4.58</v>
      </c>
      <c r="AA176" s="170">
        <f>Z176+'(3) MB_Glaciers_R23p2-5.5km'!AA176</f>
        <v>-4.9000000000000004</v>
      </c>
      <c r="AB176" s="170">
        <f>AA176+'(3) MB_Glaciers_R23p2-5.5km'!AB176</f>
        <v>-5.16</v>
      </c>
      <c r="AC176" s="170">
        <f>AB176+'(3) MB_Glaciers_R23p2-5.5km'!AC176</f>
        <v>-5.95</v>
      </c>
      <c r="AD176" s="170">
        <f>AC176+'(3) MB_Glaciers_R23p2-5.5km'!AD176</f>
        <v>-6.8900000000000006</v>
      </c>
      <c r="AE176" s="170">
        <f>AD176+'(3) MB_Glaciers_R23p2-5.5km'!AE176</f>
        <v>-7.61</v>
      </c>
      <c r="AF176" s="170">
        <f>AE176+'(3) MB_Glaciers_R23p2-5.5km'!AF176</f>
        <v>-8.02</v>
      </c>
      <c r="AG176" s="170">
        <f>AF176+'(3) MB_Glaciers_R23p2-5.5km'!AG176</f>
        <v>-8.66</v>
      </c>
      <c r="AH176" s="170">
        <f>AG176+'(3) MB_Glaciers_R23p2-5.5km'!AH176</f>
        <v>-8.83</v>
      </c>
      <c r="AI176" s="170">
        <f>AH176+'(3) MB_Glaciers_R23p2-5.5km'!AI176</f>
        <v>-9.32</v>
      </c>
      <c r="AJ176" s="170">
        <f>AI176+'(3) MB_Glaciers_R23p2-5.5km'!AJ176</f>
        <v>-10.220000000000001</v>
      </c>
      <c r="AK176" s="170">
        <f>AJ176+'(3) MB_Glaciers_R23p2-5.5km'!AK176</f>
        <v>-10.93</v>
      </c>
      <c r="AL176" s="170">
        <f>AK176+'(3) MB_Glaciers_R23p2-5.5km'!AL176</f>
        <v>-11.84</v>
      </c>
      <c r="AM176" s="170">
        <f>AL176+'(3) MB_Glaciers_R23p2-5.5km'!AM176</f>
        <v>-12.39</v>
      </c>
      <c r="AN176" s="170">
        <f>AM176+'(3) MB_Glaciers_R23p2-5.5km'!AN176</f>
        <v>-13</v>
      </c>
      <c r="AO176" s="170">
        <f>AN176+'(3) MB_Glaciers_R23p2-5.5km'!AO176</f>
        <v>-13.99</v>
      </c>
      <c r="AP176" s="170">
        <f>AO176+'(3) MB_Glaciers_R23p2-5.5km'!AP176</f>
        <v>-14.69</v>
      </c>
      <c r="AQ176" s="170">
        <f>AP176+'(3) MB_Glaciers_R23p2-5.5km'!AQ176</f>
        <v>-15.29</v>
      </c>
      <c r="AR176" s="170">
        <f>AQ176+'(3) MB_Glaciers_R23p2-5.5km'!AR176</f>
        <v>-16.2</v>
      </c>
      <c r="AS176" s="170">
        <f>AR176+'(3) MB_Glaciers_R23p2-5.5km'!AS176</f>
        <v>-16.919999999999998</v>
      </c>
      <c r="AT176" s="170">
        <f>AS176+'(3) MB_Glaciers_R23p2-5.5km'!AT176</f>
        <v>-17.479999999999997</v>
      </c>
      <c r="AU176" s="170">
        <f>AT176+'(3) MB_Glaciers_R23p2-5.5km'!AU176</f>
        <v>-18.419999999999998</v>
      </c>
      <c r="AV176" s="170">
        <f>AU176+'(3) MB_Glaciers_R23p2-5.5km'!AV176</f>
        <v>-18.86</v>
      </c>
      <c r="AW176" s="2">
        <f>AV176+'(3) MB_Glaciers_R23p2-5.5km'!AW176</f>
        <v>-19</v>
      </c>
      <c r="BB176" s="2">
        <f>SQRT('(5) year_D_R23p2-5.5km'!BN174^2+'(5) year_D_R23p2-5.5km'!$M174^2)</f>
        <v>2.0404674410009833E-2</v>
      </c>
      <c r="BC176" s="2">
        <f>SQRT(SUMSQ('(3) MB_Glaciers_R23p2-5.5km'!$BD176:BE176))</f>
        <v>2.8856567286443136E-2</v>
      </c>
      <c r="BD176" s="2">
        <f>SQRT(SUMSQ('(3) MB_Glaciers_R23p2-5.5km'!$BD176:BF176))</f>
        <v>3.5341932790037535E-2</v>
      </c>
      <c r="BE176" s="2">
        <f>SQRT(SUMSQ('(3) MB_Glaciers_R23p2-5.5km'!$BD176:BG176))</f>
        <v>4.0809348820019666E-2</v>
      </c>
      <c r="BF176" s="2">
        <f>SQRT(SUMSQ('(3) MB_Glaciers_R23p2-5.5km'!$BD176:BH176))</f>
        <v>4.5626239039532404E-2</v>
      </c>
      <c r="BG176" s="2">
        <f>SQRT(SUMSQ('(3) MB_Glaciers_R23p2-5.5km'!$BD176:BI176))</f>
        <v>4.9981040672149479E-2</v>
      </c>
      <c r="BH176" s="2">
        <f>SQRT(SUMSQ('(3) MB_Glaciers_R23p2-5.5km'!$BD176:BJ176))</f>
        <v>5.3985694072129616E-2</v>
      </c>
      <c r="BI176" s="2">
        <f>SQRT(SUMSQ('(3) MB_Glaciers_R23p2-5.5km'!$BD176:BK176))</f>
        <v>5.7713134572886272E-2</v>
      </c>
      <c r="BJ176" s="2">
        <f>SQRT(SUMSQ('(3) MB_Glaciers_R23p2-5.5km'!$BD176:BL176))</f>
        <v>6.1214023230029495E-2</v>
      </c>
      <c r="BK176" s="2">
        <f>SQRT(SUMSQ('(3) MB_Glaciers_R23p2-5.5km'!$BD176:BM176))</f>
        <v>6.4525246049783491E-2</v>
      </c>
      <c r="BL176" s="2">
        <f>SQRT(SUMSQ('(3) MB_Glaciers_R23p2-5.5km'!$BD176:BN176))</f>
        <v>6.7674648987369052E-2</v>
      </c>
      <c r="BM176" s="2">
        <f>SQRT(SUMSQ('(3) MB_Glaciers_R23p2-5.5km'!$BD176:BO176))</f>
        <v>7.068386558007507E-2</v>
      </c>
      <c r="BN176" s="2">
        <f>SQRT(SUMSQ('(3) MB_Glaciers_R23p2-5.5km'!$BD176:BP176))</f>
        <v>7.357009984443838E-2</v>
      </c>
      <c r="BO176" s="2">
        <f>SQRT(SUMSQ('(3) MB_Glaciers_R23p2-5.5km'!$BD176:BQ176))</f>
        <v>7.6347300730930504E-2</v>
      </c>
      <c r="BP176" s="2">
        <f>SQRT(SUMSQ('(3) MB_Glaciers_R23p2-5.5km'!$BD176:BR176))</f>
        <v>7.9026964174752731E-2</v>
      </c>
      <c r="BQ176" s="2">
        <f>SQRT(SUMSQ('(3) MB_Glaciers_R23p2-5.5km'!$BD176:BS176))</f>
        <v>8.1618697640039331E-2</v>
      </c>
      <c r="BR176" s="2">
        <f>SQRT(SUMSQ('(3) MB_Glaciers_R23p2-5.5km'!$BD176:BT176))</f>
        <v>8.4130627848808273E-2</v>
      </c>
      <c r="BS176" s="2">
        <f>SQRT(SUMSQ('(3) MB_Glaciers_R23p2-5.5km'!$BD176:BU176))</f>
        <v>8.6569701859329426E-2</v>
      </c>
      <c r="BT176" s="2">
        <f>SQRT(SUMSQ('(3) MB_Glaciers_R23p2-5.5km'!$BD176:BV176))</f>
        <v>8.8941913729083277E-2</v>
      </c>
      <c r="BU176" s="2">
        <f>SQRT(SUMSQ('(3) MB_Glaciers_R23p2-5.5km'!$BD176:BW176))</f>
        <v>9.1252478079064808E-2</v>
      </c>
      <c r="BV176" s="2">
        <f>SQRT(SUMSQ('(3) MB_Glaciers_R23p2-5.5km'!$BD176:BX176))</f>
        <v>9.3505965014798451E-2</v>
      </c>
      <c r="BW176" s="2">
        <f>SQRT(SUMSQ('(3) MB_Glaciers_R23p2-5.5km'!$BD176:BY176))</f>
        <v>9.5706406426775956E-2</v>
      </c>
      <c r="BX176" s="2">
        <f>SQRT(SUMSQ('(3) MB_Glaciers_R23p2-5.5km'!$BD176:BZ176))</f>
        <v>9.7857380758457513E-2</v>
      </c>
      <c r="BY176" s="2">
        <f>SQRT(SUMSQ('(3) MB_Glaciers_R23p2-5.5km'!$BD176:CA176))</f>
        <v>9.9962081344298959E-2</v>
      </c>
      <c r="BZ176" s="2">
        <f>SQRT(SUMSQ('(3) MB_Glaciers_R23p2-5.5km'!$BD176:CB176))</f>
        <v>0.10202337205004915</v>
      </c>
      <c r="CA176" s="2">
        <f>SQRT(SUMSQ('(3) MB_Glaciers_R23p2-5.5km'!$BD176:CC176))</f>
        <v>0.10404383298514747</v>
      </c>
      <c r="CB176" s="2">
        <f>SQRT(SUMSQ('(3) MB_Glaciers_R23p2-5.5km'!$BD176:CD176))</f>
        <v>0.10602579837011258</v>
      </c>
      <c r="CC176" s="2">
        <f>SQRT(SUMSQ('(3) MB_Glaciers_R23p2-5.5km'!$BD176:CE176))</f>
        <v>0.10797138814425922</v>
      </c>
      <c r="CD176" s="2">
        <f>SQRT(SUMSQ('(3) MB_Glaciers_R23p2-5.5km'!$BD176:CF176))</f>
        <v>0.10988253453382293</v>
      </c>
      <c r="CE176" s="2">
        <f>SQRT(SUMSQ('(3) MB_Glaciers_R23p2-5.5km'!$BD176:CG176))</f>
        <v>0.11176100452910799</v>
      </c>
      <c r="CF176" s="2">
        <f>SQRT(SUMSQ('(3) MB_Glaciers_R23p2-5.5km'!$BD176:CH176))</f>
        <v>0.11360841901520242</v>
      </c>
      <c r="CG176" s="2">
        <f>SQRT(SUMSQ('(3) MB_Glaciers_R23p2-5.5km'!$BD176:CI176))</f>
        <v>0.11542626914577252</v>
      </c>
      <c r="CH176" s="2">
        <f>SQRT(SUMSQ('(3) MB_Glaciers_R23p2-5.5km'!$BD176:CJ176))</f>
        <v>0.11721593043051284</v>
      </c>
      <c r="CI176" s="2">
        <f>SQRT(SUMSQ('(3) MB_Glaciers_R23p2-5.5km'!$BD176:CK176))</f>
        <v>0.11897867491474821</v>
      </c>
      <c r="CJ176" s="2">
        <f>SQRT(SUMSQ('(3) MB_Glaciers_R23p2-5.5km'!$BD176:CL176))</f>
        <v>0.12071568175778923</v>
      </c>
      <c r="CK176" s="2">
        <f>SQRT(SUMSQ('(3) MB_Glaciers_R23p2-5.5km'!$BD176:CM176))</f>
        <v>0.12242804646005896</v>
      </c>
      <c r="CL176" s="2">
        <f>SQRT(SUMSQ('(3) MB_Glaciers_R23p2-5.5km'!$BD176:CN176))</f>
        <v>0.1241167889441427</v>
      </c>
      <c r="CM176" s="2">
        <f>SQRT(SUMSQ('(3) MB_Glaciers_R23p2-5.5km'!$BD176:CO176))</f>
        <v>0.12578286065908731</v>
      </c>
      <c r="CN176" s="2">
        <f>SQRT(SUMSQ('(3) MB_Glaciers_R23p2-5.5km'!$BD176:CP176))</f>
        <v>0.12742715084848238</v>
      </c>
      <c r="CO176" s="2">
        <f>SQRT(SUMSQ('(3) MB_Glaciers_R23p2-5.5km'!$BD176:CQ176))</f>
        <v>0.12905049209956698</v>
      </c>
      <c r="CP176" s="2">
        <f>SQRT(SUMSQ('(3) MB_Glaciers_R23p2-5.5km'!$BD176:CR176))</f>
        <v>0.13065366527165975</v>
      </c>
      <c r="CQ176" s="2">
        <f>SQRT(SUMSQ('(3) MB_Glaciers_R23p2-5.5km'!$BD176:CS176))</f>
        <v>0.1322374038867121</v>
      </c>
      <c r="CR176" s="2">
        <f>SQRT(SUMSQ('(3) MB_Glaciers_R23p2-5.5km'!$BD176:CT176))</f>
        <v>0.13380239805203767</v>
      </c>
      <c r="CS176" s="2">
        <f>SQRT(SUMSQ('(3) MB_Glaciers_R23p2-5.5km'!$BD176:CU176))</f>
        <v>0.1353492979747381</v>
      </c>
      <c r="CT176" s="2">
        <f>SQRT(SUMSQ('(3) MB_Glaciers_R23p2-5.5km'!$BD176:CV176))</f>
        <v>0.1368787171185972</v>
      </c>
      <c r="CU176" s="2">
        <f>SQRT(SUMSQ('(3) MB_Glaciers_R23p2-5.5km'!$BD176:CW176))</f>
        <v>0.13839123504691858</v>
      </c>
      <c r="CV176" s="2">
        <f>SQRT(SUMSQ('(3) MB_Glaciers_R23p2-5.5km'!$BD176:CX176))</f>
        <v>0.13988739998866936</v>
      </c>
    </row>
    <row r="177" spans="1:100" x14ac:dyDescent="0.2">
      <c r="A177" s="169" t="s">
        <v>258</v>
      </c>
      <c r="B177" s="3" t="s">
        <v>243</v>
      </c>
      <c r="C177" s="170">
        <f>'(3) MB_Glaciers_R23p2-5.5km'!C177</f>
        <v>-0.16</v>
      </c>
      <c r="D177" s="170">
        <f>C177+'(3) MB_Glaciers_R23p2-5.5km'!D177</f>
        <v>-0.12</v>
      </c>
      <c r="E177" s="170">
        <f>D177+'(3) MB_Glaciers_R23p2-5.5km'!E177</f>
        <v>-0.22999999999999998</v>
      </c>
      <c r="F177" s="170">
        <f>E177+'(3) MB_Glaciers_R23p2-5.5km'!F177</f>
        <v>-0.41000000000000003</v>
      </c>
      <c r="G177" s="170">
        <f>F177+'(3) MB_Glaciers_R23p2-5.5km'!G177</f>
        <v>-0.52</v>
      </c>
      <c r="H177" s="170">
        <f>G177+'(3) MB_Glaciers_R23p2-5.5km'!H177</f>
        <v>-0.62</v>
      </c>
      <c r="I177" s="170">
        <f>H177+'(3) MB_Glaciers_R23p2-5.5km'!I177</f>
        <v>-0.76</v>
      </c>
      <c r="J177" s="170">
        <f>I177+'(3) MB_Glaciers_R23p2-5.5km'!J177</f>
        <v>-1.01</v>
      </c>
      <c r="K177" s="170">
        <f>J177+'(3) MB_Glaciers_R23p2-5.5km'!K177</f>
        <v>-1.0900000000000001</v>
      </c>
      <c r="L177" s="170">
        <f>K177+'(3) MB_Glaciers_R23p2-5.5km'!L177</f>
        <v>-1.4300000000000002</v>
      </c>
      <c r="M177" s="170">
        <f>L177+'(3) MB_Glaciers_R23p2-5.5km'!M177</f>
        <v>-1.85</v>
      </c>
      <c r="N177" s="170">
        <f>M177+'(3) MB_Glaciers_R23p2-5.5km'!N177</f>
        <v>-2.04</v>
      </c>
      <c r="O177" s="170">
        <f>N177+'(3) MB_Glaciers_R23p2-5.5km'!O177</f>
        <v>-2.0499999999999998</v>
      </c>
      <c r="P177" s="170">
        <f>O177+'(3) MB_Glaciers_R23p2-5.5km'!P177</f>
        <v>-2.13</v>
      </c>
      <c r="Q177" s="170">
        <f>P177+'(3) MB_Glaciers_R23p2-5.5km'!Q177</f>
        <v>-2.2527599999999999</v>
      </c>
      <c r="R177" s="170">
        <f>Q177+'(3) MB_Glaciers_R23p2-5.5km'!R177</f>
        <v>-2.2907299999999999</v>
      </c>
      <c r="S177" s="170">
        <f>R177+'(3) MB_Glaciers_R23p2-5.5km'!S177</f>
        <v>-2.57985</v>
      </c>
      <c r="T177" s="170">
        <f>S177+'(3) MB_Glaciers_R23p2-5.5km'!T177</f>
        <v>-2.89012</v>
      </c>
      <c r="U177" s="170">
        <f>T177+'(3) MB_Glaciers_R23p2-5.5km'!U177</f>
        <v>-3.3384299999999998</v>
      </c>
      <c r="V177" s="170">
        <f>U177+'(3) MB_Glaciers_R23p2-5.5km'!V177</f>
        <v>-3.7239299999999997</v>
      </c>
      <c r="W177" s="170">
        <f>V177+'(3) MB_Glaciers_R23p2-5.5km'!W177</f>
        <v>-4.0216599999999998</v>
      </c>
      <c r="X177" s="170">
        <f>W177+'(3) MB_Glaciers_R23p2-5.5km'!X177</f>
        <v>-4.1316199999999998</v>
      </c>
      <c r="Y177" s="170">
        <f>X177+'(3) MB_Glaciers_R23p2-5.5km'!Y177</f>
        <v>-4.2338199999999997</v>
      </c>
      <c r="Z177" s="170">
        <f>Y177+'(3) MB_Glaciers_R23p2-5.5km'!Z177</f>
        <v>-4.6367099999999999</v>
      </c>
      <c r="AA177" s="170">
        <f>Z177+'(3) MB_Glaciers_R23p2-5.5km'!AA177</f>
        <v>-4.9337200000000001</v>
      </c>
      <c r="AB177" s="170">
        <f>AA177+'(3) MB_Glaciers_R23p2-5.5km'!AB177</f>
        <v>-5.1834100000000003</v>
      </c>
      <c r="AC177" s="170">
        <f>AB177+'(3) MB_Glaciers_R23p2-5.5km'!AC177</f>
        <v>-5.6243500000000006</v>
      </c>
      <c r="AD177" s="170">
        <f>AC177+'(3) MB_Glaciers_R23p2-5.5km'!AD177</f>
        <v>-6.0944700000000003</v>
      </c>
      <c r="AE177" s="170">
        <f>AD177+'(3) MB_Glaciers_R23p2-5.5km'!AE177</f>
        <v>-6.5037700000000003</v>
      </c>
      <c r="AF177" s="170">
        <f>AE177+'(3) MB_Glaciers_R23p2-5.5km'!AF177</f>
        <v>-6.8322500000000002</v>
      </c>
      <c r="AG177" s="170">
        <f>AF177+'(3) MB_Glaciers_R23p2-5.5km'!AG177</f>
        <v>-7.2607400000000002</v>
      </c>
      <c r="AH177" s="170">
        <f>AG177+'(3) MB_Glaciers_R23p2-5.5km'!AH177</f>
        <v>-7.4592400000000003</v>
      </c>
      <c r="AI177" s="170">
        <f>AH177+'(3) MB_Glaciers_R23p2-5.5km'!AI177</f>
        <v>-7.7977500000000006</v>
      </c>
      <c r="AJ177" s="170">
        <f>AI177+'(3) MB_Glaciers_R23p2-5.5km'!AJ177</f>
        <v>-8.3562700000000003</v>
      </c>
      <c r="AK177" s="170">
        <f>AJ177+'(3) MB_Glaciers_R23p2-5.5km'!AK177</f>
        <v>-8.8247999999999998</v>
      </c>
      <c r="AL177" s="170">
        <f>AK177+'(3) MB_Glaciers_R23p2-5.5km'!AL177</f>
        <v>-9.32437</v>
      </c>
      <c r="AM177" s="170">
        <f>AL177+'(3) MB_Glaciers_R23p2-5.5km'!AM177</f>
        <v>-9.6741700000000002</v>
      </c>
      <c r="AN177" s="170">
        <f>AM177+'(3) MB_Glaciers_R23p2-5.5km'!AN177</f>
        <v>-10.00132</v>
      </c>
      <c r="AO177" s="170">
        <f>AN177+'(3) MB_Glaciers_R23p2-5.5km'!AO177</f>
        <v>-10.54987</v>
      </c>
      <c r="AP177" s="170">
        <f>AO177+'(3) MB_Glaciers_R23p2-5.5km'!AP177</f>
        <v>-10.95904</v>
      </c>
      <c r="AQ177" s="170">
        <f>AP177+'(3) MB_Glaciers_R23p2-5.5km'!AQ177</f>
        <v>-11.26882</v>
      </c>
      <c r="AR177" s="170">
        <f>AQ177+'(3) MB_Glaciers_R23p2-5.5km'!AR177</f>
        <v>-11.689220000000001</v>
      </c>
      <c r="AS177" s="170">
        <f>AR177+'(3) MB_Glaciers_R23p2-5.5km'!AS177</f>
        <v>-12.00023</v>
      </c>
      <c r="AT177" s="170">
        <f>AS177+'(3) MB_Glaciers_R23p2-5.5km'!AT177</f>
        <v>-12.27976</v>
      </c>
      <c r="AU177" s="170">
        <f>AT177+'(3) MB_Glaciers_R23p2-5.5km'!AU177</f>
        <v>-12.68953</v>
      </c>
      <c r="AV177" s="170">
        <f>AU177+'(3) MB_Glaciers_R23p2-5.5km'!AV177</f>
        <v>-12.95031</v>
      </c>
      <c r="AW177" s="2">
        <f>AV177+'(3) MB_Glaciers_R23p2-5.5km'!AW177</f>
        <v>-12.960319999999999</v>
      </c>
      <c r="BB177" s="2">
        <f>SQRT('(5) year_D_R23p2-5.5km'!BN175^2+'(5) year_D_R23p2-5.5km'!$M175^2)</f>
        <v>1.8131420280248792E-2</v>
      </c>
      <c r="BC177" s="2">
        <f>SQRT(SUMSQ('(3) MB_Glaciers_R23p2-5.5km'!$BD177:BE177))</f>
        <v>2.5141355673010887E-2</v>
      </c>
      <c r="BD177" s="2">
        <f>SQRT(SUMSQ('(3) MB_Glaciers_R23p2-5.5km'!$BD177:BF177))</f>
        <v>3.0210515487127384E-2</v>
      </c>
      <c r="BE177" s="2">
        <f>SQRT(SUMSQ('(3) MB_Glaciers_R23p2-5.5km'!$BD177:BG177))</f>
        <v>3.425220802342159E-2</v>
      </c>
      <c r="BF177" s="2">
        <f>SQRT(SUMSQ('(3) MB_Glaciers_R23p2-5.5km'!$BD177:BH177))</f>
        <v>3.7626074069522217E-2</v>
      </c>
      <c r="BG177" s="2">
        <f>SQRT(SUMSQ('(3) MB_Glaciers_R23p2-5.5km'!$BD177:BI177))</f>
        <v>4.0527954055024511E-2</v>
      </c>
      <c r="BH177" s="2">
        <f>SQRT(SUMSQ('(3) MB_Glaciers_R23p2-5.5km'!$BD177:BJ177))</f>
        <v>4.3075686284121013E-2</v>
      </c>
      <c r="BI177" s="2">
        <f>SQRT(SUMSQ('(3) MB_Glaciers_R23p2-5.5km'!$BD177:BK177))</f>
        <v>4.5346703956661384E-2</v>
      </c>
      <c r="BJ177" s="2">
        <f>SQRT(SUMSQ('(3) MB_Glaciers_R23p2-5.5km'!$BD177:BL177))</f>
        <v>4.740045640502244E-2</v>
      </c>
      <c r="BK177" s="2">
        <f>SQRT(SUMSQ('(3) MB_Glaciers_R23p2-5.5km'!$BD177:BM177))</f>
        <v>4.9280122886504608E-2</v>
      </c>
      <c r="BL177" s="2">
        <f>SQRT(SUMSQ('(3) MB_Glaciers_R23p2-5.5km'!$BD177:BN177))</f>
        <v>5.1022390464140477E-2</v>
      </c>
      <c r="BM177" s="2">
        <f>SQRT(SUMSQ('(3) MB_Glaciers_R23p2-5.5km'!$BD177:BO177))</f>
        <v>5.2657507840108669E-2</v>
      </c>
      <c r="BN177" s="2">
        <f>SQRT(SUMSQ('(3) MB_Glaciers_R23p2-5.5km'!$BD177:BP177))</f>
        <v>5.421456387696437E-2</v>
      </c>
      <c r="BO177" s="2">
        <f>SQRT(SUMSQ('(3) MB_Glaciers_R23p2-5.5km'!$BD177:BQ177))</f>
        <v>5.5718996803987571E-2</v>
      </c>
      <c r="BP177" s="2">
        <f>SQRT(SUMSQ('(3) MB_Glaciers_R23p2-5.5km'!$BD177:BR177))</f>
        <v>5.7492851597405782E-2</v>
      </c>
      <c r="BQ177" s="2">
        <f>SQRT(SUMSQ('(3) MB_Glaciers_R23p2-5.5km'!$BD177:BS177))</f>
        <v>5.8753829739106991E-2</v>
      </c>
      <c r="BR177" s="2">
        <f>SQRT(SUMSQ('(3) MB_Glaciers_R23p2-5.5km'!$BD177:BT177))</f>
        <v>6.0081590086984014E-2</v>
      </c>
      <c r="BS177" s="2">
        <f>SQRT(SUMSQ('(3) MB_Glaciers_R23p2-5.5km'!$BD177:BU177))</f>
        <v>6.1464129174530251E-2</v>
      </c>
      <c r="BT177" s="2">
        <f>SQRT(SUMSQ('(3) MB_Glaciers_R23p2-5.5km'!$BD177:BV177))</f>
        <v>6.264322533838082E-2</v>
      </c>
      <c r="BU177" s="2">
        <f>SQRT(SUMSQ('(3) MB_Glaciers_R23p2-5.5km'!$BD177:BW177))</f>
        <v>6.3630792333026182E-2</v>
      </c>
      <c r="BV177" s="2">
        <f>SQRT(SUMSQ('(3) MB_Glaciers_R23p2-5.5km'!$BD177:BX177))</f>
        <v>6.4731010541095674E-2</v>
      </c>
      <c r="BW177" s="2">
        <f>SQRT(SUMSQ('(3) MB_Glaciers_R23p2-5.5km'!$BD177:BY177))</f>
        <v>6.5976964591632076E-2</v>
      </c>
      <c r="BX177" s="2">
        <f>SQRT(SUMSQ('(3) MB_Glaciers_R23p2-5.5km'!$BD177:BZ177))</f>
        <v>6.7422677521583624E-2</v>
      </c>
      <c r="BY177" s="2">
        <f>SQRT(SUMSQ('(3) MB_Glaciers_R23p2-5.5km'!$BD177:CA177))</f>
        <v>6.9058074951916598E-2</v>
      </c>
      <c r="BZ177" s="2">
        <f>SQRT(SUMSQ('(3) MB_Glaciers_R23p2-5.5km'!$BD177:CB177))</f>
        <v>7.0088951767718136E-2</v>
      </c>
      <c r="CA177" s="2">
        <f>SQRT(SUMSQ('(3) MB_Glaciers_R23p2-5.5km'!$BD177:CC177))</f>
        <v>7.1306801844880321E-2</v>
      </c>
      <c r="CB177" s="2">
        <f>SQRT(SUMSQ('(3) MB_Glaciers_R23p2-5.5km'!$BD177:CD177))</f>
        <v>7.2680148052622642E-2</v>
      </c>
      <c r="CC177" s="2">
        <f>SQRT(SUMSQ('(3) MB_Glaciers_R23p2-5.5km'!$BD177:CE177))</f>
        <v>7.3960391937184566E-2</v>
      </c>
      <c r="CD177" s="2">
        <f>SQRT(SUMSQ('(3) MB_Glaciers_R23p2-5.5km'!$BD177:CF177))</f>
        <v>7.5155574837460604E-2</v>
      </c>
      <c r="CE177" s="2">
        <f>SQRT(SUMSQ('(3) MB_Glaciers_R23p2-5.5km'!$BD177:CG177))</f>
        <v>7.622884141081987E-2</v>
      </c>
      <c r="CF177" s="2">
        <f>SQRT(SUMSQ('(3) MB_Glaciers_R23p2-5.5km'!$BD177:CH177))</f>
        <v>7.7288698695717944E-2</v>
      </c>
      <c r="CG177" s="2">
        <f>SQRT(SUMSQ('(3) MB_Glaciers_R23p2-5.5km'!$BD177:CI177))</f>
        <v>7.8339059960694624E-2</v>
      </c>
      <c r="CH177" s="2">
        <f>SQRT(SUMSQ('(3) MB_Glaciers_R23p2-5.5km'!$BD177:CJ177))</f>
        <v>7.9376158170445771E-2</v>
      </c>
      <c r="CI177" s="2">
        <f>SQRT(SUMSQ('(3) MB_Glaciers_R23p2-5.5km'!$BD177:CK177))</f>
        <v>8.0396407969973896E-2</v>
      </c>
      <c r="CJ177" s="2">
        <f>SQRT(SUMSQ('(3) MB_Glaciers_R23p2-5.5km'!$BD177:CL177))</f>
        <v>8.1387220137319027E-2</v>
      </c>
      <c r="CK177" s="2">
        <f>SQRT(SUMSQ('(3) MB_Glaciers_R23p2-5.5km'!$BD177:CM177))</f>
        <v>8.2387166767923292E-2</v>
      </c>
      <c r="CL177" s="2">
        <f>SQRT(SUMSQ('(3) MB_Glaciers_R23p2-5.5km'!$BD177:CN177))</f>
        <v>8.3399827390862227E-2</v>
      </c>
      <c r="CM177" s="2">
        <f>SQRT(SUMSQ('(3) MB_Glaciers_R23p2-5.5km'!$BD177:CO177))</f>
        <v>8.4226890623622028E-2</v>
      </c>
      <c r="CN177" s="2">
        <f>SQRT(SUMSQ('(3) MB_Glaciers_R23p2-5.5km'!$BD177:CP177))</f>
        <v>8.5150633485424537E-2</v>
      </c>
      <c r="CO177" s="2">
        <f>SQRT(SUMSQ('(3) MB_Glaciers_R23p2-5.5km'!$BD177:CQ177))</f>
        <v>8.6101237165262245E-2</v>
      </c>
      <c r="CP177" s="2">
        <f>SQRT(SUMSQ('(3) MB_Glaciers_R23p2-5.5km'!$BD177:CR177))</f>
        <v>8.708298154053061E-2</v>
      </c>
      <c r="CQ177" s="2">
        <f>SQRT(SUMSQ('(3) MB_Glaciers_R23p2-5.5km'!$BD177:CS177))</f>
        <v>8.8089450655343349E-2</v>
      </c>
      <c r="CR177" s="2">
        <f>SQRT(SUMSQ('(3) MB_Glaciers_R23p2-5.5km'!$BD177:CT177))</f>
        <v>8.9164429200707551E-2</v>
      </c>
      <c r="CS177" s="2">
        <f>SQRT(SUMSQ('(3) MB_Glaciers_R23p2-5.5km'!$BD177:CU177))</f>
        <v>9.011226033165351E-2</v>
      </c>
      <c r="CT177" s="2">
        <f>SQRT(SUMSQ('(3) MB_Glaciers_R23p2-5.5km'!$BD177:CV177))</f>
        <v>9.1066149661922571E-2</v>
      </c>
      <c r="CU177" s="2">
        <f>SQRT(SUMSQ('(3) MB_Glaciers_R23p2-5.5km'!$BD177:CW177))</f>
        <v>9.2055510698436011E-2</v>
      </c>
      <c r="CV177" s="2">
        <f>SQRT(SUMSQ('(3) MB_Glaciers_R23p2-5.5km'!$BD177:CX177))</f>
        <v>9.2995592571555222E-2</v>
      </c>
    </row>
    <row r="178" spans="1:100" x14ac:dyDescent="0.2">
      <c r="A178" s="169" t="s">
        <v>175</v>
      </c>
      <c r="B178" s="3" t="s">
        <v>243</v>
      </c>
      <c r="C178" s="170">
        <f>'(3) MB_Glaciers_R23p2-5.5km'!C178</f>
        <v>0.41881999999999997</v>
      </c>
      <c r="D178" s="170">
        <f>C178+'(3) MB_Glaciers_R23p2-5.5km'!D178</f>
        <v>0.89763999999999999</v>
      </c>
      <c r="E178" s="170">
        <f>D178+'(3) MB_Glaciers_R23p2-5.5km'!E178</f>
        <v>1.09646</v>
      </c>
      <c r="F178" s="170">
        <f>E178+'(3) MB_Glaciers_R23p2-5.5km'!F178</f>
        <v>1.1552800000000001</v>
      </c>
      <c r="G178" s="170">
        <f>F178+'(3) MB_Glaciers_R23p2-5.5km'!G178</f>
        <v>1.4041000000000001</v>
      </c>
      <c r="H178" s="170">
        <f>G178+'(3) MB_Glaciers_R23p2-5.5km'!H178</f>
        <v>1.50292</v>
      </c>
      <c r="I178" s="170">
        <f>H178+'(3) MB_Glaciers_R23p2-5.5km'!I178</f>
        <v>1.64174</v>
      </c>
      <c r="J178" s="170">
        <f>I178+'(3) MB_Glaciers_R23p2-5.5km'!J178</f>
        <v>1.4605600000000001</v>
      </c>
      <c r="K178" s="170">
        <f>J178+'(3) MB_Glaciers_R23p2-5.5km'!K178</f>
        <v>1.5193800000000002</v>
      </c>
      <c r="L178" s="170">
        <f>K178+'(3) MB_Glaciers_R23p2-5.5km'!L178</f>
        <v>1.1582000000000001</v>
      </c>
      <c r="M178" s="170">
        <f>L178+'(3) MB_Glaciers_R23p2-5.5km'!M178</f>
        <v>0.72702000000000011</v>
      </c>
      <c r="N178" s="170">
        <f>M178+'(3) MB_Glaciers_R23p2-5.5km'!N178</f>
        <v>0.71584000000000014</v>
      </c>
      <c r="O178" s="170">
        <f>N178+'(3) MB_Glaciers_R23p2-5.5km'!O178</f>
        <v>1.1046600000000002</v>
      </c>
      <c r="P178" s="170">
        <f>O178+'(3) MB_Glaciers_R23p2-5.5km'!P178</f>
        <v>1.5334800000000002</v>
      </c>
      <c r="Q178" s="170">
        <f>P178+'(3) MB_Glaciers_R23p2-5.5km'!Q178</f>
        <v>1.7178900000000001</v>
      </c>
      <c r="R178" s="170">
        <f>Q178+'(3) MB_Glaciers_R23p2-5.5km'!R178</f>
        <v>1.8978900000000001</v>
      </c>
      <c r="S178" s="170">
        <f>R178+'(3) MB_Glaciers_R23p2-5.5km'!S178</f>
        <v>1.6320399999999999</v>
      </c>
      <c r="T178" s="170">
        <f>S178+'(3) MB_Glaciers_R23p2-5.5km'!T178</f>
        <v>1.23034</v>
      </c>
      <c r="U178" s="170">
        <f>T178+'(3) MB_Glaciers_R23p2-5.5km'!U178</f>
        <v>0.45931</v>
      </c>
      <c r="V178" s="170">
        <f>U178+'(3) MB_Glaciers_R23p2-5.5km'!V178</f>
        <v>0.26724999999999999</v>
      </c>
      <c r="W178" s="170">
        <f>V178+'(3) MB_Glaciers_R23p2-5.5km'!W178</f>
        <v>0.26416000000000001</v>
      </c>
      <c r="X178" s="170">
        <f>W178+'(3) MB_Glaciers_R23p2-5.5km'!X178</f>
        <v>0.39004</v>
      </c>
      <c r="Y178" s="170">
        <f>X178+'(3) MB_Glaciers_R23p2-5.5km'!Y178</f>
        <v>0.51637</v>
      </c>
      <c r="Z178" s="170">
        <f>Y178+'(3) MB_Glaciers_R23p2-5.5km'!Z178</f>
        <v>-0.22685</v>
      </c>
      <c r="AA178" s="170">
        <f>Z178+'(3) MB_Glaciers_R23p2-5.5km'!AA178</f>
        <v>-0.38233</v>
      </c>
      <c r="AB178" s="170">
        <f>AA178+'(3) MB_Glaciers_R23p2-5.5km'!AB178</f>
        <v>-0.54239999999999999</v>
      </c>
      <c r="AC178" s="170">
        <f>AB178+'(3) MB_Glaciers_R23p2-5.5km'!AC178</f>
        <v>-1.10249</v>
      </c>
      <c r="AD178" s="170">
        <f>AC178+'(3) MB_Glaciers_R23p2-5.5km'!AD178</f>
        <v>-1.88259</v>
      </c>
      <c r="AE178" s="170">
        <f>AD178+'(3) MB_Glaciers_R23p2-5.5km'!AE178</f>
        <v>-2.5527000000000002</v>
      </c>
      <c r="AF178" s="170">
        <f>AE178+'(3) MB_Glaciers_R23p2-5.5km'!AF178</f>
        <v>-2.9228200000000002</v>
      </c>
      <c r="AG178" s="170">
        <f>AF178+'(3) MB_Glaciers_R23p2-5.5km'!AG178</f>
        <v>-3.4329499999999999</v>
      </c>
      <c r="AH178" s="170">
        <f>AG178+'(3) MB_Glaciers_R23p2-5.5km'!AH178</f>
        <v>-3.3130999999999999</v>
      </c>
      <c r="AI178" s="170">
        <f>AH178+'(3) MB_Glaciers_R23p2-5.5km'!AI178</f>
        <v>-3.5432600000000001</v>
      </c>
      <c r="AJ178" s="170">
        <f>AI178+'(3) MB_Glaciers_R23p2-5.5km'!AJ178</f>
        <v>-4.24343</v>
      </c>
      <c r="AK178" s="170">
        <f>AJ178+'(3) MB_Glaciers_R23p2-5.5km'!AK178</f>
        <v>-4.8136099999999997</v>
      </c>
      <c r="AL178" s="170">
        <f>AK178+'(3) MB_Glaciers_R23p2-5.5km'!AL178</f>
        <v>-5.4638299999999997</v>
      </c>
      <c r="AM178" s="170">
        <f>AL178+'(3) MB_Glaciers_R23p2-5.5km'!AM178</f>
        <v>-5.76424</v>
      </c>
      <c r="AN178" s="170">
        <f>AM178+'(3) MB_Glaciers_R23p2-5.5km'!AN178</f>
        <v>-6.0352600000000001</v>
      </c>
      <c r="AO178" s="170">
        <f>AN178+'(3) MB_Glaciers_R23p2-5.5km'!AO178</f>
        <v>-6.7966499999999996</v>
      </c>
      <c r="AP178" s="170">
        <f>AO178+'(3) MB_Glaciers_R23p2-5.5km'!AP178</f>
        <v>-7.2682399999999996</v>
      </c>
      <c r="AQ178" s="170">
        <f>AP178+'(3) MB_Glaciers_R23p2-5.5km'!AQ178</f>
        <v>-7.6900199999999996</v>
      </c>
      <c r="AR178" s="170">
        <f>AQ178+'(3) MB_Glaciers_R23p2-5.5km'!AR178</f>
        <v>-8.30199</v>
      </c>
      <c r="AS178" s="170">
        <f>AR178+'(3) MB_Glaciers_R23p2-5.5km'!AS178</f>
        <v>-8.9141499999999994</v>
      </c>
      <c r="AT178" s="170">
        <f>AS178+'(3) MB_Glaciers_R23p2-5.5km'!AT178</f>
        <v>-9.1378299999999992</v>
      </c>
      <c r="AU178" s="170">
        <f>AT178+'(3) MB_Glaciers_R23p2-5.5km'!AU178</f>
        <v>-9.6909999999999989</v>
      </c>
      <c r="AV178" s="170">
        <f>AU178+'(3) MB_Glaciers_R23p2-5.5km'!AV178</f>
        <v>-10.093039999999998</v>
      </c>
      <c r="AW178" s="2">
        <f>AV178+'(3) MB_Glaciers_R23p2-5.5km'!AW178</f>
        <v>-10.097799999999998</v>
      </c>
      <c r="BB178" s="2">
        <f>SQRT('(5) year_D_R23p2-5.5km'!BN176^2+'(5) year_D_R23p2-5.5km'!$M176^2)</f>
        <v>2.6701090189273326E-2</v>
      </c>
      <c r="BC178" s="2">
        <f>SQRT(SUMSQ('(3) MB_Glaciers_R23p2-5.5km'!$BD178:BE178))</f>
        <v>3.7761043875817531E-2</v>
      </c>
      <c r="BD178" s="2">
        <f>SQRT(SUMSQ('(3) MB_Glaciers_R23p2-5.5km'!$BD178:BF178))</f>
        <v>4.6090178562669518E-2</v>
      </c>
      <c r="BE178" s="2">
        <f>SQRT(SUMSQ('(3) MB_Glaciers_R23p2-5.5km'!$BD178:BG178))</f>
        <v>5.3009820838139023E-2</v>
      </c>
      <c r="BF178" s="2">
        <f>SQRT(SUMSQ('(3) MB_Glaciers_R23p2-5.5km'!$BD178:BH178))</f>
        <v>5.9033794321371458E-2</v>
      </c>
      <c r="BG178" s="2">
        <f>SQRT(SUMSQ('(3) MB_Glaciers_R23p2-5.5km'!$BD178:BI178))</f>
        <v>6.4426983903188767E-2</v>
      </c>
      <c r="BH178" s="2">
        <f>SQRT(SUMSQ('(3) MB_Glaciers_R23p2-5.5km'!$BD178:BJ178))</f>
        <v>6.9348938927540252E-2</v>
      </c>
      <c r="BI178" s="2">
        <f>SQRT(SUMSQ('(3) MB_Glaciers_R23p2-5.5km'!$BD178:BK178))</f>
        <v>7.3903019376337281E-2</v>
      </c>
      <c r="BJ178" s="2">
        <f>SQRT(SUMSQ('(3) MB_Glaciers_R23p2-5.5km'!$BD178:BL178))</f>
        <v>7.8161392294187629E-2</v>
      </c>
      <c r="BK178" s="2">
        <f>SQRT(SUMSQ('(3) MB_Glaciers_R23p2-5.5km'!$BD178:BM178))</f>
        <v>8.217685804548451E-2</v>
      </c>
      <c r="BL178" s="2">
        <f>SQRT(SUMSQ('(3) MB_Glaciers_R23p2-5.5km'!$BD178:BN178))</f>
        <v>8.5989484649244524E-2</v>
      </c>
      <c r="BM178" s="2">
        <f>SQRT(SUMSQ('(3) MB_Glaciers_R23p2-5.5km'!$BD178:BO178))</f>
        <v>8.9630605207626765E-2</v>
      </c>
      <c r="BN178" s="2">
        <f>SQRT(SUMSQ('(3) MB_Glaciers_R23p2-5.5km'!$BD178:BP178))</f>
        <v>9.3123730090626633E-2</v>
      </c>
      <c r="BO178" s="2">
        <f>SQRT(SUMSQ('(3) MB_Glaciers_R23p2-5.5km'!$BD178:BQ178))</f>
        <v>9.6488905320927895E-2</v>
      </c>
      <c r="BP178" s="2">
        <f>SQRT(SUMSQ('(3) MB_Glaciers_R23p2-5.5km'!$BD178:BR178))</f>
        <v>0.10033665731506776</v>
      </c>
      <c r="BQ178" s="2">
        <f>SQRT(SUMSQ('(3) MB_Glaciers_R23p2-5.5km'!$BD178:BS178))</f>
        <v>0.12179890670153978</v>
      </c>
      <c r="BR178" s="2">
        <f>SQRT(SUMSQ('(3) MB_Glaciers_R23p2-5.5km'!$BD178:BT178))</f>
        <v>0.12538940408635846</v>
      </c>
      <c r="BS178" s="2">
        <f>SQRT(SUMSQ('(3) MB_Glaciers_R23p2-5.5km'!$BD178:BU178))</f>
        <v>0.12923167385323719</v>
      </c>
      <c r="BT178" s="2">
        <f>SQRT(SUMSQ('(3) MB_Glaciers_R23p2-5.5km'!$BD178:BV178))</f>
        <v>0.1316444467786925</v>
      </c>
      <c r="BU178" s="2">
        <f>SQRT(SUMSQ('(3) MB_Glaciers_R23p2-5.5km'!$BD178:BW178))</f>
        <v>0.1340901029458535</v>
      </c>
      <c r="BV178" s="2">
        <f>SQRT(SUMSQ('(3) MB_Glaciers_R23p2-5.5km'!$BD178:BX178))</f>
        <v>0.13657949934354294</v>
      </c>
      <c r="BW178" s="2">
        <f>SQRT(SUMSQ('(3) MB_Glaciers_R23p2-5.5km'!$BD178:BY178))</f>
        <v>0.14104400557428909</v>
      </c>
      <c r="BX178" s="2">
        <f>SQRT(SUMSQ('(3) MB_Glaciers_R23p2-5.5km'!$BD178:BZ178))</f>
        <v>0.14574344871989012</v>
      </c>
      <c r="BY178" s="2">
        <f>SQRT(SUMSQ('(3) MB_Glaciers_R23p2-5.5km'!$BD178:CA178))</f>
        <v>0.17481858642197867</v>
      </c>
      <c r="BZ178" s="2">
        <f>SQRT(SUMSQ('(3) MB_Glaciers_R23p2-5.5km'!$BD178:CB178))</f>
        <v>0.18120625553632347</v>
      </c>
      <c r="CA178" s="2">
        <f>SQRT(SUMSQ('(3) MB_Glaciers_R23p2-5.5km'!$BD178:CC178))</f>
        <v>0.18280279648960066</v>
      </c>
      <c r="CB178" s="2">
        <f>SQRT(SUMSQ('(3) MB_Glaciers_R23p2-5.5km'!$BD178:CD178))</f>
        <v>0.18438582809308696</v>
      </c>
      <c r="CC178" s="2">
        <f>SQRT(SUMSQ('(3) MB_Glaciers_R23p2-5.5km'!$BD178:CE178))</f>
        <v>0.1859560288968761</v>
      </c>
      <c r="CD178" s="2">
        <f>SQRT(SUMSQ('(3) MB_Glaciers_R23p2-5.5km'!$BD178:CF178))</f>
        <v>0.18751418266502232</v>
      </c>
      <c r="CE178" s="2">
        <f>SQRT(SUMSQ('(3) MB_Glaciers_R23p2-5.5km'!$BD178:CG178))</f>
        <v>0.18906098910122277</v>
      </c>
      <c r="CF178" s="2">
        <f>SQRT(SUMSQ('(3) MB_Glaciers_R23p2-5.5km'!$BD178:CH178))</f>
        <v>0.19059533944362725</v>
      </c>
      <c r="CG178" s="2">
        <f>SQRT(SUMSQ('(3) MB_Glaciers_R23p2-5.5km'!$BD178:CI178))</f>
        <v>0.19211620262423645</v>
      </c>
      <c r="CH178" s="2">
        <f>SQRT(SUMSQ('(3) MB_Glaciers_R23p2-5.5km'!$BD178:CJ178))</f>
        <v>0.19362415169082747</v>
      </c>
      <c r="CI178" s="2">
        <f>SQRT(SUMSQ('(3) MB_Glaciers_R23p2-5.5km'!$BD178:CK178))</f>
        <v>0.19511991641449353</v>
      </c>
      <c r="CJ178" s="2">
        <f>SQRT(SUMSQ('(3) MB_Glaciers_R23p2-5.5km'!$BD178:CL178))</f>
        <v>0.19660644425676321</v>
      </c>
      <c r="CK178" s="2">
        <f>SQRT(SUMSQ('(3) MB_Glaciers_R23p2-5.5km'!$BD178:CM178))</f>
        <v>0.19808232304088125</v>
      </c>
      <c r="CL178" s="2">
        <f>SQRT(SUMSQ('(3) MB_Glaciers_R23p2-5.5km'!$BD178:CN178))</f>
        <v>0.19955856858436535</v>
      </c>
      <c r="CM178" s="2">
        <f>SQRT(SUMSQ('(3) MB_Glaciers_R23p2-5.5km'!$BD178:CO178))</f>
        <v>0.20107900161668438</v>
      </c>
      <c r="CN178" s="2">
        <f>SQRT(SUMSQ('(3) MB_Glaciers_R23p2-5.5km'!$BD178:CP178))</f>
        <v>0.20261092893687482</v>
      </c>
      <c r="CO178" s="2">
        <f>SQRT(SUMSQ('(3) MB_Glaciers_R23p2-5.5km'!$BD178:CQ178))</f>
        <v>0.20413961013319809</v>
      </c>
      <c r="CP178" s="2">
        <f>SQRT(SUMSQ('(3) MB_Glaciers_R23p2-5.5km'!$BD178:CR178))</f>
        <v>0.20566537714335095</v>
      </c>
      <c r="CQ178" s="2">
        <f>SQRT(SUMSQ('(3) MB_Glaciers_R23p2-5.5km'!$BD178:CS178))</f>
        <v>0.2071873012492445</v>
      </c>
      <c r="CR178" s="2">
        <f>SQRT(SUMSQ('(3) MB_Glaciers_R23p2-5.5km'!$BD178:CT178))</f>
        <v>0.20880837423364462</v>
      </c>
      <c r="CS178" s="2">
        <f>SQRT(SUMSQ('(3) MB_Glaciers_R23p2-5.5km'!$BD178:CU178))</f>
        <v>0.21076386485841614</v>
      </c>
      <c r="CT178" s="2">
        <f>SQRT(SUMSQ('(3) MB_Glaciers_R23p2-5.5km'!$BD178:CV178))</f>
        <v>0.21249730225966859</v>
      </c>
      <c r="CU178" s="2">
        <f>SQRT(SUMSQ('(3) MB_Glaciers_R23p2-5.5km'!$BD178:CW178))</f>
        <v>0.21399028889609567</v>
      </c>
      <c r="CV178" s="2">
        <f>SQRT(SUMSQ('(3) MB_Glaciers_R23p2-5.5km'!$BD178:CX178))</f>
        <v>0.21656978971470797</v>
      </c>
    </row>
    <row r="179" spans="1:100" x14ac:dyDescent="0.2">
      <c r="A179" s="169" t="s">
        <v>134</v>
      </c>
      <c r="B179" s="3" t="s">
        <v>243</v>
      </c>
      <c r="C179" s="170">
        <f>'(3) MB_Glaciers_R23p2-5.5km'!C179</f>
        <v>0.35989999999999994</v>
      </c>
      <c r="D179" s="170">
        <f>C179+'(3) MB_Glaciers_R23p2-5.5km'!D179</f>
        <v>0.87979999999999992</v>
      </c>
      <c r="E179" s="170">
        <f>D179+'(3) MB_Glaciers_R23p2-5.5km'!E179</f>
        <v>1.0796999999999999</v>
      </c>
      <c r="F179" s="170">
        <f>E179+'(3) MB_Glaciers_R23p2-5.5km'!F179</f>
        <v>1.0895999999999999</v>
      </c>
      <c r="G179" s="170">
        <f>F179+'(3) MB_Glaciers_R23p2-5.5km'!G179</f>
        <v>1.3494999999999999</v>
      </c>
      <c r="H179" s="170">
        <f>G179+'(3) MB_Glaciers_R23p2-5.5km'!H179</f>
        <v>1.3694</v>
      </c>
      <c r="I179" s="170">
        <f>H179+'(3) MB_Glaciers_R23p2-5.5km'!I179</f>
        <v>1.4393</v>
      </c>
      <c r="J179" s="170">
        <f>I179+'(3) MB_Glaciers_R23p2-5.5km'!J179</f>
        <v>1.1692</v>
      </c>
      <c r="K179" s="170">
        <f>J179+'(3) MB_Glaciers_R23p2-5.5km'!K179</f>
        <v>1.2091000000000001</v>
      </c>
      <c r="L179" s="170">
        <f>K179+'(3) MB_Glaciers_R23p2-5.5km'!L179</f>
        <v>0.74900000000000011</v>
      </c>
      <c r="M179" s="170">
        <f>L179+'(3) MB_Glaciers_R23p2-5.5km'!M179</f>
        <v>0.13890000000000002</v>
      </c>
      <c r="N179" s="170">
        <f>M179+'(3) MB_Glaciers_R23p2-5.5km'!N179</f>
        <v>0.10880000000000001</v>
      </c>
      <c r="O179" s="170">
        <f>N179+'(3) MB_Glaciers_R23p2-5.5km'!O179</f>
        <v>0.55869999999999997</v>
      </c>
      <c r="P179" s="170">
        <f>O179+'(3) MB_Glaciers_R23p2-5.5km'!P179</f>
        <v>0.98859999999999992</v>
      </c>
      <c r="Q179" s="170">
        <f>P179+'(3) MB_Glaciers_R23p2-5.5km'!Q179</f>
        <v>1.2880574</v>
      </c>
      <c r="R179" s="170">
        <f>Q179+'(3) MB_Glaciers_R23p2-5.5km'!R179</f>
        <v>1.5443628999999999</v>
      </c>
      <c r="S179" s="170">
        <f>R179+'(3) MB_Glaciers_R23p2-5.5km'!S179</f>
        <v>1.3262778999999998</v>
      </c>
      <c r="T179" s="170">
        <f>S179+'(3) MB_Glaciers_R23p2-5.5km'!T179</f>
        <v>1.1000311999999997</v>
      </c>
      <c r="U179" s="170">
        <f>T179+'(3) MB_Glaciers_R23p2-5.5km'!U179</f>
        <v>0.45403079999999962</v>
      </c>
      <c r="V179" s="170">
        <f>U179+'(3) MB_Glaciers_R23p2-5.5km'!V179</f>
        <v>0.42755029999999955</v>
      </c>
      <c r="W179" s="170">
        <f>V179+'(3) MB_Glaciers_R23p2-5.5km'!W179</f>
        <v>0.77058969999999949</v>
      </c>
      <c r="X179" s="170">
        <f>W179+'(3) MB_Glaciers_R23p2-5.5km'!X179</f>
        <v>1.1923404999999994</v>
      </c>
      <c r="Y179" s="170">
        <f>X179+'(3) MB_Glaciers_R23p2-5.5km'!Y179</f>
        <v>1.5144892999999993</v>
      </c>
      <c r="Z179" s="170">
        <f>Y179+'(3) MB_Glaciers_R23p2-5.5km'!Z179</f>
        <v>0.94703609999999916</v>
      </c>
      <c r="AA179" s="170">
        <f>Z179+'(3) MB_Glaciers_R23p2-5.5km'!AA179</f>
        <v>0.97998089999999916</v>
      </c>
      <c r="AB179" s="170">
        <f>AA179+'(3) MB_Glaciers_R23p2-5.5km'!AB179</f>
        <v>1.0633236999999993</v>
      </c>
      <c r="AC179" s="170">
        <f>AB179+'(3) MB_Glaciers_R23p2-5.5km'!AC179</f>
        <v>0.7543480999999993</v>
      </c>
      <c r="AD179" s="170">
        <f>AC179+'(3) MB_Glaciers_R23p2-5.5km'!AD179</f>
        <v>0.20305409999999935</v>
      </c>
      <c r="AE179" s="170">
        <f>AD179+'(3) MB_Glaciers_R23p2-5.5km'!AE179</f>
        <v>-0.30055830000000072</v>
      </c>
      <c r="AF179" s="170">
        <f>AE179+'(3) MB_Glaciers_R23p2-5.5km'!AF179</f>
        <v>-0.59648910000000077</v>
      </c>
      <c r="AG179" s="170">
        <f>AF179+'(3) MB_Glaciers_R23p2-5.5km'!AG179</f>
        <v>-0.79473830000000079</v>
      </c>
      <c r="AH179" s="170">
        <f>AG179+'(3) MB_Glaciers_R23p2-5.5km'!AH179</f>
        <v>-0.54530590000000079</v>
      </c>
      <c r="AI179" s="170">
        <f>AH179+'(3) MB_Glaciers_R23p2-5.5km'!AI179</f>
        <v>-0.75819190000000081</v>
      </c>
      <c r="AJ179" s="170">
        <f>AI179+'(3) MB_Glaciers_R23p2-5.5km'!AJ179</f>
        <v>-1.3533963000000009</v>
      </c>
      <c r="AK179" s="170">
        <f>AJ179+'(3) MB_Glaciers_R23p2-5.5km'!AK179</f>
        <v>-1.9613992000000009</v>
      </c>
      <c r="AL179" s="170">
        <f>AK179+'(3) MB_Glaciers_R23p2-5.5km'!AL179</f>
        <v>-2.606603600000001</v>
      </c>
      <c r="AM179" s="170">
        <f>AL179+'(3) MB_Glaciers_R23p2-5.5km'!AM179</f>
        <v>-2.946293100000001</v>
      </c>
      <c r="AN179" s="170">
        <f>AM179+'(3) MB_Glaciers_R23p2-5.5km'!AN179</f>
        <v>-3.2175050000000009</v>
      </c>
      <c r="AO179" s="170">
        <f>AN179+'(3) MB_Glaciers_R23p2-5.5km'!AO179</f>
        <v>-3.9327915000000009</v>
      </c>
      <c r="AP179" s="170">
        <f>AO179+'(3) MB_Glaciers_R23p2-5.5km'!AP179</f>
        <v>-4.5621651000000014</v>
      </c>
      <c r="AQ179" s="170">
        <f>AP179+'(3) MB_Glaciers_R23p2-5.5km'!AQ179</f>
        <v>-5.155625800000001</v>
      </c>
      <c r="AR179" s="170">
        <f>AQ179+'(3) MB_Glaciers_R23p2-5.5km'!AR179</f>
        <v>-6.043653700000001</v>
      </c>
      <c r="AS179" s="170">
        <f>AR179+'(3) MB_Glaciers_R23p2-5.5km'!AS179</f>
        <v>-6.7914478000000011</v>
      </c>
      <c r="AT179" s="170">
        <f>AS179+'(3) MB_Glaciers_R23p2-5.5km'!AT179</f>
        <v>-7.0358937000000008</v>
      </c>
      <c r="AU179" s="170">
        <f>AT179+'(3) MB_Glaciers_R23p2-5.5km'!AU179</f>
        <v>-7.7553048000000011</v>
      </c>
      <c r="AV179" s="170">
        <f>AU179+'(3) MB_Glaciers_R23p2-5.5km'!AV179</f>
        <v>-8.2004075000000007</v>
      </c>
      <c r="AW179" s="2">
        <f>AV179+'(3) MB_Glaciers_R23p2-5.5km'!AW179</f>
        <v>-8.2741395000000004</v>
      </c>
      <c r="BB179" s="2">
        <f>SQRT('(5) year_D_R23p2-5.5km'!BN177^2+'(5) year_D_R23p2-5.5km'!$M177^2)</f>
        <v>0.52422914256082431</v>
      </c>
      <c r="BC179" s="2">
        <f>SQRT(SUMSQ('(3) MB_Glaciers_R23p2-5.5km'!$BD179:BE179))</f>
        <v>0.71226462189035666</v>
      </c>
      <c r="BD179" s="2">
        <f>SQRT(SUMSQ('(3) MB_Glaciers_R23p2-5.5km'!$BD179:BF179))</f>
        <v>0.83836220753640933</v>
      </c>
      <c r="BE179" s="2">
        <f>SQRT(SUMSQ('(3) MB_Glaciers_R23p2-5.5km'!$BD179:BG179))</f>
        <v>0.93094422638136387</v>
      </c>
      <c r="BF179" s="2">
        <f>SQRT(SUMSQ('(3) MB_Glaciers_R23p2-5.5km'!$BD179:BH179))</f>
        <v>1.0015482100335333</v>
      </c>
      <c r="BG179" s="2">
        <f>SQRT(SUMSQ('(3) MB_Glaciers_R23p2-5.5km'!$BD179:BI179))</f>
        <v>1.0563226294760719</v>
      </c>
      <c r="BH179" s="2">
        <f>SQRT(SUMSQ('(3) MB_Glaciers_R23p2-5.5km'!$BD179:BJ179))</f>
        <v>1.0994170886641843</v>
      </c>
      <c r="BI179" s="2">
        <f>SQRT(SUMSQ('(3) MB_Glaciers_R23p2-5.5km'!$BD179:BK179))</f>
        <v>1.1335809144502471</v>
      </c>
      <c r="BJ179" s="2">
        <f>SQRT(SUMSQ('(3) MB_Glaciers_R23p2-5.5km'!$BD179:BL179))</f>
        <v>1.1607523078652426</v>
      </c>
      <c r="BK179" s="2">
        <f>SQRT(SUMSQ('(3) MB_Glaciers_R23p2-5.5km'!$BD179:BM179))</f>
        <v>1.1826881189889267</v>
      </c>
      <c r="BL179" s="2">
        <f>SQRT(SUMSQ('(3) MB_Glaciers_R23p2-5.5km'!$BD179:BN179))</f>
        <v>1.2006870697000791</v>
      </c>
      <c r="BM179" s="2">
        <f>SQRT(SUMSQ('(3) MB_Glaciers_R23p2-5.5km'!$BD179:BO179))</f>
        <v>1.2159570910686577</v>
      </c>
      <c r="BN179" s="2">
        <f>SQRT(SUMSQ('(3) MB_Glaciers_R23p2-5.5km'!$BD179:BP179))</f>
        <v>1.2295868030565875</v>
      </c>
      <c r="BO179" s="2">
        <f>SQRT(SUMSQ('(3) MB_Glaciers_R23p2-5.5km'!$BD179:BQ179))</f>
        <v>1.2425657405460464</v>
      </c>
      <c r="BP179" s="2">
        <f>SQRT(SUMSQ('(3) MB_Glaciers_R23p2-5.5km'!$BD179:BR179))</f>
        <v>1.2481151254034644</v>
      </c>
      <c r="BQ179" s="2">
        <f>SQRT(SUMSQ('(3) MB_Glaciers_R23p2-5.5km'!$BD179:BS179))</f>
        <v>1.2589341617066627</v>
      </c>
      <c r="BR179" s="2">
        <f>SQRT(SUMSQ('(3) MB_Glaciers_R23p2-5.5km'!$BD179:BT179))</f>
        <v>1.2678333135660895</v>
      </c>
      <c r="BS179" s="2">
        <f>SQRT(SUMSQ('(3) MB_Glaciers_R23p2-5.5km'!$BD179:BU179))</f>
        <v>1.2767408376393909</v>
      </c>
      <c r="BT179" s="2">
        <f>SQRT(SUMSQ('(3) MB_Glaciers_R23p2-5.5km'!$BD179:BV179))</f>
        <v>1.2845657590678776</v>
      </c>
      <c r="BU179" s="2">
        <f>SQRT(SUMSQ('(3) MB_Glaciers_R23p2-5.5km'!$BD179:BW179))</f>
        <v>1.292472225269661</v>
      </c>
      <c r="BV179" s="2">
        <f>SQRT(SUMSQ('(3) MB_Glaciers_R23p2-5.5km'!$BD179:BX179))</f>
        <v>1.3000263235970673</v>
      </c>
      <c r="BW179" s="2">
        <f>SQRT(SUMSQ('(3) MB_Glaciers_R23p2-5.5km'!$BD179:BY179))</f>
        <v>1.3092375976089781</v>
      </c>
      <c r="BX179" s="2">
        <f>SQRT(SUMSQ('(3) MB_Glaciers_R23p2-5.5km'!$BD179:BZ179))</f>
        <v>1.3188570279737715</v>
      </c>
      <c r="BY179" s="2">
        <f>SQRT(SUMSQ('(3) MB_Glaciers_R23p2-5.5km'!$BD179:CA179))</f>
        <v>1.3291074254209125</v>
      </c>
      <c r="BZ179" s="2">
        <f>SQRT(SUMSQ('(3) MB_Glaciers_R23p2-5.5km'!$BD179:CB179))</f>
        <v>1.3393149741385819</v>
      </c>
      <c r="CA179" s="2">
        <f>SQRT(SUMSQ('(3) MB_Glaciers_R23p2-5.5km'!$BD179:CC179))</f>
        <v>1.3500577666784186</v>
      </c>
      <c r="CB179" s="2">
        <f>SQRT(SUMSQ('(3) MB_Glaciers_R23p2-5.5km'!$BD179:CD179))</f>
        <v>1.3605113121404127</v>
      </c>
      <c r="CC179" s="2">
        <f>SQRT(SUMSQ('(3) MB_Glaciers_R23p2-5.5km'!$BD179:CE179))</f>
        <v>1.3709213978163304</v>
      </c>
      <c r="CD179" s="2">
        <f>SQRT(SUMSQ('(3) MB_Glaciers_R23p2-5.5km'!$BD179:CF179))</f>
        <v>1.3815433968780184</v>
      </c>
      <c r="CE179" s="2">
        <f>SQRT(SUMSQ('(3) MB_Glaciers_R23p2-5.5km'!$BD179:CG179))</f>
        <v>1.392564705409457</v>
      </c>
      <c r="CF179" s="2">
        <f>SQRT(SUMSQ('(3) MB_Glaciers_R23p2-5.5km'!$BD179:CH179))</f>
        <v>1.403223228460196</v>
      </c>
      <c r="CG179" s="2">
        <f>SQRT(SUMSQ('(3) MB_Glaciers_R23p2-5.5km'!$BD179:CI179))</f>
        <v>1.4127884350431856</v>
      </c>
      <c r="CH179" s="2">
        <f>SQRT(SUMSQ('(3) MB_Glaciers_R23p2-5.5km'!$BD179:CJ179))</f>
        <v>1.421477385483183</v>
      </c>
      <c r="CI179" s="2">
        <f>SQRT(SUMSQ('(3) MB_Glaciers_R23p2-5.5km'!$BD179:CK179))</f>
        <v>1.4295527234849874</v>
      </c>
      <c r="CJ179" s="2">
        <f>SQRT(SUMSQ('(3) MB_Glaciers_R23p2-5.5km'!$BD179:CL179))</f>
        <v>1.4369947894445869</v>
      </c>
      <c r="CK179" s="2">
        <f>SQRT(SUMSQ('(3) MB_Glaciers_R23p2-5.5km'!$BD179:CM179))</f>
        <v>1.4449543615544849</v>
      </c>
      <c r="CL179" s="2">
        <f>SQRT(SUMSQ('(3) MB_Glaciers_R23p2-5.5km'!$BD179:CN179))</f>
        <v>1.4544821016654845</v>
      </c>
      <c r="CM179" s="2">
        <f>SQRT(SUMSQ('(3) MB_Glaciers_R23p2-5.5km'!$BD179:CO179))</f>
        <v>1.4642035888912299</v>
      </c>
      <c r="CN179" s="2">
        <f>SQRT(SUMSQ('(3) MB_Glaciers_R23p2-5.5km'!$BD179:CP179))</f>
        <v>1.4724833578884104</v>
      </c>
      <c r="CO179" s="2">
        <f>SQRT(SUMSQ('(3) MB_Glaciers_R23p2-5.5km'!$BD179:CQ179))</f>
        <v>1.4819467862055693</v>
      </c>
      <c r="CP179" s="2">
        <f>SQRT(SUMSQ('(3) MB_Glaciers_R23p2-5.5km'!$BD179:CR179))</f>
        <v>1.4925682390720973</v>
      </c>
      <c r="CQ179" s="2">
        <f>SQRT(SUMSQ('(3) MB_Glaciers_R23p2-5.5km'!$BD179:CS179))</f>
        <v>1.5048880948761494</v>
      </c>
      <c r="CR179" s="2">
        <f>SQRT(SUMSQ('(3) MB_Glaciers_R23p2-5.5km'!$BD179:CT179))</f>
        <v>1.5183374415484736</v>
      </c>
      <c r="CS179" s="2">
        <f>SQRT(SUMSQ('(3) MB_Glaciers_R23p2-5.5km'!$BD179:CU179))</f>
        <v>1.5343504367975849</v>
      </c>
      <c r="CT179" s="2">
        <f>SQRT(SUMSQ('(3) MB_Glaciers_R23p2-5.5km'!$BD179:CV179))</f>
        <v>1.5512944020555648</v>
      </c>
      <c r="CU179" s="2">
        <f>SQRT(SUMSQ('(3) MB_Glaciers_R23p2-5.5km'!$BD179:CW179))</f>
        <v>1.5709170331844744</v>
      </c>
      <c r="CV179" s="2">
        <f>SQRT(SUMSQ('(3) MB_Glaciers_R23p2-5.5km'!$BD179:CX179))</f>
        <v>1.590652905190546</v>
      </c>
    </row>
    <row r="180" spans="1:100" x14ac:dyDescent="0.2">
      <c r="A180" s="169" t="s">
        <v>133</v>
      </c>
      <c r="B180" s="3" t="s">
        <v>243</v>
      </c>
      <c r="C180" s="170">
        <f>'(3) MB_Glaciers_R23p2-5.5km'!C180</f>
        <v>0.58950000000000014</v>
      </c>
      <c r="D180" s="170">
        <f>C180+'(3) MB_Glaciers_R23p2-5.5km'!D180</f>
        <v>1.1290000000000002</v>
      </c>
      <c r="E180" s="170">
        <f>D180+'(3) MB_Glaciers_R23p2-5.5km'!E180</f>
        <v>1.2985000000000002</v>
      </c>
      <c r="F180" s="170">
        <f>E180+'(3) MB_Glaciers_R23p2-5.5km'!F180</f>
        <v>1.3580000000000001</v>
      </c>
      <c r="G180" s="170">
        <f>F180+'(3) MB_Glaciers_R23p2-5.5km'!G180</f>
        <v>1.7575000000000001</v>
      </c>
      <c r="H180" s="170">
        <f>G180+'(3) MB_Glaciers_R23p2-5.5km'!H180</f>
        <v>1.8770000000000002</v>
      </c>
      <c r="I180" s="170">
        <f>H180+'(3) MB_Glaciers_R23p2-5.5km'!I180</f>
        <v>2.0165000000000002</v>
      </c>
      <c r="J180" s="170">
        <f>I180+'(3) MB_Glaciers_R23p2-5.5km'!J180</f>
        <v>1.6260000000000003</v>
      </c>
      <c r="K180" s="170">
        <f>J180+'(3) MB_Glaciers_R23p2-5.5km'!K180</f>
        <v>1.7455000000000003</v>
      </c>
      <c r="L180" s="170">
        <f>K180+'(3) MB_Glaciers_R23p2-5.5km'!L180</f>
        <v>1.1350000000000002</v>
      </c>
      <c r="M180" s="170">
        <f>L180+'(3) MB_Glaciers_R23p2-5.5km'!M180</f>
        <v>0.35450000000000026</v>
      </c>
      <c r="N180" s="170">
        <f>M180+'(3) MB_Glaciers_R23p2-5.5km'!N180</f>
        <v>0.15400000000000025</v>
      </c>
      <c r="O180" s="170">
        <f>N180+'(3) MB_Glaciers_R23p2-5.5km'!O180</f>
        <v>0.77350000000000019</v>
      </c>
      <c r="P180" s="170">
        <f>O180+'(3) MB_Glaciers_R23p2-5.5km'!P180</f>
        <v>1.2430000000000003</v>
      </c>
      <c r="Q180" s="170">
        <f>P180+'(3) MB_Glaciers_R23p2-5.5km'!Q180</f>
        <v>1.3209920000000004</v>
      </c>
      <c r="R180" s="170">
        <f>Q180+'(3) MB_Glaciers_R23p2-5.5km'!R180</f>
        <v>1.7474760000000003</v>
      </c>
      <c r="S180" s="170">
        <f>R180+'(3) MB_Glaciers_R23p2-5.5km'!S180</f>
        <v>1.3809605000000003</v>
      </c>
      <c r="T180" s="170">
        <f>S180+'(3) MB_Glaciers_R23p2-5.5km'!T180</f>
        <v>0.93828100000000025</v>
      </c>
      <c r="U180" s="170">
        <f>T180+'(3) MB_Glaciers_R23p2-5.5km'!U180</f>
        <v>0.1810280000000003</v>
      </c>
      <c r="V180" s="170">
        <f>U180+'(3) MB_Glaciers_R23p2-5.5km'!V180</f>
        <v>-8.7815499999999658E-2</v>
      </c>
      <c r="W180" s="170">
        <f>V180+'(3) MB_Glaciers_R23p2-5.5km'!W180</f>
        <v>4.5685500000000434E-2</v>
      </c>
      <c r="X180" s="170">
        <f>W180+'(3) MB_Glaciers_R23p2-5.5km'!X180</f>
        <v>0.40138250000000059</v>
      </c>
      <c r="Y180" s="170">
        <f>X180+'(3) MB_Glaciers_R23p2-5.5km'!Y180</f>
        <v>0.84398100000000054</v>
      </c>
      <c r="Z180" s="170">
        <f>Y180+'(3) MB_Glaciers_R23p2-5.5km'!Z180</f>
        <v>0.11271050000000071</v>
      </c>
      <c r="AA180" s="170">
        <f>Z180+'(3) MB_Glaciers_R23p2-5.5km'!AA180</f>
        <v>9.8341500000000748E-2</v>
      </c>
      <c r="AB180" s="170">
        <f>AA180+'(3) MB_Glaciers_R23p2-5.5km'!AB180</f>
        <v>0.10010350000000079</v>
      </c>
      <c r="AC180" s="170">
        <f>AB180+'(3) MB_Glaciers_R23p2-5.5km'!AC180</f>
        <v>-0.52660999999999913</v>
      </c>
      <c r="AD180" s="170">
        <f>AC180+'(3) MB_Glaciers_R23p2-5.5km'!AD180</f>
        <v>-1.5617989999999993</v>
      </c>
      <c r="AE180" s="170">
        <f>AD180+'(3) MB_Glaciers_R23p2-5.5km'!AE180</f>
        <v>-2.2454634999999992</v>
      </c>
      <c r="AF180" s="170">
        <f>AE180+'(3) MB_Glaciers_R23p2-5.5km'!AF180</f>
        <v>-2.7776034999999992</v>
      </c>
      <c r="AG180" s="170">
        <f>AF180+'(3) MB_Glaciers_R23p2-5.5km'!AG180</f>
        <v>-3.368218999999999</v>
      </c>
      <c r="AH180" s="170">
        <f>AG180+'(3) MB_Glaciers_R23p2-5.5km'!AH180</f>
        <v>-3.0773099999999989</v>
      </c>
      <c r="AI180" s="170">
        <f>AH180+'(3) MB_Glaciers_R23p2-5.5km'!AI180</f>
        <v>-3.6948764999999986</v>
      </c>
      <c r="AJ180" s="170">
        <f>AI180+'(3) MB_Glaciers_R23p2-5.5km'!AJ180</f>
        <v>-4.7709184999999987</v>
      </c>
      <c r="AK180" s="170">
        <f>AJ180+'(3) MB_Glaciers_R23p2-5.5km'!AK180</f>
        <v>-5.7854359999999989</v>
      </c>
      <c r="AL180" s="170">
        <f>AK180+'(3) MB_Glaciers_R23p2-5.5km'!AL180</f>
        <v>-6.8291994999999988</v>
      </c>
      <c r="AM180" s="170">
        <f>AL180+'(3) MB_Glaciers_R23p2-5.5km'!AM180</f>
        <v>-7.445241499999999</v>
      </c>
      <c r="AN180" s="170">
        <f>AM180+'(3) MB_Glaciers_R23p2-5.5km'!AN180</f>
        <v>-7.6935619999999991</v>
      </c>
      <c r="AO180" s="170">
        <f>AN180+'(3) MB_Glaciers_R23p2-5.5km'!AO180</f>
        <v>-8.7240289999999998</v>
      </c>
      <c r="AP180" s="170">
        <f>AO180+'(3) MB_Glaciers_R23p2-5.5km'!AP180</f>
        <v>-9.5268239999999995</v>
      </c>
      <c r="AQ180" s="170">
        <f>AP180+'(3) MB_Glaciers_R23p2-5.5km'!AQ180</f>
        <v>-10.281946999999999</v>
      </c>
      <c r="AR180" s="170">
        <f>AQ180+'(3) MB_Glaciers_R23p2-5.5km'!AR180</f>
        <v>-11.399397999999998</v>
      </c>
      <c r="AS180" s="170">
        <f>AR180+'(3) MB_Glaciers_R23p2-5.5km'!AS180</f>
        <v>-12.298406499999999</v>
      </c>
      <c r="AT180" s="170">
        <f>AS180+'(3) MB_Glaciers_R23p2-5.5km'!AT180</f>
        <v>-12.622004999999998</v>
      </c>
      <c r="AU180" s="170">
        <f>AT180+'(3) MB_Glaciers_R23p2-5.5km'!AU180</f>
        <v>-13.439439499999997</v>
      </c>
      <c r="AV180" s="170">
        <f>AU180+'(3) MB_Glaciers_R23p2-5.5km'!AV180</f>
        <v>-13.739972499999997</v>
      </c>
      <c r="AW180" s="2">
        <f>AV180+'(3) MB_Glaciers_R23p2-5.5km'!AW180</f>
        <v>-13.558914999999997</v>
      </c>
      <c r="BB180" s="2">
        <f>SQRT('(5) year_D_R23p2-5.5km'!BN178^2+'(5) year_D_R23p2-5.5km'!$M178^2)</f>
        <v>0.8252197044567986</v>
      </c>
      <c r="BC180" s="2">
        <f>SQRT(SUMSQ('(3) MB_Glaciers_R23p2-5.5km'!$BD180:BE180))</f>
        <v>1.1198097368648592</v>
      </c>
      <c r="BD180" s="2">
        <f>SQRT(SUMSQ('(3) MB_Glaciers_R23p2-5.5km'!$BD180:BF180))</f>
        <v>1.3167581745641626</v>
      </c>
      <c r="BE180" s="2">
        <f>SQRT(SUMSQ('(3) MB_Glaciers_R23p2-5.5km'!$BD180:BG180))</f>
        <v>1.4605014141825412</v>
      </c>
      <c r="BF180" s="2">
        <f>SQRT(SUMSQ('(3) MB_Glaciers_R23p2-5.5km'!$BD180:BH180))</f>
        <v>1.5696405155749713</v>
      </c>
      <c r="BG180" s="2">
        <f>SQRT(SUMSQ('(3) MB_Glaciers_R23p2-5.5km'!$BD180:BI180))</f>
        <v>1.6538629143986912</v>
      </c>
      <c r="BH180" s="2">
        <f>SQRT(SUMSQ('(3) MB_Glaciers_R23p2-5.5km'!$BD180:BJ180))</f>
        <v>1.7193278253654827</v>
      </c>
      <c r="BI180" s="2">
        <f>SQRT(SUMSQ('(3) MB_Glaciers_R23p2-5.5km'!$BD180:BK180))</f>
        <v>1.770680196988869</v>
      </c>
      <c r="BJ180" s="2">
        <f>SQRT(SUMSQ('(3) MB_Glaciers_R23p2-5.5km'!$BD180:BL180))</f>
        <v>1.8110337839925785</v>
      </c>
      <c r="BK180" s="2">
        <f>SQRT(SUMSQ('(3) MB_Glaciers_R23p2-5.5km'!$BD180:BM180))</f>
        <v>1.8430863766311447</v>
      </c>
      <c r="BL180" s="2">
        <f>SQRT(SUMSQ('(3) MB_Glaciers_R23p2-5.5km'!$BD180:BN180))</f>
        <v>1.8688767554178376</v>
      </c>
      <c r="BM180" s="2">
        <f>SQRT(SUMSQ('(3) MB_Glaciers_R23p2-5.5km'!$BD180:BO180))</f>
        <v>1.8903389498674459</v>
      </c>
      <c r="BN180" s="2">
        <f>SQRT(SUMSQ('(3) MB_Glaciers_R23p2-5.5km'!$BD180:BP180))</f>
        <v>1.9092073314018103</v>
      </c>
      <c r="BO180" s="2">
        <f>SQRT(SUMSQ('(3) MB_Glaciers_R23p2-5.5km'!$BD180:BQ180))</f>
        <v>1.9271298888244281</v>
      </c>
      <c r="BP180" s="2">
        <f>SQRT(SUMSQ('(3) MB_Glaciers_R23p2-5.5km'!$BD180:BR180))</f>
        <v>1.9443031738438019</v>
      </c>
      <c r="BQ180" s="2">
        <f>SQRT(SUMSQ('(3) MB_Glaciers_R23p2-5.5km'!$BD180:BS180))</f>
        <v>1.959737583142233</v>
      </c>
      <c r="BR180" s="2">
        <f>SQRT(SUMSQ('(3) MB_Glaciers_R23p2-5.5km'!$BD180:BT180))</f>
        <v>1.9732546797932407</v>
      </c>
      <c r="BS180" s="2">
        <f>SQRT(SUMSQ('(3) MB_Glaciers_R23p2-5.5km'!$BD180:BU180))</f>
        <v>1.9870167076896128</v>
      </c>
      <c r="BT180" s="2">
        <f>SQRT(SUMSQ('(3) MB_Glaciers_R23p2-5.5km'!$BD180:BV180))</f>
        <v>1.9997260773544197</v>
      </c>
      <c r="BU180" s="2">
        <f>SQRT(SUMSQ('(3) MB_Glaciers_R23p2-5.5km'!$BD180:BW180))</f>
        <v>2.0134443428077424</v>
      </c>
      <c r="BV180" s="2">
        <f>SQRT(SUMSQ('(3) MB_Glaciers_R23p2-5.5km'!$BD180:BX180))</f>
        <v>2.0269851791647731</v>
      </c>
      <c r="BW180" s="2">
        <f>SQRT(SUMSQ('(3) MB_Glaciers_R23p2-5.5km'!$BD180:BY180))</f>
        <v>2.0436017089439851</v>
      </c>
      <c r="BX180" s="2">
        <f>SQRT(SUMSQ('(3) MB_Glaciers_R23p2-5.5km'!$BD180:BZ180))</f>
        <v>2.0607363233803433</v>
      </c>
      <c r="BY180" s="2">
        <f>SQRT(SUMSQ('(3) MB_Glaciers_R23p2-5.5km'!$BD180:CA180))</f>
        <v>2.0787667923123156</v>
      </c>
      <c r="BZ180" s="2">
        <f>SQRT(SUMSQ('(3) MB_Glaciers_R23p2-5.5km'!$BD180:CB180))</f>
        <v>2.096627013235397</v>
      </c>
      <c r="CA180" s="2">
        <f>SQRT(SUMSQ('(3) MB_Glaciers_R23p2-5.5km'!$BD180:CC180))</f>
        <v>2.1145992541482386</v>
      </c>
      <c r="CB180" s="2">
        <f>SQRT(SUMSQ('(3) MB_Glaciers_R23p2-5.5km'!$BD180:CD180))</f>
        <v>2.1329026875717121</v>
      </c>
      <c r="CC180" s="2">
        <f>SQRT(SUMSQ('(3) MB_Glaciers_R23p2-5.5km'!$BD180:CE180))</f>
        <v>2.1519277217814921</v>
      </c>
      <c r="CD180" s="2">
        <f>SQRT(SUMSQ('(3) MB_Glaciers_R23p2-5.5km'!$BD180:CF180))</f>
        <v>2.1719541958046626</v>
      </c>
      <c r="CE180" s="2">
        <f>SQRT(SUMSQ('(3) MB_Glaciers_R23p2-5.5km'!$BD180:CG180))</f>
        <v>2.1933913775004483</v>
      </c>
      <c r="CF180" s="2">
        <f>SQRT(SUMSQ('(3) MB_Glaciers_R23p2-5.5km'!$BD180:CH180))</f>
        <v>2.2149516384343646</v>
      </c>
      <c r="CG180" s="2">
        <f>SQRT(SUMSQ('(3) MB_Glaciers_R23p2-5.5km'!$BD180:CI180))</f>
        <v>2.2353891756251345</v>
      </c>
      <c r="CH180" s="2">
        <f>SQRT(SUMSQ('(3) MB_Glaciers_R23p2-5.5km'!$BD180:CJ180))</f>
        <v>2.2551550086964411</v>
      </c>
      <c r="CI180" s="2">
        <f>SQRT(SUMSQ('(3) MB_Glaciers_R23p2-5.5km'!$BD180:CK180))</f>
        <v>2.2745507075757105</v>
      </c>
      <c r="CJ180" s="2">
        <f>SQRT(SUMSQ('(3) MB_Glaciers_R23p2-5.5km'!$BD180:CL180))</f>
        <v>2.2934106417615929</v>
      </c>
      <c r="CK180" s="2">
        <f>SQRT(SUMSQ('(3) MB_Glaciers_R23p2-5.5km'!$BD180:CM180))</f>
        <v>2.3127850291223071</v>
      </c>
      <c r="CL180" s="2">
        <f>SQRT(SUMSQ('(3) MB_Glaciers_R23p2-5.5km'!$BD180:CN180))</f>
        <v>2.3314611460878871</v>
      </c>
      <c r="CM180" s="2">
        <f>SQRT(SUMSQ('(3) MB_Glaciers_R23p2-5.5km'!$BD180:CO180))</f>
        <v>2.3490600980284921</v>
      </c>
      <c r="CN180" s="2">
        <f>SQRT(SUMSQ('(3) MB_Glaciers_R23p2-5.5km'!$BD180:CP180))</f>
        <v>2.3628324875708016</v>
      </c>
      <c r="CO180" s="2">
        <f>SQRT(SUMSQ('(3) MB_Glaciers_R23p2-5.5km'!$BD180:CQ180))</f>
        <v>2.3770848104460578</v>
      </c>
      <c r="CP180" s="2">
        <f>SQRT(SUMSQ('(3) MB_Glaciers_R23p2-5.5km'!$BD180:CR180))</f>
        <v>2.3916555278328051</v>
      </c>
      <c r="CQ180" s="2">
        <f>SQRT(SUMSQ('(3) MB_Glaciers_R23p2-5.5km'!$BD180:CS180))</f>
        <v>2.4065047266265465</v>
      </c>
      <c r="CR180" s="2">
        <f>SQRT(SUMSQ('(3) MB_Glaciers_R23p2-5.5km'!$BD180:CT180))</f>
        <v>2.4209358439414106</v>
      </c>
      <c r="CS180" s="2">
        <f>SQRT(SUMSQ('(3) MB_Glaciers_R23p2-5.5km'!$BD180:CU180))</f>
        <v>2.4350004704660457</v>
      </c>
      <c r="CT180" s="2">
        <f>SQRT(SUMSQ('(3) MB_Glaciers_R23p2-5.5km'!$BD180:CV180))</f>
        <v>2.4487181703668135</v>
      </c>
      <c r="CU180" s="2">
        <f>SQRT(SUMSQ('(3) MB_Glaciers_R23p2-5.5km'!$BD180:CW180))</f>
        <v>2.4626362780215487</v>
      </c>
      <c r="CV180" s="2">
        <f>SQRT(SUMSQ('(3) MB_Glaciers_R23p2-5.5km'!$BD180:CX180))</f>
        <v>2.4753729297823512</v>
      </c>
    </row>
    <row r="181" spans="1:100" x14ac:dyDescent="0.2">
      <c r="A181" s="207" t="s">
        <v>87</v>
      </c>
      <c r="B181" s="54" t="s">
        <v>243</v>
      </c>
      <c r="C181" s="208">
        <f>'(3) MB_Glaciers_R23p2-5.5km'!C181</f>
        <v>0.79347030000000007</v>
      </c>
      <c r="D181" s="208">
        <f>C181+'(3) MB_Glaciers_R23p2-5.5km'!D181</f>
        <v>1.1269406000000002</v>
      </c>
      <c r="E181" s="208">
        <f>D181+'(3) MB_Glaciers_R23p2-5.5km'!E181</f>
        <v>1.0504109000000001</v>
      </c>
      <c r="F181" s="208">
        <f>E181+'(3) MB_Glaciers_R23p2-5.5km'!F181</f>
        <v>1.1738812000000003</v>
      </c>
      <c r="G181" s="208">
        <f>F181+'(3) MB_Glaciers_R23p2-5.5km'!G181</f>
        <v>1.4273515000000003</v>
      </c>
      <c r="H181" s="208">
        <f>G181+'(3) MB_Glaciers_R23p2-5.5km'!H181</f>
        <v>1.4808218000000004</v>
      </c>
      <c r="I181" s="208">
        <f>H181+'(3) MB_Glaciers_R23p2-5.5km'!I181</f>
        <v>1.6942921000000004</v>
      </c>
      <c r="J181" s="208">
        <f>I181+'(3) MB_Glaciers_R23p2-5.5km'!J181</f>
        <v>1.2177624000000005</v>
      </c>
      <c r="K181" s="208">
        <f>J181+'(3) MB_Glaciers_R23p2-5.5km'!K181</f>
        <v>1.0112327000000005</v>
      </c>
      <c r="L181" s="208">
        <f>K181+'(3) MB_Glaciers_R23p2-5.5km'!L181</f>
        <v>0.32470300000000063</v>
      </c>
      <c r="M181" s="208">
        <f>L181+'(3) MB_Glaciers_R23p2-5.5km'!M181</f>
        <v>-0.48182669999999939</v>
      </c>
      <c r="N181" s="208">
        <f>M181+'(3) MB_Glaciers_R23p2-5.5km'!N181</f>
        <v>-0.83835639999999934</v>
      </c>
      <c r="O181" s="208">
        <f>N181+'(3) MB_Glaciers_R23p2-5.5km'!O181</f>
        <v>-0.11488609999999932</v>
      </c>
      <c r="P181" s="208">
        <f>O181+'(3) MB_Glaciers_R23p2-5.5km'!P181</f>
        <v>0.45858420000000077</v>
      </c>
      <c r="Q181" s="208">
        <f>P181+'(3) MB_Glaciers_R23p2-5.5km'!Q181</f>
        <v>0.60240080000000085</v>
      </c>
      <c r="R181" s="208">
        <f>Q181+'(3) MB_Glaciers_R23p2-5.5km'!R181</f>
        <v>1.1774182000000009</v>
      </c>
      <c r="S181" s="208">
        <f>R181+'(3) MB_Glaciers_R23p2-5.5km'!S181</f>
        <v>1.013118200000001</v>
      </c>
      <c r="T181" s="208">
        <f>S181+'(3) MB_Glaciers_R23p2-5.5km'!T181</f>
        <v>0.46927660000000082</v>
      </c>
      <c r="U181" s="208">
        <f>T181+'(3) MB_Glaciers_R23p2-5.5km'!U181</f>
        <v>-0.11479419999999907</v>
      </c>
      <c r="V181" s="208">
        <f>U181+'(3) MB_Glaciers_R23p2-5.5km'!V181</f>
        <v>5.3706000000001031E-2</v>
      </c>
      <c r="W181" s="208">
        <f>V181+'(3) MB_Glaciers_R23p2-5.5km'!W181</f>
        <v>0.52477720000000094</v>
      </c>
      <c r="X181" s="208">
        <f>W181+'(3) MB_Glaciers_R23p2-5.5km'!X181</f>
        <v>0.80944830000000101</v>
      </c>
      <c r="Y181" s="208">
        <f>X181+'(3) MB_Glaciers_R23p2-5.5km'!Y181</f>
        <v>1.1186336000000012</v>
      </c>
      <c r="Z181" s="208">
        <f>Y181+'(3) MB_Glaciers_R23p2-5.5km'!Z181</f>
        <v>-7.1839799999998677E-2</v>
      </c>
      <c r="AA181" s="208">
        <f>Z181+'(3) MB_Glaciers_R23p2-5.5km'!AA181</f>
        <v>-6.2198599999998772E-2</v>
      </c>
      <c r="AB181" s="208">
        <f>AA181+'(3) MB_Glaciers_R23p2-5.5km'!AB181</f>
        <v>-2.1528499999998729E-2</v>
      </c>
      <c r="AC181" s="208">
        <f>AB181+'(3) MB_Glaciers_R23p2-5.5km'!AC181</f>
        <v>-0.48782899999999862</v>
      </c>
      <c r="AD181" s="208">
        <f>AC181+'(3) MB_Glaciers_R23p2-5.5km'!AD181</f>
        <v>-1.1911000999999986</v>
      </c>
      <c r="AE181" s="208">
        <f>AD181+'(3) MB_Glaciers_R23p2-5.5km'!AE181</f>
        <v>-1.5515709999999985</v>
      </c>
      <c r="AF181" s="208">
        <f>AE181+'(3) MB_Glaciers_R23p2-5.5km'!AF181</f>
        <v>-1.9754698999999984</v>
      </c>
      <c r="AG181" s="208">
        <f>AF181+'(3) MB_Glaciers_R23p2-5.5km'!AG181</f>
        <v>-2.4595406999999985</v>
      </c>
      <c r="AH181" s="208">
        <f>AG181+'(3) MB_Glaciers_R23p2-5.5km'!AH181</f>
        <v>-1.6475551999999984</v>
      </c>
      <c r="AI181" s="208">
        <f>AH181+'(3) MB_Glaciers_R23p2-5.5km'!AI181</f>
        <v>-2.1556269999999982</v>
      </c>
      <c r="AJ181" s="208">
        <f>AI181+'(3) MB_Glaciers_R23p2-5.5km'!AJ181</f>
        <v>-2.850955899999998</v>
      </c>
      <c r="AK181" s="208">
        <f>AJ181+'(3) MB_Glaciers_R23p2-5.5km'!AK181</f>
        <v>-3.6833699999999983</v>
      </c>
      <c r="AL181" s="208">
        <f>AK181+'(3) MB_Glaciers_R23p2-5.5km'!AL181</f>
        <v>-4.6495558999999984</v>
      </c>
      <c r="AM181" s="208">
        <f>AL181+'(3) MB_Glaciers_R23p2-5.5km'!AM181</f>
        <v>-4.9310556999999982</v>
      </c>
      <c r="AN181" s="208">
        <f>AM181+'(3) MB_Glaciers_R23p2-5.5km'!AN181</f>
        <v>-5.099184799999998</v>
      </c>
      <c r="AO181" s="208">
        <f>AN181+'(3) MB_Glaciers_R23p2-5.5km'!AO181</f>
        <v>-6.0015988999999976</v>
      </c>
      <c r="AP181" s="208">
        <f>AO181+'(3) MB_Glaciers_R23p2-5.5km'!AP181</f>
        <v>-6.6250418999999976</v>
      </c>
      <c r="AQ181" s="208">
        <f>AP181+'(3) MB_Glaciers_R23p2-5.5km'!AQ181</f>
        <v>-7.4560284999999977</v>
      </c>
      <c r="AR181" s="208">
        <f>AQ181+'(3) MB_Glaciers_R23p2-5.5km'!AR181</f>
        <v>-8.3856423999999983</v>
      </c>
      <c r="AS181" s="208">
        <f>AR181+'(3) MB_Glaciers_R23p2-5.5km'!AS181</f>
        <v>-9.0777699999999975</v>
      </c>
      <c r="AT181" s="208">
        <f>AS181+'(3) MB_Glaciers_R23p2-5.5km'!AT181</f>
        <v>-9.0725831999999969</v>
      </c>
      <c r="AU181" s="208">
        <f>AT181+'(3) MB_Glaciers_R23p2-5.5km'!AU181</f>
        <v>-9.6991676999999967</v>
      </c>
      <c r="AV181" s="208">
        <f>AU181+'(3) MB_Glaciers_R23p2-5.5km'!AV181</f>
        <v>-9.8002663999999964</v>
      </c>
      <c r="AW181" s="90">
        <f>AV181+'(3) MB_Glaciers_R23p2-5.5km'!AW181</f>
        <v>-9.7849649999999961</v>
      </c>
      <c r="BB181" s="2">
        <f>SQRT('(5) year_D_R23p2-5.5km'!BN179^2+'(5) year_D_R23p2-5.5km'!$M179^2)</f>
        <v>1.0007355307691026</v>
      </c>
      <c r="BC181" s="2">
        <f>SQRT(SUMSQ('(3) MB_Glaciers_R23p2-5.5km'!$BD181:BE181))</f>
        <v>1.359943812745211</v>
      </c>
      <c r="BD181" s="2">
        <f>SQRT(SUMSQ('(3) MB_Glaciers_R23p2-5.5km'!$BD181:BF181))</f>
        <v>1.6005621062858766</v>
      </c>
      <c r="BE181" s="2">
        <f>SQRT(SUMSQ('(3) MB_Glaciers_R23p2-5.5km'!$BD181:BG181))</f>
        <v>1.7770385828163304</v>
      </c>
      <c r="BF181" s="2">
        <f>SQRT(SUMSQ('(3) MB_Glaciers_R23p2-5.5km'!$BD181:BH181))</f>
        <v>1.9114774623087765</v>
      </c>
      <c r="BG181" s="2">
        <f>SQRT(SUMSQ('(3) MB_Glaciers_R23p2-5.5km'!$BD181:BI181))</f>
        <v>2.0159456270611567</v>
      </c>
      <c r="BH181" s="2">
        <f>SQRT(SUMSQ('(3) MB_Glaciers_R23p2-5.5km'!$BD181:BJ181))</f>
        <v>2.0978432917085073</v>
      </c>
      <c r="BI181" s="2">
        <f>SQRT(SUMSQ('(3) MB_Glaciers_R23p2-5.5km'!$BD181:BK181))</f>
        <v>2.1625472854378467</v>
      </c>
      <c r="BJ181" s="2">
        <f>SQRT(SUMSQ('(3) MB_Glaciers_R23p2-5.5km'!$BD181:BL181))</f>
        <v>2.2140415590385873</v>
      </c>
      <c r="BK181" s="2">
        <f>SQRT(SUMSQ('(3) MB_Glaciers_R23p2-5.5km'!$BD181:BM181))</f>
        <v>2.255288556576994</v>
      </c>
      <c r="BL181" s="2">
        <f>SQRT(SUMSQ('(3) MB_Glaciers_R23p2-5.5km'!$BD181:BN181))</f>
        <v>2.2889823678553918</v>
      </c>
      <c r="BM181" s="2">
        <f>SQRT(SUMSQ('(3) MB_Glaciers_R23p2-5.5km'!$BD181:BO181))</f>
        <v>2.3173390488151071</v>
      </c>
      <c r="BN181" s="2">
        <f>SQRT(SUMSQ('(3) MB_Glaciers_R23p2-5.5km'!$BD181:BP181))</f>
        <v>2.3425072862129754</v>
      </c>
      <c r="BO181" s="2">
        <f>SQRT(SUMSQ('(3) MB_Glaciers_R23p2-5.5km'!$BD181:BQ181))</f>
        <v>2.3664803439187634</v>
      </c>
      <c r="BP181" s="2">
        <f>SQRT(SUMSQ('(3) MB_Glaciers_R23p2-5.5km'!$BD181:BR181))</f>
        <v>2.3822377763918627</v>
      </c>
      <c r="BQ181" s="2">
        <f>SQRT(SUMSQ('(3) MB_Glaciers_R23p2-5.5km'!$BD181:BS181))</f>
        <v>2.3972662147335733</v>
      </c>
      <c r="BR181" s="2">
        <f>SQRT(SUMSQ('(3) MB_Glaciers_R23p2-5.5km'!$BD181:BT181))</f>
        <v>2.4175088472695854</v>
      </c>
      <c r="BS181" s="2">
        <f>SQRT(SUMSQ('(3) MB_Glaciers_R23p2-5.5km'!$BD181:BU181))</f>
        <v>2.4344365885551973</v>
      </c>
      <c r="BT181" s="2">
        <f>SQRT(SUMSQ('(3) MB_Glaciers_R23p2-5.5km'!$BD181:BV181))</f>
        <v>2.4529815620773334</v>
      </c>
      <c r="BU181" s="2">
        <f>SQRT(SUMSQ('(3) MB_Glaciers_R23p2-5.5km'!$BD181:BW181))</f>
        <v>2.4726896205295636</v>
      </c>
      <c r="BV181" s="2">
        <f>SQRT(SUMSQ('(3) MB_Glaciers_R23p2-5.5km'!$BD181:BX181))</f>
        <v>2.4939688892247651</v>
      </c>
      <c r="BW181" s="2">
        <f>SQRT(SUMSQ('(3) MB_Glaciers_R23p2-5.5km'!$BD181:BY181))</f>
        <v>2.5155559262554101</v>
      </c>
      <c r="BX181" s="2">
        <f>SQRT(SUMSQ('(3) MB_Glaciers_R23p2-5.5km'!$BD181:BZ181))</f>
        <v>2.5370614827422715</v>
      </c>
      <c r="BY181" s="2">
        <f>SQRT(SUMSQ('(3) MB_Glaciers_R23p2-5.5km'!$BD181:CA181))</f>
        <v>2.5630179727988467</v>
      </c>
      <c r="BZ181" s="2">
        <f>SQRT(SUMSQ('(3) MB_Glaciers_R23p2-5.5km'!$BD181:CB181))</f>
        <v>2.5880391613790747</v>
      </c>
      <c r="CA181" s="2">
        <f>SQRT(SUMSQ('(3) MB_Glaciers_R23p2-5.5km'!$BD181:CC181))</f>
        <v>2.6111227617024615</v>
      </c>
      <c r="CB181" s="2">
        <f>SQRT(SUMSQ('(3) MB_Glaciers_R23p2-5.5km'!$BD181:CD181))</f>
        <v>2.6321152733739774</v>
      </c>
      <c r="CC181" s="2">
        <f>SQRT(SUMSQ('(3) MB_Glaciers_R23p2-5.5km'!$BD181:CE181))</f>
        <v>2.6514791877841981</v>
      </c>
      <c r="CD181" s="2">
        <f>SQRT(SUMSQ('(3) MB_Glaciers_R23p2-5.5km'!$BD181:CF181))</f>
        <v>2.6702430841282081</v>
      </c>
      <c r="CE181" s="2">
        <f>SQRT(SUMSQ('(3) MB_Glaciers_R23p2-5.5km'!$BD181:CG181))</f>
        <v>2.6876659544533168</v>
      </c>
      <c r="CF181" s="2">
        <f>SQRT(SUMSQ('(3) MB_Glaciers_R23p2-5.5km'!$BD181:CH181))</f>
        <v>2.7038642670734641</v>
      </c>
      <c r="CG181" s="2">
        <f>SQRT(SUMSQ('(3) MB_Glaciers_R23p2-5.5km'!$BD181:CI181))</f>
        <v>2.7220573501716738</v>
      </c>
      <c r="CH181" s="2">
        <f>SQRT(SUMSQ('(3) MB_Glaciers_R23p2-5.5km'!$BD181:CJ181))</f>
        <v>2.7406082066556232</v>
      </c>
      <c r="CI181" s="2">
        <f>SQRT(SUMSQ('(3) MB_Glaciers_R23p2-5.5km'!$BD181:CK181))</f>
        <v>2.7593399242476435</v>
      </c>
      <c r="CJ181" s="2">
        <f>SQRT(SUMSQ('(3) MB_Glaciers_R23p2-5.5km'!$BD181:CL181))</f>
        <v>2.776818128259229</v>
      </c>
      <c r="CK181" s="2">
        <f>SQRT(SUMSQ('(3) MB_Glaciers_R23p2-5.5km'!$BD181:CM181))</f>
        <v>2.795436637043534</v>
      </c>
      <c r="CL181" s="2">
        <f>SQRT(SUMSQ('(3) MB_Glaciers_R23p2-5.5km'!$BD181:CN181))</f>
        <v>2.8133662687367251</v>
      </c>
      <c r="CM181" s="2">
        <f>SQRT(SUMSQ('(3) MB_Glaciers_R23p2-5.5km'!$BD181:CO181))</f>
        <v>2.8327721816836151</v>
      </c>
      <c r="CN181" s="2">
        <f>SQRT(SUMSQ('(3) MB_Glaciers_R23p2-5.5km'!$BD181:CP181))</f>
        <v>2.8503981908506089</v>
      </c>
      <c r="CO181" s="2">
        <f>SQRT(SUMSQ('(3) MB_Glaciers_R23p2-5.5km'!$BD181:CQ181))</f>
        <v>2.8689946298126849</v>
      </c>
      <c r="CP181" s="2">
        <f>SQRT(SUMSQ('(3) MB_Glaciers_R23p2-5.5km'!$BD181:CR181))</f>
        <v>2.8890996204011357</v>
      </c>
      <c r="CQ181" s="2">
        <f>SQRT(SUMSQ('(3) MB_Glaciers_R23p2-5.5km'!$BD181:CS181))</f>
        <v>2.9061063640088252</v>
      </c>
      <c r="CR181" s="2">
        <f>SQRT(SUMSQ('(3) MB_Glaciers_R23p2-5.5km'!$BD181:CT181))</f>
        <v>2.921568170777153</v>
      </c>
      <c r="CS181" s="2">
        <f>SQRT(SUMSQ('(3) MB_Glaciers_R23p2-5.5km'!$BD181:CU181))</f>
        <v>2.9365831688893196</v>
      </c>
      <c r="CT181" s="2">
        <f>SQRT(SUMSQ('(3) MB_Glaciers_R23p2-5.5km'!$BD181:CV181))</f>
        <v>2.9513598405985824</v>
      </c>
      <c r="CU181" s="2">
        <f>SQRT(SUMSQ('(3) MB_Glaciers_R23p2-5.5km'!$BD181:CW181))</f>
        <v>2.9658341034987714</v>
      </c>
      <c r="CV181" s="2">
        <f>SQRT(SUMSQ('(3) MB_Glaciers_R23p2-5.5km'!$BD181:CX181))</f>
        <v>2.9798882284537731</v>
      </c>
    </row>
    <row r="182" spans="1:100" x14ac:dyDescent="0.2">
      <c r="A182" s="169" t="s">
        <v>174</v>
      </c>
      <c r="B182" s="3" t="s">
        <v>243</v>
      </c>
      <c r="C182" s="170">
        <f>'(3) MB_Glaciers_R23p2-5.5km'!C182</f>
        <v>-0.03</v>
      </c>
      <c r="D182" s="170">
        <f>C182+'(3) MB_Glaciers_R23p2-5.5km'!D182</f>
        <v>-1.9999999999999997E-2</v>
      </c>
      <c r="E182" s="170">
        <f>D182+'(3) MB_Glaciers_R23p2-5.5km'!E182</f>
        <v>-0.09</v>
      </c>
      <c r="F182" s="170">
        <f>E182+'(3) MB_Glaciers_R23p2-5.5km'!F182</f>
        <v>-0.13</v>
      </c>
      <c r="G182" s="170">
        <f>F182+'(3) MB_Glaciers_R23p2-5.5km'!G182</f>
        <v>-0.17</v>
      </c>
      <c r="H182" s="170">
        <f>G182+'(3) MB_Glaciers_R23p2-5.5km'!H182</f>
        <v>-0.25</v>
      </c>
      <c r="I182" s="170">
        <f>H182+'(3) MB_Glaciers_R23p2-5.5km'!I182</f>
        <v>-0.27</v>
      </c>
      <c r="J182" s="170">
        <f>I182+'(3) MB_Glaciers_R23p2-5.5km'!J182</f>
        <v>-0.4</v>
      </c>
      <c r="K182" s="170">
        <f>J182+'(3) MB_Glaciers_R23p2-5.5km'!K182</f>
        <v>-0.52</v>
      </c>
      <c r="L182" s="170">
        <f>K182+'(3) MB_Glaciers_R23p2-5.5km'!L182</f>
        <v>-0.71</v>
      </c>
      <c r="M182" s="170">
        <f>L182+'(3) MB_Glaciers_R23p2-5.5km'!M182</f>
        <v>-0.99</v>
      </c>
      <c r="N182" s="170">
        <f>M182+'(3) MB_Glaciers_R23p2-5.5km'!N182</f>
        <v>-1.1000000000000001</v>
      </c>
      <c r="O182" s="170">
        <f>N182+'(3) MB_Glaciers_R23p2-5.5km'!O182</f>
        <v>-1.08</v>
      </c>
      <c r="P182" s="170">
        <f>O182+'(3) MB_Glaciers_R23p2-5.5km'!P182</f>
        <v>-1.06</v>
      </c>
      <c r="Q182" s="170">
        <f>P182+'(3) MB_Glaciers_R23p2-5.5km'!Q182</f>
        <v>-1.08</v>
      </c>
      <c r="R182" s="170">
        <f>Q182+'(3) MB_Glaciers_R23p2-5.5km'!R182</f>
        <v>-1.1000000000000001</v>
      </c>
      <c r="S182" s="170">
        <f>R182+'(3) MB_Glaciers_R23p2-5.5km'!S182</f>
        <v>-1.2100000000000002</v>
      </c>
      <c r="T182" s="170">
        <f>S182+'(3) MB_Glaciers_R23p2-5.5km'!T182</f>
        <v>-1.37</v>
      </c>
      <c r="U182" s="170">
        <f>T182+'(3) MB_Glaciers_R23p2-5.5km'!U182</f>
        <v>-1.6900000000000002</v>
      </c>
      <c r="V182" s="170">
        <f>U182+'(3) MB_Glaciers_R23p2-5.5km'!V182</f>
        <v>-1.87</v>
      </c>
      <c r="W182" s="170">
        <f>V182+'(3) MB_Glaciers_R23p2-5.5km'!W182</f>
        <v>-1.9200000000000002</v>
      </c>
      <c r="X182" s="170">
        <f>W182+'(3) MB_Glaciers_R23p2-5.5km'!X182</f>
        <v>-1.9400000000000002</v>
      </c>
      <c r="Y182" s="170">
        <f>X182+'(3) MB_Glaciers_R23p2-5.5km'!Y182</f>
        <v>-1.9300000000000002</v>
      </c>
      <c r="Z182" s="170">
        <f>Y182+'(3) MB_Glaciers_R23p2-5.5km'!Z182</f>
        <v>-2.1800000000000002</v>
      </c>
      <c r="AA182" s="170">
        <f>Z182+'(3) MB_Glaciers_R23p2-5.5km'!AA182</f>
        <v>-2.3200000000000003</v>
      </c>
      <c r="AB182" s="170">
        <f>AA182+'(3) MB_Glaciers_R23p2-5.5km'!AB182</f>
        <v>-2.41</v>
      </c>
      <c r="AC182" s="170">
        <f>AB182+'(3) MB_Glaciers_R23p2-5.5km'!AC182</f>
        <v>-2.67</v>
      </c>
      <c r="AD182" s="170">
        <f>AC182+'(3) MB_Glaciers_R23p2-5.5km'!AD182</f>
        <v>-2.98</v>
      </c>
      <c r="AE182" s="170">
        <f>AD182+'(3) MB_Glaciers_R23p2-5.5km'!AE182</f>
        <v>-3.3</v>
      </c>
      <c r="AF182" s="170">
        <f>AE182+'(3) MB_Glaciers_R23p2-5.5km'!AF182</f>
        <v>-3.54</v>
      </c>
      <c r="AG182" s="170">
        <f>AF182+'(3) MB_Glaciers_R23p2-5.5km'!AG182</f>
        <v>-3.7800000000000002</v>
      </c>
      <c r="AH182" s="170">
        <f>AG182+'(3) MB_Glaciers_R23p2-5.5km'!AH182</f>
        <v>-3.9400000000000004</v>
      </c>
      <c r="AI182" s="170">
        <f>AH182+'(3) MB_Glaciers_R23p2-5.5km'!AI182</f>
        <v>-4.1000000000000005</v>
      </c>
      <c r="AJ182" s="170">
        <f>AI182+'(3) MB_Glaciers_R23p2-5.5km'!AJ182</f>
        <v>-4.41</v>
      </c>
      <c r="AK182" s="170">
        <f>AJ182+'(3) MB_Glaciers_R23p2-5.5km'!AK182</f>
        <v>-4.68</v>
      </c>
      <c r="AL182" s="170">
        <f>AK182+'(3) MB_Glaciers_R23p2-5.5km'!AL182</f>
        <v>-4.9799999999999995</v>
      </c>
      <c r="AM182" s="170">
        <f>AL182+'(3) MB_Glaciers_R23p2-5.5km'!AM182</f>
        <v>-5.1999999999999993</v>
      </c>
      <c r="AN182" s="170">
        <f>AM182+'(3) MB_Glaciers_R23p2-5.5km'!AN182</f>
        <v>-5.4399999999999995</v>
      </c>
      <c r="AO182" s="170">
        <f>AN182+'(3) MB_Glaciers_R23p2-5.5km'!AO182</f>
        <v>-5.7799999999999994</v>
      </c>
      <c r="AP182" s="170">
        <f>AO182+'(3) MB_Glaciers_R23p2-5.5km'!AP182</f>
        <v>-6.089999999999999</v>
      </c>
      <c r="AQ182" s="170">
        <f>AP182+'(3) MB_Glaciers_R23p2-5.5km'!AQ182</f>
        <v>-6.3299999999999992</v>
      </c>
      <c r="AR182" s="170">
        <f>AQ182+'(3) MB_Glaciers_R23p2-5.5km'!AR182</f>
        <v>-6.629999999999999</v>
      </c>
      <c r="AS182" s="170">
        <f>AR182+'(3) MB_Glaciers_R23p2-5.5km'!AS182</f>
        <v>-6.9499999999999993</v>
      </c>
      <c r="AT182" s="170">
        <f>AS182+'(3) MB_Glaciers_R23p2-5.5km'!AT182</f>
        <v>-7.169999999999999</v>
      </c>
      <c r="AU182" s="170">
        <f>AT182+'(3) MB_Glaciers_R23p2-5.5km'!AU182</f>
        <v>-7.4699999999999989</v>
      </c>
      <c r="AV182" s="170">
        <f>AU182+'(3) MB_Glaciers_R23p2-5.5km'!AV182</f>
        <v>-7.7499999999999991</v>
      </c>
      <c r="AW182" s="2">
        <f>AV182+'(3) MB_Glaciers_R23p2-5.5km'!AW182</f>
        <v>-7.9399999999999995</v>
      </c>
      <c r="BB182" s="2">
        <f>SQRT('(5) year_D_R23p2-5.5km'!BN180^2+'(5) year_D_R23p2-5.5km'!$M180^2)</f>
        <v>6.3060204395335379E-3</v>
      </c>
      <c r="BC182" s="2">
        <f>SQRT(SUMSQ('(3) MB_Glaciers_R23p2-5.5km'!$BD182:BE182))</f>
        <v>8.9180596301902757E-3</v>
      </c>
      <c r="BD182" s="2">
        <f>SQRT(SUMSQ('(3) MB_Glaciers_R23p2-5.5km'!$BD182:BF182))</f>
        <v>1.0922347794839912E-2</v>
      </c>
      <c r="BE182" s="2">
        <f>SQRT(SUMSQ('(3) MB_Glaciers_R23p2-5.5km'!$BD182:BG182))</f>
        <v>1.2612040879067076E-2</v>
      </c>
      <c r="BF182" s="2">
        <f>SQRT(SUMSQ('(3) MB_Glaciers_R23p2-5.5km'!$BD182:BH182))</f>
        <v>1.4100690370300093E-2</v>
      </c>
      <c r="BG182" s="2">
        <f>SQRT(SUMSQ('(3) MB_Glaciers_R23p2-5.5km'!$BD182:BI182))</f>
        <v>1.544653238441847E-2</v>
      </c>
      <c r="BH182" s="2">
        <f>SQRT(SUMSQ('(3) MB_Glaciers_R23p2-5.5km'!$BD182:BJ182))</f>
        <v>1.6684161845495964E-2</v>
      </c>
      <c r="BI182" s="2">
        <f>SQRT(SUMSQ('(3) MB_Glaciers_R23p2-5.5km'!$BD182:BK182))</f>
        <v>1.7836119260380551E-2</v>
      </c>
      <c r="BJ182" s="2">
        <f>SQRT(SUMSQ('(3) MB_Glaciers_R23p2-5.5km'!$BD182:BL182))</f>
        <v>1.8918061318600615E-2</v>
      </c>
      <c r="BK182" s="2">
        <f>SQRT(SUMSQ('(3) MB_Glaciers_R23p2-5.5km'!$BD182:BM182))</f>
        <v>1.9941387560502091E-2</v>
      </c>
      <c r="BL182" s="2">
        <f>SQRT(SUMSQ('(3) MB_Glaciers_R23p2-5.5km'!$BD182:BN182))</f>
        <v>2.0914703718244786E-2</v>
      </c>
      <c r="BM182" s="2">
        <f>SQRT(SUMSQ('(3) MB_Glaciers_R23p2-5.5km'!$BD182:BO182))</f>
        <v>2.184469558967982E-2</v>
      </c>
      <c r="BN182" s="2">
        <f>SQRT(SUMSQ('(3) MB_Glaciers_R23p2-5.5km'!$BD182:BP182))</f>
        <v>2.2736680038862134E-2</v>
      </c>
      <c r="BO182" s="2">
        <f>SQRT(SUMSQ('(3) MB_Glaciers_R23p2-5.5km'!$BD182:BQ182))</f>
        <v>2.3594967958728119E-2</v>
      </c>
      <c r="BP182" s="2">
        <f>SQRT(SUMSQ('(3) MB_Glaciers_R23p2-5.5km'!$BD182:BR182))</f>
        <v>2.4423112143156966E-2</v>
      </c>
      <c r="BQ182" s="2">
        <f>SQRT(SUMSQ('(3) MB_Glaciers_R23p2-5.5km'!$BD182:BS182))</f>
        <v>2.5224081758134152E-2</v>
      </c>
      <c r="BR182" s="2">
        <f>SQRT(SUMSQ('(3) MB_Glaciers_R23p2-5.5km'!$BD182:BT182))</f>
        <v>2.6000388349500681E-2</v>
      </c>
      <c r="BS182" s="2">
        <f>SQRT(SUMSQ('(3) MB_Glaciers_R23p2-5.5km'!$BD182:BU182))</f>
        <v>2.6754178890570825E-2</v>
      </c>
      <c r="BT182" s="2">
        <f>SQRT(SUMSQ('(3) MB_Glaciers_R23p2-5.5km'!$BD182:BV182))</f>
        <v>2.748730583182863E-2</v>
      </c>
      <c r="BU182" s="2">
        <f>SQRT(SUMSQ('(3) MB_Glaciers_R23p2-5.5km'!$BD182:BW182))</f>
        <v>2.8201380740600183E-2</v>
      </c>
      <c r="BV182" s="2">
        <f>SQRT(SUMSQ('(3) MB_Glaciers_R23p2-5.5km'!$BD182:BX182))</f>
        <v>2.889781599810113E-2</v>
      </c>
      <c r="BW182" s="2">
        <f>SQRT(SUMSQ('(3) MB_Glaciers_R23p2-5.5km'!$BD182:BY182))</f>
        <v>2.9577857651356773E-2</v>
      </c>
      <c r="BX182" s="2">
        <f>SQRT(SUMSQ('(3) MB_Glaciers_R23p2-5.5km'!$BD182:BZ182))</f>
        <v>3.0242611610569268E-2</v>
      </c>
      <c r="BY182" s="2">
        <f>SQRT(SUMSQ('(3) MB_Glaciers_R23p2-5.5km'!$BD182:CA182))</f>
        <v>3.0893064768836936E-2</v>
      </c>
      <c r="BZ182" s="2">
        <f>SQRT(SUMSQ('(3) MB_Glaciers_R23p2-5.5km'!$BD182:CB182))</f>
        <v>3.1530102197667685E-2</v>
      </c>
      <c r="CA182" s="2">
        <f>SQRT(SUMSQ('(3) MB_Glaciers_R23p2-5.5km'!$BD182:CC182))</f>
        <v>3.2154521274296459E-2</v>
      </c>
      <c r="CB182" s="2">
        <f>SQRT(SUMSQ('(3) MB_Glaciers_R23p2-5.5km'!$BD182:CD182))</f>
        <v>3.2767043384519731E-2</v>
      </c>
      <c r="CC182" s="2">
        <f>SQRT(SUMSQ('(3) MB_Glaciers_R23p2-5.5km'!$BD182:CE182))</f>
        <v>3.3368323690991922E-2</v>
      </c>
      <c r="CD182" s="2">
        <f>SQRT(SUMSQ('(3) MB_Glaciers_R23p2-5.5km'!$BD182:CF182))</f>
        <v>3.3958959344046857E-2</v>
      </c>
      <c r="CE182" s="2">
        <f>SQRT(SUMSQ('(3) MB_Glaciers_R23p2-5.5km'!$BD182:CG182))</f>
        <v>3.4539496428211608E-2</v>
      </c>
      <c r="CF182" s="2">
        <f>SQRT(SUMSQ('(3) MB_Glaciers_R23p2-5.5km'!$BD182:CH182))</f>
        <v>3.5110435874512541E-2</v>
      </c>
      <c r="CG182" s="2">
        <f>SQRT(SUMSQ('(3) MB_Glaciers_R23p2-5.5km'!$BD182:CI182))</f>
        <v>3.5672238520761096E-2</v>
      </c>
      <c r="CH182" s="2">
        <f>SQRT(SUMSQ('(3) MB_Glaciers_R23p2-5.5km'!$BD182:CJ182))</f>
        <v>3.622532946524968E-2</v>
      </c>
      <c r="CI182" s="2">
        <f>SQRT(SUMSQ('(3) MB_Glaciers_R23p2-5.5km'!$BD182:CK182))</f>
        <v>3.6770101830831271E-2</v>
      </c>
      <c r="CJ182" s="2">
        <f>SQRT(SUMSQ('(3) MB_Glaciers_R23p2-5.5km'!$BD182:CL182))</f>
        <v>3.7306920034137311E-2</v>
      </c>
      <c r="CK182" s="2">
        <f>SQRT(SUMSQ('(3) MB_Glaciers_R23p2-5.5km'!$BD182:CM182))</f>
        <v>3.7836122637201222E-2</v>
      </c>
      <c r="CL182" s="2">
        <f>SQRT(SUMSQ('(3) MB_Glaciers_R23p2-5.5km'!$BD182:CN182))</f>
        <v>3.8358024844889309E-2</v>
      </c>
      <c r="CM182" s="2">
        <f>SQRT(SUMSQ('(3) MB_Glaciers_R23p2-5.5km'!$BD182:CO182))</f>
        <v>3.8872920700469112E-2</v>
      </c>
      <c r="CN182" s="2">
        <f>SQRT(SUMSQ('(3) MB_Glaciers_R23p2-5.5km'!$BD182:CP182))</f>
        <v>3.9381085022746329E-2</v>
      </c>
      <c r="CO182" s="2">
        <f>SQRT(SUMSQ('(3) MB_Glaciers_R23p2-5.5km'!$BD182:CQ182))</f>
        <v>3.9882775121004174E-2</v>
      </c>
      <c r="CP182" s="2">
        <f>SQRT(SUMSQ('(3) MB_Glaciers_R23p2-5.5km'!$BD182:CR182))</f>
        <v>4.0378232318124138E-2</v>
      </c>
      <c r="CQ182" s="2">
        <f>SQRT(SUMSQ('(3) MB_Glaciers_R23p2-5.5km'!$BD182:CS182))</f>
        <v>4.0867683307476817E-2</v>
      </c>
      <c r="CR182" s="2">
        <f>SQRT(SUMSQ('(3) MB_Glaciers_R23p2-5.5km'!$BD182:CT182))</f>
        <v>4.1351341365233052E-2</v>
      </c>
      <c r="CS182" s="2">
        <f>SQRT(SUMSQ('(3) MB_Glaciers_R23p2-5.5km'!$BD182:CU182))</f>
        <v>4.1829407436489566E-2</v>
      </c>
      <c r="CT182" s="2">
        <f>SQRT(SUMSQ('(3) MB_Glaciers_R23p2-5.5km'!$BD182:CV182))</f>
        <v>4.2302071110900272E-2</v>
      </c>
      <c r="CU182" s="2">
        <f>SQRT(SUMSQ('(3) MB_Glaciers_R23p2-5.5km'!$BD182:CW182))</f>
        <v>4.2769511501249087E-2</v>
      </c>
      <c r="CV182" s="2">
        <f>SQRT(SUMSQ('(3) MB_Glaciers_R23p2-5.5km'!$BD182:CX182))</f>
        <v>4.3231898036511104E-2</v>
      </c>
    </row>
    <row r="183" spans="1:100" x14ac:dyDescent="0.2">
      <c r="A183" s="169" t="s">
        <v>132</v>
      </c>
      <c r="B183" s="3" t="s">
        <v>243</v>
      </c>
      <c r="C183" s="170">
        <f>'(3) MB_Glaciers_R23p2-5.5km'!C183</f>
        <v>0.35189999999999999</v>
      </c>
      <c r="D183" s="170">
        <f>C183+'(3) MB_Glaciers_R23p2-5.5km'!D183</f>
        <v>0.80379999999999996</v>
      </c>
      <c r="E183" s="170">
        <f>D183+'(3) MB_Glaciers_R23p2-5.5km'!E183</f>
        <v>0.82569999999999999</v>
      </c>
      <c r="F183" s="170">
        <f>E183+'(3) MB_Glaciers_R23p2-5.5km'!F183</f>
        <v>1.0076000000000001</v>
      </c>
      <c r="G183" s="170">
        <f>F183+'(3) MB_Glaciers_R23p2-5.5km'!G183</f>
        <v>1.1995</v>
      </c>
      <c r="H183" s="170">
        <f>G183+'(3) MB_Glaciers_R23p2-5.5km'!H183</f>
        <v>1.2314000000000001</v>
      </c>
      <c r="I183" s="170">
        <f>H183+'(3) MB_Glaciers_R23p2-5.5km'!I183</f>
        <v>1.4033</v>
      </c>
      <c r="J183" s="170">
        <f>I183+'(3) MB_Glaciers_R23p2-5.5km'!J183</f>
        <v>1.0851999999999999</v>
      </c>
      <c r="K183" s="170">
        <f>J183+'(3) MB_Glaciers_R23p2-5.5km'!K183</f>
        <v>0.94709999999999994</v>
      </c>
      <c r="L183" s="170">
        <f>K183+'(3) MB_Glaciers_R23p2-5.5km'!L183</f>
        <v>0.42899999999999994</v>
      </c>
      <c r="M183" s="170">
        <f>L183+'(3) MB_Glaciers_R23p2-5.5km'!M183</f>
        <v>-0.16910000000000003</v>
      </c>
      <c r="N183" s="170">
        <f>M183+'(3) MB_Glaciers_R23p2-5.5km'!N183</f>
        <v>-0.24720000000000003</v>
      </c>
      <c r="O183" s="170">
        <f>N183+'(3) MB_Glaciers_R23p2-5.5km'!O183</f>
        <v>0.32469999999999993</v>
      </c>
      <c r="P183" s="170">
        <f>O183+'(3) MB_Glaciers_R23p2-5.5km'!P183</f>
        <v>0.66659999999999986</v>
      </c>
      <c r="Q183" s="170">
        <f>P183+'(3) MB_Glaciers_R23p2-5.5km'!Q183</f>
        <v>0.84562399999999982</v>
      </c>
      <c r="R183" s="170">
        <f>Q183+'(3) MB_Glaciers_R23p2-5.5km'!R183</f>
        <v>1.1019500999999998</v>
      </c>
      <c r="S183" s="170">
        <f>R183+'(3) MB_Glaciers_R23p2-5.5km'!S183</f>
        <v>0.84578279999999983</v>
      </c>
      <c r="T183" s="170">
        <f>S183+'(3) MB_Glaciers_R23p2-5.5km'!T183</f>
        <v>0.35712209999999983</v>
      </c>
      <c r="U183" s="170">
        <f>T183+'(3) MB_Glaciers_R23p2-5.5km'!U183</f>
        <v>-0.36403200000000019</v>
      </c>
      <c r="V183" s="170">
        <f>U183+'(3) MB_Glaciers_R23p2-5.5km'!V183</f>
        <v>-0.44767950000000023</v>
      </c>
      <c r="W183" s="170">
        <f>V183+'(3) MB_Glaciers_R23p2-5.5km'!W183</f>
        <v>-0.18399850000000023</v>
      </c>
      <c r="X183" s="170">
        <f>W183+'(3) MB_Glaciers_R23p2-5.5km'!X183</f>
        <v>0.18947799999999976</v>
      </c>
      <c r="Y183" s="170">
        <f>X183+'(3) MB_Glaciers_R23p2-5.5km'!Y183</f>
        <v>0.47522369999999975</v>
      </c>
      <c r="Z183" s="170">
        <f>Y183+'(3) MB_Glaciers_R23p2-5.5km'!Z183</f>
        <v>-0.17781030000000025</v>
      </c>
      <c r="AA183" s="170">
        <f>Z183+'(3) MB_Glaciers_R23p2-5.5km'!AA183</f>
        <v>-0.24962400000000026</v>
      </c>
      <c r="AB183" s="170">
        <f>AA183+'(3) MB_Glaciers_R23p2-5.5km'!AB183</f>
        <v>-0.23021740000000027</v>
      </c>
      <c r="AC183" s="170">
        <f>AB183+'(3) MB_Glaciers_R23p2-5.5km'!AC183</f>
        <v>-0.53656280000000023</v>
      </c>
      <c r="AD183" s="170">
        <f>AC183+'(3) MB_Glaciers_R23p2-5.5km'!AD183</f>
        <v>-1.3788383000000002</v>
      </c>
      <c r="AE183" s="170">
        <f>AD183+'(3) MB_Glaciers_R23p2-5.5km'!AE183</f>
        <v>-1.6768658000000003</v>
      </c>
      <c r="AF183" s="170">
        <f>AE183+'(3) MB_Glaciers_R23p2-5.5km'!AF183</f>
        <v>-2.0208234000000003</v>
      </c>
      <c r="AG183" s="170">
        <f>AF183+'(3) MB_Glaciers_R23p2-5.5km'!AG183</f>
        <v>-2.2678087000000002</v>
      </c>
      <c r="AH183" s="170">
        <f>AG183+'(3) MB_Glaciers_R23p2-5.5km'!AH183</f>
        <v>-2.0678217000000001</v>
      </c>
      <c r="AI183" s="170">
        <f>AH183+'(3) MB_Glaciers_R23p2-5.5km'!AI183</f>
        <v>-2.3108624</v>
      </c>
      <c r="AJ183" s="170">
        <f>AI183+'(3) MB_Glaciers_R23p2-5.5km'!AJ183</f>
        <v>-2.8669308</v>
      </c>
      <c r="AK183" s="170">
        <f>AJ183+'(3) MB_Glaciers_R23p2-5.5km'!AK183</f>
        <v>-3.4160268999999999</v>
      </c>
      <c r="AL183" s="170">
        <f>AK183+'(3) MB_Glaciers_R23p2-5.5km'!AL183</f>
        <v>-4.0520952999999995</v>
      </c>
      <c r="AM183" s="170">
        <f>AL183+'(3) MB_Glaciers_R23p2-5.5km'!AM183</f>
        <v>-4.3654921999999994</v>
      </c>
      <c r="AN183" s="170">
        <f>AM183+'(3) MB_Glaciers_R23p2-5.5km'!AN183</f>
        <v>-4.6766198999999995</v>
      </c>
      <c r="AO183" s="170">
        <f>AN183+'(3) MB_Glaciers_R23p2-5.5km'!AO183</f>
        <v>-5.4115668999999995</v>
      </c>
      <c r="AP183" s="170">
        <f>AO183+'(3) MB_Glaciers_R23p2-5.5km'!AP183</f>
        <v>-6.0478330999999992</v>
      </c>
      <c r="AQ183" s="170">
        <f>AP183+'(3) MB_Glaciers_R23p2-5.5km'!AQ183</f>
        <v>-6.645418499999999</v>
      </c>
      <c r="AR183" s="170">
        <f>AQ183+'(3) MB_Glaciers_R23p2-5.5km'!AR183</f>
        <v>-7.5843230999999989</v>
      </c>
      <c r="AS183" s="170">
        <f>AR183+'(3) MB_Glaciers_R23p2-5.5km'!AS183</f>
        <v>-8.4515719999999988</v>
      </c>
      <c r="AT183" s="170">
        <f>AS183+'(3) MB_Glaciers_R23p2-5.5km'!AT183</f>
        <v>-8.7341374999999992</v>
      </c>
      <c r="AU183" s="170">
        <f>AT183+'(3) MB_Glaciers_R23p2-5.5km'!AU183</f>
        <v>-9.4397570999999996</v>
      </c>
      <c r="AV183" s="170">
        <f>AU183+'(3) MB_Glaciers_R23p2-5.5km'!AV183</f>
        <v>-9.8841497</v>
      </c>
      <c r="AW183" s="2">
        <f>AV183+'(3) MB_Glaciers_R23p2-5.5km'!AW183</f>
        <v>-10.1909896</v>
      </c>
      <c r="BB183" s="2">
        <f>SQRT('(5) year_D_R23p2-5.5km'!BN181^2+'(5) year_D_R23p2-5.5km'!$M181^2)</f>
        <v>0.21047974631877073</v>
      </c>
      <c r="BC183" s="2">
        <f>SQRT(SUMSQ('(3) MB_Glaciers_R23p2-5.5km'!$BD183:BE183))</f>
        <v>0.28702800297677267</v>
      </c>
      <c r="BD183" s="2">
        <f>SQRT(SUMSQ('(3) MB_Glaciers_R23p2-5.5km'!$BD183:BF183))</f>
        <v>0.33901855568018202</v>
      </c>
      <c r="BE183" s="2">
        <f>SQRT(SUMSQ('(3) MB_Glaciers_R23p2-5.5km'!$BD183:BG183))</f>
        <v>0.37782942713866957</v>
      </c>
      <c r="BF183" s="2">
        <f>SQRT(SUMSQ('(3) MB_Glaciers_R23p2-5.5km'!$BD183:BH183))</f>
        <v>0.40793453665150486</v>
      </c>
      <c r="BG183" s="2">
        <f>SQRT(SUMSQ('(3) MB_Glaciers_R23p2-5.5km'!$BD183:BI183))</f>
        <v>0.43181885280870846</v>
      </c>
      <c r="BH183" s="2">
        <f>SQRT(SUMSQ('(3) MB_Glaciers_R23p2-5.5km'!$BD183:BJ183))</f>
        <v>0.45109211812055738</v>
      </c>
      <c r="BI183" s="2">
        <f>SQRT(SUMSQ('(3) MB_Glaciers_R23p2-5.5km'!$BD183:BK183))</f>
        <v>0.46681741662210829</v>
      </c>
      <c r="BJ183" s="2">
        <f>SQRT(SUMSQ('(3) MB_Glaciers_R23p2-5.5km'!$BD183:BL183))</f>
        <v>0.47977654677076581</v>
      </c>
      <c r="BK183" s="2">
        <f>SQRT(SUMSQ('(3) MB_Glaciers_R23p2-5.5km'!$BD183:BM183))</f>
        <v>0.49063489896619555</v>
      </c>
      <c r="BL183" s="2">
        <f>SQRT(SUMSQ('(3) MB_Glaciers_R23p2-5.5km'!$BD183:BN183))</f>
        <v>0.49988316218530127</v>
      </c>
      <c r="BM183" s="2">
        <f>SQRT(SUMSQ('(3) MB_Glaciers_R23p2-5.5km'!$BD183:BO183))</f>
        <v>0.50803058299167725</v>
      </c>
      <c r="BN183" s="2">
        <f>SQRT(SUMSQ('(3) MB_Glaciers_R23p2-5.5km'!$BD183:BP183))</f>
        <v>0.5154976610910349</v>
      </c>
      <c r="BO183" s="2">
        <f>SQRT(SUMSQ('(3) MB_Glaciers_R23p2-5.5km'!$BD183:BQ183))</f>
        <v>0.52268547466808357</v>
      </c>
      <c r="BP183" s="2">
        <f>SQRT(SUMSQ('(3) MB_Glaciers_R23p2-5.5km'!$BD183:BR183))</f>
        <v>0.52939610599077258</v>
      </c>
      <c r="BQ183" s="2">
        <f>SQRT(SUMSQ('(3) MB_Glaciers_R23p2-5.5km'!$BD183:BS183))</f>
        <v>0.53674719840313678</v>
      </c>
      <c r="BR183" s="2">
        <f>SQRT(SUMSQ('(3) MB_Glaciers_R23p2-5.5km'!$BD183:BT183))</f>
        <v>0.5441615752006641</v>
      </c>
      <c r="BS183" s="2">
        <f>SQRT(SUMSQ('(3) MB_Glaciers_R23p2-5.5km'!$BD183:BU183))</f>
        <v>0.55172996200617053</v>
      </c>
      <c r="BT183" s="2">
        <f>SQRT(SUMSQ('(3) MB_Glaciers_R23p2-5.5km'!$BD183:BV183))</f>
        <v>0.55933615640840983</v>
      </c>
      <c r="BU183" s="2">
        <f>SQRT(SUMSQ('(3) MB_Glaciers_R23p2-5.5km'!$BD183:BW183))</f>
        <v>0.56686852932339493</v>
      </c>
      <c r="BV183" s="2">
        <f>SQRT(SUMSQ('(3) MB_Glaciers_R23p2-5.5km'!$BD183:BX183))</f>
        <v>0.57283602798288147</v>
      </c>
      <c r="BW183" s="2">
        <f>SQRT(SUMSQ('(3) MB_Glaciers_R23p2-5.5km'!$BD183:BY183))</f>
        <v>0.57830180716446289</v>
      </c>
      <c r="BX183" s="2">
        <f>SQRT(SUMSQ('(3) MB_Glaciers_R23p2-5.5km'!$BD183:BZ183))</f>
        <v>0.58743975183747499</v>
      </c>
      <c r="BY183" s="2">
        <f>SQRT(SUMSQ('(3) MB_Glaciers_R23p2-5.5km'!$BD183:CA183))</f>
        <v>0.59577960478922443</v>
      </c>
      <c r="BZ183" s="2">
        <f>SQRT(SUMSQ('(3) MB_Glaciers_R23p2-5.5km'!$BD183:CB183))</f>
        <v>0.60334899268053821</v>
      </c>
      <c r="CA183" s="2">
        <f>SQRT(SUMSQ('(3) MB_Glaciers_R23p2-5.5km'!$BD183:CC183))</f>
        <v>0.60924514793987172</v>
      </c>
      <c r="CB183" s="2">
        <f>SQRT(SUMSQ('(3) MB_Glaciers_R23p2-5.5km'!$BD183:CD183))</f>
        <v>0.61440529293514334</v>
      </c>
      <c r="CC183" s="2">
        <f>SQRT(SUMSQ('(3) MB_Glaciers_R23p2-5.5km'!$BD183:CE183))</f>
        <v>0.61900536720699995</v>
      </c>
      <c r="CD183" s="2">
        <f>SQRT(SUMSQ('(3) MB_Glaciers_R23p2-5.5km'!$BD183:CF183))</f>
        <v>0.62286302364990598</v>
      </c>
      <c r="CE183" s="2">
        <f>SQRT(SUMSQ('(3) MB_Glaciers_R23p2-5.5km'!$BD183:CG183))</f>
        <v>0.62624688912366633</v>
      </c>
      <c r="CF183" s="2">
        <f>SQRT(SUMSQ('(3) MB_Glaciers_R23p2-5.5km'!$BD183:CH183))</f>
        <v>0.62975964517751026</v>
      </c>
      <c r="CG183" s="2">
        <f>SQRT(SUMSQ('(3) MB_Glaciers_R23p2-5.5km'!$BD183:CI183))</f>
        <v>0.63346978942245258</v>
      </c>
      <c r="CH183" s="2">
        <f>SQRT(SUMSQ('(3) MB_Glaciers_R23p2-5.5km'!$BD183:CJ183))</f>
        <v>0.6372712473790596</v>
      </c>
      <c r="CI183" s="2">
        <f>SQRT(SUMSQ('(3) MB_Glaciers_R23p2-5.5km'!$BD183:CK183))</f>
        <v>0.64105821932540452</v>
      </c>
      <c r="CJ183" s="2">
        <f>SQRT(SUMSQ('(3) MB_Glaciers_R23p2-5.5km'!$BD183:CL183))</f>
        <v>0.64576496540611428</v>
      </c>
      <c r="CK183" s="2">
        <f>SQRT(SUMSQ('(3) MB_Glaciers_R23p2-5.5km'!$BD183:CM183))</f>
        <v>0.65028416647826703</v>
      </c>
      <c r="CL183" s="2">
        <f>SQRT(SUMSQ('(3) MB_Glaciers_R23p2-5.5km'!$BD183:CN183))</f>
        <v>0.65471799906064543</v>
      </c>
      <c r="CM183" s="2">
        <f>SQRT(SUMSQ('(3) MB_Glaciers_R23p2-5.5km'!$BD183:CO183))</f>
        <v>0.66037968954186732</v>
      </c>
      <c r="CN183" s="2">
        <f>SQRT(SUMSQ('(3) MB_Glaciers_R23p2-5.5km'!$BD183:CP183))</f>
        <v>0.66478422016751415</v>
      </c>
      <c r="CO183" s="2">
        <f>SQRT(SUMSQ('(3) MB_Glaciers_R23p2-5.5km'!$BD183:CQ183))</f>
        <v>0.67111021650764413</v>
      </c>
      <c r="CP183" s="2">
        <f>SQRT(SUMSQ('(3) MB_Glaciers_R23p2-5.5km'!$BD183:CR183))</f>
        <v>0.6796911846097583</v>
      </c>
      <c r="CQ183" s="2">
        <f>SQRT(SUMSQ('(3) MB_Glaciers_R23p2-5.5km'!$BD183:CS183))</f>
        <v>0.69196243698206972</v>
      </c>
      <c r="CR183" s="2">
        <f>SQRT(SUMSQ('(3) MB_Glaciers_R23p2-5.5km'!$BD183:CT183))</f>
        <v>0.7063291200060382</v>
      </c>
      <c r="CS183" s="2">
        <f>SQRT(SUMSQ('(3) MB_Glaciers_R23p2-5.5km'!$BD183:CU183))</f>
        <v>0.72069843838991365</v>
      </c>
      <c r="CT183" s="2">
        <f>SQRT(SUMSQ('(3) MB_Glaciers_R23p2-5.5km'!$BD183:CV183))</f>
        <v>0.73400213138477366</v>
      </c>
      <c r="CU183" s="2">
        <f>SQRT(SUMSQ('(3) MB_Glaciers_R23p2-5.5km'!$BD183:CW183))</f>
        <v>0.75205538355904322</v>
      </c>
      <c r="CV183" s="2">
        <f>SQRT(SUMSQ('(3) MB_Glaciers_R23p2-5.5km'!$BD183:CX183))</f>
        <v>0.7657051504309671</v>
      </c>
    </row>
    <row r="184" spans="1:100" x14ac:dyDescent="0.2">
      <c r="A184" s="169" t="s">
        <v>336</v>
      </c>
      <c r="B184" s="3" t="s">
        <v>243</v>
      </c>
      <c r="C184" s="170">
        <f>'(3) MB_Glaciers_R23p2-5.5km'!C184</f>
        <v>-0.08</v>
      </c>
      <c r="D184" s="170">
        <f>C184+'(3) MB_Glaciers_R23p2-5.5km'!D184</f>
        <v>-0.13</v>
      </c>
      <c r="E184" s="170">
        <f>D184+'(3) MB_Glaciers_R23p2-5.5km'!E184</f>
        <v>-0.26</v>
      </c>
      <c r="F184" s="170">
        <f>E184+'(3) MB_Glaciers_R23p2-5.5km'!F184</f>
        <v>-0.38</v>
      </c>
      <c r="G184" s="170">
        <f>F184+'(3) MB_Glaciers_R23p2-5.5km'!G184</f>
        <v>-0.5</v>
      </c>
      <c r="H184" s="170">
        <f>G184+'(3) MB_Glaciers_R23p2-5.5km'!H184</f>
        <v>-0.61</v>
      </c>
      <c r="I184" s="170">
        <f>H184+'(3) MB_Glaciers_R23p2-5.5km'!I184</f>
        <v>-0.71</v>
      </c>
      <c r="J184" s="170">
        <f>I184+'(3) MB_Glaciers_R23p2-5.5km'!J184</f>
        <v>-0.85</v>
      </c>
      <c r="K184" s="170">
        <f>J184+'(3) MB_Glaciers_R23p2-5.5km'!K184</f>
        <v>-1</v>
      </c>
      <c r="L184" s="170">
        <f>K184+'(3) MB_Glaciers_R23p2-5.5km'!L184</f>
        <v>-1.1599999999999999</v>
      </c>
      <c r="M184" s="170">
        <f>L184+'(3) MB_Glaciers_R23p2-5.5km'!M184</f>
        <v>-1.3399999999999999</v>
      </c>
      <c r="N184" s="170">
        <f>M184+'(3) MB_Glaciers_R23p2-5.5km'!N184</f>
        <v>-1.45</v>
      </c>
      <c r="O184" s="170">
        <f>N184+'(3) MB_Glaciers_R23p2-5.5km'!O184</f>
        <v>-1.46</v>
      </c>
      <c r="P184" s="170">
        <f>O184+'(3) MB_Glaciers_R23p2-5.5km'!P184</f>
        <v>-1.55</v>
      </c>
      <c r="Q184" s="170">
        <f>P184+'(3) MB_Glaciers_R23p2-5.5km'!Q184</f>
        <v>-1.6300000000000001</v>
      </c>
      <c r="R184" s="170">
        <f>Q184+'(3) MB_Glaciers_R23p2-5.5km'!R184</f>
        <v>-1.7547200000000001</v>
      </c>
      <c r="S184" s="170">
        <f>R184+'(3) MB_Glaciers_R23p2-5.5km'!S184</f>
        <v>-1.87775</v>
      </c>
      <c r="T184" s="170">
        <f>S184+'(3) MB_Glaciers_R23p2-5.5km'!T184</f>
        <v>-2.0577299999999998</v>
      </c>
      <c r="U184" s="170">
        <f>T184+'(3) MB_Glaciers_R23p2-5.5km'!U184</f>
        <v>-2.2471699999999997</v>
      </c>
      <c r="V184" s="170">
        <f>U184+'(3) MB_Glaciers_R23p2-5.5km'!V184</f>
        <v>-2.3386199999999997</v>
      </c>
      <c r="W184" s="170">
        <f>V184+'(3) MB_Glaciers_R23p2-5.5km'!W184</f>
        <v>-2.3420699999999997</v>
      </c>
      <c r="X184" s="170">
        <f>W184+'(3) MB_Glaciers_R23p2-5.5km'!X184</f>
        <v>-2.4243999999999994</v>
      </c>
      <c r="Y184" s="170">
        <f>X184+'(3) MB_Glaciers_R23p2-5.5km'!Y184</f>
        <v>-2.5455999999999994</v>
      </c>
      <c r="Z184" s="170">
        <f>Y184+'(3) MB_Glaciers_R23p2-5.5km'!Z184</f>
        <v>-2.7894499999999995</v>
      </c>
      <c r="AA184" s="170">
        <f>Z184+'(3) MB_Glaciers_R23p2-5.5km'!AA184</f>
        <v>-2.9531899999999993</v>
      </c>
      <c r="AB184" s="170">
        <f>AA184+'(3) MB_Glaciers_R23p2-5.5km'!AB184</f>
        <v>-3.0768199999999992</v>
      </c>
      <c r="AC184" s="170">
        <f>AB184+'(3) MB_Glaciers_R23p2-5.5km'!AC184</f>
        <v>-3.2973799999999991</v>
      </c>
      <c r="AD184" s="170">
        <f>AC184+'(3) MB_Glaciers_R23p2-5.5km'!AD184</f>
        <v>-3.4648799999999991</v>
      </c>
      <c r="AE184" s="170">
        <f>AD184+'(3) MB_Glaciers_R23p2-5.5km'!AE184</f>
        <v>-3.6042199999999989</v>
      </c>
      <c r="AF184" s="170">
        <f>AE184+'(3) MB_Glaciers_R23p2-5.5km'!AF184</f>
        <v>-3.755409999999999</v>
      </c>
      <c r="AG184" s="170">
        <f>AF184+'(3) MB_Glaciers_R23p2-5.5km'!AG184</f>
        <v>-3.916529999999999</v>
      </c>
      <c r="AH184" s="170">
        <f>AG184+'(3) MB_Glaciers_R23p2-5.5km'!AH184</f>
        <v>-3.987579999999999</v>
      </c>
      <c r="AI184" s="170">
        <f>AH184+'(3) MB_Glaciers_R23p2-5.5km'!AI184</f>
        <v>-4.1785599999999992</v>
      </c>
      <c r="AJ184" s="170">
        <f>AI184+'(3) MB_Glaciers_R23p2-5.5km'!AJ184</f>
        <v>-4.3994799999999987</v>
      </c>
      <c r="AK184" s="170">
        <f>AJ184+'(3) MB_Glaciers_R23p2-5.5km'!AK184</f>
        <v>-4.6203299999999992</v>
      </c>
      <c r="AL184" s="170">
        <f>AK184+'(3) MB_Glaciers_R23p2-5.5km'!AL184</f>
        <v>-4.8311899999999994</v>
      </c>
      <c r="AM184" s="170">
        <f>AL184+'(3) MB_Glaciers_R23p2-5.5km'!AM184</f>
        <v>-4.9726199999999992</v>
      </c>
      <c r="AN184" s="170">
        <f>AM184+'(3) MB_Glaciers_R23p2-5.5km'!AN184</f>
        <v>-5.0946499999999988</v>
      </c>
      <c r="AO184" s="170">
        <f>AN184+'(3) MB_Glaciers_R23p2-5.5km'!AO184</f>
        <v>-5.2459699999999989</v>
      </c>
      <c r="AP184" s="170">
        <f>AO184+'(3) MB_Glaciers_R23p2-5.5km'!AP184</f>
        <v>-5.3973199999999988</v>
      </c>
      <c r="AQ184" s="170">
        <f>AP184+'(3) MB_Glaciers_R23p2-5.5km'!AQ184</f>
        <v>-5.5186899999999985</v>
      </c>
      <c r="AR184" s="170">
        <f>AQ184+'(3) MB_Glaciers_R23p2-5.5km'!AR184</f>
        <v>-5.6600899999999985</v>
      </c>
      <c r="AS184" s="170">
        <f>AR184+'(3) MB_Glaciers_R23p2-5.5km'!AS184</f>
        <v>-5.7612399999999981</v>
      </c>
      <c r="AT184" s="170">
        <f>AS184+'(3) MB_Glaciers_R23p2-5.5km'!AT184</f>
        <v>-5.861539999999998</v>
      </c>
      <c r="AU184" s="170">
        <f>AT184+'(3) MB_Glaciers_R23p2-5.5km'!AU184</f>
        <v>-5.9814999999999978</v>
      </c>
      <c r="AV184" s="170">
        <f>AU184+'(3) MB_Glaciers_R23p2-5.5km'!AV184</f>
        <v>-6.1213199999999981</v>
      </c>
      <c r="AW184" s="2">
        <f>AV184+'(3) MB_Glaciers_R23p2-5.5km'!AW184</f>
        <v>-6.2202199999999985</v>
      </c>
      <c r="BB184" s="2">
        <f>SQRT('(5) year_D_R23p2-5.5km'!BN182^2+'(5) year_D_R23p2-5.5km'!$M182^2)</f>
        <v>1.4922792640889719E-2</v>
      </c>
      <c r="BC184" s="2">
        <f>SQRT(SUMSQ('(3) MB_Glaciers_R23p2-5.5km'!$BD184:BE184))</f>
        <v>2.0513778007983312E-2</v>
      </c>
      <c r="BD184" s="2">
        <f>SQRT(SUMSQ('(3) MB_Glaciers_R23p2-5.5km'!$BD184:BF184))</f>
        <v>2.4440330724901434E-2</v>
      </c>
      <c r="BE184" s="2">
        <f>SQRT(SUMSQ('(3) MB_Glaciers_R23p2-5.5km'!$BD184:BG184))</f>
        <v>2.7471926749517261E-2</v>
      </c>
      <c r="BF184" s="2">
        <f>SQRT(SUMSQ('(3) MB_Glaciers_R23p2-5.5km'!$BD184:BH184))</f>
        <v>2.9923565821560021E-2</v>
      </c>
      <c r="BG184" s="2">
        <f>SQRT(SUMSQ('(3) MB_Glaciers_R23p2-5.5km'!$BD184:BI184))</f>
        <v>3.1961272501556844E-2</v>
      </c>
      <c r="BH184" s="2">
        <f>SQRT(SUMSQ('(3) MB_Glaciers_R23p2-5.5km'!$BD184:BJ184))</f>
        <v>3.3688219311702891E-2</v>
      </c>
      <c r="BI184" s="2">
        <f>SQRT(SUMSQ('(3) MB_Glaciers_R23p2-5.5km'!$BD184:BK184))</f>
        <v>3.5174676424852162E-2</v>
      </c>
      <c r="BJ184" s="2">
        <f>SQRT(SUMSQ('(3) MB_Glaciers_R23p2-5.5km'!$BD184:BL184))</f>
        <v>3.6471626758633413E-2</v>
      </c>
      <c r="BK184" s="2">
        <f>SQRT(SUMSQ('(3) MB_Glaciers_R23p2-5.5km'!$BD184:BM184))</f>
        <v>3.7617840446503764E-2</v>
      </c>
      <c r="BL184" s="2">
        <f>SQRT(SUMSQ('(3) MB_Glaciers_R23p2-5.5km'!$BD184:BN184))</f>
        <v>3.8645393483570309E-2</v>
      </c>
      <c r="BM184" s="2">
        <f>SQRT(SUMSQ('(3) MB_Glaciers_R23p2-5.5km'!$BD184:BO184))</f>
        <v>3.9580073926110654E-2</v>
      </c>
      <c r="BN184" s="2">
        <f>SQRT(SUMSQ('(3) MB_Glaciers_R23p2-5.5km'!$BD184:BP184))</f>
        <v>4.0447203794170321E-2</v>
      </c>
      <c r="BO184" s="2">
        <f>SQRT(SUMSQ('(3) MB_Glaciers_R23p2-5.5km'!$BD184:BQ184))</f>
        <v>4.1268731953495646E-2</v>
      </c>
      <c r="BP184" s="2">
        <f>SQRT(SUMSQ('(3) MB_Glaciers_R23p2-5.5km'!$BD184:BR184))</f>
        <v>4.2065910045876523E-2</v>
      </c>
      <c r="BQ184" s="2">
        <f>SQRT(SUMSQ('(3) MB_Glaciers_R23p2-5.5km'!$BD184:BS184))</f>
        <v>4.3247739887995282E-2</v>
      </c>
      <c r="BR184" s="2">
        <f>SQRT(SUMSQ('(3) MB_Glaciers_R23p2-5.5km'!$BD184:BT184))</f>
        <v>4.4227901524006741E-2</v>
      </c>
      <c r="BS184" s="2">
        <f>SQRT(SUMSQ('(3) MB_Glaciers_R23p2-5.5km'!$BD184:BU184))</f>
        <v>4.4993490055972439E-2</v>
      </c>
      <c r="BT184" s="2">
        <f>SQRT(SUMSQ('(3) MB_Glaciers_R23p2-5.5km'!$BD184:BV184))</f>
        <v>4.5712717516341705E-2</v>
      </c>
      <c r="BU184" s="2">
        <f>SQRT(SUMSQ('(3) MB_Glaciers_R23p2-5.5km'!$BD184:BW184))</f>
        <v>4.6547433435646532E-2</v>
      </c>
      <c r="BV184" s="2">
        <f>SQRT(SUMSQ('(3) MB_Glaciers_R23p2-5.5km'!$BD184:BX184))</f>
        <v>4.7551277607181315E-2</v>
      </c>
      <c r="BW184" s="2">
        <f>SQRT(SUMSQ('(3) MB_Glaciers_R23p2-5.5km'!$BD184:BY184))</f>
        <v>4.8452849374533889E-2</v>
      </c>
      <c r="BX184" s="2">
        <f>SQRT(SUMSQ('(3) MB_Glaciers_R23p2-5.5km'!$BD184:BZ184))</f>
        <v>4.9272754973513279E-2</v>
      </c>
      <c r="BY184" s="2">
        <f>SQRT(SUMSQ('(3) MB_Glaciers_R23p2-5.5km'!$BD184:CA184))</f>
        <v>5.0398946025912508E-2</v>
      </c>
      <c r="BZ184" s="2">
        <f>SQRT(SUMSQ('(3) MB_Glaciers_R23p2-5.5km'!$BD184:CB184))</f>
        <v>5.1493371352273741E-2</v>
      </c>
      <c r="CA184" s="2">
        <f>SQRT(SUMSQ('(3) MB_Glaciers_R23p2-5.5km'!$BD184:CC184))</f>
        <v>5.2404812944447425E-2</v>
      </c>
      <c r="CB184" s="2">
        <f>SQRT(SUMSQ('(3) MB_Glaciers_R23p2-5.5km'!$BD184:CD184))</f>
        <v>5.3107955844243507E-2</v>
      </c>
      <c r="CC184" s="2">
        <f>SQRT(SUMSQ('(3) MB_Glaciers_R23p2-5.5km'!$BD184:CE184))</f>
        <v>5.3663875272231716E-2</v>
      </c>
      <c r="CD184" s="2">
        <f>SQRT(SUMSQ('(3) MB_Glaciers_R23p2-5.5km'!$BD184:CF184))</f>
        <v>5.4298551804787265E-2</v>
      </c>
      <c r="CE184" s="2">
        <f>SQRT(SUMSQ('(3) MB_Glaciers_R23p2-5.5km'!$BD184:CG184))</f>
        <v>5.5040184016288338E-2</v>
      </c>
      <c r="CF184" s="2">
        <f>SQRT(SUMSQ('(3) MB_Glaciers_R23p2-5.5km'!$BD184:CH184))</f>
        <v>5.5769862461472829E-2</v>
      </c>
      <c r="CG184" s="2">
        <f>SQRT(SUMSQ('(3) MB_Glaciers_R23p2-5.5km'!$BD184:CI184))</f>
        <v>5.6489941909390655E-2</v>
      </c>
      <c r="CH184" s="2">
        <f>SQRT(SUMSQ('(3) MB_Glaciers_R23p2-5.5km'!$BD184:CJ184))</f>
        <v>5.7197122032794062E-2</v>
      </c>
      <c r="CI184" s="2">
        <f>SQRT(SUMSQ('(3) MB_Glaciers_R23p2-5.5km'!$BD184:CK184))</f>
        <v>5.7888817794779654E-2</v>
      </c>
      <c r="CJ184" s="2">
        <f>SQRT(SUMSQ('(3) MB_Glaciers_R23p2-5.5km'!$BD184:CL184))</f>
        <v>5.8485563536348865E-2</v>
      </c>
      <c r="CK184" s="2">
        <f>SQRT(SUMSQ('(3) MB_Glaciers_R23p2-5.5km'!$BD184:CM184))</f>
        <v>5.9089546863587472E-2</v>
      </c>
      <c r="CL184" s="2">
        <f>SQRT(SUMSQ('(3) MB_Glaciers_R23p2-5.5km'!$BD184:CN184))</f>
        <v>5.9728599591786627E-2</v>
      </c>
      <c r="CM184" s="2">
        <f>SQRT(SUMSQ('(3) MB_Glaciers_R23p2-5.5km'!$BD184:CO184))</f>
        <v>6.0394810590642861E-2</v>
      </c>
      <c r="CN184" s="2">
        <f>SQRT(SUMSQ('(3) MB_Glaciers_R23p2-5.5km'!$BD184:CP184))</f>
        <v>6.1010862695928529E-2</v>
      </c>
      <c r="CO184" s="2">
        <f>SQRT(SUMSQ('(3) MB_Glaciers_R23p2-5.5km'!$BD184:CQ184))</f>
        <v>6.1624086260463881E-2</v>
      </c>
      <c r="CP184" s="2">
        <f>SQRT(SUMSQ('(3) MB_Glaciers_R23p2-5.5km'!$BD184:CR184))</f>
        <v>6.223226916318482E-2</v>
      </c>
      <c r="CQ184" s="2">
        <f>SQRT(SUMSQ('(3) MB_Glaciers_R23p2-5.5km'!$BD184:CS184))</f>
        <v>6.2842874383156055E-2</v>
      </c>
      <c r="CR184" s="2">
        <f>SQRT(SUMSQ('(3) MB_Glaciers_R23p2-5.5km'!$BD184:CT184))</f>
        <v>6.3434744797639636E-2</v>
      </c>
      <c r="CS184" s="2">
        <f>SQRT(SUMSQ('(3) MB_Glaciers_R23p2-5.5km'!$BD184:CU184))</f>
        <v>6.3975947353566209E-2</v>
      </c>
      <c r="CT184" s="2">
        <f>SQRT(SUMSQ('(3) MB_Glaciers_R23p2-5.5km'!$BD184:CV184))</f>
        <v>6.4492946232198811E-2</v>
      </c>
      <c r="CU184" s="2">
        <f>SQRT(SUMSQ('(3) MB_Glaciers_R23p2-5.5km'!$BD184:CW184))</f>
        <v>6.4998925035772523E-2</v>
      </c>
      <c r="CV184" s="2">
        <f>SQRT(SUMSQ('(3) MB_Glaciers_R23p2-5.5km'!$BD184:CX184))</f>
        <v>6.5459417156959396E-2</v>
      </c>
    </row>
    <row r="185" spans="1:100" x14ac:dyDescent="0.2">
      <c r="A185" s="169" t="s">
        <v>337</v>
      </c>
      <c r="B185" s="3" t="s">
        <v>243</v>
      </c>
      <c r="C185" s="170">
        <f>'(3) MB_Glaciers_R23p2-5.5km'!C185</f>
        <v>0.11328999999999995</v>
      </c>
      <c r="D185" s="170">
        <f>C185+'(3) MB_Glaciers_R23p2-5.5km'!D185</f>
        <v>0.11657999999999991</v>
      </c>
      <c r="E185" s="170">
        <f>D185+'(3) MB_Glaciers_R23p2-5.5km'!E185</f>
        <v>5.9869999999999868E-2</v>
      </c>
      <c r="F185" s="170">
        <f>E185+'(3) MB_Glaciers_R23p2-5.5km'!F185</f>
        <v>5.3159999999999819E-2</v>
      </c>
      <c r="G185" s="170">
        <f>F185+'(3) MB_Glaciers_R23p2-5.5km'!G185</f>
        <v>9.6449999999999758E-2</v>
      </c>
      <c r="H185" s="170">
        <f>G185+'(3) MB_Glaciers_R23p2-5.5km'!H185</f>
        <v>5.9739999999999738E-2</v>
      </c>
      <c r="I185" s="170">
        <f>H185+'(3) MB_Glaciers_R23p2-5.5km'!I185</f>
        <v>7.3029999999999706E-2</v>
      </c>
      <c r="J185" s="170">
        <f>I185+'(3) MB_Glaciers_R23p2-5.5km'!J185</f>
        <v>-8.3680000000000337E-2</v>
      </c>
      <c r="K185" s="170">
        <f>J185+'(3) MB_Glaciers_R23p2-5.5km'!K185</f>
        <v>-0.13039000000000037</v>
      </c>
      <c r="L185" s="170">
        <f>K185+'(3) MB_Glaciers_R23p2-5.5km'!L185</f>
        <v>-0.28710000000000041</v>
      </c>
      <c r="M185" s="170">
        <f>L185+'(3) MB_Glaciers_R23p2-5.5km'!M185</f>
        <v>-0.42381000000000046</v>
      </c>
      <c r="N185" s="170">
        <f>M185+'(3) MB_Glaciers_R23p2-5.5km'!N185</f>
        <v>-0.54052000000000056</v>
      </c>
      <c r="O185" s="170">
        <f>N185+'(3) MB_Glaciers_R23p2-5.5km'!O185</f>
        <v>-0.4772300000000006</v>
      </c>
      <c r="P185" s="170">
        <f>O185+'(3) MB_Glaciers_R23p2-5.5km'!P185</f>
        <v>-0.38394000000000067</v>
      </c>
      <c r="Q185" s="170">
        <f>P185+'(3) MB_Glaciers_R23p2-5.5km'!Q185</f>
        <v>-0.4139400000000007</v>
      </c>
      <c r="R185" s="170">
        <f>Q185+'(3) MB_Glaciers_R23p2-5.5km'!R185</f>
        <v>-0.33340000000000075</v>
      </c>
      <c r="S185" s="170">
        <f>R185+'(3) MB_Glaciers_R23p2-5.5km'!S185</f>
        <v>-0.37205000000000077</v>
      </c>
      <c r="T185" s="170">
        <f>S185+'(3) MB_Glaciers_R23p2-5.5km'!T185</f>
        <v>-0.44155000000000078</v>
      </c>
      <c r="U185" s="170">
        <f>T185+'(3) MB_Glaciers_R23p2-5.5km'!U185</f>
        <v>-0.48267000000000082</v>
      </c>
      <c r="V185" s="170">
        <f>U185+'(3) MB_Glaciers_R23p2-5.5km'!V185</f>
        <v>-0.43375000000000086</v>
      </c>
      <c r="W185" s="170">
        <f>V185+'(3) MB_Glaciers_R23p2-5.5km'!W185</f>
        <v>-0.30621000000000087</v>
      </c>
      <c r="X185" s="170">
        <f>W185+'(3) MB_Glaciers_R23p2-5.5km'!X185</f>
        <v>-0.26867000000000085</v>
      </c>
      <c r="Y185" s="170">
        <f>X185+'(3) MB_Glaciers_R23p2-5.5km'!Y185</f>
        <v>-0.19086000000000086</v>
      </c>
      <c r="Z185" s="170">
        <f>Y185+'(3) MB_Glaciers_R23p2-5.5km'!Z185</f>
        <v>-0.40113000000000087</v>
      </c>
      <c r="AA185" s="170">
        <f>Z185+'(3) MB_Glaciers_R23p2-5.5km'!AA185</f>
        <v>-0.2752700000000009</v>
      </c>
      <c r="AB185" s="170">
        <f>AA185+'(3) MB_Glaciers_R23p2-5.5km'!AB185</f>
        <v>-0.21880000000000088</v>
      </c>
      <c r="AC185" s="170">
        <f>AB185+'(3) MB_Glaciers_R23p2-5.5km'!AC185</f>
        <v>-0.27287000000000089</v>
      </c>
      <c r="AD185" s="170">
        <f>AC185+'(3) MB_Glaciers_R23p2-5.5km'!AD185</f>
        <v>-0.35748000000000091</v>
      </c>
      <c r="AE185" s="170">
        <f>AD185+'(3) MB_Glaciers_R23p2-5.5km'!AE185</f>
        <v>-0.40885000000000093</v>
      </c>
      <c r="AF185" s="170">
        <f>AE185+'(3) MB_Glaciers_R23p2-5.5km'!AF185</f>
        <v>-0.46698000000000095</v>
      </c>
      <c r="AG185" s="170">
        <f>AF185+'(3) MB_Glaciers_R23p2-5.5km'!AG185</f>
        <v>-0.51187000000000094</v>
      </c>
      <c r="AH185" s="170">
        <f>AG185+'(3) MB_Glaciers_R23p2-5.5km'!AH185</f>
        <v>-0.24352000000000096</v>
      </c>
      <c r="AI185" s="170">
        <f>AH185+'(3) MB_Glaciers_R23p2-5.5km'!AI185</f>
        <v>-0.271930000000001</v>
      </c>
      <c r="AJ185" s="170">
        <f>AI185+'(3) MB_Glaciers_R23p2-5.5km'!AJ185</f>
        <v>-0.33710000000000101</v>
      </c>
      <c r="AK185" s="170">
        <f>AJ185+'(3) MB_Glaciers_R23p2-5.5km'!AK185</f>
        <v>-0.43903000000000103</v>
      </c>
      <c r="AL185" s="170">
        <f>AK185+'(3) MB_Glaciers_R23p2-5.5km'!AL185</f>
        <v>-0.55879000000000101</v>
      </c>
      <c r="AM185" s="170">
        <f>AL185+'(3) MB_Glaciers_R23p2-5.5km'!AM185</f>
        <v>-0.55800000000000105</v>
      </c>
      <c r="AN185" s="170">
        <f>AM185+'(3) MB_Glaciers_R23p2-5.5km'!AN185</f>
        <v>-0.54180000000000106</v>
      </c>
      <c r="AO185" s="170">
        <f>AN185+'(3) MB_Glaciers_R23p2-5.5km'!AO185</f>
        <v>-0.60185000000000111</v>
      </c>
      <c r="AP185" s="170">
        <f>AO185+'(3) MB_Glaciers_R23p2-5.5km'!AP185</f>
        <v>-0.77556000000000114</v>
      </c>
      <c r="AQ185" s="170">
        <f>AP185+'(3) MB_Glaciers_R23p2-5.5km'!AQ185</f>
        <v>-1.0594300000000012</v>
      </c>
      <c r="AR185" s="170">
        <f>AQ185+'(3) MB_Glaciers_R23p2-5.5km'!AR185</f>
        <v>-1.2431600000000012</v>
      </c>
      <c r="AS185" s="170">
        <f>AR185+'(3) MB_Glaciers_R23p2-5.5km'!AS185</f>
        <v>-1.4188000000000012</v>
      </c>
      <c r="AT185" s="170">
        <f>AS185+'(3) MB_Glaciers_R23p2-5.5km'!AT185</f>
        <v>-1.4379600000000012</v>
      </c>
      <c r="AU185" s="170">
        <f>AT185+'(3) MB_Glaciers_R23p2-5.5km'!AU185</f>
        <v>-1.6022600000000013</v>
      </c>
      <c r="AV185" s="170">
        <f>AU185+'(3) MB_Glaciers_R23p2-5.5km'!AV185</f>
        <v>-1.6230400000000014</v>
      </c>
      <c r="AW185" s="2">
        <f>AV185+'(3) MB_Glaciers_R23p2-5.5km'!AW185</f>
        <v>-1.6954300000000013</v>
      </c>
      <c r="BB185" s="2">
        <f>SQRT('(5) year_D_R23p2-5.5km'!BN183^2+'(5) year_D_R23p2-5.5km'!$M183^2)</f>
        <v>0.29783752871993824</v>
      </c>
      <c r="BC185" s="2">
        <f>SQRT(SUMSQ('(3) MB_Glaciers_R23p2-5.5km'!$BD185:BE185))</f>
        <v>0.40508764239646305</v>
      </c>
      <c r="BD185" s="2">
        <f>SQRT(SUMSQ('(3) MB_Glaciers_R23p2-5.5km'!$BD185:BF185))</f>
        <v>0.47732156016939159</v>
      </c>
      <c r="BE185" s="2">
        <f>SQRT(SUMSQ('(3) MB_Glaciers_R23p2-5.5km'!$BD185:BG185))</f>
        <v>0.53051993531735375</v>
      </c>
      <c r="BF185" s="2">
        <f>SQRT(SUMSQ('(3) MB_Glaciers_R23p2-5.5km'!$BD185:BH185))</f>
        <v>0.57134869449972314</v>
      </c>
      <c r="BG185" s="2">
        <f>SQRT(SUMSQ('(3) MB_Glaciers_R23p2-5.5km'!$BD185:BI185))</f>
        <v>0.60335415060868702</v>
      </c>
      <c r="BH185" s="2">
        <f>SQRT(SUMSQ('(3) MB_Glaciers_R23p2-5.5km'!$BD185:BJ185))</f>
        <v>0.62884628479151305</v>
      </c>
      <c r="BI185" s="2">
        <f>SQRT(SUMSQ('(3) MB_Glaciers_R23p2-5.5km'!$BD185:BK185))</f>
        <v>0.64929275961678412</v>
      </c>
      <c r="BJ185" s="2">
        <f>SQRT(SUMSQ('(3) MB_Glaciers_R23p2-5.5km'!$BD185:BL185))</f>
        <v>0.66594285054037416</v>
      </c>
      <c r="BK185" s="2">
        <f>SQRT(SUMSQ('(3) MB_Glaciers_R23p2-5.5km'!$BD185:BM185))</f>
        <v>0.67969142489767842</v>
      </c>
      <c r="BL185" s="2">
        <f>SQRT(SUMSQ('(3) MB_Glaciers_R23p2-5.5km'!$BD185:BN185))</f>
        <v>0.69131545663367011</v>
      </c>
      <c r="BM185" s="2">
        <f>SQRT(SUMSQ('(3) MB_Glaciers_R23p2-5.5km'!$BD185:BO185))</f>
        <v>0.70147774467535173</v>
      </c>
      <c r="BN185" s="2">
        <f>SQRT(SUMSQ('(3) MB_Glaciers_R23p2-5.5km'!$BD185:BP185))</f>
        <v>0.71075905145950391</v>
      </c>
      <c r="BO185" s="2">
        <f>SQRT(SUMSQ('(3) MB_Glaciers_R23p2-5.5km'!$BD185:BQ185))</f>
        <v>0.71969685683972262</v>
      </c>
      <c r="BP185" s="2">
        <f>SQRT(SUMSQ('(3) MB_Glaciers_R23p2-5.5km'!$BD185:BR185))</f>
        <v>0.72612665486134953</v>
      </c>
      <c r="BQ185" s="2">
        <f>SQRT(SUMSQ('(3) MB_Glaciers_R23p2-5.5km'!$BD185:BS185))</f>
        <v>0.73254998364439272</v>
      </c>
      <c r="BR185" s="2">
        <f>SQRT(SUMSQ('(3) MB_Glaciers_R23p2-5.5km'!$BD185:BT185))</f>
        <v>0.74196537808967999</v>
      </c>
      <c r="BS185" s="2">
        <f>SQRT(SUMSQ('(3) MB_Glaciers_R23p2-5.5km'!$BD185:BU185))</f>
        <v>0.7484055604764509</v>
      </c>
      <c r="BT185" s="2">
        <f>SQRT(SUMSQ('(3) MB_Glaciers_R23p2-5.5km'!$BD185:BV185))</f>
        <v>0.75510773512159335</v>
      </c>
      <c r="BU185" s="2">
        <f>SQRT(SUMSQ('(3) MB_Glaciers_R23p2-5.5km'!$BD185:BW185))</f>
        <v>0.76547627012136565</v>
      </c>
      <c r="BV185" s="2">
        <f>SQRT(SUMSQ('(3) MB_Glaciers_R23p2-5.5km'!$BD185:BX185))</f>
        <v>0.77275848120494084</v>
      </c>
      <c r="BW185" s="2">
        <f>SQRT(SUMSQ('(3) MB_Glaciers_R23p2-5.5km'!$BD185:BY185))</f>
        <v>0.78003437381660223</v>
      </c>
      <c r="BX185" s="2">
        <f>SQRT(SUMSQ('(3) MB_Glaciers_R23p2-5.5km'!$BD185:BZ185))</f>
        <v>0.7861220733668014</v>
      </c>
      <c r="BY185" s="2">
        <f>SQRT(SUMSQ('(3) MB_Glaciers_R23p2-5.5km'!$BD185:CA185))</f>
        <v>0.7936692782710778</v>
      </c>
      <c r="BZ185" s="2">
        <f>SQRT(SUMSQ('(3) MB_Glaciers_R23p2-5.5km'!$BD185:CB185))</f>
        <v>0.79673261781482285</v>
      </c>
      <c r="CA185" s="2">
        <f>SQRT(SUMSQ('(3) MB_Glaciers_R23p2-5.5km'!$BD185:CC185))</f>
        <v>0.80315435792169754</v>
      </c>
      <c r="CB185" s="2">
        <f>SQRT(SUMSQ('(3) MB_Glaciers_R23p2-5.5km'!$BD185:CD185))</f>
        <v>0.80959522337960554</v>
      </c>
      <c r="CC185" s="2">
        <f>SQRT(SUMSQ('(3) MB_Glaciers_R23p2-5.5km'!$BD185:CE185))</f>
        <v>0.81976216472457963</v>
      </c>
      <c r="CD185" s="2">
        <f>SQRT(SUMSQ('(3) MB_Glaciers_R23p2-5.5km'!$BD185:CF185))</f>
        <v>0.82972943801089771</v>
      </c>
      <c r="CE185" s="2">
        <f>SQRT(SUMSQ('(3) MB_Glaciers_R23p2-5.5km'!$BD185:CG185))</f>
        <v>0.83957955054208122</v>
      </c>
      <c r="CF185" s="2">
        <f>SQRT(SUMSQ('(3) MB_Glaciers_R23p2-5.5km'!$BD185:CH185))</f>
        <v>0.84942935415560883</v>
      </c>
      <c r="CG185" s="2">
        <f>SQRT(SUMSQ('(3) MB_Glaciers_R23p2-5.5km'!$BD185:CI185))</f>
        <v>0.8590589567656014</v>
      </c>
      <c r="CH185" s="2">
        <f>SQRT(SUMSQ('(3) MB_Glaciers_R23p2-5.5km'!$BD185:CJ185))</f>
        <v>0.86826030831051781</v>
      </c>
      <c r="CI185" s="2">
        <f>SQRT(SUMSQ('(3) MB_Glaciers_R23p2-5.5km'!$BD185:CK185))</f>
        <v>0.87715716377236363</v>
      </c>
      <c r="CJ185" s="2">
        <f>SQRT(SUMSQ('(3) MB_Glaciers_R23p2-5.5km'!$BD185:CL185))</f>
        <v>0.88285366551892763</v>
      </c>
      <c r="CK185" s="2">
        <f>SQRT(SUMSQ('(3) MB_Glaciers_R23p2-5.5km'!$BD185:CM185))</f>
        <v>0.88891200457305286</v>
      </c>
      <c r="CL185" s="2">
        <f>SQRT(SUMSQ('(3) MB_Glaciers_R23p2-5.5km'!$BD185:CN185))</f>
        <v>0.89309172826559768</v>
      </c>
      <c r="CM185" s="2">
        <f>SQRT(SUMSQ('(3) MB_Glaciers_R23p2-5.5km'!$BD185:CO185))</f>
        <v>0.89745536951588134</v>
      </c>
      <c r="CN185" s="2">
        <f>SQRT(SUMSQ('(3) MB_Glaciers_R23p2-5.5km'!$BD185:CP185))</f>
        <v>0.90081067423673766</v>
      </c>
      <c r="CO185" s="2">
        <f>SQRT(SUMSQ('(3) MB_Glaciers_R23p2-5.5km'!$BD185:CQ185))</f>
        <v>0.9088171099070953</v>
      </c>
      <c r="CP185" s="2">
        <f>SQRT(SUMSQ('(3) MB_Glaciers_R23p2-5.5km'!$BD185:CR185))</f>
        <v>0.93160468269394903</v>
      </c>
      <c r="CQ185" s="2">
        <f>SQRT(SUMSQ('(3) MB_Glaciers_R23p2-5.5km'!$BD185:CS185))</f>
        <v>0.94036128155879906</v>
      </c>
      <c r="CR185" s="2">
        <f>SQRT(SUMSQ('(3) MB_Glaciers_R23p2-5.5km'!$BD185:CT185))</f>
        <v>0.94848331530159169</v>
      </c>
      <c r="CS185" s="2">
        <f>SQRT(SUMSQ('(3) MB_Glaciers_R23p2-5.5km'!$BD185:CU185))</f>
        <v>0.95530464079546817</v>
      </c>
      <c r="CT185" s="2">
        <f>SQRT(SUMSQ('(3) MB_Glaciers_R23p2-5.5km'!$BD185:CV185))</f>
        <v>0.96154576825992033</v>
      </c>
      <c r="CU185" s="2">
        <f>SQRT(SUMSQ('(3) MB_Glaciers_R23p2-5.5km'!$BD185:CW185))</f>
        <v>0.96853996953339982</v>
      </c>
      <c r="CV185" s="2">
        <f>SQRT(SUMSQ('(3) MB_Glaciers_R23p2-5.5km'!$BD185:CX185))</f>
        <v>0.97523103022714885</v>
      </c>
    </row>
    <row r="186" spans="1:100" x14ac:dyDescent="0.2">
      <c r="A186" s="169" t="s">
        <v>338</v>
      </c>
      <c r="B186" s="3" t="s">
        <v>243</v>
      </c>
      <c r="C186" s="170">
        <f>'(3) MB_Glaciers_R23p2-5.5km'!C186</f>
        <v>0.11000000000000001</v>
      </c>
      <c r="D186" s="170">
        <f>C186+'(3) MB_Glaciers_R23p2-5.5km'!D186</f>
        <v>0.25</v>
      </c>
      <c r="E186" s="170">
        <f>D186+'(3) MB_Glaciers_R23p2-5.5km'!E186</f>
        <v>0.32</v>
      </c>
      <c r="F186" s="170">
        <f>E186+'(3) MB_Glaciers_R23p2-5.5km'!F186</f>
        <v>0.34</v>
      </c>
      <c r="G186" s="170">
        <f>F186+'(3) MB_Glaciers_R23p2-5.5km'!G186</f>
        <v>0.45000000000000007</v>
      </c>
      <c r="H186" s="170">
        <f>G186+'(3) MB_Glaciers_R23p2-5.5km'!H186</f>
        <v>0.4900000000000001</v>
      </c>
      <c r="I186" s="170">
        <f>H186+'(3) MB_Glaciers_R23p2-5.5km'!I186</f>
        <v>0.54000000000000015</v>
      </c>
      <c r="J186" s="170">
        <f>I186+'(3) MB_Glaciers_R23p2-5.5km'!J186</f>
        <v>0.45000000000000018</v>
      </c>
      <c r="K186" s="170">
        <f>J186+'(3) MB_Glaciers_R23p2-5.5km'!K186</f>
        <v>0.42000000000000015</v>
      </c>
      <c r="L186" s="170">
        <f>K186+'(3) MB_Glaciers_R23p2-5.5km'!L186</f>
        <v>0.24000000000000016</v>
      </c>
      <c r="M186" s="170">
        <f>L186+'(3) MB_Glaciers_R23p2-5.5km'!M186</f>
        <v>9.0000000000000163E-2</v>
      </c>
      <c r="N186" s="170">
        <f>M186+'(3) MB_Glaciers_R23p2-5.5km'!N186</f>
        <v>3.0000000000000165E-2</v>
      </c>
      <c r="O186" s="170">
        <f>N186+'(3) MB_Glaciers_R23p2-5.5km'!O186</f>
        <v>0.21000000000000016</v>
      </c>
      <c r="P186" s="170">
        <f>O186+'(3) MB_Glaciers_R23p2-5.5km'!P186</f>
        <v>0.26000000000000018</v>
      </c>
      <c r="Q186" s="170">
        <f>P186+'(3) MB_Glaciers_R23p2-5.5km'!Q186</f>
        <v>0.19000000000000017</v>
      </c>
      <c r="R186" s="170">
        <f>Q186+'(3) MB_Glaciers_R23p2-5.5km'!R186</f>
        <v>0.26332000000000017</v>
      </c>
      <c r="S186" s="170">
        <f>R186+'(3) MB_Glaciers_R23p2-5.5km'!S186</f>
        <v>0.20002000000000017</v>
      </c>
      <c r="T186" s="170">
        <f>S186+'(3) MB_Glaciers_R23p2-5.5km'!T186</f>
        <v>-3.5859999999999864E-2</v>
      </c>
      <c r="U186" s="170">
        <f>T186+'(3) MB_Glaciers_R23p2-5.5km'!U186</f>
        <v>-0.28079999999999988</v>
      </c>
      <c r="V186" s="170">
        <f>U186+'(3) MB_Glaciers_R23p2-5.5km'!V186</f>
        <v>-0.36799999999999988</v>
      </c>
      <c r="W186" s="170">
        <f>V186+'(3) MB_Glaciers_R23p2-5.5km'!W186</f>
        <v>-0.35751999999999989</v>
      </c>
      <c r="X186" s="170">
        <f>W186+'(3) MB_Glaciers_R23p2-5.5km'!X186</f>
        <v>-0.29361999999999988</v>
      </c>
      <c r="Y186" s="170">
        <f>X186+'(3) MB_Glaciers_R23p2-5.5km'!Y186</f>
        <v>-0.31629999999999986</v>
      </c>
      <c r="Z186" s="170">
        <f>Y186+'(3) MB_Glaciers_R23p2-5.5km'!Z186</f>
        <v>-0.56357999999999986</v>
      </c>
      <c r="AA186" s="170">
        <f>Z186+'(3) MB_Glaciers_R23p2-5.5km'!AA186</f>
        <v>-0.63551999999999986</v>
      </c>
      <c r="AB186" s="170">
        <f>AA186+'(3) MB_Glaciers_R23p2-5.5km'!AB186</f>
        <v>-0.64633999999999991</v>
      </c>
      <c r="AC186" s="170">
        <f>AB186+'(3) MB_Glaciers_R23p2-5.5km'!AC186</f>
        <v>-0.84011999999999998</v>
      </c>
      <c r="AD186" s="170">
        <f>AC186+'(3) MB_Glaciers_R23p2-5.5km'!AD186</f>
        <v>-1.0525199999999999</v>
      </c>
      <c r="AE186" s="170">
        <f>AD186+'(3) MB_Glaciers_R23p2-5.5km'!AE186</f>
        <v>-1.1936</v>
      </c>
      <c r="AF186" s="170">
        <f>AE186+'(3) MB_Glaciers_R23p2-5.5km'!AF186</f>
        <v>-1.3433600000000001</v>
      </c>
      <c r="AG186" s="170">
        <f>AF186+'(3) MB_Glaciers_R23p2-5.5km'!AG186</f>
        <v>-1.5618000000000001</v>
      </c>
      <c r="AH186" s="170">
        <f>AG186+'(3) MB_Glaciers_R23p2-5.5km'!AH186</f>
        <v>-1.40886</v>
      </c>
      <c r="AI186" s="170">
        <f>AH186+'(3) MB_Glaciers_R23p2-5.5km'!AI186</f>
        <v>-1.5446</v>
      </c>
      <c r="AJ186" s="170">
        <f>AI186+'(3) MB_Glaciers_R23p2-5.5km'!AJ186</f>
        <v>-1.74902</v>
      </c>
      <c r="AK186" s="170">
        <f>AJ186+'(3) MB_Glaciers_R23p2-5.5km'!AK186</f>
        <v>-1.9821200000000001</v>
      </c>
      <c r="AL186" s="170">
        <f>AK186+'(3) MB_Glaciers_R23p2-5.5km'!AL186</f>
        <v>-2.2780400000000003</v>
      </c>
      <c r="AM186" s="170">
        <f>AL186+'(3) MB_Glaciers_R23p2-5.5km'!AM186</f>
        <v>-2.4099400000000002</v>
      </c>
      <c r="AN186" s="170">
        <f>AM186+'(3) MB_Glaciers_R23p2-5.5km'!AN186</f>
        <v>-2.5618600000000002</v>
      </c>
      <c r="AO186" s="170">
        <f>AN186+'(3) MB_Glaciers_R23p2-5.5km'!AO186</f>
        <v>-2.8277800000000002</v>
      </c>
      <c r="AP186" s="170">
        <f>AO186+'(3) MB_Glaciers_R23p2-5.5km'!AP186</f>
        <v>-3.0613400000000004</v>
      </c>
      <c r="AQ186" s="170">
        <f>AP186+'(3) MB_Glaciers_R23p2-5.5km'!AQ186</f>
        <v>-3.2557200000000002</v>
      </c>
      <c r="AR186" s="170">
        <f>AQ186+'(3) MB_Glaciers_R23p2-5.5km'!AR186</f>
        <v>-3.4458800000000003</v>
      </c>
      <c r="AS186" s="170">
        <f>AR186+'(3) MB_Glaciers_R23p2-5.5km'!AS186</f>
        <v>-3.6053800000000003</v>
      </c>
      <c r="AT186" s="170">
        <f>AS186+'(3) MB_Glaciers_R23p2-5.5km'!AT186</f>
        <v>-3.71374</v>
      </c>
      <c r="AU186" s="170">
        <f>AT186+'(3) MB_Glaciers_R23p2-5.5km'!AU186</f>
        <v>-3.9100600000000001</v>
      </c>
      <c r="AV186" s="170">
        <f>AU186+'(3) MB_Glaciers_R23p2-5.5km'!AV186</f>
        <v>-4.00556</v>
      </c>
      <c r="AW186" s="2">
        <f>AV186+'(3) MB_Glaciers_R23p2-5.5km'!AW186</f>
        <v>-3.9993599999999998</v>
      </c>
      <c r="BB186" s="2">
        <f>SQRT('(5) year_D_R23p2-5.5km'!BN184^2+'(5) year_D_R23p2-5.5km'!$M184^2)</f>
        <v>7.2780796023822966E-2</v>
      </c>
      <c r="BC186" s="2">
        <f>SQRT(SUMSQ('(3) MB_Glaciers_R23p2-5.5km'!$BD186:BE186))</f>
        <v>0.10292758881720027</v>
      </c>
      <c r="BD186" s="2">
        <f>SQRT(SUMSQ('(3) MB_Glaciers_R23p2-5.5km'!$BD186:BF186))</f>
        <v>0.12606003652856831</v>
      </c>
      <c r="BE186" s="2">
        <f>SQRT(SUMSQ('(3) MB_Glaciers_R23p2-5.5km'!$BD186:BG186))</f>
        <v>0.14384836068510989</v>
      </c>
      <c r="BF186" s="2">
        <f>SQRT(SUMSQ('(3) MB_Glaciers_R23p2-5.5km'!$BD186:BH186))</f>
        <v>0.1581618682926052</v>
      </c>
      <c r="BG186" s="2">
        <f>SQRT(SUMSQ('(3) MB_Glaciers_R23p2-5.5km'!$BD186:BI186))</f>
        <v>0.17010913419457335</v>
      </c>
      <c r="BH186" s="2">
        <f>SQRT(SUMSQ('(3) MB_Glaciers_R23p2-5.5km'!$BD186:BJ186))</f>
        <v>0.18031521487225102</v>
      </c>
      <c r="BI186" s="2">
        <f>SQRT(SUMSQ('(3) MB_Glaciers_R23p2-5.5km'!$BD186:BK186))</f>
        <v>0.18923052081540892</v>
      </c>
      <c r="BJ186" s="2">
        <f>SQRT(SUMSQ('(3) MB_Glaciers_R23p2-5.5km'!$BD186:BL186))</f>
        <v>0.19717594346444392</v>
      </c>
      <c r="BK186" s="2">
        <f>SQRT(SUMSQ('(3) MB_Glaciers_R23p2-5.5km'!$BD186:BM186))</f>
        <v>0.20436175680873114</v>
      </c>
      <c r="BL186" s="2">
        <f>SQRT(SUMSQ('(3) MB_Glaciers_R23p2-5.5km'!$BD186:BN186))</f>
        <v>0.21098107035874819</v>
      </c>
      <c r="BM186" s="2">
        <f>SQRT(SUMSQ('(3) MB_Glaciers_R23p2-5.5km'!$BD186:BO186))</f>
        <v>0.21716251407849971</v>
      </c>
      <c r="BN186" s="2">
        <f>SQRT(SUMSQ('(3) MB_Glaciers_R23p2-5.5km'!$BD186:BP186))</f>
        <v>0.22302634648566902</v>
      </c>
      <c r="BO186" s="2">
        <f>SQRT(SUMSQ('(3) MB_Glaciers_R23p2-5.5km'!$BD186:BQ186))</f>
        <v>0.22864999150800258</v>
      </c>
      <c r="BP186" s="2">
        <f>SQRT(SUMSQ('(3) MB_Glaciers_R23p2-5.5km'!$BD186:BR186))</f>
        <v>0.23411365091591546</v>
      </c>
      <c r="BQ186" s="2">
        <f>SQRT(SUMSQ('(3) MB_Glaciers_R23p2-5.5km'!$BD186:BS186))</f>
        <v>0.23884097307085486</v>
      </c>
      <c r="BR186" s="2">
        <f>SQRT(SUMSQ('(3) MB_Glaciers_R23p2-5.5km'!$BD186:BT186))</f>
        <v>0.23978578401101849</v>
      </c>
      <c r="BS186" s="2">
        <f>SQRT(SUMSQ('(3) MB_Glaciers_R23p2-5.5km'!$BD186:BU186))</f>
        <v>0.24449556158525482</v>
      </c>
      <c r="BT186" s="2">
        <f>SQRT(SUMSQ('(3) MB_Glaciers_R23p2-5.5km'!$BD186:BV186))</f>
        <v>0.25185840618511934</v>
      </c>
      <c r="BU186" s="2">
        <f>SQRT(SUMSQ('(3) MB_Glaciers_R23p2-5.5km'!$BD186:BW186))</f>
        <v>0.25859599370116754</v>
      </c>
      <c r="BV186" s="2">
        <f>SQRT(SUMSQ('(3) MB_Glaciers_R23p2-5.5km'!$BD186:BX186))</f>
        <v>0.26229338123246371</v>
      </c>
      <c r="BW186" s="2">
        <f>SQRT(SUMSQ('(3) MB_Glaciers_R23p2-5.5km'!$BD186:BY186))</f>
        <v>0.26581528297725826</v>
      </c>
      <c r="BX186" s="2">
        <f>SQRT(SUMSQ('(3) MB_Glaciers_R23p2-5.5km'!$BD186:BZ186))</f>
        <v>0.26847231021566409</v>
      </c>
      <c r="BY186" s="2">
        <f>SQRT(SUMSQ('(3) MB_Glaciers_R23p2-5.5km'!$BD186:CA186))</f>
        <v>0.27093470617210136</v>
      </c>
      <c r="BZ186" s="2">
        <f>SQRT(SUMSQ('(3) MB_Glaciers_R23p2-5.5km'!$BD186:CB186))</f>
        <v>0.27288286421591151</v>
      </c>
      <c r="CA186" s="2">
        <f>SQRT(SUMSQ('(3) MB_Glaciers_R23p2-5.5km'!$BD186:CC186))</f>
        <v>0.27616675829101012</v>
      </c>
      <c r="CB186" s="2">
        <f>SQRT(SUMSQ('(3) MB_Glaciers_R23p2-5.5km'!$BD186:CD186))</f>
        <v>0.27788211703711302</v>
      </c>
      <c r="CC186" s="2">
        <f>SQRT(SUMSQ('(3) MB_Glaciers_R23p2-5.5km'!$BD186:CE186))</f>
        <v>0.27955884475146964</v>
      </c>
      <c r="CD186" s="2">
        <f>SQRT(SUMSQ('(3) MB_Glaciers_R23p2-5.5km'!$BD186:CF186))</f>
        <v>0.28120580524513317</v>
      </c>
      <c r="CE186" s="2">
        <f>SQRT(SUMSQ('(3) MB_Glaciers_R23p2-5.5km'!$BD186:CG186))</f>
        <v>0.28283629734213261</v>
      </c>
      <c r="CF186" s="2">
        <f>SQRT(SUMSQ('(3) MB_Glaciers_R23p2-5.5km'!$BD186:CH186))</f>
        <v>0.28446952523720298</v>
      </c>
      <c r="CG186" s="2">
        <f>SQRT(SUMSQ('(3) MB_Glaciers_R23p2-5.5km'!$BD186:CI186))</f>
        <v>0.28601831727267729</v>
      </c>
      <c r="CH186" s="2">
        <f>SQRT(SUMSQ('(3) MB_Glaciers_R23p2-5.5km'!$BD186:CJ186))</f>
        <v>0.28750499094015802</v>
      </c>
      <c r="CI186" s="2">
        <f>SQRT(SUMSQ('(3) MB_Glaciers_R23p2-5.5km'!$BD186:CK186))</f>
        <v>0.28894319926166168</v>
      </c>
      <c r="CJ186" s="2">
        <f>SQRT(SUMSQ('(3) MB_Glaciers_R23p2-5.5km'!$BD186:CL186))</f>
        <v>0.28946988664626527</v>
      </c>
      <c r="CK186" s="2">
        <f>SQRT(SUMSQ('(3) MB_Glaciers_R23p2-5.5km'!$BD186:CM186))</f>
        <v>0.29023541943536996</v>
      </c>
      <c r="CL186" s="2">
        <f>SQRT(SUMSQ('(3) MB_Glaciers_R23p2-5.5km'!$BD186:CN186))</f>
        <v>0.29079371055926739</v>
      </c>
      <c r="CM186" s="2">
        <f>SQRT(SUMSQ('(3) MB_Glaciers_R23p2-5.5km'!$BD186:CO186))</f>
        <v>0.29223214055698665</v>
      </c>
      <c r="CN186" s="2">
        <f>SQRT(SUMSQ('(3) MB_Glaciers_R23p2-5.5km'!$BD186:CP186))</f>
        <v>0.29336994690461971</v>
      </c>
      <c r="CO186" s="2">
        <f>SQRT(SUMSQ('(3) MB_Glaciers_R23p2-5.5km'!$BD186:CQ186))</f>
        <v>0.29639618430008458</v>
      </c>
      <c r="CP186" s="2">
        <f>SQRT(SUMSQ('(3) MB_Glaciers_R23p2-5.5km'!$BD186:CR186))</f>
        <v>0.29782329807799612</v>
      </c>
      <c r="CQ186" s="2">
        <f>SQRT(SUMSQ('(3) MB_Glaciers_R23p2-5.5km'!$BD186:CS186))</f>
        <v>0.29852051980889804</v>
      </c>
      <c r="CR186" s="2">
        <f>SQRT(SUMSQ('(3) MB_Glaciers_R23p2-5.5km'!$BD186:CT186))</f>
        <v>0.29908168354340203</v>
      </c>
      <c r="CS186" s="2">
        <f>SQRT(SUMSQ('(3) MB_Glaciers_R23p2-5.5km'!$BD186:CU186))</f>
        <v>0.29955442806639576</v>
      </c>
      <c r="CT186" s="2">
        <f>SQRT(SUMSQ('(3) MB_Glaciers_R23p2-5.5km'!$BD186:CV186))</f>
        <v>0.29994561799893538</v>
      </c>
      <c r="CU186" s="2">
        <f>SQRT(SUMSQ('(3) MB_Glaciers_R23p2-5.5km'!$BD186:CW186))</f>
        <v>0.30107224234200508</v>
      </c>
      <c r="CV186" s="2">
        <f>SQRT(SUMSQ('(3) MB_Glaciers_R23p2-5.5km'!$BD186:CX186))</f>
        <v>0.30374440682998638</v>
      </c>
    </row>
    <row r="187" spans="1:100" x14ac:dyDescent="0.2">
      <c r="A187" s="169" t="s">
        <v>131</v>
      </c>
      <c r="B187" s="3" t="s">
        <v>243</v>
      </c>
      <c r="C187" s="170">
        <f>'(3) MB_Glaciers_R23p2-5.5km'!C187</f>
        <v>7.0000000000000007E-2</v>
      </c>
      <c r="D187" s="170">
        <f>C187+'(3) MB_Glaciers_R23p2-5.5km'!D187</f>
        <v>0.17</v>
      </c>
      <c r="E187" s="170">
        <f>D187+'(3) MB_Glaciers_R23p2-5.5km'!E187</f>
        <v>0.17</v>
      </c>
      <c r="F187" s="170">
        <f>E187+'(3) MB_Glaciers_R23p2-5.5km'!F187</f>
        <v>0.21000000000000002</v>
      </c>
      <c r="G187" s="170">
        <f>F187+'(3) MB_Glaciers_R23p2-5.5km'!G187</f>
        <v>0.24000000000000002</v>
      </c>
      <c r="H187" s="170">
        <f>G187+'(3) MB_Glaciers_R23p2-5.5km'!H187</f>
        <v>0.19</v>
      </c>
      <c r="I187" s="170">
        <f>H187+'(3) MB_Glaciers_R23p2-5.5km'!I187</f>
        <v>0.18</v>
      </c>
      <c r="J187" s="170">
        <f>I187+'(3) MB_Glaciers_R23p2-5.5km'!J187</f>
        <v>4.9999999999999989E-2</v>
      </c>
      <c r="K187" s="170">
        <f>J187+'(3) MB_Glaciers_R23p2-5.5km'!K187</f>
        <v>-2.0000000000000018E-2</v>
      </c>
      <c r="L187" s="170">
        <f>K187+'(3) MB_Glaciers_R23p2-5.5km'!L187</f>
        <v>-0.24000000000000002</v>
      </c>
      <c r="M187" s="170">
        <f>L187+'(3) MB_Glaciers_R23p2-5.5km'!M187</f>
        <v>-0.49</v>
      </c>
      <c r="N187" s="170">
        <f>M187+'(3) MB_Glaciers_R23p2-5.5km'!N187</f>
        <v>-0.56999999999999995</v>
      </c>
      <c r="O187" s="170">
        <f>N187+'(3) MB_Glaciers_R23p2-5.5km'!O187</f>
        <v>-0.44999999999999996</v>
      </c>
      <c r="P187" s="170">
        <f>O187+'(3) MB_Glaciers_R23p2-5.5km'!P187</f>
        <v>-0.39999999999999997</v>
      </c>
      <c r="Q187" s="170">
        <f>P187+'(3) MB_Glaciers_R23p2-5.5km'!Q187</f>
        <v>-0.39999999999999997</v>
      </c>
      <c r="R187" s="170">
        <f>Q187+'(3) MB_Glaciers_R23p2-5.5km'!R187</f>
        <v>-0.35</v>
      </c>
      <c r="S187" s="170">
        <f>R187+'(3) MB_Glaciers_R23p2-5.5km'!S187</f>
        <v>-0.45999999999999996</v>
      </c>
      <c r="T187" s="170">
        <f>S187+'(3) MB_Glaciers_R23p2-5.5km'!T187</f>
        <v>-0.64999999999999991</v>
      </c>
      <c r="U187" s="170">
        <f>T187+'(3) MB_Glaciers_R23p2-5.5km'!U187</f>
        <v>-0.98</v>
      </c>
      <c r="V187" s="170">
        <f>U187+'(3) MB_Glaciers_R23p2-5.5km'!V187</f>
        <v>-1.1000000000000001</v>
      </c>
      <c r="W187" s="170">
        <f>V187+'(3) MB_Glaciers_R23p2-5.5km'!W187</f>
        <v>-1.03</v>
      </c>
      <c r="X187" s="170">
        <f>W187+'(3) MB_Glaciers_R23p2-5.5km'!X187</f>
        <v>-0.9</v>
      </c>
      <c r="Y187" s="170">
        <f>X187+'(3) MB_Glaciers_R23p2-5.5km'!Y187</f>
        <v>-0.81</v>
      </c>
      <c r="Z187" s="170">
        <f>Y187+'(3) MB_Glaciers_R23p2-5.5km'!Z187</f>
        <v>-1.02</v>
      </c>
      <c r="AA187" s="170">
        <f>Z187+'(3) MB_Glaciers_R23p2-5.5km'!AA187</f>
        <v>-1.05</v>
      </c>
      <c r="AB187" s="170">
        <f>AA187+'(3) MB_Glaciers_R23p2-5.5km'!AB187</f>
        <v>-1.06</v>
      </c>
      <c r="AC187" s="170">
        <f>AB187+'(3) MB_Glaciers_R23p2-5.5km'!AC187</f>
        <v>-1.19</v>
      </c>
      <c r="AD187" s="170">
        <f>AC187+'(3) MB_Glaciers_R23p2-5.5km'!AD187</f>
        <v>-1.47</v>
      </c>
      <c r="AE187" s="170">
        <f>AD187+'(3) MB_Glaciers_R23p2-5.5km'!AE187</f>
        <v>-1.63</v>
      </c>
      <c r="AF187" s="170">
        <f>AE187+'(3) MB_Glaciers_R23p2-5.5km'!AF187</f>
        <v>-1.77</v>
      </c>
      <c r="AG187" s="170">
        <f>AF187+'(3) MB_Glaciers_R23p2-5.5km'!AG187</f>
        <v>-1.93</v>
      </c>
      <c r="AH187" s="170">
        <f>AG187+'(3) MB_Glaciers_R23p2-5.5km'!AH187</f>
        <v>-1.9</v>
      </c>
      <c r="AI187" s="170">
        <f>AH187+'(3) MB_Glaciers_R23p2-5.5km'!AI187</f>
        <v>-1.95</v>
      </c>
      <c r="AJ187" s="170">
        <f>AI187+'(3) MB_Glaciers_R23p2-5.5km'!AJ187</f>
        <v>-2.14</v>
      </c>
      <c r="AK187" s="170">
        <f>AJ187+'(3) MB_Glaciers_R23p2-5.5km'!AK187</f>
        <v>-2.3600000000000003</v>
      </c>
      <c r="AL187" s="170">
        <f>AK187+'(3) MB_Glaciers_R23p2-5.5km'!AL187</f>
        <v>-2.5600000000000005</v>
      </c>
      <c r="AM187" s="170">
        <f>AL187+'(3) MB_Glaciers_R23p2-5.5km'!AM187</f>
        <v>-2.7100000000000004</v>
      </c>
      <c r="AN187" s="170">
        <f>AM187+'(3) MB_Glaciers_R23p2-5.5km'!AN187</f>
        <v>-2.8100000000000005</v>
      </c>
      <c r="AO187" s="170">
        <f>AN187+'(3) MB_Glaciers_R23p2-5.5km'!AO187</f>
        <v>-3.0400000000000005</v>
      </c>
      <c r="AP187" s="170">
        <f>AO187+'(3) MB_Glaciers_R23p2-5.5km'!AP187</f>
        <v>-3.2600000000000007</v>
      </c>
      <c r="AQ187" s="170">
        <f>AP187+'(3) MB_Glaciers_R23p2-5.5km'!AQ187</f>
        <v>-3.4200000000000008</v>
      </c>
      <c r="AR187" s="170">
        <f>AQ187+'(3) MB_Glaciers_R23p2-5.5km'!AR187</f>
        <v>-3.7200000000000006</v>
      </c>
      <c r="AS187" s="170">
        <f>AR187+'(3) MB_Glaciers_R23p2-5.5km'!AS187</f>
        <v>-3.9800000000000004</v>
      </c>
      <c r="AT187" s="170">
        <f>AS187+'(3) MB_Glaciers_R23p2-5.5km'!AT187</f>
        <v>-4.04</v>
      </c>
      <c r="AU187" s="170">
        <f>AT187+'(3) MB_Glaciers_R23p2-5.5km'!AU187</f>
        <v>-4.24</v>
      </c>
      <c r="AV187" s="170">
        <f>AU187+'(3) MB_Glaciers_R23p2-5.5km'!AV187</f>
        <v>-4.3900000000000006</v>
      </c>
      <c r="AW187" s="2">
        <f>AV187+'(3) MB_Glaciers_R23p2-5.5km'!AW187</f>
        <v>-4.4700000000000006</v>
      </c>
      <c r="BB187" s="2">
        <f>SQRT('(5) year_D_R23p2-5.5km'!BN185^2+'(5) year_D_R23p2-5.5km'!$M185^2)</f>
        <v>8.6757617495939708E-3</v>
      </c>
      <c r="BC187" s="2">
        <f>SQRT(SUMSQ('(3) MB_Glaciers_R23p2-5.5km'!$BD187:BE187))</f>
        <v>1.2269379930193525E-2</v>
      </c>
      <c r="BD187" s="2">
        <f>SQRT(SUMSQ('(3) MB_Glaciers_R23p2-5.5km'!$BD187:BF187))</f>
        <v>1.5026860144659412E-2</v>
      </c>
      <c r="BE187" s="2">
        <f>SQRT(SUMSQ('(3) MB_Glaciers_R23p2-5.5km'!$BD187:BG187))</f>
        <v>1.7351523499187942E-2</v>
      </c>
      <c r="BF187" s="2">
        <f>SQRT(SUMSQ('(3) MB_Glaciers_R23p2-5.5km'!$BD187:BH187))</f>
        <v>1.9399593028684627E-2</v>
      </c>
      <c r="BG187" s="2">
        <f>SQRT(SUMSQ('(3) MB_Glaciers_R23p2-5.5km'!$BD187:BI187))</f>
        <v>2.1251189416461071E-2</v>
      </c>
      <c r="BH187" s="2">
        <f>SQRT(SUMSQ('(3) MB_Glaciers_R23p2-5.5km'!$BD187:BJ187))</f>
        <v>2.2953908023472275E-2</v>
      </c>
      <c r="BI187" s="2">
        <f>SQRT(SUMSQ('(3) MB_Glaciers_R23p2-5.5km'!$BD187:BK187))</f>
        <v>2.453875986038705E-2</v>
      </c>
      <c r="BJ187" s="2">
        <f>SQRT(SUMSQ('(3) MB_Glaciers_R23p2-5.5km'!$BD187:BL187))</f>
        <v>2.6027285248781912E-2</v>
      </c>
      <c r="BK187" s="2">
        <f>SQRT(SUMSQ('(3) MB_Glaciers_R23p2-5.5km'!$BD187:BM187))</f>
        <v>2.7435167565684346E-2</v>
      </c>
      <c r="BL187" s="2">
        <f>SQRT(SUMSQ('(3) MB_Glaciers_R23p2-5.5km'!$BD187:BN187))</f>
        <v>2.8774246493920502E-2</v>
      </c>
      <c r="BM187" s="2">
        <f>SQRT(SUMSQ('(3) MB_Glaciers_R23p2-5.5km'!$BD187:BO187))</f>
        <v>3.0053720289318825E-2</v>
      </c>
      <c r="BN187" s="2">
        <f>SQRT(SUMSQ('(3) MB_Glaciers_R23p2-5.5km'!$BD187:BP187))</f>
        <v>3.1280903841870232E-2</v>
      </c>
      <c r="BO187" s="2">
        <f>SQRT(SUMSQ('(3) MB_Glaciers_R23p2-5.5km'!$BD187:BQ187))</f>
        <v>3.2461728036259095E-2</v>
      </c>
      <c r="BP187" s="2">
        <f>SQRT(SUMSQ('(3) MB_Glaciers_R23p2-5.5km'!$BD187:BR187))</f>
        <v>3.360108077184077E-2</v>
      </c>
      <c r="BQ187" s="2">
        <f>SQRT(SUMSQ('(3) MB_Glaciers_R23p2-5.5km'!$BD187:BS187))</f>
        <v>3.4703046998375883E-2</v>
      </c>
      <c r="BR187" s="2">
        <f>SQRT(SUMSQ('(3) MB_Glaciers_R23p2-5.5km'!$BD187:BT187))</f>
        <v>3.5771082076269417E-2</v>
      </c>
      <c r="BS187" s="2">
        <f>SQRT(SUMSQ('(3) MB_Glaciers_R23p2-5.5km'!$BD187:BU187))</f>
        <v>3.6808139790580577E-2</v>
      </c>
      <c r="BT187" s="2">
        <f>SQRT(SUMSQ('(3) MB_Glaciers_R23p2-5.5km'!$BD187:BV187))</f>
        <v>3.7816768724715746E-2</v>
      </c>
      <c r="BU187" s="2">
        <f>SQRT(SUMSQ('(3) MB_Glaciers_R23p2-5.5km'!$BD187:BW187))</f>
        <v>3.8799186057369255E-2</v>
      </c>
      <c r="BV187" s="2">
        <f>SQRT(SUMSQ('(3) MB_Glaciers_R23p2-5.5km'!$BD187:BX187))</f>
        <v>3.9757334928916886E-2</v>
      </c>
      <c r="BW187" s="2">
        <f>SQRT(SUMSQ('(3) MB_Glaciers_R23p2-5.5km'!$BD187:BY187))</f>
        <v>4.0692929638768853E-2</v>
      </c>
      <c r="BX187" s="2">
        <f>SQRT(SUMSQ('(3) MB_Glaciers_R23p2-5.5km'!$BD187:BZ187))</f>
        <v>4.1607491687453479E-2</v>
      </c>
      <c r="BY187" s="2">
        <f>SQRT(SUMSQ('(3) MB_Glaciers_R23p2-5.5km'!$BD187:CA187))</f>
        <v>4.2502378832922141E-2</v>
      </c>
      <c r="BZ187" s="2">
        <f>SQRT(SUMSQ('(3) MB_Glaciers_R23p2-5.5km'!$BD187:CB187))</f>
        <v>4.3378808747969858E-2</v>
      </c>
      <c r="CA187" s="2">
        <f>SQRT(SUMSQ('(3) MB_Glaciers_R23p2-5.5km'!$BD187:CC187))</f>
        <v>4.4237878456461537E-2</v>
      </c>
      <c r="CB187" s="2">
        <f>SQRT(SUMSQ('(3) MB_Glaciers_R23p2-5.5km'!$BD187:CD187))</f>
        <v>4.5080580433978237E-2</v>
      </c>
      <c r="CC187" s="2">
        <f>SQRT(SUMSQ('(3) MB_Glaciers_R23p2-5.5km'!$BD187:CE187))</f>
        <v>4.590781604694455E-2</v>
      </c>
      <c r="CD187" s="2">
        <f>SQRT(SUMSQ('(3) MB_Glaciers_R23p2-5.5km'!$BD187:CF187))</f>
        <v>4.6720406848997129E-2</v>
      </c>
      <c r="CE187" s="2">
        <f>SQRT(SUMSQ('(3) MB_Glaciers_R23p2-5.5km'!$BD187:CG187))</f>
        <v>4.7519104137931048E-2</v>
      </c>
      <c r="CF187" s="2">
        <f>SQRT(SUMSQ('(3) MB_Glaciers_R23p2-5.5km'!$BD187:CH187))</f>
        <v>4.8304597089793157E-2</v>
      </c>
      <c r="CG187" s="2">
        <f>SQRT(SUMSQ('(3) MB_Glaciers_R23p2-5.5km'!$BD187:CI187))</f>
        <v>4.9077519720774107E-2</v>
      </c>
      <c r="CH187" s="2">
        <f>SQRT(SUMSQ('(3) MB_Glaciers_R23p2-5.5km'!$BD187:CJ187))</f>
        <v>4.9838456876980949E-2</v>
      </c>
      <c r="CI187" s="2">
        <f>SQRT(SUMSQ('(3) MB_Glaciers_R23p2-5.5km'!$BD187:CK187))</f>
        <v>5.0587949413021353E-2</v>
      </c>
      <c r="CJ187" s="2">
        <f>SQRT(SUMSQ('(3) MB_Glaciers_R23p2-5.5km'!$BD187:CL187))</f>
        <v>5.1326498689761857E-2</v>
      </c>
      <c r="CK187" s="2">
        <f>SQRT(SUMSQ('(3) MB_Glaciers_R23p2-5.5km'!$BD187:CM187))</f>
        <v>5.2054570497563839E-2</v>
      </c>
      <c r="CL187" s="2">
        <f>SQRT(SUMSQ('(3) MB_Glaciers_R23p2-5.5km'!$BD187:CN187))</f>
        <v>5.2772598492224751E-2</v>
      </c>
      <c r="CM187" s="2">
        <f>SQRT(SUMSQ('(3) MB_Glaciers_R23p2-5.5km'!$BD187:CO187))</f>
        <v>5.3480987215619724E-2</v>
      </c>
      <c r="CN187" s="2">
        <f>SQRT(SUMSQ('(3) MB_Glaciers_R23p2-5.5km'!$BD187:CP187))</f>
        <v>5.4180114760795754E-2</v>
      </c>
      <c r="CO187" s="2">
        <f>SQRT(SUMSQ('(3) MB_Glaciers_R23p2-5.5km'!$BD187:CQ187))</f>
        <v>5.4870335131368721E-2</v>
      </c>
      <c r="CP187" s="2">
        <f>SQRT(SUMSQ('(3) MB_Glaciers_R23p2-5.5km'!$BD187:CR187))</f>
        <v>5.5551980337017998E-2</v>
      </c>
      <c r="CQ187" s="2">
        <f>SQRT(SUMSQ('(3) MB_Glaciers_R23p2-5.5km'!$BD187:CS187))</f>
        <v>5.6225362260283858E-2</v>
      </c>
      <c r="CR187" s="2">
        <f>SQRT(SUMSQ('(3) MB_Glaciers_R23p2-5.5km'!$BD187:CT187))</f>
        <v>5.6890774324453261E-2</v>
      </c>
      <c r="CS187" s="2">
        <f>SQRT(SUMSQ('(3) MB_Glaciers_R23p2-5.5km'!$BD187:CU187))</f>
        <v>5.7548492987841031E-2</v>
      </c>
      <c r="CT187" s="2">
        <f>SQRT(SUMSQ('(3) MB_Glaciers_R23p2-5.5km'!$BD187:CV187))</f>
        <v>5.8198779086053913E-2</v>
      </c>
      <c r="CU187" s="2">
        <f>SQRT(SUMSQ('(3) MB_Glaciers_R23p2-5.5km'!$BD187:CW187))</f>
        <v>5.8841879040722557E-2</v>
      </c>
      <c r="CV187" s="2">
        <f>SQRT(SUMSQ('(3) MB_Glaciers_R23p2-5.5km'!$BD187:CX187))</f>
        <v>5.9478025950587349E-2</v>
      </c>
    </row>
    <row r="188" spans="1:100" x14ac:dyDescent="0.2">
      <c r="A188" s="169" t="s">
        <v>58</v>
      </c>
      <c r="B188" s="3" t="s">
        <v>243</v>
      </c>
      <c r="C188" s="170">
        <f>'(3) MB_Glaciers_R23p2-5.5km'!C188</f>
        <v>0.56371107200000004</v>
      </c>
      <c r="D188" s="170">
        <f>C188+'(3) MB_Glaciers_R23p2-5.5km'!D188</f>
        <v>0.94742214400000002</v>
      </c>
      <c r="E188" s="170">
        <f>D188+'(3) MB_Glaciers_R23p2-5.5km'!E188</f>
        <v>0.86113321600000003</v>
      </c>
      <c r="F188" s="170">
        <f>E188+'(3) MB_Glaciers_R23p2-5.5km'!F188</f>
        <v>0.88484428800000003</v>
      </c>
      <c r="G188" s="170">
        <f>F188+'(3) MB_Glaciers_R23p2-5.5km'!G188</f>
        <v>1.1785553600000001</v>
      </c>
      <c r="H188" s="170">
        <f>G188+'(3) MB_Glaciers_R23p2-5.5km'!H188</f>
        <v>1.2722664320000001</v>
      </c>
      <c r="I188" s="170">
        <f>H188+'(3) MB_Glaciers_R23p2-5.5km'!I188</f>
        <v>1.4359775040000002</v>
      </c>
      <c r="J188" s="170">
        <f>I188+'(3) MB_Glaciers_R23p2-5.5km'!J188</f>
        <v>1.0296885760000003</v>
      </c>
      <c r="K188" s="170">
        <f>J188+'(3) MB_Glaciers_R23p2-5.5km'!K188</f>
        <v>0.81339964800000031</v>
      </c>
      <c r="L188" s="170">
        <f>K188+'(3) MB_Glaciers_R23p2-5.5km'!L188</f>
        <v>0.14711072000000036</v>
      </c>
      <c r="M188" s="170">
        <f>L188+'(3) MB_Glaciers_R23p2-5.5km'!M188</f>
        <v>-0.50917820799999958</v>
      </c>
      <c r="N188" s="170">
        <f>M188+'(3) MB_Glaciers_R23p2-5.5km'!N188</f>
        <v>-0.73546713599999958</v>
      </c>
      <c r="O188" s="170">
        <f>N188+'(3) MB_Glaciers_R23p2-5.5km'!O188</f>
        <v>-0.22072372399999951</v>
      </c>
      <c r="P188" s="170">
        <f>O188+'(3) MB_Glaciers_R23p2-5.5km'!P188</f>
        <v>8.5052028000000557E-2</v>
      </c>
      <c r="Q188" s="170">
        <f>P188+'(3) MB_Glaciers_R23p2-5.5km'!Q188</f>
        <v>0.16742954800000057</v>
      </c>
      <c r="R188" s="170">
        <f>Q188+'(3) MB_Glaciers_R23p2-5.5km'!R188</f>
        <v>0.58249834800000055</v>
      </c>
      <c r="S188" s="170">
        <f>R188+'(3) MB_Glaciers_R23p2-5.5km'!S188</f>
        <v>0.29224142800000052</v>
      </c>
      <c r="T188" s="170">
        <f>S188+'(3) MB_Glaciers_R23p2-5.5km'!T188</f>
        <v>-0.31165425199999941</v>
      </c>
      <c r="U188" s="170">
        <f>T188+'(3) MB_Glaciers_R23p2-5.5km'!U188</f>
        <v>-1.1916953319999994</v>
      </c>
      <c r="V188" s="170">
        <f>U188+'(3) MB_Glaciers_R23p2-5.5km'!V188</f>
        <v>-1.3853989319999993</v>
      </c>
      <c r="W188" s="170">
        <f>V188+'(3) MB_Glaciers_R23p2-5.5km'!W188</f>
        <v>-1.3509769319999994</v>
      </c>
      <c r="X188" s="170">
        <f>W188+'(3) MB_Glaciers_R23p2-5.5km'!X188</f>
        <v>-1.0566781219999992</v>
      </c>
      <c r="Y188" s="170">
        <f>X188+'(3) MB_Glaciers_R23p2-5.5km'!Y188</f>
        <v>-0.84258628199999919</v>
      </c>
      <c r="Z188" s="170">
        <f>Y188+'(3) MB_Glaciers_R23p2-5.5km'!Z188</f>
        <v>-1.7803958219999991</v>
      </c>
      <c r="AA188" s="170">
        <f>Z188+'(3) MB_Glaciers_R23p2-5.5km'!AA188</f>
        <v>-1.9498944619999992</v>
      </c>
      <c r="AB188" s="170">
        <f>AA188+'(3) MB_Glaciers_R23p2-5.5km'!AB188</f>
        <v>-1.9928078619999992</v>
      </c>
      <c r="AC188" s="170">
        <f>AB188+'(3) MB_Glaciers_R23p2-5.5km'!AC188</f>
        <v>-2.5880703019999993</v>
      </c>
      <c r="AD188" s="170">
        <f>AC188+'(3) MB_Glaciers_R23p2-5.5km'!AD188</f>
        <v>-3.4457485219999993</v>
      </c>
      <c r="AE188" s="170">
        <f>AD188+'(3) MB_Glaciers_R23p2-5.5km'!AE188</f>
        <v>-4.0159092619999992</v>
      </c>
      <c r="AF188" s="170">
        <f>AE188+'(3) MB_Glaciers_R23p2-5.5km'!AF188</f>
        <v>-4.4986192619999992</v>
      </c>
      <c r="AG188" s="170">
        <f>AF188+'(3) MB_Glaciers_R23p2-5.5km'!AG188</f>
        <v>-5.0714712619999993</v>
      </c>
      <c r="AH188" s="170">
        <f>AG188+'(3) MB_Glaciers_R23p2-5.5km'!AH188</f>
        <v>-4.5343154519999995</v>
      </c>
      <c r="AI188" s="170">
        <f>AH188+'(3) MB_Glaciers_R23p2-5.5km'!AI188</f>
        <v>-5.0172853119999994</v>
      </c>
      <c r="AJ188" s="170">
        <f>AI188+'(3) MB_Glaciers_R23p2-5.5km'!AJ188</f>
        <v>-5.8202324519999991</v>
      </c>
      <c r="AK188" s="170">
        <f>AJ188+'(3) MB_Glaciers_R23p2-5.5km'!AK188</f>
        <v>-6.6532889319999988</v>
      </c>
      <c r="AL188" s="170">
        <f>AK188+'(3) MB_Glaciers_R23p2-5.5km'!AL188</f>
        <v>-7.6213235819999987</v>
      </c>
      <c r="AM188" s="170">
        <f>AL188+'(3) MB_Glaciers_R23p2-5.5km'!AM188</f>
        <v>-7.9464465219999987</v>
      </c>
      <c r="AN188" s="170">
        <f>AM188+'(3) MB_Glaciers_R23p2-5.5km'!AN188</f>
        <v>-8.1219628119999978</v>
      </c>
      <c r="AO188" s="170">
        <f>AN188+'(3) MB_Glaciers_R23p2-5.5km'!AO188</f>
        <v>-9.0340568919999971</v>
      </c>
      <c r="AP188" s="170">
        <f>AO188+'(3) MB_Glaciers_R23p2-5.5km'!AP188</f>
        <v>-9.7843127719999963</v>
      </c>
      <c r="AQ188" s="170">
        <f>AP188+'(3) MB_Glaciers_R23p2-5.5km'!AQ188</f>
        <v>-10.428503471999996</v>
      </c>
      <c r="AR188" s="170">
        <f>AQ188+'(3) MB_Glaciers_R23p2-5.5km'!AR188</f>
        <v>-11.371415821999996</v>
      </c>
      <c r="AS188" s="170">
        <f>AR188+'(3) MB_Glaciers_R23p2-5.5km'!AS188</f>
        <v>-12.137431941999996</v>
      </c>
      <c r="AT188" s="170">
        <f>AS188+'(3) MB_Glaciers_R23p2-5.5km'!AT188</f>
        <v>-12.302743817999996</v>
      </c>
      <c r="AU188" s="170">
        <f>AT188+'(3) MB_Glaciers_R23p2-5.5km'!AU188</f>
        <v>-12.943830057999996</v>
      </c>
      <c r="AV188" s="170">
        <f>AU188+'(3) MB_Glaciers_R23p2-5.5km'!AV188</f>
        <v>-13.184786793999995</v>
      </c>
      <c r="AW188" s="2">
        <f>AV188+'(3) MB_Glaciers_R23p2-5.5km'!AW188</f>
        <v>-13.293541961999995</v>
      </c>
      <c r="BB188" s="2">
        <f>SQRT('(5) year_D_R23p2-5.5km'!BN186^2+'(5) year_D_R23p2-5.5km'!$M186^2)</f>
        <v>0.17001618595301729</v>
      </c>
      <c r="BC188" s="2">
        <f>SQRT(SUMSQ('(3) MB_Glaciers_R23p2-5.5km'!$BD188:BE188))</f>
        <v>0.23086966979786724</v>
      </c>
      <c r="BD188" s="2">
        <f>SQRT(SUMSQ('(3) MB_Glaciers_R23p2-5.5km'!$BD188:BF188))</f>
        <v>0.27173646602557094</v>
      </c>
      <c r="BE188" s="2">
        <f>SQRT(SUMSQ('(3) MB_Glaciers_R23p2-5.5km'!$BD188:BG188))</f>
        <v>0.30164011084106856</v>
      </c>
      <c r="BF188" s="2">
        <f>SQRT(SUMSQ('(3) MB_Glaciers_R23p2-5.5km'!$BD188:BH188))</f>
        <v>0.32434765714055913</v>
      </c>
      <c r="BG188" s="2">
        <f>SQRT(SUMSQ('(3) MB_Glaciers_R23p2-5.5km'!$BD188:BI188))</f>
        <v>0.34195770274304776</v>
      </c>
      <c r="BH188" s="2">
        <f>SQRT(SUMSQ('(3) MB_Glaciers_R23p2-5.5km'!$BD188:BJ188))</f>
        <v>0.35570647564929081</v>
      </c>
      <c r="BI188" s="2">
        <f>SQRT(SUMSQ('(3) MB_Glaciers_R23p2-5.5km'!$BD188:BK188))</f>
        <v>0.36648744382348764</v>
      </c>
      <c r="BJ188" s="2">
        <f>SQRT(SUMSQ('(3) MB_Glaciers_R23p2-5.5km'!$BD188:BL188))</f>
        <v>0.3749545026872293</v>
      </c>
      <c r="BK188" s="2">
        <f>SQRT(SUMSQ('(3) MB_Glaciers_R23p2-5.5km'!$BD188:BM188))</f>
        <v>0.38160635374226004</v>
      </c>
      <c r="BL188" s="2">
        <f>SQRT(SUMSQ('(3) MB_Glaciers_R23p2-5.5km'!$BD188:BN188))</f>
        <v>0.38688073696972997</v>
      </c>
      <c r="BM188" s="2">
        <f>SQRT(SUMSQ('(3) MB_Glaciers_R23p2-5.5km'!$BD188:BO188))</f>
        <v>0.39113791323097274</v>
      </c>
      <c r="BN188" s="2">
        <f>SQRT(SUMSQ('(3) MB_Glaciers_R23p2-5.5km'!$BD188:BP188))</f>
        <v>0.39470323676852814</v>
      </c>
      <c r="BO188" s="2">
        <f>SQRT(SUMSQ('(3) MB_Glaciers_R23p2-5.5km'!$BD188:BQ188))</f>
        <v>0.3980101237500735</v>
      </c>
      <c r="BP188" s="2">
        <f>SQRT(SUMSQ('(3) MB_Glaciers_R23p2-5.5km'!$BD188:BR188))</f>
        <v>0.40058033405134741</v>
      </c>
      <c r="BQ188" s="2">
        <f>SQRT(SUMSQ('(3) MB_Glaciers_R23p2-5.5km'!$BD188:BS188))</f>
        <v>0.40323885400609671</v>
      </c>
      <c r="BR188" s="2">
        <f>SQRT(SUMSQ('(3) MB_Glaciers_R23p2-5.5km'!$BD188:BT188))</f>
        <v>0.40586070891377218</v>
      </c>
      <c r="BS188" s="2">
        <f>SQRT(SUMSQ('(3) MB_Glaciers_R23p2-5.5km'!$BD188:BU188))</f>
        <v>0.4083760200669489</v>
      </c>
      <c r="BT188" s="2">
        <f>SQRT(SUMSQ('(3) MB_Glaciers_R23p2-5.5km'!$BD188:BV188))</f>
        <v>0.41108937231974085</v>
      </c>
      <c r="BU188" s="2">
        <f>SQRT(SUMSQ('(3) MB_Glaciers_R23p2-5.5km'!$BD188:BW188))</f>
        <v>0.41455706313294732</v>
      </c>
      <c r="BV188" s="2">
        <f>SQRT(SUMSQ('(3) MB_Glaciers_R23p2-5.5km'!$BD188:BX188))</f>
        <v>0.41874597667282137</v>
      </c>
      <c r="BW188" s="2">
        <f>SQRT(SUMSQ('(3) MB_Glaciers_R23p2-5.5km'!$BD188:BY188))</f>
        <v>0.42275233502576393</v>
      </c>
      <c r="BX188" s="2">
        <f>SQRT(SUMSQ('(3) MB_Glaciers_R23p2-5.5km'!$BD188:BZ188))</f>
        <v>0.42607375226545419</v>
      </c>
      <c r="BY188" s="2">
        <f>SQRT(SUMSQ('(3) MB_Glaciers_R23p2-5.5km'!$BD188:CA188))</f>
        <v>0.42945123221684295</v>
      </c>
      <c r="BZ188" s="2">
        <f>SQRT(SUMSQ('(3) MB_Glaciers_R23p2-5.5km'!$BD188:CB188))</f>
        <v>0.43244398852757981</v>
      </c>
      <c r="CA188" s="2">
        <f>SQRT(SUMSQ('(3) MB_Glaciers_R23p2-5.5km'!$BD188:CC188))</f>
        <v>0.43502413416385205</v>
      </c>
      <c r="CB188" s="2">
        <f>SQRT(SUMSQ('(3) MB_Glaciers_R23p2-5.5km'!$BD188:CD188))</f>
        <v>0.43752795529914773</v>
      </c>
      <c r="CC188" s="2">
        <f>SQRT(SUMSQ('(3) MB_Glaciers_R23p2-5.5km'!$BD188:CE188))</f>
        <v>0.44002097497599063</v>
      </c>
      <c r="CD188" s="2">
        <f>SQRT(SUMSQ('(3) MB_Glaciers_R23p2-5.5km'!$BD188:CF188))</f>
        <v>0.44230891649371479</v>
      </c>
      <c r="CE188" s="2">
        <f>SQRT(SUMSQ('(3) MB_Glaciers_R23p2-5.5km'!$BD188:CG188))</f>
        <v>0.44424838936887773</v>
      </c>
      <c r="CF188" s="2">
        <f>SQRT(SUMSQ('(3) MB_Glaciers_R23p2-5.5km'!$BD188:CH188))</f>
        <v>0.44620678127834523</v>
      </c>
      <c r="CG188" s="2">
        <f>SQRT(SUMSQ('(3) MB_Glaciers_R23p2-5.5km'!$BD188:CI188))</f>
        <v>0.44824501574844061</v>
      </c>
      <c r="CH188" s="2">
        <f>SQRT(SUMSQ('(3) MB_Glaciers_R23p2-5.5km'!$BD188:CJ188))</f>
        <v>0.45026977119497064</v>
      </c>
      <c r="CI188" s="2">
        <f>SQRT(SUMSQ('(3) MB_Glaciers_R23p2-5.5km'!$BD188:CK188))</f>
        <v>0.45218857701408405</v>
      </c>
      <c r="CJ188" s="2">
        <f>SQRT(SUMSQ('(3) MB_Glaciers_R23p2-5.5km'!$BD188:CL188))</f>
        <v>0.45429008273813215</v>
      </c>
      <c r="CK188" s="2">
        <f>SQRT(SUMSQ('(3) MB_Glaciers_R23p2-5.5km'!$BD188:CM188))</f>
        <v>0.45593721078753813</v>
      </c>
      <c r="CL188" s="2">
        <f>SQRT(SUMSQ('(3) MB_Glaciers_R23p2-5.5km'!$BD188:CN188))</f>
        <v>0.45758399930445764</v>
      </c>
      <c r="CM188" s="2">
        <f>SQRT(SUMSQ('(3) MB_Glaciers_R23p2-5.5km'!$BD188:CO188))</f>
        <v>0.45899339854097426</v>
      </c>
      <c r="CN188" s="2">
        <f>SQRT(SUMSQ('(3) MB_Glaciers_R23p2-5.5km'!$BD188:CP188))</f>
        <v>0.46050927851062234</v>
      </c>
      <c r="CO188" s="2">
        <f>SQRT(SUMSQ('(3) MB_Glaciers_R23p2-5.5km'!$BD188:CQ188))</f>
        <v>0.46222919101162663</v>
      </c>
      <c r="CP188" s="2">
        <f>SQRT(SUMSQ('(3) MB_Glaciers_R23p2-5.5km'!$BD188:CR188))</f>
        <v>0.46397533153136628</v>
      </c>
      <c r="CQ188" s="2">
        <f>SQRT(SUMSQ('(3) MB_Glaciers_R23p2-5.5km'!$BD188:CS188))</f>
        <v>0.46575594014972127</v>
      </c>
      <c r="CR188" s="2">
        <f>SQRT(SUMSQ('(3) MB_Glaciers_R23p2-5.5km'!$BD188:CT188))</f>
        <v>0.46738849552184619</v>
      </c>
      <c r="CS188" s="2">
        <f>SQRT(SUMSQ('(3) MB_Glaciers_R23p2-5.5km'!$BD188:CU188))</f>
        <v>0.46887962051297105</v>
      </c>
      <c r="CT188" s="2">
        <f>SQRT(SUMSQ('(3) MB_Glaciers_R23p2-5.5km'!$BD188:CV188))</f>
        <v>0.47029697740492538</v>
      </c>
      <c r="CU188" s="2">
        <f>SQRT(SUMSQ('(3) MB_Glaciers_R23p2-5.5km'!$BD188:CW188))</f>
        <v>0.47169542011572396</v>
      </c>
      <c r="CV188" s="2">
        <f>SQRT(SUMSQ('(3) MB_Glaciers_R23p2-5.5km'!$BD188:CX188))</f>
        <v>0.4730937726463762</v>
      </c>
    </row>
    <row r="189" spans="1:100" x14ac:dyDescent="0.2">
      <c r="A189" s="169" t="s">
        <v>49</v>
      </c>
      <c r="B189" s="3" t="s">
        <v>243</v>
      </c>
      <c r="C189" s="170">
        <f>'(3) MB_Glaciers_R23p2-5.5km'!C189</f>
        <v>0.50140000000000007</v>
      </c>
      <c r="D189" s="170">
        <f>C189+'(3) MB_Glaciers_R23p2-5.5km'!D189</f>
        <v>0.67280000000000006</v>
      </c>
      <c r="E189" s="170">
        <f>D189+'(3) MB_Glaciers_R23p2-5.5km'!E189</f>
        <v>0.71420000000000006</v>
      </c>
      <c r="F189" s="170">
        <f>E189+'(3) MB_Glaciers_R23p2-5.5km'!F189</f>
        <v>0.7056</v>
      </c>
      <c r="G189" s="170">
        <f>F189+'(3) MB_Glaciers_R23p2-5.5km'!G189</f>
        <v>0.95700000000000007</v>
      </c>
      <c r="H189" s="170">
        <f>G189+'(3) MB_Glaciers_R23p2-5.5km'!H189</f>
        <v>1.0384000000000002</v>
      </c>
      <c r="I189" s="170">
        <f>H189+'(3) MB_Glaciers_R23p2-5.5km'!I189</f>
        <v>1.2398000000000002</v>
      </c>
      <c r="J189" s="170">
        <f>I189+'(3) MB_Glaciers_R23p2-5.5km'!J189</f>
        <v>1.0712000000000002</v>
      </c>
      <c r="K189" s="170">
        <f>J189+'(3) MB_Glaciers_R23p2-5.5km'!K189</f>
        <v>1.1326000000000001</v>
      </c>
      <c r="L189" s="170">
        <f>K189+'(3) MB_Glaciers_R23p2-5.5km'!L189</f>
        <v>0.77400000000000002</v>
      </c>
      <c r="M189" s="170">
        <f>L189+'(3) MB_Glaciers_R23p2-5.5km'!M189</f>
        <v>0.64539999999999997</v>
      </c>
      <c r="N189" s="170">
        <f>M189+'(3) MB_Glaciers_R23p2-5.5km'!N189</f>
        <v>0.46679999999999999</v>
      </c>
      <c r="O189" s="170">
        <f>N189+'(3) MB_Glaciers_R23p2-5.5km'!O189</f>
        <v>0.70819999999999994</v>
      </c>
      <c r="P189" s="170">
        <f>O189+'(3) MB_Glaciers_R23p2-5.5km'!P189</f>
        <v>0.95960000000000001</v>
      </c>
      <c r="Q189" s="170">
        <f>P189+'(3) MB_Glaciers_R23p2-5.5km'!Q189</f>
        <v>1.0185224000000002</v>
      </c>
      <c r="R189" s="170">
        <f>Q189+'(3) MB_Glaciers_R23p2-5.5km'!R189</f>
        <v>1.4103830000000002</v>
      </c>
      <c r="S189" s="170">
        <f>R189+'(3) MB_Glaciers_R23p2-5.5km'!S189</f>
        <v>1.3110010000000001</v>
      </c>
      <c r="T189" s="170">
        <f>S189+'(3) MB_Glaciers_R23p2-5.5km'!T189</f>
        <v>1.1259400000000002</v>
      </c>
      <c r="U189" s="170">
        <f>T189+'(3) MB_Glaciers_R23p2-5.5km'!U189</f>
        <v>0.98337280000000016</v>
      </c>
      <c r="V189" s="170">
        <f>U189+'(3) MB_Glaciers_R23p2-5.5km'!V189</f>
        <v>0.99345580000000022</v>
      </c>
      <c r="W189" s="170">
        <f>V189+'(3) MB_Glaciers_R23p2-5.5km'!W189</f>
        <v>0.77631300000000025</v>
      </c>
      <c r="X189" s="170">
        <f>W189+'(3) MB_Glaciers_R23p2-5.5km'!X189</f>
        <v>0.62088200000000027</v>
      </c>
      <c r="Y189" s="170">
        <f>X189+'(3) MB_Glaciers_R23p2-5.5km'!Y189</f>
        <v>0.71678420000000032</v>
      </c>
      <c r="Z189" s="170">
        <f>Y189+'(3) MB_Glaciers_R23p2-5.5km'!Z189</f>
        <v>0.24913880000000033</v>
      </c>
      <c r="AA189" s="170">
        <f>Z189+'(3) MB_Glaciers_R23p2-5.5km'!AA189</f>
        <v>7.9806400000000388E-2</v>
      </c>
      <c r="AB189" s="170">
        <f>AA189+'(3) MB_Glaciers_R23p2-5.5km'!AB189</f>
        <v>-0.26352559999999958</v>
      </c>
      <c r="AC189" s="170">
        <f>AB189+'(3) MB_Glaciers_R23p2-5.5km'!AC189</f>
        <v>-0.70345019999999947</v>
      </c>
      <c r="AD189" s="170">
        <f>AC189+'(3) MB_Glaciers_R23p2-5.5km'!AD189</f>
        <v>-1.1061403999999995</v>
      </c>
      <c r="AE189" s="170">
        <f>AD189+'(3) MB_Glaciers_R23p2-5.5km'!AE189</f>
        <v>-1.3670119999999994</v>
      </c>
      <c r="AF189" s="170">
        <f>AE189+'(3) MB_Glaciers_R23p2-5.5km'!AF189</f>
        <v>-1.6188629999999993</v>
      </c>
      <c r="AG189" s="170">
        <f>AF189+'(3) MB_Glaciers_R23p2-5.5km'!AG189</f>
        <v>-1.9728291999999992</v>
      </c>
      <c r="AH189" s="170">
        <f>AG189+'(3) MB_Glaciers_R23p2-5.5km'!AH189</f>
        <v>-1.5716265999999992</v>
      </c>
      <c r="AI189" s="170">
        <f>AH189+'(3) MB_Glaciers_R23p2-5.5km'!AI189</f>
        <v>-1.8752551999999991</v>
      </c>
      <c r="AJ189" s="170">
        <f>AI189+'(3) MB_Glaciers_R23p2-5.5km'!AJ189</f>
        <v>-2.7647591999999994</v>
      </c>
      <c r="AK189" s="170">
        <f>AJ189+'(3) MB_Glaciers_R23p2-5.5km'!AK189</f>
        <v>-3.7008395999999992</v>
      </c>
      <c r="AL189" s="170">
        <f>AK189+'(3) MB_Glaciers_R23p2-5.5km'!AL189</f>
        <v>-4.4942287999999992</v>
      </c>
      <c r="AM189" s="170">
        <f>AL189+'(3) MB_Glaciers_R23p2-5.5km'!AM189</f>
        <v>-4.9703177999999992</v>
      </c>
      <c r="AN189" s="170">
        <f>AM189+'(3) MB_Glaciers_R23p2-5.5km'!AN189</f>
        <v>-5.2671639999999993</v>
      </c>
      <c r="AO189" s="170">
        <f>AN189+'(3) MB_Glaciers_R23p2-5.5km'!AO189</f>
        <v>-5.9941665999999998</v>
      </c>
      <c r="AP189" s="170">
        <f>AO189+'(3) MB_Glaciers_R23p2-5.5km'!AP189</f>
        <v>-6.6021485999999996</v>
      </c>
      <c r="AQ189" s="170">
        <f>AP189+'(3) MB_Glaciers_R23p2-5.5km'!AQ189</f>
        <v>-7.1819577999999993</v>
      </c>
      <c r="AR189" s="170">
        <f>AQ189+'(3) MB_Glaciers_R23p2-5.5km'!AR189</f>
        <v>-7.8073143999999992</v>
      </c>
      <c r="AS189" s="170">
        <f>AR189+'(3) MB_Glaciers_R23p2-5.5km'!AS189</f>
        <v>-8.2841443999999989</v>
      </c>
      <c r="AT189" s="170">
        <f>AS189+'(3) MB_Glaciers_R23p2-5.5km'!AT189</f>
        <v>-8.6314187999999987</v>
      </c>
      <c r="AU189" s="170">
        <f>AT189+'(3) MB_Glaciers_R23p2-5.5km'!AU189</f>
        <v>-9.0168001999999987</v>
      </c>
      <c r="AV189" s="170">
        <f>AU189+'(3) MB_Glaciers_R23p2-5.5km'!AV189</f>
        <v>-9.1316465999999981</v>
      </c>
      <c r="AW189" s="2">
        <f>AV189+'(3) MB_Glaciers_R23p2-5.5km'!AW189</f>
        <v>-9.2402541999999972</v>
      </c>
      <c r="BB189" s="2">
        <f>SQRT('(5) year_D_R23p2-5.5km'!BN187^2+'(5) year_D_R23p2-5.5km'!$M187^2)</f>
        <v>0.405561096742449</v>
      </c>
      <c r="BC189" s="2">
        <f>SQRT(SUMSQ('(3) MB_Glaciers_R23p2-5.5km'!$BD189:BE189))</f>
        <v>0.5499970230114849</v>
      </c>
      <c r="BD189" s="2">
        <f>SQRT(SUMSQ('(3) MB_Glaciers_R23p2-5.5km'!$BD189:BF189))</f>
        <v>0.64645957807563303</v>
      </c>
      <c r="BE189" s="2">
        <f>SQRT(SUMSQ('(3) MB_Glaciers_R23p2-5.5km'!$BD189:BG189))</f>
        <v>0.71654907085227093</v>
      </c>
      <c r="BF189" s="2">
        <f>SQRT(SUMSQ('(3) MB_Glaciers_R23p2-5.5km'!$BD189:BH189))</f>
        <v>0.76929844096865685</v>
      </c>
      <c r="BG189" s="2">
        <f>SQRT(SUMSQ('(3) MB_Glaciers_R23p2-5.5km'!$BD189:BI189))</f>
        <v>0.80974949333826385</v>
      </c>
      <c r="BH189" s="2">
        <f>SQRT(SUMSQ('(3) MB_Glaciers_R23p2-5.5km'!$BD189:BJ189))</f>
        <v>0.84087089679407134</v>
      </c>
      <c r="BI189" s="2">
        <f>SQRT(SUMSQ('(3) MB_Glaciers_R23p2-5.5km'!$BD189:BK189))</f>
        <v>0.86481346797938241</v>
      </c>
      <c r="BJ189" s="2">
        <f>SQRT(SUMSQ('(3) MB_Glaciers_R23p2-5.5km'!$BD189:BL189))</f>
        <v>0.88315311044824196</v>
      </c>
      <c r="BK189" s="2">
        <f>SQRT(SUMSQ('(3) MB_Glaciers_R23p2-5.5km'!$BD189:BM189))</f>
        <v>0.8970925432487491</v>
      </c>
      <c r="BL189" s="2">
        <f>SQRT(SUMSQ('(3) MB_Glaciers_R23p2-5.5km'!$BD189:BN189))</f>
        <v>0.90768989395432342</v>
      </c>
      <c r="BM189" s="2">
        <f>SQRT(SUMSQ('(3) MB_Glaciers_R23p2-5.5km'!$BD189:BO189))</f>
        <v>0.91581507193921241</v>
      </c>
      <c r="BN189" s="2">
        <f>SQRT(SUMSQ('(3) MB_Glaciers_R23p2-5.5km'!$BD189:BP189))</f>
        <v>0.92231532711379827</v>
      </c>
      <c r="BO189" s="2">
        <f>SQRT(SUMSQ('(3) MB_Glaciers_R23p2-5.5km'!$BD189:BQ189))</f>
        <v>0.92825016986287512</v>
      </c>
      <c r="BP189" s="2">
        <f>SQRT(SUMSQ('(3) MB_Glaciers_R23p2-5.5km'!$BD189:BR189))</f>
        <v>0.93111372692720207</v>
      </c>
      <c r="BQ189" s="2">
        <f>SQRT(SUMSQ('(3) MB_Glaciers_R23p2-5.5km'!$BD189:BS189))</f>
        <v>0.93440245907668973</v>
      </c>
      <c r="BR189" s="2">
        <f>SQRT(SUMSQ('(3) MB_Glaciers_R23p2-5.5km'!$BD189:BT189))</f>
        <v>0.93756525075226749</v>
      </c>
      <c r="BS189" s="2">
        <f>SQRT(SUMSQ('(3) MB_Glaciers_R23p2-5.5km'!$BD189:BU189))</f>
        <v>0.94102041422713867</v>
      </c>
      <c r="BT189" s="2">
        <f>SQRT(SUMSQ('(3) MB_Glaciers_R23p2-5.5km'!$BD189:BV189))</f>
        <v>0.94427663137349083</v>
      </c>
      <c r="BU189" s="2">
        <f>SQRT(SUMSQ('(3) MB_Glaciers_R23p2-5.5km'!$BD189:BW189))</f>
        <v>0.94812663280702936</v>
      </c>
      <c r="BV189" s="2">
        <f>SQRT(SUMSQ('(3) MB_Glaciers_R23p2-5.5km'!$BD189:BX189))</f>
        <v>0.95807667844345223</v>
      </c>
      <c r="BW189" s="2">
        <f>SQRT(SUMSQ('(3) MB_Glaciers_R23p2-5.5km'!$BD189:BY189))</f>
        <v>0.96656507844125561</v>
      </c>
      <c r="BX189" s="2">
        <f>SQRT(SUMSQ('(3) MB_Glaciers_R23p2-5.5km'!$BD189:BZ189))</f>
        <v>0.97320326886322028</v>
      </c>
      <c r="BY189" s="2">
        <f>SQRT(SUMSQ('(3) MB_Glaciers_R23p2-5.5km'!$BD189:CA189))</f>
        <v>0.97690412511077585</v>
      </c>
      <c r="BZ189" s="2">
        <f>SQRT(SUMSQ('(3) MB_Glaciers_R23p2-5.5km'!$BD189:CB189))</f>
        <v>0.98296187488517728</v>
      </c>
      <c r="CA189" s="2">
        <f>SQRT(SUMSQ('(3) MB_Glaciers_R23p2-5.5km'!$BD189:CC189))</f>
        <v>0.99407792325379518</v>
      </c>
      <c r="CB189" s="2">
        <f>SQRT(SUMSQ('(3) MB_Glaciers_R23p2-5.5km'!$BD189:CD189))</f>
        <v>1.0042193464991043</v>
      </c>
      <c r="CC189" s="2">
        <f>SQRT(SUMSQ('(3) MB_Glaciers_R23p2-5.5km'!$BD189:CE189))</f>
        <v>1.0130963821450538</v>
      </c>
      <c r="CD189" s="2">
        <f>SQRT(SUMSQ('(3) MB_Glaciers_R23p2-5.5km'!$BD189:CF189))</f>
        <v>1.0172038208774283</v>
      </c>
      <c r="CE189" s="2">
        <f>SQRT(SUMSQ('(3) MB_Glaciers_R23p2-5.5km'!$BD189:CG189))</f>
        <v>1.0215055062507934</v>
      </c>
      <c r="CF189" s="2">
        <f>SQRT(SUMSQ('(3) MB_Glaciers_R23p2-5.5km'!$BD189:CH189))</f>
        <v>1.026603635899064</v>
      </c>
      <c r="CG189" s="2">
        <f>SQRT(SUMSQ('(3) MB_Glaciers_R23p2-5.5km'!$BD189:CI189))</f>
        <v>1.0324690694709535</v>
      </c>
      <c r="CH189" s="2">
        <f>SQRT(SUMSQ('(3) MB_Glaciers_R23p2-5.5km'!$BD189:CJ189))</f>
        <v>1.0399807007056951</v>
      </c>
      <c r="CI189" s="2">
        <f>SQRT(SUMSQ('(3) MB_Glaciers_R23p2-5.5km'!$BD189:CK189))</f>
        <v>1.0637234293201168</v>
      </c>
      <c r="CJ189" s="2">
        <f>SQRT(SUMSQ('(3) MB_Glaciers_R23p2-5.5km'!$BD189:CL189))</f>
        <v>1.0823335941112644</v>
      </c>
      <c r="CK189" s="2">
        <f>SQRT(SUMSQ('(3) MB_Glaciers_R23p2-5.5km'!$BD189:CM189))</f>
        <v>1.0968940277474415</v>
      </c>
      <c r="CL189" s="2">
        <f>SQRT(SUMSQ('(3) MB_Glaciers_R23p2-5.5km'!$BD189:CN189))</f>
        <v>1.109837410594001</v>
      </c>
      <c r="CM189" s="2">
        <f>SQRT(SUMSQ('(3) MB_Glaciers_R23p2-5.5km'!$BD189:CO189))</f>
        <v>1.1217580504457834</v>
      </c>
      <c r="CN189" s="2">
        <f>SQRT(SUMSQ('(3) MB_Glaciers_R23p2-5.5km'!$BD189:CP189))</f>
        <v>1.1333010412728326</v>
      </c>
      <c r="CO189" s="2">
        <f>SQRT(SUMSQ('(3) MB_Glaciers_R23p2-5.5km'!$BD189:CQ189))</f>
        <v>1.1451684418763175</v>
      </c>
      <c r="CP189" s="2">
        <f>SQRT(SUMSQ('(3) MB_Glaciers_R23p2-5.5km'!$BD189:CR189))</f>
        <v>1.1560908451023699</v>
      </c>
      <c r="CQ189" s="2">
        <f>SQRT(SUMSQ('(3) MB_Glaciers_R23p2-5.5km'!$BD189:CS189))</f>
        <v>1.1658928283842538</v>
      </c>
      <c r="CR189" s="2">
        <f>SQRT(SUMSQ('(3) MB_Glaciers_R23p2-5.5km'!$BD189:CT189))</f>
        <v>1.1737069860753744</v>
      </c>
      <c r="CS189" s="2">
        <f>SQRT(SUMSQ('(3) MB_Glaciers_R23p2-5.5km'!$BD189:CU189))</f>
        <v>1.1819823093705824</v>
      </c>
      <c r="CT189" s="2">
        <f>SQRT(SUMSQ('(3) MB_Glaciers_R23p2-5.5km'!$BD189:CV189))</f>
        <v>1.1901163688698513</v>
      </c>
      <c r="CU189" s="2">
        <f>SQRT(SUMSQ('(3) MB_Glaciers_R23p2-5.5km'!$BD189:CW189))</f>
        <v>1.1985579490753024</v>
      </c>
      <c r="CV189" s="2">
        <f>SQRT(SUMSQ('(3) MB_Glaciers_R23p2-5.5km'!$BD189:CX189))</f>
        <v>1.2082184642965457</v>
      </c>
    </row>
    <row r="190" spans="1:100" x14ac:dyDescent="0.2">
      <c r="A190" s="169" t="s">
        <v>205</v>
      </c>
      <c r="B190" s="3" t="s">
        <v>243</v>
      </c>
      <c r="C190" s="170">
        <f>'(3) MB_Glaciers_R23p2-5.5km'!C190</f>
        <v>0.28999999999999998</v>
      </c>
      <c r="D190" s="170">
        <f>C190+'(3) MB_Glaciers_R23p2-5.5km'!D190</f>
        <v>0.51</v>
      </c>
      <c r="E190" s="170">
        <f>D190+'(3) MB_Glaciers_R23p2-5.5km'!E190</f>
        <v>0.66</v>
      </c>
      <c r="F190" s="170">
        <f>E190+'(3) MB_Glaciers_R23p2-5.5km'!F190</f>
        <v>0.8600000000000001</v>
      </c>
      <c r="G190" s="170">
        <f>F190+'(3) MB_Glaciers_R23p2-5.5km'!G190</f>
        <v>1.0900000000000001</v>
      </c>
      <c r="H190" s="170">
        <f>G190+'(3) MB_Glaciers_R23p2-5.5km'!H190</f>
        <v>1.28</v>
      </c>
      <c r="I190" s="170">
        <f>H190+'(3) MB_Glaciers_R23p2-5.5km'!I190</f>
        <v>1.46</v>
      </c>
      <c r="J190" s="170">
        <f>I190+'(3) MB_Glaciers_R23p2-5.5km'!J190</f>
        <v>1.53</v>
      </c>
      <c r="K190" s="170">
        <f>J190+'(3) MB_Glaciers_R23p2-5.5km'!K190</f>
        <v>1.65</v>
      </c>
      <c r="L190" s="170">
        <f>K190+'(3) MB_Glaciers_R23p2-5.5km'!L190</f>
        <v>1.64</v>
      </c>
      <c r="M190" s="170">
        <f>L190+'(3) MB_Glaciers_R23p2-5.5km'!M190</f>
        <v>1.6199999999999999</v>
      </c>
      <c r="N190" s="170">
        <f>M190+'(3) MB_Glaciers_R23p2-5.5km'!N190</f>
        <v>1.7</v>
      </c>
      <c r="O190" s="170">
        <f>N190+'(3) MB_Glaciers_R23p2-5.5km'!O190</f>
        <v>1.97</v>
      </c>
      <c r="P190" s="170">
        <f>O190+'(3) MB_Glaciers_R23p2-5.5km'!P190</f>
        <v>2.2199999999999998</v>
      </c>
      <c r="Q190" s="170">
        <f>P190+'(3) MB_Glaciers_R23p2-5.5km'!Q190</f>
        <v>2.38</v>
      </c>
      <c r="R190" s="170">
        <f>Q190+'(3) MB_Glaciers_R23p2-5.5km'!R190</f>
        <v>2.66</v>
      </c>
      <c r="S190" s="170">
        <f>R190+'(3) MB_Glaciers_R23p2-5.5km'!S190</f>
        <v>2.72</v>
      </c>
      <c r="T190" s="170">
        <f>S190+'(3) MB_Glaciers_R23p2-5.5km'!T190</f>
        <v>2.74</v>
      </c>
      <c r="U190" s="170">
        <f>T190+'(3) MB_Glaciers_R23p2-5.5km'!U190</f>
        <v>2.6700000000000004</v>
      </c>
      <c r="V190" s="170">
        <f>U190+'(3) MB_Glaciers_R23p2-5.5km'!V190</f>
        <v>2.7900000000000005</v>
      </c>
      <c r="W190" s="170">
        <f>V190+'(3) MB_Glaciers_R23p2-5.5km'!W190</f>
        <v>2.9600000000000004</v>
      </c>
      <c r="X190" s="170">
        <f>W190+'(3) MB_Glaciers_R23p2-5.5km'!X190</f>
        <v>3.1600000000000006</v>
      </c>
      <c r="Y190" s="170">
        <f>X190+'(3) MB_Glaciers_R23p2-5.5km'!Y190</f>
        <v>3.3300000000000005</v>
      </c>
      <c r="Z190" s="170">
        <f>Y190+'(3) MB_Glaciers_R23p2-5.5km'!Z190</f>
        <v>3.2300000000000004</v>
      </c>
      <c r="AA190" s="170">
        <f>Z190+'(3) MB_Glaciers_R23p2-5.5km'!AA190</f>
        <v>3.2700000000000005</v>
      </c>
      <c r="AB190" s="170">
        <f>AA190+'(3) MB_Glaciers_R23p2-5.5km'!AB190</f>
        <v>3.3300000000000005</v>
      </c>
      <c r="AC190" s="170">
        <f>AB190+'(3) MB_Glaciers_R23p2-5.5km'!AC190</f>
        <v>3.3100000000000005</v>
      </c>
      <c r="AD190" s="170">
        <f>AC190+'(3) MB_Glaciers_R23p2-5.5km'!AD190</f>
        <v>3.2800000000000007</v>
      </c>
      <c r="AE190" s="170">
        <f>AD190+'(3) MB_Glaciers_R23p2-5.5km'!AE190</f>
        <v>3.2700000000000009</v>
      </c>
      <c r="AF190" s="170">
        <f>AE190+'(3) MB_Glaciers_R23p2-5.5km'!AF190</f>
        <v>3.2500000000000009</v>
      </c>
      <c r="AG190" s="170">
        <f>AF190+'(3) MB_Glaciers_R23p2-5.5km'!AG190</f>
        <v>3.2200000000000011</v>
      </c>
      <c r="AH190" s="170">
        <f>AG190+'(3) MB_Glaciers_R23p2-5.5km'!AH190</f>
        <v>3.4900000000000011</v>
      </c>
      <c r="AI190" s="170">
        <f>AH190+'(3) MB_Glaciers_R23p2-5.5km'!AI190</f>
        <v>3.5500000000000012</v>
      </c>
      <c r="AJ190" s="170">
        <f>AI190+'(3) MB_Glaciers_R23p2-5.5km'!AJ190</f>
        <v>3.4800000000000013</v>
      </c>
      <c r="AK190" s="170">
        <f>AJ190+'(3) MB_Glaciers_R23p2-5.5km'!AK190</f>
        <v>3.4600000000000013</v>
      </c>
      <c r="AL190" s="170">
        <f>AK190+'(3) MB_Glaciers_R23p2-5.5km'!AL190</f>
        <v>3.3700000000000014</v>
      </c>
      <c r="AM190" s="170">
        <f>AL190+'(3) MB_Glaciers_R23p2-5.5km'!AM190</f>
        <v>3.4100000000000015</v>
      </c>
      <c r="AN190" s="170">
        <f>AM190+'(3) MB_Glaciers_R23p2-5.5km'!AN190</f>
        <v>3.4900000000000015</v>
      </c>
      <c r="AO190" s="170">
        <f>AN190+'(3) MB_Glaciers_R23p2-5.5km'!AO190</f>
        <v>3.3900000000000015</v>
      </c>
      <c r="AP190" s="170">
        <f>AO190+'(3) MB_Glaciers_R23p2-5.5km'!AP190</f>
        <v>3.3500000000000014</v>
      </c>
      <c r="AQ190" s="170">
        <f>AP190+'(3) MB_Glaciers_R23p2-5.5km'!AQ190</f>
        <v>3.3700000000000014</v>
      </c>
      <c r="AR190" s="170">
        <f>AQ190+'(3) MB_Glaciers_R23p2-5.5km'!AR190</f>
        <v>3.3300000000000014</v>
      </c>
      <c r="AS190" s="170">
        <f>AR190+'(3) MB_Glaciers_R23p2-5.5km'!AS190</f>
        <v>3.2900000000000014</v>
      </c>
      <c r="AT190" s="170">
        <f>AS190+'(3) MB_Glaciers_R23p2-5.5km'!AT190</f>
        <v>3.3700000000000014</v>
      </c>
      <c r="AU190" s="170">
        <f>AT190+'(3) MB_Glaciers_R23p2-5.5km'!AU190</f>
        <v>3.3200000000000016</v>
      </c>
      <c r="AV190" s="170">
        <f>AU190+'(3) MB_Glaciers_R23p2-5.5km'!AV190</f>
        <v>3.4400000000000017</v>
      </c>
      <c r="AW190" s="2">
        <f>AV190+'(3) MB_Glaciers_R23p2-5.5km'!AW190</f>
        <v>3.5200000000000018</v>
      </c>
      <c r="BB190" s="2">
        <f>SQRT('(5) year_D_R23p2-5.5km'!BN188^2+'(5) year_D_R23p2-5.5km'!$M188^2)</f>
        <v>2.7539779162226298E-3</v>
      </c>
      <c r="BC190" s="2">
        <f>SQRT(SUMSQ('(3) MB_Glaciers_R23p2-5.5km'!$BD190:BE190))</f>
        <v>3.8947129195980382E-3</v>
      </c>
      <c r="BD190" s="2">
        <f>SQRT(SUMSQ('(3) MB_Glaciers_R23p2-5.5km'!$BD190:BF190))</f>
        <v>4.7700296738202594E-3</v>
      </c>
      <c r="BE190" s="2">
        <f>SQRT(SUMSQ('(3) MB_Glaciers_R23p2-5.5km'!$BD190:BG190))</f>
        <v>5.5079558324452596E-3</v>
      </c>
      <c r="BF190" s="2">
        <f>SQRT(SUMSQ('(3) MB_Glaciers_R23p2-5.5km'!$BD190:BH190))</f>
        <v>6.1580818292070209E-3</v>
      </c>
      <c r="BG190" s="2">
        <f>SQRT(SUMSQ('(3) MB_Glaciers_R23p2-5.5km'!$BD190:BI190))</f>
        <v>6.7458406576387225E-3</v>
      </c>
      <c r="BH190" s="2">
        <f>SQRT(SUMSQ('(3) MB_Glaciers_R23p2-5.5km'!$BD190:BJ190))</f>
        <v>7.2863406824889522E-3</v>
      </c>
      <c r="BI190" s="2">
        <f>SQRT(SUMSQ('(3) MB_Glaciers_R23p2-5.5km'!$BD190:BK190))</f>
        <v>7.7894258391960763E-3</v>
      </c>
      <c r="BJ190" s="2">
        <f>SQRT(SUMSQ('(3) MB_Glaciers_R23p2-5.5km'!$BD190:BL190))</f>
        <v>8.2619337486678889E-3</v>
      </c>
      <c r="BK190" s="2">
        <f>SQRT(SUMSQ('(3) MB_Glaciers_R23p2-5.5km'!$BD190:BM190))</f>
        <v>8.7088428410678868E-3</v>
      </c>
      <c r="BL190" s="2">
        <f>SQRT(SUMSQ('(3) MB_Glaciers_R23p2-5.5km'!$BD190:BN190))</f>
        <v>9.133911429035281E-3</v>
      </c>
      <c r="BM190" s="2">
        <f>SQRT(SUMSQ('(3) MB_Glaciers_R23p2-5.5km'!$BD190:BO190))</f>
        <v>9.5400593476405188E-3</v>
      </c>
      <c r="BN190" s="2">
        <f>SQRT(SUMSQ('(3) MB_Glaciers_R23p2-5.5km'!$BD190:BP190))</f>
        <v>9.9296085884361621E-3</v>
      </c>
      <c r="BO190" s="2">
        <f>SQRT(SUMSQ('(3) MB_Glaciers_R23p2-5.5km'!$BD190:BQ190))</f>
        <v>1.0304441813246709E-2</v>
      </c>
      <c r="BP190" s="2">
        <f>SQRT(SUMSQ('(3) MB_Glaciers_R23p2-5.5km'!$BD190:BR190))</f>
        <v>1.066611060535325E-2</v>
      </c>
      <c r="BQ190" s="2">
        <f>SQRT(SUMSQ('(3) MB_Glaciers_R23p2-5.5km'!$BD190:BS190))</f>
        <v>1.1015911664890519E-2</v>
      </c>
      <c r="BR190" s="2">
        <f>SQRT(SUMSQ('(3) MB_Glaciers_R23p2-5.5km'!$BD190:BT190))</f>
        <v>1.1354941839204328E-2</v>
      </c>
      <c r="BS190" s="2">
        <f>SQRT(SUMSQ('(3) MB_Glaciers_R23p2-5.5km'!$BD190:BU190))</f>
        <v>1.1684138758794115E-2</v>
      </c>
      <c r="BT190" s="2">
        <f>SQRT(SUMSQ('(3) MB_Glaciers_R23p2-5.5km'!$BD190:BV190))</f>
        <v>1.2004311429557166E-2</v>
      </c>
      <c r="BU190" s="2">
        <f>SQRT(SUMSQ('(3) MB_Glaciers_R23p2-5.5km'!$BD190:BW190))</f>
        <v>1.2316163658414042E-2</v>
      </c>
      <c r="BV190" s="2">
        <f>SQRT(SUMSQ('(3) MB_Glaciers_R23p2-5.5km'!$BD190:BX190))</f>
        <v>1.2620312263326954E-2</v>
      </c>
      <c r="BW190" s="2">
        <f>SQRT(SUMSQ('(3) MB_Glaciers_R23p2-5.5km'!$BD190:BY190))</f>
        <v>1.2917301420456311E-2</v>
      </c>
      <c r="BX190" s="2">
        <f>SQRT(SUMSQ('(3) MB_Glaciers_R23p2-5.5km'!$BD190:BZ190))</f>
        <v>1.3207614105127564E-2</v>
      </c>
      <c r="BY190" s="2">
        <f>SQRT(SUMSQ('(3) MB_Glaciers_R23p2-5.5km'!$BD190:CA190))</f>
        <v>1.3491681315277445E-2</v>
      </c>
      <c r="BZ190" s="2">
        <f>SQRT(SUMSQ('(3) MB_Glaciers_R23p2-5.5km'!$BD190:CB190))</f>
        <v>1.3769889581113149E-2</v>
      </c>
      <c r="CA190" s="2">
        <f>SQRT(SUMSQ('(3) MB_Glaciers_R23p2-5.5km'!$BD190:CC190))</f>
        <v>1.4042587134822785E-2</v>
      </c>
      <c r="CB190" s="2">
        <f>SQRT(SUMSQ('(3) MB_Glaciers_R23p2-5.5km'!$BD190:CD190))</f>
        <v>1.4310089021460779E-2</v>
      </c>
      <c r="CC190" s="2">
        <f>SQRT(SUMSQ('(3) MB_Glaciers_R23p2-5.5km'!$BD190:CE190))</f>
        <v>1.4572681364977904E-2</v>
      </c>
      <c r="CD190" s="2">
        <f>SQRT(SUMSQ('(3) MB_Glaciers_R23p2-5.5km'!$BD190:CF190))</f>
        <v>1.4830624954067721E-2</v>
      </c>
      <c r="CE190" s="2">
        <f>SQRT(SUMSQ('(3) MB_Glaciers_R23p2-5.5km'!$BD190:CG190))</f>
        <v>1.508415827586207E-2</v>
      </c>
      <c r="CF190" s="2">
        <f>SQRT(SUMSQ('(3) MB_Glaciers_R23p2-5.5km'!$BD190:CH190))</f>
        <v>1.5333500097965242E-2</v>
      </c>
      <c r="CG190" s="2">
        <f>SQRT(SUMSQ('(3) MB_Glaciers_R23p2-5.5km'!$BD190:CI190))</f>
        <v>1.5578851678392153E-2</v>
      </c>
      <c r="CH190" s="2">
        <f>SQRT(SUMSQ('(3) MB_Glaciers_R23p2-5.5km'!$BD190:CJ190))</f>
        <v>1.5820398666923155E-2</v>
      </c>
      <c r="CI190" s="2">
        <f>SQRT(SUMSQ('(3) MB_Glaciers_R23p2-5.5km'!$BD190:CK190))</f>
        <v>1.6058312748960454E-2</v>
      </c>
      <c r="CJ190" s="2">
        <f>SQRT(SUMSQ('(3) MB_Glaciers_R23p2-5.5km'!$BD190:CL190))</f>
        <v>1.6292753073267507E-2</v>
      </c>
      <c r="CK190" s="2">
        <f>SQRT(SUMSQ('(3) MB_Glaciers_R23p2-5.5km'!$BD190:CM190))</f>
        <v>1.6523867497335778E-2</v>
      </c>
      <c r="CL190" s="2">
        <f>SQRT(SUMSQ('(3) MB_Glaciers_R23p2-5.5km'!$BD190:CN190))</f>
        <v>1.6751793678067783E-2</v>
      </c>
      <c r="CM190" s="2">
        <f>SQRT(SUMSQ('(3) MB_Glaciers_R23p2-5.5km'!$BD190:CO190))</f>
        <v>1.69766600306301E-2</v>
      </c>
      <c r="CN190" s="2">
        <f>SQRT(SUMSQ('(3) MB_Glaciers_R23p2-5.5km'!$BD190:CP190))</f>
        <v>1.7198586574443713E-2</v>
      </c>
      <c r="CO190" s="2">
        <f>SQRT(SUMSQ('(3) MB_Glaciers_R23p2-5.5km'!$BD190:CQ190))</f>
        <v>1.7417685682135774E-2</v>
      </c>
      <c r="CP190" s="2">
        <f>SQRT(SUMSQ('(3) MB_Glaciers_R23p2-5.5km'!$BD190:CR190))</f>
        <v>1.7634062744719931E-2</v>
      </c>
      <c r="CQ190" s="2">
        <f>SQRT(SUMSQ('(3) MB_Glaciers_R23p2-5.5km'!$BD190:CS190))</f>
        <v>1.7847816764180468E-2</v>
      </c>
      <c r="CR190" s="2">
        <f>SQRT(SUMSQ('(3) MB_Glaciers_R23p2-5.5km'!$BD190:CT190))</f>
        <v>1.8059040882915219E-2</v>
      </c>
      <c r="CS190" s="2">
        <f>SQRT(SUMSQ('(3) MB_Glaciers_R23p2-5.5km'!$BD190:CU190))</f>
        <v>1.8267822858070562E-2</v>
      </c>
      <c r="CT190" s="2">
        <f>SQRT(SUMSQ('(3) MB_Glaciers_R23p2-5.5km'!$BD190:CV190))</f>
        <v>1.8474245487621062E-2</v>
      </c>
      <c r="CU190" s="2">
        <f>SQRT(SUMSQ('(3) MB_Glaciers_R23p2-5.5km'!$BD190:CW190))</f>
        <v>1.8678386994061588E-2</v>
      </c>
      <c r="CV190" s="2">
        <f>SQRT(SUMSQ('(3) MB_Glaciers_R23p2-5.5km'!$BD190:CX190))</f>
        <v>1.8880321370754554E-2</v>
      </c>
    </row>
    <row r="191" spans="1:100" x14ac:dyDescent="0.2">
      <c r="A191" s="169" t="s">
        <v>339</v>
      </c>
      <c r="B191" s="3" t="s">
        <v>243</v>
      </c>
      <c r="C191" s="170">
        <f>'(3) MB_Glaciers_R23p2-5.5km'!C191</f>
        <v>0.19</v>
      </c>
      <c r="D191" s="170">
        <f>C191+'(3) MB_Glaciers_R23p2-5.5km'!D191</f>
        <v>0.3</v>
      </c>
      <c r="E191" s="170">
        <f>D191+'(3) MB_Glaciers_R23p2-5.5km'!E191</f>
        <v>0.31</v>
      </c>
      <c r="F191" s="170">
        <f>E191+'(3) MB_Glaciers_R23p2-5.5km'!F191</f>
        <v>0.28000000000000003</v>
      </c>
      <c r="G191" s="170">
        <f>F191+'(3) MB_Glaciers_R23p2-5.5km'!G191</f>
        <v>0.35000000000000003</v>
      </c>
      <c r="H191" s="170">
        <f>G191+'(3) MB_Glaciers_R23p2-5.5km'!H191</f>
        <v>0.37000000000000005</v>
      </c>
      <c r="I191" s="170">
        <f>H191+'(3) MB_Glaciers_R23p2-5.5km'!I191</f>
        <v>0.44000000000000006</v>
      </c>
      <c r="J191" s="170">
        <f>I191+'(3) MB_Glaciers_R23p2-5.5km'!J191</f>
        <v>0.33000000000000007</v>
      </c>
      <c r="K191" s="170">
        <f>J191+'(3) MB_Glaciers_R23p2-5.5km'!K191</f>
        <v>0.31000000000000005</v>
      </c>
      <c r="L191" s="170">
        <f>K191+'(3) MB_Glaciers_R23p2-5.5km'!L191</f>
        <v>0.10000000000000003</v>
      </c>
      <c r="M191" s="170">
        <f>L191+'(3) MB_Glaciers_R23p2-5.5km'!M191</f>
        <v>-2.9999999999999971E-2</v>
      </c>
      <c r="N191" s="170">
        <f>M191+'(3) MB_Glaciers_R23p2-5.5km'!N191</f>
        <v>-0.11999999999999997</v>
      </c>
      <c r="O191" s="170">
        <f>N191+'(3) MB_Glaciers_R23p2-5.5km'!O191</f>
        <v>-9.9999999999999672E-3</v>
      </c>
      <c r="P191" s="170">
        <f>O191+'(3) MB_Glaciers_R23p2-5.5km'!P191</f>
        <v>7.0000000000000034E-2</v>
      </c>
      <c r="Q191" s="170">
        <f>P191+'(3) MB_Glaciers_R23p2-5.5km'!Q191</f>
        <v>1.3980000000000034E-2</v>
      </c>
      <c r="R191" s="170">
        <f>Q191+'(3) MB_Glaciers_R23p2-5.5km'!R191</f>
        <v>0.15774000000000005</v>
      </c>
      <c r="S191" s="170">
        <f>R191+'(3) MB_Glaciers_R23p2-5.5km'!S191</f>
        <v>3.7140000000000048E-2</v>
      </c>
      <c r="T191" s="170">
        <f>S191+'(3) MB_Glaciers_R23p2-5.5km'!T191</f>
        <v>-0.15090999999999993</v>
      </c>
      <c r="U191" s="170">
        <f>T191+'(3) MB_Glaciers_R23p2-5.5km'!U191</f>
        <v>-0.36852999999999991</v>
      </c>
      <c r="V191" s="170">
        <f>U191+'(3) MB_Glaciers_R23p2-5.5km'!V191</f>
        <v>-0.4653799999999999</v>
      </c>
      <c r="W191" s="170">
        <f>V191+'(3) MB_Glaciers_R23p2-5.5km'!W191</f>
        <v>-0.53352999999999995</v>
      </c>
      <c r="X191" s="170">
        <f>W191+'(3) MB_Glaciers_R23p2-5.5km'!X191</f>
        <v>-0.53000999999999998</v>
      </c>
      <c r="Y191" s="170">
        <f>X191+'(3) MB_Glaciers_R23p2-5.5km'!Y191</f>
        <v>-0.51483000000000001</v>
      </c>
      <c r="Z191" s="170">
        <f>Y191+'(3) MB_Glaciers_R23p2-5.5km'!Z191</f>
        <v>-0.78854000000000002</v>
      </c>
      <c r="AA191" s="170">
        <f>Z191+'(3) MB_Glaciers_R23p2-5.5km'!AA191</f>
        <v>-0.92115000000000002</v>
      </c>
      <c r="AB191" s="170">
        <f>AA191+'(3) MB_Glaciers_R23p2-5.5km'!AB191</f>
        <v>-1.04939</v>
      </c>
      <c r="AC191" s="170">
        <f>AB191+'(3) MB_Glaciers_R23p2-5.5km'!AC191</f>
        <v>-1.2670400000000002</v>
      </c>
      <c r="AD191" s="170">
        <f>AC191+'(3) MB_Glaciers_R23p2-5.5km'!AD191</f>
        <v>-1.4900500000000001</v>
      </c>
      <c r="AE191" s="170">
        <f>AD191+'(3) MB_Glaciers_R23p2-5.5km'!AE191</f>
        <v>-1.68181</v>
      </c>
      <c r="AF191" s="170">
        <f>AE191+'(3) MB_Glaciers_R23p2-5.5km'!AF191</f>
        <v>-1.85344</v>
      </c>
      <c r="AG191" s="170">
        <f>AF191+'(3) MB_Glaciers_R23p2-5.5km'!AG191</f>
        <v>-2.1135799999999998</v>
      </c>
      <c r="AH191" s="170">
        <f>AG191+'(3) MB_Glaciers_R23p2-5.5km'!AH191</f>
        <v>-1.9152499999999999</v>
      </c>
      <c r="AI191" s="170">
        <f>AH191+'(3) MB_Glaciers_R23p2-5.5km'!AI191</f>
        <v>-2.0584499999999997</v>
      </c>
      <c r="AJ191" s="170">
        <f>AI191+'(3) MB_Glaciers_R23p2-5.5km'!AJ191</f>
        <v>-2.2929099999999996</v>
      </c>
      <c r="AK191" s="170">
        <f>AJ191+'(3) MB_Glaciers_R23p2-5.5km'!AK191</f>
        <v>-2.5486299999999997</v>
      </c>
      <c r="AL191" s="170">
        <f>AK191+'(3) MB_Glaciers_R23p2-5.5km'!AL191</f>
        <v>-2.8121699999999996</v>
      </c>
      <c r="AM191" s="170">
        <f>AL191+'(3) MB_Glaciers_R23p2-5.5km'!AM191</f>
        <v>-2.9348299999999998</v>
      </c>
      <c r="AN191" s="170">
        <f>AM191+'(3) MB_Glaciers_R23p2-5.5km'!AN191</f>
        <v>-3.0095499999999999</v>
      </c>
      <c r="AO191" s="170">
        <f>AN191+'(3) MB_Glaciers_R23p2-5.5km'!AO191</f>
        <v>-3.26294</v>
      </c>
      <c r="AP191" s="170">
        <f>AO191+'(3) MB_Glaciers_R23p2-5.5km'!AP191</f>
        <v>-3.4560200000000001</v>
      </c>
      <c r="AQ191" s="170">
        <f>AP191+'(3) MB_Glaciers_R23p2-5.5km'!AQ191</f>
        <v>-3.6098400000000002</v>
      </c>
      <c r="AR191" s="170">
        <f>AQ191+'(3) MB_Glaciers_R23p2-5.5km'!AR191</f>
        <v>-3.8334700000000002</v>
      </c>
      <c r="AS191" s="170">
        <f>AR191+'(3) MB_Glaciers_R23p2-5.5km'!AS191</f>
        <v>-4.00631</v>
      </c>
      <c r="AT191" s="170">
        <f>AS191+'(3) MB_Glaciers_R23p2-5.5km'!AT191</f>
        <v>-4.0789299999999997</v>
      </c>
      <c r="AU191" s="170">
        <f>AT191+'(3) MB_Glaciers_R23p2-5.5km'!AU191</f>
        <v>-4.2311899999999998</v>
      </c>
      <c r="AV191" s="170">
        <f>AU191+'(3) MB_Glaciers_R23p2-5.5km'!AV191</f>
        <v>-4.2529699999999995</v>
      </c>
      <c r="AW191" s="2">
        <f>AV191+'(3) MB_Glaciers_R23p2-5.5km'!AW191</f>
        <v>-4.2050899999999993</v>
      </c>
      <c r="BB191" s="2">
        <f>SQRT('(5) year_D_R23p2-5.5km'!BN189^2+'(5) year_D_R23p2-5.5km'!$M189^2)</f>
        <v>1.6079281163374651E-2</v>
      </c>
      <c r="BC191" s="2">
        <f>SQRT(SUMSQ('(3) MB_Glaciers_R23p2-5.5km'!$BD191:BE191))</f>
        <v>2.2216258613018035E-2</v>
      </c>
      <c r="BD191" s="2">
        <f>SQRT(SUMSQ('(3) MB_Glaciers_R23p2-5.5km'!$BD191:BF191))</f>
        <v>2.6605649279005907E-2</v>
      </c>
      <c r="BE191" s="2">
        <f>SQRT(SUMSQ('(3) MB_Glaciers_R23p2-5.5km'!$BD191:BG191))</f>
        <v>3.0059144061898541E-2</v>
      </c>
      <c r="BF191" s="2">
        <f>SQRT(SUMSQ('(3) MB_Glaciers_R23p2-5.5km'!$BD191:BH191))</f>
        <v>3.2909347025855733E-2</v>
      </c>
      <c r="BG191" s="2">
        <f>SQRT(SUMSQ('(3) MB_Glaciers_R23p2-5.5km'!$BD191:BI191))</f>
        <v>3.5328010654837406E-2</v>
      </c>
      <c r="BH191" s="2">
        <f>SQRT(SUMSQ('(3) MB_Glaciers_R23p2-5.5km'!$BD191:BJ191))</f>
        <v>3.742603042785065E-2</v>
      </c>
      <c r="BI191" s="2">
        <f>SQRT(SUMSQ('(3) MB_Glaciers_R23p2-5.5km'!$BD191:BK191))</f>
        <v>3.9274193384929768E-2</v>
      </c>
      <c r="BJ191" s="2">
        <f>SQRT(SUMSQ('(3) MB_Glaciers_R23p2-5.5km'!$BD191:BL191))</f>
        <v>4.0925760446817783E-2</v>
      </c>
      <c r="BK191" s="2">
        <f>SQRT(SUMSQ('(3) MB_Glaciers_R23p2-5.5km'!$BD191:BM191))</f>
        <v>4.2422773832342393E-2</v>
      </c>
      <c r="BL191" s="2">
        <f>SQRT(SUMSQ('(3) MB_Glaciers_R23p2-5.5km'!$BD191:BN191))</f>
        <v>4.3798215814675023E-2</v>
      </c>
      <c r="BM191" s="2">
        <f>SQRT(SUMSQ('(3) MB_Glaciers_R23p2-5.5km'!$BD191:BO191))</f>
        <v>4.5081971125386575E-2</v>
      </c>
      <c r="BN191" s="2">
        <f>SQRT(SUMSQ('(3) MB_Glaciers_R23p2-5.5km'!$BD191:BP191))</f>
        <v>4.6300593936854338E-2</v>
      </c>
      <c r="BO191" s="2">
        <f>SQRT(SUMSQ('(3) MB_Glaciers_R23p2-5.5km'!$BD191:BQ191))</f>
        <v>4.7478171929650072E-2</v>
      </c>
      <c r="BP191" s="2">
        <f>SQRT(SUMSQ('(3) MB_Glaciers_R23p2-5.5km'!$BD191:BR191))</f>
        <v>4.8370187163697308E-2</v>
      </c>
      <c r="BQ191" s="2">
        <f>SQRT(SUMSQ('(3) MB_Glaciers_R23p2-5.5km'!$BD191:BS191))</f>
        <v>4.9234036083335792E-2</v>
      </c>
      <c r="BR191" s="2">
        <f>SQRT(SUMSQ('(3) MB_Glaciers_R23p2-5.5km'!$BD191:BT191))</f>
        <v>5.0391673469583287E-2</v>
      </c>
      <c r="BS191" s="2">
        <f>SQRT(SUMSQ('(3) MB_Glaciers_R23p2-5.5km'!$BD191:BU191))</f>
        <v>5.1327270095636597E-2</v>
      </c>
      <c r="BT191" s="2">
        <f>SQRT(SUMSQ('(3) MB_Glaciers_R23p2-5.5km'!$BD191:BV191))</f>
        <v>5.2226814101854112E-2</v>
      </c>
      <c r="BU191" s="2">
        <f>SQRT(SUMSQ('(3) MB_Glaciers_R23p2-5.5km'!$BD191:BW191))</f>
        <v>5.4126148171112581E-2</v>
      </c>
      <c r="BV191" s="2">
        <f>SQRT(SUMSQ('(3) MB_Glaciers_R23p2-5.5km'!$BD191:BX191))</f>
        <v>5.6028203691352647E-2</v>
      </c>
      <c r="BW191" s="2">
        <f>SQRT(SUMSQ('(3) MB_Glaciers_R23p2-5.5km'!$BD191:BY191))</f>
        <v>5.7668527151616453E-2</v>
      </c>
      <c r="BX191" s="2">
        <f>SQRT(SUMSQ('(3) MB_Glaciers_R23p2-5.5km'!$BD191:BZ191))</f>
        <v>5.906302460262107E-2</v>
      </c>
      <c r="BY191" s="2">
        <f>SQRT(SUMSQ('(3) MB_Glaciers_R23p2-5.5km'!$BD191:CA191))</f>
        <v>6.0321477348885634E-2</v>
      </c>
      <c r="BZ191" s="2">
        <f>SQRT(SUMSQ('(3) MB_Glaciers_R23p2-5.5km'!$BD191:CB191))</f>
        <v>6.144841712701879E-2</v>
      </c>
      <c r="CA191" s="2">
        <f>SQRT(SUMSQ('(3) MB_Glaciers_R23p2-5.5km'!$BD191:CC191))</f>
        <v>6.3113707906794866E-2</v>
      </c>
      <c r="CB191" s="2">
        <f>SQRT(SUMSQ('(3) MB_Glaciers_R23p2-5.5km'!$BD191:CD191))</f>
        <v>6.4666440816838769E-2</v>
      </c>
      <c r="CC191" s="2">
        <f>SQRT(SUMSQ('(3) MB_Glaciers_R23p2-5.5km'!$BD191:CE191))</f>
        <v>6.5743022119658184E-2</v>
      </c>
      <c r="CD191" s="2">
        <f>SQRT(SUMSQ('(3) MB_Glaciers_R23p2-5.5km'!$BD191:CF191))</f>
        <v>6.6684544924935446E-2</v>
      </c>
      <c r="CE191" s="2">
        <f>SQRT(SUMSQ('(3) MB_Glaciers_R23p2-5.5km'!$BD191:CG191))</f>
        <v>6.7605939713416538E-2</v>
      </c>
      <c r="CF191" s="2">
        <f>SQRT(SUMSQ('(3) MB_Glaciers_R23p2-5.5km'!$BD191:CH191))</f>
        <v>6.8420374612191096E-2</v>
      </c>
      <c r="CG191" s="2">
        <f>SQRT(SUMSQ('(3) MB_Glaciers_R23p2-5.5km'!$BD191:CI191))</f>
        <v>6.9323937564429228E-2</v>
      </c>
      <c r="CH191" s="2">
        <f>SQRT(SUMSQ('(3) MB_Glaciers_R23p2-5.5km'!$BD191:CJ191))</f>
        <v>7.0475682554942728E-2</v>
      </c>
      <c r="CI191" s="2">
        <f>SQRT(SUMSQ('(3) MB_Glaciers_R23p2-5.5km'!$BD191:CK191))</f>
        <v>7.1711790241551582E-2</v>
      </c>
      <c r="CJ191" s="2">
        <f>SQRT(SUMSQ('(3) MB_Glaciers_R23p2-5.5km'!$BD191:CL191))</f>
        <v>7.2990885933296182E-2</v>
      </c>
      <c r="CK191" s="2">
        <f>SQRT(SUMSQ('(3) MB_Glaciers_R23p2-5.5km'!$BD191:CM191))</f>
        <v>7.4020265898847373E-2</v>
      </c>
      <c r="CL191" s="2">
        <f>SQRT(SUMSQ('(3) MB_Glaciers_R23p2-5.5km'!$BD191:CN191))</f>
        <v>7.4958715707074144E-2</v>
      </c>
      <c r="CM191" s="2">
        <f>SQRT(SUMSQ('(3) MB_Glaciers_R23p2-5.5km'!$BD191:CO191))</f>
        <v>7.6058546265650492E-2</v>
      </c>
      <c r="CN191" s="2">
        <f>SQRT(SUMSQ('(3) MB_Glaciers_R23p2-5.5km'!$BD191:CP191))</f>
        <v>7.7030942949276593E-2</v>
      </c>
      <c r="CO191" s="2">
        <f>SQRT(SUMSQ('(3) MB_Glaciers_R23p2-5.5km'!$BD191:CQ191))</f>
        <v>7.7969887665251328E-2</v>
      </c>
      <c r="CP191" s="2">
        <f>SQRT(SUMSQ('(3) MB_Glaciers_R23p2-5.5km'!$BD191:CR191))</f>
        <v>7.8948750112468338E-2</v>
      </c>
      <c r="CQ191" s="2">
        <f>SQRT(SUMSQ('(3) MB_Glaciers_R23p2-5.5km'!$BD191:CS191))</f>
        <v>7.9904625200046597E-2</v>
      </c>
      <c r="CR191" s="2">
        <f>SQRT(SUMSQ('(3) MB_Glaciers_R23p2-5.5km'!$BD191:CT191))</f>
        <v>8.0784894227742265E-2</v>
      </c>
      <c r="CS191" s="2">
        <f>SQRT(SUMSQ('(3) MB_Glaciers_R23p2-5.5km'!$BD191:CU191))</f>
        <v>8.1636619257703574E-2</v>
      </c>
      <c r="CT191" s="2">
        <f>SQRT(SUMSQ('(3) MB_Glaciers_R23p2-5.5km'!$BD191:CV191))</f>
        <v>8.2445772392830588E-2</v>
      </c>
      <c r="CU191" s="2">
        <f>SQRT(SUMSQ('(3) MB_Glaciers_R23p2-5.5km'!$BD191:CW191))</f>
        <v>8.3213056642786248E-2</v>
      </c>
      <c r="CV191" s="2">
        <f>SQRT(SUMSQ('(3) MB_Glaciers_R23p2-5.5km'!$BD191:CX191))</f>
        <v>8.3999391541085558E-2</v>
      </c>
    </row>
    <row r="192" spans="1:100" x14ac:dyDescent="0.2">
      <c r="A192" s="169" t="s">
        <v>340</v>
      </c>
      <c r="B192" s="3" t="s">
        <v>243</v>
      </c>
      <c r="C192" s="170">
        <f>'(3) MB_Glaciers_R23p2-5.5km'!C192</f>
        <v>0.01</v>
      </c>
      <c r="D192" s="170">
        <f>C192+'(3) MB_Glaciers_R23p2-5.5km'!D192</f>
        <v>0.04</v>
      </c>
      <c r="E192" s="170">
        <f>D192+'(3) MB_Glaciers_R23p2-5.5km'!E192</f>
        <v>-1.0000000000000002E-2</v>
      </c>
      <c r="F192" s="170">
        <f>E192+'(3) MB_Glaciers_R23p2-5.5km'!F192</f>
        <v>-6.0000000000000005E-2</v>
      </c>
      <c r="G192" s="170">
        <f>F192+'(3) MB_Glaciers_R23p2-5.5km'!G192</f>
        <v>-0.08</v>
      </c>
      <c r="H192" s="170">
        <f>G192+'(3) MB_Glaciers_R23p2-5.5km'!H192</f>
        <v>-0.1</v>
      </c>
      <c r="I192" s="170">
        <f>H192+'(3) MB_Glaciers_R23p2-5.5km'!I192</f>
        <v>-0.11</v>
      </c>
      <c r="J192" s="170">
        <f>I192+'(3) MB_Glaciers_R23p2-5.5km'!J192</f>
        <v>-0.18</v>
      </c>
      <c r="K192" s="170">
        <f>J192+'(3) MB_Glaciers_R23p2-5.5km'!K192</f>
        <v>-0.24</v>
      </c>
      <c r="L192" s="170">
        <f>K192+'(3) MB_Glaciers_R23p2-5.5km'!L192</f>
        <v>-0.35</v>
      </c>
      <c r="M192" s="170">
        <f>L192+'(3) MB_Glaciers_R23p2-5.5km'!M192</f>
        <v>-0.48</v>
      </c>
      <c r="N192" s="170">
        <f>M192+'(3) MB_Glaciers_R23p2-5.5km'!N192</f>
        <v>-0.54999999999999993</v>
      </c>
      <c r="O192" s="170">
        <f>N192+'(3) MB_Glaciers_R23p2-5.5km'!O192</f>
        <v>-0.56999999999999995</v>
      </c>
      <c r="P192" s="170">
        <f>O192+'(3) MB_Glaciers_R23p2-5.5km'!P192</f>
        <v>-0.57999999999999996</v>
      </c>
      <c r="Q192" s="170">
        <f>P192+'(3) MB_Glaciers_R23p2-5.5km'!Q192</f>
        <v>-0.62956999999999996</v>
      </c>
      <c r="R192" s="170">
        <f>Q192+'(3) MB_Glaciers_R23p2-5.5km'!R192</f>
        <v>-0.57870999999999995</v>
      </c>
      <c r="S192" s="170">
        <f>R192+'(3) MB_Glaciers_R23p2-5.5km'!S192</f>
        <v>-0.64741999999999988</v>
      </c>
      <c r="T192" s="170">
        <f>S192+'(3) MB_Glaciers_R23p2-5.5km'!T192</f>
        <v>-0.74569999999999992</v>
      </c>
      <c r="U192" s="170">
        <f>T192+'(3) MB_Glaciers_R23p2-5.5km'!U192</f>
        <v>-0.91354999999999986</v>
      </c>
      <c r="V192" s="170">
        <f>U192+'(3) MB_Glaciers_R23p2-5.5km'!V192</f>
        <v>-0.98146999999999984</v>
      </c>
      <c r="W192" s="170">
        <f>V192+'(3) MB_Glaciers_R23p2-5.5km'!W192</f>
        <v>-1.0294699999999999</v>
      </c>
      <c r="X192" s="170">
        <f>W192+'(3) MB_Glaciers_R23p2-5.5km'!X192</f>
        <v>-1.0375399999999999</v>
      </c>
      <c r="Y192" s="170">
        <f>X192+'(3) MB_Glaciers_R23p2-5.5km'!Y192</f>
        <v>-1.07568</v>
      </c>
      <c r="Z192" s="170">
        <f>Y192+'(3) MB_Glaciers_R23p2-5.5km'!Z192</f>
        <v>-1.2439</v>
      </c>
      <c r="AA192" s="170">
        <f>Z192+'(3) MB_Glaciers_R23p2-5.5km'!AA192</f>
        <v>-1.35209</v>
      </c>
      <c r="AB192" s="170">
        <f>AA192+'(3) MB_Glaciers_R23p2-5.5km'!AB192</f>
        <v>-1.4702500000000001</v>
      </c>
      <c r="AC192" s="170">
        <f>AB192+'(3) MB_Glaciers_R23p2-5.5km'!AC192</f>
        <v>-1.6383800000000002</v>
      </c>
      <c r="AD192" s="170">
        <f>AC192+'(3) MB_Glaciers_R23p2-5.5km'!AD192</f>
        <v>-1.7864800000000001</v>
      </c>
      <c r="AE192" s="170">
        <f>AD192+'(3) MB_Glaciers_R23p2-5.5km'!AE192</f>
        <v>-1.94469</v>
      </c>
      <c r="AF192" s="170">
        <f>AE192+'(3) MB_Glaciers_R23p2-5.5km'!AF192</f>
        <v>-2.093</v>
      </c>
      <c r="AG192" s="170">
        <f>AF192+'(3) MB_Glaciers_R23p2-5.5km'!AG192</f>
        <v>-2.29142</v>
      </c>
      <c r="AH192" s="170">
        <f>AG192+'(3) MB_Glaciers_R23p2-5.5km'!AH192</f>
        <v>-2.2899500000000002</v>
      </c>
      <c r="AI192" s="170">
        <f>AH192+'(3) MB_Glaciers_R23p2-5.5km'!AI192</f>
        <v>-2.3985799999999999</v>
      </c>
      <c r="AJ192" s="170">
        <f>AI192+'(3) MB_Glaciers_R23p2-5.5km'!AJ192</f>
        <v>-2.56732</v>
      </c>
      <c r="AK192" s="170">
        <f>AJ192+'(3) MB_Glaciers_R23p2-5.5km'!AK192</f>
        <v>-2.73617</v>
      </c>
      <c r="AL192" s="170">
        <f>AK192+'(3) MB_Glaciers_R23p2-5.5km'!AL192</f>
        <v>-2.93513</v>
      </c>
      <c r="AM192" s="170">
        <f>AL192+'(3) MB_Glaciers_R23p2-5.5km'!AM192</f>
        <v>-3.0444300000000002</v>
      </c>
      <c r="AN192" s="170">
        <f>AM192+'(3) MB_Glaciers_R23p2-5.5km'!AN192</f>
        <v>-3.1518100000000002</v>
      </c>
      <c r="AO192" s="170">
        <f>AN192+'(3) MB_Glaciers_R23p2-5.5km'!AO192</f>
        <v>-3.3311400000000004</v>
      </c>
      <c r="AP192" s="170">
        <f>AO192+'(3) MB_Glaciers_R23p2-5.5km'!AP192</f>
        <v>-3.4817000000000005</v>
      </c>
      <c r="AQ192" s="170">
        <f>AP192+'(3) MB_Glaciers_R23p2-5.5km'!AQ192</f>
        <v>-3.6134800000000005</v>
      </c>
      <c r="AR192" s="170">
        <f>AQ192+'(3) MB_Glaciers_R23p2-5.5km'!AR192</f>
        <v>-3.7664900000000006</v>
      </c>
      <c r="AS192" s="170">
        <f>AR192+'(3) MB_Glaciers_R23p2-5.5km'!AS192</f>
        <v>-3.9100400000000004</v>
      </c>
      <c r="AT192" s="170">
        <f>AS192+'(3) MB_Glaciers_R23p2-5.5km'!AT192</f>
        <v>-4.0097900000000006</v>
      </c>
      <c r="AU192" s="170">
        <f>AT192+'(3) MB_Glaciers_R23p2-5.5km'!AU192</f>
        <v>-4.1591200000000006</v>
      </c>
      <c r="AV192" s="170">
        <f>AU192+'(3) MB_Glaciers_R23p2-5.5km'!AV192</f>
        <v>-4.2592600000000003</v>
      </c>
      <c r="AW192" s="2">
        <f>AV192+'(3) MB_Glaciers_R23p2-5.5km'!AW192</f>
        <v>-4.3170500000000001</v>
      </c>
      <c r="BB192" s="2">
        <f>SQRT('(5) year_D_R23p2-5.5km'!BN190^2+'(5) year_D_R23p2-5.5km'!$M190^2)</f>
        <v>1.1696286256831783E-2</v>
      </c>
      <c r="BC192" s="2">
        <f>SQRT(SUMSQ('(3) MB_Glaciers_R23p2-5.5km'!$BD192:BE192))</f>
        <v>1.5978543789661591E-2</v>
      </c>
      <c r="BD192" s="2">
        <f>SQRT(SUMSQ('(3) MB_Glaciers_R23p2-5.5km'!$BD192:BF192))</f>
        <v>1.8918703559530365E-2</v>
      </c>
      <c r="BE192" s="2">
        <f>SQRT(SUMSQ('(3) MB_Glaciers_R23p2-5.5km'!$BD192:BG192))</f>
        <v>2.1136757612274532E-2</v>
      </c>
      <c r="BF192" s="2">
        <f>SQRT(SUMSQ('(3) MB_Glaciers_R23p2-5.5km'!$BD192:BH192))</f>
        <v>2.2886181528936598E-2</v>
      </c>
      <c r="BG192" s="2">
        <f>SQRT(SUMSQ('(3) MB_Glaciers_R23p2-5.5km'!$BD192:BI192))</f>
        <v>2.4307100227783065E-2</v>
      </c>
      <c r="BH192" s="2">
        <f>SQRT(SUMSQ('(3) MB_Glaciers_R23p2-5.5km'!$BD192:BJ192))</f>
        <v>2.548691272131735E-2</v>
      </c>
      <c r="BI192" s="2">
        <f>SQRT(SUMSQ('(3) MB_Glaciers_R23p2-5.5km'!$BD192:BK192))</f>
        <v>2.6485113844515417E-2</v>
      </c>
      <c r="BJ192" s="2">
        <f>SQRT(SUMSQ('(3) MB_Glaciers_R23p2-5.5km'!$BD192:BL192))</f>
        <v>2.7344599354567338E-2</v>
      </c>
      <c r="BK192" s="2">
        <f>SQRT(SUMSQ('(3) MB_Glaciers_R23p2-5.5km'!$BD192:BM192))</f>
        <v>2.8101538026902403E-2</v>
      </c>
      <c r="BL192" s="2">
        <f>SQRT(SUMSQ('(3) MB_Glaciers_R23p2-5.5km'!$BD192:BN192))</f>
        <v>2.8781864158515816E-2</v>
      </c>
      <c r="BM192" s="2">
        <f>SQRT(SUMSQ('(3) MB_Glaciers_R23p2-5.5km'!$BD192:BO192))</f>
        <v>2.9409543695838439E-2</v>
      </c>
      <c r="BN192" s="2">
        <f>SQRT(SUMSQ('(3) MB_Glaciers_R23p2-5.5km'!$BD192:BP192))</f>
        <v>3.0004130405095919E-2</v>
      </c>
      <c r="BO192" s="2">
        <f>SQRT(SUMSQ('(3) MB_Glaciers_R23p2-5.5km'!$BD192:BQ192))</f>
        <v>3.0580742179245918E-2</v>
      </c>
      <c r="BP192" s="2">
        <f>SQRT(SUMSQ('(3) MB_Glaciers_R23p2-5.5km'!$BD192:BR192))</f>
        <v>3.1129211402215494E-2</v>
      </c>
      <c r="BQ192" s="2">
        <f>SQRT(SUMSQ('(3) MB_Glaciers_R23p2-5.5km'!$BD192:BS192))</f>
        <v>3.1654542433517355E-2</v>
      </c>
      <c r="BR192" s="2">
        <f>SQRT(SUMSQ('(3) MB_Glaciers_R23p2-5.5km'!$BD192:BT192))</f>
        <v>3.2153875692866991E-2</v>
      </c>
      <c r="BS192" s="2">
        <f>SQRT(SUMSQ('(3) MB_Glaciers_R23p2-5.5km'!$BD192:BU192))</f>
        <v>3.2624641450269588E-2</v>
      </c>
      <c r="BT192" s="2">
        <f>SQRT(SUMSQ('(3) MB_Glaciers_R23p2-5.5km'!$BD192:BV192))</f>
        <v>3.3142794099465085E-2</v>
      </c>
      <c r="BU192" s="2">
        <f>SQRT(SUMSQ('(3) MB_Glaciers_R23p2-5.5km'!$BD192:BW192))</f>
        <v>3.365714938076441E-2</v>
      </c>
      <c r="BV192" s="2">
        <f>SQRT(SUMSQ('(3) MB_Glaciers_R23p2-5.5km'!$BD192:BX192))</f>
        <v>3.4169780054157869E-2</v>
      </c>
      <c r="BW192" s="2">
        <f>SQRT(SUMSQ('(3) MB_Glaciers_R23p2-5.5km'!$BD192:BY192))</f>
        <v>3.4677457260108117E-2</v>
      </c>
      <c r="BX192" s="2">
        <f>SQRT(SUMSQ('(3) MB_Glaciers_R23p2-5.5km'!$BD192:BZ192))</f>
        <v>3.5177483238550605E-2</v>
      </c>
      <c r="BY192" s="2">
        <f>SQRT(SUMSQ('(3) MB_Glaciers_R23p2-5.5km'!$BD192:CA192))</f>
        <v>3.6009989546079618E-2</v>
      </c>
      <c r="BZ192" s="2">
        <f>SQRT(SUMSQ('(3) MB_Glaciers_R23p2-5.5km'!$BD192:CB192))</f>
        <v>3.6822333351151537E-2</v>
      </c>
      <c r="CA192" s="2">
        <f>SQRT(SUMSQ('(3) MB_Glaciers_R23p2-5.5km'!$BD192:CC192))</f>
        <v>3.7619625562604592E-2</v>
      </c>
      <c r="CB192" s="2">
        <f>SQRT(SUMSQ('(3) MB_Glaciers_R23p2-5.5km'!$BD192:CD192))</f>
        <v>3.8395354783263717E-2</v>
      </c>
      <c r="CC192" s="2">
        <f>SQRT(SUMSQ('(3) MB_Glaciers_R23p2-5.5km'!$BD192:CE192))</f>
        <v>3.9314199816190908E-2</v>
      </c>
      <c r="CD192" s="2">
        <f>SQRT(SUMSQ('(3) MB_Glaciers_R23p2-5.5km'!$BD192:CF192))</f>
        <v>4.0216976666003677E-2</v>
      </c>
      <c r="CE192" s="2">
        <f>SQRT(SUMSQ('(3) MB_Glaciers_R23p2-5.5km'!$BD192:CG192))</f>
        <v>4.1108227101249645E-2</v>
      </c>
      <c r="CF192" s="2">
        <f>SQRT(SUMSQ('(3) MB_Glaciers_R23p2-5.5km'!$BD192:CH192))</f>
        <v>4.1991088153361569E-2</v>
      </c>
      <c r="CG192" s="2">
        <f>SQRT(SUMSQ('(3) MB_Glaciers_R23p2-5.5km'!$BD192:CI192))</f>
        <v>4.2866149100578101E-2</v>
      </c>
      <c r="CH192" s="2">
        <f>SQRT(SUMSQ('(3) MB_Glaciers_R23p2-5.5km'!$BD192:CJ192))</f>
        <v>4.3722343665839623E-2</v>
      </c>
      <c r="CI192" s="2">
        <f>SQRT(SUMSQ('(3) MB_Glaciers_R23p2-5.5km'!$BD192:CK192))</f>
        <v>4.4561187004951076E-2</v>
      </c>
      <c r="CJ192" s="2">
        <f>SQRT(SUMSQ('(3) MB_Glaciers_R23p2-5.5km'!$BD192:CL192))</f>
        <v>4.5385440515883994E-2</v>
      </c>
      <c r="CK192" s="2">
        <f>SQRT(SUMSQ('(3) MB_Glaciers_R23p2-5.5km'!$BD192:CM192))</f>
        <v>4.5652942129823793E-2</v>
      </c>
      <c r="CL192" s="2">
        <f>SQRT(SUMSQ('(3) MB_Glaciers_R23p2-5.5km'!$BD192:CN192))</f>
        <v>4.5935982857968308E-2</v>
      </c>
      <c r="CM192" s="2">
        <f>SQRT(SUMSQ('(3) MB_Glaciers_R23p2-5.5km'!$BD192:CO192))</f>
        <v>4.6181698072010037E-2</v>
      </c>
      <c r="CN192" s="2">
        <f>SQRT(SUMSQ('(3) MB_Glaciers_R23p2-5.5km'!$BD192:CP192))</f>
        <v>4.6458998799848238E-2</v>
      </c>
      <c r="CO192" s="2">
        <f>SQRT(SUMSQ('(3) MB_Glaciers_R23p2-5.5km'!$BD192:CQ192))</f>
        <v>4.6770064492137033E-2</v>
      </c>
      <c r="CP192" s="2">
        <f>SQRT(SUMSQ('(3) MB_Glaciers_R23p2-5.5km'!$BD192:CR192))</f>
        <v>4.7115626077529761E-2</v>
      </c>
      <c r="CQ192" s="2">
        <f>SQRT(SUMSQ('(3) MB_Glaciers_R23p2-5.5km'!$BD192:CS192))</f>
        <v>4.770558886774131E-2</v>
      </c>
      <c r="CR192" s="2">
        <f>SQRT(SUMSQ('(3) MB_Glaciers_R23p2-5.5km'!$BD192:CT192))</f>
        <v>4.8387825772808583E-2</v>
      </c>
      <c r="CS192" s="2">
        <f>SQRT(SUMSQ('(3) MB_Glaciers_R23p2-5.5km'!$BD192:CU192))</f>
        <v>4.870874801319007E-2</v>
      </c>
      <c r="CT192" s="2">
        <f>SQRT(SUMSQ('(3) MB_Glaciers_R23p2-5.5km'!$BD192:CV192))</f>
        <v>4.9070415380367868E-2</v>
      </c>
      <c r="CU192" s="2">
        <f>SQRT(SUMSQ('(3) MB_Glaciers_R23p2-5.5km'!$BD192:CW192))</f>
        <v>4.9434779492638074E-2</v>
      </c>
      <c r="CV192" s="2">
        <f>SQRT(SUMSQ('(3) MB_Glaciers_R23p2-5.5km'!$BD192:CX192))</f>
        <v>4.9633126357955644E-2</v>
      </c>
    </row>
    <row r="193" spans="1:100" x14ac:dyDescent="0.2">
      <c r="A193" s="169" t="s">
        <v>341</v>
      </c>
      <c r="B193" s="3" t="s">
        <v>243</v>
      </c>
      <c r="C193" s="170">
        <f>'(3) MB_Glaciers_R23p2-5.5km'!C193</f>
        <v>0.95</v>
      </c>
      <c r="D193" s="170">
        <f>C193+'(3) MB_Glaciers_R23p2-5.5km'!D193</f>
        <v>1.31</v>
      </c>
      <c r="E193" s="170">
        <f>D193+'(3) MB_Glaciers_R23p2-5.5km'!E193</f>
        <v>1.3599999999999999</v>
      </c>
      <c r="F193" s="170">
        <f>E193+'(3) MB_Glaciers_R23p2-5.5km'!F193</f>
        <v>1.4299999999999997</v>
      </c>
      <c r="G193" s="170">
        <f>F193+'(3) MB_Glaciers_R23p2-5.5km'!G193</f>
        <v>1.8799999999999997</v>
      </c>
      <c r="H193" s="170">
        <f>G193+'(3) MB_Glaciers_R23p2-5.5km'!H193</f>
        <v>2.0999999999999996</v>
      </c>
      <c r="I193" s="170">
        <f>H193+'(3) MB_Glaciers_R23p2-5.5km'!I193</f>
        <v>2.4199999999999995</v>
      </c>
      <c r="J193" s="170">
        <f>I193+'(3) MB_Glaciers_R23p2-5.5km'!J193</f>
        <v>2.1699999999999995</v>
      </c>
      <c r="K193" s="170">
        <f>J193+'(3) MB_Glaciers_R23p2-5.5km'!K193</f>
        <v>2.3099999999999996</v>
      </c>
      <c r="L193" s="170">
        <f>K193+'(3) MB_Glaciers_R23p2-5.5km'!L193</f>
        <v>1.7199999999999995</v>
      </c>
      <c r="M193" s="170">
        <f>L193+'(3) MB_Glaciers_R23p2-5.5km'!M193</f>
        <v>1.4199999999999995</v>
      </c>
      <c r="N193" s="170">
        <f>M193+'(3) MB_Glaciers_R23p2-5.5km'!N193</f>
        <v>1.2199999999999995</v>
      </c>
      <c r="O193" s="170">
        <f>N193+'(3) MB_Glaciers_R23p2-5.5km'!O193</f>
        <v>1.6399999999999995</v>
      </c>
      <c r="P193" s="170">
        <f>O193+'(3) MB_Glaciers_R23p2-5.5km'!P193</f>
        <v>2.1599999999999993</v>
      </c>
      <c r="Q193" s="170">
        <f>P193+'(3) MB_Glaciers_R23p2-5.5km'!Q193</f>
        <v>2.1399999999999992</v>
      </c>
      <c r="R193" s="170">
        <f>Q193+'(3) MB_Glaciers_R23p2-5.5km'!R193</f>
        <v>2.919999999999999</v>
      </c>
      <c r="S193" s="170">
        <f>R193+'(3) MB_Glaciers_R23p2-5.5km'!S193</f>
        <v>2.7099999999999991</v>
      </c>
      <c r="T193" s="170">
        <f>S193+'(3) MB_Glaciers_R23p2-5.5km'!T193</f>
        <v>2.3299999999999992</v>
      </c>
      <c r="U193" s="170">
        <f>T193+'(3) MB_Glaciers_R23p2-5.5km'!U193</f>
        <v>1.6999999999999993</v>
      </c>
      <c r="V193" s="170">
        <f>U193+'(3) MB_Glaciers_R23p2-5.5km'!V193</f>
        <v>1.6299999999999992</v>
      </c>
      <c r="W193" s="170">
        <f>V193+'(3) MB_Glaciers_R23p2-5.5km'!W193</f>
        <v>1.6599999999999993</v>
      </c>
      <c r="X193" s="170">
        <f>W193+'(3) MB_Glaciers_R23p2-5.5km'!X193</f>
        <v>1.8199999999999992</v>
      </c>
      <c r="Y193" s="170">
        <f>X193+'(3) MB_Glaciers_R23p2-5.5km'!Y193</f>
        <v>2.0999999999999992</v>
      </c>
      <c r="Z193" s="170">
        <f>Y193+'(3) MB_Glaciers_R23p2-5.5km'!Z193</f>
        <v>1.169999999999999</v>
      </c>
      <c r="AA193" s="170">
        <f>Z193+'(3) MB_Glaciers_R23p2-5.5km'!AA193</f>
        <v>0.869999999999999</v>
      </c>
      <c r="AB193" s="170">
        <f>AA193+'(3) MB_Glaciers_R23p2-5.5km'!AB193</f>
        <v>0.59999999999999898</v>
      </c>
      <c r="AC193" s="170">
        <f>AB193+'(3) MB_Glaciers_R23p2-5.5km'!AC193</f>
        <v>0.17999999999999894</v>
      </c>
      <c r="AD193" s="170">
        <f>AC193+'(3) MB_Glaciers_R23p2-5.5km'!AD193</f>
        <v>-0.33000000000000107</v>
      </c>
      <c r="AE193" s="170">
        <f>AD193+'(3) MB_Glaciers_R23p2-5.5km'!AE193</f>
        <v>-0.82000000000000117</v>
      </c>
      <c r="AF193" s="170">
        <f>AE193+'(3) MB_Glaciers_R23p2-5.5km'!AF193</f>
        <v>-1.2500000000000013</v>
      </c>
      <c r="AG193" s="170">
        <f>AF193+'(3) MB_Glaciers_R23p2-5.5km'!AG193</f>
        <v>-1.9800000000000013</v>
      </c>
      <c r="AH193" s="170">
        <f>AG193+'(3) MB_Glaciers_R23p2-5.5km'!AH193</f>
        <v>-1.0900000000000014</v>
      </c>
      <c r="AI193" s="170">
        <f>AH193+'(3) MB_Glaciers_R23p2-5.5km'!AI193</f>
        <v>-1.5000000000000013</v>
      </c>
      <c r="AJ193" s="170">
        <f>AI193+'(3) MB_Glaciers_R23p2-5.5km'!AJ193</f>
        <v>-2.2300000000000013</v>
      </c>
      <c r="AK193" s="170">
        <f>AJ193+'(3) MB_Glaciers_R23p2-5.5km'!AK193</f>
        <v>-2.8300000000000014</v>
      </c>
      <c r="AL193" s="170">
        <f>AK193+'(3) MB_Glaciers_R23p2-5.5km'!AL193</f>
        <v>-3.6100000000000012</v>
      </c>
      <c r="AM193" s="170">
        <f>AL193+'(3) MB_Glaciers_R23p2-5.5km'!AM193</f>
        <v>-3.7800000000000011</v>
      </c>
      <c r="AN193" s="170">
        <f>AM193+'(3) MB_Glaciers_R23p2-5.5km'!AN193</f>
        <v>-3.7800000000000011</v>
      </c>
      <c r="AO193" s="170">
        <f>AN193+'(3) MB_Glaciers_R23p2-5.5km'!AO193</f>
        <v>-4.4500000000000011</v>
      </c>
      <c r="AP193" s="170">
        <f>AO193+'(3) MB_Glaciers_R23p2-5.5km'!AP193</f>
        <v>-4.9200000000000008</v>
      </c>
      <c r="AQ193" s="170">
        <f>AP193+'(3) MB_Glaciers_R23p2-5.5km'!AQ193</f>
        <v>-5.1400000000000006</v>
      </c>
      <c r="AR193" s="170">
        <f>AQ193+'(3) MB_Glaciers_R23p2-5.5km'!AR193</f>
        <v>-5.6300000000000008</v>
      </c>
      <c r="AS193" s="170">
        <f>AR193+'(3) MB_Glaciers_R23p2-5.5km'!AS193</f>
        <v>-6.1400000000000006</v>
      </c>
      <c r="AT193" s="170">
        <f>AS193+'(3) MB_Glaciers_R23p2-5.5km'!AT193</f>
        <v>-6.2000000000000011</v>
      </c>
      <c r="AU193" s="170">
        <f>AT193+'(3) MB_Glaciers_R23p2-5.5km'!AU193</f>
        <v>-6.6700000000000008</v>
      </c>
      <c r="AV193" s="170">
        <f>AU193+'(3) MB_Glaciers_R23p2-5.5km'!AV193</f>
        <v>-6.4</v>
      </c>
      <c r="AW193" s="2">
        <f>AV193+'(3) MB_Glaciers_R23p2-5.5km'!AW193</f>
        <v>-6.28</v>
      </c>
      <c r="BB193" s="2">
        <f>SQRT('(5) year_D_R23p2-5.5km'!BN191^2+'(5) year_D_R23p2-5.5km'!$M191^2)</f>
        <v>0.16905173090503531</v>
      </c>
      <c r="BC193" s="2">
        <f>SQRT(SUMSQ('(3) MB_Glaciers_R23p2-5.5km'!$BD193:BE193))</f>
        <v>0.23907525058854784</v>
      </c>
      <c r="BD193" s="2">
        <f>SQRT(SUMSQ('(3) MB_Glaciers_R23p2-5.5km'!$BD193:BF193))</f>
        <v>0.29280618703498296</v>
      </c>
      <c r="BE193" s="2">
        <f>SQRT(SUMSQ('(3) MB_Glaciers_R23p2-5.5km'!$BD193:BG193))</f>
        <v>0.33810346181007062</v>
      </c>
      <c r="BF193" s="2">
        <f>SQRT(SUMSQ('(3) MB_Glaciers_R23p2-5.5km'!$BD193:BH193))</f>
        <v>0.37801116201766094</v>
      </c>
      <c r="BG193" s="2">
        <f>SQRT(SUMSQ('(3) MB_Glaciers_R23p2-5.5km'!$BD193:BI193))</f>
        <v>0.41409048085162592</v>
      </c>
      <c r="BH193" s="2">
        <f>SQRT(SUMSQ('(3) MB_Glaciers_R23p2-5.5km'!$BD193:BJ193))</f>
        <v>0.44726883867973549</v>
      </c>
      <c r="BI193" s="2">
        <f>SQRT(SUMSQ('(3) MB_Glaciers_R23p2-5.5km'!$BD193:BK193))</f>
        <v>0.47815050117709557</v>
      </c>
      <c r="BJ193" s="2">
        <f>SQRT(SUMSQ('(3) MB_Glaciers_R23p2-5.5km'!$BD193:BL193))</f>
        <v>0.5071551927151059</v>
      </c>
      <c r="BK193" s="2">
        <f>SQRT(SUMSQ('(3) MB_Glaciers_R23p2-5.5km'!$BD193:BM193))</f>
        <v>0.53458851205378943</v>
      </c>
      <c r="BL193" s="2">
        <f>SQRT(SUMSQ('(3) MB_Glaciers_R23p2-5.5km'!$BD193:BN193))</f>
        <v>0.5606811615721301</v>
      </c>
      <c r="BM193" s="2">
        <f>SQRT(SUMSQ('(3) MB_Glaciers_R23p2-5.5km'!$BD193:BO193))</f>
        <v>0.5856123740699658</v>
      </c>
      <c r="BN193" s="2">
        <f>SQRT(SUMSQ('(3) MB_Glaciers_R23p2-5.5km'!$BD193:BP193))</f>
        <v>0.60952468398404502</v>
      </c>
      <c r="BO193" s="2">
        <f>SQRT(SUMSQ('(3) MB_Glaciers_R23p2-5.5km'!$BD193:BQ193))</f>
        <v>0.63253365768774583</v>
      </c>
      <c r="BP193" s="2">
        <f>SQRT(SUMSQ('(3) MB_Glaciers_R23p2-5.5km'!$BD193:BR193))</f>
        <v>0.65473453844273932</v>
      </c>
      <c r="BQ193" s="2">
        <f>SQRT(SUMSQ('(3) MB_Glaciers_R23p2-5.5km'!$BD193:BS193))</f>
        <v>0.67620692362014112</v>
      </c>
      <c r="BR193" s="2">
        <f>SQRT(SUMSQ('(3) MB_Glaciers_R23p2-5.5km'!$BD193:BT193))</f>
        <v>0.69701814271495388</v>
      </c>
      <c r="BS193" s="2">
        <f>SQRT(SUMSQ('(3) MB_Glaciers_R23p2-5.5km'!$BD193:BU193))</f>
        <v>0.7172257517656434</v>
      </c>
      <c r="BT193" s="2">
        <f>SQRT(SUMSQ('(3) MB_Glaciers_R23p2-5.5km'!$BD193:BV193))</f>
        <v>0.73687941124568057</v>
      </c>
      <c r="BU193" s="2">
        <f>SQRT(SUMSQ('(3) MB_Glaciers_R23p2-5.5km'!$BD193:BW193))</f>
        <v>0.75602232403532188</v>
      </c>
      <c r="BV193" s="2">
        <f>SQRT(SUMSQ('(3) MB_Glaciers_R23p2-5.5km'!$BD193:BX193))</f>
        <v>0.77469235323562968</v>
      </c>
      <c r="BW193" s="2">
        <f>SQRT(SUMSQ('(3) MB_Glaciers_R23p2-5.5km'!$BD193:BY193))</f>
        <v>0.79292290286240696</v>
      </c>
      <c r="BX193" s="2">
        <f>SQRT(SUMSQ('(3) MB_Glaciers_R23p2-5.5km'!$BD193:BZ193))</f>
        <v>0.81074362014494727</v>
      </c>
      <c r="BY193" s="2">
        <f>SQRT(SUMSQ('(3) MB_Glaciers_R23p2-5.5km'!$BD193:CA193))</f>
        <v>0.82818096170325184</v>
      </c>
      <c r="BZ193" s="2">
        <f>SQRT(SUMSQ('(3) MB_Glaciers_R23p2-5.5km'!$BD193:CB193))</f>
        <v>0.84525865452517635</v>
      </c>
      <c r="CA193" s="2">
        <f>SQRT(SUMSQ('(3) MB_Glaciers_R23p2-5.5km'!$BD193:CC193))</f>
        <v>0.86199807469141132</v>
      </c>
      <c r="CB193" s="2">
        <f>SQRT(SUMSQ('(3) MB_Glaciers_R23p2-5.5km'!$BD193:CD193))</f>
        <v>0.87841856110494865</v>
      </c>
      <c r="CC193" s="2">
        <f>SQRT(SUMSQ('(3) MB_Glaciers_R23p2-5.5km'!$BD193:CE193))</f>
        <v>0.89453767735947087</v>
      </c>
      <c r="CD193" s="2">
        <f>SQRT(SUMSQ('(3) MB_Glaciers_R23p2-5.5km'!$BD193:CF193))</f>
        <v>0.91037143185496838</v>
      </c>
      <c r="CE193" s="2">
        <f>SQRT(SUMSQ('(3) MB_Glaciers_R23p2-5.5km'!$BD193:CG193))</f>
        <v>0.9259344640198105</v>
      </c>
      <c r="CF193" s="2">
        <f>SQRT(SUMSQ('(3) MB_Glaciers_R23p2-5.5km'!$BD193:CH193))</f>
        <v>0.94124020280778609</v>
      </c>
      <c r="CG193" s="2">
        <f>SQRT(SUMSQ('(3) MB_Glaciers_R23p2-5.5km'!$BD193:CI193))</f>
        <v>0.95630100235419113</v>
      </c>
      <c r="CH193" s="2">
        <f>SQRT(SUMSQ('(3) MB_Glaciers_R23p2-5.5km'!$BD193:CJ193))</f>
        <v>0.97112825868966413</v>
      </c>
      <c r="CI193" s="2">
        <f>SQRT(SUMSQ('(3) MB_Glaciers_R23p2-5.5km'!$BD193:CK193))</f>
        <v>0.98573251064759326</v>
      </c>
      <c r="CJ193" s="2">
        <f>SQRT(SUMSQ('(3) MB_Glaciers_R23p2-5.5km'!$BD193:CL193))</f>
        <v>1.0001235275052758</v>
      </c>
      <c r="CK193" s="2">
        <f>SQRT(SUMSQ('(3) MB_Glaciers_R23p2-5.5km'!$BD193:CM193))</f>
        <v>1.0143103854302118</v>
      </c>
      <c r="CL193" s="2">
        <f>SQRT(SUMSQ('(3) MB_Glaciers_R23p2-5.5km'!$BD193:CN193))</f>
        <v>1.0283015344312063</v>
      </c>
      <c r="CM193" s="2">
        <f>SQRT(SUMSQ('(3) MB_Glaciers_R23p2-5.5km'!$BD193:CO193))</f>
        <v>1.042104857217143</v>
      </c>
      <c r="CN193" s="2">
        <f>SQRT(SUMSQ('(3) MB_Glaciers_R23p2-5.5km'!$BD193:CP193))</f>
        <v>1.0557277211277301</v>
      </c>
      <c r="CO193" s="2">
        <f>SQRT(SUMSQ('(3) MB_Glaciers_R23p2-5.5km'!$BD193:CQ193))</f>
        <v>1.0691770241075791</v>
      </c>
      <c r="CP193" s="2">
        <f>SQRT(SUMSQ('(3) MB_Glaciers_R23p2-5.5km'!$BD193:CR193))</f>
        <v>1.0824592355380074</v>
      </c>
      <c r="CQ193" s="2">
        <f>SQRT(SUMSQ('(3) MB_Glaciers_R23p2-5.5km'!$BD193:CS193))</f>
        <v>1.0955804326125562</v>
      </c>
      <c r="CR193" s="2">
        <f>SQRT(SUMSQ('(3) MB_Glaciers_R23p2-5.5km'!$BD193:CT193))</f>
        <v>1.1085463328366139</v>
      </c>
      <c r="CS193" s="2">
        <f>SQRT(SUMSQ('(3) MB_Glaciers_R23p2-5.5km'!$BD193:CU193))</f>
        <v>1.1213623231442607</v>
      </c>
      <c r="CT193" s="2">
        <f>SQRT(SUMSQ('(3) MB_Glaciers_R23p2-5.5km'!$BD193:CV193))</f>
        <v>1.1340334860529833</v>
      </c>
      <c r="CU193" s="2">
        <f>SQRT(SUMSQ('(3) MB_Glaciers_R23p2-5.5km'!$BD193:CW193))</f>
        <v>1.1465646232164457</v>
      </c>
      <c r="CV193" s="2">
        <f>SQRT(SUMSQ('(3) MB_Glaciers_R23p2-5.5km'!$BD193:CX193))</f>
        <v>1.158960276684865</v>
      </c>
    </row>
    <row r="194" spans="1:100" x14ac:dyDescent="0.2">
      <c r="A194" s="169" t="s">
        <v>85</v>
      </c>
      <c r="B194" s="3" t="s">
        <v>243</v>
      </c>
      <c r="C194" s="170">
        <f>'(3) MB_Glaciers_R23p2-5.5km'!C194</f>
        <v>2.8921200000000002</v>
      </c>
      <c r="D194" s="170">
        <f>C194+'(3) MB_Glaciers_R23p2-5.5km'!D194</f>
        <v>3.5942400000000001</v>
      </c>
      <c r="E194" s="170">
        <f>D194+'(3) MB_Glaciers_R23p2-5.5km'!E194</f>
        <v>3.9563600000000001</v>
      </c>
      <c r="F194" s="170">
        <f>E194+'(3) MB_Glaciers_R23p2-5.5km'!F194</f>
        <v>4.1684800000000006</v>
      </c>
      <c r="G194" s="170">
        <f>F194+'(3) MB_Glaciers_R23p2-5.5km'!G194</f>
        <v>5.5906000000000002</v>
      </c>
      <c r="H194" s="170">
        <f>G194+'(3) MB_Glaciers_R23p2-5.5km'!H194</f>
        <v>6.1927200000000004</v>
      </c>
      <c r="I194" s="170">
        <f>H194+'(3) MB_Glaciers_R23p2-5.5km'!I194</f>
        <v>7.1948400000000001</v>
      </c>
      <c r="J194" s="170">
        <f>I194+'(3) MB_Glaciers_R23p2-5.5km'!J194</f>
        <v>6.4169599999999996</v>
      </c>
      <c r="K194" s="170">
        <f>J194+'(3) MB_Glaciers_R23p2-5.5km'!K194</f>
        <v>7.1190799999999994</v>
      </c>
      <c r="L194" s="170">
        <f>K194+'(3) MB_Glaciers_R23p2-5.5km'!L194</f>
        <v>5.4811999999999994</v>
      </c>
      <c r="M194" s="170">
        <f>L194+'(3) MB_Glaciers_R23p2-5.5km'!M194</f>
        <v>4.8933199999999992</v>
      </c>
      <c r="N194" s="170">
        <f>M194+'(3) MB_Glaciers_R23p2-5.5km'!N194</f>
        <v>4.055439999999999</v>
      </c>
      <c r="O194" s="170">
        <f>N194+'(3) MB_Glaciers_R23p2-5.5km'!O194</f>
        <v>5.1475599999999995</v>
      </c>
      <c r="P194" s="170">
        <f>O194+'(3) MB_Glaciers_R23p2-5.5km'!P194</f>
        <v>6.9396799999999992</v>
      </c>
      <c r="Q194" s="170">
        <f>P194+'(3) MB_Glaciers_R23p2-5.5km'!Q194</f>
        <v>6.8012799999999993</v>
      </c>
      <c r="R194" s="170">
        <f>Q194+'(3) MB_Glaciers_R23p2-5.5km'!R194</f>
        <v>8.6149199999999997</v>
      </c>
      <c r="S194" s="170">
        <f>R194+'(3) MB_Glaciers_R23p2-5.5km'!S194</f>
        <v>7.9449199999999998</v>
      </c>
      <c r="T194" s="170">
        <f>S194+'(3) MB_Glaciers_R23p2-5.5km'!T194</f>
        <v>7.2092399999999994</v>
      </c>
      <c r="U194" s="170">
        <f>T194+'(3) MB_Glaciers_R23p2-5.5km'!U194</f>
        <v>6.4318799999999996</v>
      </c>
      <c r="V194" s="170">
        <f>U194+'(3) MB_Glaciers_R23p2-5.5km'!V194</f>
        <v>6.9268799999999988</v>
      </c>
      <c r="W194" s="170">
        <f>V194+'(3) MB_Glaciers_R23p2-5.5km'!W194</f>
        <v>5.8412799999999994</v>
      </c>
      <c r="X194" s="170">
        <f>W194+'(3) MB_Glaciers_R23p2-5.5km'!X194</f>
        <v>5.0533599999999996</v>
      </c>
      <c r="Y194" s="170">
        <f>X194+'(3) MB_Glaciers_R23p2-5.5km'!Y194</f>
        <v>5.8299599999999998</v>
      </c>
      <c r="Z194" s="170">
        <f>Y194+'(3) MB_Glaciers_R23p2-5.5km'!Z194</f>
        <v>2.9344799999999998</v>
      </c>
      <c r="AA194" s="170">
        <f>Z194+'(3) MB_Glaciers_R23p2-5.5km'!AA194</f>
        <v>2.4385999999999997</v>
      </c>
      <c r="AB194" s="170">
        <f>AA194+'(3) MB_Glaciers_R23p2-5.5km'!AB194</f>
        <v>1.5129599999999992</v>
      </c>
      <c r="AC194" s="170">
        <f>AB194+'(3) MB_Glaciers_R23p2-5.5km'!AC194</f>
        <v>0.88771999999999895</v>
      </c>
      <c r="AD194" s="170">
        <f>AC194+'(3) MB_Glaciers_R23p2-5.5km'!AD194</f>
        <v>-0.14556000000000147</v>
      </c>
      <c r="AE194" s="170">
        <f>AD194+'(3) MB_Glaciers_R23p2-5.5km'!AE194</f>
        <v>-1.3845200000000015</v>
      </c>
      <c r="AF194" s="170">
        <f>AE194+'(3) MB_Glaciers_R23p2-5.5km'!AF194</f>
        <v>-2.1807600000000016</v>
      </c>
      <c r="AG194" s="170">
        <f>AF194+'(3) MB_Glaciers_R23p2-5.5km'!AG194</f>
        <v>-3.4690800000000017</v>
      </c>
      <c r="AH194" s="170">
        <f>AG194+'(3) MB_Glaciers_R23p2-5.5km'!AH194</f>
        <v>-0.21280000000000188</v>
      </c>
      <c r="AI194" s="170">
        <f>AH194+'(3) MB_Glaciers_R23p2-5.5km'!AI194</f>
        <v>-1.2698000000000018</v>
      </c>
      <c r="AJ194" s="170">
        <f>AI194+'(3) MB_Glaciers_R23p2-5.5km'!AJ194</f>
        <v>-2.7088400000000021</v>
      </c>
      <c r="AK194" s="170">
        <f>AJ194+'(3) MB_Glaciers_R23p2-5.5km'!AK194</f>
        <v>-4.163000000000002</v>
      </c>
      <c r="AL194" s="170">
        <f>AK194+'(3) MB_Glaciers_R23p2-5.5km'!AL194</f>
        <v>-5.6445200000000018</v>
      </c>
      <c r="AM194" s="170">
        <f>AL194+'(3) MB_Glaciers_R23p2-5.5km'!AM194</f>
        <v>-5.7634400000000019</v>
      </c>
      <c r="AN194" s="170">
        <f>AM194+'(3) MB_Glaciers_R23p2-5.5km'!AN194</f>
        <v>-4.9759600000000024</v>
      </c>
      <c r="AO194" s="170">
        <f>AN194+'(3) MB_Glaciers_R23p2-5.5km'!AO194</f>
        <v>-6.0589600000000026</v>
      </c>
      <c r="AP194" s="170">
        <f>AO194+'(3) MB_Glaciers_R23p2-5.5km'!AP194</f>
        <v>-6.6214800000000018</v>
      </c>
      <c r="AQ194" s="170">
        <f>AP194+'(3) MB_Glaciers_R23p2-5.5km'!AQ194</f>
        <v>-6.6812800000000028</v>
      </c>
      <c r="AR194" s="170">
        <f>AQ194+'(3) MB_Glaciers_R23p2-5.5km'!AR194</f>
        <v>-7.3126400000000027</v>
      </c>
      <c r="AS194" s="170">
        <f>AR194+'(3) MB_Glaciers_R23p2-5.5km'!AS194</f>
        <v>-7.9498000000000033</v>
      </c>
      <c r="AT194" s="170">
        <f>AS194+'(3) MB_Glaciers_R23p2-5.5km'!AT194</f>
        <v>-7.4490400000000037</v>
      </c>
      <c r="AU194" s="170">
        <f>AT194+'(3) MB_Glaciers_R23p2-5.5km'!AU194</f>
        <v>-7.5624000000000038</v>
      </c>
      <c r="AV194" s="170">
        <f>AU194+'(3) MB_Glaciers_R23p2-5.5km'!AV194</f>
        <v>-5.7921200000000042</v>
      </c>
      <c r="AW194" s="2">
        <f>AV194+'(3) MB_Glaciers_R23p2-5.5km'!AW194</f>
        <v>-4.5718400000000043</v>
      </c>
      <c r="BB194" s="2">
        <f>SQRT('(5) year_D_R23p2-5.5km'!BN192^2+'(5) year_D_R23p2-5.5km'!$M192^2)</f>
        <v>3.3592973287674583</v>
      </c>
      <c r="BC194" s="2">
        <f>SQRT(SUMSQ('(3) MB_Glaciers_R23p2-5.5km'!$BD194:BE194))</f>
        <v>4.5591340505965361</v>
      </c>
      <c r="BD194" s="2">
        <f>SQRT(SUMSQ('(3) MB_Glaciers_R23p2-5.5km'!$BD194:BF194))</f>
        <v>5.3601598013703748</v>
      </c>
      <c r="BE194" s="2">
        <f>SQRT(SUMSQ('(3) MB_Glaciers_R23p2-5.5km'!$BD194:BG194))</f>
        <v>5.9439364208648522</v>
      </c>
      <c r="BF194" s="2">
        <f>SQRT(SUMSQ('(3) MB_Glaciers_R23p2-5.5km'!$BD194:BH194))</f>
        <v>6.3864462698143099</v>
      </c>
      <c r="BG194" s="2">
        <f>SQRT(SUMSQ('(3) MB_Glaciers_R23p2-5.5km'!$BD194:BI194))</f>
        <v>6.7272564806836437</v>
      </c>
      <c r="BH194" s="2">
        <f>SQRT(SUMSQ('(3) MB_Glaciers_R23p2-5.5km'!$BD194:BJ194))</f>
        <v>6.992338956111916</v>
      </c>
      <c r="BI194" s="2">
        <f>SQRT(SUMSQ('(3) MB_Glaciers_R23p2-5.5km'!$BD194:BK194))</f>
        <v>7.1997199203096471</v>
      </c>
      <c r="BJ194" s="2">
        <f>SQRT(SUMSQ('(3) MB_Glaciers_R23p2-5.5km'!$BD194:BL194))</f>
        <v>7.3627303109778541</v>
      </c>
      <c r="BK194" s="2">
        <f>SQRT(SUMSQ('(3) MB_Glaciers_R23p2-5.5km'!$BD194:BM194))</f>
        <v>7.492198173461361</v>
      </c>
      <c r="BL194" s="2">
        <f>SQRT(SUMSQ('(3) MB_Glaciers_R23p2-5.5km'!$BD194:BN194))</f>
        <v>7.5962613548714755</v>
      </c>
      <c r="BM194" s="2">
        <f>SQRT(SUMSQ('(3) MB_Glaciers_R23p2-5.5km'!$BD194:BO194))</f>
        <v>7.682965129453291</v>
      </c>
      <c r="BN194" s="2">
        <f>SQRT(SUMSQ('(3) MB_Glaciers_R23p2-5.5km'!$BD194:BP194))</f>
        <v>7.7594026301897667</v>
      </c>
      <c r="BO194" s="2">
        <f>SQRT(SUMSQ('(3) MB_Glaciers_R23p2-5.5km'!$BD194:BQ194))</f>
        <v>7.8321549699634341</v>
      </c>
      <c r="BP194" s="2">
        <f>SQRT(SUMSQ('(3) MB_Glaciers_R23p2-5.5km'!$BD194:BR194))</f>
        <v>7.8957047721611771</v>
      </c>
      <c r="BQ194" s="2">
        <f>SQRT(SUMSQ('(3) MB_Glaciers_R23p2-5.5km'!$BD194:BS194))</f>
        <v>7.9678431011805779</v>
      </c>
      <c r="BR194" s="2">
        <f>SQRT(SUMSQ('(3) MB_Glaciers_R23p2-5.5km'!$BD194:BT194))</f>
        <v>8.0327599016931099</v>
      </c>
      <c r="BS194" s="2">
        <f>SQRT(SUMSQ('(3) MB_Glaciers_R23p2-5.5km'!$BD194:BU194))</f>
        <v>8.088734145044155</v>
      </c>
      <c r="BT194" s="2">
        <f>SQRT(SUMSQ('(3) MB_Glaciers_R23p2-5.5km'!$BD194:BV194))</f>
        <v>8.1509890765156392</v>
      </c>
      <c r="BU194" s="2">
        <f>SQRT(SUMSQ('(3) MB_Glaciers_R23p2-5.5km'!$BD194:BW194))</f>
        <v>8.2001054445745485</v>
      </c>
      <c r="BV194" s="2">
        <f>SQRT(SUMSQ('(3) MB_Glaciers_R23p2-5.5km'!$BD194:BX194))</f>
        <v>8.3657105501338158</v>
      </c>
      <c r="BW194" s="2">
        <f>SQRT(SUMSQ('(3) MB_Glaciers_R23p2-5.5km'!$BD194:BY194))</f>
        <v>8.5057897206986457</v>
      </c>
      <c r="BX194" s="2">
        <f>SQRT(SUMSQ('(3) MB_Glaciers_R23p2-5.5km'!$BD194:BZ194))</f>
        <v>8.5909438838141803</v>
      </c>
      <c r="BY194" s="2">
        <f>SQRT(SUMSQ('(3) MB_Glaciers_R23p2-5.5km'!$BD194:CA194))</f>
        <v>8.6647611644613995</v>
      </c>
      <c r="BZ194" s="2">
        <f>SQRT(SUMSQ('(3) MB_Glaciers_R23p2-5.5km'!$BD194:CB194))</f>
        <v>8.733064849736218</v>
      </c>
      <c r="CA194" s="2">
        <f>SQRT(SUMSQ('(3) MB_Glaciers_R23p2-5.5km'!$BD194:CC194))</f>
        <v>8.8226792001140737</v>
      </c>
      <c r="CB194" s="2">
        <f>SQRT(SUMSQ('(3) MB_Glaciers_R23p2-5.5km'!$BD194:CD194))</f>
        <v>8.8898068007975741</v>
      </c>
      <c r="CC194" s="2">
        <f>SQRT(SUMSQ('(3) MB_Glaciers_R23p2-5.5km'!$BD194:CE194))</f>
        <v>8.968346784595969</v>
      </c>
      <c r="CD194" s="2">
        <f>SQRT(SUMSQ('(3) MB_Glaciers_R23p2-5.5km'!$BD194:CF194))</f>
        <v>9.0262011274060274</v>
      </c>
      <c r="CE194" s="2">
        <f>SQRT(SUMSQ('(3) MB_Glaciers_R23p2-5.5km'!$BD194:CG194))</f>
        <v>9.0794130285707073</v>
      </c>
      <c r="CF194" s="2">
        <f>SQRT(SUMSQ('(3) MB_Glaciers_R23p2-5.5km'!$BD194:CH194))</f>
        <v>9.1317463414158908</v>
      </c>
      <c r="CG194" s="2">
        <f>SQRT(SUMSQ('(3) MB_Glaciers_R23p2-5.5km'!$BD194:CI194))</f>
        <v>9.1912061621640486</v>
      </c>
      <c r="CH194" s="2">
        <f>SQRT(SUMSQ('(3) MB_Glaciers_R23p2-5.5km'!$BD194:CJ194))</f>
        <v>9.2573614418809846</v>
      </c>
      <c r="CI194" s="2">
        <f>SQRT(SUMSQ('(3) MB_Glaciers_R23p2-5.5km'!$BD194:CK194))</f>
        <v>9.3199501902771011</v>
      </c>
      <c r="CJ194" s="2">
        <f>SQRT(SUMSQ('(3) MB_Glaciers_R23p2-5.5km'!$BD194:CL194))</f>
        <v>9.3742913867859041</v>
      </c>
      <c r="CK194" s="2">
        <f>SQRT(SUMSQ('(3) MB_Glaciers_R23p2-5.5km'!$BD194:CM194))</f>
        <v>9.4279198609844848</v>
      </c>
      <c r="CL194" s="2">
        <f>SQRT(SUMSQ('(3) MB_Glaciers_R23p2-5.5km'!$BD194:CN194))</f>
        <v>9.4830333123527701</v>
      </c>
      <c r="CM194" s="2">
        <f>SQRT(SUMSQ('(3) MB_Glaciers_R23p2-5.5km'!$BD194:CO194))</f>
        <v>9.5333374315351254</v>
      </c>
      <c r="CN194" s="2">
        <f>SQRT(SUMSQ('(3) MB_Glaciers_R23p2-5.5km'!$BD194:CP194))</f>
        <v>9.580896341199141</v>
      </c>
      <c r="CO194" s="2">
        <f>SQRT(SUMSQ('(3) MB_Glaciers_R23p2-5.5km'!$BD194:CQ194))</f>
        <v>9.630689304567948</v>
      </c>
      <c r="CP194" s="2">
        <f>SQRT(SUMSQ('(3) MB_Glaciers_R23p2-5.5km'!$BD194:CR194))</f>
        <v>9.6760726401566615</v>
      </c>
      <c r="CQ194" s="2">
        <f>SQRT(SUMSQ('(3) MB_Glaciers_R23p2-5.5km'!$BD194:CS194))</f>
        <v>9.7203076074645374</v>
      </c>
      <c r="CR194" s="2">
        <f>SQRT(SUMSQ('(3) MB_Glaciers_R23p2-5.5km'!$BD194:CT194))</f>
        <v>9.7642863626253042</v>
      </c>
      <c r="CS194" s="2">
        <f>SQRT(SUMSQ('(3) MB_Glaciers_R23p2-5.5km'!$BD194:CU194))</f>
        <v>9.8067717411368811</v>
      </c>
      <c r="CT194" s="2">
        <f>SQRT(SUMSQ('(3) MB_Glaciers_R23p2-5.5km'!$BD194:CV194))</f>
        <v>9.8450728973981612</v>
      </c>
      <c r="CU194" s="2">
        <f>SQRT(SUMSQ('(3) MB_Glaciers_R23p2-5.5km'!$BD194:CW194))</f>
        <v>9.8848741890121357</v>
      </c>
      <c r="CV194" s="2">
        <f>SQRT(SUMSQ('(3) MB_Glaciers_R23p2-5.5km'!$BD194:CX194))</f>
        <v>9.9244086773696463</v>
      </c>
    </row>
    <row r="195" spans="1:100" x14ac:dyDescent="0.2">
      <c r="A195" s="169" t="s">
        <v>259</v>
      </c>
      <c r="B195" s="3" t="s">
        <v>243</v>
      </c>
      <c r="C195" s="170">
        <f>'(3) MB_Glaciers_R23p2-5.5km'!C195</f>
        <v>0.35590000000000005</v>
      </c>
      <c r="D195" s="170">
        <f>C195+'(3) MB_Glaciers_R23p2-5.5km'!D195</f>
        <v>0.44180000000000008</v>
      </c>
      <c r="E195" s="170">
        <f>D195+'(3) MB_Glaciers_R23p2-5.5km'!E195</f>
        <v>0.47770000000000007</v>
      </c>
      <c r="F195" s="170">
        <f>E195+'(3) MB_Glaciers_R23p2-5.5km'!F195</f>
        <v>0.51360000000000006</v>
      </c>
      <c r="G195" s="170">
        <f>F195+'(3) MB_Glaciers_R23p2-5.5km'!G195</f>
        <v>0.64950000000000008</v>
      </c>
      <c r="H195" s="170">
        <f>G195+'(3) MB_Glaciers_R23p2-5.5km'!H195</f>
        <v>0.74540000000000006</v>
      </c>
      <c r="I195" s="170">
        <f>H195+'(3) MB_Glaciers_R23p2-5.5km'!I195</f>
        <v>0.82130000000000014</v>
      </c>
      <c r="J195" s="170">
        <f>I195+'(3) MB_Glaciers_R23p2-5.5km'!J195</f>
        <v>0.73720000000000019</v>
      </c>
      <c r="K195" s="170">
        <f>J195+'(3) MB_Glaciers_R23p2-5.5km'!K195</f>
        <v>0.84310000000000018</v>
      </c>
      <c r="L195" s="170">
        <f>K195+'(3) MB_Glaciers_R23p2-5.5km'!L195</f>
        <v>0.64900000000000024</v>
      </c>
      <c r="M195" s="170">
        <f>L195+'(3) MB_Glaciers_R23p2-5.5km'!M195</f>
        <v>0.54490000000000027</v>
      </c>
      <c r="N195" s="170">
        <f>M195+'(3) MB_Glaciers_R23p2-5.5km'!N195</f>
        <v>0.47080000000000027</v>
      </c>
      <c r="O195" s="170">
        <f>N195+'(3) MB_Glaciers_R23p2-5.5km'!O195</f>
        <v>0.58670000000000022</v>
      </c>
      <c r="P195" s="170">
        <f>O195+'(3) MB_Glaciers_R23p2-5.5km'!P195</f>
        <v>0.76260000000000017</v>
      </c>
      <c r="Q195" s="170">
        <f>P195+'(3) MB_Glaciers_R23p2-5.5km'!Q195</f>
        <v>0.72850000000000015</v>
      </c>
      <c r="R195" s="170">
        <f>Q195+'(3) MB_Glaciers_R23p2-5.5km'!R195</f>
        <v>0.98440000000000016</v>
      </c>
      <c r="S195" s="170">
        <f>R195+'(3) MB_Glaciers_R23p2-5.5km'!S195</f>
        <v>0.91030000000000011</v>
      </c>
      <c r="T195" s="170">
        <f>S195+'(3) MB_Glaciers_R23p2-5.5km'!T195</f>
        <v>0.77620000000000011</v>
      </c>
      <c r="U195" s="170">
        <f>T195+'(3) MB_Glaciers_R23p2-5.5km'!U195</f>
        <v>0.59210000000000007</v>
      </c>
      <c r="V195" s="170">
        <f>U195+'(3) MB_Glaciers_R23p2-5.5km'!V195</f>
        <v>0.55800000000000005</v>
      </c>
      <c r="W195" s="170">
        <f>V195+'(3) MB_Glaciers_R23p2-5.5km'!W195</f>
        <v>0.56390000000000007</v>
      </c>
      <c r="X195" s="170">
        <f>W195+'(3) MB_Glaciers_R23p2-5.5km'!X195</f>
        <v>0.57980000000000009</v>
      </c>
      <c r="Y195" s="170">
        <f>X195+'(3) MB_Glaciers_R23p2-5.5km'!Y195</f>
        <v>0.67570000000000008</v>
      </c>
      <c r="Z195" s="170">
        <f>Y195+'(3) MB_Glaciers_R23p2-5.5km'!Z195</f>
        <v>0.35160000000000008</v>
      </c>
      <c r="AA195" s="170">
        <f>Z195+'(3) MB_Glaciers_R23p2-5.5km'!AA195</f>
        <v>0.2375000000000001</v>
      </c>
      <c r="AB195" s="170">
        <f>AA195+'(3) MB_Glaciers_R23p2-5.5km'!AB195</f>
        <v>0.1334000000000001</v>
      </c>
      <c r="AC195" s="170">
        <f>AB195+'(3) MB_Glaciers_R23p2-5.5km'!AC195</f>
        <v>9.3000000000001137E-3</v>
      </c>
      <c r="AD195" s="170">
        <f>AC195+'(3) MB_Glaciers_R23p2-5.5km'!AD195</f>
        <v>-0.13479999999999986</v>
      </c>
      <c r="AE195" s="170">
        <f>AD195+'(3) MB_Glaciers_R23p2-5.5km'!AE195</f>
        <v>-0.30889999999999984</v>
      </c>
      <c r="AF195" s="170">
        <f>AE195+'(3) MB_Glaciers_R23p2-5.5km'!AF195</f>
        <v>-0.47299999999999986</v>
      </c>
      <c r="AG195" s="170">
        <f>AF195+'(3) MB_Glaciers_R23p2-5.5km'!AG195</f>
        <v>-0.68709999999999982</v>
      </c>
      <c r="AH195" s="170">
        <f>AG195+'(3) MB_Glaciers_R23p2-5.5km'!AH195</f>
        <v>-0.37119999999999981</v>
      </c>
      <c r="AI195" s="170">
        <f>AH195+'(3) MB_Glaciers_R23p2-5.5km'!AI195</f>
        <v>-0.48529999999999979</v>
      </c>
      <c r="AJ195" s="170">
        <f>AI195+'(3) MB_Glaciers_R23p2-5.5km'!AJ195</f>
        <v>-0.71939999999999982</v>
      </c>
      <c r="AK195" s="170">
        <f>AJ195+'(3) MB_Glaciers_R23p2-5.5km'!AK195</f>
        <v>-0.94349999999999978</v>
      </c>
      <c r="AL195" s="170">
        <f>AK195+'(3) MB_Glaciers_R23p2-5.5km'!AL195</f>
        <v>-1.1775999999999998</v>
      </c>
      <c r="AM195" s="170">
        <f>AL195+'(3) MB_Glaciers_R23p2-5.5km'!AM195</f>
        <v>-1.2216999999999998</v>
      </c>
      <c r="AN195" s="170">
        <f>AM195+'(3) MB_Glaciers_R23p2-5.5km'!AN195</f>
        <v>-1.2257999999999998</v>
      </c>
      <c r="AO195" s="170">
        <f>AN195+'(3) MB_Glaciers_R23p2-5.5km'!AO195</f>
        <v>-1.4198999999999997</v>
      </c>
      <c r="AP195" s="170">
        <f>AO195+'(3) MB_Glaciers_R23p2-5.5km'!AP195</f>
        <v>-1.5939999999999996</v>
      </c>
      <c r="AQ195" s="170">
        <f>AP195+'(3) MB_Glaciers_R23p2-5.5km'!AQ195</f>
        <v>-1.6580999999999997</v>
      </c>
      <c r="AR195" s="170">
        <f>AQ195+'(3) MB_Glaciers_R23p2-5.5km'!AR195</f>
        <v>-1.7721999999999998</v>
      </c>
      <c r="AS195" s="170">
        <f>AR195+'(3) MB_Glaciers_R23p2-5.5km'!AS195</f>
        <v>-1.8962999999999997</v>
      </c>
      <c r="AT195" s="170">
        <f>AS195+'(3) MB_Glaciers_R23p2-5.5km'!AT195</f>
        <v>-1.9303999999999997</v>
      </c>
      <c r="AU195" s="170">
        <f>AT195+'(3) MB_Glaciers_R23p2-5.5km'!AU195</f>
        <v>-2.0544999999999995</v>
      </c>
      <c r="AV195" s="170">
        <f>AU195+'(3) MB_Glaciers_R23p2-5.5km'!AV195</f>
        <v>-1.9285999999999994</v>
      </c>
      <c r="AW195" s="2">
        <f>AV195+'(3) MB_Glaciers_R23p2-5.5km'!AW195</f>
        <v>-1.9026999999999994</v>
      </c>
      <c r="BB195" s="2">
        <f>SQRT('(5) year_D_R23p2-5.5km'!BN193^2+'(5) year_D_R23p2-5.5km'!$M193^2)</f>
        <v>9.5705438114111391E-2</v>
      </c>
      <c r="BC195" s="2">
        <f>SQRT(SUMSQ('(3) MB_Glaciers_R23p2-5.5km'!$BD195:BE195))</f>
        <v>0.13534792857383526</v>
      </c>
      <c r="BD195" s="2">
        <f>SQRT(SUMSQ('(3) MB_Glaciers_R23p2-5.5km'!$BD195:BF195))</f>
        <v>0.16576668137427986</v>
      </c>
      <c r="BE195" s="2">
        <f>SQRT(SUMSQ('(3) MB_Glaciers_R23p2-5.5km'!$BD195:BG195))</f>
        <v>0.19141087622822278</v>
      </c>
      <c r="BF195" s="2">
        <f>SQRT(SUMSQ('(3) MB_Glaciers_R23p2-5.5km'!$BD195:BH195))</f>
        <v>0.21400386543955235</v>
      </c>
      <c r="BG195" s="2">
        <f>SQRT(SUMSQ('(3) MB_Glaciers_R23p2-5.5km'!$BD195:BI195))</f>
        <v>0.23442948898908608</v>
      </c>
      <c r="BH195" s="2">
        <f>SQRT(SUMSQ('(3) MB_Glaciers_R23p2-5.5km'!$BD195:BJ195))</f>
        <v>0.25321278836642125</v>
      </c>
      <c r="BI195" s="2">
        <f>SQRT(SUMSQ('(3) MB_Glaciers_R23p2-5.5km'!$BD195:BK195))</f>
        <v>0.27069585714767053</v>
      </c>
      <c r="BJ195" s="2">
        <f>SQRT(SUMSQ('(3) MB_Glaciers_R23p2-5.5km'!$BD195:BL195))</f>
        <v>0.2871163143423342</v>
      </c>
      <c r="BK195" s="2">
        <f>SQRT(SUMSQ('(3) MB_Glaciers_R23p2-5.5km'!$BD195:BM195))</f>
        <v>0.3026471689048818</v>
      </c>
      <c r="BL195" s="2">
        <f>SQRT(SUMSQ('(3) MB_Glaciers_R23p2-5.5km'!$BD195:BN195))</f>
        <v>0.3174190286210864</v>
      </c>
      <c r="BM195" s="2">
        <f>SQRT(SUMSQ('(3) MB_Glaciers_R23p2-5.5km'!$BD195:BO195))</f>
        <v>0.33153336274855971</v>
      </c>
      <c r="BN195" s="2">
        <f>SQRT(SUMSQ('(3) MB_Glaciers_R23p2-5.5km'!$BD195:BP195))</f>
        <v>0.34507086446117424</v>
      </c>
      <c r="BO195" s="2">
        <f>SQRT(SUMSQ('(3) MB_Glaciers_R23p2-5.5km'!$BD195:BQ195))</f>
        <v>0.3580969594741012</v>
      </c>
      <c r="BP195" s="2">
        <f>SQRT(SUMSQ('(3) MB_Glaciers_R23p2-5.5km'!$BD195:BR195))</f>
        <v>0.37066556795743799</v>
      </c>
      <c r="BQ195" s="2">
        <f>SQRT(SUMSQ('(3) MB_Glaciers_R23p2-5.5km'!$BD195:BS195))</f>
        <v>0.38282175245644556</v>
      </c>
      <c r="BR195" s="2">
        <f>SQRT(SUMSQ('(3) MB_Glaciers_R23p2-5.5km'!$BD195:BT195))</f>
        <v>0.39460363029049556</v>
      </c>
      <c r="BS195" s="2">
        <f>SQRT(SUMSQ('(3) MB_Glaciers_R23p2-5.5km'!$BD195:BU195))</f>
        <v>0.40604378572150585</v>
      </c>
      <c r="BT195" s="2">
        <f>SQRT(SUMSQ('(3) MB_Glaciers_R23p2-5.5km'!$BD195:BV195))</f>
        <v>0.41717033308669754</v>
      </c>
      <c r="BU195" s="2">
        <f>SQRT(SUMSQ('(3) MB_Glaciers_R23p2-5.5km'!$BD195:BW195))</f>
        <v>0.42800773087910476</v>
      </c>
      <c r="BV195" s="2">
        <f>SQRT(SUMSQ('(3) MB_Glaciers_R23p2-5.5km'!$BD195:BX195))</f>
        <v>0.43857741457682725</v>
      </c>
      <c r="BW195" s="2">
        <f>SQRT(SUMSQ('(3) MB_Glaciers_R23p2-5.5km'!$BD195:BY195))</f>
        <v>0.44889829523123409</v>
      </c>
      <c r="BX195" s="2">
        <f>SQRT(SUMSQ('(3) MB_Glaciers_R23p2-5.5km'!$BD195:BZ195))</f>
        <v>0.45898715706011017</v>
      </c>
      <c r="BY195" s="2">
        <f>SQRT(SUMSQ('(3) MB_Glaciers_R23p2-5.5km'!$BD195:CA195))</f>
        <v>0.46885897797817228</v>
      </c>
      <c r="BZ195" s="2">
        <f>SQRT(SUMSQ('(3) MB_Glaciers_R23p2-5.5km'!$BD195:CB195))</f>
        <v>0.47852719057055709</v>
      </c>
      <c r="CA195" s="2">
        <f>SQRT(SUMSQ('(3) MB_Glaciers_R23p2-5.5km'!$BD195:CC195))</f>
        <v>0.48800389650080078</v>
      </c>
      <c r="CB195" s="2">
        <f>SQRT(SUMSQ('(3) MB_Glaciers_R23p2-5.5km'!$BD195:CD195))</f>
        <v>0.49730004412283968</v>
      </c>
      <c r="CC195" s="2">
        <f>SQRT(SUMSQ('(3) MB_Glaciers_R23p2-5.5km'!$BD195:CE195))</f>
        <v>0.50642557673284272</v>
      </c>
      <c r="CD195" s="2">
        <f>SQRT(SUMSQ('(3) MB_Glaciers_R23p2-5.5km'!$BD195:CF195))</f>
        <v>0.5153895571835021</v>
      </c>
      <c r="CE195" s="2">
        <f>SQRT(SUMSQ('(3) MB_Glaciers_R23p2-5.5km'!$BD195:CG195))</f>
        <v>0.52420027331013519</v>
      </c>
      <c r="CF195" s="2">
        <f>SQRT(SUMSQ('(3) MB_Glaciers_R23p2-5.5km'!$BD195:CH195))</f>
        <v>0.53286532766078376</v>
      </c>
      <c r="CG195" s="2">
        <f>SQRT(SUMSQ('(3) MB_Glaciers_R23p2-5.5km'!$BD195:CI195))</f>
        <v>0.54139171429534128</v>
      </c>
      <c r="CH195" s="2">
        <f>SQRT(SUMSQ('(3) MB_Glaciers_R23p2-5.5km'!$BD195:CJ195))</f>
        <v>0.54978588486088154</v>
      </c>
      <c r="CI195" s="2">
        <f>SQRT(SUMSQ('(3) MB_Glaciers_R23p2-5.5km'!$BD195:CK195))</f>
        <v>0.55805380571847774</v>
      </c>
      <c r="CJ195" s="2">
        <f>SQRT(SUMSQ('(3) MB_Glaciers_R23p2-5.5km'!$BD195:CL195))</f>
        <v>0.56620100755958613</v>
      </c>
      <c r="CK195" s="2">
        <f>SQRT(SUMSQ('(3) MB_Glaciers_R23p2-5.5km'!$BD195:CM195))</f>
        <v>0.57423262868466862</v>
      </c>
      <c r="CL195" s="2">
        <f>SQRT(SUMSQ('(3) MB_Glaciers_R23p2-5.5km'!$BD195:CN195))</f>
        <v>0.58215345290629217</v>
      </c>
      <c r="CM195" s="2">
        <f>SQRT(SUMSQ('(3) MB_Glaciers_R23p2-5.5km'!$BD195:CO195))</f>
        <v>0.58996794287090937</v>
      </c>
      <c r="CN195" s="2">
        <f>SQRT(SUMSQ('(3) MB_Glaciers_R23p2-5.5km'!$BD195:CP195))</f>
        <v>0.59768026945846775</v>
      </c>
      <c r="CO195" s="2">
        <f>SQRT(SUMSQ('(3) MB_Glaciers_R23p2-5.5km'!$BD195:CQ195))</f>
        <v>0.60529433780976394</v>
      </c>
      <c r="CP195" s="2">
        <f>SQRT(SUMSQ('(3) MB_Glaciers_R23p2-5.5km'!$BD195:CR195))</f>
        <v>0.61281381044259653</v>
      </c>
      <c r="CQ195" s="2">
        <f>SQRT(SUMSQ('(3) MB_Glaciers_R23p2-5.5km'!$BD195:CS195))</f>
        <v>0.62024212784507682</v>
      </c>
      <c r="CR195" s="2">
        <f>SQRT(SUMSQ('(3) MB_Glaciers_R23p2-5.5km'!$BD195:CT195))</f>
        <v>0.62758252687467542</v>
      </c>
      <c r="CS195" s="2">
        <f>SQRT(SUMSQ('(3) MB_Glaciers_R23p2-5.5km'!$BD195:CU195))</f>
        <v>0.63483805724217313</v>
      </c>
      <c r="CT195" s="2">
        <f>SQRT(SUMSQ('(3) MB_Glaciers_R23p2-5.5km'!$BD195:CV195))</f>
        <v>0.64201159631865734</v>
      </c>
      <c r="CU195" s="2">
        <f>SQRT(SUMSQ('(3) MB_Glaciers_R23p2-5.5km'!$BD195:CW195))</f>
        <v>0.64910586246947788</v>
      </c>
      <c r="CV195" s="2">
        <f>SQRT(SUMSQ('(3) MB_Glaciers_R23p2-5.5km'!$BD195:CX195))</f>
        <v>0.6561234270904055</v>
      </c>
    </row>
    <row r="196" spans="1:100" x14ac:dyDescent="0.2">
      <c r="A196" s="169" t="s">
        <v>108</v>
      </c>
      <c r="B196" s="3" t="s">
        <v>243</v>
      </c>
      <c r="C196" s="170">
        <f>'(3) MB_Glaciers_R23p2-5.5km'!C196</f>
        <v>0.7127</v>
      </c>
      <c r="D196" s="170">
        <f>C196+'(3) MB_Glaciers_R23p2-5.5km'!D196</f>
        <v>0.95540000000000003</v>
      </c>
      <c r="E196" s="170">
        <f>D196+'(3) MB_Glaciers_R23p2-5.5km'!E196</f>
        <v>1.1080999999999999</v>
      </c>
      <c r="F196" s="170">
        <f>E196+'(3) MB_Glaciers_R23p2-5.5km'!F196</f>
        <v>1.2007999999999999</v>
      </c>
      <c r="G196" s="170">
        <f>F196+'(3) MB_Glaciers_R23p2-5.5km'!G196</f>
        <v>1.5534999999999997</v>
      </c>
      <c r="H196" s="170">
        <f>G196+'(3) MB_Glaciers_R23p2-5.5km'!H196</f>
        <v>1.8061999999999996</v>
      </c>
      <c r="I196" s="170">
        <f>H196+'(3) MB_Glaciers_R23p2-5.5km'!I196</f>
        <v>2.0088999999999997</v>
      </c>
      <c r="J196" s="170">
        <f>I196+'(3) MB_Glaciers_R23p2-5.5km'!J196</f>
        <v>1.8115999999999997</v>
      </c>
      <c r="K196" s="170">
        <f>J196+'(3) MB_Glaciers_R23p2-5.5km'!K196</f>
        <v>2.0242999999999998</v>
      </c>
      <c r="L196" s="170">
        <f>K196+'(3) MB_Glaciers_R23p2-5.5km'!L196</f>
        <v>1.5669999999999997</v>
      </c>
      <c r="M196" s="170">
        <f>L196+'(3) MB_Glaciers_R23p2-5.5km'!M196</f>
        <v>1.3296999999999999</v>
      </c>
      <c r="N196" s="170">
        <f>M196+'(3) MB_Glaciers_R23p2-5.5km'!N196</f>
        <v>1.0924</v>
      </c>
      <c r="O196" s="170">
        <f>N196+'(3) MB_Glaciers_R23p2-5.5km'!O196</f>
        <v>1.3651</v>
      </c>
      <c r="P196" s="170">
        <f>O196+'(3) MB_Glaciers_R23p2-5.5km'!P196</f>
        <v>1.7378</v>
      </c>
      <c r="Q196" s="170">
        <f>P196+'(3) MB_Glaciers_R23p2-5.5km'!Q196</f>
        <v>1.6505000000000001</v>
      </c>
      <c r="R196" s="170">
        <f>Q196+'(3) MB_Glaciers_R23p2-5.5km'!R196</f>
        <v>2.1659491000000002</v>
      </c>
      <c r="S196" s="170">
        <f>R196+'(3) MB_Glaciers_R23p2-5.5km'!S196</f>
        <v>1.8895190000000004</v>
      </c>
      <c r="T196" s="170">
        <f>S196+'(3) MB_Glaciers_R23p2-5.5km'!T196</f>
        <v>1.6318189000000003</v>
      </c>
      <c r="U196" s="170">
        <f>T196+'(3) MB_Glaciers_R23p2-5.5km'!U196</f>
        <v>1.3507347000000003</v>
      </c>
      <c r="V196" s="170">
        <f>U196+'(3) MB_Glaciers_R23p2-5.5km'!V196</f>
        <v>1.3968885000000002</v>
      </c>
      <c r="W196" s="170">
        <f>V196+'(3) MB_Glaciers_R23p2-5.5km'!W196</f>
        <v>1.1801667000000002</v>
      </c>
      <c r="X196" s="170">
        <f>W196+'(3) MB_Glaciers_R23p2-5.5km'!X196</f>
        <v>1.1109178000000002</v>
      </c>
      <c r="Y196" s="170">
        <f>X196+'(3) MB_Glaciers_R23p2-5.5km'!Y196</f>
        <v>1.2599291000000004</v>
      </c>
      <c r="Z196" s="170">
        <f>Y196+'(3) MB_Glaciers_R23p2-5.5km'!Z196</f>
        <v>0.57869260000000045</v>
      </c>
      <c r="AA196" s="170">
        <f>Z196+'(3) MB_Glaciers_R23p2-5.5km'!AA196</f>
        <v>0.27967860000000055</v>
      </c>
      <c r="AB196" s="170">
        <f>AA196+'(3) MB_Glaciers_R23p2-5.5km'!AB196</f>
        <v>7.8455000000000608E-2</v>
      </c>
      <c r="AC196" s="170">
        <f>AB196+'(3) MB_Glaciers_R23p2-5.5km'!AC196</f>
        <v>-0.28489559999999947</v>
      </c>
      <c r="AD196" s="170">
        <f>AC196+'(3) MB_Glaciers_R23p2-5.5km'!AD196</f>
        <v>-0.79186519999999938</v>
      </c>
      <c r="AE196" s="170">
        <f>AD196+'(3) MB_Glaciers_R23p2-5.5km'!AE196</f>
        <v>-1.2585172999999994</v>
      </c>
      <c r="AF196" s="170">
        <f>AE196+'(3) MB_Glaciers_R23p2-5.5km'!AF196</f>
        <v>-1.6747821999999994</v>
      </c>
      <c r="AG196" s="170">
        <f>AF196+'(3) MB_Glaciers_R23p2-5.5km'!AG196</f>
        <v>-2.2160057999999996</v>
      </c>
      <c r="AH196" s="170">
        <f>AG196+'(3) MB_Glaciers_R23p2-5.5km'!AH196</f>
        <v>-1.5398261999999994</v>
      </c>
      <c r="AI196" s="170">
        <f>AH196+'(3) MB_Glaciers_R23p2-5.5km'!AI196</f>
        <v>-1.9930115999999993</v>
      </c>
      <c r="AJ196" s="170">
        <f>AI196+'(3) MB_Glaciers_R23p2-5.5km'!AJ196</f>
        <v>-2.6431303999999991</v>
      </c>
      <c r="AK196" s="170">
        <f>AJ196+'(3) MB_Glaciers_R23p2-5.5km'!AK196</f>
        <v>-3.3072682999999992</v>
      </c>
      <c r="AL196" s="170">
        <f>AK196+'(3) MB_Glaciers_R23p2-5.5km'!AL196</f>
        <v>-3.8932156999999989</v>
      </c>
      <c r="AM196" s="170">
        <f>AL196+'(3) MB_Glaciers_R23p2-5.5km'!AM196</f>
        <v>-4.1963313999999992</v>
      </c>
      <c r="AN196" s="170">
        <f>AM196+'(3) MB_Glaciers_R23p2-5.5km'!AN196</f>
        <v>-4.2318089999999993</v>
      </c>
      <c r="AO196" s="170">
        <f>AN196+'(3) MB_Glaciers_R23p2-5.5km'!AO196</f>
        <v>-4.7013056999999989</v>
      </c>
      <c r="AP196" s="170">
        <f>AO196+'(3) MB_Glaciers_R23p2-5.5km'!AP196</f>
        <v>-5.2050563999999984</v>
      </c>
      <c r="AQ196" s="170">
        <f>AP196+'(3) MB_Glaciers_R23p2-5.5km'!AQ196</f>
        <v>-5.4585721999999981</v>
      </c>
      <c r="AR196" s="170">
        <f>AQ196+'(3) MB_Glaciers_R23p2-5.5km'!AR196</f>
        <v>-5.8879165999999978</v>
      </c>
      <c r="AS196" s="170">
        <f>AR196+'(3) MB_Glaciers_R23p2-5.5km'!AS196</f>
        <v>-6.211984799999998</v>
      </c>
      <c r="AT196" s="170">
        <f>AS196+'(3) MB_Glaciers_R23p2-5.5km'!AT196</f>
        <v>-6.2829037999999979</v>
      </c>
      <c r="AU196" s="170">
        <f>AT196+'(3) MB_Glaciers_R23p2-5.5km'!AU196</f>
        <v>-6.5785465999999975</v>
      </c>
      <c r="AV196" s="170">
        <f>AU196+'(3) MB_Glaciers_R23p2-5.5km'!AV196</f>
        <v>-6.4089131999999971</v>
      </c>
      <c r="AW196" s="2">
        <f>AV196+'(3) MB_Glaciers_R23p2-5.5km'!AW196</f>
        <v>-6.2391274999999968</v>
      </c>
      <c r="BB196" s="2">
        <f>SQRT('(5) year_D_R23p2-5.5km'!BN194^2+'(5) year_D_R23p2-5.5km'!$M194^2)</f>
        <v>0.90756991738054482</v>
      </c>
      <c r="BC196" s="2">
        <f>SQRT(SUMSQ('(3) MB_Glaciers_R23p2-5.5km'!$BD196:BE196))</f>
        <v>1.2329136327592396</v>
      </c>
      <c r="BD196" s="2">
        <f>SQRT(SUMSQ('(3) MB_Glaciers_R23p2-5.5km'!$BD196:BF196))</f>
        <v>1.4508307890766181</v>
      </c>
      <c r="BE196" s="2">
        <f>SQRT(SUMSQ('(3) MB_Glaciers_R23p2-5.5km'!$BD196:BG196))</f>
        <v>1.6104857389981433</v>
      </c>
      <c r="BF196" s="2">
        <f>SQRT(SUMSQ('(3) MB_Glaciers_R23p2-5.5km'!$BD196:BH196))</f>
        <v>1.7318405821281331</v>
      </c>
      <c r="BG196" s="2">
        <f>SQRT(SUMSQ('(3) MB_Glaciers_R23p2-5.5km'!$BD196:BI196))</f>
        <v>1.8257814204782803</v>
      </c>
      <c r="BH196" s="2">
        <f>SQRT(SUMSQ('(3) MB_Glaciers_R23p2-5.5km'!$BD196:BJ196))</f>
        <v>1.8991857359998692</v>
      </c>
      <c r="BI196" s="2">
        <f>SQRT(SUMSQ('(3) MB_Glaciers_R23p2-5.5km'!$BD196:BK196))</f>
        <v>1.9568163415277298</v>
      </c>
      <c r="BJ196" s="2">
        <f>SQRT(SUMSQ('(3) MB_Glaciers_R23p2-5.5km'!$BD196:BL196))</f>
        <v>2.0020318975262601</v>
      </c>
      <c r="BK196" s="2">
        <f>SQRT(SUMSQ('(3) MB_Glaciers_R23p2-5.5km'!$BD196:BM196))</f>
        <v>2.0375907205646908</v>
      </c>
      <c r="BL196" s="2">
        <f>SQRT(SUMSQ('(3) MB_Glaciers_R23p2-5.5km'!$BD196:BN196))</f>
        <v>2.0657010691138868</v>
      </c>
      <c r="BM196" s="2">
        <f>SQRT(SUMSQ('(3) MB_Glaciers_R23p2-5.5km'!$BD196:BO196))</f>
        <v>2.0881889772772655</v>
      </c>
      <c r="BN196" s="2">
        <f>SQRT(SUMSQ('(3) MB_Glaciers_R23p2-5.5km'!$BD196:BP196))</f>
        <v>2.1067460461895773</v>
      </c>
      <c r="BO196" s="2">
        <f>SQRT(SUMSQ('(3) MB_Glaciers_R23p2-5.5km'!$BD196:BQ196))</f>
        <v>2.1229877885637984</v>
      </c>
      <c r="BP196" s="2">
        <f>SQRT(SUMSQ('(3) MB_Glaciers_R23p2-5.5km'!$BD196:BR196))</f>
        <v>2.1383820480279976</v>
      </c>
      <c r="BQ196" s="2">
        <f>SQRT(SUMSQ('(3) MB_Glaciers_R23p2-5.5km'!$BD196:BS196))</f>
        <v>2.1534920576859946</v>
      </c>
      <c r="BR196" s="2">
        <f>SQRT(SUMSQ('(3) MB_Glaciers_R23p2-5.5km'!$BD196:BT196))</f>
        <v>2.1691759122578276</v>
      </c>
      <c r="BS196" s="2">
        <f>SQRT(SUMSQ('(3) MB_Glaciers_R23p2-5.5km'!$BD196:BU196))</f>
        <v>2.1828856915043806</v>
      </c>
      <c r="BT196" s="2">
        <f>SQRT(SUMSQ('(3) MB_Glaciers_R23p2-5.5km'!$BD196:BV196))</f>
        <v>2.1966916366925719</v>
      </c>
      <c r="BU196" s="2">
        <f>SQRT(SUMSQ('(3) MB_Glaciers_R23p2-5.5km'!$BD196:BW196))</f>
        <v>2.2085870189191739</v>
      </c>
      <c r="BV196" s="2">
        <f>SQRT(SUMSQ('(3) MB_Glaciers_R23p2-5.5km'!$BD196:BX196))</f>
        <v>2.2324364116583939</v>
      </c>
      <c r="BW196" s="2">
        <f>SQRT(SUMSQ('(3) MB_Glaciers_R23p2-5.5km'!$BD196:BY196))</f>
        <v>2.2538346041754274</v>
      </c>
      <c r="BX196" s="2">
        <f>SQRT(SUMSQ('(3) MB_Glaciers_R23p2-5.5km'!$BD196:BZ196))</f>
        <v>2.2732304117349571</v>
      </c>
      <c r="BY196" s="2">
        <f>SQRT(SUMSQ('(3) MB_Glaciers_R23p2-5.5km'!$BD196:CA196))</f>
        <v>2.2881961973010876</v>
      </c>
      <c r="BZ196" s="2">
        <f>SQRT(SUMSQ('(3) MB_Glaciers_R23p2-5.5km'!$BD196:CB196))</f>
        <v>2.3089968086271595</v>
      </c>
      <c r="CA196" s="2">
        <f>SQRT(SUMSQ('(3) MB_Glaciers_R23p2-5.5km'!$BD196:CC196))</f>
        <v>2.3298512351260912</v>
      </c>
      <c r="CB196" s="2">
        <f>SQRT(SUMSQ('(3) MB_Glaciers_R23p2-5.5km'!$BD196:CD196))</f>
        <v>2.3519580446158548</v>
      </c>
      <c r="CC196" s="2">
        <f>SQRT(SUMSQ('(3) MB_Glaciers_R23p2-5.5km'!$BD196:CE196))</f>
        <v>2.3717595890208125</v>
      </c>
      <c r="CD196" s="2">
        <f>SQRT(SUMSQ('(3) MB_Glaciers_R23p2-5.5km'!$BD196:CF196))</f>
        <v>2.390466951901201</v>
      </c>
      <c r="CE196" s="2">
        <f>SQRT(SUMSQ('(3) MB_Glaciers_R23p2-5.5km'!$BD196:CG196))</f>
        <v>2.4074319275941538</v>
      </c>
      <c r="CF196" s="2">
        <f>SQRT(SUMSQ('(3) MB_Glaciers_R23p2-5.5km'!$BD196:CH196))</f>
        <v>2.424965173879658</v>
      </c>
      <c r="CG196" s="2">
        <f>SQRT(SUMSQ('(3) MB_Glaciers_R23p2-5.5km'!$BD196:CI196))</f>
        <v>2.4428566610110605</v>
      </c>
      <c r="CH196" s="2">
        <f>SQRT(SUMSQ('(3) MB_Glaciers_R23p2-5.5km'!$BD196:CJ196))</f>
        <v>2.4621127877556677</v>
      </c>
      <c r="CI196" s="2">
        <f>SQRT(SUMSQ('(3) MB_Glaciers_R23p2-5.5km'!$BD196:CK196))</f>
        <v>2.4799984479918495</v>
      </c>
      <c r="CJ196" s="2">
        <f>SQRT(SUMSQ('(3) MB_Glaciers_R23p2-5.5km'!$BD196:CL196))</f>
        <v>2.4970381979503609</v>
      </c>
      <c r="CK196" s="2">
        <f>SQRT(SUMSQ('(3) MB_Glaciers_R23p2-5.5km'!$BD196:CM196))</f>
        <v>2.5143615763908542</v>
      </c>
      <c r="CL196" s="2">
        <f>SQRT(SUMSQ('(3) MB_Glaciers_R23p2-5.5km'!$BD196:CN196))</f>
        <v>2.5308046436581986</v>
      </c>
      <c r="CM196" s="2">
        <f>SQRT(SUMSQ('(3) MB_Glaciers_R23p2-5.5km'!$BD196:CO196))</f>
        <v>2.547305970129552</v>
      </c>
      <c r="CN196" s="2">
        <f>SQRT(SUMSQ('(3) MB_Glaciers_R23p2-5.5km'!$BD196:CP196))</f>
        <v>2.562695120903316</v>
      </c>
      <c r="CO196" s="2">
        <f>SQRT(SUMSQ('(3) MB_Glaciers_R23p2-5.5km'!$BD196:CQ196))</f>
        <v>2.5774600333105284</v>
      </c>
      <c r="CP196" s="2">
        <f>SQRT(SUMSQ('(3) MB_Glaciers_R23p2-5.5km'!$BD196:CR196))</f>
        <v>2.5916292398754313</v>
      </c>
      <c r="CQ196" s="2">
        <f>SQRT(SUMSQ('(3) MB_Glaciers_R23p2-5.5km'!$BD196:CS196))</f>
        <v>2.6053753297718285</v>
      </c>
      <c r="CR196" s="2">
        <f>SQRT(SUMSQ('(3) MB_Glaciers_R23p2-5.5km'!$BD196:CT196))</f>
        <v>2.6193488631483515</v>
      </c>
      <c r="CS196" s="2">
        <f>SQRT(SUMSQ('(3) MB_Glaciers_R23p2-5.5km'!$BD196:CU196))</f>
        <v>2.6330751461522657</v>
      </c>
      <c r="CT196" s="2">
        <f>SQRT(SUMSQ('(3) MB_Glaciers_R23p2-5.5km'!$BD196:CV196))</f>
        <v>2.6467906349128518</v>
      </c>
      <c r="CU196" s="2">
        <f>SQRT(SUMSQ('(3) MB_Glaciers_R23p2-5.5km'!$BD196:CW196))</f>
        <v>2.6606437470351163</v>
      </c>
      <c r="CV196" s="2">
        <f>SQRT(SUMSQ('(3) MB_Glaciers_R23p2-5.5km'!$BD196:CX196))</f>
        <v>2.6732461472907532</v>
      </c>
    </row>
    <row r="197" spans="1:100" x14ac:dyDescent="0.2">
      <c r="A197" s="169" t="s">
        <v>81</v>
      </c>
      <c r="B197" s="3" t="s">
        <v>243</v>
      </c>
      <c r="C197" s="170">
        <f>'(3) MB_Glaciers_R23p2-5.5km'!C197</f>
        <v>7.0023504299999999</v>
      </c>
      <c r="D197" s="170">
        <f>C197+'(3) MB_Glaciers_R23p2-5.5km'!D197</f>
        <v>9.5147008599999996</v>
      </c>
      <c r="E197" s="170">
        <f>D197+'(3) MB_Glaciers_R23p2-5.5km'!E197</f>
        <v>12.81705129</v>
      </c>
      <c r="F197" s="170">
        <f>E197+'(3) MB_Glaciers_R23p2-5.5km'!F197</f>
        <v>14.15940172</v>
      </c>
      <c r="G197" s="170">
        <f>F197+'(3) MB_Glaciers_R23p2-5.5km'!G197</f>
        <v>18.15175215</v>
      </c>
      <c r="H197" s="170">
        <f>G197+'(3) MB_Glaciers_R23p2-5.5km'!H197</f>
        <v>21.17410258</v>
      </c>
      <c r="I197" s="170">
        <f>H197+'(3) MB_Glaciers_R23p2-5.5km'!I197</f>
        <v>24.776453009999997</v>
      </c>
      <c r="J197" s="170">
        <f>I197+'(3) MB_Glaciers_R23p2-5.5km'!J197</f>
        <v>25.358803439999996</v>
      </c>
      <c r="K197" s="170">
        <f>J197+'(3) MB_Glaciers_R23p2-5.5km'!K197</f>
        <v>29.151153869999995</v>
      </c>
      <c r="L197" s="170">
        <f>K197+'(3) MB_Glaciers_R23p2-5.5km'!L197</f>
        <v>26.703504299999995</v>
      </c>
      <c r="M197" s="170">
        <f>L197+'(3) MB_Glaciers_R23p2-5.5km'!M197</f>
        <v>26.835854729999994</v>
      </c>
      <c r="N197" s="170">
        <f>M197+'(3) MB_Glaciers_R23p2-5.5km'!N197</f>
        <v>26.088205159999994</v>
      </c>
      <c r="O197" s="170">
        <f>N197+'(3) MB_Glaciers_R23p2-5.5km'!O197</f>
        <v>30.048708779999995</v>
      </c>
      <c r="P197" s="170">
        <f>O197+'(3) MB_Glaciers_R23p2-5.5km'!P197</f>
        <v>36.059212399999993</v>
      </c>
      <c r="Q197" s="170">
        <f>P197+'(3) MB_Glaciers_R23p2-5.5km'!Q197</f>
        <v>37.197869209999993</v>
      </c>
      <c r="R197" s="170">
        <f>Q197+'(3) MB_Glaciers_R23p2-5.5km'!R197</f>
        <v>42.499138779999996</v>
      </c>
      <c r="S197" s="170">
        <f>R197+'(3) MB_Glaciers_R23p2-5.5km'!S197</f>
        <v>41.696445534409996</v>
      </c>
      <c r="T197" s="170">
        <f>S197+'(3) MB_Glaciers_R23p2-5.5km'!T197</f>
        <v>41.341897325629994</v>
      </c>
      <c r="U197" s="170">
        <f>T197+'(3) MB_Glaciers_R23p2-5.5km'!U197</f>
        <v>42.753264593589989</v>
      </c>
      <c r="V197" s="170">
        <f>U197+'(3) MB_Glaciers_R23p2-5.5km'!V197</f>
        <v>44.517692737459988</v>
      </c>
      <c r="W197" s="170">
        <f>V197+'(3) MB_Glaciers_R23p2-5.5km'!W197</f>
        <v>43.811403683339989</v>
      </c>
      <c r="X197" s="170">
        <f>W197+'(3) MB_Glaciers_R23p2-5.5km'!X197</f>
        <v>44.240399076699987</v>
      </c>
      <c r="Y197" s="170">
        <f>X197+'(3) MB_Glaciers_R23p2-5.5km'!Y197</f>
        <v>47.415608381199988</v>
      </c>
      <c r="Z197" s="170">
        <f>Y197+'(3) MB_Glaciers_R23p2-5.5km'!Z197</f>
        <v>42.845515862899987</v>
      </c>
      <c r="AA197" s="170">
        <f>Z197+'(3) MB_Glaciers_R23p2-5.5km'!AA197</f>
        <v>42.686267706379986</v>
      </c>
      <c r="AB197" s="170">
        <f>AA197+'(3) MB_Glaciers_R23p2-5.5km'!AB197</f>
        <v>42.147562383929987</v>
      </c>
      <c r="AC197" s="170">
        <f>AB197+'(3) MB_Glaciers_R23p2-5.5km'!AC197</f>
        <v>40.571167647879989</v>
      </c>
      <c r="AD197" s="170">
        <f>AC197+'(3) MB_Glaciers_R23p2-5.5km'!AD197</f>
        <v>39.982054861959988</v>
      </c>
      <c r="AE197" s="170">
        <f>AD197+'(3) MB_Glaciers_R23p2-5.5km'!AE197</f>
        <v>37.859423496839987</v>
      </c>
      <c r="AF197" s="170">
        <f>AE197+'(3) MB_Glaciers_R23p2-5.5km'!AF197</f>
        <v>36.863476173009985</v>
      </c>
      <c r="AG197" s="170">
        <f>AF197+'(3) MB_Glaciers_R23p2-5.5km'!AG197</f>
        <v>34.247486453009984</v>
      </c>
      <c r="AH197" s="170">
        <f>AG197+'(3) MB_Glaciers_R23p2-5.5km'!AH197</f>
        <v>41.123119162109987</v>
      </c>
      <c r="AI197" s="170">
        <f>AH197+'(3) MB_Glaciers_R23p2-5.5km'!AI197</f>
        <v>38.045799910859984</v>
      </c>
      <c r="AJ197" s="170">
        <f>AI197+'(3) MB_Glaciers_R23p2-5.5km'!AJ197</f>
        <v>34.856632275099983</v>
      </c>
      <c r="AK197" s="170">
        <f>AJ197+'(3) MB_Glaciers_R23p2-5.5km'!AK197</f>
        <v>28.54973007469998</v>
      </c>
      <c r="AL197" s="170">
        <f>AK197+'(3) MB_Glaciers_R23p2-5.5km'!AL197</f>
        <v>23.138118029639976</v>
      </c>
      <c r="AM197" s="170">
        <f>AL197+'(3) MB_Glaciers_R23p2-5.5km'!AM197</f>
        <v>19.140161762719977</v>
      </c>
      <c r="AN197" s="170">
        <f>AM197+'(3) MB_Glaciers_R23p2-5.5km'!AN197</f>
        <v>18.457493992019977</v>
      </c>
      <c r="AO197" s="170">
        <f>AN197+'(3) MB_Glaciers_R23p2-5.5km'!AO197</f>
        <v>12.427912091269977</v>
      </c>
      <c r="AP197" s="170">
        <f>AO197+'(3) MB_Glaciers_R23p2-5.5km'!AP197</f>
        <v>8.0251253966699796</v>
      </c>
      <c r="AQ197" s="170">
        <f>AP197+'(3) MB_Glaciers_R23p2-5.5km'!AQ197</f>
        <v>4.3730386671499808</v>
      </c>
      <c r="AR197" s="170">
        <f>AQ197+'(3) MB_Glaciers_R23p2-5.5km'!AR197</f>
        <v>0.38137879869998059</v>
      </c>
      <c r="AS197" s="170">
        <f>AR197+'(3) MB_Glaciers_R23p2-5.5km'!AS197</f>
        <v>-3.2851999732600188</v>
      </c>
      <c r="AT197" s="170">
        <f>AS197+'(3) MB_Glaciers_R23p2-5.5km'!AT197</f>
        <v>-5.256906736480019</v>
      </c>
      <c r="AU197" s="170">
        <f>AT197+'(3) MB_Glaciers_R23p2-5.5km'!AU197</f>
        <v>-7.9062845268400199</v>
      </c>
      <c r="AV197" s="170">
        <f>AU197+'(3) MB_Glaciers_R23p2-5.5km'!AV197</f>
        <v>-7.0955762867000214</v>
      </c>
      <c r="AW197" s="2">
        <f>AV197+'(3) MB_Glaciers_R23p2-5.5km'!AW197</f>
        <v>-7.1857584591000219</v>
      </c>
      <c r="BB197" s="2">
        <f>SQRT('(5) year_D_R23p2-5.5km'!BN195^2+'(5) year_D_R23p2-5.5km'!$M195^2)</f>
        <v>7.6695556397552931</v>
      </c>
      <c r="BC197" s="2">
        <f>SQRT(SUMSQ('(3) MB_Glaciers_R23p2-5.5km'!$BD197:BE197))</f>
        <v>10.339113350706903</v>
      </c>
      <c r="BD197" s="2">
        <f>SQRT(SUMSQ('(3) MB_Glaciers_R23p2-5.5km'!$BD197:BF197))</f>
        <v>12.075485252115964</v>
      </c>
      <c r="BE197" s="2">
        <f>SQRT(SUMSQ('(3) MB_Glaciers_R23p2-5.5km'!$BD197:BG197))</f>
        <v>13.297413844443122</v>
      </c>
      <c r="BF197" s="2">
        <f>SQRT(SUMSQ('(3) MB_Glaciers_R23p2-5.5km'!$BD197:BH197))</f>
        <v>14.184862057267472</v>
      </c>
      <c r="BG197" s="2">
        <f>SQRT(SUMSQ('(3) MB_Glaciers_R23p2-5.5km'!$BD197:BI197))</f>
        <v>14.832046482975425</v>
      </c>
      <c r="BH197" s="2">
        <f>SQRT(SUMSQ('(3) MB_Glaciers_R23p2-5.5km'!$BD197:BJ197))</f>
        <v>15.301516663380013</v>
      </c>
      <c r="BI197" s="2">
        <f>SQRT(SUMSQ('(3) MB_Glaciers_R23p2-5.5km'!$BD197:BK197))</f>
        <v>15.636998278615753</v>
      </c>
      <c r="BJ197" s="2">
        <f>SQRT(SUMSQ('(3) MB_Glaciers_R23p2-5.5km'!$BD197:BL197))</f>
        <v>15.868146479615797</v>
      </c>
      <c r="BK197" s="2">
        <f>SQRT(SUMSQ('(3) MB_Glaciers_R23p2-5.5km'!$BD197:BM197))</f>
        <v>16.021067091316802</v>
      </c>
      <c r="BL197" s="2">
        <f>SQRT(SUMSQ('(3) MB_Glaciers_R23p2-5.5km'!$BD197:BN197))</f>
        <v>16.11645371474717</v>
      </c>
      <c r="BM197" s="2">
        <f>SQRT(SUMSQ('(3) MB_Glaciers_R23p2-5.5km'!$BD197:BO197))</f>
        <v>16.170278629434961</v>
      </c>
      <c r="BN197" s="2">
        <f>SQRT(SUMSQ('(3) MB_Glaciers_R23p2-5.5km'!$BD197:BP197))</f>
        <v>16.198199293955099</v>
      </c>
      <c r="BO197" s="2">
        <f>SQRT(SUMSQ('(3) MB_Glaciers_R23p2-5.5km'!$BD197:BQ197))</f>
        <v>16.215825629907624</v>
      </c>
      <c r="BP197" s="2">
        <f>SQRT(SUMSQ('(3) MB_Glaciers_R23p2-5.5km'!$BD197:BR197))</f>
        <v>16.234936799906869</v>
      </c>
      <c r="BQ197" s="2">
        <f>SQRT(SUMSQ('(3) MB_Glaciers_R23p2-5.5km'!$BD197:BS197))</f>
        <v>16.258042236092948</v>
      </c>
      <c r="BR197" s="2">
        <f>SQRT(SUMSQ('(3) MB_Glaciers_R23p2-5.5km'!$BD197:BT197))</f>
        <v>16.277415886790468</v>
      </c>
      <c r="BS197" s="2">
        <f>SQRT(SUMSQ('(3) MB_Glaciers_R23p2-5.5km'!$BD197:BU197))</f>
        <v>16.298765033418636</v>
      </c>
      <c r="BT197" s="2">
        <f>SQRT(SUMSQ('(3) MB_Glaciers_R23p2-5.5km'!$BD197:BV197))</f>
        <v>16.318906501992153</v>
      </c>
      <c r="BU197" s="2">
        <f>SQRT(SUMSQ('(3) MB_Glaciers_R23p2-5.5km'!$BD197:BW197))</f>
        <v>16.338349694014301</v>
      </c>
      <c r="BV197" s="2">
        <f>SQRT(SUMSQ('(3) MB_Glaciers_R23p2-5.5km'!$BD197:BX197))</f>
        <v>16.376549061671792</v>
      </c>
      <c r="BW197" s="2">
        <f>SQRT(SUMSQ('(3) MB_Glaciers_R23p2-5.5km'!$BD197:BY197))</f>
        <v>16.414704439081557</v>
      </c>
      <c r="BX197" s="2">
        <f>SQRT(SUMSQ('(3) MB_Glaciers_R23p2-5.5km'!$BD197:BZ197))</f>
        <v>16.444003846640783</v>
      </c>
      <c r="BY197" s="2">
        <f>SQRT(SUMSQ('(3) MB_Glaciers_R23p2-5.5km'!$BD197:CA197))</f>
        <v>16.466393948877776</v>
      </c>
      <c r="BZ197" s="2">
        <f>SQRT(SUMSQ('(3) MB_Glaciers_R23p2-5.5km'!$BD197:CB197))</f>
        <v>16.493503888306325</v>
      </c>
      <c r="CA197" s="2">
        <f>SQRT(SUMSQ('(3) MB_Glaciers_R23p2-5.5km'!$BD197:CC197))</f>
        <v>16.520838372042949</v>
      </c>
      <c r="CB197" s="2">
        <f>SQRT(SUMSQ('(3) MB_Glaciers_R23p2-5.5km'!$BD197:CD197))</f>
        <v>16.550524013247394</v>
      </c>
      <c r="CC197" s="2">
        <f>SQRT(SUMSQ('(3) MB_Glaciers_R23p2-5.5km'!$BD197:CE197))</f>
        <v>16.573020021226569</v>
      </c>
      <c r="CD197" s="2">
        <f>SQRT(SUMSQ('(3) MB_Glaciers_R23p2-5.5km'!$BD197:CF197))</f>
        <v>16.596773086737393</v>
      </c>
      <c r="CE197" s="2">
        <f>SQRT(SUMSQ('(3) MB_Glaciers_R23p2-5.5km'!$BD197:CG197))</f>
        <v>16.622249528569739</v>
      </c>
      <c r="CF197" s="2">
        <f>SQRT(SUMSQ('(3) MB_Glaciers_R23p2-5.5km'!$BD197:CH197))</f>
        <v>16.647071619870491</v>
      </c>
      <c r="CG197" s="2">
        <f>SQRT(SUMSQ('(3) MB_Glaciers_R23p2-5.5km'!$BD197:CI197))</f>
        <v>16.67911873151251</v>
      </c>
      <c r="CH197" s="2">
        <f>SQRT(SUMSQ('(3) MB_Glaciers_R23p2-5.5km'!$BD197:CJ197))</f>
        <v>16.712231413723757</v>
      </c>
      <c r="CI197" s="2">
        <f>SQRT(SUMSQ('(3) MB_Glaciers_R23p2-5.5km'!$BD197:CK197))</f>
        <v>16.747324571005525</v>
      </c>
      <c r="CJ197" s="2">
        <f>SQRT(SUMSQ('(3) MB_Glaciers_R23p2-5.5km'!$BD197:CL197))</f>
        <v>16.796980329534879</v>
      </c>
      <c r="CK197" s="2">
        <f>SQRT(SUMSQ('(3) MB_Glaciers_R23p2-5.5km'!$BD197:CM197))</f>
        <v>16.848643313856655</v>
      </c>
      <c r="CL197" s="2">
        <f>SQRT(SUMSQ('(3) MB_Glaciers_R23p2-5.5km'!$BD197:CN197))</f>
        <v>16.903107477119462</v>
      </c>
      <c r="CM197" s="2">
        <f>SQRT(SUMSQ('(3) MB_Glaciers_R23p2-5.5km'!$BD197:CO197))</f>
        <v>16.956325374476346</v>
      </c>
      <c r="CN197" s="2">
        <f>SQRT(SUMSQ('(3) MB_Glaciers_R23p2-5.5km'!$BD197:CP197))</f>
        <v>17.010539969979153</v>
      </c>
      <c r="CO197" s="2">
        <f>SQRT(SUMSQ('(3) MB_Glaciers_R23p2-5.5km'!$BD197:CQ197))</f>
        <v>17.067149839984989</v>
      </c>
      <c r="CP197" s="2">
        <f>SQRT(SUMSQ('(3) MB_Glaciers_R23p2-5.5km'!$BD197:CR197))</f>
        <v>17.117836194146026</v>
      </c>
      <c r="CQ197" s="2">
        <f>SQRT(SUMSQ('(3) MB_Glaciers_R23p2-5.5km'!$BD197:CS197))</f>
        <v>17.161654133688724</v>
      </c>
      <c r="CR197" s="2">
        <f>SQRT(SUMSQ('(3) MB_Glaciers_R23p2-5.5km'!$BD197:CT197))</f>
        <v>17.209557150262931</v>
      </c>
      <c r="CS197" s="2">
        <f>SQRT(SUMSQ('(3) MB_Glaciers_R23p2-5.5km'!$BD197:CU197))</f>
        <v>17.25489750089481</v>
      </c>
      <c r="CT197" s="2">
        <f>SQRT(SUMSQ('(3) MB_Glaciers_R23p2-5.5km'!$BD197:CV197))</f>
        <v>17.302810321403136</v>
      </c>
      <c r="CU197" s="2">
        <f>SQRT(SUMSQ('(3) MB_Glaciers_R23p2-5.5km'!$BD197:CW197))</f>
        <v>17.353988273867724</v>
      </c>
      <c r="CV197" s="2">
        <f>SQRT(SUMSQ('(3) MB_Glaciers_R23p2-5.5km'!$BD197:CX197))</f>
        <v>17.403896903458147</v>
      </c>
    </row>
    <row r="198" spans="1:100" x14ac:dyDescent="0.2">
      <c r="A198" s="169" t="s">
        <v>82</v>
      </c>
      <c r="B198" s="3" t="s">
        <v>243</v>
      </c>
      <c r="C198" s="170">
        <f>'(3) MB_Glaciers_R23p2-5.5km'!C198</f>
        <v>1.6692850055999999</v>
      </c>
      <c r="D198" s="170">
        <f>C198+'(3) MB_Glaciers_R23p2-5.5km'!D198</f>
        <v>1.7625668855999992</v>
      </c>
      <c r="E198" s="170">
        <f>D198+'(3) MB_Glaciers_R23p2-5.5km'!E198</f>
        <v>2.3958487655999985</v>
      </c>
      <c r="F198" s="170">
        <f>E198+'(3) MB_Glaciers_R23p2-5.5km'!F198</f>
        <v>2.1691306455999979</v>
      </c>
      <c r="G198" s="170">
        <f>F198+'(3) MB_Glaciers_R23p2-5.5km'!G198</f>
        <v>2.8024125255999972</v>
      </c>
      <c r="H198" s="170">
        <f>G198+'(3) MB_Glaciers_R23p2-5.5km'!H198</f>
        <v>3.2556944055999968</v>
      </c>
      <c r="I198" s="170">
        <f>H198+'(3) MB_Glaciers_R23p2-5.5km'!I198</f>
        <v>3.8589762855999958</v>
      </c>
      <c r="J198" s="170">
        <f>I198+'(3) MB_Glaciers_R23p2-5.5km'!J198</f>
        <v>3.5322581655999952</v>
      </c>
      <c r="K198" s="170">
        <f>J198+'(3) MB_Glaciers_R23p2-5.5km'!K198</f>
        <v>4.4795369199999939</v>
      </c>
      <c r="L198" s="170">
        <f>K198+'(3) MB_Glaciers_R23p2-5.5km'!L198</f>
        <v>2.7968156743999932</v>
      </c>
      <c r="M198" s="170">
        <f>L198+'(3) MB_Glaciers_R23p2-5.5km'!M198</f>
        <v>2.0040944287999927</v>
      </c>
      <c r="N198" s="170">
        <f>M198+'(3) MB_Glaciers_R23p2-5.5km'!N198</f>
        <v>1.0373606807999924</v>
      </c>
      <c r="O198" s="170">
        <f>N198+'(3) MB_Glaciers_R23p2-5.5km'!O198</f>
        <v>1.9126019279999915</v>
      </c>
      <c r="P198" s="170">
        <f>O198+'(3) MB_Glaciers_R23p2-5.5km'!P198</f>
        <v>3.7298025423999905</v>
      </c>
      <c r="Q198" s="170">
        <f>P198+'(3) MB_Glaciers_R23p2-5.5km'!Q198</f>
        <v>3.1740417423999903</v>
      </c>
      <c r="R198" s="170">
        <f>Q198+'(3) MB_Glaciers_R23p2-5.5km'!R198</f>
        <v>4.0786521423999895</v>
      </c>
      <c r="S198" s="170">
        <f>R198+'(3) MB_Glaciers_R23p2-5.5km'!S198</f>
        <v>3.0009006087999888</v>
      </c>
      <c r="T198" s="170">
        <f>S198+'(3) MB_Glaciers_R23p2-5.5km'!T198</f>
        <v>2.2242150587999885</v>
      </c>
      <c r="U198" s="170">
        <f>T198+'(3) MB_Glaciers_R23p2-5.5km'!U198</f>
        <v>1.8617396983999872</v>
      </c>
      <c r="V198" s="170">
        <f>U198+'(3) MB_Glaciers_R23p2-5.5km'!V198</f>
        <v>1.0381442783999879</v>
      </c>
      <c r="W198" s="170">
        <f>V198+'(3) MB_Glaciers_R23p2-5.5km'!W198</f>
        <v>-0.28157074480001221</v>
      </c>
      <c r="X198" s="170">
        <f>W198+'(3) MB_Glaciers_R23p2-5.5km'!X198</f>
        <v>-0.59663146480001217</v>
      </c>
      <c r="Y198" s="170">
        <f>X198+'(3) MB_Glaciers_R23p2-5.5km'!Y198</f>
        <v>0.29600594599998775</v>
      </c>
      <c r="Z198" s="170">
        <f>Y198+'(3) MB_Glaciers_R23p2-5.5km'!Z198</f>
        <v>-1.8588658540000127</v>
      </c>
      <c r="AA198" s="170">
        <f>Z198+'(3) MB_Glaciers_R23p2-5.5km'!AA198</f>
        <v>-2.3180421932000135</v>
      </c>
      <c r="AB198" s="170">
        <f>AA198+'(3) MB_Glaciers_R23p2-5.5km'!AB198</f>
        <v>-2.5314570188000141</v>
      </c>
      <c r="AC198" s="170">
        <f>AB198+'(3) MB_Glaciers_R23p2-5.5km'!AC198</f>
        <v>-3.210991247000015</v>
      </c>
      <c r="AD198" s="170">
        <f>AC198+'(3) MB_Glaciers_R23p2-5.5km'!AD198</f>
        <v>-3.2828470450000151</v>
      </c>
      <c r="AE198" s="170">
        <f>AD198+'(3) MB_Glaciers_R23p2-5.5km'!AE198</f>
        <v>-4.2106248694000143</v>
      </c>
      <c r="AF198" s="170">
        <f>AE198+'(3) MB_Glaciers_R23p2-5.5km'!AF198</f>
        <v>-4.4552516270000151</v>
      </c>
      <c r="AG198" s="170">
        <f>AF198+'(3) MB_Glaciers_R23p2-5.5km'!AG198</f>
        <v>-5.2593436022000155</v>
      </c>
      <c r="AH198" s="170">
        <f>AG198+'(3) MB_Glaciers_R23p2-5.5km'!AH198</f>
        <v>-2.1052008386000165</v>
      </c>
      <c r="AI198" s="170">
        <f>AH198+'(3) MB_Glaciers_R23p2-5.5km'!AI198</f>
        <v>-2.7038426162000166</v>
      </c>
      <c r="AJ198" s="170">
        <f>AI198+'(3) MB_Glaciers_R23p2-5.5km'!AJ198</f>
        <v>-3.480652789000017</v>
      </c>
      <c r="AK198" s="170">
        <f>AJ198+'(3) MB_Glaciers_R23p2-5.5km'!AK198</f>
        <v>-4.6243314650000169</v>
      </c>
      <c r="AL198" s="170">
        <f>AK198+'(3) MB_Glaciers_R23p2-5.5km'!AL198</f>
        <v>-4.9800127410000172</v>
      </c>
      <c r="AM198" s="170">
        <f>AL198+'(3) MB_Glaciers_R23p2-5.5km'!AM198</f>
        <v>-5.1495147304000177</v>
      </c>
      <c r="AN198" s="170">
        <f>AM198+'(3) MB_Glaciers_R23p2-5.5km'!AN198</f>
        <v>-3.9279266722000172</v>
      </c>
      <c r="AO198" s="170">
        <f>AN198+'(3) MB_Glaciers_R23p2-5.5km'!AO198</f>
        <v>-5.0255291582000172</v>
      </c>
      <c r="AP198" s="170">
        <f>AO198+'(3) MB_Glaciers_R23p2-5.5km'!AP198</f>
        <v>-5.5835146002000169</v>
      </c>
      <c r="AQ198" s="170">
        <f>AP198+'(3) MB_Glaciers_R23p2-5.5km'!AQ198</f>
        <v>-5.8961183450000174</v>
      </c>
      <c r="AR198" s="170">
        <f>AQ198+'(3) MB_Glaciers_R23p2-5.5km'!AR198</f>
        <v>-6.773564952200017</v>
      </c>
      <c r="AS198" s="170">
        <f>AR198+'(3) MB_Glaciers_R23p2-5.5km'!AS198</f>
        <v>-7.7154537712000177</v>
      </c>
      <c r="AT198" s="170">
        <f>AS198+'(3) MB_Glaciers_R23p2-5.5km'!AT198</f>
        <v>-8.5671089928000193</v>
      </c>
      <c r="AU198" s="170">
        <f>AT198+'(3) MB_Glaciers_R23p2-5.5km'!AU198</f>
        <v>-9.5499685128000209</v>
      </c>
      <c r="AV198" s="170">
        <f>AU198+'(3) MB_Glaciers_R23p2-5.5km'!AV198</f>
        <v>-10.83418608280002</v>
      </c>
      <c r="AW198" s="2">
        <f>AV198+'(3) MB_Glaciers_R23p2-5.5km'!AW198</f>
        <v>-10.63333620120002</v>
      </c>
      <c r="BB198" s="2">
        <f>SQRT('(5) year_D_R23p2-5.5km'!BN196^2+'(5) year_D_R23p2-5.5km'!$M196^2)</f>
        <v>4.3860648616251598</v>
      </c>
      <c r="BC198" s="2">
        <f>SQRT(SUMSQ('(3) MB_Glaciers_R23p2-5.5km'!$BD198:BE198))</f>
        <v>5.9156607918964763</v>
      </c>
      <c r="BD198" s="2">
        <f>SQRT(SUMSQ('(3) MB_Glaciers_R23p2-5.5km'!$BD198:BF198))</f>
        <v>6.9146629936330326</v>
      </c>
      <c r="BE198" s="2">
        <f>SQRT(SUMSQ('(3) MB_Glaciers_R23p2-5.5km'!$BD198:BG198))</f>
        <v>7.6230389799724243</v>
      </c>
      <c r="BF198" s="2">
        <f>SQRT(SUMSQ('(3) MB_Glaciers_R23p2-5.5km'!$BD198:BH198))</f>
        <v>8.1389899423799239</v>
      </c>
      <c r="BG198" s="2">
        <f>SQRT(SUMSQ('(3) MB_Glaciers_R23p2-5.5km'!$BD198:BI198))</f>
        <v>8.5193941480858726</v>
      </c>
      <c r="BH198" s="2">
        <f>SQRT(SUMSQ('(3) MB_Glaciers_R23p2-5.5km'!$BD198:BJ198))</f>
        <v>8.7980331896802255</v>
      </c>
      <c r="BI198" s="2">
        <f>SQRT(SUMSQ('(3) MB_Glaciers_R23p2-5.5km'!$BD198:BK198))</f>
        <v>8.999660164839856</v>
      </c>
      <c r="BJ198" s="2">
        <f>SQRT(SUMSQ('(3) MB_Glaciers_R23p2-5.5km'!$BD198:BL198))</f>
        <v>9.1415243859541864</v>
      </c>
      <c r="BK198" s="2">
        <f>SQRT(SUMSQ('(3) MB_Glaciers_R23p2-5.5km'!$BD198:BM198))</f>
        <v>9.2383864065261232</v>
      </c>
      <c r="BL198" s="2">
        <f>SQRT(SUMSQ('(3) MB_Glaciers_R23p2-5.5km'!$BD198:BN198))</f>
        <v>9.3016114452565759</v>
      </c>
      <c r="BM198" s="2">
        <f>SQRT(SUMSQ('(3) MB_Glaciers_R23p2-5.5km'!$BD198:BO198))</f>
        <v>9.340438329438177</v>
      </c>
      <c r="BN198" s="2">
        <f>SQRT(SUMSQ('(3) MB_Glaciers_R23p2-5.5km'!$BD198:BP198))</f>
        <v>9.3636596785655595</v>
      </c>
      <c r="BO198" s="2">
        <f>SQRT(SUMSQ('(3) MB_Glaciers_R23p2-5.5km'!$BD198:BQ198))</f>
        <v>9.3807579969406678</v>
      </c>
      <c r="BP198" s="2">
        <f>SQRT(SUMSQ('(3) MB_Glaciers_R23p2-5.5km'!$BD198:BR198))</f>
        <v>9.3993937277581274</v>
      </c>
      <c r="BQ198" s="2">
        <f>SQRT(SUMSQ('(3) MB_Glaciers_R23p2-5.5km'!$BD198:BS198))</f>
        <v>9.4483423392106047</v>
      </c>
      <c r="BR198" s="2">
        <f>SQRT(SUMSQ('(3) MB_Glaciers_R23p2-5.5km'!$BD198:BT198))</f>
        <v>9.4689094319378349</v>
      </c>
      <c r="BS198" s="2">
        <f>SQRT(SUMSQ('(3) MB_Glaciers_R23p2-5.5km'!$BD198:BU198))</f>
        <v>9.4923472375094651</v>
      </c>
      <c r="BT198" s="2">
        <f>SQRT(SUMSQ('(3) MB_Glaciers_R23p2-5.5km'!$BD198:BV198))</f>
        <v>9.5181143924872433</v>
      </c>
      <c r="BU198" s="2">
        <f>SQRT(SUMSQ('(3) MB_Glaciers_R23p2-5.5km'!$BD198:BW198))</f>
        <v>9.5452274359671829</v>
      </c>
      <c r="BV198" s="2">
        <f>SQRT(SUMSQ('(3) MB_Glaciers_R23p2-5.5km'!$BD198:BX198))</f>
        <v>9.577617397458873</v>
      </c>
      <c r="BW198" s="2">
        <f>SQRT(SUMSQ('(3) MB_Glaciers_R23p2-5.5km'!$BD198:BY198))</f>
        <v>9.6073361955354297</v>
      </c>
      <c r="BX198" s="2">
        <f>SQRT(SUMSQ('(3) MB_Glaciers_R23p2-5.5km'!$BD198:BZ198))</f>
        <v>9.6319934195040613</v>
      </c>
      <c r="BY198" s="2">
        <f>SQRT(SUMSQ('(3) MB_Glaciers_R23p2-5.5km'!$BD198:CA198))</f>
        <v>9.6532968539108541</v>
      </c>
      <c r="BZ198" s="2">
        <f>SQRT(SUMSQ('(3) MB_Glaciers_R23p2-5.5km'!$BD198:CB198))</f>
        <v>9.6812149567670982</v>
      </c>
      <c r="CA198" s="2">
        <f>SQRT(SUMSQ('(3) MB_Glaciers_R23p2-5.5km'!$BD198:CC198))</f>
        <v>9.7521188170472826</v>
      </c>
      <c r="CB198" s="2">
        <f>SQRT(SUMSQ('(3) MB_Glaciers_R23p2-5.5km'!$BD198:CD198))</f>
        <v>9.8197830527356089</v>
      </c>
      <c r="CC198" s="2">
        <f>SQRT(SUMSQ('(3) MB_Glaciers_R23p2-5.5km'!$BD198:CE198))</f>
        <v>9.8733566554564636</v>
      </c>
      <c r="CD198" s="2">
        <f>SQRT(SUMSQ('(3) MB_Glaciers_R23p2-5.5km'!$BD198:CF198))</f>
        <v>9.9360755821476481</v>
      </c>
      <c r="CE198" s="2">
        <f>SQRT(SUMSQ('(3) MB_Glaciers_R23p2-5.5km'!$BD198:CG198))</f>
        <v>9.9487267796135992</v>
      </c>
      <c r="CF198" s="2">
        <f>SQRT(SUMSQ('(3) MB_Glaciers_R23p2-5.5km'!$BD198:CH198))</f>
        <v>9.968713925593141</v>
      </c>
      <c r="CG198" s="2">
        <f>SQRT(SUMSQ('(3) MB_Glaciers_R23p2-5.5km'!$BD198:CI198))</f>
        <v>9.9818655798066445</v>
      </c>
      <c r="CH198" s="2">
        <f>SQRT(SUMSQ('(3) MB_Glaciers_R23p2-5.5km'!$BD198:CJ198))</f>
        <v>10.001768666415622</v>
      </c>
      <c r="CI198" s="2">
        <f>SQRT(SUMSQ('(3) MB_Glaciers_R23p2-5.5km'!$BD198:CK198))</f>
        <v>10.020048288471857</v>
      </c>
      <c r="CJ198" s="2">
        <f>SQRT(SUMSQ('(3) MB_Glaciers_R23p2-5.5km'!$BD198:CL198))</f>
        <v>10.036664914525304</v>
      </c>
      <c r="CK198" s="2">
        <f>SQRT(SUMSQ('(3) MB_Glaciers_R23p2-5.5km'!$BD198:CM198))</f>
        <v>10.053514571831434</v>
      </c>
      <c r="CL198" s="2">
        <f>SQRT(SUMSQ('(3) MB_Glaciers_R23p2-5.5km'!$BD198:CN198))</f>
        <v>10.0713337400857</v>
      </c>
      <c r="CM198" s="2">
        <f>SQRT(SUMSQ('(3) MB_Glaciers_R23p2-5.5km'!$BD198:CO198))</f>
        <v>10.089895418930121</v>
      </c>
      <c r="CN198" s="2">
        <f>SQRT(SUMSQ('(3) MB_Glaciers_R23p2-5.5km'!$BD198:CP198))</f>
        <v>10.108857624237663</v>
      </c>
      <c r="CO198" s="2">
        <f>SQRT(SUMSQ('(3) MB_Glaciers_R23p2-5.5km'!$BD198:CQ198))</f>
        <v>10.128652605024868</v>
      </c>
      <c r="CP198" s="2">
        <f>SQRT(SUMSQ('(3) MB_Glaciers_R23p2-5.5km'!$BD198:CR198))</f>
        <v>10.149083919201979</v>
      </c>
      <c r="CQ198" s="2">
        <f>SQRT(SUMSQ('(3) MB_Glaciers_R23p2-5.5km'!$BD198:CS198))</f>
        <v>10.169177845272769</v>
      </c>
      <c r="CR198" s="2">
        <f>SQRT(SUMSQ('(3) MB_Glaciers_R23p2-5.5km'!$BD198:CT198))</f>
        <v>10.194778187229536</v>
      </c>
      <c r="CS198" s="2">
        <f>SQRT(SUMSQ('(3) MB_Glaciers_R23p2-5.5km'!$BD198:CU198))</f>
        <v>10.221406561415462</v>
      </c>
      <c r="CT198" s="2">
        <f>SQRT(SUMSQ('(3) MB_Glaciers_R23p2-5.5km'!$BD198:CV198))</f>
        <v>10.244597628824764</v>
      </c>
      <c r="CU198" s="2">
        <f>SQRT(SUMSQ('(3) MB_Glaciers_R23p2-5.5km'!$BD198:CW198))</f>
        <v>10.291273106552444</v>
      </c>
      <c r="CV198" s="2">
        <f>SQRT(SUMSQ('(3) MB_Glaciers_R23p2-5.5km'!$BD198:CX198))</f>
        <v>10.315571163091706</v>
      </c>
    </row>
    <row r="199" spans="1:100" s="39" customFormat="1" x14ac:dyDescent="0.2">
      <c r="A199" s="169" t="s">
        <v>83</v>
      </c>
      <c r="B199" s="54" t="s">
        <v>243</v>
      </c>
      <c r="C199" s="170">
        <f>'(3) MB_Glaciers_R23p2-5.5km'!C199</f>
        <v>1.1800000000000002</v>
      </c>
      <c r="D199" s="170">
        <f>C199+'(3) MB_Glaciers_R23p2-5.5km'!D199</f>
        <v>1.3800000000000003</v>
      </c>
      <c r="E199" s="170">
        <f>D199+'(3) MB_Glaciers_R23p2-5.5km'!E199</f>
        <v>1.8800000000000003</v>
      </c>
      <c r="F199" s="170">
        <f>E199+'(3) MB_Glaciers_R23p2-5.5km'!F199</f>
        <v>1.9000000000000004</v>
      </c>
      <c r="G199" s="170">
        <f>F199+'(3) MB_Glaciers_R23p2-5.5km'!G199</f>
        <v>2.4300000000000006</v>
      </c>
      <c r="H199" s="170">
        <f>G199+'(3) MB_Glaciers_R23p2-5.5km'!H199</f>
        <v>2.850000000000001</v>
      </c>
      <c r="I199" s="170">
        <f>H199+'(3) MB_Glaciers_R23p2-5.5km'!I199</f>
        <v>3.410000000000001</v>
      </c>
      <c r="J199" s="170">
        <f>I199+'(3) MB_Glaciers_R23p2-5.5km'!J199</f>
        <v>3.3500000000000014</v>
      </c>
      <c r="K199" s="170">
        <f>J199+'(3) MB_Glaciers_R23p2-5.5km'!K199</f>
        <v>4.2100000000000017</v>
      </c>
      <c r="L199" s="170">
        <f>K199+'(3) MB_Glaciers_R23p2-5.5km'!L199</f>
        <v>3.220000000000002</v>
      </c>
      <c r="M199" s="170">
        <f>L199+'(3) MB_Glaciers_R23p2-5.5km'!M199</f>
        <v>2.780000000000002</v>
      </c>
      <c r="N199" s="170">
        <f>M199+'(3) MB_Glaciers_R23p2-5.5km'!N199</f>
        <v>2.3600000000000021</v>
      </c>
      <c r="O199" s="170">
        <f>N199+'(3) MB_Glaciers_R23p2-5.5km'!O199</f>
        <v>2.9800000000000022</v>
      </c>
      <c r="P199" s="170">
        <f>O199+'(3) MB_Glaciers_R23p2-5.5km'!P199</f>
        <v>4.1300000000000026</v>
      </c>
      <c r="Q199" s="170">
        <f>P199+'(3) MB_Glaciers_R23p2-5.5km'!Q199</f>
        <v>3.889700000000003</v>
      </c>
      <c r="R199" s="170">
        <f>Q199+'(3) MB_Glaciers_R23p2-5.5km'!R199</f>
        <v>4.709100000000003</v>
      </c>
      <c r="S199" s="170">
        <f>R199+'(3) MB_Glaciers_R23p2-5.5km'!S199</f>
        <v>3.7382000000000031</v>
      </c>
      <c r="T199" s="170">
        <f>S199+'(3) MB_Glaciers_R23p2-5.5km'!T199</f>
        <v>2.4928000000000035</v>
      </c>
      <c r="U199" s="170">
        <f>T199+'(3) MB_Glaciers_R23p2-5.5km'!U199</f>
        <v>1.4500000000000037</v>
      </c>
      <c r="V199" s="170">
        <f>U199+'(3) MB_Glaciers_R23p2-5.5km'!V199</f>
        <v>7.9800000000003646E-2</v>
      </c>
      <c r="W199" s="170">
        <f>V199+'(3) MB_Glaciers_R23p2-5.5km'!W199</f>
        <v>-1.6377999999999959</v>
      </c>
      <c r="X199" s="170">
        <f>W199+'(3) MB_Glaciers_R23p2-5.5km'!X199</f>
        <v>-2.9587999999999957</v>
      </c>
      <c r="Y199" s="170">
        <f>X199+'(3) MB_Glaciers_R23p2-5.5km'!Y199</f>
        <v>-3.6731999999999951</v>
      </c>
      <c r="Z199" s="170">
        <f>Y199+'(3) MB_Glaciers_R23p2-5.5km'!Z199</f>
        <v>-6.4309999999999947</v>
      </c>
      <c r="AA199" s="170">
        <f>Z199+'(3) MB_Glaciers_R23p2-5.5km'!AA199</f>
        <v>-7.8921999999999946</v>
      </c>
      <c r="AB199" s="170">
        <f>AA199+'(3) MB_Glaciers_R23p2-5.5km'!AB199</f>
        <v>-9.1110999999999933</v>
      </c>
      <c r="AC199" s="170">
        <f>AB199+'(3) MB_Glaciers_R23p2-5.5km'!AC199</f>
        <v>-10.087699999999993</v>
      </c>
      <c r="AD199" s="170">
        <f>AC199+'(3) MB_Glaciers_R23p2-5.5km'!AD199</f>
        <v>-11.071999999999992</v>
      </c>
      <c r="AE199" s="170">
        <f>AD199+'(3) MB_Glaciers_R23p2-5.5km'!AE199</f>
        <v>-12.456099999999992</v>
      </c>
      <c r="AF199" s="170">
        <f>AE199+'(3) MB_Glaciers_R23p2-5.5km'!AF199</f>
        <v>-13.520099999999992</v>
      </c>
      <c r="AG199" s="170">
        <f>AF199+'(3) MB_Glaciers_R23p2-5.5km'!AG199</f>
        <v>-15.001899999999992</v>
      </c>
      <c r="AH199" s="170">
        <f>AG199+'(3) MB_Glaciers_R23p2-5.5km'!AH199</f>
        <v>-14.264099999999992</v>
      </c>
      <c r="AI199" s="170">
        <f>AH199+'(3) MB_Glaciers_R23p2-5.5km'!AI199</f>
        <v>-15.726999999999991</v>
      </c>
      <c r="AJ199" s="170">
        <f>AI199+'(3) MB_Glaciers_R23p2-5.5km'!AJ199</f>
        <v>-17.642299999999992</v>
      </c>
      <c r="AK199" s="170">
        <f>AJ199+'(3) MB_Glaciers_R23p2-5.5km'!AK199</f>
        <v>-20.120399999999989</v>
      </c>
      <c r="AL199" s="170">
        <f>AK199+'(3) MB_Glaciers_R23p2-5.5km'!AL199</f>
        <v>-21.97549999999999</v>
      </c>
      <c r="AM199" s="170">
        <f>AL199+'(3) MB_Glaciers_R23p2-5.5km'!AM199</f>
        <v>-23.549099999999989</v>
      </c>
      <c r="AN199" s="170">
        <f>AM199+'(3) MB_Glaciers_R23p2-5.5km'!AN199</f>
        <v>-24.113699999999987</v>
      </c>
      <c r="AO199" s="170">
        <f>AN199+'(3) MB_Glaciers_R23p2-5.5km'!AO199</f>
        <v>-26.531099999999988</v>
      </c>
      <c r="AP199" s="170">
        <f>AO199+'(3) MB_Glaciers_R23p2-5.5km'!AP199</f>
        <v>-28.914599999999986</v>
      </c>
      <c r="AQ199" s="170">
        <f>AP199+'(3) MB_Glaciers_R23p2-5.5km'!AQ199</f>
        <v>-30.936599999999984</v>
      </c>
      <c r="AR199" s="170">
        <f>AQ199+'(3) MB_Glaciers_R23p2-5.5km'!AR199</f>
        <v>-32.936499999999981</v>
      </c>
      <c r="AS199" s="170">
        <f>AR199+'(3) MB_Glaciers_R23p2-5.5km'!AS199</f>
        <v>-34.327399999999983</v>
      </c>
      <c r="AT199" s="170">
        <f>AS199+'(3) MB_Glaciers_R23p2-5.5km'!AT199</f>
        <v>-35.642299999999985</v>
      </c>
      <c r="AU199" s="170">
        <f>AT199+'(3) MB_Glaciers_R23p2-5.5km'!AU199</f>
        <v>-36.995299999999986</v>
      </c>
      <c r="AV199" s="170">
        <f>AU199+'(3) MB_Glaciers_R23p2-5.5km'!AV199</f>
        <v>-37.954999999999984</v>
      </c>
      <c r="AW199" s="90">
        <f>AV199+'(3) MB_Glaciers_R23p2-5.5km'!AW199</f>
        <v>-38.69759999999998</v>
      </c>
      <c r="AY199" s="59"/>
      <c r="BB199" s="2">
        <f>SQRT('(5) year_D_R23p2-5.5km'!BN197^2+'(5) year_D_R23p2-5.5km'!$M197^2)</f>
        <v>2.4465108173872432</v>
      </c>
      <c r="BC199" s="2">
        <f>SQRT(SUMSQ('(3) MB_Glaciers_R23p2-5.5km'!$BD199:BE199))</f>
        <v>3.3204315776925184</v>
      </c>
      <c r="BD199" s="2">
        <f>SQRT(SUMSQ('(3) MB_Glaciers_R23p2-5.5km'!$BD199:BF199))</f>
        <v>3.9051319113149656</v>
      </c>
      <c r="BE199" s="2">
        <f>SQRT(SUMSQ('(3) MB_Glaciers_R23p2-5.5km'!$BD199:BG199))</f>
        <v>4.331308983886454</v>
      </c>
      <c r="BF199" s="2">
        <f>SQRT(SUMSQ('(3) MB_Glaciers_R23p2-5.5km'!$BD199:BH199))</f>
        <v>4.6544443373741737</v>
      </c>
      <c r="BG199" s="2">
        <f>SQRT(SUMSQ('(3) MB_Glaciers_R23p2-5.5km'!$BD199:BI199))</f>
        <v>4.904103160762399</v>
      </c>
      <c r="BH199" s="2">
        <f>SQRT(SUMSQ('(3) MB_Glaciers_R23p2-5.5km'!$BD199:BJ199))</f>
        <v>5.0984083483105591</v>
      </c>
      <c r="BI199" s="2">
        <f>SQRT(SUMSQ('(3) MB_Glaciers_R23p2-5.5km'!$BD199:BK199))</f>
        <v>5.2510390521331587</v>
      </c>
      <c r="BJ199" s="2">
        <f>SQRT(SUMSQ('(3) MB_Glaciers_R23p2-5.5km'!$BD199:BL199))</f>
        <v>5.3715652950192103</v>
      </c>
      <c r="BK199" s="2">
        <f>SQRT(SUMSQ('(3) MB_Glaciers_R23p2-5.5km'!$BD199:BM199))</f>
        <v>5.4673920150950019</v>
      </c>
      <c r="BL199" s="2">
        <f>SQRT(SUMSQ('(3) MB_Glaciers_R23p2-5.5km'!$BD199:BN199))</f>
        <v>5.5450637628361532</v>
      </c>
      <c r="BM199" s="2">
        <f>SQRT(SUMSQ('(3) MB_Glaciers_R23p2-5.5km'!$BD199:BO199))</f>
        <v>5.6102250691287043</v>
      </c>
      <c r="BN199" s="2">
        <f>SQRT(SUMSQ('(3) MB_Glaciers_R23p2-5.5km'!$BD199:BP199))</f>
        <v>5.667926409403214</v>
      </c>
      <c r="BO199" s="2">
        <f>SQRT(SUMSQ('(3) MB_Glaciers_R23p2-5.5km'!$BD199:BQ199))</f>
        <v>5.7229165159262054</v>
      </c>
      <c r="BP199" s="2">
        <f>SQRT(SUMSQ('(3) MB_Glaciers_R23p2-5.5km'!$BD199:BR199))</f>
        <v>5.7834984929222539</v>
      </c>
      <c r="BQ199" s="2">
        <f>SQRT(SUMSQ('(3) MB_Glaciers_R23p2-5.5km'!$BD199:BS199))</f>
        <v>5.8492612020621726</v>
      </c>
      <c r="BR199" s="2">
        <f>SQRT(SUMSQ('(3) MB_Glaciers_R23p2-5.5km'!$BD199:BT199))</f>
        <v>5.9158063308857978</v>
      </c>
      <c r="BS199" s="2">
        <f>SQRT(SUMSQ('(3) MB_Glaciers_R23p2-5.5km'!$BD199:BU199))</f>
        <v>5.9914284881963473</v>
      </c>
      <c r="BT199" s="2">
        <f>SQRT(SUMSQ('(3) MB_Glaciers_R23p2-5.5km'!$BD199:BV199))</f>
        <v>6.0824260783992834</v>
      </c>
      <c r="BU199" s="2">
        <f>SQRT(SUMSQ('(3) MB_Glaciers_R23p2-5.5km'!$BD199:BW199))</f>
        <v>6.1890795783706656</v>
      </c>
      <c r="BV199" s="2">
        <f>SQRT(SUMSQ('(3) MB_Glaciers_R23p2-5.5km'!$BD199:BX199))</f>
        <v>6.6066196762614755</v>
      </c>
      <c r="BW199" s="2">
        <f>SQRT(SUMSQ('(3) MB_Glaciers_R23p2-5.5km'!$BD199:BY199))</f>
        <v>6.9932948326338824</v>
      </c>
      <c r="BX199" s="2">
        <f>SQRT(SUMSQ('(3) MB_Glaciers_R23p2-5.5km'!$BD199:BZ199))</f>
        <v>7.354058703604859</v>
      </c>
      <c r="BY199" s="2">
        <f>SQRT(SUMSQ('(3) MB_Glaciers_R23p2-5.5km'!$BD199:CA199))</f>
        <v>7.6913623113982972</v>
      </c>
      <c r="BZ199" s="2">
        <f>SQRT(SUMSQ('(3) MB_Glaciers_R23p2-5.5km'!$BD199:CB199))</f>
        <v>8.0594926940862308</v>
      </c>
      <c r="CA199" s="2">
        <f>SQRT(SUMSQ('(3) MB_Glaciers_R23p2-5.5km'!$BD199:CC199))</f>
        <v>8.3982683264701894</v>
      </c>
      <c r="CB199" s="2">
        <f>SQRT(SUMSQ('(3) MB_Glaciers_R23p2-5.5km'!$BD199:CD199))</f>
        <v>8.7115284465185017</v>
      </c>
      <c r="CC199" s="2">
        <f>SQRT(SUMSQ('(3) MB_Glaciers_R23p2-5.5km'!$BD199:CE199))</f>
        <v>8.8280648174498904</v>
      </c>
      <c r="CD199" s="2">
        <f>SQRT(SUMSQ('(3) MB_Glaciers_R23p2-5.5km'!$BD199:CF199))</f>
        <v>9.0112063280387957</v>
      </c>
      <c r="CE199" s="2">
        <f>SQRT(SUMSQ('(3) MB_Glaciers_R23p2-5.5km'!$BD199:CG199))</f>
        <v>9.1799774593273895</v>
      </c>
      <c r="CF199" s="2">
        <f>SQRT(SUMSQ('(3) MB_Glaciers_R23p2-5.5km'!$BD199:CH199))</f>
        <v>9.2386444693039937</v>
      </c>
      <c r="CG199" s="2">
        <f>SQRT(SUMSQ('(3) MB_Glaciers_R23p2-5.5km'!$BD199:CI199))</f>
        <v>9.3028558573226512</v>
      </c>
      <c r="CH199" s="2">
        <f>SQRT(SUMSQ('(3) MB_Glaciers_R23p2-5.5km'!$BD199:CJ199))</f>
        <v>9.3698482707699764</v>
      </c>
      <c r="CI199" s="2">
        <f>SQRT(SUMSQ('(3) MB_Glaciers_R23p2-5.5km'!$BD199:CK199))</f>
        <v>9.4482513657190559</v>
      </c>
      <c r="CJ199" s="2">
        <f>SQRT(SUMSQ('(3) MB_Glaciers_R23p2-5.5km'!$BD199:CL199))</f>
        <v>9.5436147305960723</v>
      </c>
      <c r="CK199" s="2">
        <f>SQRT(SUMSQ('(3) MB_Glaciers_R23p2-5.5km'!$BD199:CM199))</f>
        <v>9.6270515180400391</v>
      </c>
      <c r="CL199" s="2">
        <f>SQRT(SUMSQ('(3) MB_Glaciers_R23p2-5.5km'!$BD199:CN199))</f>
        <v>9.7180519998544757</v>
      </c>
      <c r="CM199" s="2">
        <f>SQRT(SUMSQ('(3) MB_Glaciers_R23p2-5.5km'!$BD199:CO199))</f>
        <v>9.8075949120364871</v>
      </c>
      <c r="CN199" s="2">
        <f>SQRT(SUMSQ('(3) MB_Glaciers_R23p2-5.5km'!$BD199:CP199))</f>
        <v>9.9131423539950703</v>
      </c>
      <c r="CO199" s="2">
        <f>SQRT(SUMSQ('(3) MB_Glaciers_R23p2-5.5km'!$BD199:CQ199))</f>
        <v>10.037010622524161</v>
      </c>
      <c r="CP199" s="2">
        <f>SQRT(SUMSQ('(3) MB_Glaciers_R23p2-5.5km'!$BD199:CR199))</f>
        <v>10.155965248135676</v>
      </c>
      <c r="CQ199" s="2">
        <f>SQRT(SUMSQ('(3) MB_Glaciers_R23p2-5.5km'!$BD199:CS199))</f>
        <v>10.257534000840542</v>
      </c>
      <c r="CR199" s="2">
        <f>SQRT(SUMSQ('(3) MB_Glaciers_R23p2-5.5km'!$BD199:CT199))</f>
        <v>10.35258684945126</v>
      </c>
      <c r="CS199" s="2">
        <f>SQRT(SUMSQ('(3) MB_Glaciers_R23p2-5.5km'!$BD199:CU199))</f>
        <v>10.443374916864656</v>
      </c>
      <c r="CT199" s="2">
        <f>SQRT(SUMSQ('(3) MB_Glaciers_R23p2-5.5km'!$BD199:CV199))</f>
        <v>10.527566358371599</v>
      </c>
      <c r="CU199" s="2">
        <f>SQRT(SUMSQ('(3) MB_Glaciers_R23p2-5.5km'!$BD199:CW199))</f>
        <v>10.637030668449992</v>
      </c>
      <c r="CV199" s="2">
        <f>SQRT(SUMSQ('(3) MB_Glaciers_R23p2-5.5km'!$BD199:CX199))</f>
        <v>10.734544599076568</v>
      </c>
    </row>
    <row r="200" spans="1:100" x14ac:dyDescent="0.2">
      <c r="A200" s="169" t="s">
        <v>107</v>
      </c>
      <c r="B200" s="3" t="s">
        <v>243</v>
      </c>
      <c r="C200" s="170">
        <f>'(3) MB_Glaciers_R23p2-5.5km'!C200</f>
        <v>0.13069999999999998</v>
      </c>
      <c r="D200" s="170">
        <f>C200+'(3) MB_Glaciers_R23p2-5.5km'!D200</f>
        <v>0.18139999999999995</v>
      </c>
      <c r="E200" s="170">
        <f>D200+'(3) MB_Glaciers_R23p2-5.5km'!E200</f>
        <v>0.27209999999999995</v>
      </c>
      <c r="F200" s="170">
        <f>E200+'(3) MB_Glaciers_R23p2-5.5km'!F200</f>
        <v>0.27279999999999993</v>
      </c>
      <c r="G200" s="170">
        <f>F200+'(3) MB_Glaciers_R23p2-5.5km'!G200</f>
        <v>0.3234999999999999</v>
      </c>
      <c r="H200" s="170">
        <f>G200+'(3) MB_Glaciers_R23p2-5.5km'!H200</f>
        <v>0.39419999999999988</v>
      </c>
      <c r="I200" s="170">
        <f>H200+'(3) MB_Glaciers_R23p2-5.5km'!I200</f>
        <v>0.47489999999999988</v>
      </c>
      <c r="J200" s="170">
        <f>I200+'(3) MB_Glaciers_R23p2-5.5km'!J200</f>
        <v>0.50559999999999983</v>
      </c>
      <c r="K200" s="170">
        <f>J200+'(3) MB_Glaciers_R23p2-5.5km'!K200</f>
        <v>0.65629999999999988</v>
      </c>
      <c r="L200" s="170">
        <f>K200+'(3) MB_Glaciers_R23p2-5.5km'!L200</f>
        <v>0.5169999999999999</v>
      </c>
      <c r="M200" s="170">
        <f>L200+'(3) MB_Glaciers_R23p2-5.5km'!M200</f>
        <v>0.39769999999999989</v>
      </c>
      <c r="N200" s="170">
        <f>M200+'(3) MB_Glaciers_R23p2-5.5km'!N200</f>
        <v>0.35839999999999989</v>
      </c>
      <c r="O200" s="170">
        <f>N200+'(3) MB_Glaciers_R23p2-5.5km'!O200</f>
        <v>0.43909999999999988</v>
      </c>
      <c r="P200" s="170">
        <f>O200+'(3) MB_Glaciers_R23p2-5.5km'!P200</f>
        <v>0.56979999999999986</v>
      </c>
      <c r="Q200" s="170">
        <f>P200+'(3) MB_Glaciers_R23p2-5.5km'!Q200</f>
        <v>0.57049999999999979</v>
      </c>
      <c r="R200" s="170">
        <f>Q200+'(3) MB_Glaciers_R23p2-5.5km'!R200</f>
        <v>0.76119999999999977</v>
      </c>
      <c r="S200" s="170">
        <f>R200+'(3) MB_Glaciers_R23p2-5.5km'!S200</f>
        <v>0.66189999999999971</v>
      </c>
      <c r="T200" s="170">
        <f>S200+'(3) MB_Glaciers_R23p2-5.5km'!T200</f>
        <v>0.55259999999999976</v>
      </c>
      <c r="U200" s="170">
        <f>T200+'(3) MB_Glaciers_R23p2-5.5km'!U200</f>
        <v>0.52329999999999977</v>
      </c>
      <c r="V200" s="170">
        <f>U200+'(3) MB_Glaciers_R23p2-5.5km'!V200</f>
        <v>0.46399999999999975</v>
      </c>
      <c r="W200" s="170">
        <f>V200+'(3) MB_Glaciers_R23p2-5.5km'!W200</f>
        <v>0.41469999999999974</v>
      </c>
      <c r="X200" s="170">
        <f>W200+'(3) MB_Glaciers_R23p2-5.5km'!X200</f>
        <v>0.4653999999999997</v>
      </c>
      <c r="Y200" s="170">
        <f>X200+'(3) MB_Glaciers_R23p2-5.5km'!Y200</f>
        <v>0.53609999999999969</v>
      </c>
      <c r="Z200" s="170">
        <f>Y200+'(3) MB_Glaciers_R23p2-5.5km'!Z200</f>
        <v>0.33679999999999966</v>
      </c>
      <c r="AA200" s="170">
        <f>Z200+'(3) MB_Glaciers_R23p2-5.5km'!AA200</f>
        <v>0.25749999999999962</v>
      </c>
      <c r="AB200" s="170">
        <f>AA200+'(3) MB_Glaciers_R23p2-5.5km'!AB200</f>
        <v>0.18819999999999962</v>
      </c>
      <c r="AC200" s="170">
        <f>AB200+'(3) MB_Glaciers_R23p2-5.5km'!AC200</f>
        <v>0.11889999999999962</v>
      </c>
      <c r="AD200" s="170">
        <f>AC200+'(3) MB_Glaciers_R23p2-5.5km'!AD200</f>
        <v>-4.0000000000040004E-4</v>
      </c>
      <c r="AE200" s="170">
        <f>AD200+'(3) MB_Glaciers_R23p2-5.5km'!AE200</f>
        <v>-0.11970000000000042</v>
      </c>
      <c r="AF200" s="170">
        <f>AE200+'(3) MB_Glaciers_R23p2-5.5km'!AF200</f>
        <v>-0.22900000000000043</v>
      </c>
      <c r="AG200" s="170">
        <f>AF200+'(3) MB_Glaciers_R23p2-5.5km'!AG200</f>
        <v>-0.37830000000000041</v>
      </c>
      <c r="AH200" s="170">
        <f>AG200+'(3) MB_Glaciers_R23p2-5.5km'!AH200</f>
        <v>-0.25760000000000044</v>
      </c>
      <c r="AI200" s="170">
        <f>AH200+'(3) MB_Glaciers_R23p2-5.5km'!AI200</f>
        <v>-0.36690000000000045</v>
      </c>
      <c r="AJ200" s="170">
        <f>AI200+'(3) MB_Glaciers_R23p2-5.5km'!AJ200</f>
        <v>-0.53620000000000045</v>
      </c>
      <c r="AK200" s="170">
        <f>AJ200+'(3) MB_Glaciers_R23p2-5.5km'!AK200</f>
        <v>-0.7455000000000005</v>
      </c>
      <c r="AL200" s="170">
        <f>AK200+'(3) MB_Glaciers_R23p2-5.5km'!AL200</f>
        <v>-0.88480000000000047</v>
      </c>
      <c r="AM200" s="170">
        <f>AL200+'(3) MB_Glaciers_R23p2-5.5km'!AM200</f>
        <v>-1.0041000000000004</v>
      </c>
      <c r="AN200" s="170">
        <f>AM200+'(3) MB_Glaciers_R23p2-5.5km'!AN200</f>
        <v>-0.9834000000000005</v>
      </c>
      <c r="AO200" s="170">
        <f>AN200+'(3) MB_Glaciers_R23p2-5.5km'!AO200</f>
        <v>-1.1827000000000005</v>
      </c>
      <c r="AP200" s="170">
        <f>AO200+'(3) MB_Glaciers_R23p2-5.5km'!AP200</f>
        <v>-1.3820000000000006</v>
      </c>
      <c r="AQ200" s="170">
        <f>AP200+'(3) MB_Glaciers_R23p2-5.5km'!AQ200</f>
        <v>-1.4913000000000005</v>
      </c>
      <c r="AR200" s="170">
        <f>AQ200+'(3) MB_Glaciers_R23p2-5.5km'!AR200</f>
        <v>-1.6206000000000005</v>
      </c>
      <c r="AS200" s="170">
        <f>AR200+'(3) MB_Glaciers_R23p2-5.5km'!AS200</f>
        <v>-1.6699000000000006</v>
      </c>
      <c r="AT200" s="170">
        <f>AS200+'(3) MB_Glaciers_R23p2-5.5km'!AT200</f>
        <v>-1.7292000000000005</v>
      </c>
      <c r="AU200" s="170">
        <f>AT200+'(3) MB_Glaciers_R23p2-5.5km'!AU200</f>
        <v>-1.7985000000000004</v>
      </c>
      <c r="AV200" s="170">
        <f>AU200+'(3) MB_Glaciers_R23p2-5.5km'!AV200</f>
        <v>-1.7678000000000005</v>
      </c>
      <c r="AW200" s="2">
        <f>AV200+'(3) MB_Glaciers_R23p2-5.5km'!AW200</f>
        <v>-1.6871000000000005</v>
      </c>
      <c r="BB200" s="2">
        <f>SQRT('(5) year_D_R23p2-5.5km'!BN198^2+'(5) year_D_R23p2-5.5km'!$M198^2)</f>
        <v>7.2688747958143618E-2</v>
      </c>
      <c r="BC200" s="2">
        <f>SQRT(SUMSQ('(3) MB_Glaciers_R23p2-5.5km'!$BD200:BE200))</f>
        <v>0.10279741319432632</v>
      </c>
      <c r="BD200" s="2">
        <f>SQRT(SUMSQ('(3) MB_Glaciers_R23p2-5.5km'!$BD200:BF200))</f>
        <v>0.12590060460207322</v>
      </c>
      <c r="BE200" s="2">
        <f>SQRT(SUMSQ('(3) MB_Glaciers_R23p2-5.5km'!$BD200:BG200))</f>
        <v>0.14537749591628724</v>
      </c>
      <c r="BF200" s="2">
        <f>SQRT(SUMSQ('(3) MB_Glaciers_R23p2-5.5km'!$BD200:BH200))</f>
        <v>0.16253698163375815</v>
      </c>
      <c r="BG200" s="2">
        <f>SQRT(SUMSQ('(3) MB_Glaciers_R23p2-5.5km'!$BD200:BI200))</f>
        <v>0.17805034253922447</v>
      </c>
      <c r="BH200" s="2">
        <f>SQRT(SUMSQ('(3) MB_Glaciers_R23p2-5.5km'!$BD200:BJ200))</f>
        <v>0.19231635020990204</v>
      </c>
      <c r="BI200" s="2">
        <f>SQRT(SUMSQ('(3) MB_Glaciers_R23p2-5.5km'!$BD200:BK200))</f>
        <v>0.20559482638865262</v>
      </c>
      <c r="BJ200" s="2">
        <f>SQRT(SUMSQ('(3) MB_Glaciers_R23p2-5.5km'!$BD200:BL200))</f>
        <v>0.21806624387443083</v>
      </c>
      <c r="BK200" s="2">
        <f>SQRT(SUMSQ('(3) MB_Glaciers_R23p2-5.5km'!$BD200:BM200))</f>
        <v>0.22986200381364744</v>
      </c>
      <c r="BL200" s="2">
        <f>SQRT(SUMSQ('(3) MB_Glaciers_R23p2-5.5km'!$BD200:BN200))</f>
        <v>0.24108130345787454</v>
      </c>
      <c r="BM200" s="2">
        <f>SQRT(SUMSQ('(3) MB_Glaciers_R23p2-5.5km'!$BD200:BO200))</f>
        <v>0.25180120920414645</v>
      </c>
      <c r="BN200" s="2">
        <f>SQRT(SUMSQ('(3) MB_Glaciers_R23p2-5.5km'!$BD200:BP200))</f>
        <v>0.26208300791236516</v>
      </c>
      <c r="BO200" s="2">
        <f>SQRT(SUMSQ('(3) MB_Glaciers_R23p2-5.5km'!$BD200:BQ200))</f>
        <v>0.27197639073293733</v>
      </c>
      <c r="BP200" s="2">
        <f>SQRT(SUMSQ('(3) MB_Glaciers_R23p2-5.5km'!$BD200:BR200))</f>
        <v>0.28152231029855862</v>
      </c>
      <c r="BQ200" s="2">
        <f>SQRT(SUMSQ('(3) MB_Glaciers_R23p2-5.5km'!$BD200:BS200))</f>
        <v>0.29075499183257447</v>
      </c>
      <c r="BR200" s="2">
        <f>SQRT(SUMSQ('(3) MB_Glaciers_R23p2-5.5km'!$BD200:BT200))</f>
        <v>0.29970338562532622</v>
      </c>
      <c r="BS200" s="2">
        <f>SQRT(SUMSQ('(3) MB_Glaciers_R23p2-5.5km'!$BD200:BU200))</f>
        <v>0.30839223958297901</v>
      </c>
      <c r="BT200" s="2">
        <f>SQRT(SUMSQ('(3) MB_Glaciers_R23p2-5.5km'!$BD200:BV200))</f>
        <v>0.31684290668204657</v>
      </c>
      <c r="BU200" s="2">
        <f>SQRT(SUMSQ('(3) MB_Glaciers_R23p2-5.5km'!$BD200:BW200))</f>
        <v>0.32507396326751636</v>
      </c>
      <c r="BV200" s="2">
        <f>SQRT(SUMSQ('(3) MB_Glaciers_R23p2-5.5km'!$BD200:BX200))</f>
        <v>0.33310168968975995</v>
      </c>
      <c r="BW200" s="2">
        <f>SQRT(SUMSQ('(3) MB_Glaciers_R23p2-5.5km'!$BD200:BY200))</f>
        <v>0.34094044898471004</v>
      </c>
      <c r="BX200" s="2">
        <f>SQRT(SUMSQ('(3) MB_Glaciers_R23p2-5.5km'!$BD200:BZ200))</f>
        <v>0.34860298884779828</v>
      </c>
      <c r="BY200" s="2">
        <f>SQRT(SUMSQ('(3) MB_Glaciers_R23p2-5.5km'!$BD200:CA200))</f>
        <v>0.356100685078449</v>
      </c>
      <c r="BZ200" s="2">
        <f>SQRT(SUMSQ('(3) MB_Glaciers_R23p2-5.5km'!$BD200:CB200))</f>
        <v>0.36344373979071815</v>
      </c>
      <c r="CA200" s="2">
        <f>SQRT(SUMSQ('(3) MB_Glaciers_R23p2-5.5km'!$BD200:CC200))</f>
        <v>0.37064134425720208</v>
      </c>
      <c r="CB200" s="2">
        <f>SQRT(SUMSQ('(3) MB_Glaciers_R23p2-5.5km'!$BD200:CD200))</f>
        <v>0.37770181380621975</v>
      </c>
      <c r="CC200" s="2">
        <f>SQRT(SUMSQ('(3) MB_Glaciers_R23p2-5.5km'!$BD200:CE200))</f>
        <v>0.38463270041980419</v>
      </c>
      <c r="CD200" s="2">
        <f>SQRT(SUMSQ('(3) MB_Glaciers_R23p2-5.5km'!$BD200:CF200))</f>
        <v>0.39144088737886512</v>
      </c>
      <c r="CE200" s="2">
        <f>SQRT(SUMSQ('(3) MB_Glaciers_R23p2-5.5km'!$BD200:CG200))</f>
        <v>0.39813266933482849</v>
      </c>
      <c r="CF200" s="2">
        <f>SQRT(SUMSQ('(3) MB_Glaciers_R23p2-5.5km'!$BD200:CH200))</f>
        <v>0.40471382046008564</v>
      </c>
      <c r="CG200" s="2">
        <f>SQRT(SUMSQ('(3) MB_Glaciers_R23p2-5.5km'!$BD200:CI200))</f>
        <v>0.4111896527773054</v>
      </c>
      <c r="CH200" s="2">
        <f>SQRT(SUMSQ('(3) MB_Glaciers_R23p2-5.5km'!$BD200:CJ200))</f>
        <v>0.41756506634396934</v>
      </c>
      <c r="CI200" s="2">
        <f>SQRT(SUMSQ('(3) MB_Glaciers_R23p2-5.5km'!$BD200:CK200))</f>
        <v>0.42384459264047009</v>
      </c>
      <c r="CJ200" s="2">
        <f>SQRT(SUMSQ('(3) MB_Glaciers_R23p2-5.5km'!$BD200:CL200))</f>
        <v>0.43003243225399707</v>
      </c>
      <c r="CK200" s="2">
        <f>SQRT(SUMSQ('(3) MB_Glaciers_R23p2-5.5km'!$BD200:CM200))</f>
        <v>0.43613248774886182</v>
      </c>
      <c r="CL200" s="2">
        <f>SQRT(SUMSQ('(3) MB_Glaciers_R23p2-5.5km'!$BD200:CN200))</f>
        <v>0.44214839245408732</v>
      </c>
      <c r="CM200" s="2">
        <f>SQRT(SUMSQ('(3) MB_Glaciers_R23p2-5.5km'!$BD200:CO200))</f>
        <v>0.4480835357714632</v>
      </c>
      <c r="CN200" s="2">
        <f>SQRT(SUMSQ('(3) MB_Glaciers_R23p2-5.5km'!$BD200:CP200))</f>
        <v>0.45394108550469264</v>
      </c>
      <c r="CO200" s="2">
        <f>SQRT(SUMSQ('(3) MB_Glaciers_R23p2-5.5km'!$BD200:CQ200))</f>
        <v>0.45972400762729504</v>
      </c>
      <c r="CP200" s="2">
        <f>SQRT(SUMSQ('(3) MB_Glaciers_R23p2-5.5km'!$BD200:CR200))</f>
        <v>0.46543508383943699</v>
      </c>
      <c r="CQ200" s="2">
        <f>SQRT(SUMSQ('(3) MB_Glaciers_R23p2-5.5km'!$BD200:CS200))</f>
        <v>0.47107692720865274</v>
      </c>
      <c r="CR200" s="2">
        <f>SQRT(SUMSQ('(3) MB_Glaciers_R23p2-5.5km'!$BD200:CT200))</f>
        <v>0.47665199614400949</v>
      </c>
      <c r="CS200" s="2">
        <f>SQRT(SUMSQ('(3) MB_Glaciers_R23p2-5.5km'!$BD200:CU200))</f>
        <v>0.4821626069157493</v>
      </c>
      <c r="CT200" s="2">
        <f>SQRT(SUMSQ('(3) MB_Glaciers_R23p2-5.5km'!$BD200:CV200))</f>
        <v>0.48761094490127466</v>
      </c>
      <c r="CU200" s="2">
        <f>SQRT(SUMSQ('(3) MB_Glaciers_R23p2-5.5km'!$BD200:CW200))</f>
        <v>0.49299907471235321</v>
      </c>
      <c r="CV200" s="2">
        <f>SQRT(SUMSQ('(3) MB_Glaciers_R23p2-5.5km'!$BD200:CX200))</f>
        <v>0.49832894933663946</v>
      </c>
    </row>
    <row r="201" spans="1:100" x14ac:dyDescent="0.2">
      <c r="A201" s="169" t="s">
        <v>106</v>
      </c>
      <c r="B201" s="3" t="s">
        <v>243</v>
      </c>
      <c r="C201" s="170">
        <f>'(3) MB_Glaciers_R23p2-5.5km'!C201</f>
        <v>0.59480000000000011</v>
      </c>
      <c r="D201" s="170">
        <f>C201+'(3) MB_Glaciers_R23p2-5.5km'!D201</f>
        <v>0.77960000000000007</v>
      </c>
      <c r="E201" s="170">
        <f>D201+'(3) MB_Glaciers_R23p2-5.5km'!E201</f>
        <v>0.99440000000000006</v>
      </c>
      <c r="F201" s="170">
        <f>E201+'(3) MB_Glaciers_R23p2-5.5km'!F201</f>
        <v>1.1292000000000002</v>
      </c>
      <c r="G201" s="170">
        <f>F201+'(3) MB_Glaciers_R23p2-5.5km'!G201</f>
        <v>1.3440000000000003</v>
      </c>
      <c r="H201" s="170">
        <f>G201+'(3) MB_Glaciers_R23p2-5.5km'!H201</f>
        <v>1.5488000000000004</v>
      </c>
      <c r="I201" s="170">
        <f>H201+'(3) MB_Glaciers_R23p2-5.5km'!I201</f>
        <v>1.8536000000000006</v>
      </c>
      <c r="J201" s="170">
        <f>I201+'(3) MB_Glaciers_R23p2-5.5km'!J201</f>
        <v>1.7584000000000006</v>
      </c>
      <c r="K201" s="170">
        <f>J201+'(3) MB_Glaciers_R23p2-5.5km'!K201</f>
        <v>2.1132000000000009</v>
      </c>
      <c r="L201" s="170">
        <f>K201+'(3) MB_Glaciers_R23p2-5.5km'!L201</f>
        <v>1.628000000000001</v>
      </c>
      <c r="M201" s="170">
        <f>L201+'(3) MB_Glaciers_R23p2-5.5km'!M201</f>
        <v>1.3328000000000011</v>
      </c>
      <c r="N201" s="170">
        <f>M201+'(3) MB_Glaciers_R23p2-5.5km'!N201</f>
        <v>1.1176000000000013</v>
      </c>
      <c r="O201" s="170">
        <f>N201+'(3) MB_Glaciers_R23p2-5.5km'!O201</f>
        <v>1.4424000000000015</v>
      </c>
      <c r="P201" s="170">
        <f>O201+'(3) MB_Glaciers_R23p2-5.5km'!P201</f>
        <v>1.8972000000000016</v>
      </c>
      <c r="Q201" s="170">
        <f>P201+'(3) MB_Glaciers_R23p2-5.5km'!Q201</f>
        <v>1.8720000000000017</v>
      </c>
      <c r="R201" s="170">
        <f>Q201+'(3) MB_Glaciers_R23p2-5.5km'!R201</f>
        <v>2.4244888000000016</v>
      </c>
      <c r="S201" s="170">
        <f>R201+'(3) MB_Glaciers_R23p2-5.5km'!S201</f>
        <v>1.9646664000000016</v>
      </c>
      <c r="T201" s="170">
        <f>S201+'(3) MB_Glaciers_R23p2-5.5km'!T201</f>
        <v>1.4271552000000016</v>
      </c>
      <c r="U201" s="170">
        <f>T201+'(3) MB_Glaciers_R23p2-5.5km'!U201</f>
        <v>1.1891056000000018</v>
      </c>
      <c r="V201" s="170">
        <f>U201+'(3) MB_Glaciers_R23p2-5.5km'!V201</f>
        <v>1.0931440000000019</v>
      </c>
      <c r="W201" s="170">
        <f>V201+'(3) MB_Glaciers_R23p2-5.5km'!W201</f>
        <v>0.91023560000000203</v>
      </c>
      <c r="X201" s="170">
        <f>W201+'(3) MB_Glaciers_R23p2-5.5km'!X201</f>
        <v>0.78103040000000212</v>
      </c>
      <c r="Y201" s="170">
        <f>X201+'(3) MB_Glaciers_R23p2-5.5km'!Y201</f>
        <v>0.88649360000000232</v>
      </c>
      <c r="Z201" s="170">
        <f>Y201+'(3) MB_Glaciers_R23p2-5.5km'!Z201</f>
        <v>-1.3676799999997602E-2</v>
      </c>
      <c r="AA201" s="170">
        <f>Z201+'(3) MB_Glaciers_R23p2-5.5km'!AA201</f>
        <v>-0.32948079999999746</v>
      </c>
      <c r="AB201" s="170">
        <f>AA201+'(3) MB_Glaciers_R23p2-5.5km'!AB201</f>
        <v>-0.52586919999999737</v>
      </c>
      <c r="AC201" s="170">
        <f>AB201+'(3) MB_Glaciers_R23p2-5.5km'!AC201</f>
        <v>-0.82708359999999737</v>
      </c>
      <c r="AD201" s="170">
        <f>AC201+'(3) MB_Glaciers_R23p2-5.5km'!AD201</f>
        <v>-1.3431239999999973</v>
      </c>
      <c r="AE201" s="170">
        <f>AD201+'(3) MB_Glaciers_R23p2-5.5km'!AE201</f>
        <v>-1.7039903999999972</v>
      </c>
      <c r="AF201" s="170">
        <f>AE201+'(3) MB_Glaciers_R23p2-5.5km'!AF201</f>
        <v>-2.057640799999997</v>
      </c>
      <c r="AG201" s="170">
        <f>AF201+'(3) MB_Glaciers_R23p2-5.5km'!AG201</f>
        <v>-2.4834119999999968</v>
      </c>
      <c r="AH201" s="170">
        <f>AG201+'(3) MB_Glaciers_R23p2-5.5km'!AH201</f>
        <v>-2.1201023999999968</v>
      </c>
      <c r="AI201" s="170">
        <f>AH201+'(3) MB_Glaciers_R23p2-5.5km'!AI201</f>
        <v>-2.9330435999999969</v>
      </c>
      <c r="AJ201" s="170">
        <f>AI201+'(3) MB_Glaciers_R23p2-5.5km'!AJ201</f>
        <v>-3.6723931999999966</v>
      </c>
      <c r="AK201" s="170">
        <f>AJ201+'(3) MB_Glaciers_R23p2-5.5km'!AK201</f>
        <v>-4.5683087999999969</v>
      </c>
      <c r="AL201" s="170">
        <f>AK201+'(3) MB_Glaciers_R23p2-5.5km'!AL201</f>
        <v>-5.373797599999997</v>
      </c>
      <c r="AM201" s="170">
        <f>AL201+'(3) MB_Glaciers_R23p2-5.5km'!AM201</f>
        <v>-6.0255371999999969</v>
      </c>
      <c r="AN201" s="170">
        <f>AM201+'(3) MB_Glaciers_R23p2-5.5km'!AN201</f>
        <v>-6.4349983999999969</v>
      </c>
      <c r="AO201" s="170">
        <f>AN201+'(3) MB_Glaciers_R23p2-5.5km'!AO201</f>
        <v>-7.3870859999999965</v>
      </c>
      <c r="AP201" s="170">
        <f>AO201+'(3) MB_Glaciers_R23p2-5.5km'!AP201</f>
        <v>-8.2852339999999955</v>
      </c>
      <c r="AQ201" s="170">
        <f>AP201+'(3) MB_Glaciers_R23p2-5.5km'!AQ201</f>
        <v>-9.0345835999999959</v>
      </c>
      <c r="AR201" s="170">
        <f>AQ201+'(3) MB_Glaciers_R23p2-5.5km'!AR201</f>
        <v>-9.8150559999999949</v>
      </c>
      <c r="AS201" s="170">
        <f>AR201+'(3) MB_Glaciers_R23p2-5.5km'!AS201</f>
        <v>-10.495482399999995</v>
      </c>
      <c r="AT201" s="170">
        <f>AS201+'(3) MB_Glaciers_R23p2-5.5km'!AT201</f>
        <v>-10.897110399999995</v>
      </c>
      <c r="AU201" s="170">
        <f>AT201+'(3) MB_Glaciers_R23p2-5.5km'!AU201</f>
        <v>-11.554339199999996</v>
      </c>
      <c r="AV201" s="170">
        <f>AU201+'(3) MB_Glaciers_R23p2-5.5km'!AV201</f>
        <v>-11.809479999999995</v>
      </c>
      <c r="AW201" s="2">
        <f>AV201+'(3) MB_Glaciers_R23p2-5.5km'!AW201</f>
        <v>-12.016012799999995</v>
      </c>
      <c r="BB201" s="2">
        <f>SQRT('(5) year_D_R23p2-5.5km'!BN199^2+'(5) year_D_R23p2-5.5km'!$M199^2)</f>
        <v>1.1134629810675154</v>
      </c>
      <c r="BC201" s="2">
        <f>SQRT(SUMSQ('(3) MB_Glaciers_R23p2-5.5km'!$BD201:BE201))</f>
        <v>1.5133039027039237</v>
      </c>
      <c r="BD201" s="2">
        <f>SQRT(SUMSQ('(3) MB_Glaciers_R23p2-5.5km'!$BD201:BF201))</f>
        <v>1.781122906694967</v>
      </c>
      <c r="BE201" s="2">
        <f>SQRT(SUMSQ('(3) MB_Glaciers_R23p2-5.5km'!$BD201:BG201))</f>
        <v>1.9773751552611618</v>
      </c>
      <c r="BF201" s="2">
        <f>SQRT(SUMSQ('(3) MB_Glaciers_R23p2-5.5km'!$BD201:BH201))</f>
        <v>2.1265891299848723</v>
      </c>
      <c r="BG201" s="2">
        <f>SQRT(SUMSQ('(3) MB_Glaciers_R23p2-5.5km'!$BD201:BI201))</f>
        <v>2.2424311078482257</v>
      </c>
      <c r="BH201" s="2">
        <f>SQRT(SUMSQ('(3) MB_Glaciers_R23p2-5.5km'!$BD201:BJ201))</f>
        <v>2.3329975855984664</v>
      </c>
      <c r="BI201" s="2">
        <f>SQRT(SUMSQ('(3) MB_Glaciers_R23p2-5.5km'!$BD201:BK201))</f>
        <v>2.4041484130800623</v>
      </c>
      <c r="BJ201" s="2">
        <f>SQRT(SUMSQ('(3) MB_Glaciers_R23p2-5.5km'!$BD201:BL201))</f>
        <v>2.4600130282911152</v>
      </c>
      <c r="BK201" s="2">
        <f>SQRT(SUMSQ('(3) MB_Glaciers_R23p2-5.5km'!$BD201:BM201))</f>
        <v>2.50414051754615</v>
      </c>
      <c r="BL201" s="2">
        <f>SQRT(SUMSQ('(3) MB_Glaciers_R23p2-5.5km'!$BD201:BN201))</f>
        <v>2.539054021269278</v>
      </c>
      <c r="BM201" s="2">
        <f>SQRT(SUMSQ('(3) MB_Glaciers_R23p2-5.5km'!$BD201:BO201))</f>
        <v>2.5671045462040172</v>
      </c>
      <c r="BN201" s="2">
        <f>SQRT(SUMSQ('(3) MB_Glaciers_R23p2-5.5km'!$BD201:BP201))</f>
        <v>2.5904043222611866</v>
      </c>
      <c r="BO201" s="2">
        <f>SQRT(SUMSQ('(3) MB_Glaciers_R23p2-5.5km'!$BD201:BQ201))</f>
        <v>2.610864817954317</v>
      </c>
      <c r="BP201" s="2">
        <f>SQRT(SUMSQ('(3) MB_Glaciers_R23p2-5.5km'!$BD201:BR201))</f>
        <v>2.6303142301135405</v>
      </c>
      <c r="BQ201" s="2">
        <f>SQRT(SUMSQ('(3) MB_Glaciers_R23p2-5.5km'!$BD201:BS201))</f>
        <v>2.6536158066779953</v>
      </c>
      <c r="BR201" s="2">
        <f>SQRT(SUMSQ('(3) MB_Glaciers_R23p2-5.5km'!$BD201:BT201))</f>
        <v>2.6795295612105217</v>
      </c>
      <c r="BS201" s="2">
        <f>SQRT(SUMSQ('(3) MB_Glaciers_R23p2-5.5km'!$BD201:BU201))</f>
        <v>2.7023489313141598</v>
      </c>
      <c r="BT201" s="2">
        <f>SQRT(SUMSQ('(3) MB_Glaciers_R23p2-5.5km'!$BD201:BV201))</f>
        <v>2.7305370511249571</v>
      </c>
      <c r="BU201" s="2">
        <f>SQRT(SUMSQ('(3) MB_Glaciers_R23p2-5.5km'!$BD201:BW201))</f>
        <v>2.7609286844871681</v>
      </c>
      <c r="BV201" s="2">
        <f>SQRT(SUMSQ('(3) MB_Glaciers_R23p2-5.5km'!$BD201:BX201))</f>
        <v>2.8015556407431399</v>
      </c>
      <c r="BW201" s="2">
        <f>SQRT(SUMSQ('(3) MB_Glaciers_R23p2-5.5km'!$BD201:BY201))</f>
        <v>2.8390433767440229</v>
      </c>
      <c r="BX201" s="2">
        <f>SQRT(SUMSQ('(3) MB_Glaciers_R23p2-5.5km'!$BD201:BZ201))</f>
        <v>2.8724332941500279</v>
      </c>
      <c r="BY201" s="2">
        <f>SQRT(SUMSQ('(3) MB_Glaciers_R23p2-5.5km'!$BD201:CA201))</f>
        <v>2.9082286491655109</v>
      </c>
      <c r="BZ201" s="2">
        <f>SQRT(SUMSQ('(3) MB_Glaciers_R23p2-5.5km'!$BD201:CB201))</f>
        <v>2.9531938017912012</v>
      </c>
      <c r="CA201" s="2">
        <f>SQRT(SUMSQ('(3) MB_Glaciers_R23p2-5.5km'!$BD201:CC201))</f>
        <v>2.9775444611401065</v>
      </c>
      <c r="CB201" s="2">
        <f>SQRT(SUMSQ('(3) MB_Glaciers_R23p2-5.5km'!$BD201:CD201))</f>
        <v>3.0020722083329447</v>
      </c>
      <c r="CC201" s="2">
        <f>SQRT(SUMSQ('(3) MB_Glaciers_R23p2-5.5km'!$BD201:CE201))</f>
        <v>3.0265087111787476</v>
      </c>
      <c r="CD201" s="2">
        <f>SQRT(SUMSQ('(3) MB_Glaciers_R23p2-5.5km'!$BD201:CF201))</f>
        <v>3.1217479534203019</v>
      </c>
      <c r="CE201" s="2">
        <f>SQRT(SUMSQ('(3) MB_Glaciers_R23p2-5.5km'!$BD201:CG201))</f>
        <v>3.1633052430631867</v>
      </c>
      <c r="CF201" s="2">
        <f>SQRT(SUMSQ('(3) MB_Glaciers_R23p2-5.5km'!$BD201:CH201))</f>
        <v>3.1839598260872819</v>
      </c>
      <c r="CG201" s="2">
        <f>SQRT(SUMSQ('(3) MB_Glaciers_R23p2-5.5km'!$BD201:CI201))</f>
        <v>3.2166135786965664</v>
      </c>
      <c r="CH201" s="2">
        <f>SQRT(SUMSQ('(3) MB_Glaciers_R23p2-5.5km'!$BD201:CJ201))</f>
        <v>3.2472260500440613</v>
      </c>
      <c r="CI201" s="2">
        <f>SQRT(SUMSQ('(3) MB_Glaciers_R23p2-5.5km'!$BD201:CK201))</f>
        <v>3.2935117635086471</v>
      </c>
      <c r="CJ201" s="2">
        <f>SQRT(SUMSQ('(3) MB_Glaciers_R23p2-5.5km'!$BD201:CL201))</f>
        <v>3.3453856230224974</v>
      </c>
      <c r="CK201" s="2">
        <f>SQRT(SUMSQ('(3) MB_Glaciers_R23p2-5.5km'!$BD201:CM201))</f>
        <v>3.4067951065897009</v>
      </c>
      <c r="CL201" s="2">
        <f>SQRT(SUMSQ('(3) MB_Glaciers_R23p2-5.5km'!$BD201:CN201))</f>
        <v>3.4406543674457901</v>
      </c>
      <c r="CM201" s="2">
        <f>SQRT(SUMSQ('(3) MB_Glaciers_R23p2-5.5km'!$BD201:CO201))</f>
        <v>3.4731733014942718</v>
      </c>
      <c r="CN201" s="2">
        <f>SQRT(SUMSQ('(3) MB_Glaciers_R23p2-5.5km'!$BD201:CP201))</f>
        <v>3.5508523967147854</v>
      </c>
      <c r="CO201" s="2">
        <f>SQRT(SUMSQ('(3) MB_Glaciers_R23p2-5.5km'!$BD201:CQ201))</f>
        <v>3.5851746751768436</v>
      </c>
      <c r="CP201" s="2">
        <f>SQRT(SUMSQ('(3) MB_Glaciers_R23p2-5.5km'!$BD201:CR201))</f>
        <v>3.6132509255620548</v>
      </c>
      <c r="CQ201" s="2">
        <f>SQRT(SUMSQ('(3) MB_Glaciers_R23p2-5.5km'!$BD201:CS201))</f>
        <v>3.6387632837787693</v>
      </c>
      <c r="CR201" s="2">
        <f>SQRT(SUMSQ('(3) MB_Glaciers_R23p2-5.5km'!$BD201:CT201))</f>
        <v>3.6698126584278872</v>
      </c>
      <c r="CS201" s="2">
        <f>SQRT(SUMSQ('(3) MB_Glaciers_R23p2-5.5km'!$BD201:CU201))</f>
        <v>3.6965151276141475</v>
      </c>
      <c r="CT201" s="2">
        <f>SQRT(SUMSQ('(3) MB_Glaciers_R23p2-5.5km'!$BD201:CV201))</f>
        <v>3.7206362478100101</v>
      </c>
      <c r="CU201" s="2">
        <f>SQRT(SUMSQ('(3) MB_Glaciers_R23p2-5.5km'!$BD201:CW201))</f>
        <v>3.7467619650940742</v>
      </c>
      <c r="CV201" s="2">
        <f>SQRT(SUMSQ('(3) MB_Glaciers_R23p2-5.5km'!$BD201:CX201))</f>
        <v>3.7722367831492996</v>
      </c>
    </row>
    <row r="202" spans="1:100" x14ac:dyDescent="0.2">
      <c r="A202" s="169" t="s">
        <v>84</v>
      </c>
      <c r="B202" s="3" t="s">
        <v>243</v>
      </c>
      <c r="C202" s="170">
        <f>'(3) MB_Glaciers_R23p2-5.5km'!C202</f>
        <v>0.7876330020800002</v>
      </c>
      <c r="D202" s="170">
        <f>C202+'(3) MB_Glaciers_R23p2-5.5km'!D202</f>
        <v>0.67526600416000049</v>
      </c>
      <c r="E202" s="170">
        <f>D202+'(3) MB_Glaciers_R23p2-5.5km'!E202</f>
        <v>0.43289900624000044</v>
      </c>
      <c r="F202" s="170">
        <f>E202+'(3) MB_Glaciers_R23p2-5.5km'!F202</f>
        <v>0.46053200832000041</v>
      </c>
      <c r="G202" s="170">
        <f>F202+'(3) MB_Glaciers_R23p2-5.5km'!G202</f>
        <v>0.30816501040000066</v>
      </c>
      <c r="H202" s="170">
        <f>G202+'(3) MB_Glaciers_R23p2-5.5km'!H202</f>
        <v>2.5798012480000576E-2</v>
      </c>
      <c r="I202" s="170">
        <f>H202+'(3) MB_Glaciers_R23p2-5.5km'!I202</f>
        <v>8.3431014560000794E-2</v>
      </c>
      <c r="J202" s="170">
        <f>I202+'(3) MB_Glaciers_R23p2-5.5km'!J202</f>
        <v>-1.0589359833599992</v>
      </c>
      <c r="K202" s="170">
        <f>J202+'(3) MB_Glaciers_R23p2-5.5km'!K202</f>
        <v>-1.3013029812799992</v>
      </c>
      <c r="L202" s="170">
        <f>K202+'(3) MB_Glaciers_R23p2-5.5km'!L202</f>
        <v>-2.9336699791999994</v>
      </c>
      <c r="M202" s="170">
        <f>L202+'(3) MB_Glaciers_R23p2-5.5km'!M202</f>
        <v>-4.2360369771199995</v>
      </c>
      <c r="N202" s="170">
        <f>M202+'(3) MB_Glaciers_R23p2-5.5km'!N202</f>
        <v>-5.568403975039999</v>
      </c>
      <c r="O202" s="170">
        <f>N202+'(3) MB_Glaciers_R23p2-5.5km'!O202</f>
        <v>-5.3707709729599991</v>
      </c>
      <c r="P202" s="170">
        <f>O202+'(3) MB_Glaciers_R23p2-5.5km'!P202</f>
        <v>-5.0431379708799984</v>
      </c>
      <c r="Q202" s="170">
        <f>P202+'(3) MB_Glaciers_R23p2-5.5km'!Q202</f>
        <v>-5.9758773308799977</v>
      </c>
      <c r="R202" s="170">
        <f>Q202+'(3) MB_Glaciers_R23p2-5.5km'!R202</f>
        <v>-5.6877973308799978</v>
      </c>
      <c r="S202" s="170">
        <f>R202+'(3) MB_Glaciers_R23p2-5.5km'!S202</f>
        <v>-7.6194996508799981</v>
      </c>
      <c r="T202" s="170">
        <f>S202+'(3) MB_Glaciers_R23p2-5.5km'!T202</f>
        <v>-9.8379772508799981</v>
      </c>
      <c r="U202" s="170">
        <f>T202+'(3) MB_Glaciers_R23p2-5.5km'!U202</f>
        <v>-11.344979730879999</v>
      </c>
      <c r="V202" s="170">
        <f>U202+'(3) MB_Glaciers_R23p2-5.5km'!V202</f>
        <v>-11.896571563519998</v>
      </c>
      <c r="W202" s="170">
        <f>V202+'(3) MB_Glaciers_R23p2-5.5km'!W202</f>
        <v>-12.606549751279999</v>
      </c>
      <c r="X202" s="170">
        <f>W202+'(3) MB_Glaciers_R23p2-5.5km'!X202</f>
        <v>-14.039108945519999</v>
      </c>
      <c r="Y202" s="170">
        <f>X202+'(3) MB_Glaciers_R23p2-5.5km'!Y202</f>
        <v>-15.220700778159999</v>
      </c>
      <c r="Z202" s="170">
        <f>Y202+'(3) MB_Glaciers_R23p2-5.5km'!Z202</f>
        <v>-18.275819289520001</v>
      </c>
      <c r="AA202" s="170">
        <f>Z202+'(3) MB_Glaciers_R23p2-5.5km'!AA202</f>
        <v>-19.328400006960003</v>
      </c>
      <c r="AB202" s="170">
        <f>AA202+'(3) MB_Glaciers_R23p2-5.5km'!AB202</f>
        <v>-20.606318186960003</v>
      </c>
      <c r="AC202" s="170">
        <f>AB202+'(3) MB_Glaciers_R23p2-5.5km'!AC202</f>
        <v>-22.288264455920004</v>
      </c>
      <c r="AD202" s="170">
        <f>AC202+'(3) MB_Glaciers_R23p2-5.5km'!AD202</f>
        <v>-24.123604365360002</v>
      </c>
      <c r="AE202" s="170">
        <f>AD202+'(3) MB_Glaciers_R23p2-5.5km'!AE202</f>
        <v>-25.211528833200003</v>
      </c>
      <c r="AF202" s="170">
        <f>AE202+'(3) MB_Glaciers_R23p2-5.5km'!AF202</f>
        <v>-26.805307560560003</v>
      </c>
      <c r="AG202" s="170">
        <f>AF202+'(3) MB_Glaciers_R23p2-5.5km'!AG202</f>
        <v>-28.198001561600002</v>
      </c>
      <c r="AH202" s="170">
        <f>AG202+'(3) MB_Glaciers_R23p2-5.5km'!AH202</f>
        <v>-27.604217510400002</v>
      </c>
      <c r="AI202" s="170">
        <f>AH202+'(3) MB_Glaciers_R23p2-5.5km'!AI202</f>
        <v>-29.966314199359999</v>
      </c>
      <c r="AJ202" s="170">
        <f>AI202+'(3) MB_Glaciers_R23p2-5.5km'!AJ202</f>
        <v>-31.7741189296</v>
      </c>
      <c r="AK202" s="170">
        <f>AJ202+'(3) MB_Glaciers_R23p2-5.5km'!AK202</f>
        <v>-33.9072083728</v>
      </c>
      <c r="AL202" s="170">
        <f>AK202+'(3) MB_Glaciers_R23p2-5.5km'!AL202</f>
        <v>-35.695864747839998</v>
      </c>
      <c r="AM202" s="170">
        <f>AL202+'(3) MB_Glaciers_R23p2-5.5km'!AM202</f>
        <v>-37.099898246079995</v>
      </c>
      <c r="AN202" s="170">
        <f>AM202+'(3) MB_Glaciers_R23p2-5.5km'!AN202</f>
        <v>-38.320002731279992</v>
      </c>
      <c r="AO202" s="170">
        <f>AN202+'(3) MB_Glaciers_R23p2-5.5km'!AO202</f>
        <v>-40.548461226479994</v>
      </c>
      <c r="AP202" s="170">
        <f>AO202+'(3) MB_Glaciers_R23p2-5.5km'!AP202</f>
        <v>-42.37856571167999</v>
      </c>
      <c r="AQ202" s="170">
        <f>AP202+'(3) MB_Glaciers_R23p2-5.5km'!AQ202</f>
        <v>-44.443167139279993</v>
      </c>
      <c r="AR202" s="170">
        <f>AQ202+'(3) MB_Glaciers_R23p2-5.5km'!AR202</f>
        <v>-46.252490247599994</v>
      </c>
      <c r="AS202" s="170">
        <f>AR202+'(3) MB_Glaciers_R23p2-5.5km'!AS202</f>
        <v>-47.922231787119991</v>
      </c>
      <c r="AT202" s="170">
        <f>AS202+'(3) MB_Glaciers_R23p2-5.5km'!AT202</f>
        <v>-48.792184507119991</v>
      </c>
      <c r="AU202" s="170">
        <f>AT202+'(3) MB_Glaciers_R23p2-5.5km'!AU202</f>
        <v>-50.737319584239991</v>
      </c>
      <c r="AV202" s="170">
        <f>AU202+'(3) MB_Glaciers_R23p2-5.5km'!AV202</f>
        <v>-52.686807561519991</v>
      </c>
      <c r="AW202" s="2">
        <f>AV202+'(3) MB_Glaciers_R23p2-5.5km'!AW202</f>
        <v>-55.371628224879991</v>
      </c>
      <c r="BB202" s="2">
        <f>SQRT('(5) year_D_R23p2-5.5km'!BN200^2+'(5) year_D_R23p2-5.5km'!$M200^2)</f>
        <v>3.4855771180784871</v>
      </c>
      <c r="BC202" s="2">
        <f>SQRT(SUMSQ('(3) MB_Glaciers_R23p2-5.5km'!$BD202:BE202))</f>
        <v>4.7109258771365905</v>
      </c>
      <c r="BD202" s="2">
        <f>SQRT(SUMSQ('(3) MB_Glaciers_R23p2-5.5km'!$BD202:BF202))</f>
        <v>5.5128899013460595</v>
      </c>
      <c r="BE202" s="2">
        <f>SQRT(SUMSQ('(3) MB_Glaciers_R23p2-5.5km'!$BD202:BG202))</f>
        <v>6.0848073456311207</v>
      </c>
      <c r="BF202" s="2">
        <f>SQRT(SUMSQ('(3) MB_Glaciers_R23p2-5.5km'!$BD202:BH202))</f>
        <v>6.5043358745354123</v>
      </c>
      <c r="BG202" s="2">
        <f>SQRT(SUMSQ('(3) MB_Glaciers_R23p2-5.5km'!$BD202:BI202))</f>
        <v>6.8163366425625744</v>
      </c>
      <c r="BH202" s="2">
        <f>SQRT(SUMSQ('(3) MB_Glaciers_R23p2-5.5km'!$BD202:BJ202))</f>
        <v>7.0464984834195397</v>
      </c>
      <c r="BI202" s="2">
        <f>SQRT(SUMSQ('(3) MB_Glaciers_R23p2-5.5km'!$BD202:BK202))</f>
        <v>7.2153142617385484</v>
      </c>
      <c r="BJ202" s="2">
        <f>SQRT(SUMSQ('(3) MB_Glaciers_R23p2-5.5km'!$BD202:BL202))</f>
        <v>7.3358169106028832</v>
      </c>
      <c r="BK202" s="2">
        <f>SQRT(SUMSQ('(3) MB_Glaciers_R23p2-5.5km'!$BD202:BM202))</f>
        <v>7.4194629537384227</v>
      </c>
      <c r="BL202" s="2">
        <f>SQRT(SUMSQ('(3) MB_Glaciers_R23p2-5.5km'!$BD202:BN202))</f>
        <v>7.4748708409930646</v>
      </c>
      <c r="BM202" s="2">
        <f>SQRT(SUMSQ('(3) MB_Glaciers_R23p2-5.5km'!$BD202:BO202))</f>
        <v>7.5094879851631386</v>
      </c>
      <c r="BN202" s="2">
        <f>SQRT(SUMSQ('(3) MB_Glaciers_R23p2-5.5km'!$BD202:BP202))</f>
        <v>7.52959606772529</v>
      </c>
      <c r="BO202" s="2">
        <f>SQRT(SUMSQ('(3) MB_Glaciers_R23p2-5.5km'!$BD202:BQ202))</f>
        <v>7.5430776507248556</v>
      </c>
      <c r="BP202" s="2">
        <f>SQRT(SUMSQ('(3) MB_Glaciers_R23p2-5.5km'!$BD202:BR202))</f>
        <v>7.5578611888348233</v>
      </c>
      <c r="BQ202" s="2">
        <f>SQRT(SUMSQ('(3) MB_Glaciers_R23p2-5.5km'!$BD202:BS202))</f>
        <v>7.5735779885634456</v>
      </c>
      <c r="BR202" s="2">
        <f>SQRT(SUMSQ('(3) MB_Glaciers_R23p2-5.5km'!$BD202:BT202))</f>
        <v>7.5929477316395975</v>
      </c>
      <c r="BS202" s="2">
        <f>SQRT(SUMSQ('(3) MB_Glaciers_R23p2-5.5km'!$BD202:BU202))</f>
        <v>7.6095269480369447</v>
      </c>
      <c r="BT202" s="2">
        <f>SQRT(SUMSQ('(3) MB_Glaciers_R23p2-5.5km'!$BD202:BV202))</f>
        <v>7.6289769487054233</v>
      </c>
      <c r="BU202" s="2">
        <f>SQRT(SUMSQ('(3) MB_Glaciers_R23p2-5.5km'!$BD202:BW202))</f>
        <v>7.6493534905178882</v>
      </c>
      <c r="BV202" s="2">
        <f>SQRT(SUMSQ('(3) MB_Glaciers_R23p2-5.5km'!$BD202:BX202))</f>
        <v>7.6696730751136801</v>
      </c>
      <c r="BW202" s="2">
        <f>SQRT(SUMSQ('(3) MB_Glaciers_R23p2-5.5km'!$BD202:BY202))</f>
        <v>7.6912556312940739</v>
      </c>
      <c r="BX202" s="2">
        <f>SQRT(SUMSQ('(3) MB_Glaciers_R23p2-5.5km'!$BD202:BZ202))</f>
        <v>7.7102100773025217</v>
      </c>
      <c r="BY202" s="2">
        <f>SQRT(SUMSQ('(3) MB_Glaciers_R23p2-5.5km'!$BD202:CA202))</f>
        <v>7.7305297386330327</v>
      </c>
      <c r="BZ202" s="2">
        <f>SQRT(SUMSQ('(3) MB_Glaciers_R23p2-5.5km'!$BD202:CB202))</f>
        <v>7.7482720789588049</v>
      </c>
      <c r="CA202" s="2">
        <f>SQRT(SUMSQ('(3) MB_Glaciers_R23p2-5.5km'!$BD202:CC202))</f>
        <v>7.767478759512664</v>
      </c>
      <c r="CB202" s="2">
        <f>SQRT(SUMSQ('(3) MB_Glaciers_R23p2-5.5km'!$BD202:CD202))</f>
        <v>7.7862686668405763</v>
      </c>
      <c r="CC202" s="2">
        <f>SQRT(SUMSQ('(3) MB_Glaciers_R23p2-5.5km'!$BD202:CE202))</f>
        <v>7.8038572525567638</v>
      </c>
      <c r="CD202" s="2">
        <f>SQRT(SUMSQ('(3) MB_Glaciers_R23p2-5.5km'!$BD202:CF202))</f>
        <v>7.8200216769298079</v>
      </c>
      <c r="CE202" s="2">
        <f>SQRT(SUMSQ('(3) MB_Glaciers_R23p2-5.5km'!$BD202:CG202))</f>
        <v>7.8349735645956464</v>
      </c>
      <c r="CF202" s="2">
        <f>SQRT(SUMSQ('(3) MB_Glaciers_R23p2-5.5km'!$BD202:CH202))</f>
        <v>7.8528395349599345</v>
      </c>
      <c r="CG202" s="2">
        <f>SQRT(SUMSQ('(3) MB_Glaciers_R23p2-5.5km'!$BD202:CI202))</f>
        <v>7.8721184687090293</v>
      </c>
      <c r="CH202" s="2">
        <f>SQRT(SUMSQ('(3) MB_Glaciers_R23p2-5.5km'!$BD202:CJ202))</f>
        <v>7.890405458969977</v>
      </c>
      <c r="CI202" s="2">
        <f>SQRT(SUMSQ('(3) MB_Glaciers_R23p2-5.5km'!$BD202:CK202))</f>
        <v>7.9074408244206955</v>
      </c>
      <c r="CJ202" s="2">
        <f>SQRT(SUMSQ('(3) MB_Glaciers_R23p2-5.5km'!$BD202:CL202))</f>
        <v>7.9219221160394966</v>
      </c>
      <c r="CK202" s="2">
        <f>SQRT(SUMSQ('(3) MB_Glaciers_R23p2-5.5km'!$BD202:CM202))</f>
        <v>7.9343563486086746</v>
      </c>
      <c r="CL202" s="2">
        <f>SQRT(SUMSQ('(3) MB_Glaciers_R23p2-5.5km'!$BD202:CN202))</f>
        <v>7.9463876700101101</v>
      </c>
      <c r="CM202" s="2">
        <f>SQRT(SUMSQ('(3) MB_Glaciers_R23p2-5.5km'!$BD202:CO202))</f>
        <v>7.9582228419338614</v>
      </c>
      <c r="CN202" s="2">
        <f>SQRT(SUMSQ('(3) MB_Glaciers_R23p2-5.5km'!$BD202:CP202))</f>
        <v>7.9701517563290167</v>
      </c>
      <c r="CO202" s="2">
        <f>SQRT(SUMSQ('(3) MB_Glaciers_R23p2-5.5km'!$BD202:CQ202))</f>
        <v>7.981763080345889</v>
      </c>
      <c r="CP202" s="2">
        <f>SQRT(SUMSQ('(3) MB_Glaciers_R23p2-5.5km'!$BD202:CR202))</f>
        <v>7.9925204454284078</v>
      </c>
      <c r="CQ202" s="2">
        <f>SQRT(SUMSQ('(3) MB_Glaciers_R23p2-5.5km'!$BD202:CS202))</f>
        <v>8.0021551860344413</v>
      </c>
      <c r="CR202" s="2">
        <f>SQRT(SUMSQ('(3) MB_Glaciers_R23p2-5.5km'!$BD202:CT202))</f>
        <v>8.0127577930506444</v>
      </c>
      <c r="CS202" s="2">
        <f>SQRT(SUMSQ('(3) MB_Glaciers_R23p2-5.5km'!$BD202:CU202))</f>
        <v>8.0236305373563148</v>
      </c>
      <c r="CT202" s="2">
        <f>SQRT(SUMSQ('(3) MB_Glaciers_R23p2-5.5km'!$BD202:CV202))</f>
        <v>8.0335742073788907</v>
      </c>
      <c r="CU202" s="2">
        <f>SQRT(SUMSQ('(3) MB_Glaciers_R23p2-5.5km'!$BD202:CW202))</f>
        <v>8.0632232959757051</v>
      </c>
      <c r="CV202" s="2">
        <f>SQRT(SUMSQ('(3) MB_Glaciers_R23p2-5.5km'!$BD202:CX202))</f>
        <v>8.100939594942318</v>
      </c>
    </row>
    <row r="203" spans="1:100" x14ac:dyDescent="0.2">
      <c r="A203" s="169" t="s">
        <v>260</v>
      </c>
      <c r="B203" s="3" t="s">
        <v>243</v>
      </c>
      <c r="C203" s="170">
        <f>'(3) MB_Glaciers_R23p2-5.5km'!C203</f>
        <v>0.13999999999999999</v>
      </c>
      <c r="D203" s="170">
        <f>C203+'(3) MB_Glaciers_R23p2-5.5km'!D203</f>
        <v>0.16999999999999998</v>
      </c>
      <c r="E203" s="170">
        <f>D203+'(3) MB_Glaciers_R23p2-5.5km'!E203</f>
        <v>0.18</v>
      </c>
      <c r="F203" s="170">
        <f>E203+'(3) MB_Glaciers_R23p2-5.5km'!F203</f>
        <v>0.19999999999999998</v>
      </c>
      <c r="G203" s="170">
        <f>F203+'(3) MB_Glaciers_R23p2-5.5km'!G203</f>
        <v>0.19999999999999998</v>
      </c>
      <c r="H203" s="170">
        <f>G203+'(3) MB_Glaciers_R23p2-5.5km'!H203</f>
        <v>0.14999999999999997</v>
      </c>
      <c r="I203" s="170">
        <f>H203+'(3) MB_Glaciers_R23p2-5.5km'!I203</f>
        <v>0.18999999999999997</v>
      </c>
      <c r="J203" s="170">
        <f>I203+'(3) MB_Glaciers_R23p2-5.5km'!J203</f>
        <v>0.12999999999999998</v>
      </c>
      <c r="K203" s="170">
        <f>J203+'(3) MB_Glaciers_R23p2-5.5km'!K203</f>
        <v>7.9999999999999974E-2</v>
      </c>
      <c r="L203" s="170">
        <f>K203+'(3) MB_Glaciers_R23p2-5.5km'!L203</f>
        <v>-9.0000000000000038E-2</v>
      </c>
      <c r="M203" s="170">
        <f>L203+'(3) MB_Glaciers_R23p2-5.5km'!M203</f>
        <v>-0.25000000000000006</v>
      </c>
      <c r="N203" s="170">
        <f>M203+'(3) MB_Glaciers_R23p2-5.5km'!N203</f>
        <v>-0.32000000000000006</v>
      </c>
      <c r="O203" s="170">
        <f>N203+'(3) MB_Glaciers_R23p2-5.5km'!O203</f>
        <v>-0.29000000000000004</v>
      </c>
      <c r="P203" s="170">
        <f>O203+'(3) MB_Glaciers_R23p2-5.5km'!P203</f>
        <v>-0.23000000000000004</v>
      </c>
      <c r="Q203" s="170">
        <f>P203+'(3) MB_Glaciers_R23p2-5.5km'!Q203</f>
        <v>-0.26720000000000005</v>
      </c>
      <c r="R203" s="170">
        <f>Q203+'(3) MB_Glaciers_R23p2-5.5km'!R203</f>
        <v>-0.12702000000000005</v>
      </c>
      <c r="S203" s="170">
        <f>R203+'(3) MB_Glaciers_R23p2-5.5km'!S203</f>
        <v>-0.23785000000000006</v>
      </c>
      <c r="T203" s="170">
        <f>S203+'(3) MB_Glaciers_R23p2-5.5km'!T203</f>
        <v>-0.41761000000000004</v>
      </c>
      <c r="U203" s="170">
        <f>T203+'(3) MB_Glaciers_R23p2-5.5km'!U203</f>
        <v>-0.59320000000000006</v>
      </c>
      <c r="V203" s="170">
        <f>U203+'(3) MB_Glaciers_R23p2-5.5km'!V203</f>
        <v>-0.63747000000000009</v>
      </c>
      <c r="W203" s="170">
        <f>V203+'(3) MB_Glaciers_R23p2-5.5km'!W203</f>
        <v>-0.63041000000000014</v>
      </c>
      <c r="X203" s="170">
        <f>W203+'(3) MB_Glaciers_R23p2-5.5km'!X203</f>
        <v>-0.67364000000000013</v>
      </c>
      <c r="Y203" s="170">
        <f>X203+'(3) MB_Glaciers_R23p2-5.5km'!Y203</f>
        <v>-0.74715000000000009</v>
      </c>
      <c r="Z203" s="170">
        <f>Y203+'(3) MB_Glaciers_R23p2-5.5km'!Z203</f>
        <v>-1.0758200000000002</v>
      </c>
      <c r="AA203" s="170">
        <f>Z203+'(3) MB_Glaciers_R23p2-5.5km'!AA203</f>
        <v>-1.1896500000000003</v>
      </c>
      <c r="AB203" s="170">
        <f>AA203+'(3) MB_Glaciers_R23p2-5.5km'!AB203</f>
        <v>-1.3304900000000004</v>
      </c>
      <c r="AC203" s="170">
        <f>AB203+'(3) MB_Glaciers_R23p2-5.5km'!AC203</f>
        <v>-1.4927700000000004</v>
      </c>
      <c r="AD203" s="170">
        <f>AC203+'(3) MB_Glaciers_R23p2-5.5km'!AD203</f>
        <v>-1.6643000000000003</v>
      </c>
      <c r="AE203" s="170">
        <f>AD203+'(3) MB_Glaciers_R23p2-5.5km'!AE203</f>
        <v>-1.8646900000000004</v>
      </c>
      <c r="AF203" s="170">
        <f>AE203+'(3) MB_Glaciers_R23p2-5.5km'!AF203</f>
        <v>-2.0448400000000002</v>
      </c>
      <c r="AG203" s="170">
        <f>AF203+'(3) MB_Glaciers_R23p2-5.5km'!AG203</f>
        <v>-2.2663200000000003</v>
      </c>
      <c r="AH203" s="170">
        <f>AG203+'(3) MB_Glaciers_R23p2-5.5km'!AH203</f>
        <v>-2.2166200000000003</v>
      </c>
      <c r="AI203" s="170">
        <f>AH203+'(3) MB_Glaciers_R23p2-5.5km'!AI203</f>
        <v>-2.4820200000000003</v>
      </c>
      <c r="AJ203" s="170">
        <f>AI203+'(3) MB_Glaciers_R23p2-5.5km'!AJ203</f>
        <v>-2.7325300000000006</v>
      </c>
      <c r="AK203" s="170">
        <f>AJ203+'(3) MB_Glaciers_R23p2-5.5km'!AK203</f>
        <v>-2.9361500000000005</v>
      </c>
      <c r="AL203" s="170">
        <f>AK203+'(3) MB_Glaciers_R23p2-5.5km'!AL203</f>
        <v>-3.1886700000000006</v>
      </c>
      <c r="AM203" s="170">
        <f>AL203+'(3) MB_Glaciers_R23p2-5.5km'!AM203</f>
        <v>-3.3212900000000007</v>
      </c>
      <c r="AN203" s="170">
        <f>AM203+'(3) MB_Glaciers_R23p2-5.5km'!AN203</f>
        <v>-3.4840400000000007</v>
      </c>
      <c r="AO203" s="170">
        <f>AN203+'(3) MB_Glaciers_R23p2-5.5km'!AO203</f>
        <v>-3.7816300000000007</v>
      </c>
      <c r="AP203" s="170">
        <f>AO203+'(3) MB_Glaciers_R23p2-5.5km'!AP203</f>
        <v>-4.0017500000000004</v>
      </c>
      <c r="AQ203" s="170">
        <f>AP203+'(3) MB_Glaciers_R23p2-5.5km'!AQ203</f>
        <v>-4.2215600000000002</v>
      </c>
      <c r="AR203" s="170">
        <f>AQ203+'(3) MB_Glaciers_R23p2-5.5km'!AR203</f>
        <v>-4.4207400000000003</v>
      </c>
      <c r="AS203" s="170">
        <f>AR203+'(3) MB_Glaciers_R23p2-5.5km'!AS203</f>
        <v>-4.6090800000000005</v>
      </c>
      <c r="AT203" s="170">
        <f>AS203+'(3) MB_Glaciers_R23p2-5.5km'!AT203</f>
        <v>-4.7286600000000005</v>
      </c>
      <c r="AU203" s="170">
        <f>AT203+'(3) MB_Glaciers_R23p2-5.5km'!AU203</f>
        <v>-4.9903600000000008</v>
      </c>
      <c r="AV203" s="170">
        <f>AU203+'(3) MB_Glaciers_R23p2-5.5km'!AV203</f>
        <v>-5.1651200000000008</v>
      </c>
      <c r="AW203" s="2">
        <f>AV203+'(3) MB_Glaciers_R23p2-5.5km'!AW203</f>
        <v>-5.2596800000000012</v>
      </c>
      <c r="BB203" s="2">
        <f>SQRT('(5) year_D_R23p2-5.5km'!BN201^2+'(5) year_D_R23p2-5.5km'!$M201^2)</f>
        <v>1.2554121751395378E-2</v>
      </c>
      <c r="BC203" s="2">
        <f>SQRT(SUMSQ('(3) MB_Glaciers_R23p2-5.5km'!$BD203:BE203))</f>
        <v>1.7181999802752316E-2</v>
      </c>
      <c r="BD203" s="2">
        <f>SQRT(SUMSQ('(3) MB_Glaciers_R23p2-5.5km'!$BD203:BF203))</f>
        <v>2.0377449935200107E-2</v>
      </c>
      <c r="BE203" s="2">
        <f>SQRT(SUMSQ('(3) MB_Glaciers_R23p2-5.5km'!$BD203:BG203))</f>
        <v>2.2800411440077425E-2</v>
      </c>
      <c r="BF203" s="2">
        <f>SQRT(SUMSQ('(3) MB_Glaciers_R23p2-5.5km'!$BD203:BH203))</f>
        <v>2.4720060238770679E-2</v>
      </c>
      <c r="BG203" s="2">
        <f>SQRT(SUMSQ('(3) MB_Glaciers_R23p2-5.5km'!$BD203:BI203))</f>
        <v>2.6281853709172076E-2</v>
      </c>
      <c r="BH203" s="2">
        <f>SQRT(SUMSQ('(3) MB_Glaciers_R23p2-5.5km'!$BD203:BJ203))</f>
        <v>2.7574410506481403E-2</v>
      </c>
      <c r="BI203" s="2">
        <f>SQRT(SUMSQ('(3) MB_Glaciers_R23p2-5.5km'!$BD203:BK203))</f>
        <v>2.8663200579935134E-2</v>
      </c>
      <c r="BJ203" s="2">
        <f>SQRT(SUMSQ('(3) MB_Glaciers_R23p2-5.5km'!$BD203:BL203))</f>
        <v>2.9592157424695027E-2</v>
      </c>
      <c r="BK203" s="2">
        <f>SQRT(SUMSQ('(3) MB_Glaciers_R23p2-5.5km'!$BD203:BM203))</f>
        <v>3.0397130974725111E-2</v>
      </c>
      <c r="BL203" s="2">
        <f>SQRT(SUMSQ('(3) MB_Glaciers_R23p2-5.5km'!$BD203:BN203))</f>
        <v>3.110825451032136E-2</v>
      </c>
      <c r="BM203" s="2">
        <f>SQRT(SUMSQ('(3) MB_Glaciers_R23p2-5.5km'!$BD203:BO203))</f>
        <v>3.175019431172147E-2</v>
      </c>
      <c r="BN203" s="2">
        <f>SQRT(SUMSQ('(3) MB_Glaciers_R23p2-5.5km'!$BD203:BP203))</f>
        <v>3.2348617945896031E-2</v>
      </c>
      <c r="BO203" s="2">
        <f>SQRT(SUMSQ('(3) MB_Glaciers_R23p2-5.5km'!$BD203:BQ203))</f>
        <v>3.2926000325401973E-2</v>
      </c>
      <c r="BP203" s="2">
        <f>SQRT(SUMSQ('(3) MB_Glaciers_R23p2-5.5km'!$BD203:BR203))</f>
        <v>3.4103658484486765E-2</v>
      </c>
      <c r="BQ203" s="2">
        <f>SQRT(SUMSQ('(3) MB_Glaciers_R23p2-5.5km'!$BD203:BS203))</f>
        <v>3.4641537839656608E-2</v>
      </c>
      <c r="BR203" s="2">
        <f>SQRT(SUMSQ('(3) MB_Glaciers_R23p2-5.5km'!$BD203:BT203))</f>
        <v>3.5236388850749999E-2</v>
      </c>
      <c r="BS203" s="2">
        <f>SQRT(SUMSQ('(3) MB_Glaciers_R23p2-5.5km'!$BD203:BU203))</f>
        <v>3.575587819039347E-2</v>
      </c>
      <c r="BT203" s="2">
        <f>SQRT(SUMSQ('(3) MB_Glaciers_R23p2-5.5km'!$BD203:BV203))</f>
        <v>3.6675382650518652E-2</v>
      </c>
      <c r="BU203" s="2">
        <f>SQRT(SUMSQ('(3) MB_Glaciers_R23p2-5.5km'!$BD203:BW203))</f>
        <v>3.7475282773438132E-2</v>
      </c>
      <c r="BV203" s="2">
        <f>SQRT(SUMSQ('(3) MB_Glaciers_R23p2-5.5km'!$BD203:BX203))</f>
        <v>3.8151593013134047E-2</v>
      </c>
      <c r="BW203" s="2">
        <f>SQRT(SUMSQ('(3) MB_Glaciers_R23p2-5.5km'!$BD203:BY203))</f>
        <v>3.8836477812762012E-2</v>
      </c>
      <c r="BX203" s="2">
        <f>SQRT(SUMSQ('(3) MB_Glaciers_R23p2-5.5km'!$BD203:BZ203))</f>
        <v>3.9525331976770613E-2</v>
      </c>
      <c r="BY203" s="2">
        <f>SQRT(SUMSQ('(3) MB_Glaciers_R23p2-5.5km'!$BD203:CA203))</f>
        <v>4.0590065928732467E-2</v>
      </c>
      <c r="BZ203" s="2">
        <f>SQRT(SUMSQ('(3) MB_Glaciers_R23p2-5.5km'!$BD203:CB203))</f>
        <v>4.2405013475660197E-2</v>
      </c>
      <c r="CA203" s="2">
        <f>SQRT(SUMSQ('(3) MB_Glaciers_R23p2-5.5km'!$BD203:CC203))</f>
        <v>4.2903739867434246E-2</v>
      </c>
      <c r="CB203" s="2">
        <f>SQRT(SUMSQ('(3) MB_Glaciers_R23p2-5.5km'!$BD203:CD203))</f>
        <v>4.3471703381347163E-2</v>
      </c>
      <c r="CC203" s="2">
        <f>SQRT(SUMSQ('(3) MB_Glaciers_R23p2-5.5km'!$BD203:CE203))</f>
        <v>4.4020865072145761E-2</v>
      </c>
      <c r="CD203" s="2">
        <f>SQRT(SUMSQ('(3) MB_Glaciers_R23p2-5.5km'!$BD203:CF203))</f>
        <v>4.5222798652355088E-2</v>
      </c>
      <c r="CE203" s="2">
        <f>SQRT(SUMSQ('(3) MB_Glaciers_R23p2-5.5km'!$BD203:CG203))</f>
        <v>4.5686029209319766E-2</v>
      </c>
      <c r="CF203" s="2">
        <f>SQRT(SUMSQ('(3) MB_Glaciers_R23p2-5.5km'!$BD203:CH203))</f>
        <v>4.6204950722694642E-2</v>
      </c>
      <c r="CG203" s="2">
        <f>SQRT(SUMSQ('(3) MB_Glaciers_R23p2-5.5km'!$BD203:CI203))</f>
        <v>4.7225175861099748E-2</v>
      </c>
      <c r="CH203" s="2">
        <f>SQRT(SUMSQ('(3) MB_Glaciers_R23p2-5.5km'!$BD203:CJ203))</f>
        <v>4.7884221791879282E-2</v>
      </c>
      <c r="CI203" s="2">
        <f>SQRT(SUMSQ('(3) MB_Glaciers_R23p2-5.5km'!$BD203:CK203))</f>
        <v>4.8304510221346957E-2</v>
      </c>
      <c r="CJ203" s="2">
        <f>SQRT(SUMSQ('(3) MB_Glaciers_R23p2-5.5km'!$BD203:CL203))</f>
        <v>4.8947661987330249E-2</v>
      </c>
      <c r="CK203" s="2">
        <f>SQRT(SUMSQ('(3) MB_Glaciers_R23p2-5.5km'!$BD203:CM203))</f>
        <v>4.9439935361042603E-2</v>
      </c>
      <c r="CL203" s="2">
        <f>SQRT(SUMSQ('(3) MB_Glaciers_R23p2-5.5km'!$BD203:CN203))</f>
        <v>4.9932081316282302E-2</v>
      </c>
      <c r="CM203" s="2">
        <f>SQRT(SUMSQ('(3) MB_Glaciers_R23p2-5.5km'!$BD203:CO203))</f>
        <v>5.0424713107124493E-2</v>
      </c>
      <c r="CN203" s="2">
        <f>SQRT(SUMSQ('(3) MB_Glaciers_R23p2-5.5km'!$BD203:CP203))</f>
        <v>5.1202724333755584E-2</v>
      </c>
      <c r="CO203" s="2">
        <f>SQRT(SUMSQ('(3) MB_Glaciers_R23p2-5.5km'!$BD203:CQ203))</f>
        <v>5.2142341012651632E-2</v>
      </c>
      <c r="CP203" s="2">
        <f>SQRT(SUMSQ('(3) MB_Glaciers_R23p2-5.5km'!$BD203:CR203))</f>
        <v>5.3060924001632426E-2</v>
      </c>
      <c r="CQ203" s="2">
        <f>SQRT(SUMSQ('(3) MB_Glaciers_R23p2-5.5km'!$BD203:CS203))</f>
        <v>5.3912123187344722E-2</v>
      </c>
      <c r="CR203" s="2">
        <f>SQRT(SUMSQ('(3) MB_Glaciers_R23p2-5.5km'!$BD203:CT203))</f>
        <v>5.469218838969591E-2</v>
      </c>
      <c r="CS203" s="2">
        <f>SQRT(SUMSQ('(3) MB_Glaciers_R23p2-5.5km'!$BD203:CU203))</f>
        <v>5.5549202409097199E-2</v>
      </c>
      <c r="CT203" s="2">
        <f>SQRT(SUMSQ('(3) MB_Glaciers_R23p2-5.5km'!$BD203:CV203))</f>
        <v>5.6537395487141137E-2</v>
      </c>
      <c r="CU203" s="2">
        <f>SQRT(SUMSQ('(3) MB_Glaciers_R23p2-5.5km'!$BD203:CW203))</f>
        <v>5.7733861830347531E-2</v>
      </c>
      <c r="CV203" s="2">
        <f>SQRT(SUMSQ('(3) MB_Glaciers_R23p2-5.5km'!$BD203:CX203))</f>
        <v>5.8902372518669539E-2</v>
      </c>
    </row>
    <row r="204" spans="1:100" s="39" customFormat="1" ht="17" thickBot="1" x14ac:dyDescent="0.25">
      <c r="A204" s="172" t="s">
        <v>244</v>
      </c>
      <c r="B204" s="73" t="s">
        <v>243</v>
      </c>
      <c r="C204" s="173">
        <f>'(3) MB_Glaciers_R23p2-5.5km'!C204</f>
        <v>1.1406666666666698</v>
      </c>
      <c r="D204" s="173">
        <f>C204+'(3) MB_Glaciers_R23p2-5.5km'!D204</f>
        <v>3.2613333333333401</v>
      </c>
      <c r="E204" s="173">
        <f>D204+'(3) MB_Glaciers_R23p2-5.5km'!E204</f>
        <v>4.31200000000001</v>
      </c>
      <c r="F204" s="173">
        <f>E204+'(3) MB_Glaciers_R23p2-5.5km'!F204</f>
        <v>4.4526666666666799</v>
      </c>
      <c r="G204" s="173">
        <f>F204+'(3) MB_Glaciers_R23p2-5.5km'!G204</f>
        <v>5.4333333333333496</v>
      </c>
      <c r="H204" s="173">
        <f>G204+'(3) MB_Glaciers_R23p2-5.5km'!H204</f>
        <v>6.2740000000000196</v>
      </c>
      <c r="I204" s="173">
        <f>H204+'(3) MB_Glaciers_R23p2-5.5km'!I204</f>
        <v>6.5846666666666893</v>
      </c>
      <c r="J204" s="173">
        <f>I204+'(3) MB_Glaciers_R23p2-5.5km'!J204</f>
        <v>5.6753333333333593</v>
      </c>
      <c r="K204" s="173">
        <f>J204+'(3) MB_Glaciers_R23p2-5.5km'!K204</f>
        <v>7.1060000000000292</v>
      </c>
      <c r="L204" s="173">
        <f>K204+'(3) MB_Glaciers_R23p2-5.5km'!L204</f>
        <v>4.5866666666666998</v>
      </c>
      <c r="M204" s="173">
        <f>L204+'(3) MB_Glaciers_R23p2-5.5km'!M204</f>
        <v>2.8473333333333697</v>
      </c>
      <c r="N204" s="173">
        <f>M204+'(3) MB_Glaciers_R23p2-5.5km'!N204</f>
        <v>2.8980000000000397</v>
      </c>
      <c r="O204" s="173">
        <f>N204+'(3) MB_Glaciers_R23p2-5.5km'!O204</f>
        <v>5.2286666666667099</v>
      </c>
      <c r="P204" s="173">
        <f>O204+'(3) MB_Glaciers_R23p2-5.5km'!P204</f>
        <v>6.5393333333333796</v>
      </c>
      <c r="Q204" s="173">
        <f>P204+'(3) MB_Glaciers_R23p2-5.5km'!Q204</f>
        <v>6.3800000000000496</v>
      </c>
      <c r="R204" s="173">
        <f>Q204+'(3) MB_Glaciers_R23p2-5.5km'!R204</f>
        <v>8.7006666666667201</v>
      </c>
      <c r="S204" s="173">
        <f>R204+'(3) MB_Glaciers_R23p2-5.5km'!S204</f>
        <v>7.0813333333333901</v>
      </c>
      <c r="T204" s="173">
        <f>S204+'(3) MB_Glaciers_R23p2-5.5km'!T204</f>
        <v>5.6620000000000603</v>
      </c>
      <c r="U204" s="173">
        <f>T204+'(3) MB_Glaciers_R23p2-5.5km'!U204</f>
        <v>3.3126666666667304</v>
      </c>
      <c r="V204" s="173">
        <f>U204+'(3) MB_Glaciers_R23p2-5.5km'!V204</f>
        <v>2.2233333333334002</v>
      </c>
      <c r="W204" s="173">
        <f>V204+'(3) MB_Glaciers_R23p2-5.5km'!W204</f>
        <v>1.82400000000007</v>
      </c>
      <c r="X204" s="173">
        <f>W204+'(3) MB_Glaciers_R23p2-5.5km'!X204</f>
        <v>3.5946666666667397</v>
      </c>
      <c r="Y204" s="173">
        <f>X204+'(3) MB_Glaciers_R23p2-5.5km'!Y204</f>
        <v>4.96533333333341</v>
      </c>
      <c r="Z204" s="173">
        <f>Y204+'(3) MB_Glaciers_R23p2-5.5km'!Z204</f>
        <v>2.59600000000008</v>
      </c>
      <c r="AA204" s="173">
        <f>Z204+'(3) MB_Glaciers_R23p2-5.5km'!AA204</f>
        <v>1.35666666666675</v>
      </c>
      <c r="AB204" s="173">
        <f>AA204+'(3) MB_Glaciers_R23p2-5.5km'!AB204</f>
        <v>0.92733333333341994</v>
      </c>
      <c r="AC204" s="173">
        <f>AB204+'(3) MB_Glaciers_R23p2-5.5km'!AC204</f>
        <v>-0.42199999999991022</v>
      </c>
      <c r="AD204" s="173">
        <f>AC204+'(3) MB_Glaciers_R23p2-5.5km'!AD204</f>
        <v>-1.4513333333332403</v>
      </c>
      <c r="AE204" s="173">
        <f>AD204+'(3) MB_Glaciers_R23p2-5.5km'!AE204</f>
        <v>-2.9506666666665704</v>
      </c>
      <c r="AF204" s="173">
        <f>AE204+'(3) MB_Glaciers_R23p2-5.5km'!AF204</f>
        <v>-4.8699999999999006</v>
      </c>
      <c r="AG204" s="173">
        <f>AF204+'(3) MB_Glaciers_R23p2-5.5km'!AG204</f>
        <v>-6.6093333333332307</v>
      </c>
      <c r="AH204" s="173">
        <f>AG204+'(3) MB_Glaciers_R23p2-5.5km'!AH204</f>
        <v>-6.2986666666665609</v>
      </c>
      <c r="AI204" s="173">
        <f>AH204+'(3) MB_Glaciers_R23p2-5.5km'!AI204</f>
        <v>-8.7179999999998916</v>
      </c>
      <c r="AJ204" s="173">
        <f>AI204+'(3) MB_Glaciers_R23p2-5.5km'!AJ204</f>
        <v>-11.927333333333221</v>
      </c>
      <c r="AK204" s="173">
        <f>AJ204+'(3) MB_Glaciers_R23p2-5.5km'!AK204</f>
        <v>-14.426666666666552</v>
      </c>
      <c r="AL204" s="173">
        <f>AK204+'(3) MB_Glaciers_R23p2-5.5km'!AL204</f>
        <v>-17.635999999999882</v>
      </c>
      <c r="AM204" s="173">
        <f>AL204+'(3) MB_Glaciers_R23p2-5.5km'!AM204</f>
        <v>-19.595333333333212</v>
      </c>
      <c r="AN204" s="173">
        <f>AM204+'(3) MB_Glaciers_R23p2-5.5km'!AN204</f>
        <v>-19.464666666666542</v>
      </c>
      <c r="AO204" s="173">
        <f>AN204+'(3) MB_Glaciers_R23p2-5.5km'!AO204</f>
        <v>-21.57399999999987</v>
      </c>
      <c r="AP204" s="173">
        <f>AO204+'(3) MB_Glaciers_R23p2-5.5km'!AP204</f>
        <v>-23.973333333333201</v>
      </c>
      <c r="AQ204" s="173">
        <f>AP204+'(3) MB_Glaciers_R23p2-5.5km'!AQ204</f>
        <v>-25.74266666666653</v>
      </c>
      <c r="AR204" s="173">
        <f>AQ204+'(3) MB_Glaciers_R23p2-5.5km'!AR204</f>
        <v>-29.971999999999859</v>
      </c>
      <c r="AS204" s="173">
        <f>AR204+'(3) MB_Glaciers_R23p2-5.5km'!AS204</f>
        <v>-30.951333333333189</v>
      </c>
      <c r="AT204" s="173">
        <f>AS204+'(3) MB_Glaciers_R23p2-5.5km'!AT204</f>
        <v>-31.01066666666652</v>
      </c>
      <c r="AU204" s="173">
        <f>AT204+'(3) MB_Glaciers_R23p2-5.5km'!AU204</f>
        <v>-31.439999999999849</v>
      </c>
      <c r="AV204" s="173">
        <f>AU204+'(3) MB_Glaciers_R23p2-5.5km'!AV204</f>
        <v>-32.08933333333318</v>
      </c>
      <c r="AW204" s="76">
        <f>AV204+'(3) MB_Glaciers_R23p2-5.5km'!AW204</f>
        <v>-34.578666666666507</v>
      </c>
      <c r="AX204" s="41"/>
      <c r="AY204" s="77"/>
      <c r="AZ204" s="41"/>
      <c r="BA204" s="41"/>
      <c r="BB204" s="76">
        <f>SQRT('(5) year_D_R23p2-5.5km'!BN202^2+'(5) year_D_R23p2-5.5km'!$M202^2)</f>
        <v>0.62375720053016681</v>
      </c>
      <c r="BC204" s="76">
        <f>SQRT(SUMSQ('(3) MB_Glaciers_R23p2-5.5km'!$BD204:BE204))</f>
        <v>0.88212589261763619</v>
      </c>
      <c r="BD204" s="76">
        <f>SQRT(SUMSQ('(3) MB_Glaciers_R23p2-5.5km'!$BD204:BF204))</f>
        <v>1.0803791629051775</v>
      </c>
      <c r="BE204" s="76">
        <f>SQRT(SUMSQ('(3) MB_Glaciers_R23p2-5.5km'!$BD204:BG204))</f>
        <v>1.2475144010603336</v>
      </c>
      <c r="BF204" s="76">
        <f>SQRT(SUMSQ('(3) MB_Glaciers_R23p2-5.5km'!$BD204:BH204))</f>
        <v>1.3947635018404207</v>
      </c>
      <c r="BG204" s="76">
        <f>SQRT(SUMSQ('(3) MB_Glaciers_R23p2-5.5km'!$BD204:BI204))</f>
        <v>1.5278868646857935</v>
      </c>
      <c r="BH204" s="76">
        <f>SQRT(SUMSQ('(3) MB_Glaciers_R23p2-5.5km'!$BD204:BJ204))</f>
        <v>1.6503064310886675</v>
      </c>
      <c r="BI204" s="76">
        <f>SQRT(SUMSQ('(3) MB_Glaciers_R23p2-5.5km'!$BD204:BK204))</f>
        <v>1.7642517852352724</v>
      </c>
      <c r="BJ204" s="76">
        <f>SQRT(SUMSQ('(3) MB_Glaciers_R23p2-5.5km'!$BD204:BL204))</f>
        <v>1.8712716015905004</v>
      </c>
      <c r="BK204" s="76">
        <f>SQRT(SUMSQ('(3) MB_Glaciers_R23p2-5.5km'!$BD204:BM204))</f>
        <v>1.9724934606057145</v>
      </c>
      <c r="BL204" s="76">
        <f>SQRT(SUMSQ('(3) MB_Glaciers_R23p2-5.5km'!$BD204:BN204))</f>
        <v>2.0687685944410359</v>
      </c>
      <c r="BM204" s="76">
        <f>SQRT(SUMSQ('(3) MB_Glaciers_R23p2-5.5km'!$BD204:BO204))</f>
        <v>2.1607583258103551</v>
      </c>
      <c r="BN204" s="76">
        <f>SQRT(SUMSQ('(3) MB_Glaciers_R23p2-5.5km'!$BD204:BP204))</f>
        <v>2.2489885699513903</v>
      </c>
      <c r="BO204" s="76">
        <f>SQRT(SUMSQ('(3) MB_Glaciers_R23p2-5.5km'!$BD204:BQ204))</f>
        <v>2.3338857369171331</v>
      </c>
      <c r="BP204" s="76">
        <f>SQRT(SUMSQ('(3) MB_Glaciers_R23p2-5.5km'!$BD204:BR204))</f>
        <v>2.4158012497302961</v>
      </c>
      <c r="BQ204" s="76">
        <f>SQRT(SUMSQ('(3) MB_Glaciers_R23p2-5.5km'!$BD204:BS204))</f>
        <v>2.4950288021206668</v>
      </c>
      <c r="BR204" s="76">
        <f>SQRT(SUMSQ('(3) MB_Glaciers_R23p2-5.5km'!$BD204:BT204))</f>
        <v>2.5718168225254536</v>
      </c>
      <c r="BS204" s="76">
        <f>SQRT(SUMSQ('(3) MB_Glaciers_R23p2-5.5km'!$BD204:BU204))</f>
        <v>2.6463776778529082</v>
      </c>
      <c r="BT204" s="76">
        <f>SQRT(SUMSQ('(3) MB_Glaciers_R23p2-5.5km'!$BD204:BV204))</f>
        <v>2.7188946024168317</v>
      </c>
      <c r="BU204" s="76">
        <f>SQRT(SUMSQ('(3) MB_Glaciers_R23p2-5.5km'!$BD204:BW204))</f>
        <v>2.7895270036808411</v>
      </c>
      <c r="BV204" s="76">
        <f>SQRT(SUMSQ('(3) MB_Glaciers_R23p2-5.5km'!$BD204:BX204))</f>
        <v>2.8584145867032378</v>
      </c>
      <c r="BW204" s="76">
        <f>SQRT(SUMSQ('(3) MB_Glaciers_R23p2-5.5km'!$BD204:BY204))</f>
        <v>2.9256806036700369</v>
      </c>
      <c r="BX204" s="76">
        <f>SQRT(SUMSQ('(3) MB_Glaciers_R23p2-5.5km'!$BD204:BZ204))</f>
        <v>2.9914344451958663</v>
      </c>
      <c r="BY204" s="76">
        <f>SQRT(SUMSQ('(3) MB_Glaciers_R23p2-5.5km'!$BD204:CA204))</f>
        <v>3.0557737293715861</v>
      </c>
      <c r="BZ204" s="76">
        <f>SQRT(SUMSQ('(3) MB_Glaciers_R23p2-5.5km'!$BD204:CB204))</f>
        <v>3.1187860026508329</v>
      </c>
      <c r="CA204" s="76">
        <f>SQRT(SUMSQ('(3) MB_Glaciers_R23p2-5.5km'!$BD204:CC204))</f>
        <v>3.1805501372473275</v>
      </c>
      <c r="CB204" s="76">
        <f>SQRT(SUMSQ('(3) MB_Glaciers_R23p2-5.5km'!$BD204:CD204))</f>
        <v>3.2411374887155318</v>
      </c>
      <c r="CC204" s="76">
        <f>SQRT(SUMSQ('(3) MB_Glaciers_R23p2-5.5km'!$BD204:CE204))</f>
        <v>3.3006128621773341</v>
      </c>
      <c r="CD204" s="76">
        <f>SQRT(SUMSQ('(3) MB_Glaciers_R23p2-5.5km'!$BD204:CF204))</f>
        <v>3.3590353244917925</v>
      </c>
      <c r="CE204" s="76">
        <f>SQRT(SUMSQ('(3) MB_Glaciers_R23p2-5.5km'!$BD204:CG204))</f>
        <v>3.4164588913664562</v>
      </c>
      <c r="CF204" s="76">
        <f>SQRT(SUMSQ('(3) MB_Glaciers_R23p2-5.5km'!$BD204:CH204))</f>
        <v>3.4729331121704812</v>
      </c>
      <c r="CG204" s="76">
        <f>SQRT(SUMSQ('(3) MB_Glaciers_R23p2-5.5km'!$BD204:CI204))</f>
        <v>3.5285035704705434</v>
      </c>
      <c r="CH204" s="76">
        <f>SQRT(SUMSQ('(3) MB_Glaciers_R23p2-5.5km'!$BD204:CJ204))</f>
        <v>3.5832123146747255</v>
      </c>
      <c r="CI204" s="76">
        <f>SQRT(SUMSQ('(3) MB_Glaciers_R23p2-5.5km'!$BD204:CK204))</f>
        <v>3.6370982303547748</v>
      </c>
      <c r="CJ204" s="76">
        <f>SQRT(SUMSQ('(3) MB_Glaciers_R23p2-5.5km'!$BD204:CL204))</f>
        <v>3.6901973636193315</v>
      </c>
      <c r="CK204" s="76">
        <f>SQRT(SUMSQ('(3) MB_Glaciers_R23p2-5.5km'!$BD204:CM204))</f>
        <v>3.7425432031809995</v>
      </c>
      <c r="CL204" s="76">
        <f>SQRT(SUMSQ('(3) MB_Glaciers_R23p2-5.5km'!$BD204:CN204))</f>
        <v>3.7941669273886101</v>
      </c>
      <c r="CM204" s="76">
        <f>SQRT(SUMSQ('(3) MB_Glaciers_R23p2-5.5km'!$BD204:CO204))</f>
        <v>3.8450976214008867</v>
      </c>
      <c r="CN204" s="76">
        <f>SQRT(SUMSQ('(3) MB_Glaciers_R23p2-5.5km'!$BD204:CP204))</f>
        <v>3.8953624687974786</v>
      </c>
      <c r="CO204" s="76">
        <f>SQRT(SUMSQ('(3) MB_Glaciers_R23p2-5.5km'!$BD204:CQ204))</f>
        <v>3.9449869212114272</v>
      </c>
      <c r="CP204" s="76">
        <f>SQRT(SUMSQ('(3) MB_Glaciers_R23p2-5.5km'!$BD204:CR204))</f>
        <v>3.9939948489879713</v>
      </c>
      <c r="CQ204" s="76">
        <f>SQRT(SUMSQ('(3) MB_Glaciers_R23p2-5.5km'!$BD204:CS204))</f>
        <v>4.0424086754008037</v>
      </c>
      <c r="CR204" s="76">
        <f>SQRT(SUMSQ('(3) MB_Glaciers_R23p2-5.5km'!$BD204:CT204))</f>
        <v>4.0902494965672824</v>
      </c>
      <c r="CS204" s="76">
        <f>SQRT(SUMSQ('(3) MB_Glaciers_R23p2-5.5km'!$BD204:CU204))</f>
        <v>4.13753718888207</v>
      </c>
      <c r="CT204" s="76">
        <f>SQRT(SUMSQ('(3) MB_Glaciers_R23p2-5.5km'!$BD204:CV204))</f>
        <v>4.1842905055212611</v>
      </c>
      <c r="CU204" s="76">
        <f>SQRT(SUMSQ('(3) MB_Glaciers_R23p2-5.5km'!$BD204:CW204))</f>
        <v>4.2305271633460295</v>
      </c>
      <c r="CV204" s="76">
        <f>SQRT(SUMSQ('(3) MB_Glaciers_R23p2-5.5km'!$BD204:CX204))</f>
        <v>4.2762639213479128</v>
      </c>
    </row>
    <row r="205" spans="1:100" x14ac:dyDescent="0.2">
      <c r="A205" s="169" t="s">
        <v>50</v>
      </c>
      <c r="B205" s="3" t="s">
        <v>177</v>
      </c>
      <c r="C205" s="170">
        <f>'(3) MB_Glaciers_R23p2-5.5km'!C205</f>
        <v>7.7068830168000027</v>
      </c>
      <c r="D205" s="170">
        <f>C205+'(3) MB_Glaciers_R23p2-5.5km'!D205</f>
        <v>9.8737660336000062</v>
      </c>
      <c r="E205" s="170">
        <f>D205+'(3) MB_Glaciers_R23p2-5.5km'!E205</f>
        <v>12.464241158800007</v>
      </c>
      <c r="F205" s="170">
        <f>E205+'(3) MB_Glaciers_R23p2-5.5km'!F205</f>
        <v>17.238308392400011</v>
      </c>
      <c r="G205" s="170">
        <f>F205+'(3) MB_Glaciers_R23p2-5.5km'!G205</f>
        <v>21.205967734400016</v>
      </c>
      <c r="H205" s="170">
        <f>G205+'(3) MB_Glaciers_R23p2-5.5km'!H205</f>
        <v>28.510589486000022</v>
      </c>
      <c r="I205" s="170">
        <f>H205+'(3) MB_Glaciers_R23p2-5.5km'!I205</f>
        <v>34.948803346000027</v>
      </c>
      <c r="J205" s="170">
        <f>I205+'(3) MB_Glaciers_R23p2-5.5km'!J205</f>
        <v>38.270609314400033</v>
      </c>
      <c r="K205" s="170">
        <f>J205+'(3) MB_Glaciers_R23p2-5.5km'!K205</f>
        <v>40.976007391200035</v>
      </c>
      <c r="L205" s="170">
        <f>K205+'(3) MB_Glaciers_R23p2-5.5km'!L205</f>
        <v>39.178367877600039</v>
      </c>
      <c r="M205" s="170">
        <f>L205+'(3) MB_Glaciers_R23p2-5.5km'!M205</f>
        <v>37.454320472400042</v>
      </c>
      <c r="N205" s="170">
        <f>M205+'(3) MB_Glaciers_R23p2-5.5km'!N205</f>
        <v>37.853865175600049</v>
      </c>
      <c r="O205" s="170">
        <f>N205+'(3) MB_Glaciers_R23p2-5.5km'!O205</f>
        <v>49.168135450000051</v>
      </c>
      <c r="P205" s="170">
        <f>O205+'(3) MB_Glaciers_R23p2-5.5km'!P205</f>
        <v>60.526805090000053</v>
      </c>
      <c r="Q205" s="170">
        <f>P205+'(3) MB_Glaciers_R23p2-5.5km'!Q205</f>
        <v>59.633104690000053</v>
      </c>
      <c r="R205" s="170">
        <f>Q205+'(3) MB_Glaciers_R23p2-5.5km'!R205</f>
        <v>64.842467090000042</v>
      </c>
      <c r="S205" s="170">
        <f>R205+'(3) MB_Glaciers_R23p2-5.5km'!S205</f>
        <v>65.107151426400037</v>
      </c>
      <c r="T205" s="170">
        <f>S205+'(3) MB_Glaciers_R23p2-5.5km'!T205</f>
        <v>58.052582344400037</v>
      </c>
      <c r="U205" s="170">
        <f>T205+'(3) MB_Glaciers_R23p2-5.5km'!U205</f>
        <v>59.752036943600032</v>
      </c>
      <c r="V205" s="170">
        <f>U205+'(3) MB_Glaciers_R23p2-5.5km'!V205</f>
        <v>68.746602086000038</v>
      </c>
      <c r="W205" s="170">
        <f>V205+'(3) MB_Glaciers_R23p2-5.5km'!W205</f>
        <v>76.522790844400035</v>
      </c>
      <c r="X205" s="170">
        <f>W205+'(3) MB_Glaciers_R23p2-5.5km'!X205</f>
        <v>77.528421238000035</v>
      </c>
      <c r="Y205" s="170">
        <f>X205+'(3) MB_Glaciers_R23p2-5.5km'!Y205</f>
        <v>78.117213074000034</v>
      </c>
      <c r="Z205" s="170">
        <f>Y205+'(3) MB_Glaciers_R23p2-5.5km'!Z205</f>
        <v>68.480191570000031</v>
      </c>
      <c r="AA205" s="170">
        <f>Z205+'(3) MB_Glaciers_R23p2-5.5km'!AA205</f>
        <v>71.987315723600034</v>
      </c>
      <c r="AB205" s="170">
        <f>AA205+'(3) MB_Glaciers_R23p2-5.5km'!AB205</f>
        <v>76.554524478400026</v>
      </c>
      <c r="AC205" s="170">
        <f>AB205+'(3) MB_Glaciers_R23p2-5.5km'!AC205</f>
        <v>78.542853809600032</v>
      </c>
      <c r="AD205" s="170">
        <f>AC205+'(3) MB_Glaciers_R23p2-5.5km'!AD205</f>
        <v>75.640904037200031</v>
      </c>
      <c r="AE205" s="170">
        <f>AD205+'(3) MB_Glaciers_R23p2-5.5km'!AE205</f>
        <v>77.695684515200028</v>
      </c>
      <c r="AF205" s="170">
        <f>AE205+'(3) MB_Glaciers_R23p2-5.5km'!AF205</f>
        <v>74.143997051200031</v>
      </c>
      <c r="AG205" s="170">
        <f>AF205+'(3) MB_Glaciers_R23p2-5.5km'!AG205</f>
        <v>77.745548686400028</v>
      </c>
      <c r="AH205" s="170">
        <f>AG205+'(3) MB_Glaciers_R23p2-5.5km'!AH205</f>
        <v>84.356220132800033</v>
      </c>
      <c r="AI205" s="170">
        <f>AH205+'(3) MB_Glaciers_R23p2-5.5km'!AI205</f>
        <v>73.895797558400034</v>
      </c>
      <c r="AJ205" s="170">
        <f>AI205+'(3) MB_Glaciers_R23p2-5.5km'!AJ205</f>
        <v>62.414112324000044</v>
      </c>
      <c r="AK205" s="170">
        <f>AJ205+'(3) MB_Glaciers_R23p2-5.5km'!AK205</f>
        <v>49.261303100400042</v>
      </c>
      <c r="AL205" s="170">
        <f>AK205+'(3) MB_Glaciers_R23p2-5.5km'!AL205</f>
        <v>37.72347281240004</v>
      </c>
      <c r="AM205" s="170">
        <f>AL205+'(3) MB_Glaciers_R23p2-5.5km'!AM205</f>
        <v>29.306598747600038</v>
      </c>
      <c r="AN205" s="170">
        <f>AM205+'(3) MB_Glaciers_R23p2-5.5km'!AN205</f>
        <v>23.141728641200036</v>
      </c>
      <c r="AO205" s="170">
        <f>AN205+'(3) MB_Glaciers_R23p2-5.5km'!AO205</f>
        <v>13.99569623520004</v>
      </c>
      <c r="AP205" s="170">
        <f>AO205+'(3) MB_Glaciers_R23p2-5.5km'!AP205</f>
        <v>5.2119273136000395</v>
      </c>
      <c r="AQ205" s="170">
        <f>AP205+'(3) MB_Glaciers_R23p2-5.5km'!AQ205</f>
        <v>-2.9951287159999609</v>
      </c>
      <c r="AR205" s="170">
        <f>AQ205+'(3) MB_Glaciers_R23p2-5.5km'!AR205</f>
        <v>-10.232396544399961</v>
      </c>
      <c r="AS205" s="170">
        <f>AR205+'(3) MB_Glaciers_R23p2-5.5km'!AS205</f>
        <v>-15.18250933639996</v>
      </c>
      <c r="AT205" s="170">
        <f>AS205+'(3) MB_Glaciers_R23p2-5.5km'!AT205</f>
        <v>-22.513943931999961</v>
      </c>
      <c r="AU205" s="170">
        <f>AT205+'(3) MB_Glaciers_R23p2-5.5km'!AU205</f>
        <v>-32.138417024799963</v>
      </c>
      <c r="AV205" s="170">
        <f>AU205+'(3) MB_Glaciers_R23p2-5.5km'!AV205</f>
        <v>-39.597402543999962</v>
      </c>
      <c r="AW205" s="2">
        <f>AV205+'(3) MB_Glaciers_R23p2-5.5km'!AW205</f>
        <v>-47.44813803199996</v>
      </c>
      <c r="BB205" s="2">
        <f>SQRT('(5) year_D_R23p2-5.5km'!BN203^2+'(5) year_D_R23p2-5.5km'!$M203^2)</f>
        <v>2.6074208136343064</v>
      </c>
      <c r="BC205" s="2">
        <f>SQRT(SUMSQ('(3) MB_Glaciers_R23p2-5.5km'!$BD205:BE205))</f>
        <v>3.360378644379773</v>
      </c>
      <c r="BD205" s="2">
        <f>SQRT(SUMSQ('(3) MB_Glaciers_R23p2-5.5km'!$BD205:BF205))</f>
        <v>4.0451289553791101</v>
      </c>
      <c r="BE205" s="2">
        <f>SQRT(SUMSQ('(3) MB_Glaciers_R23p2-5.5km'!$BD205:BG205))</f>
        <v>4.8175647324120145</v>
      </c>
      <c r="BF205" s="2">
        <f>SQRT(SUMSQ('(3) MB_Glaciers_R23p2-5.5km'!$BD205:BH205))</f>
        <v>5.7277076898999137</v>
      </c>
      <c r="BG205" s="2">
        <f>SQRT(SUMSQ('(3) MB_Glaciers_R23p2-5.5km'!$BD205:BI205))</f>
        <v>6.7913347309447811</v>
      </c>
      <c r="BH205" s="2">
        <f>SQRT(SUMSQ('(3) MB_Glaciers_R23p2-5.5km'!$BD205:BJ205))</f>
        <v>7.9982421267023431</v>
      </c>
      <c r="BI205" s="2">
        <f>SQRT(SUMSQ('(3) MB_Glaciers_R23p2-5.5km'!$BD205:BK205))</f>
        <v>9.3526506920031167</v>
      </c>
      <c r="BJ205" s="2">
        <f>SQRT(SUMSQ('(3) MB_Glaciers_R23p2-5.5km'!$BD205:BL205))</f>
        <v>10.256779686111278</v>
      </c>
      <c r="BK205" s="2">
        <f>SQRT(SUMSQ('(3) MB_Glaciers_R23p2-5.5km'!$BD205:BM205))</f>
        <v>10.876704940332264</v>
      </c>
      <c r="BL205" s="2">
        <f>SQRT(SUMSQ('(3) MB_Glaciers_R23p2-5.5km'!$BD205:BN205))</f>
        <v>11.297139097726768</v>
      </c>
      <c r="BM205" s="2">
        <f>SQRT(SUMSQ('(3) MB_Glaciers_R23p2-5.5km'!$BD205:BO205))</f>
        <v>11.583031930860033</v>
      </c>
      <c r="BN205" s="2">
        <f>SQRT(SUMSQ('(3) MB_Glaciers_R23p2-5.5km'!$BD205:BP205))</f>
        <v>11.785794790039199</v>
      </c>
      <c r="BO205" s="2">
        <f>SQRT(SUMSQ('(3) MB_Glaciers_R23p2-5.5km'!$BD205:BQ205))</f>
        <v>11.975170451099553</v>
      </c>
      <c r="BP205" s="2">
        <f>SQRT(SUMSQ('(3) MB_Glaciers_R23p2-5.5km'!$BD205:BR205))</f>
        <v>12.159056077388099</v>
      </c>
      <c r="BQ205" s="2">
        <f>SQRT(SUMSQ('(3) MB_Glaciers_R23p2-5.5km'!$BD205:BS205))</f>
        <v>12.373202516167019</v>
      </c>
      <c r="BR205" s="2">
        <f>SQRT(SUMSQ('(3) MB_Glaciers_R23p2-5.5km'!$BD205:BT205))</f>
        <v>12.56226016252387</v>
      </c>
      <c r="BS205" s="2">
        <f>SQRT(SUMSQ('(3) MB_Glaciers_R23p2-5.5km'!$BD205:BU205))</f>
        <v>12.764538950446996</v>
      </c>
      <c r="BT205" s="2">
        <f>SQRT(SUMSQ('(3) MB_Glaciers_R23p2-5.5km'!$BD205:BV205))</f>
        <v>12.955259976597542</v>
      </c>
      <c r="BU205" s="2">
        <f>SQRT(SUMSQ('(3) MB_Glaciers_R23p2-5.5km'!$BD205:BW205))</f>
        <v>13.237609966502291</v>
      </c>
      <c r="BV205" s="2">
        <f>SQRT(SUMSQ('(3) MB_Glaciers_R23p2-5.5km'!$BD205:BX205))</f>
        <v>13.537022318652857</v>
      </c>
      <c r="BW205" s="2">
        <f>SQRT(SUMSQ('(3) MB_Glaciers_R23p2-5.5km'!$BD205:BY205))</f>
        <v>13.894383386039376</v>
      </c>
      <c r="BX205" s="2">
        <f>SQRT(SUMSQ('(3) MB_Glaciers_R23p2-5.5km'!$BD205:BZ205))</f>
        <v>14.188283603143123</v>
      </c>
      <c r="BY205" s="2">
        <f>SQRT(SUMSQ('(3) MB_Glaciers_R23p2-5.5km'!$BD205:CA205))</f>
        <v>14.423192339194168</v>
      </c>
      <c r="BZ205" s="2">
        <f>SQRT(SUMSQ('(3) MB_Glaciers_R23p2-5.5km'!$BD205:CB205))</f>
        <v>14.586916561665602</v>
      </c>
      <c r="CA205" s="2">
        <f>SQRT(SUMSQ('(3) MB_Glaciers_R23p2-5.5km'!$BD205:CC205))</f>
        <v>14.788611377728801</v>
      </c>
      <c r="CB205" s="2">
        <f>SQRT(SUMSQ('(3) MB_Glaciers_R23p2-5.5km'!$BD205:CD205))</f>
        <v>14.975506711693034</v>
      </c>
      <c r="CC205" s="2">
        <f>SQRT(SUMSQ('(3) MB_Glaciers_R23p2-5.5km'!$BD205:CE205))</f>
        <v>15.178678087159179</v>
      </c>
      <c r="CD205" s="2">
        <f>SQRT(SUMSQ('(3) MB_Glaciers_R23p2-5.5km'!$BD205:CF205))</f>
        <v>15.527098778143497</v>
      </c>
      <c r="CE205" s="2">
        <f>SQRT(SUMSQ('(3) MB_Glaciers_R23p2-5.5km'!$BD205:CG205))</f>
        <v>15.623140393527715</v>
      </c>
      <c r="CF205" s="2">
        <f>SQRT(SUMSQ('(3) MB_Glaciers_R23p2-5.5km'!$BD205:CH205))</f>
        <v>15.72312381820962</v>
      </c>
      <c r="CG205" s="2">
        <f>SQRT(SUMSQ('(3) MB_Glaciers_R23p2-5.5km'!$BD205:CI205))</f>
        <v>15.870837983512349</v>
      </c>
      <c r="CH205" s="2">
        <f>SQRT(SUMSQ('(3) MB_Glaciers_R23p2-5.5km'!$BD205:CJ205))</f>
        <v>16.046492389230053</v>
      </c>
      <c r="CI205" s="2">
        <f>SQRT(SUMSQ('(3) MB_Glaciers_R23p2-5.5km'!$BD205:CK205))</f>
        <v>16.267947072125956</v>
      </c>
      <c r="CJ205" s="2">
        <f>SQRT(SUMSQ('(3) MB_Glaciers_R23p2-5.5km'!$BD205:CL205))</f>
        <v>16.430838730655534</v>
      </c>
      <c r="CK205" s="2">
        <f>SQRT(SUMSQ('(3) MB_Glaciers_R23p2-5.5km'!$BD205:CM205))</f>
        <v>16.61595555429491</v>
      </c>
      <c r="CL205" s="2">
        <f>SQRT(SUMSQ('(3) MB_Glaciers_R23p2-5.5km'!$BD205:CN205))</f>
        <v>16.83137378146478</v>
      </c>
      <c r="CM205" s="2">
        <f>SQRT(SUMSQ('(3) MB_Glaciers_R23p2-5.5km'!$BD205:CO205))</f>
        <v>17.002683728805469</v>
      </c>
      <c r="CN205" s="2">
        <f>SQRT(SUMSQ('(3) MB_Glaciers_R23p2-5.5km'!$BD205:CP205))</f>
        <v>17.167215195816585</v>
      </c>
      <c r="CO205" s="2">
        <f>SQRT(SUMSQ('(3) MB_Glaciers_R23p2-5.5km'!$BD205:CQ205))</f>
        <v>17.344369534705304</v>
      </c>
      <c r="CP205" s="2">
        <f>SQRT(SUMSQ('(3) MB_Glaciers_R23p2-5.5km'!$BD205:CR205))</f>
        <v>17.518345621498419</v>
      </c>
      <c r="CQ205" s="2">
        <f>SQRT(SUMSQ('(3) MB_Glaciers_R23p2-5.5km'!$BD205:CS205))</f>
        <v>17.704671437480513</v>
      </c>
      <c r="CR205" s="2">
        <f>SQRT(SUMSQ('(3) MB_Glaciers_R23p2-5.5km'!$BD205:CT205))</f>
        <v>17.870503286717661</v>
      </c>
      <c r="CS205" s="2">
        <f>SQRT(SUMSQ('(3) MB_Glaciers_R23p2-5.5km'!$BD205:CU205))</f>
        <v>18.029210172406462</v>
      </c>
      <c r="CT205" s="2">
        <f>SQRT(SUMSQ('(3) MB_Glaciers_R23p2-5.5km'!$BD205:CV205))</f>
        <v>18.190466264395958</v>
      </c>
      <c r="CU205" s="2">
        <f>SQRT(SUMSQ('(3) MB_Glaciers_R23p2-5.5km'!$BD205:CW205))</f>
        <v>18.357719594203079</v>
      </c>
      <c r="CV205" s="2">
        <f>SQRT(SUMSQ('(3) MB_Glaciers_R23p2-5.5km'!$BD205:CX205))</f>
        <v>18.531503806472518</v>
      </c>
    </row>
    <row r="206" spans="1:100" x14ac:dyDescent="0.2">
      <c r="A206" s="169" t="s">
        <v>79</v>
      </c>
      <c r="B206" s="3" t="s">
        <v>177</v>
      </c>
      <c r="C206" s="170">
        <f>'(3) MB_Glaciers_R23p2-5.5km'!C206</f>
        <v>2.5179065034999999</v>
      </c>
      <c r="D206" s="170">
        <f>C206+'(3) MB_Glaciers_R23p2-5.5km'!D206</f>
        <v>4.5758130069999998</v>
      </c>
      <c r="E206" s="170">
        <f>D206+'(3) MB_Glaciers_R23p2-5.5km'!E206</f>
        <v>5.9217278609999999</v>
      </c>
      <c r="F206" s="170">
        <f>E206+'(3) MB_Glaciers_R23p2-5.5km'!F206</f>
        <v>7.7456510655000006</v>
      </c>
      <c r="G206" s="170">
        <f>F206+'(3) MB_Glaciers_R23p2-5.5km'!G206</f>
        <v>9.1575826205000013</v>
      </c>
      <c r="H206" s="170">
        <f>G206+'(3) MB_Glaciers_R23p2-5.5km'!H206</f>
        <v>10.447522526000002</v>
      </c>
      <c r="I206" s="170">
        <f>H206+'(3) MB_Glaciers_R23p2-5.5km'!I206</f>
        <v>11.675470782000001</v>
      </c>
      <c r="J206" s="170">
        <f>I206+'(3) MB_Glaciers_R23p2-5.5km'!J206</f>
        <v>12.461427388500002</v>
      </c>
      <c r="K206" s="170">
        <f>J206+'(3) MB_Glaciers_R23p2-5.5km'!K206</f>
        <v>13.355392345500002</v>
      </c>
      <c r="L206" s="170">
        <f>K206+'(3) MB_Glaciers_R23p2-5.5km'!L206</f>
        <v>13.417365653000003</v>
      </c>
      <c r="M206" s="170">
        <f>L206+'(3) MB_Glaciers_R23p2-5.5km'!M206</f>
        <v>13.137347311000003</v>
      </c>
      <c r="N206" s="170">
        <f>M206+'(3) MB_Glaciers_R23p2-5.5km'!N206</f>
        <v>13.495337319500003</v>
      </c>
      <c r="O206" s="170">
        <f>N206+'(3) MB_Glaciers_R23p2-5.5km'!O206</f>
        <v>15.846106126700002</v>
      </c>
      <c r="P206" s="170">
        <f>O206+'(3) MB_Glaciers_R23p2-5.5km'!P206</f>
        <v>17.129961072400004</v>
      </c>
      <c r="Q206" s="170">
        <f>P206+'(3) MB_Glaciers_R23p2-5.5km'!Q206</f>
        <v>17.139556297400002</v>
      </c>
      <c r="R206" s="170">
        <f>Q206+'(3) MB_Glaciers_R23p2-5.5km'!R206</f>
        <v>18.025774997400003</v>
      </c>
      <c r="S206" s="170">
        <f>R206+'(3) MB_Glaciers_R23p2-5.5km'!S206</f>
        <v>17.765531897400002</v>
      </c>
      <c r="T206" s="170">
        <f>S206+'(3) MB_Glaciers_R23p2-5.5km'!T206</f>
        <v>16.416182827500002</v>
      </c>
      <c r="U206" s="170">
        <f>T206+'(3) MB_Glaciers_R23p2-5.5km'!U206</f>
        <v>16.285574724500002</v>
      </c>
      <c r="V206" s="170">
        <f>U206+'(3) MB_Glaciers_R23p2-5.5km'!V206</f>
        <v>17.5006690003</v>
      </c>
      <c r="W206" s="170">
        <f>V206+'(3) MB_Glaciers_R23p2-5.5km'!W206</f>
        <v>19.681118187500001</v>
      </c>
      <c r="X206" s="170">
        <f>W206+'(3) MB_Glaciers_R23p2-5.5km'!X206</f>
        <v>20.764915669000001</v>
      </c>
      <c r="Y206" s="170">
        <f>X206+'(3) MB_Glaciers_R23p2-5.5km'!Y206</f>
        <v>20.452261883800002</v>
      </c>
      <c r="Z206" s="170">
        <f>Y206+'(3) MB_Glaciers_R23p2-5.5km'!Z206</f>
        <v>18.429307820800002</v>
      </c>
      <c r="AA206" s="170">
        <f>Z206+'(3) MB_Glaciers_R23p2-5.5km'!AA206</f>
        <v>19.812136755200001</v>
      </c>
      <c r="AB206" s="170">
        <f>AA206+'(3) MB_Glaciers_R23p2-5.5km'!AB206</f>
        <v>21.507193792400003</v>
      </c>
      <c r="AC206" s="170">
        <f>AB206+'(3) MB_Glaciers_R23p2-5.5km'!AC206</f>
        <v>21.583562290400003</v>
      </c>
      <c r="AD206" s="170">
        <f>AC206+'(3) MB_Glaciers_R23p2-5.5km'!AD206</f>
        <v>20.673179184200002</v>
      </c>
      <c r="AE206" s="170">
        <f>AD206+'(3) MB_Glaciers_R23p2-5.5km'!AE206</f>
        <v>21.524292047200003</v>
      </c>
      <c r="AF206" s="170">
        <f>AE206+'(3) MB_Glaciers_R23p2-5.5km'!AF206</f>
        <v>20.426802887000004</v>
      </c>
      <c r="AG206" s="170">
        <f>AF206+'(3) MB_Glaciers_R23p2-5.5km'!AG206</f>
        <v>20.612187708500006</v>
      </c>
      <c r="AH206" s="170">
        <f>AG206+'(3) MB_Glaciers_R23p2-5.5km'!AH206</f>
        <v>21.775582525300006</v>
      </c>
      <c r="AI206" s="170">
        <f>AH206+'(3) MB_Glaciers_R23p2-5.5km'!AI206</f>
        <v>20.402183482700007</v>
      </c>
      <c r="AJ206" s="170">
        <f>AI206+'(3) MB_Glaciers_R23p2-5.5km'!AJ206</f>
        <v>19.687863062700007</v>
      </c>
      <c r="AK206" s="170">
        <f>AJ206+'(3) MB_Glaciers_R23p2-5.5km'!AK206</f>
        <v>18.306503623200008</v>
      </c>
      <c r="AL206" s="170">
        <f>AK206+'(3) MB_Glaciers_R23p2-5.5km'!AL206</f>
        <v>17.568292962200008</v>
      </c>
      <c r="AM206" s="170">
        <f>AL206+'(3) MB_Glaciers_R23p2-5.5km'!AM206</f>
        <v>16.803115330200008</v>
      </c>
      <c r="AN206" s="170">
        <f>AM206+'(3) MB_Glaciers_R23p2-5.5km'!AN206</f>
        <v>16.086960322300008</v>
      </c>
      <c r="AO206" s="170">
        <f>AN206+'(3) MB_Glaciers_R23p2-5.5km'!AO206</f>
        <v>14.855997286700008</v>
      </c>
      <c r="AP206" s="170">
        <f>AO206+'(3) MB_Glaciers_R23p2-5.5km'!AP206</f>
        <v>13.239030992300009</v>
      </c>
      <c r="AQ206" s="170">
        <f>AP206+'(3) MB_Glaciers_R23p2-5.5km'!AQ206</f>
        <v>11.243576217000008</v>
      </c>
      <c r="AR206" s="170">
        <f>AQ206+'(3) MB_Glaciers_R23p2-5.5km'!AR206</f>
        <v>9.5127425946000077</v>
      </c>
      <c r="AS206" s="170">
        <f>AR206+'(3) MB_Glaciers_R23p2-5.5km'!AS206</f>
        <v>8.1806984923000083</v>
      </c>
      <c r="AT206" s="170">
        <f>AS206+'(3) MB_Glaciers_R23p2-5.5km'!AT206</f>
        <v>7.6018372767000084</v>
      </c>
      <c r="AU206" s="170">
        <f>AT206+'(3) MB_Glaciers_R23p2-5.5km'!AU206</f>
        <v>5.8529719279000076</v>
      </c>
      <c r="AV206" s="170">
        <f>AU206+'(3) MB_Glaciers_R23p2-5.5km'!AV206</f>
        <v>4.5620818839000075</v>
      </c>
      <c r="AW206" s="2">
        <f>AV206+'(3) MB_Glaciers_R23p2-5.5km'!AW206</f>
        <v>3.2191563899000073</v>
      </c>
      <c r="BB206" s="2">
        <f>SQRT('(5) year_D_R23p2-5.5km'!BN204^2+'(5) year_D_R23p2-5.5km'!$M204^2)</f>
        <v>0.36737882000786037</v>
      </c>
      <c r="BC206" s="2">
        <f>SQRT(SUMSQ('(3) MB_Glaciers_R23p2-5.5km'!$BD206:BE206))</f>
        <v>0.50259102836326186</v>
      </c>
      <c r="BD206" s="2">
        <f>SQRT(SUMSQ('(3) MB_Glaciers_R23p2-5.5km'!$BD206:BF206))</f>
        <v>0.61450595133708841</v>
      </c>
      <c r="BE206" s="2">
        <f>SQRT(SUMSQ('(3) MB_Glaciers_R23p2-5.5km'!$BD206:BG206))</f>
        <v>0.72005294591688929</v>
      </c>
      <c r="BF206" s="2">
        <f>SQRT(SUMSQ('(3) MB_Glaciers_R23p2-5.5km'!$BD206:BH206))</f>
        <v>0.82772153842677665</v>
      </c>
      <c r="BG206" s="2">
        <f>SQRT(SUMSQ('(3) MB_Glaciers_R23p2-5.5km'!$BD206:BI206))</f>
        <v>0.9422081166697357</v>
      </c>
      <c r="BH206" s="2">
        <f>SQRT(SUMSQ('(3) MB_Glaciers_R23p2-5.5km'!$BD206:BJ206))</f>
        <v>1.0661324081815262</v>
      </c>
      <c r="BI206" s="2">
        <f>SQRT(SUMSQ('(3) MB_Glaciers_R23p2-5.5km'!$BD206:BK206))</f>
        <v>1.2006469075312116</v>
      </c>
      <c r="BJ206" s="2">
        <f>SQRT(SUMSQ('(3) MB_Glaciers_R23p2-5.5km'!$BD206:BL206))</f>
        <v>1.3032552618117912</v>
      </c>
      <c r="BK206" s="2">
        <f>SQRT(SUMSQ('(3) MB_Glaciers_R23p2-5.5km'!$BD206:BM206))</f>
        <v>1.3840987068729016</v>
      </c>
      <c r="BL206" s="2">
        <f>SQRT(SUMSQ('(3) MB_Glaciers_R23p2-5.5km'!$BD206:BN206))</f>
        <v>1.4499834020402809</v>
      </c>
      <c r="BM206" s="2">
        <f>SQRT(SUMSQ('(3) MB_Glaciers_R23p2-5.5km'!$BD206:BO206))</f>
        <v>1.506049686726856</v>
      </c>
      <c r="BN206" s="2">
        <f>SQRT(SUMSQ('(3) MB_Glaciers_R23p2-5.5km'!$BD206:BP206))</f>
        <v>1.5562642070673409</v>
      </c>
      <c r="BO206" s="2">
        <f>SQRT(SUMSQ('(3) MB_Glaciers_R23p2-5.5km'!$BD206:BQ206))</f>
        <v>1.5806013729435591</v>
      </c>
      <c r="BP206" s="2">
        <f>SQRT(SUMSQ('(3) MB_Glaciers_R23p2-5.5km'!$BD206:BR206))</f>
        <v>1.59519068730021</v>
      </c>
      <c r="BQ206" s="2">
        <f>SQRT(SUMSQ('(3) MB_Glaciers_R23p2-5.5km'!$BD206:BS206))</f>
        <v>1.614386016914541</v>
      </c>
      <c r="BR206" s="2">
        <f>SQRT(SUMSQ('(3) MB_Glaciers_R23p2-5.5km'!$BD206:BT206))</f>
        <v>1.6332227728732336</v>
      </c>
      <c r="BS206" s="2">
        <f>SQRT(SUMSQ('(3) MB_Glaciers_R23p2-5.5km'!$BD206:BU206))</f>
        <v>1.6565449062986073</v>
      </c>
      <c r="BT206" s="2">
        <f>SQRT(SUMSQ('(3) MB_Glaciers_R23p2-5.5km'!$BD206:BV206))</f>
        <v>1.6752926243577018</v>
      </c>
      <c r="BU206" s="2">
        <f>SQRT(SUMSQ('(3) MB_Glaciers_R23p2-5.5km'!$BD206:BW206))</f>
        <v>1.700892042093648</v>
      </c>
      <c r="BV206" s="2">
        <f>SQRT(SUMSQ('(3) MB_Glaciers_R23p2-5.5km'!$BD206:BX206))</f>
        <v>1.7282284571110025</v>
      </c>
      <c r="BW206" s="2">
        <f>SQRT(SUMSQ('(3) MB_Glaciers_R23p2-5.5km'!$BD206:BY206))</f>
        <v>1.7554220212753191</v>
      </c>
      <c r="BX206" s="2">
        <f>SQRT(SUMSQ('(3) MB_Glaciers_R23p2-5.5km'!$BD206:BZ206))</f>
        <v>1.7866989685720136</v>
      </c>
      <c r="BY206" s="2">
        <f>SQRT(SUMSQ('(3) MB_Glaciers_R23p2-5.5km'!$BD206:CA206))</f>
        <v>1.8165342833388263</v>
      </c>
      <c r="BZ206" s="2">
        <f>SQRT(SUMSQ('(3) MB_Glaciers_R23p2-5.5km'!$BD206:CB206))</f>
        <v>1.8392667324131033</v>
      </c>
      <c r="CA206" s="2">
        <f>SQRT(SUMSQ('(3) MB_Glaciers_R23p2-5.5km'!$BD206:CC206))</f>
        <v>1.8661034205355671</v>
      </c>
      <c r="CB206" s="2">
        <f>SQRT(SUMSQ('(3) MB_Glaciers_R23p2-5.5km'!$BD206:CD206))</f>
        <v>1.8939460727725566</v>
      </c>
      <c r="CC206" s="2">
        <f>SQRT(SUMSQ('(3) MB_Glaciers_R23p2-5.5km'!$BD206:CE206))</f>
        <v>1.9224955940579862</v>
      </c>
      <c r="CD206" s="2">
        <f>SQRT(SUMSQ('(3) MB_Glaciers_R23p2-5.5km'!$BD206:CF206))</f>
        <v>1.9517269268487862</v>
      </c>
      <c r="CE206" s="2">
        <f>SQRT(SUMSQ('(3) MB_Glaciers_R23p2-5.5km'!$BD206:CG206))</f>
        <v>1.9665704731594689</v>
      </c>
      <c r="CF206" s="2">
        <f>SQRT(SUMSQ('(3) MB_Glaciers_R23p2-5.5km'!$BD206:CH206))</f>
        <v>1.9848870841983142</v>
      </c>
      <c r="CG206" s="2">
        <f>SQRT(SUMSQ('(3) MB_Glaciers_R23p2-5.5km'!$BD206:CI206))</f>
        <v>2.007348827779762</v>
      </c>
      <c r="CH206" s="2">
        <f>SQRT(SUMSQ('(3) MB_Glaciers_R23p2-5.5km'!$BD206:CJ206))</f>
        <v>2.033028771502706</v>
      </c>
      <c r="CI206" s="2">
        <f>SQRT(SUMSQ('(3) MB_Glaciers_R23p2-5.5km'!$BD206:CK206))</f>
        <v>2.0643763788360183</v>
      </c>
      <c r="CJ206" s="2">
        <f>SQRT(SUMSQ('(3) MB_Glaciers_R23p2-5.5km'!$BD206:CL206))</f>
        <v>2.0896955344621126</v>
      </c>
      <c r="CK206" s="2">
        <f>SQRT(SUMSQ('(3) MB_Glaciers_R23p2-5.5km'!$BD206:CM206))</f>
        <v>2.1149315063623817</v>
      </c>
      <c r="CL206" s="2">
        <f>SQRT(SUMSQ('(3) MB_Glaciers_R23p2-5.5km'!$BD206:CN206))</f>
        <v>2.1406869537844684</v>
      </c>
      <c r="CM206" s="2">
        <f>SQRT(SUMSQ('(3) MB_Glaciers_R23p2-5.5km'!$BD206:CO206))</f>
        <v>2.165891136693483</v>
      </c>
      <c r="CN206" s="2">
        <f>SQRT(SUMSQ('(3) MB_Glaciers_R23p2-5.5km'!$BD206:CP206))</f>
        <v>2.1904840729087822</v>
      </c>
      <c r="CO206" s="2">
        <f>SQRT(SUMSQ('(3) MB_Glaciers_R23p2-5.5km'!$BD206:CQ206))</f>
        <v>2.2155195151817688</v>
      </c>
      <c r="CP206" s="2">
        <f>SQRT(SUMSQ('(3) MB_Glaciers_R23p2-5.5km'!$BD206:CR206))</f>
        <v>2.2378179676068961</v>
      </c>
      <c r="CQ206" s="2">
        <f>SQRT(SUMSQ('(3) MB_Glaciers_R23p2-5.5km'!$BD206:CS206))</f>
        <v>2.257153118756845</v>
      </c>
      <c r="CR206" s="2">
        <f>SQRT(SUMSQ('(3) MB_Glaciers_R23p2-5.5km'!$BD206:CT206))</f>
        <v>2.2796127017992731</v>
      </c>
      <c r="CS206" s="2">
        <f>SQRT(SUMSQ('(3) MB_Glaciers_R23p2-5.5km'!$BD206:CU206))</f>
        <v>2.3054214298548819</v>
      </c>
      <c r="CT206" s="2">
        <f>SQRT(SUMSQ('(3) MB_Glaciers_R23p2-5.5km'!$BD206:CV206))</f>
        <v>2.3289612828047854</v>
      </c>
      <c r="CU206" s="2">
        <f>SQRT(SUMSQ('(3) MB_Glaciers_R23p2-5.5km'!$BD206:CW206))</f>
        <v>2.3547284266423048</v>
      </c>
      <c r="CV206" s="2">
        <f>SQRT(SUMSQ('(3) MB_Glaciers_R23p2-5.5km'!$BD206:CX206))</f>
        <v>2.3827911944952427</v>
      </c>
    </row>
    <row r="207" spans="1:100" x14ac:dyDescent="0.2">
      <c r="A207" s="169" t="s">
        <v>80</v>
      </c>
      <c r="B207" s="3" t="s">
        <v>177</v>
      </c>
      <c r="C207" s="170">
        <f>'(3) MB_Glaciers_R23p2-5.5km'!C207</f>
        <v>-2.94596028</v>
      </c>
      <c r="D207" s="170">
        <f>C207+'(3) MB_Glaciers_R23p2-5.5km'!D207</f>
        <v>-5.8819205599999993</v>
      </c>
      <c r="E207" s="170">
        <f>D207+'(3) MB_Glaciers_R23p2-5.5km'!E207</f>
        <v>-8.9981272479999994</v>
      </c>
      <c r="F207" s="170">
        <f>E207+'(3) MB_Glaciers_R23p2-5.5km'!F207</f>
        <v>-11.966769456</v>
      </c>
      <c r="G207" s="170">
        <f>F207+'(3) MB_Glaciers_R23p2-5.5km'!G207</f>
        <v>-15.075658072</v>
      </c>
      <c r="H207" s="170">
        <f>G207+'(3) MB_Glaciers_R23p2-5.5km'!H207</f>
        <v>-17.996982207999999</v>
      </c>
      <c r="I207" s="170">
        <f>H207+'(3) MB_Glaciers_R23p2-5.5km'!I207</f>
        <v>-21.058552752000001</v>
      </c>
      <c r="J207" s="170">
        <f>I207+'(3) MB_Glaciers_R23p2-5.5km'!J207</f>
        <v>-24.042558816</v>
      </c>
      <c r="K207" s="170">
        <f>J207+'(3) MB_Glaciers_R23p2-5.5km'!K207</f>
        <v>-26.896811287999999</v>
      </c>
      <c r="L207" s="170">
        <f>K207+'(3) MB_Glaciers_R23p2-5.5km'!L207</f>
        <v>-30.211310167999997</v>
      </c>
      <c r="M207" s="170">
        <f>L207+'(3) MB_Glaciers_R23p2-5.5km'!M207</f>
        <v>-33.588244568</v>
      </c>
      <c r="N207" s="170">
        <f>M207+'(3) MB_Glaciers_R23p2-5.5km'!N207</f>
        <v>-36.505425375999998</v>
      </c>
      <c r="O207" s="170">
        <f>N207+'(3) MB_Glaciers_R23p2-5.5km'!O207</f>
        <v>-38.200377321999994</v>
      </c>
      <c r="P207" s="170">
        <f>O207+'(3) MB_Glaciers_R23p2-5.5km'!P207</f>
        <v>-40.393451489999997</v>
      </c>
      <c r="Q207" s="170">
        <f>P207+'(3) MB_Glaciers_R23p2-5.5km'!Q207</f>
        <v>-42.759629489999995</v>
      </c>
      <c r="R207" s="170">
        <f>Q207+'(3) MB_Glaciers_R23p2-5.5km'!R207</f>
        <v>-44.574394289999994</v>
      </c>
      <c r="S207" s="170">
        <f>R207+'(3) MB_Glaciers_R23p2-5.5km'!S207</f>
        <v>-47.530213573999994</v>
      </c>
      <c r="T207" s="170">
        <f>S207+'(3) MB_Glaciers_R23p2-5.5km'!T207</f>
        <v>-50.691632749999997</v>
      </c>
      <c r="U207" s="170">
        <f>T207+'(3) MB_Glaciers_R23p2-5.5km'!U207</f>
        <v>-53.726348797999997</v>
      </c>
      <c r="V207" s="170">
        <f>U207+'(3) MB_Glaciers_R23p2-5.5km'!V207</f>
        <v>-55.801651965999994</v>
      </c>
      <c r="W207" s="170">
        <f>V207+'(3) MB_Glaciers_R23p2-5.5km'!W207</f>
        <v>-57.511880635999994</v>
      </c>
      <c r="X207" s="170">
        <f>W207+'(3) MB_Glaciers_R23p2-5.5km'!X207</f>
        <v>-59.415733731999993</v>
      </c>
      <c r="Y207" s="170">
        <f>X207+'(3) MB_Glaciers_R23p2-5.5km'!Y207</f>
        <v>-62.200061823999995</v>
      </c>
      <c r="Z207" s="170">
        <f>Y207+'(3) MB_Glaciers_R23p2-5.5km'!Z207</f>
        <v>-65.599139967999989</v>
      </c>
      <c r="AA207" s="170">
        <f>Z207+'(3) MB_Glaciers_R23p2-5.5km'!AA207</f>
        <v>-67.874527389999983</v>
      </c>
      <c r="AB207" s="170">
        <f>AA207+'(3) MB_Glaciers_R23p2-5.5km'!AB207</f>
        <v>-69.561387089999982</v>
      </c>
      <c r="AC207" s="170">
        <f>AB207+'(3) MB_Glaciers_R23p2-5.5km'!AC207</f>
        <v>-72.370370837999985</v>
      </c>
      <c r="AD207" s="170">
        <f>AC207+'(3) MB_Glaciers_R23p2-5.5km'!AD207</f>
        <v>-75.322216533999992</v>
      </c>
      <c r="AE207" s="170">
        <f>AD207+'(3) MB_Glaciers_R23p2-5.5km'!AE207</f>
        <v>-77.570775545999993</v>
      </c>
      <c r="AF207" s="170">
        <f>AE207+'(3) MB_Glaciers_R23p2-5.5km'!AF207</f>
        <v>-80.227859539999997</v>
      </c>
      <c r="AG207" s="170">
        <f>AF207+'(3) MB_Glaciers_R23p2-5.5km'!AG207</f>
        <v>-82.395646954399993</v>
      </c>
      <c r="AH207" s="170">
        <f>AG207+'(3) MB_Glaciers_R23p2-5.5km'!AH207</f>
        <v>-83.675109036399988</v>
      </c>
      <c r="AI207" s="170">
        <f>AH207+'(3) MB_Glaciers_R23p2-5.5km'!AI207</f>
        <v>-86.810123561999987</v>
      </c>
      <c r="AJ207" s="170">
        <f>AI207+'(3) MB_Glaciers_R23p2-5.5km'!AJ207</f>
        <v>-89.740811099999988</v>
      </c>
      <c r="AK207" s="170">
        <f>AJ207+'(3) MB_Glaciers_R23p2-5.5km'!AK207</f>
        <v>-93.239235250399986</v>
      </c>
      <c r="AL207" s="170">
        <f>AK207+'(3) MB_Glaciers_R23p2-5.5km'!AL207</f>
        <v>-96.564506325999986</v>
      </c>
      <c r="AM207" s="170">
        <f>AL207+'(3) MB_Glaciers_R23p2-5.5km'!AM207</f>
        <v>-99.858025973999986</v>
      </c>
      <c r="AN207" s="170">
        <f>AM207+'(3) MB_Glaciers_R23p2-5.5km'!AN207</f>
        <v>-103.43990880279999</v>
      </c>
      <c r="AO207" s="170">
        <f>AN207+'(3) MB_Glaciers_R23p2-5.5km'!AO207</f>
        <v>-107.9603832828</v>
      </c>
      <c r="AP207" s="170">
        <f>AO207+'(3) MB_Glaciers_R23p2-5.5km'!AP207</f>
        <v>-113.0009370328</v>
      </c>
      <c r="AQ207" s="170">
        <f>AP207+'(3) MB_Glaciers_R23p2-5.5km'!AQ207</f>
        <v>-118.06542951279999</v>
      </c>
      <c r="AR207" s="170">
        <f>AQ207+'(3) MB_Glaciers_R23p2-5.5km'!AR207</f>
        <v>-122.56673334439999</v>
      </c>
      <c r="AS207" s="170">
        <f>AR207+'(3) MB_Glaciers_R23p2-5.5km'!AS207</f>
        <v>-126.80847344439999</v>
      </c>
      <c r="AT207" s="170">
        <f>AS207+'(3) MB_Glaciers_R23p2-5.5km'!AT207</f>
        <v>-130.1000866828</v>
      </c>
      <c r="AU207" s="170">
        <f>AT207+'(3) MB_Glaciers_R23p2-5.5km'!AU207</f>
        <v>-134.0987820032</v>
      </c>
      <c r="AV207" s="170">
        <f>AU207+'(3) MB_Glaciers_R23p2-5.5km'!AV207</f>
        <v>-138.06122807439999</v>
      </c>
      <c r="AW207" s="2">
        <f>AV207+'(3) MB_Glaciers_R23p2-5.5km'!AW207</f>
        <v>-140.97546687720001</v>
      </c>
      <c r="BB207" s="2">
        <f>SQRT('(5) year_D_R23p2-5.5km'!BN205^2+'(5) year_D_R23p2-5.5km'!$M205^2)</f>
        <v>0.97779134724846595</v>
      </c>
      <c r="BC207" s="2">
        <f>SQRT(SUMSQ('(3) MB_Glaciers_R23p2-5.5km'!$BD207:BE207))</f>
        <v>1.3675647930315946</v>
      </c>
      <c r="BD207" s="2">
        <f>SQRT(SUMSQ('(3) MB_Glaciers_R23p2-5.5km'!$BD207:BF207))</f>
        <v>1.6619883202558556</v>
      </c>
      <c r="BE207" s="2">
        <f>SQRT(SUMSQ('(3) MB_Glaciers_R23p2-5.5km'!$BD207:BG207))</f>
        <v>1.9114088022403102</v>
      </c>
      <c r="BF207" s="2">
        <f>SQRT(SUMSQ('(3) MB_Glaciers_R23p2-5.5km'!$BD207:BH207))</f>
        <v>2.1353621818759243</v>
      </c>
      <c r="BG207" s="2">
        <f>SQRT(SUMSQ('(3) MB_Glaciers_R23p2-5.5km'!$BD207:BI207))</f>
        <v>2.3449797641236789</v>
      </c>
      <c r="BH207" s="2">
        <f>SQRT(SUMSQ('(3) MB_Glaciers_R23p2-5.5km'!$BD207:BJ207))</f>
        <v>2.5463123583527025</v>
      </c>
      <c r="BI207" s="2">
        <f>SQRT(SUMSQ('(3) MB_Glaciers_R23p2-5.5km'!$BD207:BK207))</f>
        <v>2.7439974617135054</v>
      </c>
      <c r="BJ207" s="2">
        <f>SQRT(SUMSQ('(3) MB_Glaciers_R23p2-5.5km'!$BD207:BL207))</f>
        <v>2.90594553664967</v>
      </c>
      <c r="BK207" s="2">
        <f>SQRT(SUMSQ('(3) MB_Glaciers_R23p2-5.5km'!$BD207:BM207))</f>
        <v>3.0412452225404323</v>
      </c>
      <c r="BL207" s="2">
        <f>SQRT(SUMSQ('(3) MB_Glaciers_R23p2-5.5km'!$BD207:BN207))</f>
        <v>3.1563183692604539</v>
      </c>
      <c r="BM207" s="2">
        <f>SQRT(SUMSQ('(3) MB_Glaciers_R23p2-5.5km'!$BD207:BO207))</f>
        <v>3.2561862896536904</v>
      </c>
      <c r="BN207" s="2">
        <f>SQRT(SUMSQ('(3) MB_Glaciers_R23p2-5.5km'!$BD207:BP207))</f>
        <v>3.342437794670583</v>
      </c>
      <c r="BO207" s="2">
        <f>SQRT(SUMSQ('(3) MB_Glaciers_R23p2-5.5km'!$BD207:BQ207))</f>
        <v>3.3962087633594833</v>
      </c>
      <c r="BP207" s="2">
        <f>SQRT(SUMSQ('(3) MB_Glaciers_R23p2-5.5km'!$BD207:BR207))</f>
        <v>3.4401124502424811</v>
      </c>
      <c r="BQ207" s="2">
        <f>SQRT(SUMSQ('(3) MB_Glaciers_R23p2-5.5km'!$BD207:BS207))</f>
        <v>3.4847518800055948</v>
      </c>
      <c r="BR207" s="2">
        <f>SQRT(SUMSQ('(3) MB_Glaciers_R23p2-5.5km'!$BD207:BT207))</f>
        <v>3.5465818020002104</v>
      </c>
      <c r="BS207" s="2">
        <f>SQRT(SUMSQ('(3) MB_Glaciers_R23p2-5.5km'!$BD207:BU207))</f>
        <v>3.5901520722138254</v>
      </c>
      <c r="BT207" s="2">
        <f>SQRT(SUMSQ('(3) MB_Glaciers_R23p2-5.5km'!$BD207:BV207))</f>
        <v>3.6396243586362975</v>
      </c>
      <c r="BU207" s="2">
        <f>SQRT(SUMSQ('(3) MB_Glaciers_R23p2-5.5km'!$BD207:BW207))</f>
        <v>3.6921519227568043</v>
      </c>
      <c r="BV207" s="2">
        <f>SQRT(SUMSQ('(3) MB_Glaciers_R23p2-5.5km'!$BD207:BX207))</f>
        <v>3.7446065574580079</v>
      </c>
      <c r="BW207" s="2">
        <f>SQRT(SUMSQ('(3) MB_Glaciers_R23p2-5.5km'!$BD207:BY207))</f>
        <v>3.7960069104831149</v>
      </c>
      <c r="BX207" s="2">
        <f>SQRT(SUMSQ('(3) MB_Glaciers_R23p2-5.5km'!$BD207:BZ207))</f>
        <v>3.8471781907129219</v>
      </c>
      <c r="BY207" s="2">
        <f>SQRT(SUMSQ('(3) MB_Glaciers_R23p2-5.5km'!$BD207:CA207))</f>
        <v>3.8937655265350202</v>
      </c>
      <c r="BZ207" s="2">
        <f>SQRT(SUMSQ('(3) MB_Glaciers_R23p2-5.5km'!$BD207:CB207))</f>
        <v>3.9353401759158584</v>
      </c>
      <c r="CA207" s="2">
        <f>SQRT(SUMSQ('(3) MB_Glaciers_R23p2-5.5km'!$BD207:CC207))</f>
        <v>3.9672113072176991</v>
      </c>
      <c r="CB207" s="2">
        <f>SQRT(SUMSQ('(3) MB_Glaciers_R23p2-5.5km'!$BD207:CD207))</f>
        <v>4.0071022458853944</v>
      </c>
      <c r="CC207" s="2">
        <f>SQRT(SUMSQ('(3) MB_Glaciers_R23p2-5.5km'!$BD207:CE207))</f>
        <v>4.0381016490523658</v>
      </c>
      <c r="CD207" s="2">
        <f>SQRT(SUMSQ('(3) MB_Glaciers_R23p2-5.5km'!$BD207:CF207))</f>
        <v>4.0716542770412865</v>
      </c>
      <c r="CE207" s="2">
        <f>SQRT(SUMSQ('(3) MB_Glaciers_R23p2-5.5km'!$BD207:CG207))</f>
        <v>4.0984375069848253</v>
      </c>
      <c r="CF207" s="2">
        <f>SQRT(SUMSQ('(3) MB_Glaciers_R23p2-5.5km'!$BD207:CH207))</f>
        <v>4.122026124878607</v>
      </c>
      <c r="CG207" s="2">
        <f>SQRT(SUMSQ('(3) MB_Glaciers_R23p2-5.5km'!$BD207:CI207))</f>
        <v>4.1422864194635336</v>
      </c>
      <c r="CH207" s="2">
        <f>SQRT(SUMSQ('(3) MB_Glaciers_R23p2-5.5km'!$BD207:CJ207))</f>
        <v>4.1755863508080617</v>
      </c>
      <c r="CI207" s="2">
        <f>SQRT(SUMSQ('(3) MB_Glaciers_R23p2-5.5km'!$BD207:CK207))</f>
        <v>4.2140617752940699</v>
      </c>
      <c r="CJ207" s="2">
        <f>SQRT(SUMSQ('(3) MB_Glaciers_R23p2-5.5km'!$BD207:CL207))</f>
        <v>4.2636942195566636</v>
      </c>
      <c r="CK207" s="2">
        <f>SQRT(SUMSQ('(3) MB_Glaciers_R23p2-5.5km'!$BD207:CM207))</f>
        <v>4.3029474747358236</v>
      </c>
      <c r="CL207" s="2">
        <f>SQRT(SUMSQ('(3) MB_Glaciers_R23p2-5.5km'!$BD207:CN207))</f>
        <v>4.34323507172763</v>
      </c>
      <c r="CM207" s="2">
        <f>SQRT(SUMSQ('(3) MB_Glaciers_R23p2-5.5km'!$BD207:CO207))</f>
        <v>4.3941538750250979</v>
      </c>
      <c r="CN207" s="2">
        <f>SQRT(SUMSQ('(3) MB_Glaciers_R23p2-5.5km'!$BD207:CP207))</f>
        <v>4.460632689569934</v>
      </c>
      <c r="CO207" s="2">
        <f>SQRT(SUMSQ('(3) MB_Glaciers_R23p2-5.5km'!$BD207:CQ207))</f>
        <v>4.5487548717738902</v>
      </c>
      <c r="CP207" s="2">
        <f>SQRT(SUMSQ('(3) MB_Glaciers_R23p2-5.5km'!$BD207:CR207))</f>
        <v>4.6270061023918228</v>
      </c>
      <c r="CQ207" s="2">
        <f>SQRT(SUMSQ('(3) MB_Glaciers_R23p2-5.5km'!$BD207:CS207))</f>
        <v>4.6900903269704095</v>
      </c>
      <c r="CR207" s="2">
        <f>SQRT(SUMSQ('(3) MB_Glaciers_R23p2-5.5km'!$BD207:CT207))</f>
        <v>4.7531706091578707</v>
      </c>
      <c r="CS207" s="2">
        <f>SQRT(SUMSQ('(3) MB_Glaciers_R23p2-5.5km'!$BD207:CU207))</f>
        <v>4.8014257415900685</v>
      </c>
      <c r="CT207" s="2">
        <f>SQRT(SUMSQ('(3) MB_Glaciers_R23p2-5.5km'!$BD207:CV207))</f>
        <v>4.8496685319172137</v>
      </c>
      <c r="CU207" s="2">
        <f>SQRT(SUMSQ('(3) MB_Glaciers_R23p2-5.5km'!$BD207:CW207))</f>
        <v>4.8941804498523425</v>
      </c>
      <c r="CV207" s="2">
        <f>SQRT(SUMSQ('(3) MB_Glaciers_R23p2-5.5km'!$BD207:CX207))</f>
        <v>4.9347600063761643</v>
      </c>
    </row>
    <row r="208" spans="1:100" x14ac:dyDescent="0.2">
      <c r="A208" s="169" t="s">
        <v>342</v>
      </c>
      <c r="B208" s="3" t="s">
        <v>177</v>
      </c>
      <c r="C208" s="170">
        <f>'(3) MB_Glaciers_R23p2-5.5km'!C208</f>
        <v>-0.11332</v>
      </c>
      <c r="D208" s="170">
        <f>C208+'(3) MB_Glaciers_R23p2-5.5km'!D208</f>
        <v>-0.17664000000000002</v>
      </c>
      <c r="E208" s="170">
        <f>D208+'(3) MB_Glaciers_R23p2-5.5km'!E208</f>
        <v>-0.23996000000000001</v>
      </c>
      <c r="F208" s="170">
        <f>E208+'(3) MB_Glaciers_R23p2-5.5km'!F208</f>
        <v>-0.31328</v>
      </c>
      <c r="G208" s="170">
        <f>F208+'(3) MB_Glaciers_R23p2-5.5km'!G208</f>
        <v>-0.45660000000000001</v>
      </c>
      <c r="H208" s="170">
        <f>G208+'(3) MB_Glaciers_R23p2-5.5km'!H208</f>
        <v>-0.61992000000000003</v>
      </c>
      <c r="I208" s="170">
        <f>H208+'(3) MB_Glaciers_R23p2-5.5km'!I208</f>
        <v>-0.71323999999999999</v>
      </c>
      <c r="J208" s="170">
        <f>I208+'(3) MB_Glaciers_R23p2-5.5km'!J208</f>
        <v>-0.87656000000000001</v>
      </c>
      <c r="K208" s="170">
        <f>J208+'(3) MB_Glaciers_R23p2-5.5km'!K208</f>
        <v>-1.0198800000000001</v>
      </c>
      <c r="L208" s="170">
        <f>K208+'(3) MB_Glaciers_R23p2-5.5km'!L208</f>
        <v>-1.3132000000000001</v>
      </c>
      <c r="M208" s="170">
        <f>L208+'(3) MB_Glaciers_R23p2-5.5km'!M208</f>
        <v>-1.5865200000000002</v>
      </c>
      <c r="N208" s="170">
        <f>M208+'(3) MB_Glaciers_R23p2-5.5km'!N208</f>
        <v>-1.7998400000000001</v>
      </c>
      <c r="O208" s="170">
        <f>N208+'(3) MB_Glaciers_R23p2-5.5km'!O208</f>
        <v>-1.8531600000000001</v>
      </c>
      <c r="P208" s="170">
        <f>O208+'(3) MB_Glaciers_R23p2-5.5km'!P208</f>
        <v>-1.9464800000000002</v>
      </c>
      <c r="Q208" s="170">
        <f>P208+'(3) MB_Glaciers_R23p2-5.5km'!Q208</f>
        <v>-2.0882500000000004</v>
      </c>
      <c r="R208" s="170">
        <f>Q208+'(3) MB_Glaciers_R23p2-5.5km'!R208</f>
        <v>-2.1467800000000006</v>
      </c>
      <c r="S208" s="170">
        <f>R208+'(3) MB_Glaciers_R23p2-5.5km'!S208</f>
        <v>-2.4167800000000006</v>
      </c>
      <c r="T208" s="170">
        <f>S208+'(3) MB_Glaciers_R23p2-5.5km'!T208</f>
        <v>-2.7372200000000007</v>
      </c>
      <c r="U208" s="170">
        <f>T208+'(3) MB_Glaciers_R23p2-5.5km'!U208</f>
        <v>-3.0673000000000008</v>
      </c>
      <c r="V208" s="170">
        <f>U208+'(3) MB_Glaciers_R23p2-5.5km'!V208</f>
        <v>-3.1672000000000007</v>
      </c>
      <c r="W208" s="170">
        <f>V208+'(3) MB_Glaciers_R23p2-5.5km'!W208</f>
        <v>-3.2469200000000007</v>
      </c>
      <c r="X208" s="170">
        <f>W208+'(3) MB_Glaciers_R23p2-5.5km'!X208</f>
        <v>-3.3464600000000009</v>
      </c>
      <c r="Y208" s="170">
        <f>X208+'(3) MB_Glaciers_R23p2-5.5km'!Y208</f>
        <v>-3.6158100000000011</v>
      </c>
      <c r="Z208" s="170">
        <f>Y208+'(3) MB_Glaciers_R23p2-5.5km'!Z208</f>
        <v>-4.1054700000000013</v>
      </c>
      <c r="AA208" s="170">
        <f>Z208+'(3) MB_Glaciers_R23p2-5.5km'!AA208</f>
        <v>-4.3654400000000013</v>
      </c>
      <c r="AB208" s="170">
        <f>AA208+'(3) MB_Glaciers_R23p2-5.5km'!AB208</f>
        <v>-4.5357100000000017</v>
      </c>
      <c r="AC208" s="170">
        <f>AB208+'(3) MB_Glaciers_R23p2-5.5km'!AC208</f>
        <v>-4.9149700000000021</v>
      </c>
      <c r="AD208" s="170">
        <f>AC208+'(3) MB_Glaciers_R23p2-5.5km'!AD208</f>
        <v>-5.3032600000000016</v>
      </c>
      <c r="AE208" s="170">
        <f>AD208+'(3) MB_Glaciers_R23p2-5.5km'!AE208</f>
        <v>-5.5949500000000016</v>
      </c>
      <c r="AF208" s="170">
        <f>AE208+'(3) MB_Glaciers_R23p2-5.5km'!AF208</f>
        <v>-5.9647700000000015</v>
      </c>
      <c r="AG208" s="170">
        <f>AF208+'(3) MB_Glaciers_R23p2-5.5km'!AG208</f>
        <v>-6.2747800000000016</v>
      </c>
      <c r="AH208" s="170">
        <f>AG208+'(3) MB_Glaciers_R23p2-5.5km'!AH208</f>
        <v>-6.3550500000000012</v>
      </c>
      <c r="AI208" s="170">
        <f>AH208+'(3) MB_Glaciers_R23p2-5.5km'!AI208</f>
        <v>-6.7343000000000011</v>
      </c>
      <c r="AJ208" s="170">
        <f>AI208+'(3) MB_Glaciers_R23p2-5.5km'!AJ208</f>
        <v>-7.0850500000000007</v>
      </c>
      <c r="AK208" s="170">
        <f>AJ208+'(3) MB_Glaciers_R23p2-5.5km'!AK208</f>
        <v>-7.4640100000000009</v>
      </c>
      <c r="AL208" s="170">
        <f>AK208+'(3) MB_Glaciers_R23p2-5.5km'!AL208</f>
        <v>-7.8421200000000013</v>
      </c>
      <c r="AM208" s="170">
        <f>AL208+'(3) MB_Glaciers_R23p2-5.5km'!AM208</f>
        <v>-8.2005000000000017</v>
      </c>
      <c r="AN208" s="170">
        <f>AM208+'(3) MB_Glaciers_R23p2-5.5km'!AN208</f>
        <v>-8.5078800000000019</v>
      </c>
      <c r="AO208" s="170">
        <f>AN208+'(3) MB_Glaciers_R23p2-5.5km'!AO208</f>
        <v>-9.0388500000000018</v>
      </c>
      <c r="AP208" s="170">
        <f>AO208+'(3) MB_Glaciers_R23p2-5.5km'!AP208</f>
        <v>-9.4514900000000015</v>
      </c>
      <c r="AQ208" s="170">
        <f>AP208+'(3) MB_Glaciers_R23p2-5.5km'!AQ208</f>
        <v>-9.8948300000000007</v>
      </c>
      <c r="AR208" s="170">
        <f>AQ208+'(3) MB_Glaciers_R23p2-5.5km'!AR208</f>
        <v>-10.337210000000001</v>
      </c>
      <c r="AS208" s="170">
        <f>AR208+'(3) MB_Glaciers_R23p2-5.5km'!AS208</f>
        <v>-10.64939</v>
      </c>
      <c r="AT208" s="170">
        <f>AS208+'(3) MB_Glaciers_R23p2-5.5km'!AT208</f>
        <v>-10.932030000000001</v>
      </c>
      <c r="AU208" s="170">
        <f>AT208+'(3) MB_Glaciers_R23p2-5.5km'!AU208</f>
        <v>-11.34552</v>
      </c>
      <c r="AV208" s="170">
        <f>AU208+'(3) MB_Glaciers_R23p2-5.5km'!AV208</f>
        <v>-11.760350000000001</v>
      </c>
      <c r="AW208" s="2">
        <f>AV208+'(3) MB_Glaciers_R23p2-5.5km'!AW208</f>
        <v>-11.77505</v>
      </c>
      <c r="BB208" s="2">
        <f>SQRT('(5) year_D_R23p2-5.5km'!BN206^2+'(5) year_D_R23p2-5.5km'!$M206^2)</f>
        <v>2.3858795122330308E-2</v>
      </c>
      <c r="BC208" s="2">
        <f>SQRT(SUMSQ('(3) MB_Glaciers_R23p2-5.5km'!$BD208:BE208))</f>
        <v>3.3250775321595372E-2</v>
      </c>
      <c r="BD208" s="2">
        <f>SQRT(SUMSQ('(3) MB_Glaciers_R23p2-5.5km'!$BD208:BF208))</f>
        <v>4.0151945930770441E-2</v>
      </c>
      <c r="BE208" s="2">
        <f>SQRT(SUMSQ('(3) MB_Glaciers_R23p2-5.5km'!$BD208:BG208))</f>
        <v>4.573991230537551E-2</v>
      </c>
      <c r="BF208" s="2">
        <f>SQRT(SUMSQ('(3) MB_Glaciers_R23p2-5.5km'!$BD208:BH208))</f>
        <v>5.0479443307794324E-2</v>
      </c>
      <c r="BG208" s="2">
        <f>SQRT(SUMSQ('(3) MB_Glaciers_R23p2-5.5km'!$BD208:BI208))</f>
        <v>5.4615129038416317E-2</v>
      </c>
      <c r="BH208" s="2">
        <f>SQRT(SUMSQ('(3) MB_Glaciers_R23p2-5.5km'!$BD208:BJ208))</f>
        <v>5.8296282448544248E-2</v>
      </c>
      <c r="BI208" s="2">
        <f>SQRT(SUMSQ('(3) MB_Glaciers_R23p2-5.5km'!$BD208:BK208))</f>
        <v>6.1623104579593614E-2</v>
      </c>
      <c r="BJ208" s="2">
        <f>SQRT(SUMSQ('(3) MB_Glaciers_R23p2-5.5km'!$BD208:BL208))</f>
        <v>6.4669320341591924E-2</v>
      </c>
      <c r="BK208" s="2">
        <f>SQRT(SUMSQ('(3) MB_Glaciers_R23p2-5.5km'!$BD208:BM208))</f>
        <v>6.7488797193154218E-2</v>
      </c>
      <c r="BL208" s="2">
        <f>SQRT(SUMSQ('(3) MB_Glaciers_R23p2-5.5km'!$BD208:BN208))</f>
        <v>7.0126603332474335E-2</v>
      </c>
      <c r="BM208" s="2">
        <f>SQRT(SUMSQ('(3) MB_Glaciers_R23p2-5.5km'!$BD208:BO208))</f>
        <v>7.2621631829281497E-2</v>
      </c>
      <c r="BN208" s="2">
        <f>SQRT(SUMSQ('(3) MB_Glaciers_R23p2-5.5km'!$BD208:BP208))</f>
        <v>7.5006174972603895E-2</v>
      </c>
      <c r="BO208" s="2">
        <f>SQRT(SUMSQ('(3) MB_Glaciers_R23p2-5.5km'!$BD208:BQ208))</f>
        <v>7.7308621405045616E-2</v>
      </c>
      <c r="BP208" s="2">
        <f>SQRT(SUMSQ('(3) MB_Glaciers_R23p2-5.5km'!$BD208:BR208))</f>
        <v>7.9311375319920704E-2</v>
      </c>
      <c r="BQ208" s="2">
        <f>SQRT(SUMSQ('(3) MB_Glaciers_R23p2-5.5km'!$BD208:BS208))</f>
        <v>8.0914408752524411E-2</v>
      </c>
      <c r="BR208" s="2">
        <f>SQRT(SUMSQ('(3) MB_Glaciers_R23p2-5.5km'!$BD208:BT208))</f>
        <v>8.2628775399450544E-2</v>
      </c>
      <c r="BS208" s="2">
        <f>SQRT(SUMSQ('(3) MB_Glaciers_R23p2-5.5km'!$BD208:BU208))</f>
        <v>8.435490737300573E-2</v>
      </c>
      <c r="BT208" s="2">
        <f>SQRT(SUMSQ('(3) MB_Glaciers_R23p2-5.5km'!$BD208:BV208))</f>
        <v>8.6010089989640895E-2</v>
      </c>
      <c r="BU208" s="2">
        <f>SQRT(SUMSQ('(3) MB_Glaciers_R23p2-5.5km'!$BD208:BW208))</f>
        <v>8.7618641886904547E-2</v>
      </c>
      <c r="BV208" s="2">
        <f>SQRT(SUMSQ('(3) MB_Glaciers_R23p2-5.5km'!$BD208:BX208))</f>
        <v>8.9190005489494725E-2</v>
      </c>
      <c r="BW208" s="2">
        <f>SQRT(SUMSQ('(3) MB_Glaciers_R23p2-5.5km'!$BD208:BY208))</f>
        <v>9.0719645693624298E-2</v>
      </c>
      <c r="BX208" s="2">
        <f>SQRT(SUMSQ('(3) MB_Glaciers_R23p2-5.5km'!$BD208:BZ208))</f>
        <v>9.2201985392031005E-2</v>
      </c>
      <c r="BY208" s="2">
        <f>SQRT(SUMSQ('(3) MB_Glaciers_R23p2-5.5km'!$BD208:CA208))</f>
        <v>9.3689633333132974E-2</v>
      </c>
      <c r="BZ208" s="2">
        <f>SQRT(SUMSQ('(3) MB_Glaciers_R23p2-5.5km'!$BD208:CB208))</f>
        <v>9.5181140818137333E-2</v>
      </c>
      <c r="CA208" s="2">
        <f>SQRT(SUMSQ('(3) MB_Glaciers_R23p2-5.5km'!$BD208:CC208))</f>
        <v>9.6676785303924984E-2</v>
      </c>
      <c r="CB208" s="2">
        <f>SQRT(SUMSQ('(3) MB_Glaciers_R23p2-5.5km'!$BD208:CD208))</f>
        <v>9.8054224468543422E-2</v>
      </c>
      <c r="CC208" s="2">
        <f>SQRT(SUMSQ('(3) MB_Glaciers_R23p2-5.5km'!$BD208:CE208))</f>
        <v>9.9343372825142467E-2</v>
      </c>
      <c r="CD208" s="2">
        <f>SQRT(SUMSQ('(3) MB_Glaciers_R23p2-5.5km'!$BD208:CF208))</f>
        <v>0.1009000845656355</v>
      </c>
      <c r="CE208" s="2">
        <f>SQRT(SUMSQ('(3) MB_Glaciers_R23p2-5.5km'!$BD208:CG208))</f>
        <v>0.10226405921431893</v>
      </c>
      <c r="CF208" s="2">
        <f>SQRT(SUMSQ('(3) MB_Glaciers_R23p2-5.5km'!$BD208:CH208))</f>
        <v>0.10361928473386975</v>
      </c>
      <c r="CG208" s="2">
        <f>SQRT(SUMSQ('(3) MB_Glaciers_R23p2-5.5km'!$BD208:CI208))</f>
        <v>0.10498285827915495</v>
      </c>
      <c r="CH208" s="2">
        <f>SQRT(SUMSQ('(3) MB_Glaciers_R23p2-5.5km'!$BD208:CJ208))</f>
        <v>0.10625008826113046</v>
      </c>
      <c r="CI208" s="2">
        <f>SQRT(SUMSQ('(3) MB_Glaciers_R23p2-5.5km'!$BD208:CK208))</f>
        <v>0.10762499060584363</v>
      </c>
      <c r="CJ208" s="2">
        <f>SQRT(SUMSQ('(3) MB_Glaciers_R23p2-5.5km'!$BD208:CL208))</f>
        <v>0.1088420076234787</v>
      </c>
      <c r="CK208" s="2">
        <f>SQRT(SUMSQ('(3) MB_Glaciers_R23p2-5.5km'!$BD208:CM208))</f>
        <v>0.10999043575111959</v>
      </c>
      <c r="CL208" s="2">
        <f>SQRT(SUMSQ('(3) MB_Glaciers_R23p2-5.5km'!$BD208:CN208))</f>
        <v>0.11114655989986488</v>
      </c>
      <c r="CM208" s="2">
        <f>SQRT(SUMSQ('(3) MB_Glaciers_R23p2-5.5km'!$BD208:CO208))</f>
        <v>0.11222836714340778</v>
      </c>
      <c r="CN208" s="2">
        <f>SQRT(SUMSQ('(3) MB_Glaciers_R23p2-5.5km'!$BD208:CP208))</f>
        <v>0.11355072498954291</v>
      </c>
      <c r="CO208" s="2">
        <f>SQRT(SUMSQ('(3) MB_Glaciers_R23p2-5.5km'!$BD208:CQ208))</f>
        <v>0.11500691690067072</v>
      </c>
      <c r="CP208" s="2">
        <f>SQRT(SUMSQ('(3) MB_Glaciers_R23p2-5.5km'!$BD208:CR208))</f>
        <v>0.1165187378270669</v>
      </c>
      <c r="CQ208" s="2">
        <f>SQRT(SUMSQ('(3) MB_Glaciers_R23p2-5.5km'!$BD208:CS208))</f>
        <v>0.11791030502370292</v>
      </c>
      <c r="CR208" s="2">
        <f>SQRT(SUMSQ('(3) MB_Glaciers_R23p2-5.5km'!$BD208:CT208))</f>
        <v>0.11927785573578786</v>
      </c>
      <c r="CS208" s="2">
        <f>SQRT(SUMSQ('(3) MB_Glaciers_R23p2-5.5km'!$BD208:CU208))</f>
        <v>0.12067045514351737</v>
      </c>
      <c r="CT208" s="2">
        <f>SQRT(SUMSQ('(3) MB_Glaciers_R23p2-5.5km'!$BD208:CV208))</f>
        <v>0.12212563573304354</v>
      </c>
      <c r="CU208" s="2">
        <f>SQRT(SUMSQ('(3) MB_Glaciers_R23p2-5.5km'!$BD208:CW208))</f>
        <v>0.12370068704054438</v>
      </c>
      <c r="CV208" s="2">
        <f>SQRT(SUMSQ('(3) MB_Glaciers_R23p2-5.5km'!$BD208:CX208))</f>
        <v>0.12523545200385289</v>
      </c>
    </row>
    <row r="209" spans="1:100" x14ac:dyDescent="0.2">
      <c r="A209" s="169" t="s">
        <v>343</v>
      </c>
      <c r="B209" s="3" t="s">
        <v>177</v>
      </c>
      <c r="C209" s="170">
        <f>'(3) MB_Glaciers_R23p2-5.5km'!C209</f>
        <v>0.22</v>
      </c>
      <c r="D209" s="170">
        <f>C209+'(3) MB_Glaciers_R23p2-5.5km'!D209</f>
        <v>0.36</v>
      </c>
      <c r="E209" s="170">
        <f>D209+'(3) MB_Glaciers_R23p2-5.5km'!E209</f>
        <v>0.39999999999999997</v>
      </c>
      <c r="F209" s="170">
        <f>E209+'(3) MB_Glaciers_R23p2-5.5km'!F209</f>
        <v>0.5</v>
      </c>
      <c r="G209" s="170">
        <f>F209+'(3) MB_Glaciers_R23p2-5.5km'!G209</f>
        <v>0.5</v>
      </c>
      <c r="H209" s="170">
        <f>G209+'(3) MB_Glaciers_R23p2-5.5km'!H209</f>
        <v>0.45</v>
      </c>
      <c r="I209" s="170">
        <f>H209+'(3) MB_Glaciers_R23p2-5.5km'!I209</f>
        <v>0.46</v>
      </c>
      <c r="J209" s="170">
        <f>I209+'(3) MB_Glaciers_R23p2-5.5km'!J209</f>
        <v>0.34</v>
      </c>
      <c r="K209" s="170">
        <f>J209+'(3) MB_Glaciers_R23p2-5.5km'!K209</f>
        <v>0.22000000000000003</v>
      </c>
      <c r="L209" s="170">
        <f>K209+'(3) MB_Glaciers_R23p2-5.5km'!L209</f>
        <v>-0.06</v>
      </c>
      <c r="M209" s="170">
        <f>L209+'(3) MB_Glaciers_R23p2-5.5km'!M209</f>
        <v>-0.39</v>
      </c>
      <c r="N209" s="170">
        <f>M209+'(3) MB_Glaciers_R23p2-5.5km'!N209</f>
        <v>-0.54</v>
      </c>
      <c r="O209" s="170">
        <f>N209+'(3) MB_Glaciers_R23p2-5.5km'!O209</f>
        <v>-0.38</v>
      </c>
      <c r="P209" s="170">
        <f>O209+'(3) MB_Glaciers_R23p2-5.5km'!P209</f>
        <v>-0.37</v>
      </c>
      <c r="Q209" s="170">
        <f>P209+'(3) MB_Glaciers_R23p2-5.5km'!Q209</f>
        <v>-0.43</v>
      </c>
      <c r="R209" s="170">
        <f>Q209+'(3) MB_Glaciers_R23p2-5.5km'!R209</f>
        <v>-0.37078</v>
      </c>
      <c r="S209" s="170">
        <f>R209+'(3) MB_Glaciers_R23p2-5.5km'!S209</f>
        <v>-0.59211000000000003</v>
      </c>
      <c r="T209" s="170">
        <f>S209+'(3) MB_Glaciers_R23p2-5.5km'!T209</f>
        <v>-1.00251</v>
      </c>
      <c r="U209" s="170">
        <f>T209+'(3) MB_Glaciers_R23p2-5.5km'!U209</f>
        <v>-1.3106200000000001</v>
      </c>
      <c r="V209" s="170">
        <f>U209+'(3) MB_Glaciers_R23p2-5.5km'!V209</f>
        <v>-1.3591000000000002</v>
      </c>
      <c r="W209" s="170">
        <f>V209+'(3) MB_Glaciers_R23p2-5.5km'!W209</f>
        <v>-1.2479500000000001</v>
      </c>
      <c r="X209" s="170">
        <f>W209+'(3) MB_Glaciers_R23p2-5.5km'!X209</f>
        <v>-1.3175700000000001</v>
      </c>
      <c r="Y209" s="170">
        <f>X209+'(3) MB_Glaciers_R23p2-5.5km'!Y209</f>
        <v>-1.5579600000000002</v>
      </c>
      <c r="Z209" s="170">
        <f>Y209+'(3) MB_Glaciers_R23p2-5.5km'!Z209</f>
        <v>-2.0682200000000002</v>
      </c>
      <c r="AA209" s="170">
        <f>Z209+'(3) MB_Glaciers_R23p2-5.5km'!AA209</f>
        <v>-2.2883599999999999</v>
      </c>
      <c r="AB209" s="170">
        <f>AA209+'(3) MB_Glaciers_R23p2-5.5km'!AB209</f>
        <v>-2.4483799999999998</v>
      </c>
      <c r="AC209" s="170">
        <f>AB209+'(3) MB_Glaciers_R23p2-5.5km'!AC209</f>
        <v>-2.8082699999999998</v>
      </c>
      <c r="AD209" s="170">
        <f>AC209+'(3) MB_Glaciers_R23p2-5.5km'!AD209</f>
        <v>-3.2169699999999999</v>
      </c>
      <c r="AE209" s="170">
        <f>AD209+'(3) MB_Glaciers_R23p2-5.5km'!AE209</f>
        <v>-3.5057199999999997</v>
      </c>
      <c r="AF209" s="170">
        <f>AE209+'(3) MB_Glaciers_R23p2-5.5km'!AF209</f>
        <v>-3.8445099999999996</v>
      </c>
      <c r="AG209" s="170">
        <f>AF209+'(3) MB_Glaciers_R23p2-5.5km'!AG209</f>
        <v>-4.1733399999999996</v>
      </c>
      <c r="AH209" s="170">
        <f>AG209+'(3) MB_Glaciers_R23p2-5.5km'!AH209</f>
        <v>-4.1622199999999996</v>
      </c>
      <c r="AI209" s="170">
        <f>AH209+'(3) MB_Glaciers_R23p2-5.5km'!AI209</f>
        <v>-4.6211399999999996</v>
      </c>
      <c r="AJ209" s="170">
        <f>AI209+'(3) MB_Glaciers_R23p2-5.5km'!AJ209</f>
        <v>-5.0100999999999996</v>
      </c>
      <c r="AK209" s="170">
        <f>AJ209+'(3) MB_Glaciers_R23p2-5.5km'!AK209</f>
        <v>-5.3990999999999998</v>
      </c>
      <c r="AL209" s="170">
        <f>AK209+'(3) MB_Glaciers_R23p2-5.5km'!AL209</f>
        <v>-5.8467000000000002</v>
      </c>
      <c r="AM209" s="170">
        <f>AL209+'(3) MB_Glaciers_R23p2-5.5km'!AM209</f>
        <v>-6.1445300000000005</v>
      </c>
      <c r="AN209" s="170">
        <f>AM209+'(3) MB_Glaciers_R23p2-5.5km'!AN209</f>
        <v>-6.4925900000000007</v>
      </c>
      <c r="AO209" s="170">
        <f>AN209+'(3) MB_Glaciers_R23p2-5.5km'!AO209</f>
        <v>-7.0287900000000008</v>
      </c>
      <c r="AP209" s="170">
        <f>AO209+'(3) MB_Glaciers_R23p2-5.5km'!AP209</f>
        <v>-7.4357500000000005</v>
      </c>
      <c r="AQ209" s="170">
        <f>AP209+'(3) MB_Glaciers_R23p2-5.5km'!AQ209</f>
        <v>-7.9034800000000009</v>
      </c>
      <c r="AR209" s="170">
        <f>AQ209+'(3) MB_Glaciers_R23p2-5.5km'!AR209</f>
        <v>-8.3019700000000007</v>
      </c>
      <c r="AS209" s="170">
        <f>AR209+'(3) MB_Glaciers_R23p2-5.5km'!AS209</f>
        <v>-8.6103700000000014</v>
      </c>
      <c r="AT209" s="170">
        <f>AS209+'(3) MB_Glaciers_R23p2-5.5km'!AT209</f>
        <v>-8.8577500000000011</v>
      </c>
      <c r="AU209" s="170">
        <f>AT209+'(3) MB_Glaciers_R23p2-5.5km'!AU209</f>
        <v>-9.2360900000000008</v>
      </c>
      <c r="AV209" s="170">
        <f>AU209+'(3) MB_Glaciers_R23p2-5.5km'!AV209</f>
        <v>-9.67319</v>
      </c>
      <c r="AW209" s="2">
        <f>AV209+'(3) MB_Glaciers_R23p2-5.5km'!AW209</f>
        <v>-9.6821099999999998</v>
      </c>
      <c r="BB209" s="2">
        <f>SQRT('(5) year_D_R23p2-5.5km'!BN207^2+'(5) year_D_R23p2-5.5km'!$M207^2)</f>
        <v>1.734570976994915E-2</v>
      </c>
      <c r="BC209" s="2">
        <f>SQRT(SUMSQ('(3) MB_Glaciers_R23p2-5.5km'!$BD209:BE209))</f>
        <v>2.3977518661208039E-2</v>
      </c>
      <c r="BD209" s="2">
        <f>SQRT(SUMSQ('(3) MB_Glaciers_R23p2-5.5km'!$BD209:BF209))</f>
        <v>2.8721794219579544E-2</v>
      </c>
      <c r="BE209" s="2">
        <f>SQRT(SUMSQ('(3) MB_Glaciers_R23p2-5.5km'!$BD209:BG209))</f>
        <v>3.2461774355338729E-2</v>
      </c>
      <c r="BF209" s="2">
        <f>SQRT(SUMSQ('(3) MB_Glaciers_R23p2-5.5km'!$BD209:BH209))</f>
        <v>3.5549342997029484E-2</v>
      </c>
      <c r="BG209" s="2">
        <f>SQRT(SUMSQ('(3) MB_Glaciers_R23p2-5.5km'!$BD209:BI209))</f>
        <v>3.8174522330237409E-2</v>
      </c>
      <c r="BH209" s="2">
        <f>SQRT(SUMSQ('(3) MB_Glaciers_R23p2-5.5km'!$BD209:BJ209))</f>
        <v>4.0451874047618283E-2</v>
      </c>
      <c r="BI209" s="2">
        <f>SQRT(SUMSQ('(3) MB_Glaciers_R23p2-5.5km'!$BD209:BK209))</f>
        <v>4.2458818379914449E-2</v>
      </c>
      <c r="BJ209" s="2">
        <f>SQRT(SUMSQ('(3) MB_Glaciers_R23p2-5.5km'!$BD209:BL209))</f>
        <v>4.425109500582864E-2</v>
      </c>
      <c r="BK209" s="2">
        <f>SQRT(SUMSQ('(3) MB_Glaciers_R23p2-5.5km'!$BD209:BM209))</f>
        <v>4.5872437450487698E-2</v>
      </c>
      <c r="BL209" s="2">
        <f>SQRT(SUMSQ('(3) MB_Glaciers_R23p2-5.5km'!$BD209:BN209))</f>
        <v>4.7356818500644333E-2</v>
      </c>
      <c r="BM209" s="2">
        <f>SQRT(SUMSQ('(3) MB_Glaciers_R23p2-5.5km'!$BD209:BO209))</f>
        <v>4.8733925586163539E-2</v>
      </c>
      <c r="BN209" s="2">
        <f>SQRT(SUMSQ('(3) MB_Glaciers_R23p2-5.5km'!$BD209:BP209))</f>
        <v>5.0029526550401389E-2</v>
      </c>
      <c r="BO209" s="2">
        <f>SQRT(SUMSQ('(3) MB_Glaciers_R23p2-5.5km'!$BD209:BQ209))</f>
        <v>5.1266511650063615E-2</v>
      </c>
      <c r="BP209" s="2">
        <f>SQRT(SUMSQ('(3) MB_Glaciers_R23p2-5.5km'!$BD209:BR209))</f>
        <v>5.24658574538273E-2</v>
      </c>
      <c r="BQ209" s="2">
        <f>SQRT(SUMSQ('(3) MB_Glaciers_R23p2-5.5km'!$BD209:BS209))</f>
        <v>5.3783603611347645E-2</v>
      </c>
      <c r="BR209" s="2">
        <f>SQRT(SUMSQ('(3) MB_Glaciers_R23p2-5.5km'!$BD209:BT209))</f>
        <v>5.5082534140764375E-2</v>
      </c>
      <c r="BS209" s="2">
        <f>SQRT(SUMSQ('(3) MB_Glaciers_R23p2-5.5km'!$BD209:BU209))</f>
        <v>5.6231285270873281E-2</v>
      </c>
      <c r="BT209" s="2">
        <f>SQRT(SUMSQ('(3) MB_Glaciers_R23p2-5.5km'!$BD209:BV209))</f>
        <v>5.7197968883699407E-2</v>
      </c>
      <c r="BU209" s="2">
        <f>SQRT(SUMSQ('(3) MB_Glaciers_R23p2-5.5km'!$BD209:BW209))</f>
        <v>5.8173543999944913E-2</v>
      </c>
      <c r="BV209" s="2">
        <f>SQRT(SUMSQ('(3) MB_Glaciers_R23p2-5.5km'!$BD209:BX209))</f>
        <v>5.9125934437234545E-2</v>
      </c>
      <c r="BW209" s="2">
        <f>SQRT(SUMSQ('(3) MB_Glaciers_R23p2-5.5km'!$BD209:BY209))</f>
        <v>6.0116353696098482E-2</v>
      </c>
      <c r="BX209" s="2">
        <f>SQRT(SUMSQ('(3) MB_Glaciers_R23p2-5.5km'!$BD209:BZ209))</f>
        <v>6.1183162774437444E-2</v>
      </c>
      <c r="BY209" s="2">
        <f>SQRT(SUMSQ('(3) MB_Glaciers_R23p2-5.5km'!$BD209:CA209))</f>
        <v>6.2223920019296185E-2</v>
      </c>
      <c r="BZ209" s="2">
        <f>SQRT(SUMSQ('(3) MB_Glaciers_R23p2-5.5km'!$BD209:CB209))</f>
        <v>6.3244097023566204E-2</v>
      </c>
      <c r="CA209" s="2">
        <f>SQRT(SUMSQ('(3) MB_Glaciers_R23p2-5.5km'!$BD209:CC209))</f>
        <v>6.4234844427876248E-2</v>
      </c>
      <c r="CB209" s="2">
        <f>SQRT(SUMSQ('(3) MB_Glaciers_R23p2-5.5km'!$BD209:CD209))</f>
        <v>6.5166334202127377E-2</v>
      </c>
      <c r="CC209" s="2">
        <f>SQRT(SUMSQ('(3) MB_Glaciers_R23p2-5.5km'!$BD209:CE209))</f>
        <v>6.6048724150501309E-2</v>
      </c>
      <c r="CD209" s="2">
        <f>SQRT(SUMSQ('(3) MB_Glaciers_R23p2-5.5km'!$BD209:CF209))</f>
        <v>6.6923894064050832E-2</v>
      </c>
      <c r="CE209" s="2">
        <f>SQRT(SUMSQ('(3) MB_Glaciers_R23p2-5.5km'!$BD209:CG209))</f>
        <v>6.779461846202757E-2</v>
      </c>
      <c r="CF209" s="2">
        <f>SQRT(SUMSQ('(3) MB_Glaciers_R23p2-5.5km'!$BD209:CH209))</f>
        <v>6.8664297704186542E-2</v>
      </c>
      <c r="CG209" s="2">
        <f>SQRT(SUMSQ('(3) MB_Glaciers_R23p2-5.5km'!$BD209:CI209))</f>
        <v>6.9525963394015441E-2</v>
      </c>
      <c r="CH209" s="2">
        <f>SQRT(SUMSQ('(3) MB_Glaciers_R23p2-5.5km'!$BD209:CJ209))</f>
        <v>7.0371807712859613E-2</v>
      </c>
      <c r="CI209" s="2">
        <f>SQRT(SUMSQ('(3) MB_Glaciers_R23p2-5.5km'!$BD209:CK209))</f>
        <v>7.1205485704335464E-2</v>
      </c>
      <c r="CJ209" s="2">
        <f>SQRT(SUMSQ('(3) MB_Glaciers_R23p2-5.5km'!$BD209:CL209))</f>
        <v>7.1997465721141421E-2</v>
      </c>
      <c r="CK209" s="2">
        <f>SQRT(SUMSQ('(3) MB_Glaciers_R23p2-5.5km'!$BD209:CM209))</f>
        <v>7.2712335382532842E-2</v>
      </c>
      <c r="CL209" s="2">
        <f>SQRT(SUMSQ('(3) MB_Glaciers_R23p2-5.5km'!$BD209:CN209))</f>
        <v>7.3428751491511429E-2</v>
      </c>
      <c r="CM209" s="2">
        <f>SQRT(SUMSQ('(3) MB_Glaciers_R23p2-5.5km'!$BD209:CO209))</f>
        <v>7.4141741813998685E-2</v>
      </c>
      <c r="CN209" s="2">
        <f>SQRT(SUMSQ('(3) MB_Glaciers_R23p2-5.5km'!$BD209:CP209))</f>
        <v>7.4764542038803339E-2</v>
      </c>
      <c r="CO209" s="2">
        <f>SQRT(SUMSQ('(3) MB_Glaciers_R23p2-5.5km'!$BD209:CQ209))</f>
        <v>7.541245937538929E-2</v>
      </c>
      <c r="CP209" s="2">
        <f>SQRT(SUMSQ('(3) MB_Glaciers_R23p2-5.5km'!$BD209:CR209))</f>
        <v>7.6087011193727738E-2</v>
      </c>
      <c r="CQ209" s="2">
        <f>SQRT(SUMSQ('(3) MB_Glaciers_R23p2-5.5km'!$BD209:CS209))</f>
        <v>7.6791089658258219E-2</v>
      </c>
      <c r="CR209" s="2">
        <f>SQRT(SUMSQ('(3) MB_Glaciers_R23p2-5.5km'!$BD209:CT209))</f>
        <v>7.7483343613042113E-2</v>
      </c>
      <c r="CS209" s="2">
        <f>SQRT(SUMSQ('(3) MB_Glaciers_R23p2-5.5km'!$BD209:CU209))</f>
        <v>7.8125394246200561E-2</v>
      </c>
      <c r="CT209" s="2">
        <f>SQRT(SUMSQ('(3) MB_Glaciers_R23p2-5.5km'!$BD209:CV209))</f>
        <v>7.8801668929685473E-2</v>
      </c>
      <c r="CU209" s="2">
        <f>SQRT(SUMSQ('(3) MB_Glaciers_R23p2-5.5km'!$BD209:CW209))</f>
        <v>7.9436785805756041E-2</v>
      </c>
      <c r="CV209" s="2">
        <f>SQRT(SUMSQ('(3) MB_Glaciers_R23p2-5.5km'!$BD209:CX209))</f>
        <v>8.013793286607182E-2</v>
      </c>
    </row>
    <row r="210" spans="1:100" x14ac:dyDescent="0.2">
      <c r="A210" s="169" t="s">
        <v>344</v>
      </c>
      <c r="B210" s="3" t="s">
        <v>177</v>
      </c>
      <c r="C210" s="170">
        <f>'(3) MB_Glaciers_R23p2-5.5km'!C210</f>
        <v>0.23</v>
      </c>
      <c r="D210" s="170">
        <f>C210+'(3) MB_Glaciers_R23p2-5.5km'!D210</f>
        <v>0.34</v>
      </c>
      <c r="E210" s="170">
        <f>D210+'(3) MB_Glaciers_R23p2-5.5km'!E210</f>
        <v>0.43000000000000005</v>
      </c>
      <c r="F210" s="170">
        <f>E210+'(3) MB_Glaciers_R23p2-5.5km'!F210</f>
        <v>0.54</v>
      </c>
      <c r="G210" s="170">
        <f>F210+'(3) MB_Glaciers_R23p2-5.5km'!G210</f>
        <v>0.57000000000000006</v>
      </c>
      <c r="H210" s="170">
        <f>G210+'(3) MB_Glaciers_R23p2-5.5km'!H210</f>
        <v>0.60000000000000009</v>
      </c>
      <c r="I210" s="170">
        <f>H210+'(3) MB_Glaciers_R23p2-5.5km'!I210</f>
        <v>0.67000000000000015</v>
      </c>
      <c r="J210" s="170">
        <f>I210+'(3) MB_Glaciers_R23p2-5.5km'!J210</f>
        <v>0.63000000000000012</v>
      </c>
      <c r="K210" s="170">
        <f>J210+'(3) MB_Glaciers_R23p2-5.5km'!K210</f>
        <v>0.67000000000000015</v>
      </c>
      <c r="L210" s="170">
        <f>K210+'(3) MB_Glaciers_R23p2-5.5km'!L210</f>
        <v>0.52000000000000013</v>
      </c>
      <c r="M210" s="170">
        <f>L210+'(3) MB_Glaciers_R23p2-5.5km'!M210</f>
        <v>0.35000000000000014</v>
      </c>
      <c r="N210" s="170">
        <f>M210+'(3) MB_Glaciers_R23p2-5.5km'!N210</f>
        <v>0.26000000000000012</v>
      </c>
      <c r="O210" s="170">
        <f>N210+'(3) MB_Glaciers_R23p2-5.5km'!O210</f>
        <v>0.40000000000000013</v>
      </c>
      <c r="P210" s="170">
        <f>O210+'(3) MB_Glaciers_R23p2-5.5km'!P210</f>
        <v>0.47000000000000014</v>
      </c>
      <c r="Q210" s="170">
        <f>P210+'(3) MB_Glaciers_R23p2-5.5km'!Q210</f>
        <v>0.48015000000000019</v>
      </c>
      <c r="R210" s="170">
        <f>Q210+'(3) MB_Glaciers_R23p2-5.5km'!R210</f>
        <v>0.68030000000000013</v>
      </c>
      <c r="S210" s="170">
        <f>R210+'(3) MB_Glaciers_R23p2-5.5km'!S210</f>
        <v>0.55500000000000016</v>
      </c>
      <c r="T210" s="170">
        <f>S210+'(3) MB_Glaciers_R23p2-5.5km'!T210</f>
        <v>0.29425000000000018</v>
      </c>
      <c r="U210" s="170">
        <f>T210+'(3) MB_Glaciers_R23p2-5.5km'!U210</f>
        <v>0.13710000000000017</v>
      </c>
      <c r="V210" s="170">
        <f>U210+'(3) MB_Glaciers_R23p2-5.5km'!V210</f>
        <v>0.15495000000000017</v>
      </c>
      <c r="W210" s="170">
        <f>V210+'(3) MB_Glaciers_R23p2-5.5km'!W210</f>
        <v>0.18765000000000018</v>
      </c>
      <c r="X210" s="170">
        <f>W210+'(3) MB_Glaciers_R23p2-5.5km'!X210</f>
        <v>0.12760000000000019</v>
      </c>
      <c r="Y210" s="170">
        <f>X210+'(3) MB_Glaciers_R23p2-5.5km'!Y210</f>
        <v>-3.5199999999999815E-2</v>
      </c>
      <c r="Z210" s="170">
        <f>Y210+'(3) MB_Glaciers_R23p2-5.5km'!Z210</f>
        <v>-0.39319999999999977</v>
      </c>
      <c r="AA210" s="170">
        <f>Z210+'(3) MB_Glaciers_R23p2-5.5km'!AA210</f>
        <v>-0.4463999999999998</v>
      </c>
      <c r="AB210" s="170">
        <f>AA210+'(3) MB_Glaciers_R23p2-5.5km'!AB210</f>
        <v>-0.45479999999999976</v>
      </c>
      <c r="AC210" s="170">
        <f>AB210+'(3) MB_Glaciers_R23p2-5.5km'!AC210</f>
        <v>-0.63604999999999978</v>
      </c>
      <c r="AD210" s="170">
        <f>AC210+'(3) MB_Glaciers_R23p2-5.5km'!AD210</f>
        <v>-0.89924999999999977</v>
      </c>
      <c r="AE210" s="170">
        <f>AD210+'(3) MB_Glaciers_R23p2-5.5km'!AE210</f>
        <v>-1.0224499999999999</v>
      </c>
      <c r="AF210" s="170">
        <f>AE210+'(3) MB_Glaciers_R23p2-5.5km'!AF210</f>
        <v>-1.1657999999999999</v>
      </c>
      <c r="AG210" s="170">
        <f>AF210+'(3) MB_Glaciers_R23p2-5.5km'!AG210</f>
        <v>-1.2802</v>
      </c>
      <c r="AH210" s="170">
        <f>AG210+'(3) MB_Glaciers_R23p2-5.5km'!AH210</f>
        <v>-1.0854999999999999</v>
      </c>
      <c r="AI210" s="170">
        <f>AH210+'(3) MB_Glaciers_R23p2-5.5km'!AI210</f>
        <v>-1.33185</v>
      </c>
      <c r="AJ210" s="170">
        <f>AI210+'(3) MB_Glaciers_R23p2-5.5km'!AJ210</f>
        <v>-1.52925</v>
      </c>
      <c r="AK210" s="170">
        <f>AJ210+'(3) MB_Glaciers_R23p2-5.5km'!AK210</f>
        <v>-1.7377</v>
      </c>
      <c r="AL210" s="170">
        <f>AK210+'(3) MB_Glaciers_R23p2-5.5km'!AL210</f>
        <v>-1.9727999999999999</v>
      </c>
      <c r="AM210" s="170">
        <f>AL210+'(3) MB_Glaciers_R23p2-5.5km'!AM210</f>
        <v>-2.1530999999999998</v>
      </c>
      <c r="AN210" s="170">
        <f>AM210+'(3) MB_Glaciers_R23p2-5.5km'!AN210</f>
        <v>-2.3167</v>
      </c>
      <c r="AO210" s="170">
        <f>AN210+'(3) MB_Glaciers_R23p2-5.5km'!AO210</f>
        <v>-2.6652</v>
      </c>
      <c r="AP210" s="170">
        <f>AO210+'(3) MB_Glaciers_R23p2-5.5km'!AP210</f>
        <v>-3.03335</v>
      </c>
      <c r="AQ210" s="170">
        <f>AP210+'(3) MB_Glaciers_R23p2-5.5km'!AQ210</f>
        <v>-3.4156499999999999</v>
      </c>
      <c r="AR210" s="170">
        <f>AQ210+'(3) MB_Glaciers_R23p2-5.5km'!AR210</f>
        <v>-3.7996499999999997</v>
      </c>
      <c r="AS210" s="170">
        <f>AR210+'(3) MB_Glaciers_R23p2-5.5km'!AS210</f>
        <v>-4.0115499999999997</v>
      </c>
      <c r="AT210" s="170">
        <f>AS210+'(3) MB_Glaciers_R23p2-5.5km'!AT210</f>
        <v>-4.1495999999999995</v>
      </c>
      <c r="AU210" s="170">
        <f>AT210+'(3) MB_Glaciers_R23p2-5.5km'!AU210</f>
        <v>-4.4347999999999992</v>
      </c>
      <c r="AV210" s="170">
        <f>AU210+'(3) MB_Glaciers_R23p2-5.5km'!AV210</f>
        <v>-4.602549999999999</v>
      </c>
      <c r="AW210" s="2">
        <f>AV210+'(3) MB_Glaciers_R23p2-5.5km'!AW210</f>
        <v>-4.7862999999999989</v>
      </c>
      <c r="BB210" s="2">
        <f>SQRT('(5) year_D_R23p2-5.5km'!BN208^2+'(5) year_D_R23p2-5.5km'!$M208^2)</f>
        <v>0.16478362654624593</v>
      </c>
      <c r="BC210" s="2">
        <f>SQRT(SUMSQ('(3) MB_Glaciers_R23p2-5.5km'!$BD210:BE210))</f>
        <v>0.22404148426203269</v>
      </c>
      <c r="BD210" s="2">
        <f>SQRT(SUMSQ('(3) MB_Glaciers_R23p2-5.5km'!$BD210:BF210))</f>
        <v>0.26388862463909557</v>
      </c>
      <c r="BE210" s="2">
        <f>SQRT(SUMSQ('(3) MB_Glaciers_R23p2-5.5km'!$BD210:BG210))</f>
        <v>0.29330129679294459</v>
      </c>
      <c r="BF210" s="2">
        <f>SQRT(SUMSQ('(3) MB_Glaciers_R23p2-5.5km'!$BD210:BH210))</f>
        <v>0.31581501619482572</v>
      </c>
      <c r="BG210" s="2">
        <f>SQRT(SUMSQ('(3) MB_Glaciers_R23p2-5.5km'!$BD210:BI210))</f>
        <v>0.33344978154017607</v>
      </c>
      <c r="BH210" s="2">
        <f>SQRT(SUMSQ('(3) MB_Glaciers_R23p2-5.5km'!$BD210:BJ210))</f>
        <v>0.34747541997763681</v>
      </c>
      <c r="BI210" s="2">
        <f>SQRT(SUMSQ('(3) MB_Glaciers_R23p2-5.5km'!$BD210:BK210))</f>
        <v>0.35872991639551111</v>
      </c>
      <c r="BJ210" s="2">
        <f>SQRT(SUMSQ('(3) MB_Glaciers_R23p2-5.5km'!$BD210:BL210))</f>
        <v>0.3678891434987554</v>
      </c>
      <c r="BK210" s="2">
        <f>SQRT(SUMSQ('(3) MB_Glaciers_R23p2-5.5km'!$BD210:BM210))</f>
        <v>0.37543450195883876</v>
      </c>
      <c r="BL210" s="2">
        <f>SQRT(SUMSQ('(3) MB_Glaciers_R23p2-5.5km'!$BD210:BN210))</f>
        <v>0.3818099127050178</v>
      </c>
      <c r="BM210" s="2">
        <f>SQRT(SUMSQ('(3) MB_Glaciers_R23p2-5.5km'!$BD210:BO210))</f>
        <v>0.38737456477452348</v>
      </c>
      <c r="BN210" s="2">
        <f>SQRT(SUMSQ('(3) MB_Glaciers_R23p2-5.5km'!$BD210:BP210))</f>
        <v>0.392475806149924</v>
      </c>
      <c r="BO210" s="2">
        <f>SQRT(SUMSQ('(3) MB_Glaciers_R23p2-5.5km'!$BD210:BQ210))</f>
        <v>0.39736784685380394</v>
      </c>
      <c r="BP210" s="2">
        <f>SQRT(SUMSQ('(3) MB_Glaciers_R23p2-5.5km'!$BD210:BR210))</f>
        <v>0.40222898773166199</v>
      </c>
      <c r="BQ210" s="2">
        <f>SQRT(SUMSQ('(3) MB_Glaciers_R23p2-5.5km'!$BD210:BS210))</f>
        <v>0.40641120366904798</v>
      </c>
      <c r="BR210" s="2">
        <f>SQRT(SUMSQ('(3) MB_Glaciers_R23p2-5.5km'!$BD210:BT210))</f>
        <v>0.41124716526615102</v>
      </c>
      <c r="BS210" s="2">
        <f>SQRT(SUMSQ('(3) MB_Glaciers_R23p2-5.5km'!$BD210:BU210))</f>
        <v>0.41654903276335031</v>
      </c>
      <c r="BT210" s="2">
        <f>SQRT(SUMSQ('(3) MB_Glaciers_R23p2-5.5km'!$BD210:BV210))</f>
        <v>0.42162726882555096</v>
      </c>
      <c r="BU210" s="2">
        <f>SQRT(SUMSQ('(3) MB_Glaciers_R23p2-5.5km'!$BD210:BW210))</f>
        <v>0.42739469266202629</v>
      </c>
      <c r="BV210" s="2">
        <f>SQRT(SUMSQ('(3) MB_Glaciers_R23p2-5.5km'!$BD210:BX210))</f>
        <v>0.4385729830130688</v>
      </c>
      <c r="BW210" s="2">
        <f>SQRT(SUMSQ('(3) MB_Glaciers_R23p2-5.5km'!$BD210:BY210))</f>
        <v>0.45024110341718904</v>
      </c>
      <c r="BX210" s="2">
        <f>SQRT(SUMSQ('(3) MB_Glaciers_R23p2-5.5km'!$BD210:BZ210))</f>
        <v>0.46636293651285565</v>
      </c>
      <c r="BY210" s="2">
        <f>SQRT(SUMSQ('(3) MB_Glaciers_R23p2-5.5km'!$BD210:CA210))</f>
        <v>0.47990581851649566</v>
      </c>
      <c r="BZ210" s="2">
        <f>SQRT(SUMSQ('(3) MB_Glaciers_R23p2-5.5km'!$BD210:CB210))</f>
        <v>0.49126139898541599</v>
      </c>
      <c r="CA210" s="2">
        <f>SQRT(SUMSQ('(3) MB_Glaciers_R23p2-5.5km'!$BD210:CC210))</f>
        <v>0.49796520937812555</v>
      </c>
      <c r="CB210" s="2">
        <f>SQRT(SUMSQ('(3) MB_Glaciers_R23p2-5.5km'!$BD210:CD210))</f>
        <v>0.50420786308843479</v>
      </c>
      <c r="CC210" s="2">
        <f>SQRT(SUMSQ('(3) MB_Glaciers_R23p2-5.5km'!$BD210:CE210))</f>
        <v>0.51618429424234558</v>
      </c>
      <c r="CD210" s="2">
        <f>SQRT(SUMSQ('(3) MB_Glaciers_R23p2-5.5km'!$BD210:CF210))</f>
        <v>0.52483446511684806</v>
      </c>
      <c r="CE210" s="2">
        <f>SQRT(SUMSQ('(3) MB_Glaciers_R23p2-5.5km'!$BD210:CG210))</f>
        <v>0.52798337984009347</v>
      </c>
      <c r="CF210" s="2">
        <f>SQRT(SUMSQ('(3) MB_Glaciers_R23p2-5.5km'!$BD210:CH210))</f>
        <v>0.53117045447249878</v>
      </c>
      <c r="CG210" s="2">
        <f>SQRT(SUMSQ('(3) MB_Glaciers_R23p2-5.5km'!$BD210:CI210))</f>
        <v>0.53443032661763479</v>
      </c>
      <c r="CH210" s="2">
        <f>SQRT(SUMSQ('(3) MB_Glaciers_R23p2-5.5km'!$BD210:CJ210))</f>
        <v>0.53770165197820219</v>
      </c>
      <c r="CI210" s="2">
        <f>SQRT(SUMSQ('(3) MB_Glaciers_R23p2-5.5km'!$BD210:CK210))</f>
        <v>0.54091978657172779</v>
      </c>
      <c r="CJ210" s="2">
        <f>SQRT(SUMSQ('(3) MB_Glaciers_R23p2-5.5km'!$BD210:CL210))</f>
        <v>0.54326729047432465</v>
      </c>
      <c r="CK210" s="2">
        <f>SQRT(SUMSQ('(3) MB_Glaciers_R23p2-5.5km'!$BD210:CM210))</f>
        <v>0.54617354824445685</v>
      </c>
      <c r="CL210" s="2">
        <f>SQRT(SUMSQ('(3) MB_Glaciers_R23p2-5.5km'!$BD210:CN210))</f>
        <v>0.54894072510990188</v>
      </c>
      <c r="CM210" s="2">
        <f>SQRT(SUMSQ('(3) MB_Glaciers_R23p2-5.5km'!$BD210:CO210))</f>
        <v>0.55190058146043253</v>
      </c>
      <c r="CN210" s="2">
        <f>SQRT(SUMSQ('(3) MB_Glaciers_R23p2-5.5km'!$BD210:CP210))</f>
        <v>0.55611373265070563</v>
      </c>
      <c r="CO210" s="2">
        <f>SQRT(SUMSQ('(3) MB_Glaciers_R23p2-5.5km'!$BD210:CQ210))</f>
        <v>0.5628869255702319</v>
      </c>
      <c r="CP210" s="2">
        <f>SQRT(SUMSQ('(3) MB_Glaciers_R23p2-5.5km'!$BD210:CR210))</f>
        <v>0.57168575893626328</v>
      </c>
      <c r="CQ210" s="2">
        <f>SQRT(SUMSQ('(3) MB_Glaciers_R23p2-5.5km'!$BD210:CS210))</f>
        <v>0.58092358201635941</v>
      </c>
      <c r="CR210" s="2">
        <f>SQRT(SUMSQ('(3) MB_Glaciers_R23p2-5.5km'!$BD210:CT210))</f>
        <v>0.58508343274298835</v>
      </c>
      <c r="CS210" s="2">
        <f>SQRT(SUMSQ('(3) MB_Glaciers_R23p2-5.5km'!$BD210:CU210))</f>
        <v>0.58946219208958217</v>
      </c>
      <c r="CT210" s="2">
        <f>SQRT(SUMSQ('(3) MB_Glaciers_R23p2-5.5km'!$BD210:CV210))</f>
        <v>0.59325346625243569</v>
      </c>
      <c r="CU210" s="2">
        <f>SQRT(SUMSQ('(3) MB_Glaciers_R23p2-5.5km'!$BD210:CW210))</f>
        <v>0.59704780158516235</v>
      </c>
      <c r="CV210" s="2">
        <f>SQRT(SUMSQ('(3) MB_Glaciers_R23p2-5.5km'!$BD210:CX210))</f>
        <v>0.60115631760543364</v>
      </c>
    </row>
    <row r="211" spans="1:100" x14ac:dyDescent="0.2">
      <c r="A211" s="169" t="s">
        <v>158</v>
      </c>
      <c r="B211" s="3" t="s">
        <v>177</v>
      </c>
      <c r="C211" s="170">
        <f>'(3) MB_Glaciers_R23p2-5.5km'!C211</f>
        <v>0.25119999999999998</v>
      </c>
      <c r="D211" s="170">
        <f>C211+'(3) MB_Glaciers_R23p2-5.5km'!D211</f>
        <v>0.32240000000000002</v>
      </c>
      <c r="E211" s="170">
        <f>D211+'(3) MB_Glaciers_R23p2-5.5km'!E211</f>
        <v>0.41471160000000001</v>
      </c>
      <c r="F211" s="170">
        <f>E211+'(3) MB_Glaciers_R23p2-5.5km'!F211</f>
        <v>0.49813479999999999</v>
      </c>
      <c r="G211" s="170">
        <f>F211+'(3) MB_Glaciers_R23p2-5.5km'!G211</f>
        <v>0.54266959999999997</v>
      </c>
      <c r="H211" s="170">
        <f>G211+'(3) MB_Glaciers_R23p2-5.5km'!H211</f>
        <v>0.62831599999999999</v>
      </c>
      <c r="I211" s="170">
        <f>H211+'(3) MB_Glaciers_R23p2-5.5km'!I211</f>
        <v>0.73507400000000001</v>
      </c>
      <c r="J211" s="170">
        <f>I211+'(3) MB_Glaciers_R23p2-5.5km'!J211</f>
        <v>0.75294360000000005</v>
      </c>
      <c r="K211" s="170">
        <f>J211+'(3) MB_Glaciers_R23p2-5.5km'!K211</f>
        <v>0.8019248000000001</v>
      </c>
      <c r="L211" s="170">
        <f>K211+'(3) MB_Glaciers_R23p2-5.5km'!L211</f>
        <v>0.6720176000000001</v>
      </c>
      <c r="M211" s="170">
        <f>L211+'(3) MB_Glaciers_R23p2-5.5km'!M211</f>
        <v>0.58322200000000013</v>
      </c>
      <c r="N211" s="170">
        <f>M211+'(3) MB_Glaciers_R23p2-5.5km'!N211</f>
        <v>0.49553800000000015</v>
      </c>
      <c r="O211" s="170">
        <f>N211+'(3) MB_Glaciers_R23p2-5.5km'!O211</f>
        <v>0.55896560000000017</v>
      </c>
      <c r="P211" s="170">
        <f>O211+'(3) MB_Glaciers_R23p2-5.5km'!P211</f>
        <v>0.78350480000000022</v>
      </c>
      <c r="Q211" s="170">
        <f>P211+'(3) MB_Glaciers_R23p2-5.5km'!Q211</f>
        <v>0.78915560000000018</v>
      </c>
      <c r="R211" s="170">
        <f>Q211+'(3) MB_Glaciers_R23p2-5.5km'!R211</f>
        <v>0.92591800000000024</v>
      </c>
      <c r="S211" s="170">
        <f>R211+'(3) MB_Glaciers_R23p2-5.5km'!S211</f>
        <v>0.89379200000000025</v>
      </c>
      <c r="T211" s="170">
        <f>S211+'(3) MB_Glaciers_R23p2-5.5km'!T211</f>
        <v>0.72277760000000024</v>
      </c>
      <c r="U211" s="170">
        <f>T211+'(3) MB_Glaciers_R23p2-5.5km'!U211</f>
        <v>0.69287480000000023</v>
      </c>
      <c r="V211" s="170">
        <f>U211+'(3) MB_Glaciers_R23p2-5.5km'!V211</f>
        <v>0.74408360000000018</v>
      </c>
      <c r="W211" s="170">
        <f>V211+'(3) MB_Glaciers_R23p2-5.5km'!W211</f>
        <v>0.81640400000000013</v>
      </c>
      <c r="X211" s="170">
        <f>W211+'(3) MB_Glaciers_R23p2-5.5km'!X211</f>
        <v>0.83983600000000014</v>
      </c>
      <c r="Y211" s="170">
        <f>X211+'(3) MB_Glaciers_R23p2-5.5km'!Y211</f>
        <v>0.8243796000000001</v>
      </c>
      <c r="Z211" s="170">
        <f>Y211+'(3) MB_Glaciers_R23p2-5.5km'!Z211</f>
        <v>0.56987600000000005</v>
      </c>
      <c r="AA211" s="170">
        <f>Z211+'(3) MB_Glaciers_R23p2-5.5km'!AA211</f>
        <v>0.54648400000000008</v>
      </c>
      <c r="AB211" s="170">
        <f>AA211+'(3) MB_Glaciers_R23p2-5.5km'!AB211</f>
        <v>0.47814720000000011</v>
      </c>
      <c r="AC211" s="170">
        <f>AB211+'(3) MB_Glaciers_R23p2-5.5km'!AC211</f>
        <v>0.3182136000000001</v>
      </c>
      <c r="AD211" s="170">
        <f>AC211+'(3) MB_Glaciers_R23p2-5.5km'!AD211</f>
        <v>5.8094800000000113E-2</v>
      </c>
      <c r="AE211" s="170">
        <f>AD211+'(3) MB_Glaciers_R23p2-5.5km'!AE211</f>
        <v>-5.1988799999999905E-2</v>
      </c>
      <c r="AF211" s="170">
        <f>AE211+'(3) MB_Glaciers_R23p2-5.5km'!AF211</f>
        <v>-0.1520371999999999</v>
      </c>
      <c r="AG211" s="170">
        <f>AF211+'(3) MB_Glaciers_R23p2-5.5km'!AG211</f>
        <v>-0.2039911999999999</v>
      </c>
      <c r="AH211" s="170">
        <f>AG211+'(3) MB_Glaciers_R23p2-5.5km'!AH211</f>
        <v>5.214920000000009E-2</v>
      </c>
      <c r="AI211" s="170">
        <f>AH211+'(3) MB_Glaciers_R23p2-5.5km'!AI211</f>
        <v>-0.10345719999999992</v>
      </c>
      <c r="AJ211" s="170">
        <f>AI211+'(3) MB_Glaciers_R23p2-5.5km'!AJ211</f>
        <v>-0.28096919999999992</v>
      </c>
      <c r="AK211" s="170">
        <f>AJ211+'(3) MB_Glaciers_R23p2-5.5km'!AK211</f>
        <v>-0.4303867999999999</v>
      </c>
      <c r="AL211" s="170">
        <f>AK211+'(3) MB_Glaciers_R23p2-5.5km'!AL211</f>
        <v>-0.59902359999999988</v>
      </c>
      <c r="AM211" s="170">
        <f>AL211+'(3) MB_Glaciers_R23p2-5.5km'!AM211</f>
        <v>-0.73432999999999993</v>
      </c>
      <c r="AN211" s="170">
        <f>AM211+'(3) MB_Glaciers_R23p2-5.5km'!AN211</f>
        <v>-0.80691479999999993</v>
      </c>
      <c r="AO211" s="170">
        <f>AN211+'(3) MB_Glaciers_R23p2-5.5km'!AO211</f>
        <v>-1.0155691999999998</v>
      </c>
      <c r="AP211" s="170">
        <f>AO211+'(3) MB_Glaciers_R23p2-5.5km'!AP211</f>
        <v>-1.3329663999999999</v>
      </c>
      <c r="AQ211" s="170">
        <f>AP211+'(3) MB_Glaciers_R23p2-5.5km'!AQ211</f>
        <v>-1.4914487999999999</v>
      </c>
      <c r="AR211" s="170">
        <f>AQ211+'(3) MB_Glaciers_R23p2-5.5km'!AR211</f>
        <v>-1.5762655999999999</v>
      </c>
      <c r="AS211" s="170">
        <f>AR211+'(3) MB_Glaciers_R23p2-5.5km'!AS211</f>
        <v>-1.6239408</v>
      </c>
      <c r="AT211" s="170">
        <f>AS211+'(3) MB_Glaciers_R23p2-5.5km'!AT211</f>
        <v>-1.6554271999999999</v>
      </c>
      <c r="AU211" s="170">
        <f>AT211+'(3) MB_Glaciers_R23p2-5.5km'!AU211</f>
        <v>-1.7645315999999998</v>
      </c>
      <c r="AV211" s="170">
        <f>AU211+'(3) MB_Glaciers_R23p2-5.5km'!AV211</f>
        <v>-1.8917259999999998</v>
      </c>
      <c r="AW211" s="2">
        <f>AV211+'(3) MB_Glaciers_R23p2-5.5km'!AW211</f>
        <v>-1.9194011999999998</v>
      </c>
      <c r="BB211" s="2">
        <f>SQRT('(5) year_D_R23p2-5.5km'!BN209^2+'(5) year_D_R23p2-5.5km'!$M209^2)</f>
        <v>6.691797649308269E-2</v>
      </c>
      <c r="BC211" s="2">
        <f>SQRT(SUMSQ('(3) MB_Glaciers_R23p2-5.5km'!$BD211:BE211))</f>
        <v>9.4095103299885963E-2</v>
      </c>
      <c r="BD211" s="2">
        <f>SQRT(SUMSQ('(3) MB_Glaciers_R23p2-5.5km'!$BD211:BF211))</f>
        <v>0.11500595676093806</v>
      </c>
      <c r="BE211" s="2">
        <f>SQRT(SUMSQ('(3) MB_Glaciers_R23p2-5.5km'!$BD211:BG211))</f>
        <v>0.13284257801899532</v>
      </c>
      <c r="BF211" s="2">
        <f>SQRT(SUMSQ('(3) MB_Glaciers_R23p2-5.5km'!$BD211:BH211))</f>
        <v>0.14883795602498801</v>
      </c>
      <c r="BG211" s="2">
        <f>SQRT(SUMSQ('(3) MB_Glaciers_R23p2-5.5km'!$BD211:BI211))</f>
        <v>0.16376280253457284</v>
      </c>
      <c r="BH211" s="2">
        <f>SQRT(SUMSQ('(3) MB_Glaciers_R23p2-5.5km'!$BD211:BJ211))</f>
        <v>0.17806480839735733</v>
      </c>
      <c r="BI211" s="2">
        <f>SQRT(SUMSQ('(3) MB_Glaciers_R23p2-5.5km'!$BD211:BK211))</f>
        <v>0.19206594719888728</v>
      </c>
      <c r="BJ211" s="2">
        <f>SQRT(SUMSQ('(3) MB_Glaciers_R23p2-5.5km'!$BD211:BL211))</f>
        <v>0.20596639812994924</v>
      </c>
      <c r="BK211" s="2">
        <f>SQRT(SUMSQ('(3) MB_Glaciers_R23p2-5.5km'!$BD211:BM211))</f>
        <v>0.21992820816380537</v>
      </c>
      <c r="BL211" s="2">
        <f>SQRT(SUMSQ('(3) MB_Glaciers_R23p2-5.5km'!$BD211:BN211))</f>
        <v>0.23408796132089427</v>
      </c>
      <c r="BM211" s="2">
        <f>SQRT(SUMSQ('(3) MB_Glaciers_R23p2-5.5km'!$BD211:BO211))</f>
        <v>0.24856432975505366</v>
      </c>
      <c r="BN211" s="2">
        <f>SQRT(SUMSQ('(3) MB_Glaciers_R23p2-5.5km'!$BD211:BP211))</f>
        <v>0.2634135232207297</v>
      </c>
      <c r="BO211" s="2">
        <f>SQRT(SUMSQ('(3) MB_Glaciers_R23p2-5.5km'!$BD211:BQ211))</f>
        <v>0.27739375933369365</v>
      </c>
      <c r="BP211" s="2">
        <f>SQRT(SUMSQ('(3) MB_Glaciers_R23p2-5.5km'!$BD211:BR211))</f>
        <v>0.28950387510890019</v>
      </c>
      <c r="BQ211" s="2">
        <f>SQRT(SUMSQ('(3) MB_Glaciers_R23p2-5.5km'!$BD211:BS211))</f>
        <v>0.30007311328707537</v>
      </c>
      <c r="BR211" s="2">
        <f>SQRT(SUMSQ('(3) MB_Glaciers_R23p2-5.5km'!$BD211:BT211))</f>
        <v>0.30938796704332377</v>
      </c>
      <c r="BS211" s="2">
        <f>SQRT(SUMSQ('(3) MB_Glaciers_R23p2-5.5km'!$BD211:BU211))</f>
        <v>0.31767220512842681</v>
      </c>
      <c r="BT211" s="2">
        <f>SQRT(SUMSQ('(3) MB_Glaciers_R23p2-5.5km'!$BD211:BV211))</f>
        <v>0.32510480120477209</v>
      </c>
      <c r="BU211" s="2">
        <f>SQRT(SUMSQ('(3) MB_Glaciers_R23p2-5.5km'!$BD211:BW211))</f>
        <v>0.33183156679840731</v>
      </c>
      <c r="BV211" s="2">
        <f>SQRT(SUMSQ('(3) MB_Glaciers_R23p2-5.5km'!$BD211:BX211))</f>
        <v>0.33799917596040152</v>
      </c>
      <c r="BW211" s="2">
        <f>SQRT(SUMSQ('(3) MB_Glaciers_R23p2-5.5km'!$BD211:BY211))</f>
        <v>0.34372975705242098</v>
      </c>
      <c r="BX211" s="2">
        <f>SQRT(SUMSQ('(3) MB_Glaciers_R23p2-5.5km'!$BD211:BZ211))</f>
        <v>0.34915056473688783</v>
      </c>
      <c r="BY211" s="2">
        <f>SQRT(SUMSQ('(3) MB_Glaciers_R23p2-5.5km'!$BD211:CA211))</f>
        <v>0.35433309752028164</v>
      </c>
      <c r="BZ211" s="2">
        <f>SQRT(SUMSQ('(3) MB_Glaciers_R23p2-5.5km'!$BD211:CB211))</f>
        <v>0.35861729228625883</v>
      </c>
      <c r="CA211" s="2">
        <f>SQRT(SUMSQ('(3) MB_Glaciers_R23p2-5.5km'!$BD211:CC211))</f>
        <v>0.36977014680244746</v>
      </c>
      <c r="CB211" s="2">
        <f>SQRT(SUMSQ('(3) MB_Glaciers_R23p2-5.5km'!$BD211:CD211))</f>
        <v>0.37887382427100946</v>
      </c>
      <c r="CC211" s="2">
        <f>SQRT(SUMSQ('(3) MB_Glaciers_R23p2-5.5km'!$BD211:CE211))</f>
        <v>0.39326612227894381</v>
      </c>
      <c r="CD211" s="2">
        <f>SQRT(SUMSQ('(3) MB_Glaciers_R23p2-5.5km'!$BD211:CF211))</f>
        <v>0.4023899473413875</v>
      </c>
      <c r="CE211" s="2">
        <f>SQRT(SUMSQ('(3) MB_Glaciers_R23p2-5.5km'!$BD211:CG211))</f>
        <v>0.40493171160303365</v>
      </c>
      <c r="CF211" s="2">
        <f>SQRT(SUMSQ('(3) MB_Glaciers_R23p2-5.5km'!$BD211:CH211))</f>
        <v>0.40755432446695938</v>
      </c>
      <c r="CG211" s="2">
        <f>SQRT(SUMSQ('(3) MB_Glaciers_R23p2-5.5km'!$BD211:CI211))</f>
        <v>0.41030168205148809</v>
      </c>
      <c r="CH211" s="2">
        <f>SQRT(SUMSQ('(3) MB_Glaciers_R23p2-5.5km'!$BD211:CJ211))</f>
        <v>0.41308183557847611</v>
      </c>
      <c r="CI211" s="2">
        <f>SQRT(SUMSQ('(3) MB_Glaciers_R23p2-5.5km'!$BD211:CK211))</f>
        <v>0.41581343676779869</v>
      </c>
      <c r="CJ211" s="2">
        <f>SQRT(SUMSQ('(3) MB_Glaciers_R23p2-5.5km'!$BD211:CL211))</f>
        <v>0.42049413548977232</v>
      </c>
      <c r="CK211" s="2">
        <f>SQRT(SUMSQ('(3) MB_Glaciers_R23p2-5.5km'!$BD211:CM211))</f>
        <v>0.42853486282605635</v>
      </c>
      <c r="CL211" s="2">
        <f>SQRT(SUMSQ('(3) MB_Glaciers_R23p2-5.5km'!$BD211:CN211))</f>
        <v>0.43426013257278345</v>
      </c>
      <c r="CM211" s="2">
        <f>SQRT(SUMSQ('(3) MB_Glaciers_R23p2-5.5km'!$BD211:CO211))</f>
        <v>0.43787882951327767</v>
      </c>
      <c r="CN211" s="2">
        <f>SQRT(SUMSQ('(3) MB_Glaciers_R23p2-5.5km'!$BD211:CP211))</f>
        <v>0.44747329303606331</v>
      </c>
      <c r="CO211" s="2">
        <f>SQRT(SUMSQ('(3) MB_Glaciers_R23p2-5.5km'!$BD211:CQ211))</f>
        <v>0.46016250963037347</v>
      </c>
      <c r="CP211" s="2">
        <f>SQRT(SUMSQ('(3) MB_Glaciers_R23p2-5.5km'!$BD211:CR211))</f>
        <v>0.46662469785595334</v>
      </c>
      <c r="CQ211" s="2">
        <f>SQRT(SUMSQ('(3) MB_Glaciers_R23p2-5.5km'!$BD211:CS211))</f>
        <v>0.46930471646317462</v>
      </c>
      <c r="CR211" s="2">
        <f>SQRT(SUMSQ('(3) MB_Glaciers_R23p2-5.5km'!$BD211:CT211))</f>
        <v>0.47219627510719864</v>
      </c>
      <c r="CS211" s="2">
        <f>SQRT(SUMSQ('(3) MB_Glaciers_R23p2-5.5km'!$BD211:CU211))</f>
        <v>0.47516498944247759</v>
      </c>
      <c r="CT211" s="2">
        <f>SQRT(SUMSQ('(3) MB_Glaciers_R23p2-5.5km'!$BD211:CV211))</f>
        <v>0.47794112132916428</v>
      </c>
      <c r="CU211" s="2">
        <f>SQRT(SUMSQ('(3) MB_Glaciers_R23p2-5.5km'!$BD211:CW211))</f>
        <v>0.48014031106132432</v>
      </c>
      <c r="CV211" s="2">
        <f>SQRT(SUMSQ('(3) MB_Glaciers_R23p2-5.5km'!$BD211:CX211))</f>
        <v>0.48261611229804308</v>
      </c>
    </row>
    <row r="212" spans="1:100" x14ac:dyDescent="0.2">
      <c r="A212" s="169" t="s">
        <v>223</v>
      </c>
      <c r="B212" s="3" t="s">
        <v>177</v>
      </c>
      <c r="C212" s="170">
        <f>'(3) MB_Glaciers_R23p2-5.5km'!C212</f>
        <v>0.24</v>
      </c>
      <c r="D212" s="170">
        <f>C212+'(3) MB_Glaciers_R23p2-5.5km'!D212</f>
        <v>0.41000000000000003</v>
      </c>
      <c r="E212" s="170">
        <f>D212+'(3) MB_Glaciers_R23p2-5.5km'!E212</f>
        <v>0.60000000000000009</v>
      </c>
      <c r="F212" s="170">
        <f>E212+'(3) MB_Glaciers_R23p2-5.5km'!F212</f>
        <v>0.79</v>
      </c>
      <c r="G212" s="170">
        <f>F212+'(3) MB_Glaciers_R23p2-5.5km'!G212</f>
        <v>0.94000000000000006</v>
      </c>
      <c r="H212" s="170">
        <f>G212+'(3) MB_Glaciers_R23p2-5.5km'!H212</f>
        <v>1.1400000000000001</v>
      </c>
      <c r="I212" s="170">
        <f>H212+'(3) MB_Glaciers_R23p2-5.5km'!I212</f>
        <v>1.32</v>
      </c>
      <c r="J212" s="170">
        <f>I212+'(3) MB_Glaciers_R23p2-5.5km'!J212</f>
        <v>1.4500000000000002</v>
      </c>
      <c r="K212" s="170">
        <f>J212+'(3) MB_Glaciers_R23p2-5.5km'!K212</f>
        <v>1.62</v>
      </c>
      <c r="L212" s="170">
        <f>K212+'(3) MB_Glaciers_R23p2-5.5km'!L212</f>
        <v>1.6900000000000002</v>
      </c>
      <c r="M212" s="170">
        <f>L212+'(3) MB_Glaciers_R23p2-5.5km'!M212</f>
        <v>1.7600000000000002</v>
      </c>
      <c r="N212" s="170">
        <f>M212+'(3) MB_Glaciers_R23p2-5.5km'!N212</f>
        <v>1.8300000000000003</v>
      </c>
      <c r="O212" s="170">
        <f>N212+'(3) MB_Glaciers_R23p2-5.5km'!O212</f>
        <v>1.9800000000000002</v>
      </c>
      <c r="P212" s="170">
        <f>O212+'(3) MB_Glaciers_R23p2-5.5km'!P212</f>
        <v>2.2000000000000002</v>
      </c>
      <c r="Q212" s="170">
        <f>P212+'(3) MB_Glaciers_R23p2-5.5km'!Q212</f>
        <v>2.33</v>
      </c>
      <c r="R212" s="170">
        <f>Q212+'(3) MB_Glaciers_R23p2-5.5km'!R212</f>
        <v>2.54</v>
      </c>
      <c r="S212" s="170">
        <f>R212+'(3) MB_Glaciers_R23p2-5.5km'!S212</f>
        <v>2.65</v>
      </c>
      <c r="T212" s="170">
        <f>S212+'(3) MB_Glaciers_R23p2-5.5km'!T212</f>
        <v>2.6799999999999997</v>
      </c>
      <c r="U212" s="170">
        <f>T212+'(3) MB_Glaciers_R23p2-5.5km'!U212</f>
        <v>2.7899999999999996</v>
      </c>
      <c r="V212" s="170">
        <f>U212+'(3) MB_Glaciers_R23p2-5.5km'!V212</f>
        <v>2.9299999999999997</v>
      </c>
      <c r="W212" s="170">
        <f>V212+'(3) MB_Glaciers_R23p2-5.5km'!W212</f>
        <v>3.09</v>
      </c>
      <c r="X212" s="170">
        <f>W212+'(3) MB_Glaciers_R23p2-5.5km'!X212</f>
        <v>3.23</v>
      </c>
      <c r="Y212" s="170">
        <f>X212+'(3) MB_Glaciers_R23p2-5.5km'!Y212</f>
        <v>3.32</v>
      </c>
      <c r="Z212" s="170">
        <f>Y212+'(3) MB_Glaciers_R23p2-5.5km'!Z212</f>
        <v>3.3299999999999996</v>
      </c>
      <c r="AA212" s="170">
        <f>Z212+'(3) MB_Glaciers_R23p2-5.5km'!AA212</f>
        <v>3.4199999999999995</v>
      </c>
      <c r="AB212" s="170">
        <f>AA212+'(3) MB_Glaciers_R23p2-5.5km'!AB212</f>
        <v>3.5399999999999996</v>
      </c>
      <c r="AC212" s="170">
        <f>AB212+'(3) MB_Glaciers_R23p2-5.5km'!AC212</f>
        <v>3.6299999999999994</v>
      </c>
      <c r="AD212" s="170">
        <f>AC212+'(3) MB_Glaciers_R23p2-5.5km'!AD212</f>
        <v>3.6699999999999995</v>
      </c>
      <c r="AE212" s="170">
        <f>AD212+'(3) MB_Glaciers_R23p2-5.5km'!AE212</f>
        <v>3.7699999999999996</v>
      </c>
      <c r="AF212" s="170">
        <f>AE212+'(3) MB_Glaciers_R23p2-5.5km'!AF212</f>
        <v>3.8399999999999994</v>
      </c>
      <c r="AG212" s="170">
        <f>AF212+'(3) MB_Glaciers_R23p2-5.5km'!AG212</f>
        <v>3.9399999999999995</v>
      </c>
      <c r="AH212" s="170">
        <f>AG212+'(3) MB_Glaciers_R23p2-5.5km'!AH212</f>
        <v>4.1599999999999993</v>
      </c>
      <c r="AI212" s="170">
        <f>AH212+'(3) MB_Glaciers_R23p2-5.5km'!AI212</f>
        <v>4.2199999999999989</v>
      </c>
      <c r="AJ212" s="170">
        <f>AI212+'(3) MB_Glaciers_R23p2-5.5km'!AJ212</f>
        <v>4.2499999999999991</v>
      </c>
      <c r="AK212" s="170">
        <f>AJ212+'(3) MB_Glaciers_R23p2-5.5km'!AK212</f>
        <v>4.2599999999999989</v>
      </c>
      <c r="AL212" s="170">
        <f>AK212+'(3) MB_Glaciers_R23p2-5.5km'!AL212</f>
        <v>4.3099999999999987</v>
      </c>
      <c r="AM212" s="170">
        <f>AL212+'(3) MB_Glaciers_R23p2-5.5km'!AM212</f>
        <v>4.3599999999999985</v>
      </c>
      <c r="AN212" s="170">
        <f>AM212+'(3) MB_Glaciers_R23p2-5.5km'!AN212</f>
        <v>4.4299999999999988</v>
      </c>
      <c r="AO212" s="170">
        <f>AN212+'(3) MB_Glaciers_R23p2-5.5km'!AO212</f>
        <v>4.4899999999999984</v>
      </c>
      <c r="AP212" s="170">
        <f>AO212+'(3) MB_Glaciers_R23p2-5.5km'!AP212</f>
        <v>4.4799999999999986</v>
      </c>
      <c r="AQ212" s="170">
        <f>AP212+'(3) MB_Glaciers_R23p2-5.5km'!AQ212</f>
        <v>4.5299999999999985</v>
      </c>
      <c r="AR212" s="170">
        <f>AQ212+'(3) MB_Glaciers_R23p2-5.5km'!AR212</f>
        <v>4.5999999999999988</v>
      </c>
      <c r="AS212" s="170">
        <f>AR212+'(3) MB_Glaciers_R23p2-5.5km'!AS212</f>
        <v>4.6999999999999984</v>
      </c>
      <c r="AT212" s="170">
        <f>AS212+'(3) MB_Glaciers_R23p2-5.5km'!AT212</f>
        <v>4.799999999999998</v>
      </c>
      <c r="AU212" s="170">
        <f>AT212+'(3) MB_Glaciers_R23p2-5.5km'!AU212</f>
        <v>4.8799999999999981</v>
      </c>
      <c r="AV212" s="170">
        <f>AU212+'(3) MB_Glaciers_R23p2-5.5km'!AV212</f>
        <v>4.9399999999999977</v>
      </c>
      <c r="AW212" s="2">
        <f>AV212+'(3) MB_Glaciers_R23p2-5.5km'!AW212</f>
        <v>5.0199999999999978</v>
      </c>
      <c r="BB212" s="2">
        <f>SQRT('(5) year_D_R23p2-5.5km'!BN210^2+'(5) year_D_R23p2-5.5km'!$M210^2)</f>
        <v>1.3334764993932185E-3</v>
      </c>
      <c r="BC212" s="2">
        <f>SQRT(SUMSQ('(3) MB_Glaciers_R23p2-5.5km'!$BD212:BE212))</f>
        <v>1.8858205505476878E-3</v>
      </c>
      <c r="BD212" s="2">
        <f>SQRT(SUMSQ('(3) MB_Glaciers_R23p2-5.5km'!$BD212:BF212))</f>
        <v>2.3096490476481437E-3</v>
      </c>
      <c r="BE212" s="2">
        <f>SQRT(SUMSQ('(3) MB_Glaciers_R23p2-5.5km'!$BD212:BG212))</f>
        <v>2.666952998786437E-3</v>
      </c>
      <c r="BF212" s="2">
        <f>SQRT(SUMSQ('(3) MB_Glaciers_R23p2-5.5km'!$BD212:BH212))</f>
        <v>2.9817440990416934E-3</v>
      </c>
      <c r="BG212" s="2">
        <f>SQRT(SUMSQ('(3) MB_Glaciers_R23p2-5.5km'!$BD212:BI212))</f>
        <v>3.2663370075061075E-3</v>
      </c>
      <c r="BH212" s="2">
        <f>SQRT(SUMSQ('(3) MB_Glaciers_R23p2-5.5km'!$BD212:BJ212))</f>
        <v>3.5280471965434285E-3</v>
      </c>
      <c r="BI212" s="2">
        <f>SQRT(SUMSQ('(3) MB_Glaciers_R23p2-5.5km'!$BD212:BK212))</f>
        <v>3.7716411010953761E-3</v>
      </c>
      <c r="BJ212" s="2">
        <f>SQRT(SUMSQ('(3) MB_Glaciers_R23p2-5.5km'!$BD212:BL212))</f>
        <v>4.0004294981796553E-3</v>
      </c>
      <c r="BK212" s="2">
        <f>SQRT(SUMSQ('(3) MB_Glaciers_R23p2-5.5km'!$BD212:BM212))</f>
        <v>4.2168229443907083E-3</v>
      </c>
      <c r="BL212" s="2">
        <f>SQRT(SUMSQ('(3) MB_Glaciers_R23p2-5.5km'!$BD212:BN212))</f>
        <v>4.4226412152438858E-3</v>
      </c>
      <c r="BM212" s="2">
        <f>SQRT(SUMSQ('(3) MB_Glaciers_R23p2-5.5km'!$BD212:BO212))</f>
        <v>4.6192980952962873E-3</v>
      </c>
      <c r="BN212" s="2">
        <f>SQRT(SUMSQ('(3) MB_Glaciers_R23p2-5.5km'!$BD212:BP212))</f>
        <v>4.8079178931884738E-3</v>
      </c>
      <c r="BO212" s="2">
        <f>SQRT(SUMSQ('(3) MB_Glaciers_R23p2-5.5km'!$BD212:BQ212))</f>
        <v>4.9894121940440928E-3</v>
      </c>
      <c r="BP212" s="2">
        <f>SQRT(SUMSQ('(3) MB_Glaciers_R23p2-5.5km'!$BD212:BR212))</f>
        <v>5.1645322747088992E-3</v>
      </c>
      <c r="BQ212" s="2">
        <f>SQRT(SUMSQ('(3) MB_Glaciers_R23p2-5.5km'!$BD212:BS212))</f>
        <v>5.3339059975728732E-3</v>
      </c>
      <c r="BR212" s="2">
        <f>SQRT(SUMSQ('(3) MB_Glaciers_R23p2-5.5km'!$BD212:BT212))</f>
        <v>5.4980644562771233E-3</v>
      </c>
      <c r="BS212" s="2">
        <f>SQRT(SUMSQ('(3) MB_Glaciers_R23p2-5.5km'!$BD212:BU212))</f>
        <v>5.6574616516430632E-3</v>
      </c>
      <c r="BT212" s="2">
        <f>SQRT(SUMSQ('(3) MB_Glaciers_R23p2-5.5km'!$BD212:BV212))</f>
        <v>5.8124893044414153E-3</v>
      </c>
      <c r="BU212" s="2">
        <f>SQRT(SUMSQ('(3) MB_Glaciers_R23p2-5.5km'!$BD212:BW212))</f>
        <v>5.9634881980833868E-3</v>
      </c>
      <c r="BV212" s="2">
        <f>SQRT(SUMSQ('(3) MB_Glaciers_R23p2-5.5km'!$BD212:BX212))</f>
        <v>6.1107569959141586E-3</v>
      </c>
      <c r="BW212" s="2">
        <f>SQRT(SUMSQ('(3) MB_Glaciers_R23p2-5.5km'!$BD212:BY212))</f>
        <v>6.2545591881081287E-3</v>
      </c>
      <c r="BX212" s="2">
        <f>SQRT(SUMSQ('(3) MB_Glaciers_R23p2-5.5km'!$BD212:BZ212))</f>
        <v>6.3951286313866911E-3</v>
      </c>
      <c r="BY212" s="2">
        <f>SQRT(SUMSQ('(3) MB_Glaciers_R23p2-5.5km'!$BD212:CA212))</f>
        <v>6.5326740150122142E-3</v>
      </c>
      <c r="BZ212" s="2">
        <f>SQRT(SUMSQ('(3) MB_Glaciers_R23p2-5.5km'!$BD212:CB212))</f>
        <v>6.6673824969660919E-3</v>
      </c>
      <c r="CA212" s="2">
        <f>SQRT(SUMSQ('(3) MB_Glaciers_R23p2-5.5km'!$BD212:CC212))</f>
        <v>6.7994226913234172E-3</v>
      </c>
      <c r="CB212" s="2">
        <f>SQRT(SUMSQ('(3) MB_Glaciers_R23p2-5.5km'!$BD212:CD212))</f>
        <v>6.9289471429444301E-3</v>
      </c>
      <c r="CC212" s="2">
        <f>SQRT(SUMSQ('(3) MB_Glaciers_R23p2-5.5km'!$BD212:CE212))</f>
        <v>7.0560943930868562E-3</v>
      </c>
      <c r="CD212" s="2">
        <f>SQRT(SUMSQ('(3) MB_Glaciers_R23p2-5.5km'!$BD212:CF212))</f>
        <v>7.1809907156732741E-3</v>
      </c>
      <c r="CE212" s="2">
        <f>SQRT(SUMSQ('(3) MB_Glaciers_R23p2-5.5km'!$BD212:CG212))</f>
        <v>7.3037515862068962E-3</v>
      </c>
      <c r="CF212" s="2">
        <f>SQRT(SUMSQ('(3) MB_Glaciers_R23p2-5.5km'!$BD212:CH212))</f>
        <v>7.4244829319928896E-3</v>
      </c>
      <c r="CG212" s="2">
        <f>SQRT(SUMSQ('(3) MB_Glaciers_R23p2-5.5km'!$BD212:CI212))</f>
        <v>7.5432822021907504E-3</v>
      </c>
      <c r="CH212" s="2">
        <f>SQRT(SUMSQ('(3) MB_Glaciers_R23p2-5.5km'!$BD212:CJ212))</f>
        <v>7.6602392884505717E-3</v>
      </c>
      <c r="CI212" s="2">
        <f>SQRT(SUMSQ('(3) MB_Glaciers_R23p2-5.5km'!$BD212:CK212))</f>
        <v>7.775437320868564E-3</v>
      </c>
      <c r="CJ212" s="2">
        <f>SQRT(SUMSQ('(3) MB_Glaciers_R23p2-5.5km'!$BD212:CL212))</f>
        <v>7.8889533592986661E-3</v>
      </c>
      <c r="CK212" s="2">
        <f>SQRT(SUMSQ('(3) MB_Glaciers_R23p2-5.5km'!$BD212:CM212))</f>
        <v>8.0008589963593106E-3</v>
      </c>
      <c r="CL212" s="2">
        <f>SQRT(SUMSQ('(3) MB_Glaciers_R23p2-5.5km'!$BD212:CN212))</f>
        <v>8.111220885542305E-3</v>
      </c>
      <c r="CM212" s="2">
        <f>SQRT(SUMSQ('(3) MB_Glaciers_R23p2-5.5km'!$BD212:CO212))</f>
        <v>8.2201012054896085E-3</v>
      </c>
      <c r="CN212" s="2">
        <f>SQRT(SUMSQ('(3) MB_Glaciers_R23p2-5.5km'!$BD212:CP212))</f>
        <v>8.3275580696219528E-3</v>
      </c>
      <c r="CO212" s="2">
        <f>SQRT(SUMSQ('(3) MB_Glaciers_R23p2-5.5km'!$BD212:CQ212))</f>
        <v>8.4336458887814165E-3</v>
      </c>
      <c r="CP212" s="2">
        <f>SQRT(SUMSQ('(3) MB_Glaciers_R23p2-5.5km'!$BD212:CR212))</f>
        <v>8.5384156933118269E-3</v>
      </c>
      <c r="CQ212" s="2">
        <f>SQRT(SUMSQ('(3) MB_Glaciers_R23p2-5.5km'!$BD212:CS212))</f>
        <v>8.6419154199880773E-3</v>
      </c>
      <c r="CR212" s="2">
        <f>SQRT(SUMSQ('(3) MB_Glaciers_R23p2-5.5km'!$BD212:CT212))</f>
        <v>8.7441901683724659E-3</v>
      </c>
      <c r="CS212" s="2">
        <f>SQRT(SUMSQ('(3) MB_Glaciers_R23p2-5.5km'!$BD212:CU212))</f>
        <v>8.8452824304877734E-3</v>
      </c>
      <c r="CT212" s="2">
        <f>SQRT(SUMSQ('(3) MB_Glaciers_R23p2-5.5km'!$BD212:CV212))</f>
        <v>8.9452322971250824E-3</v>
      </c>
      <c r="CU212" s="2">
        <f>SQRT(SUMSQ('(3) MB_Glaciers_R23p2-5.5km'!$BD212:CW212))</f>
        <v>9.0440776436275516E-3</v>
      </c>
      <c r="CV212" s="2">
        <f>SQRT(SUMSQ('(3) MB_Glaciers_R23p2-5.5km'!$BD212:CX212))</f>
        <v>9.1418542975918015E-3</v>
      </c>
    </row>
    <row r="213" spans="1:100" x14ac:dyDescent="0.2">
      <c r="A213" s="169" t="s">
        <v>198</v>
      </c>
      <c r="B213" s="3" t="s">
        <v>177</v>
      </c>
      <c r="C213" s="170">
        <f>'(3) MB_Glaciers_R23p2-5.5km'!C213</f>
        <v>1.5270300000000008</v>
      </c>
      <c r="D213" s="170">
        <f>C213+'(3) MB_Glaciers_R23p2-5.5km'!D213</f>
        <v>0.96406000000000169</v>
      </c>
      <c r="E213" s="170">
        <f>D213+'(3) MB_Glaciers_R23p2-5.5km'!E213</f>
        <v>1.2410900000000025</v>
      </c>
      <c r="F213" s="170">
        <f>E213+'(3) MB_Glaciers_R23p2-5.5km'!F213</f>
        <v>1.7781200000000039</v>
      </c>
      <c r="G213" s="170">
        <f>F213+'(3) MB_Glaciers_R23p2-5.5km'!G213</f>
        <v>1.5551500000000047</v>
      </c>
      <c r="H213" s="170">
        <f>G213+'(3) MB_Glaciers_R23p2-5.5km'!H213</f>
        <v>2.6321800000000062</v>
      </c>
      <c r="I213" s="170">
        <f>H213+'(3) MB_Glaciers_R23p2-5.5km'!I213</f>
        <v>3.7192100000000075</v>
      </c>
      <c r="J213" s="170">
        <f>I213+'(3) MB_Glaciers_R23p2-5.5km'!J213</f>
        <v>3.7462400000000082</v>
      </c>
      <c r="K213" s="170">
        <f>J213+'(3) MB_Glaciers_R23p2-5.5km'!K213</f>
        <v>4.0532700000000093</v>
      </c>
      <c r="L213" s="170">
        <f>K213+'(3) MB_Glaciers_R23p2-5.5km'!L213</f>
        <v>2.5403000000000104</v>
      </c>
      <c r="M213" s="170">
        <f>L213+'(3) MB_Glaciers_R23p2-5.5km'!M213</f>
        <v>1.3973300000000117</v>
      </c>
      <c r="N213" s="170">
        <f>M213+'(3) MB_Glaciers_R23p2-5.5km'!N213</f>
        <v>-0.17563999999998714</v>
      </c>
      <c r="O213" s="170">
        <f>N213+'(3) MB_Glaciers_R23p2-5.5km'!O213</f>
        <v>0.23590000000001332</v>
      </c>
      <c r="P213" s="170">
        <f>O213+'(3) MB_Glaciers_R23p2-5.5km'!P213</f>
        <v>2.3368800000000132</v>
      </c>
      <c r="Q213" s="170">
        <f>P213+'(3) MB_Glaciers_R23p2-5.5km'!Q213</f>
        <v>1.8323700000000143</v>
      </c>
      <c r="R213" s="170">
        <f>Q213+'(3) MB_Glaciers_R23p2-5.5km'!R213</f>
        <v>1.9525900000000149</v>
      </c>
      <c r="S213" s="170">
        <f>R213+'(3) MB_Glaciers_R23p2-5.5km'!S213</f>
        <v>1.6526225500000162</v>
      </c>
      <c r="T213" s="170">
        <f>S213+'(3) MB_Glaciers_R23p2-5.5km'!T213</f>
        <v>-0.54501152999998403</v>
      </c>
      <c r="U213" s="170">
        <f>T213+'(3) MB_Glaciers_R23p2-5.5km'!U213</f>
        <v>-0.84084704999998383</v>
      </c>
      <c r="V213" s="170">
        <f>U213+'(3) MB_Glaciers_R23p2-5.5km'!V213</f>
        <v>-0.16562647999998337</v>
      </c>
      <c r="W213" s="170">
        <f>V213+'(3) MB_Glaciers_R23p2-5.5km'!W213</f>
        <v>0.12491956000001725</v>
      </c>
      <c r="X213" s="170">
        <f>W213+'(3) MB_Glaciers_R23p2-5.5km'!X213</f>
        <v>-0.41976108999998196</v>
      </c>
      <c r="Y213" s="170">
        <f>X213+'(3) MB_Glaciers_R23p2-5.5km'!Y213</f>
        <v>-0.76490408999998127</v>
      </c>
      <c r="Z213" s="170">
        <f>Y213+'(3) MB_Glaciers_R23p2-5.5km'!Z213</f>
        <v>-2.9211670899999809</v>
      </c>
      <c r="AA213" s="170">
        <f>Z213+'(3) MB_Glaciers_R23p2-5.5km'!AA213</f>
        <v>-2.5443181899999812</v>
      </c>
      <c r="AB213" s="170">
        <f>AA213+'(3) MB_Glaciers_R23p2-5.5km'!AB213</f>
        <v>-2.6541133899999809</v>
      </c>
      <c r="AC213" s="170">
        <f>AB213+'(3) MB_Glaciers_R23p2-5.5km'!AC213</f>
        <v>-2.9021554699999794</v>
      </c>
      <c r="AD213" s="170">
        <f>AC213+'(3) MB_Glaciers_R23p2-5.5km'!AD213</f>
        <v>-3.9425363299999785</v>
      </c>
      <c r="AE213" s="170">
        <f>AD213+'(3) MB_Glaciers_R23p2-5.5km'!AE213</f>
        <v>-4.026399609999979</v>
      </c>
      <c r="AF213" s="170">
        <f>AE213+'(3) MB_Glaciers_R23p2-5.5km'!AF213</f>
        <v>-4.9692935199999786</v>
      </c>
      <c r="AG213" s="170">
        <f>AF213+'(3) MB_Glaciers_R23p2-5.5km'!AG213</f>
        <v>-4.053477839999978</v>
      </c>
      <c r="AH213" s="170">
        <f>AG213+'(3) MB_Glaciers_R23p2-5.5km'!AH213</f>
        <v>-1.0212087899999771</v>
      </c>
      <c r="AI213" s="170">
        <f>AH213+'(3) MB_Glaciers_R23p2-5.5km'!AI213</f>
        <v>-2.4185983899999761</v>
      </c>
      <c r="AJ213" s="170">
        <f>AI213+'(3) MB_Glaciers_R23p2-5.5km'!AJ213</f>
        <v>-4.0139523199999747</v>
      </c>
      <c r="AK213" s="170">
        <f>AJ213+'(3) MB_Glaciers_R23p2-5.5km'!AK213</f>
        <v>-6.2017739199999742</v>
      </c>
      <c r="AL213" s="170">
        <f>AK213+'(3) MB_Glaciers_R23p2-5.5km'!AL213</f>
        <v>-7.8737831699999745</v>
      </c>
      <c r="AM213" s="170">
        <f>AL213+'(3) MB_Glaciers_R23p2-5.5km'!AM213</f>
        <v>-9.6007415499999738</v>
      </c>
      <c r="AN213" s="170">
        <f>AM213+'(3) MB_Glaciers_R23p2-5.5km'!AN213</f>
        <v>-11.629729489999974</v>
      </c>
      <c r="AO213" s="170">
        <f>AN213+'(3) MB_Glaciers_R23p2-5.5km'!AO213</f>
        <v>-13.481975089999974</v>
      </c>
      <c r="AP213" s="170">
        <f>AO213+'(3) MB_Glaciers_R23p2-5.5km'!AP213</f>
        <v>-16.848886729999972</v>
      </c>
      <c r="AQ213" s="170">
        <f>AP213+'(3) MB_Glaciers_R23p2-5.5km'!AQ213</f>
        <v>-19.043301169999971</v>
      </c>
      <c r="AR213" s="170">
        <f>AQ213+'(3) MB_Glaciers_R23p2-5.5km'!AR213</f>
        <v>-20.377810049999972</v>
      </c>
      <c r="AS213" s="170">
        <f>AR213+'(3) MB_Glaciers_R23p2-5.5km'!AS213</f>
        <v>-21.248167689999974</v>
      </c>
      <c r="AT213" s="170">
        <f>AS213+'(3) MB_Glaciers_R23p2-5.5km'!AT213</f>
        <v>-22.734741289999974</v>
      </c>
      <c r="AU213" s="170">
        <f>AT213+'(3) MB_Glaciers_R23p2-5.5km'!AU213</f>
        <v>-23.886368729999973</v>
      </c>
      <c r="AV213" s="170">
        <f>AU213+'(3) MB_Glaciers_R23p2-5.5km'!AV213</f>
        <v>-25.202127569999973</v>
      </c>
      <c r="AW213" s="2">
        <f>AV213+'(3) MB_Glaciers_R23p2-5.5km'!AW213</f>
        <v>-26.466216569999972</v>
      </c>
      <c r="BB213" s="2">
        <f>SQRT('(5) year_D_R23p2-5.5km'!BN211^2+'(5) year_D_R23p2-5.5km'!$M211^2)</f>
        <v>5.295727909168483</v>
      </c>
      <c r="BC213" s="2">
        <f>SQRT(SUMSQ('(3) MB_Glaciers_R23p2-5.5km'!$BD213:BE213))</f>
        <v>7.1600632376240094</v>
      </c>
      <c r="BD213" s="2">
        <f>SQRT(SUMSQ('(3) MB_Glaciers_R23p2-5.5km'!$BD213:BF213))</f>
        <v>8.3869543029371325</v>
      </c>
      <c r="BE213" s="2">
        <f>SQRT(SUMSQ('(3) MB_Glaciers_R23p2-5.5km'!$BD213:BG213))</f>
        <v>9.264731060103804</v>
      </c>
      <c r="BF213" s="2">
        <f>SQRT(SUMSQ('(3) MB_Glaciers_R23p2-5.5km'!$BD213:BH213))</f>
        <v>9.9146119673897193</v>
      </c>
      <c r="BG213" s="2">
        <f>SQRT(SUMSQ('(3) MB_Glaciers_R23p2-5.5km'!$BD213:BI213))</f>
        <v>10.399932941382483</v>
      </c>
      <c r="BH213" s="2">
        <f>SQRT(SUMSQ('(3) MB_Glaciers_R23p2-5.5km'!$BD213:BJ213))</f>
        <v>10.763722585112413</v>
      </c>
      <c r="BI213" s="2">
        <f>SQRT(SUMSQ('(3) MB_Glaciers_R23p2-5.5km'!$BD213:BK213))</f>
        <v>11.033461150365492</v>
      </c>
      <c r="BJ213" s="2">
        <f>SQRT(SUMSQ('(3) MB_Glaciers_R23p2-5.5km'!$BD213:BL213))</f>
        <v>11.231569084865519</v>
      </c>
      <c r="BK213" s="2">
        <f>SQRT(SUMSQ('(3) MB_Glaciers_R23p2-5.5km'!$BD213:BM213))</f>
        <v>11.37345343184869</v>
      </c>
      <c r="BL213" s="2">
        <f>SQRT(SUMSQ('(3) MB_Glaciers_R23p2-5.5km'!$BD213:BN213))</f>
        <v>11.472856856110999</v>
      </c>
      <c r="BM213" s="2">
        <f>SQRT(SUMSQ('(3) MB_Glaciers_R23p2-5.5km'!$BD213:BO213))</f>
        <v>11.540589367099013</v>
      </c>
      <c r="BN213" s="2">
        <f>SQRT(SUMSQ('(3) MB_Glaciers_R23p2-5.5km'!$BD213:BP213))</f>
        <v>11.585902447055387</v>
      </c>
      <c r="BO213" s="2">
        <f>SQRT(SUMSQ('(3) MB_Glaciers_R23p2-5.5km'!$BD213:BQ213))</f>
        <v>11.617856281387525</v>
      </c>
      <c r="BP213" s="2">
        <f>SQRT(SUMSQ('(3) MB_Glaciers_R23p2-5.5km'!$BD213:BR213))</f>
        <v>11.64507727350227</v>
      </c>
      <c r="BQ213" s="2">
        <f>SQRT(SUMSQ('(3) MB_Glaciers_R23p2-5.5km'!$BD213:BS213))</f>
        <v>11.670764708677684</v>
      </c>
      <c r="BR213" s="2">
        <f>SQRT(SUMSQ('(3) MB_Glaciers_R23p2-5.5km'!$BD213:BT213))</f>
        <v>11.690781348478653</v>
      </c>
      <c r="BS213" s="2">
        <f>SQRT(SUMSQ('(3) MB_Glaciers_R23p2-5.5km'!$BD213:BU213))</f>
        <v>11.713815695356276</v>
      </c>
      <c r="BT213" s="2">
        <f>SQRT(SUMSQ('(3) MB_Glaciers_R23p2-5.5km'!$BD213:BV213))</f>
        <v>11.737498015554962</v>
      </c>
      <c r="BU213" s="2">
        <f>SQRT(SUMSQ('(3) MB_Glaciers_R23p2-5.5km'!$BD213:BW213))</f>
        <v>11.763761014199311</v>
      </c>
      <c r="BV213" s="2">
        <f>SQRT(SUMSQ('(3) MB_Glaciers_R23p2-5.5km'!$BD213:BX213))</f>
        <v>11.794342860851538</v>
      </c>
      <c r="BW213" s="2">
        <f>SQRT(SUMSQ('(3) MB_Glaciers_R23p2-5.5km'!$BD213:BY213))</f>
        <v>11.82424821111301</v>
      </c>
      <c r="BX213" s="2">
        <f>SQRT(SUMSQ('(3) MB_Glaciers_R23p2-5.5km'!$BD213:BZ213))</f>
        <v>11.848799663279069</v>
      </c>
      <c r="BY213" s="2">
        <f>SQRT(SUMSQ('(3) MB_Glaciers_R23p2-5.5km'!$BD213:CA213))</f>
        <v>11.86990671434414</v>
      </c>
      <c r="BZ213" s="2">
        <f>SQRT(SUMSQ('(3) MB_Glaciers_R23p2-5.5km'!$BD213:CB213))</f>
        <v>11.891632987332793</v>
      </c>
      <c r="CA213" s="2">
        <f>SQRT(SUMSQ('(3) MB_Glaciers_R23p2-5.5km'!$BD213:CC213))</f>
        <v>11.913336585310491</v>
      </c>
      <c r="CB213" s="2">
        <f>SQRT(SUMSQ('(3) MB_Glaciers_R23p2-5.5km'!$BD213:CD213))</f>
        <v>11.935594042418671</v>
      </c>
      <c r="CC213" s="2">
        <f>SQRT(SUMSQ('(3) MB_Glaciers_R23p2-5.5km'!$BD213:CE213))</f>
        <v>11.959533754459603</v>
      </c>
      <c r="CD213" s="2">
        <f>SQRT(SUMSQ('(3) MB_Glaciers_R23p2-5.5km'!$BD213:CF213))</f>
        <v>11.983655364246054</v>
      </c>
      <c r="CE213" s="2">
        <f>SQRT(SUMSQ('(3) MB_Glaciers_R23p2-5.5km'!$BD213:CG213))</f>
        <v>11.999993261422631</v>
      </c>
      <c r="CF213" s="2">
        <f>SQRT(SUMSQ('(3) MB_Glaciers_R23p2-5.5km'!$BD213:CH213))</f>
        <v>12.019266224660525</v>
      </c>
      <c r="CG213" s="2">
        <f>SQRT(SUMSQ('(3) MB_Glaciers_R23p2-5.5km'!$BD213:CI213))</f>
        <v>12.039551595974965</v>
      </c>
      <c r="CH213" s="2">
        <f>SQRT(SUMSQ('(3) MB_Glaciers_R23p2-5.5km'!$BD213:CJ213))</f>
        <v>12.067190528023001</v>
      </c>
      <c r="CI213" s="2">
        <f>SQRT(SUMSQ('(3) MB_Glaciers_R23p2-5.5km'!$BD213:CK213))</f>
        <v>12.097093862662046</v>
      </c>
      <c r="CJ213" s="2">
        <f>SQRT(SUMSQ('(3) MB_Glaciers_R23p2-5.5km'!$BD213:CL213))</f>
        <v>12.115370168050983</v>
      </c>
      <c r="CK213" s="2">
        <f>SQRT(SUMSQ('(3) MB_Glaciers_R23p2-5.5km'!$BD213:CM213))</f>
        <v>12.135420882505121</v>
      </c>
      <c r="CL213" s="2">
        <f>SQRT(SUMSQ('(3) MB_Glaciers_R23p2-5.5km'!$BD213:CN213))</f>
        <v>12.157302169753951</v>
      </c>
      <c r="CM213" s="2">
        <f>SQRT(SUMSQ('(3) MB_Glaciers_R23p2-5.5km'!$BD213:CO213))</f>
        <v>12.179974473154777</v>
      </c>
      <c r="CN213" s="2">
        <f>SQRT(SUMSQ('(3) MB_Glaciers_R23p2-5.5km'!$BD213:CP213))</f>
        <v>12.202829007224343</v>
      </c>
      <c r="CO213" s="2">
        <f>SQRT(SUMSQ('(3) MB_Glaciers_R23p2-5.5km'!$BD213:CQ213))</f>
        <v>12.230154106428074</v>
      </c>
      <c r="CP213" s="2">
        <f>SQRT(SUMSQ('(3) MB_Glaciers_R23p2-5.5km'!$BD213:CR213))</f>
        <v>12.254507051434715</v>
      </c>
      <c r="CQ213" s="2">
        <f>SQRT(SUMSQ('(3) MB_Glaciers_R23p2-5.5km'!$BD213:CS213))</f>
        <v>12.276935152302674</v>
      </c>
      <c r="CR213" s="2">
        <f>SQRT(SUMSQ('(3) MB_Glaciers_R23p2-5.5km'!$BD213:CT213))</f>
        <v>12.298764737426271</v>
      </c>
      <c r="CS213" s="2">
        <f>SQRT(SUMSQ('(3) MB_Glaciers_R23p2-5.5km'!$BD213:CU213))</f>
        <v>12.321206691025276</v>
      </c>
      <c r="CT213" s="2">
        <f>SQRT(SUMSQ('(3) MB_Glaciers_R23p2-5.5km'!$BD213:CV213))</f>
        <v>12.341348317435479</v>
      </c>
      <c r="CU213" s="2">
        <f>SQRT(SUMSQ('(3) MB_Glaciers_R23p2-5.5km'!$BD213:CW213))</f>
        <v>12.360545477410282</v>
      </c>
      <c r="CV213" s="2">
        <f>SQRT(SUMSQ('(3) MB_Glaciers_R23p2-5.5km'!$BD213:CX213))</f>
        <v>12.381200584968823</v>
      </c>
    </row>
    <row r="214" spans="1:100" x14ac:dyDescent="0.2">
      <c r="A214" s="169" t="s">
        <v>170</v>
      </c>
      <c r="B214" s="3" t="s">
        <v>177</v>
      </c>
      <c r="C214" s="170">
        <f>'(3) MB_Glaciers_R23p2-5.5km'!C214</f>
        <v>0.29648639999999982</v>
      </c>
      <c r="D214" s="170">
        <f>C214+'(3) MB_Glaciers_R23p2-5.5km'!D214</f>
        <v>-0.2170272000000002</v>
      </c>
      <c r="E214" s="170">
        <f>D214+'(3) MB_Glaciers_R23p2-5.5km'!E214</f>
        <v>-0.39990460000000017</v>
      </c>
      <c r="F214" s="170">
        <f>E214+'(3) MB_Glaciers_R23p2-5.5km'!F214</f>
        <v>-0.61214580000000041</v>
      </c>
      <c r="G214" s="170">
        <f>F214+'(3) MB_Glaciers_R23p2-5.5km'!G214</f>
        <v>-0.81498220000000066</v>
      </c>
      <c r="H214" s="170">
        <f>G214+'(3) MB_Glaciers_R23p2-5.5km'!H214</f>
        <v>-0.79718240000000051</v>
      </c>
      <c r="I214" s="170">
        <f>H214+'(3) MB_Glaciers_R23p2-5.5km'!I214</f>
        <v>-0.69997780000000054</v>
      </c>
      <c r="J214" s="170">
        <f>I214+'(3) MB_Glaciers_R23p2-5.5km'!J214</f>
        <v>-0.96213700000000069</v>
      </c>
      <c r="K214" s="170">
        <f>J214+'(3) MB_Glaciers_R23p2-5.5km'!K214</f>
        <v>-0.96366000000000085</v>
      </c>
      <c r="L214" s="170">
        <f>K214+'(3) MB_Glaciers_R23p2-5.5km'!L214</f>
        <v>-1.5957782000000009</v>
      </c>
      <c r="M214" s="170">
        <f>L214+'(3) MB_Glaciers_R23p2-5.5km'!M214</f>
        <v>-1.9972602000000008</v>
      </c>
      <c r="N214" s="170">
        <f>M214+'(3) MB_Glaciers_R23p2-5.5km'!N214</f>
        <v>-2.5693374000000011</v>
      </c>
      <c r="O214" s="170">
        <f>N214+'(3) MB_Glaciers_R23p2-5.5km'!O214</f>
        <v>-2.5407784000000011</v>
      </c>
      <c r="P214" s="170">
        <f>O214+'(3) MB_Glaciers_R23p2-5.5km'!P214</f>
        <v>-1.7328146000000011</v>
      </c>
      <c r="Q214" s="170">
        <f>P214+'(3) MB_Glaciers_R23p2-5.5km'!Q214</f>
        <v>-1.8242146000000012</v>
      </c>
      <c r="R214" s="170">
        <f>Q214+'(3) MB_Glaciers_R23p2-5.5km'!R214</f>
        <v>-1.4833416000000013</v>
      </c>
      <c r="S214" s="170">
        <f>R214+'(3) MB_Glaciers_R23p2-5.5km'!S214</f>
        <v>-1.7169478000000011</v>
      </c>
      <c r="T214" s="170">
        <f>S214+'(3) MB_Glaciers_R23p2-5.5km'!T214</f>
        <v>-2.4538018000000013</v>
      </c>
      <c r="U214" s="170">
        <f>T214+'(3) MB_Glaciers_R23p2-5.5km'!U214</f>
        <v>-2.614201200000001</v>
      </c>
      <c r="V214" s="170">
        <f>U214+'(3) MB_Glaciers_R23p2-5.5km'!V214</f>
        <v>-2.6193774000000012</v>
      </c>
      <c r="W214" s="170">
        <f>V214+'(3) MB_Glaciers_R23p2-5.5km'!W214</f>
        <v>-2.5980990000000013</v>
      </c>
      <c r="X214" s="170">
        <f>W214+'(3) MB_Glaciers_R23p2-5.5km'!X214</f>
        <v>-2.8915974000000011</v>
      </c>
      <c r="Y214" s="170">
        <f>X214+'(3) MB_Glaciers_R23p2-5.5km'!Y214</f>
        <v>-3.0786412000000012</v>
      </c>
      <c r="Z214" s="170">
        <f>Y214+'(3) MB_Glaciers_R23p2-5.5km'!Z214</f>
        <v>-4.080461800000001</v>
      </c>
      <c r="AA214" s="170">
        <f>Z214+'(3) MB_Glaciers_R23p2-5.5km'!AA214</f>
        <v>-4.166341000000001</v>
      </c>
      <c r="AB214" s="170">
        <f>AA214+'(3) MB_Glaciers_R23p2-5.5km'!AB214</f>
        <v>-4.3944674000000008</v>
      </c>
      <c r="AC214" s="170">
        <f>AB214+'(3) MB_Glaciers_R23p2-5.5km'!AC214</f>
        <v>-4.6187766000000003</v>
      </c>
      <c r="AD214" s="170">
        <f>AC214+'(3) MB_Glaciers_R23p2-5.5km'!AD214</f>
        <v>-5.3367542000000006</v>
      </c>
      <c r="AE214" s="170">
        <f>AD214+'(3) MB_Glaciers_R23p2-5.5km'!AE214</f>
        <v>-5.6205092000000008</v>
      </c>
      <c r="AF214" s="170">
        <f>AE214+'(3) MB_Glaciers_R23p2-5.5km'!AF214</f>
        <v>-5.9088102000000005</v>
      </c>
      <c r="AG214" s="170">
        <f>AF214+'(3) MB_Glaciers_R23p2-5.5km'!AG214</f>
        <v>-5.9571112000000008</v>
      </c>
      <c r="AH214" s="170">
        <f>AG214+'(3) MB_Glaciers_R23p2-5.5km'!AH214</f>
        <v>-5.1254122000000013</v>
      </c>
      <c r="AI214" s="170">
        <f>AH214+'(3) MB_Glaciers_R23p2-5.5km'!AI214</f>
        <v>-5.5937132000000016</v>
      </c>
      <c r="AJ214" s="170">
        <f>AI214+'(3) MB_Glaciers_R23p2-5.5km'!AJ214</f>
        <v>-6.1220142000000015</v>
      </c>
      <c r="AK214" s="170">
        <f>AJ214+'(3) MB_Glaciers_R23p2-5.5km'!AK214</f>
        <v>-6.790315200000002</v>
      </c>
      <c r="AL214" s="170">
        <f>AK214+'(3) MB_Glaciers_R23p2-5.5km'!AL214</f>
        <v>-7.2810790000000019</v>
      </c>
      <c r="AM214" s="170">
        <f>AL214+'(3) MB_Glaciers_R23p2-5.5km'!AM214</f>
        <v>-7.6703138000000015</v>
      </c>
      <c r="AN214" s="170">
        <f>AM214+'(3) MB_Glaciers_R23p2-5.5km'!AN214</f>
        <v>-7.927234600000002</v>
      </c>
      <c r="AO214" s="170">
        <f>AN214+'(3) MB_Glaciers_R23p2-5.5km'!AO214</f>
        <v>-8.2030728000000028</v>
      </c>
      <c r="AP214" s="170">
        <f>AO214+'(3) MB_Glaciers_R23p2-5.5km'!AP214</f>
        <v>-9.0901834000000026</v>
      </c>
      <c r="AQ214" s="170">
        <f>AP214+'(3) MB_Glaciers_R23p2-5.5km'!AQ214</f>
        <v>-9.6166578000000023</v>
      </c>
      <c r="AR214" s="170">
        <f>AQ214+'(3) MB_Glaciers_R23p2-5.5km'!AR214</f>
        <v>-10.070330800000002</v>
      </c>
      <c r="AS214" s="170">
        <f>AR214+'(3) MB_Glaciers_R23p2-5.5km'!AS214</f>
        <v>-10.130119800000003</v>
      </c>
      <c r="AT214" s="170">
        <f>AS214+'(3) MB_Glaciers_R23p2-5.5km'!AT214</f>
        <v>-10.174239200000002</v>
      </c>
      <c r="AU214" s="170">
        <f>AT214+'(3) MB_Glaciers_R23p2-5.5km'!AU214</f>
        <v>-10.418846000000002</v>
      </c>
      <c r="AV214" s="170">
        <f>AU214+'(3) MB_Glaciers_R23p2-5.5km'!AV214</f>
        <v>-10.737593400000002</v>
      </c>
      <c r="AW214" s="2">
        <f>AV214+'(3) MB_Glaciers_R23p2-5.5km'!AW214</f>
        <v>-10.795109400000001</v>
      </c>
      <c r="BB214" s="2">
        <f>SQRT('(5) year_D_R23p2-5.5km'!BN212^2+'(5) year_D_R23p2-5.5km'!$M212^2)</f>
        <v>0.73724028669520225</v>
      </c>
      <c r="BC214" s="2">
        <f>SQRT(SUMSQ('(3) MB_Glaciers_R23p2-5.5km'!$BD214:BE214))</f>
        <v>1.0397697031331712</v>
      </c>
      <c r="BD214" s="2">
        <f>SQRT(SUMSQ('(3) MB_Glaciers_R23p2-5.5km'!$BD214:BF214))</f>
        <v>1.2671743619735958</v>
      </c>
      <c r="BE214" s="2">
        <f>SQRT(SUMSQ('(3) MB_Glaciers_R23p2-5.5km'!$BD214:BG214))</f>
        <v>1.4562105708558319</v>
      </c>
      <c r="BF214" s="2">
        <f>SQRT(SUMSQ('(3) MB_Glaciers_R23p2-5.5km'!$BD214:BH214))</f>
        <v>1.6219371527842734</v>
      </c>
      <c r="BG214" s="2">
        <f>SQRT(SUMSQ('(3) MB_Glaciers_R23p2-5.5km'!$BD214:BI214))</f>
        <v>1.7712926023426194</v>
      </c>
      <c r="BH214" s="2">
        <f>SQRT(SUMSQ('(3) MB_Glaciers_R23p2-5.5km'!$BD214:BJ214))</f>
        <v>1.909503246180144</v>
      </c>
      <c r="BI214" s="2">
        <f>SQRT(SUMSQ('(3) MB_Glaciers_R23p2-5.5km'!$BD214:BK214))</f>
        <v>2.0399745484564353</v>
      </c>
      <c r="BJ214" s="2">
        <f>SQRT(SUMSQ('(3) MB_Glaciers_R23p2-5.5km'!$BD214:BL214))</f>
        <v>2.1595219831925081</v>
      </c>
      <c r="BK214" s="2">
        <f>SQRT(SUMSQ('(3) MB_Glaciers_R23p2-5.5km'!$BD214:BM214))</f>
        <v>2.2656788963208365</v>
      </c>
      <c r="BL214" s="2">
        <f>SQRT(SUMSQ('(3) MB_Glaciers_R23p2-5.5km'!$BD214:BN214))</f>
        <v>2.3613198159151332</v>
      </c>
      <c r="BM214" s="2">
        <f>SQRT(SUMSQ('(3) MB_Glaciers_R23p2-5.5km'!$BD214:BO214))</f>
        <v>2.4487805315299633</v>
      </c>
      <c r="BN214" s="2">
        <f>SQRT(SUMSQ('(3) MB_Glaciers_R23p2-5.5km'!$BD214:BP214))</f>
        <v>2.5292226294934981</v>
      </c>
      <c r="BO214" s="2">
        <f>SQRT(SUMSQ('(3) MB_Glaciers_R23p2-5.5km'!$BD214:BQ214))</f>
        <v>2.6042421529806639</v>
      </c>
      <c r="BP214" s="2">
        <f>SQRT(SUMSQ('(3) MB_Glaciers_R23p2-5.5km'!$BD214:BR214))</f>
        <v>2.6349484059575627</v>
      </c>
      <c r="BQ214" s="2">
        <f>SQRT(SUMSQ('(3) MB_Glaciers_R23p2-5.5km'!$BD214:BS214))</f>
        <v>2.668446474777614</v>
      </c>
      <c r="BR214" s="2">
        <f>SQRT(SUMSQ('(3) MB_Glaciers_R23p2-5.5km'!$BD214:BT214))</f>
        <v>2.7035541166348631</v>
      </c>
      <c r="BS214" s="2">
        <f>SQRT(SUMSQ('(3) MB_Glaciers_R23p2-5.5km'!$BD214:BU214))</f>
        <v>2.7385190810817881</v>
      </c>
      <c r="BT214" s="2">
        <f>SQRT(SUMSQ('(3) MB_Glaciers_R23p2-5.5km'!$BD214:BV214))</f>
        <v>2.7740418600509664</v>
      </c>
      <c r="BU214" s="2">
        <f>SQRT(SUMSQ('(3) MB_Glaciers_R23p2-5.5km'!$BD214:BW214))</f>
        <v>2.8108505092619005</v>
      </c>
      <c r="BV214" s="2">
        <f>SQRT(SUMSQ('(3) MB_Glaciers_R23p2-5.5km'!$BD214:BX214))</f>
        <v>2.8495032501196853</v>
      </c>
      <c r="BW214" s="2">
        <f>SQRT(SUMSQ('(3) MB_Glaciers_R23p2-5.5km'!$BD214:BY214))</f>
        <v>2.8866676235087247</v>
      </c>
      <c r="BX214" s="2">
        <f>SQRT(SUMSQ('(3) MB_Glaciers_R23p2-5.5km'!$BD214:BZ214))</f>
        <v>2.9229888397362558</v>
      </c>
      <c r="BY214" s="2">
        <f>SQRT(SUMSQ('(3) MB_Glaciers_R23p2-5.5km'!$BD214:CA214))</f>
        <v>2.9658632937992757</v>
      </c>
      <c r="BZ214" s="2">
        <f>SQRT(SUMSQ('(3) MB_Glaciers_R23p2-5.5km'!$BD214:CB214))</f>
        <v>2.9943807210294779</v>
      </c>
      <c r="CA214" s="2">
        <f>SQRT(SUMSQ('(3) MB_Glaciers_R23p2-5.5km'!$BD214:CC214))</f>
        <v>3.0302669536653202</v>
      </c>
      <c r="CB214" s="2">
        <f>SQRT(SUMSQ('(3) MB_Glaciers_R23p2-5.5km'!$BD214:CD214))</f>
        <v>3.0586728574119149</v>
      </c>
      <c r="CC214" s="2">
        <f>SQRT(SUMSQ('(3) MB_Glaciers_R23p2-5.5km'!$BD214:CE214))</f>
        <v>3.0947768903543782</v>
      </c>
      <c r="CD214" s="2">
        <f>SQRT(SUMSQ('(3) MB_Glaciers_R23p2-5.5km'!$BD214:CF214))</f>
        <v>3.1250876259484164</v>
      </c>
      <c r="CE214" s="2">
        <f>SQRT(SUMSQ('(3) MB_Glaciers_R23p2-5.5km'!$BD214:CG214))</f>
        <v>3.148873590719679</v>
      </c>
      <c r="CF214" s="2">
        <f>SQRT(SUMSQ('(3) MB_Glaciers_R23p2-5.5km'!$BD214:CH214))</f>
        <v>3.1727489443352561</v>
      </c>
      <c r="CG214" s="2">
        <f>SQRT(SUMSQ('(3) MB_Glaciers_R23p2-5.5km'!$BD214:CI214))</f>
        <v>3.1973217399923035</v>
      </c>
      <c r="CH214" s="2">
        <f>SQRT(SUMSQ('(3) MB_Glaciers_R23p2-5.5km'!$BD214:CJ214))</f>
        <v>3.2217071180159036</v>
      </c>
      <c r="CI214" s="2">
        <f>SQRT(SUMSQ('(3) MB_Glaciers_R23p2-5.5km'!$BD214:CK214))</f>
        <v>3.2450466449225317</v>
      </c>
      <c r="CJ214" s="2">
        <f>SQRT(SUMSQ('(3) MB_Glaciers_R23p2-5.5km'!$BD214:CL214))</f>
        <v>3.2685625396088103</v>
      </c>
      <c r="CK214" s="2">
        <f>SQRT(SUMSQ('(3) MB_Glaciers_R23p2-5.5km'!$BD214:CM214))</f>
        <v>3.2942573141866385</v>
      </c>
      <c r="CL214" s="2">
        <f>SQRT(SUMSQ('(3) MB_Glaciers_R23p2-5.5km'!$BD214:CN214))</f>
        <v>3.3196933691091064</v>
      </c>
      <c r="CM214" s="2">
        <f>SQRT(SUMSQ('(3) MB_Glaciers_R23p2-5.5km'!$BD214:CO214))</f>
        <v>3.3449405904084721</v>
      </c>
      <c r="CN214" s="2">
        <f>SQRT(SUMSQ('(3) MB_Glaciers_R23p2-5.5km'!$BD214:CP214))</f>
        <v>3.3666804844531595</v>
      </c>
      <c r="CO214" s="2">
        <f>SQRT(SUMSQ('(3) MB_Glaciers_R23p2-5.5km'!$BD214:CQ214))</f>
        <v>3.391137095752506</v>
      </c>
      <c r="CP214" s="2">
        <f>SQRT(SUMSQ('(3) MB_Glaciers_R23p2-5.5km'!$BD214:CR214))</f>
        <v>3.4152124922255442</v>
      </c>
      <c r="CQ214" s="2">
        <f>SQRT(SUMSQ('(3) MB_Glaciers_R23p2-5.5km'!$BD214:CS214))</f>
        <v>3.4368954474425299</v>
      </c>
      <c r="CR214" s="2">
        <f>SQRT(SUMSQ('(3) MB_Glaciers_R23p2-5.5km'!$BD214:CT214))</f>
        <v>3.4567777443208074</v>
      </c>
      <c r="CS214" s="2">
        <f>SQRT(SUMSQ('(3) MB_Glaciers_R23p2-5.5km'!$BD214:CU214))</f>
        <v>3.4771351399334658</v>
      </c>
      <c r="CT214" s="2">
        <f>SQRT(SUMSQ('(3) MB_Glaciers_R23p2-5.5km'!$BD214:CV214))</f>
        <v>3.4987142573146879</v>
      </c>
      <c r="CU214" s="2">
        <f>SQRT(SUMSQ('(3) MB_Glaciers_R23p2-5.5km'!$BD214:CW214))</f>
        <v>3.5188642871563651</v>
      </c>
      <c r="CV214" s="2">
        <f>SQRT(SUMSQ('(3) MB_Glaciers_R23p2-5.5km'!$BD214:CX214))</f>
        <v>3.5392112334652919</v>
      </c>
    </row>
    <row r="215" spans="1:100" x14ac:dyDescent="0.2">
      <c r="A215" s="169" t="s">
        <v>230</v>
      </c>
      <c r="B215" s="3" t="s">
        <v>177</v>
      </c>
      <c r="C215" s="170">
        <f>'(3) MB_Glaciers_R23p2-5.5km'!C215</f>
        <v>0.71233400000000024</v>
      </c>
      <c r="D215" s="170">
        <f>C215+'(3) MB_Glaciers_R23p2-5.5km'!D215</f>
        <v>-0.58533199999999974</v>
      </c>
      <c r="E215" s="170">
        <f>D215+'(3) MB_Glaciers_R23p2-5.5km'!E215</f>
        <v>-1.1229979999999995</v>
      </c>
      <c r="F215" s="170">
        <f>E215+'(3) MB_Glaciers_R23p2-5.5km'!F215</f>
        <v>-1.6106639999999994</v>
      </c>
      <c r="G215" s="170">
        <f>F215+'(3) MB_Glaciers_R23p2-5.5km'!G215</f>
        <v>-2.4883299999999999</v>
      </c>
      <c r="H215" s="170">
        <f>G215+'(3) MB_Glaciers_R23p2-5.5km'!H215</f>
        <v>-2.345996</v>
      </c>
      <c r="I215" s="170">
        <f>H215+'(3) MB_Glaciers_R23p2-5.5km'!I215</f>
        <v>-2.0136620000000005</v>
      </c>
      <c r="J215" s="170">
        <f>I215+'(3) MB_Glaciers_R23p2-5.5km'!J215</f>
        <v>-2.6513280000000008</v>
      </c>
      <c r="K215" s="170">
        <f>J215+'(3) MB_Glaciers_R23p2-5.5km'!K215</f>
        <v>-3.0789940000000011</v>
      </c>
      <c r="L215" s="170">
        <f>K215+'(3) MB_Glaciers_R23p2-5.5km'!L215</f>
        <v>-5.2366600000000014</v>
      </c>
      <c r="M215" s="170">
        <f>L215+'(3) MB_Glaciers_R23p2-5.5km'!M215</f>
        <v>-6.9243260000000015</v>
      </c>
      <c r="N215" s="170">
        <f>M215+'(3) MB_Glaciers_R23p2-5.5km'!N215</f>
        <v>-8.8519920000000027</v>
      </c>
      <c r="O215" s="170">
        <f>N215+'(3) MB_Glaciers_R23p2-5.5km'!O215</f>
        <v>-9.6648665000000022</v>
      </c>
      <c r="P215" s="170">
        <f>O215+'(3) MB_Glaciers_R23p2-5.5km'!P215</f>
        <v>-8.6729495000000014</v>
      </c>
      <c r="Q215" s="170">
        <f>P215+'(3) MB_Glaciers_R23p2-5.5km'!Q215</f>
        <v>-9.8262410000000013</v>
      </c>
      <c r="R215" s="170">
        <f>Q215+'(3) MB_Glaciers_R23p2-5.5km'!R215</f>
        <v>-10.209745000000002</v>
      </c>
      <c r="S215" s="170">
        <f>R215+'(3) MB_Glaciers_R23p2-5.5km'!S215</f>
        <v>-11.045417281500001</v>
      </c>
      <c r="T215" s="170">
        <f>S215+'(3) MB_Glaciers_R23p2-5.5km'!T215</f>
        <v>-13.373861356500001</v>
      </c>
      <c r="U215" s="170">
        <f>T215+'(3) MB_Glaciers_R23p2-5.5km'!U215</f>
        <v>-14.0658840795</v>
      </c>
      <c r="V215" s="170">
        <f>U215+'(3) MB_Glaciers_R23p2-5.5km'!V215</f>
        <v>-14.3201727315</v>
      </c>
      <c r="W215" s="170">
        <f>V215+'(3) MB_Glaciers_R23p2-5.5km'!W215</f>
        <v>-14.997060656499999</v>
      </c>
      <c r="X215" s="170">
        <f>W215+'(3) MB_Glaciers_R23p2-5.5km'!X215</f>
        <v>-16.576881198499997</v>
      </c>
      <c r="Y215" s="170">
        <f>X215+'(3) MB_Glaciers_R23p2-5.5km'!Y215</f>
        <v>-17.935212660999994</v>
      </c>
      <c r="Z215" s="170">
        <f>Y215+'(3) MB_Glaciers_R23p2-5.5km'!Z215</f>
        <v>-21.317148636999992</v>
      </c>
      <c r="AA215" s="170">
        <f>Z215+'(3) MB_Glaciers_R23p2-5.5km'!AA215</f>
        <v>-22.10829126649999</v>
      </c>
      <c r="AB215" s="170">
        <f>AA215+'(3) MB_Glaciers_R23p2-5.5km'!AB215</f>
        <v>-23.142996741499989</v>
      </c>
      <c r="AC215" s="170">
        <f>AB215+'(3) MB_Glaciers_R23p2-5.5km'!AC215</f>
        <v>-23.852942784499987</v>
      </c>
      <c r="AD215" s="170">
        <f>AC215+'(3) MB_Glaciers_R23p2-5.5km'!AD215</f>
        <v>-24.98305055649999</v>
      </c>
      <c r="AE215" s="170">
        <f>AD215+'(3) MB_Glaciers_R23p2-5.5km'!AE215</f>
        <v>-25.629125260999988</v>
      </c>
      <c r="AF215" s="170">
        <f>AE215+'(3) MB_Glaciers_R23p2-5.5km'!AF215</f>
        <v>-26.885687555999986</v>
      </c>
      <c r="AG215" s="170">
        <f>AF215+'(3) MB_Glaciers_R23p2-5.5km'!AG215</f>
        <v>-28.276453859499988</v>
      </c>
      <c r="AH215" s="170">
        <f>AG215+'(3) MB_Glaciers_R23p2-5.5km'!AH215</f>
        <v>-27.344140339499987</v>
      </c>
      <c r="AI215" s="170">
        <f>AH215+'(3) MB_Glaciers_R23p2-5.5km'!AI215</f>
        <v>-29.942765772499985</v>
      </c>
      <c r="AJ215" s="170">
        <f>AI215+'(3) MB_Glaciers_R23p2-5.5km'!AJ215</f>
        <v>-32.522187874499984</v>
      </c>
      <c r="AK215" s="170">
        <f>AJ215+'(3) MB_Glaciers_R23p2-5.5km'!AK215</f>
        <v>-35.099020977499983</v>
      </c>
      <c r="AL215" s="170">
        <f>AK215+'(3) MB_Glaciers_R23p2-5.5km'!AL215</f>
        <v>-37.571289977499987</v>
      </c>
      <c r="AM215" s="170">
        <f>AL215+'(3) MB_Glaciers_R23p2-5.5km'!AM215</f>
        <v>-39.643690878499989</v>
      </c>
      <c r="AN215" s="170">
        <f>AM215+'(3) MB_Glaciers_R23p2-5.5km'!AN215</f>
        <v>-40.752040560499992</v>
      </c>
      <c r="AO215" s="170">
        <f>AN215+'(3) MB_Glaciers_R23p2-5.5km'!AO215</f>
        <v>-42.138580564499989</v>
      </c>
      <c r="AP215" s="170">
        <f>AO215+'(3) MB_Glaciers_R23p2-5.5km'!AP215</f>
        <v>-44.953925956499987</v>
      </c>
      <c r="AQ215" s="170">
        <f>AP215+'(3) MB_Glaciers_R23p2-5.5km'!AQ215</f>
        <v>-46.866284726499984</v>
      </c>
      <c r="AR215" s="170">
        <f>AQ215+'(3) MB_Glaciers_R23p2-5.5km'!AR215</f>
        <v>-48.223268964499987</v>
      </c>
      <c r="AS215" s="170">
        <f>AR215+'(3) MB_Glaciers_R23p2-5.5km'!AS215</f>
        <v>-48.985178700499986</v>
      </c>
      <c r="AT215" s="170">
        <f>AS215+'(3) MB_Glaciers_R23p2-5.5km'!AT215</f>
        <v>-50.336469816499985</v>
      </c>
      <c r="AU215" s="170">
        <f>AT215+'(3) MB_Glaciers_R23p2-5.5km'!AU215</f>
        <v>-51.461011676499986</v>
      </c>
      <c r="AV215" s="170">
        <f>AU215+'(3) MB_Glaciers_R23p2-5.5km'!AV215</f>
        <v>-52.959932196499985</v>
      </c>
      <c r="AW215" s="2">
        <f>AV215+'(3) MB_Glaciers_R23p2-5.5km'!AW215</f>
        <v>-53.919690413499985</v>
      </c>
      <c r="BB215" s="2">
        <f>SQRT('(5) year_D_R23p2-5.5km'!BN213^2+'(5) year_D_R23p2-5.5km'!$M213^2)</f>
        <v>5.4894126810393633</v>
      </c>
      <c r="BC215" s="2">
        <f>SQRT(SUMSQ('(3) MB_Glaciers_R23p2-5.5km'!$BD215:BE215))</f>
        <v>7.4264087700960015</v>
      </c>
      <c r="BD215" s="2">
        <f>SQRT(SUMSQ('(3) MB_Glaciers_R23p2-5.5km'!$BD215:BF215))</f>
        <v>8.701553877770996</v>
      </c>
      <c r="BE215" s="2">
        <f>SQRT(SUMSQ('(3) MB_Glaciers_R23p2-5.5km'!$BD215:BG215))</f>
        <v>9.6165378461023909</v>
      </c>
      <c r="BF215" s="2">
        <f>SQRT(SUMSQ('(3) MB_Glaciers_R23p2-5.5km'!$BD215:BH215))</f>
        <v>10.294402953332158</v>
      </c>
      <c r="BG215" s="2">
        <f>SQRT(SUMSQ('(3) MB_Glaciers_R23p2-5.5km'!$BD215:BI215))</f>
        <v>10.802611889444581</v>
      </c>
      <c r="BH215" s="2">
        <f>SQRT(SUMSQ('(3) MB_Glaciers_R23p2-5.5km'!$BD215:BJ215))</f>
        <v>11.183994339364943</v>
      </c>
      <c r="BI215" s="2">
        <f>SQRT(SUMSQ('(3) MB_Glaciers_R23p2-5.5km'!$BD215:BK215))</f>
        <v>11.467172936710464</v>
      </c>
      <c r="BJ215" s="2">
        <f>SQRT(SUMSQ('(3) MB_Glaciers_R23p2-5.5km'!$BD215:BL215))</f>
        <v>11.675458867837673</v>
      </c>
      <c r="BK215" s="2">
        <f>SQRT(SUMSQ('(3) MB_Glaciers_R23p2-5.5km'!$BD215:BM215))</f>
        <v>11.824891657683338</v>
      </c>
      <c r="BL215" s="2">
        <f>SQRT(SUMSQ('(3) MB_Glaciers_R23p2-5.5km'!$BD215:BN215))</f>
        <v>11.928397728118457</v>
      </c>
      <c r="BM215" s="2">
        <f>SQRT(SUMSQ('(3) MB_Glaciers_R23p2-5.5km'!$BD215:BO215))</f>
        <v>11.997734947471915</v>
      </c>
      <c r="BN215" s="2">
        <f>SQRT(SUMSQ('(3) MB_Glaciers_R23p2-5.5km'!$BD215:BP215))</f>
        <v>12.042747777897258</v>
      </c>
      <c r="BO215" s="2">
        <f>SQRT(SUMSQ('(3) MB_Glaciers_R23p2-5.5km'!$BD215:BQ215))</f>
        <v>12.072653987012725</v>
      </c>
      <c r="BP215" s="2">
        <f>SQRT(SUMSQ('(3) MB_Glaciers_R23p2-5.5km'!$BD215:BR215))</f>
        <v>12.09699420267712</v>
      </c>
      <c r="BQ215" s="2">
        <f>SQRT(SUMSQ('(3) MB_Glaciers_R23p2-5.5km'!$BD215:BS215))</f>
        <v>12.119974367439621</v>
      </c>
      <c r="BR215" s="2">
        <f>SQRT(SUMSQ('(3) MB_Glaciers_R23p2-5.5km'!$BD215:BT215))</f>
        <v>12.140046778110884</v>
      </c>
      <c r="BS215" s="2">
        <f>SQRT(SUMSQ('(3) MB_Glaciers_R23p2-5.5km'!$BD215:BU215))</f>
        <v>12.160339975747169</v>
      </c>
      <c r="BT215" s="2">
        <f>SQRT(SUMSQ('(3) MB_Glaciers_R23p2-5.5km'!$BD215:BV215))</f>
        <v>12.177416830673334</v>
      </c>
      <c r="BU215" s="2">
        <f>SQRT(SUMSQ('(3) MB_Glaciers_R23p2-5.5km'!$BD215:BW215))</f>
        <v>12.196609267866654</v>
      </c>
      <c r="BV215" s="2">
        <f>SQRT(SUMSQ('(3) MB_Glaciers_R23p2-5.5km'!$BD215:BX215))</f>
        <v>12.221240613031465</v>
      </c>
      <c r="BW215" s="2">
        <f>SQRT(SUMSQ('(3) MB_Glaciers_R23p2-5.5km'!$BD215:BY215))</f>
        <v>12.246676769640979</v>
      </c>
      <c r="BX215" s="2">
        <f>SQRT(SUMSQ('(3) MB_Glaciers_R23p2-5.5km'!$BD215:BZ215))</f>
        <v>12.268073705588584</v>
      </c>
      <c r="BY215" s="2">
        <f>SQRT(SUMSQ('(3) MB_Glaciers_R23p2-5.5km'!$BD215:CA215))</f>
        <v>12.299149485536127</v>
      </c>
      <c r="BZ215" s="2">
        <f>SQRT(SUMSQ('(3) MB_Glaciers_R23p2-5.5km'!$BD215:CB215))</f>
        <v>12.316043799198734</v>
      </c>
      <c r="CA215" s="2">
        <f>SQRT(SUMSQ('(3) MB_Glaciers_R23p2-5.5km'!$BD215:CC215))</f>
        <v>12.332789148927798</v>
      </c>
      <c r="CB215" s="2">
        <f>SQRT(SUMSQ('(3) MB_Glaciers_R23p2-5.5km'!$BD215:CD215))</f>
        <v>12.353800214686951</v>
      </c>
      <c r="CC215" s="2">
        <f>SQRT(SUMSQ('(3) MB_Glaciers_R23p2-5.5km'!$BD215:CE215))</f>
        <v>12.381415036843526</v>
      </c>
      <c r="CD215" s="2">
        <f>SQRT(SUMSQ('(3) MB_Glaciers_R23p2-5.5km'!$BD215:CF215))</f>
        <v>12.410900882563151</v>
      </c>
      <c r="CE215" s="2">
        <f>SQRT(SUMSQ('(3) MB_Glaciers_R23p2-5.5km'!$BD215:CG215))</f>
        <v>12.435264965780473</v>
      </c>
      <c r="CF215" s="2">
        <f>SQRT(SUMSQ('(3) MB_Glaciers_R23p2-5.5km'!$BD215:CH215))</f>
        <v>12.463077966136893</v>
      </c>
      <c r="CG215" s="2">
        <f>SQRT(SUMSQ('(3) MB_Glaciers_R23p2-5.5km'!$BD215:CI215))</f>
        <v>12.493385765734423</v>
      </c>
      <c r="CH215" s="2">
        <f>SQRT(SUMSQ('(3) MB_Glaciers_R23p2-5.5km'!$BD215:CJ215))</f>
        <v>12.525902904122033</v>
      </c>
      <c r="CI215" s="2">
        <f>SQRT(SUMSQ('(3) MB_Glaciers_R23p2-5.5km'!$BD215:CK215))</f>
        <v>12.545197439754299</v>
      </c>
      <c r="CJ215" s="2">
        <f>SQRT(SUMSQ('(3) MB_Glaciers_R23p2-5.5km'!$BD215:CL215))</f>
        <v>12.563504983383059</v>
      </c>
      <c r="CK215" s="2">
        <f>SQRT(SUMSQ('(3) MB_Glaciers_R23p2-5.5km'!$BD215:CM215))</f>
        <v>12.582604329608603</v>
      </c>
      <c r="CL215" s="2">
        <f>SQRT(SUMSQ('(3) MB_Glaciers_R23p2-5.5km'!$BD215:CN215))</f>
        <v>12.602351926897823</v>
      </c>
      <c r="CM215" s="2">
        <f>SQRT(SUMSQ('(3) MB_Glaciers_R23p2-5.5km'!$BD215:CO215))</f>
        <v>12.620584458885855</v>
      </c>
      <c r="CN215" s="2">
        <f>SQRT(SUMSQ('(3) MB_Glaciers_R23p2-5.5km'!$BD215:CP215))</f>
        <v>12.638838033945206</v>
      </c>
      <c r="CO215" s="2">
        <f>SQRT(SUMSQ('(3) MB_Glaciers_R23p2-5.5km'!$BD215:CQ215))</f>
        <v>12.661183784098681</v>
      </c>
      <c r="CP215" s="2">
        <f>SQRT(SUMSQ('(3) MB_Glaciers_R23p2-5.5km'!$BD215:CR215))</f>
        <v>12.68096416149946</v>
      </c>
      <c r="CQ215" s="2">
        <f>SQRT(SUMSQ('(3) MB_Glaciers_R23p2-5.5km'!$BD215:CS215))</f>
        <v>12.700724006204201</v>
      </c>
      <c r="CR215" s="2">
        <f>SQRT(SUMSQ('(3) MB_Glaciers_R23p2-5.5km'!$BD215:CT215))</f>
        <v>12.718323758577263</v>
      </c>
      <c r="CS215" s="2">
        <f>SQRT(SUMSQ('(3) MB_Glaciers_R23p2-5.5km'!$BD215:CU215))</f>
        <v>12.736375913712477</v>
      </c>
      <c r="CT215" s="2">
        <f>SQRT(SUMSQ('(3) MB_Glaciers_R23p2-5.5km'!$BD215:CV215))</f>
        <v>12.753562828189239</v>
      </c>
      <c r="CU215" s="2">
        <f>SQRT(SUMSQ('(3) MB_Glaciers_R23p2-5.5km'!$BD215:CW215))</f>
        <v>12.773215253880366</v>
      </c>
      <c r="CV215" s="2">
        <f>SQRT(SUMSQ('(3) MB_Glaciers_R23p2-5.5km'!$BD215:CX215))</f>
        <v>12.79014722481244</v>
      </c>
    </row>
    <row r="216" spans="1:100" x14ac:dyDescent="0.2">
      <c r="A216" s="169" t="s">
        <v>157</v>
      </c>
      <c r="B216" s="3" t="s">
        <v>177</v>
      </c>
      <c r="C216" s="170">
        <f>'(3) MB_Glaciers_R23p2-5.5km'!C216</f>
        <v>3.3522800000000075E-2</v>
      </c>
      <c r="D216" s="170">
        <f>C216+'(3) MB_Glaciers_R23p2-5.5km'!D216</f>
        <v>-0.48295439999999989</v>
      </c>
      <c r="E216" s="170">
        <f>D216+'(3) MB_Glaciers_R23p2-5.5km'!E216</f>
        <v>-0.91943159999999979</v>
      </c>
      <c r="F216" s="170">
        <f>E216+'(3) MB_Glaciers_R23p2-5.5km'!F216</f>
        <v>-1.1859087999999998</v>
      </c>
      <c r="G216" s="170">
        <f>F216+'(3) MB_Glaciers_R23p2-5.5km'!G216</f>
        <v>-1.8123859999999996</v>
      </c>
      <c r="H216" s="170">
        <f>G216+'(3) MB_Glaciers_R23p2-5.5km'!H216</f>
        <v>-2.0488631999999996</v>
      </c>
      <c r="I216" s="170">
        <f>H216+'(3) MB_Glaciers_R23p2-5.5km'!I216</f>
        <v>-2.3653403999999996</v>
      </c>
      <c r="J216" s="170">
        <f>I216+'(3) MB_Glaciers_R23p2-5.5km'!J216</f>
        <v>-2.8318175999999995</v>
      </c>
      <c r="K216" s="170">
        <f>J216+'(3) MB_Glaciers_R23p2-5.5km'!K216</f>
        <v>-3.1982947999999993</v>
      </c>
      <c r="L216" s="170">
        <f>K216+'(3) MB_Glaciers_R23p2-5.5km'!L216</f>
        <v>-4.0747719999999994</v>
      </c>
      <c r="M216" s="170">
        <f>L216+'(3) MB_Glaciers_R23p2-5.5km'!M216</f>
        <v>-5.0112491999999991</v>
      </c>
      <c r="N216" s="170">
        <f>M216+'(3) MB_Glaciers_R23p2-5.5km'!N216</f>
        <v>-6.0377263999999986</v>
      </c>
      <c r="O216" s="170">
        <f>N216+'(3) MB_Glaciers_R23p2-5.5km'!O216</f>
        <v>-6.2942035999999986</v>
      </c>
      <c r="P216" s="170">
        <f>O216+'(3) MB_Glaciers_R23p2-5.5km'!P216</f>
        <v>-6.2506807999999987</v>
      </c>
      <c r="Q216" s="170">
        <f>P216+'(3) MB_Glaciers_R23p2-5.5km'!Q216</f>
        <v>-6.9171579999999988</v>
      </c>
      <c r="R216" s="170">
        <f>Q216+'(3) MB_Glaciers_R23p2-5.5km'!R216</f>
        <v>-6.4135121999999987</v>
      </c>
      <c r="S216" s="170">
        <f>R216+'(3) MB_Glaciers_R23p2-5.5km'!S216</f>
        <v>-6.553212199999999</v>
      </c>
      <c r="T216" s="170">
        <f>S216+'(3) MB_Glaciers_R23p2-5.5km'!T216</f>
        <v>-7.1922697999999992</v>
      </c>
      <c r="U216" s="170">
        <f>T216+'(3) MB_Glaciers_R23p2-5.5km'!U216</f>
        <v>-7.2440789999999993</v>
      </c>
      <c r="V216" s="170">
        <f>U216+'(3) MB_Glaciers_R23p2-5.5km'!V216</f>
        <v>-7.0486397999999992</v>
      </c>
      <c r="W216" s="170">
        <f>V216+'(3) MB_Glaciers_R23p2-5.5km'!W216</f>
        <v>-6.8859521999999993</v>
      </c>
      <c r="X216" s="170">
        <f>W216+'(3) MB_Glaciers_R23p2-5.5km'!X216</f>
        <v>-7.0960161999999993</v>
      </c>
      <c r="Y216" s="170">
        <f>X216+'(3) MB_Glaciers_R23p2-5.5km'!Y216</f>
        <v>-7.4988317999999996</v>
      </c>
      <c r="Z216" s="170">
        <f>Y216+'(3) MB_Glaciers_R23p2-5.5km'!Z216</f>
        <v>-8.3743990000000004</v>
      </c>
      <c r="AA216" s="170">
        <f>Z216+'(3) MB_Glaciers_R23p2-5.5km'!AA216</f>
        <v>-8.2269657000000009</v>
      </c>
      <c r="AB216" s="170">
        <f>AA216+'(3) MB_Glaciers_R23p2-5.5km'!AB216</f>
        <v>-8.4047572000000006</v>
      </c>
      <c r="AC216" s="170">
        <f>AB216+'(3) MB_Glaciers_R23p2-5.5km'!AC216</f>
        <v>-8.3531537</v>
      </c>
      <c r="AD216" s="170">
        <f>AC216+'(3) MB_Glaciers_R23p2-5.5km'!AD216</f>
        <v>-8.7278777999999999</v>
      </c>
      <c r="AE216" s="170">
        <f>AD216+'(3) MB_Glaciers_R23p2-5.5km'!AE216</f>
        <v>-8.5485655000000005</v>
      </c>
      <c r="AF216" s="170">
        <f>AE216+'(3) MB_Glaciers_R23p2-5.5km'!AF216</f>
        <v>-8.8752168000000005</v>
      </c>
      <c r="AG216" s="170">
        <f>AF216+'(3) MB_Glaciers_R23p2-5.5km'!AG216</f>
        <v>-8.5078317000000006</v>
      </c>
      <c r="AH216" s="170">
        <f>AG216+'(3) MB_Glaciers_R23p2-5.5km'!AH216</f>
        <v>-7.6964102000000008</v>
      </c>
      <c r="AI216" s="170">
        <f>AH216+'(3) MB_Glaciers_R23p2-5.5km'!AI216</f>
        <v>-8.0209523000000011</v>
      </c>
      <c r="AJ216" s="170">
        <f>AI216+'(3) MB_Glaciers_R23p2-5.5km'!AJ216</f>
        <v>-8.2014580000000006</v>
      </c>
      <c r="AK216" s="170">
        <f>AJ216+'(3) MB_Glaciers_R23p2-5.5km'!AK216</f>
        <v>-8.7079273000000015</v>
      </c>
      <c r="AL216" s="170">
        <f>AK216+'(3) MB_Glaciers_R23p2-5.5km'!AL216</f>
        <v>-9.1449908000000022</v>
      </c>
      <c r="AM216" s="170">
        <f>AL216+'(3) MB_Glaciers_R23p2-5.5km'!AM216</f>
        <v>-9.1979992000000017</v>
      </c>
      <c r="AN216" s="170">
        <f>AM216+'(3) MB_Glaciers_R23p2-5.5km'!AN216</f>
        <v>-9.4211896000000017</v>
      </c>
      <c r="AO216" s="170">
        <f>AN216+'(3) MB_Glaciers_R23p2-5.5km'!AO216</f>
        <v>-9.3967194000000021</v>
      </c>
      <c r="AP216" s="170">
        <f>AO216+'(3) MB_Glaciers_R23p2-5.5km'!AP216</f>
        <v>-10.582353500000002</v>
      </c>
      <c r="AQ216" s="170">
        <f>AP216+'(3) MB_Glaciers_R23p2-5.5km'!AQ216</f>
        <v>-11.386684100000002</v>
      </c>
      <c r="AR216" s="170">
        <f>AQ216+'(3) MB_Glaciers_R23p2-5.5km'!AR216</f>
        <v>-11.855626600000001</v>
      </c>
      <c r="AS216" s="170">
        <f>AR216+'(3) MB_Glaciers_R23p2-5.5km'!AS216</f>
        <v>-11.928999000000001</v>
      </c>
      <c r="AT216" s="170">
        <f>AS216+'(3) MB_Glaciers_R23p2-5.5km'!AT216</f>
        <v>-12.157644400000001</v>
      </c>
      <c r="AU216" s="170">
        <f>AT216+'(3) MB_Glaciers_R23p2-5.5km'!AU216</f>
        <v>-12.591677900000001</v>
      </c>
      <c r="AV216" s="170">
        <f>AU216+'(3) MB_Glaciers_R23p2-5.5km'!AV216</f>
        <v>-13.1872933</v>
      </c>
      <c r="AW216" s="2">
        <f>AV216+'(3) MB_Glaciers_R23p2-5.5km'!AW216</f>
        <v>-13.5726116</v>
      </c>
      <c r="BB216" s="2">
        <f>SQRT('(5) year_D_R23p2-5.5km'!BN214^2+'(5) year_D_R23p2-5.5km'!$M214^2)</f>
        <v>1.4729486644979104</v>
      </c>
      <c r="BC216" s="2">
        <f>SQRT(SUMSQ('(3) MB_Glaciers_R23p2-5.5km'!$BD216:BE216))</f>
        <v>2.0766150891855966</v>
      </c>
      <c r="BD216" s="2">
        <f>SQRT(SUMSQ('(3) MB_Glaciers_R23p2-5.5km'!$BD216:BF216))</f>
        <v>2.489292128425848</v>
      </c>
      <c r="BE216" s="2">
        <f>SQRT(SUMSQ('(3) MB_Glaciers_R23p2-5.5km'!$BD216:BG216))</f>
        <v>2.8036452182349585</v>
      </c>
      <c r="BF216" s="2">
        <f>SQRT(SUMSQ('(3) MB_Glaciers_R23p2-5.5km'!$BD216:BH216))</f>
        <v>3.0548860873191517</v>
      </c>
      <c r="BG216" s="2">
        <f>SQRT(SUMSQ('(3) MB_Glaciers_R23p2-5.5km'!$BD216:BI216))</f>
        <v>3.2619768407374448</v>
      </c>
      <c r="BH216" s="2">
        <f>SQRT(SUMSQ('(3) MB_Glaciers_R23p2-5.5km'!$BD216:BJ216))</f>
        <v>3.436576573748598</v>
      </c>
      <c r="BI216" s="2">
        <f>SQRT(SUMSQ('(3) MB_Glaciers_R23p2-5.5km'!$BD216:BK216))</f>
        <v>3.5868699874433401</v>
      </c>
      <c r="BJ216" s="2">
        <f>SQRT(SUMSQ('(3) MB_Glaciers_R23p2-5.5km'!$BD216:BL216))</f>
        <v>3.7184445193205602</v>
      </c>
      <c r="BK216" s="2">
        <f>SQRT(SUMSQ('(3) MB_Glaciers_R23p2-5.5km'!$BD216:BM216))</f>
        <v>3.8357655641072426</v>
      </c>
      <c r="BL216" s="2">
        <f>SQRT(SUMSQ('(3) MB_Glaciers_R23p2-5.5km'!$BD216:BN216))</f>
        <v>3.9420557974914607</v>
      </c>
      <c r="BM216" s="2">
        <f>SQRT(SUMSQ('(3) MB_Glaciers_R23p2-5.5km'!$BD216:BO216))</f>
        <v>4.040360009474254</v>
      </c>
      <c r="BN216" s="2">
        <f>SQRT(SUMSQ('(3) MB_Glaciers_R23p2-5.5km'!$BD216:BP216))</f>
        <v>4.1329646613412612</v>
      </c>
      <c r="BO216" s="2">
        <f>SQRT(SUMSQ('(3) MB_Glaciers_R23p2-5.5km'!$BD216:BQ216))</f>
        <v>4.2216010682863461</v>
      </c>
      <c r="BP216" s="2">
        <f>SQRT(SUMSQ('(3) MB_Glaciers_R23p2-5.5km'!$BD216:BR216))</f>
        <v>4.3077873204006227</v>
      </c>
      <c r="BQ216" s="2">
        <f>SQRT(SUMSQ('(3) MB_Glaciers_R23p2-5.5km'!$BD216:BS216))</f>
        <v>4.3247493640060268</v>
      </c>
      <c r="BR216" s="2">
        <f>SQRT(SUMSQ('(3) MB_Glaciers_R23p2-5.5km'!$BD216:BT216))</f>
        <v>4.3466075712660484</v>
      </c>
      <c r="BS216" s="2">
        <f>SQRT(SUMSQ('(3) MB_Glaciers_R23p2-5.5km'!$BD216:BU216))</f>
        <v>4.3685216765815778</v>
      </c>
      <c r="BT216" s="2">
        <f>SQRT(SUMSQ('(3) MB_Glaciers_R23p2-5.5km'!$BD216:BV216))</f>
        <v>4.3913689218396632</v>
      </c>
      <c r="BU216" s="2">
        <f>SQRT(SUMSQ('(3) MB_Glaciers_R23p2-5.5km'!$BD216:BW216))</f>
        <v>4.4155005047434868</v>
      </c>
      <c r="BV216" s="2">
        <f>SQRT(SUMSQ('(3) MB_Glaciers_R23p2-5.5km'!$BD216:BX216))</f>
        <v>4.4412953883702269</v>
      </c>
      <c r="BW216" s="2">
        <f>SQRT(SUMSQ('(3) MB_Glaciers_R23p2-5.5km'!$BD216:BY216))</f>
        <v>4.4669971868834297</v>
      </c>
      <c r="BX216" s="2">
        <f>SQRT(SUMSQ('(3) MB_Glaciers_R23p2-5.5km'!$BD216:BZ216))</f>
        <v>4.4929923516375041</v>
      </c>
      <c r="BY216" s="2">
        <f>SQRT(SUMSQ('(3) MB_Glaciers_R23p2-5.5km'!$BD216:CA216))</f>
        <v>4.5205634863520521</v>
      </c>
      <c r="BZ216" s="2">
        <f>SQRT(SUMSQ('(3) MB_Glaciers_R23p2-5.5km'!$BD216:CB216))</f>
        <v>4.5414142898288938</v>
      </c>
      <c r="CA216" s="2">
        <f>SQRT(SUMSQ('(3) MB_Glaciers_R23p2-5.5km'!$BD216:CC216))</f>
        <v>4.5735491730456994</v>
      </c>
      <c r="CB216" s="2">
        <f>SQRT(SUMSQ('(3) MB_Glaciers_R23p2-5.5km'!$BD216:CD216))</f>
        <v>4.5879599632850523</v>
      </c>
      <c r="CC216" s="2">
        <f>SQRT(SUMSQ('(3) MB_Glaciers_R23p2-5.5km'!$BD216:CE216))</f>
        <v>4.6091976758574438</v>
      </c>
      <c r="CD216" s="2">
        <f>SQRT(SUMSQ('(3) MB_Glaciers_R23p2-5.5km'!$BD216:CF216))</f>
        <v>4.6300858772765983</v>
      </c>
      <c r="CE216" s="2">
        <f>SQRT(SUMSQ('(3) MB_Glaciers_R23p2-5.5km'!$BD216:CG216))</f>
        <v>4.6510686663407599</v>
      </c>
      <c r="CF216" s="2">
        <f>SQRT(SUMSQ('(3) MB_Glaciers_R23p2-5.5km'!$BD216:CH216))</f>
        <v>4.6724283637960342</v>
      </c>
      <c r="CG216" s="2">
        <f>SQRT(SUMSQ('(3) MB_Glaciers_R23p2-5.5km'!$BD216:CI216))</f>
        <v>4.6933633040354295</v>
      </c>
      <c r="CH216" s="2">
        <f>SQRT(SUMSQ('(3) MB_Glaciers_R23p2-5.5km'!$BD216:CJ216))</f>
        <v>4.7130938074125366</v>
      </c>
      <c r="CI216" s="2">
        <f>SQRT(SUMSQ('(3) MB_Glaciers_R23p2-5.5km'!$BD216:CK216))</f>
        <v>4.73192065606304</v>
      </c>
      <c r="CJ216" s="2">
        <f>SQRT(SUMSQ('(3) MB_Glaciers_R23p2-5.5km'!$BD216:CL216))</f>
        <v>4.7472775227438451</v>
      </c>
      <c r="CK216" s="2">
        <f>SQRT(SUMSQ('(3) MB_Glaciers_R23p2-5.5km'!$BD216:CM216))</f>
        <v>4.7645972558763239</v>
      </c>
      <c r="CL216" s="2">
        <f>SQRT(SUMSQ('(3) MB_Glaciers_R23p2-5.5km'!$BD216:CN216))</f>
        <v>4.7766458084350081</v>
      </c>
      <c r="CM216" s="2">
        <f>SQRT(SUMSQ('(3) MB_Glaciers_R23p2-5.5km'!$BD216:CO216))</f>
        <v>4.7910360659189735</v>
      </c>
      <c r="CN216" s="2">
        <f>SQRT(SUMSQ('(3) MB_Glaciers_R23p2-5.5km'!$BD216:CP216))</f>
        <v>4.8056316659171676</v>
      </c>
      <c r="CO216" s="2">
        <f>SQRT(SUMSQ('(3) MB_Glaciers_R23p2-5.5km'!$BD216:CQ216))</f>
        <v>4.8317253565530311</v>
      </c>
      <c r="CP216" s="2">
        <f>SQRT(SUMSQ('(3) MB_Glaciers_R23p2-5.5km'!$BD216:CR216))</f>
        <v>4.8532644489287415</v>
      </c>
      <c r="CQ216" s="2">
        <f>SQRT(SUMSQ('(3) MB_Glaciers_R23p2-5.5km'!$BD216:CS216))</f>
        <v>4.8726564237044707</v>
      </c>
      <c r="CR216" s="2">
        <f>SQRT(SUMSQ('(3) MB_Glaciers_R23p2-5.5km'!$BD216:CT216))</f>
        <v>4.8876148022039629</v>
      </c>
      <c r="CS216" s="2">
        <f>SQRT(SUMSQ('(3) MB_Glaciers_R23p2-5.5km'!$BD216:CU216))</f>
        <v>4.905486881648029</v>
      </c>
      <c r="CT216" s="2">
        <f>SQRT(SUMSQ('(3) MB_Glaciers_R23p2-5.5km'!$BD216:CV216))</f>
        <v>4.9251761276511861</v>
      </c>
      <c r="CU216" s="2">
        <f>SQRT(SUMSQ('(3) MB_Glaciers_R23p2-5.5km'!$BD216:CW216))</f>
        <v>4.9451682565512156</v>
      </c>
      <c r="CV216" s="2">
        <f>SQRT(SUMSQ('(3) MB_Glaciers_R23p2-5.5km'!$BD216:CX216))</f>
        <v>4.9643851427664334</v>
      </c>
    </row>
    <row r="217" spans="1:100" x14ac:dyDescent="0.2">
      <c r="A217" s="169" t="s">
        <v>229</v>
      </c>
      <c r="B217" s="3" t="s">
        <v>177</v>
      </c>
      <c r="C217" s="170">
        <f>'(3) MB_Glaciers_R23p2-5.5km'!C217</f>
        <v>0.79244456000000008</v>
      </c>
      <c r="D217" s="170">
        <f>C217+'(3) MB_Glaciers_R23p2-5.5km'!D217</f>
        <v>0.66488912</v>
      </c>
      <c r="E217" s="170">
        <f>D217+'(3) MB_Glaciers_R23p2-5.5km'!E217</f>
        <v>0.89733368000000002</v>
      </c>
      <c r="F217" s="170">
        <f>E217+'(3) MB_Glaciers_R23p2-5.5km'!F217</f>
        <v>1.2097782400000001</v>
      </c>
      <c r="G217" s="170">
        <f>F217+'(3) MB_Glaciers_R23p2-5.5km'!G217</f>
        <v>1.2622228000000002</v>
      </c>
      <c r="H217" s="170">
        <f>G217+'(3) MB_Glaciers_R23p2-5.5km'!H217</f>
        <v>1.8246673600000003</v>
      </c>
      <c r="I217" s="170">
        <f>H217+'(3) MB_Glaciers_R23p2-5.5km'!I217</f>
        <v>2.41711192</v>
      </c>
      <c r="J217" s="170">
        <f>I217+'(3) MB_Glaciers_R23p2-5.5km'!J217</f>
        <v>2.5495564799999997</v>
      </c>
      <c r="K217" s="170">
        <f>J217+'(3) MB_Glaciers_R23p2-5.5km'!K217</f>
        <v>2.82200104</v>
      </c>
      <c r="L217" s="170">
        <f>K217+'(3) MB_Glaciers_R23p2-5.5km'!L217</f>
        <v>2.3144456</v>
      </c>
      <c r="M217" s="170">
        <f>L217+'(3) MB_Glaciers_R23p2-5.5km'!M217</f>
        <v>1.99689016</v>
      </c>
      <c r="N217" s="170">
        <f>M217+'(3) MB_Glaciers_R23p2-5.5km'!N217</f>
        <v>1.52933472</v>
      </c>
      <c r="O217" s="170">
        <f>N217+'(3) MB_Glaciers_R23p2-5.5km'!O217</f>
        <v>1.6388956399999999</v>
      </c>
      <c r="P217" s="170">
        <f>O217+'(3) MB_Glaciers_R23p2-5.5km'!P217</f>
        <v>2.5755729199999999</v>
      </c>
      <c r="Q217" s="170">
        <f>P217+'(3) MB_Glaciers_R23p2-5.5km'!Q217</f>
        <v>2.5393665599999999</v>
      </c>
      <c r="R217" s="170">
        <f>Q217+'(3) MB_Glaciers_R23p2-5.5km'!R217</f>
        <v>2.5104113199999998</v>
      </c>
      <c r="S217" s="170">
        <f>R217+'(3) MB_Glaciers_R23p2-5.5km'!S217</f>
        <v>2.2806084741599992</v>
      </c>
      <c r="T217" s="170">
        <f>S217+'(3) MB_Glaciers_R23p2-5.5km'!T217</f>
        <v>1.4527900331999994</v>
      </c>
      <c r="U217" s="170">
        <f>T217+'(3) MB_Glaciers_R23p2-5.5km'!U217</f>
        <v>1.3826720986799996</v>
      </c>
      <c r="V217" s="170">
        <f>U217+'(3) MB_Glaciers_R23p2-5.5km'!V217</f>
        <v>1.5759775879599995</v>
      </c>
      <c r="W217" s="170">
        <f>V217+'(3) MB_Glaciers_R23p2-5.5km'!W217</f>
        <v>1.5831477153599995</v>
      </c>
      <c r="X217" s="170">
        <f>W217+'(3) MB_Glaciers_R23p2-5.5km'!X217</f>
        <v>1.2367123468599996</v>
      </c>
      <c r="Y217" s="170">
        <f>X217+'(3) MB_Glaciers_R23p2-5.5km'!Y217</f>
        <v>0.95507919690999965</v>
      </c>
      <c r="Z217" s="170">
        <f>Y217+'(3) MB_Glaciers_R23p2-5.5km'!Z217</f>
        <v>-0.16131052017000025</v>
      </c>
      <c r="AA217" s="170">
        <f>Z217+'(3) MB_Glaciers_R23p2-5.5km'!AA217</f>
        <v>-0.42201559006000022</v>
      </c>
      <c r="AB217" s="170">
        <f>AA217+'(3) MB_Glaciers_R23p2-5.5km'!AB217</f>
        <v>-0.83484069084000034</v>
      </c>
      <c r="AC217" s="170">
        <f>AB217+'(3) MB_Glaciers_R23p2-5.5km'!AC217</f>
        <v>-0.9634836451400004</v>
      </c>
      <c r="AD217" s="170">
        <f>AC217+'(3) MB_Glaciers_R23p2-5.5km'!AD217</f>
        <v>-1.6786543060700003</v>
      </c>
      <c r="AE217" s="170">
        <f>AD217+'(3) MB_Glaciers_R23p2-5.5km'!AE217</f>
        <v>-2.1228055484300006</v>
      </c>
      <c r="AF217" s="170">
        <f>AE217+'(3) MB_Glaciers_R23p2-5.5km'!AF217</f>
        <v>-2.8158662086200001</v>
      </c>
      <c r="AG217" s="170">
        <f>AF217+'(3) MB_Glaciers_R23p2-5.5km'!AG217</f>
        <v>-2.9876013716199998</v>
      </c>
      <c r="AH217" s="170">
        <f>AG217+'(3) MB_Glaciers_R23p2-5.5km'!AH217</f>
        <v>-2.2116521902699997</v>
      </c>
      <c r="AI217" s="170">
        <f>AH217+'(3) MB_Glaciers_R23p2-5.5km'!AI217</f>
        <v>-3.0509730886700002</v>
      </c>
      <c r="AJ217" s="170">
        <f>AI217+'(3) MB_Glaciers_R23p2-5.5km'!AJ217</f>
        <v>-3.9549302956100005</v>
      </c>
      <c r="AK217" s="170">
        <f>AJ217+'(3) MB_Glaciers_R23p2-5.5km'!AK217</f>
        <v>-4.8214185821700006</v>
      </c>
      <c r="AL217" s="170">
        <f>AK217+'(3) MB_Glaciers_R23p2-5.5km'!AL217</f>
        <v>-5.5717467498700008</v>
      </c>
      <c r="AM217" s="170">
        <f>AL217+'(3) MB_Glaciers_R23p2-5.5km'!AM217</f>
        <v>-6.1993224004500007</v>
      </c>
      <c r="AN217" s="170">
        <f>AM217+'(3) MB_Glaciers_R23p2-5.5km'!AN217</f>
        <v>-6.5617044721500015</v>
      </c>
      <c r="AO217" s="170">
        <f>AN217+'(3) MB_Glaciers_R23p2-5.5km'!AO217</f>
        <v>-6.9790898747100014</v>
      </c>
      <c r="AP217" s="170">
        <f>AO217+'(3) MB_Glaciers_R23p2-5.5km'!AP217</f>
        <v>-7.9998119408300017</v>
      </c>
      <c r="AQ217" s="170">
        <f>AP217+'(3) MB_Glaciers_R23p2-5.5km'!AQ217</f>
        <v>-8.5895620188900015</v>
      </c>
      <c r="AR217" s="170">
        <f>AQ217+'(3) MB_Glaciers_R23p2-5.5km'!AR217</f>
        <v>-8.861358505090001</v>
      </c>
      <c r="AS217" s="170">
        <f>AR217+'(3) MB_Glaciers_R23p2-5.5km'!AS217</f>
        <v>-9.0805148217300005</v>
      </c>
      <c r="AT217" s="170">
        <f>AS217+'(3) MB_Glaciers_R23p2-5.5km'!AT217</f>
        <v>-9.4731874148799999</v>
      </c>
      <c r="AU217" s="170">
        <f>AT217+'(3) MB_Glaciers_R23p2-5.5km'!AU217</f>
        <v>-9.7960770570099989</v>
      </c>
      <c r="AV217" s="170">
        <f>AU217+'(3) MB_Glaciers_R23p2-5.5km'!AV217</f>
        <v>-10.207297912719998</v>
      </c>
      <c r="AW217" s="2">
        <f>AV217+'(3) MB_Glaciers_R23p2-5.5km'!AW217</f>
        <v>-10.384201561389999</v>
      </c>
      <c r="BB217" s="2">
        <f>SQRT('(5) year_D_R23p2-5.5km'!BN215^2+'(5) year_D_R23p2-5.5km'!$M215^2)</f>
        <v>1.9992007543991834</v>
      </c>
      <c r="BC217" s="2">
        <f>SQRT(SUMSQ('(3) MB_Glaciers_R23p2-5.5km'!$BD217:BE217))</f>
        <v>2.709826390548137</v>
      </c>
      <c r="BD217" s="2">
        <f>SQRT(SUMSQ('(3) MB_Glaciers_R23p2-5.5km'!$BD217:BF217))</f>
        <v>3.1822757623030129</v>
      </c>
      <c r="BE217" s="2">
        <f>SQRT(SUMSQ('(3) MB_Glaciers_R23p2-5.5km'!$BD217:BG217))</f>
        <v>3.5244253564621539</v>
      </c>
      <c r="BF217" s="2">
        <f>SQRT(SUMSQ('(3) MB_Glaciers_R23p2-5.5km'!$BD217:BH217))</f>
        <v>3.7807657700689385</v>
      </c>
      <c r="BG217" s="2">
        <f>SQRT(SUMSQ('(3) MB_Glaciers_R23p2-5.5km'!$BD217:BI217))</f>
        <v>3.9755905770318627</v>
      </c>
      <c r="BH217" s="2">
        <f>SQRT(SUMSQ('(3) MB_Glaciers_R23p2-5.5km'!$BD217:BJ217))</f>
        <v>4.1242602654722953</v>
      </c>
      <c r="BI217" s="2">
        <f>SQRT(SUMSQ('(3) MB_Glaciers_R23p2-5.5km'!$BD217:BK217))</f>
        <v>4.2374083841467627</v>
      </c>
      <c r="BJ217" s="2">
        <f>SQRT(SUMSQ('(3) MB_Glaciers_R23p2-5.5km'!$BD217:BL217))</f>
        <v>4.3228538131778311</v>
      </c>
      <c r="BK217" s="2">
        <f>SQRT(SUMSQ('(3) MB_Glaciers_R23p2-5.5km'!$BD217:BM217))</f>
        <v>4.3865882584407476</v>
      </c>
      <c r="BL217" s="2">
        <f>SQRT(SUMSQ('(3) MB_Glaciers_R23p2-5.5km'!$BD217:BN217))</f>
        <v>4.4330729675387825</v>
      </c>
      <c r="BM217" s="2">
        <f>SQRT(SUMSQ('(3) MB_Glaciers_R23p2-5.5km'!$BD217:BO217))</f>
        <v>4.4666225791163026</v>
      </c>
      <c r="BN217" s="2">
        <f>SQRT(SUMSQ('(3) MB_Glaciers_R23p2-5.5km'!$BD217:BP217))</f>
        <v>4.4904147165259616</v>
      </c>
      <c r="BO217" s="2">
        <f>SQRT(SUMSQ('(3) MB_Glaciers_R23p2-5.5km'!$BD217:BQ217))</f>
        <v>4.5081121190053555</v>
      </c>
      <c r="BP217" s="2">
        <f>SQRT(SUMSQ('(3) MB_Glaciers_R23p2-5.5km'!$BD217:BR217))</f>
        <v>4.5236314783665135</v>
      </c>
      <c r="BQ217" s="2">
        <f>SQRT(SUMSQ('(3) MB_Glaciers_R23p2-5.5km'!$BD217:BS217))</f>
        <v>4.5445035859931506</v>
      </c>
      <c r="BR217" s="2">
        <f>SQRT(SUMSQ('(3) MB_Glaciers_R23p2-5.5km'!$BD217:BT217))</f>
        <v>4.560397454026873</v>
      </c>
      <c r="BS217" s="2">
        <f>SQRT(SUMSQ('(3) MB_Glaciers_R23p2-5.5km'!$BD217:BU217))</f>
        <v>4.5755688594835933</v>
      </c>
      <c r="BT217" s="2">
        <f>SQRT(SUMSQ('(3) MB_Glaciers_R23p2-5.5km'!$BD217:BV217))</f>
        <v>4.587723861004565</v>
      </c>
      <c r="BU217" s="2">
        <f>SQRT(SUMSQ('(3) MB_Glaciers_R23p2-5.5km'!$BD217:BW217))</f>
        <v>4.6008820187507231</v>
      </c>
      <c r="BV217" s="2">
        <f>SQRT(SUMSQ('(3) MB_Glaciers_R23p2-5.5km'!$BD217:BX217))</f>
        <v>4.6163097454617201</v>
      </c>
      <c r="BW217" s="2">
        <f>SQRT(SUMSQ('(3) MB_Glaciers_R23p2-5.5km'!$BD217:BY217))</f>
        <v>4.6348797654821023</v>
      </c>
      <c r="BX217" s="2">
        <f>SQRT(SUMSQ('(3) MB_Glaciers_R23p2-5.5km'!$BD217:BZ217))</f>
        <v>4.6509950038765613</v>
      </c>
      <c r="BY217" s="2">
        <f>SQRT(SUMSQ('(3) MB_Glaciers_R23p2-5.5km'!$BD217:CA217))</f>
        <v>4.6655366157606268</v>
      </c>
      <c r="BZ217" s="2">
        <f>SQRT(SUMSQ('(3) MB_Glaciers_R23p2-5.5km'!$BD217:CB217))</f>
        <v>4.6829553586400818</v>
      </c>
      <c r="CA217" s="2">
        <f>SQRT(SUMSQ('(3) MB_Glaciers_R23p2-5.5km'!$BD217:CC217))</f>
        <v>4.7013171568768319</v>
      </c>
      <c r="CB217" s="2">
        <f>SQRT(SUMSQ('(3) MB_Glaciers_R23p2-5.5km'!$BD217:CD217))</f>
        <v>4.7202208666807621</v>
      </c>
      <c r="CC217" s="2">
        <f>SQRT(SUMSQ('(3) MB_Glaciers_R23p2-5.5km'!$BD217:CE217))</f>
        <v>4.7435383917844787</v>
      </c>
      <c r="CD217" s="2">
        <f>SQRT(SUMSQ('(3) MB_Glaciers_R23p2-5.5km'!$BD217:CF217))</f>
        <v>4.7669808926036543</v>
      </c>
      <c r="CE217" s="2">
        <f>SQRT(SUMSQ('(3) MB_Glaciers_R23p2-5.5km'!$BD217:CG217))</f>
        <v>4.7882892867958367</v>
      </c>
      <c r="CF217" s="2">
        <f>SQRT(SUMSQ('(3) MB_Glaciers_R23p2-5.5km'!$BD217:CH217))</f>
        <v>4.8080167112977747</v>
      </c>
      <c r="CG217" s="2">
        <f>SQRT(SUMSQ('(3) MB_Glaciers_R23p2-5.5km'!$BD217:CI217))</f>
        <v>4.8291369819459966</v>
      </c>
      <c r="CH217" s="2">
        <f>SQRT(SUMSQ('(3) MB_Glaciers_R23p2-5.5km'!$BD217:CJ217))</f>
        <v>4.8526881664852528</v>
      </c>
      <c r="CI217" s="2">
        <f>SQRT(SUMSQ('(3) MB_Glaciers_R23p2-5.5km'!$BD217:CK217))</f>
        <v>4.8677938868784993</v>
      </c>
      <c r="CJ217" s="2">
        <f>SQRT(SUMSQ('(3) MB_Glaciers_R23p2-5.5km'!$BD217:CL217))</f>
        <v>4.8800471412157584</v>
      </c>
      <c r="CK217" s="2">
        <f>SQRT(SUMSQ('(3) MB_Glaciers_R23p2-5.5km'!$BD217:CM217))</f>
        <v>4.8939049026960255</v>
      </c>
      <c r="CL217" s="2">
        <f>SQRT(SUMSQ('(3) MB_Glaciers_R23p2-5.5km'!$BD217:CN217))</f>
        <v>4.9079336606950905</v>
      </c>
      <c r="CM217" s="2">
        <f>SQRT(SUMSQ('(3) MB_Glaciers_R23p2-5.5km'!$BD217:CO217))</f>
        <v>4.9207118704222541</v>
      </c>
      <c r="CN217" s="2">
        <f>SQRT(SUMSQ('(3) MB_Glaciers_R23p2-5.5km'!$BD217:CP217))</f>
        <v>4.9337623282045264</v>
      </c>
      <c r="CO217" s="2">
        <f>SQRT(SUMSQ('(3) MB_Glaciers_R23p2-5.5km'!$BD217:CQ217))</f>
        <v>4.9485263662466688</v>
      </c>
      <c r="CP217" s="2">
        <f>SQRT(SUMSQ('(3) MB_Glaciers_R23p2-5.5km'!$BD217:CR217))</f>
        <v>4.962123550355666</v>
      </c>
      <c r="CQ217" s="2">
        <f>SQRT(SUMSQ('(3) MB_Glaciers_R23p2-5.5km'!$BD217:CS217))</f>
        <v>4.9756637263182339</v>
      </c>
      <c r="CR217" s="2">
        <f>SQRT(SUMSQ('(3) MB_Glaciers_R23p2-5.5km'!$BD217:CT217))</f>
        <v>4.9900369234664161</v>
      </c>
      <c r="CS217" s="2">
        <f>SQRT(SUMSQ('(3) MB_Glaciers_R23p2-5.5km'!$BD217:CU217))</f>
        <v>5.0041680730939735</v>
      </c>
      <c r="CT217" s="2">
        <f>SQRT(SUMSQ('(3) MB_Glaciers_R23p2-5.5km'!$BD217:CV217))</f>
        <v>5.0178758981291338</v>
      </c>
      <c r="CU217" s="2">
        <f>SQRT(SUMSQ('(3) MB_Glaciers_R23p2-5.5km'!$BD217:CW217))</f>
        <v>5.0314367392029382</v>
      </c>
      <c r="CV217" s="2">
        <f>SQRT(SUMSQ('(3) MB_Glaciers_R23p2-5.5km'!$BD217:CX217))</f>
        <v>5.0437138551231717</v>
      </c>
    </row>
    <row r="218" spans="1:100" x14ac:dyDescent="0.2">
      <c r="A218" s="169" t="s">
        <v>171</v>
      </c>
      <c r="B218" s="3" t="s">
        <v>177</v>
      </c>
      <c r="C218" s="170">
        <f>'(3) MB_Glaciers_R23p2-5.5km'!C218</f>
        <v>0.18049999999999999</v>
      </c>
      <c r="D218" s="170">
        <f>C218+'(3) MB_Glaciers_R23p2-5.5km'!D218</f>
        <v>0.18099999999999999</v>
      </c>
      <c r="E218" s="170">
        <f>D218+'(3) MB_Glaciers_R23p2-5.5km'!E218</f>
        <v>0.27149999999999996</v>
      </c>
      <c r="F218" s="170">
        <f>E218+'(3) MB_Glaciers_R23p2-5.5km'!F218</f>
        <v>0.32199999999999995</v>
      </c>
      <c r="G218" s="170">
        <f>F218+'(3) MB_Glaciers_R23p2-5.5km'!G218</f>
        <v>0.37249999999999994</v>
      </c>
      <c r="H218" s="170">
        <f>G218+'(3) MB_Glaciers_R23p2-5.5km'!H218</f>
        <v>0.47299999999999992</v>
      </c>
      <c r="I218" s="170">
        <f>H218+'(3) MB_Glaciers_R23p2-5.5km'!I218</f>
        <v>0.58349999999999991</v>
      </c>
      <c r="J218" s="170">
        <f>I218+'(3) MB_Glaciers_R23p2-5.5km'!J218</f>
        <v>0.60399999999999987</v>
      </c>
      <c r="K218" s="170">
        <f>J218+'(3) MB_Glaciers_R23p2-5.5km'!K218</f>
        <v>0.67449999999999988</v>
      </c>
      <c r="L218" s="170">
        <f>K218+'(3) MB_Glaciers_R23p2-5.5km'!L218</f>
        <v>0.56499999999999984</v>
      </c>
      <c r="M218" s="170">
        <f>L218+'(3) MB_Glaciers_R23p2-5.5km'!M218</f>
        <v>0.48549999999999982</v>
      </c>
      <c r="N218" s="170">
        <f>M218+'(3) MB_Glaciers_R23p2-5.5km'!N218</f>
        <v>0.37599999999999978</v>
      </c>
      <c r="O218" s="170">
        <f>N218+'(3) MB_Glaciers_R23p2-5.5km'!O218</f>
        <v>0.38649999999999973</v>
      </c>
      <c r="P218" s="170">
        <f>O218+'(3) MB_Glaciers_R23p2-5.5km'!P218</f>
        <v>0.59699999999999975</v>
      </c>
      <c r="Q218" s="170">
        <f>P218+'(3) MB_Glaciers_R23p2-5.5km'!Q218</f>
        <v>0.5974999999999997</v>
      </c>
      <c r="R218" s="170">
        <f>Q218+'(3) MB_Glaciers_R23p2-5.5km'!R218</f>
        <v>0.73573249999999968</v>
      </c>
      <c r="S218" s="170">
        <f>R218+'(3) MB_Glaciers_R23p2-5.5km'!S218</f>
        <v>0.74194649999999962</v>
      </c>
      <c r="T218" s="170">
        <f>S218+'(3) MB_Glaciers_R23p2-5.5km'!T218</f>
        <v>0.60642149999999961</v>
      </c>
      <c r="U218" s="170">
        <f>T218+'(3) MB_Glaciers_R23p2-5.5km'!U218</f>
        <v>0.61971649999999956</v>
      </c>
      <c r="V218" s="170">
        <f>U218+'(3) MB_Glaciers_R23p2-5.5km'!V218</f>
        <v>0.63183149999999944</v>
      </c>
      <c r="W218" s="170">
        <f>V218+'(3) MB_Glaciers_R23p2-5.5km'!W218</f>
        <v>0.64276649999999935</v>
      </c>
      <c r="X218" s="170">
        <f>W218+'(3) MB_Glaciers_R23p2-5.5km'!X218</f>
        <v>0.59252149999999926</v>
      </c>
      <c r="Y218" s="170">
        <f>X218+'(3) MB_Glaciers_R23p2-5.5km'!Y218</f>
        <v>0.56109649999999922</v>
      </c>
      <c r="Z218" s="170">
        <f>Y218+'(3) MB_Glaciers_R23p2-5.5km'!Z218</f>
        <v>0.3084914999999992</v>
      </c>
      <c r="AA218" s="170">
        <f>Z218+'(3) MB_Glaciers_R23p2-5.5km'!AA218</f>
        <v>0.25361899999999915</v>
      </c>
      <c r="AB218" s="170">
        <f>AA218+'(3) MB_Glaciers_R23p2-5.5km'!AB218</f>
        <v>0.25619949999999914</v>
      </c>
      <c r="AC218" s="170">
        <f>AB218+'(3) MB_Glaciers_R23p2-5.5km'!AC218</f>
        <v>0.30480399999999913</v>
      </c>
      <c r="AD218" s="170">
        <f>AC218+'(3) MB_Glaciers_R23p2-5.5km'!AD218</f>
        <v>0.20285049999999913</v>
      </c>
      <c r="AE218" s="170">
        <f>AD218+'(3) MB_Glaciers_R23p2-5.5km'!AE218</f>
        <v>0.19275999999999913</v>
      </c>
      <c r="AF218" s="170">
        <f>AE218+'(3) MB_Glaciers_R23p2-5.5km'!AF218</f>
        <v>0.19453249999999911</v>
      </c>
      <c r="AG218" s="170">
        <f>AF218+'(3) MB_Glaciers_R23p2-5.5km'!AG218</f>
        <v>0.22295099999999907</v>
      </c>
      <c r="AH218" s="170">
        <f>AG218+'(3) MB_Glaciers_R23p2-5.5km'!AH218</f>
        <v>0.45801549999999902</v>
      </c>
      <c r="AI218" s="170">
        <f>AH218+'(3) MB_Glaciers_R23p2-5.5km'!AI218</f>
        <v>0.38972599999999902</v>
      </c>
      <c r="AJ218" s="170">
        <f>AI218+'(3) MB_Glaciers_R23p2-5.5km'!AJ218</f>
        <v>0.29780299999999899</v>
      </c>
      <c r="AK218" s="170">
        <f>AJ218+'(3) MB_Glaciers_R23p2-5.5km'!AK218</f>
        <v>0.18252599999999897</v>
      </c>
      <c r="AL218" s="170">
        <f>AK218+'(3) MB_Glaciers_R23p2-5.5km'!AL218</f>
        <v>9.1876499999998945E-2</v>
      </c>
      <c r="AM218" s="170">
        <f>AL218+'(3) MB_Glaciers_R23p2-5.5km'!AM218</f>
        <v>2.5574999999998932E-2</v>
      </c>
      <c r="AN218" s="170">
        <f>AM218+'(3) MB_Glaciers_R23p2-5.5km'!AN218</f>
        <v>4.5732499999998927E-2</v>
      </c>
      <c r="AO218" s="170">
        <f>AN218+'(3) MB_Glaciers_R23p2-5.5km'!AO218</f>
        <v>-4.9170000000010872E-3</v>
      </c>
      <c r="AP218" s="170">
        <f>AO218+'(3) MB_Glaciers_R23p2-5.5km'!AP218</f>
        <v>-0.1731130000000011</v>
      </c>
      <c r="AQ218" s="170">
        <f>AP218+'(3) MB_Glaciers_R23p2-5.5km'!AQ218</f>
        <v>-0.25522200000000111</v>
      </c>
      <c r="AR218" s="170">
        <f>AQ218+'(3) MB_Glaciers_R23p2-5.5km'!AR218</f>
        <v>-0.30223800000000112</v>
      </c>
      <c r="AS218" s="170">
        <f>AR218+'(3) MB_Glaciers_R23p2-5.5km'!AS218</f>
        <v>-0.29422300000000112</v>
      </c>
      <c r="AT218" s="170">
        <f>AS218+'(3) MB_Glaciers_R23p2-5.5km'!AT218</f>
        <v>-0.26027650000000113</v>
      </c>
      <c r="AU218" s="170">
        <f>AT218+'(3) MB_Glaciers_R23p2-5.5km'!AU218</f>
        <v>-0.23906300000000114</v>
      </c>
      <c r="AV218" s="170">
        <f>AU218+'(3) MB_Glaciers_R23p2-5.5km'!AV218</f>
        <v>-0.25092400000000115</v>
      </c>
      <c r="AW218" s="2">
        <f>AV218+'(3) MB_Glaciers_R23p2-5.5km'!AW218</f>
        <v>-0.22781600000000118</v>
      </c>
      <c r="BB218" s="2">
        <f>SQRT('(5) year_D_R23p2-5.5km'!BN216^2+'(5) year_D_R23p2-5.5km'!$M216^2)</f>
        <v>0.32585252806247317</v>
      </c>
      <c r="BC218" s="2">
        <f>SQRT(SUMSQ('(3) MB_Glaciers_R23p2-5.5km'!$BD218:BE218))</f>
        <v>0.44793192428777012</v>
      </c>
      <c r="BD218" s="2">
        <f>SQRT(SUMSQ('(3) MB_Glaciers_R23p2-5.5km'!$BD218:BF218))</f>
        <v>0.53048239948389186</v>
      </c>
      <c r="BE218" s="2">
        <f>SQRT(SUMSQ('(3) MB_Glaciers_R23p2-5.5km'!$BD218:BG218))</f>
        <v>0.59175013231858309</v>
      </c>
      <c r="BF218" s="2">
        <f>SQRT(SUMSQ('(3) MB_Glaciers_R23p2-5.5km'!$BD218:BH218))</f>
        <v>0.63930473198183457</v>
      </c>
      <c r="BG218" s="2">
        <f>SQRT(SUMSQ('(3) MB_Glaciers_R23p2-5.5km'!$BD218:BI218))</f>
        <v>0.6770419268621356</v>
      </c>
      <c r="BH218" s="2">
        <f>SQRT(SUMSQ('(3) MB_Glaciers_R23p2-5.5km'!$BD218:BJ218))</f>
        <v>0.7075540204783024</v>
      </c>
      <c r="BI218" s="2">
        <f>SQRT(SUMSQ('(3) MB_Glaciers_R23p2-5.5km'!$BD218:BK218))</f>
        <v>0.73260515111716018</v>
      </c>
      <c r="BJ218" s="2">
        <f>SQRT(SUMSQ('(3) MB_Glaciers_R23p2-5.5km'!$BD218:BL218))</f>
        <v>0.7534063317889792</v>
      </c>
      <c r="BK218" s="2">
        <f>SQRT(SUMSQ('(3) MB_Glaciers_R23p2-5.5km'!$BD218:BM218))</f>
        <v>0.77098299958063177</v>
      </c>
      <c r="BL218" s="2">
        <f>SQRT(SUMSQ('(3) MB_Glaciers_R23p2-5.5km'!$BD218:BN218))</f>
        <v>0.78612214367334998</v>
      </c>
      <c r="BM218" s="2">
        <f>SQRT(SUMSQ('(3) MB_Glaciers_R23p2-5.5km'!$BD218:BO218))</f>
        <v>0.79948759979539363</v>
      </c>
      <c r="BN218" s="2">
        <f>SQRT(SUMSQ('(3) MB_Glaciers_R23p2-5.5km'!$BD218:BP218))</f>
        <v>0.81165301539923529</v>
      </c>
      <c r="BO218" s="2">
        <f>SQRT(SUMSQ('(3) MB_Glaciers_R23p2-5.5km'!$BD218:BQ218))</f>
        <v>0.82309077736048131</v>
      </c>
      <c r="BP218" s="2">
        <f>SQRT(SUMSQ('(3) MB_Glaciers_R23p2-5.5km'!$BD218:BR218))</f>
        <v>0.83420883217921549</v>
      </c>
      <c r="BQ218" s="2">
        <f>SQRT(SUMSQ('(3) MB_Glaciers_R23p2-5.5km'!$BD218:BS218))</f>
        <v>0.84105911837972946</v>
      </c>
      <c r="BR218" s="2">
        <f>SQRT(SUMSQ('(3) MB_Glaciers_R23p2-5.5km'!$BD218:BT218))</f>
        <v>0.84824448586233892</v>
      </c>
      <c r="BS218" s="2">
        <f>SQRT(SUMSQ('(3) MB_Glaciers_R23p2-5.5km'!$BD218:BU218))</f>
        <v>0.8562036421505953</v>
      </c>
      <c r="BT218" s="2">
        <f>SQRT(SUMSQ('(3) MB_Glaciers_R23p2-5.5km'!$BD218:BV218))</f>
        <v>0.86451232844957926</v>
      </c>
      <c r="BU218" s="2">
        <f>SQRT(SUMSQ('(3) MB_Glaciers_R23p2-5.5km'!$BD218:BW218))</f>
        <v>0.87323945058732444</v>
      </c>
      <c r="BV218" s="2">
        <f>SQRT(SUMSQ('(3) MB_Glaciers_R23p2-5.5km'!$BD218:BX218))</f>
        <v>0.88248866753978783</v>
      </c>
      <c r="BW218" s="2">
        <f>SQRT(SUMSQ('(3) MB_Glaciers_R23p2-5.5km'!$BD218:BY218))</f>
        <v>0.89179446819527619</v>
      </c>
      <c r="BX218" s="2">
        <f>SQRT(SUMSQ('(3) MB_Glaciers_R23p2-5.5km'!$BD218:BZ218))</f>
        <v>0.90126415168921303</v>
      </c>
      <c r="BY218" s="2">
        <f>SQRT(SUMSQ('(3) MB_Glaciers_R23p2-5.5km'!$BD218:CA218))</f>
        <v>0.91570953841397129</v>
      </c>
      <c r="BZ218" s="2">
        <f>SQRT(SUMSQ('(3) MB_Glaciers_R23p2-5.5km'!$BD218:CB218))</f>
        <v>0.92856802340136191</v>
      </c>
      <c r="CA218" s="2">
        <f>SQRT(SUMSQ('(3) MB_Glaciers_R23p2-5.5km'!$BD218:CC218))</f>
        <v>0.93444041197698524</v>
      </c>
      <c r="CB218" s="2">
        <f>SQRT(SUMSQ('(3) MB_Glaciers_R23p2-5.5km'!$BD218:CD218))</f>
        <v>0.93712314653013984</v>
      </c>
      <c r="CC218" s="2">
        <f>SQRT(SUMSQ('(3) MB_Glaciers_R23p2-5.5km'!$BD218:CE218))</f>
        <v>0.94344643910890214</v>
      </c>
      <c r="CD218" s="2">
        <f>SQRT(SUMSQ('(3) MB_Glaciers_R23p2-5.5km'!$BD218:CF218))</f>
        <v>0.94892147164587903</v>
      </c>
      <c r="CE218" s="2">
        <f>SQRT(SUMSQ('(3) MB_Glaciers_R23p2-5.5km'!$BD218:CG218))</f>
        <v>0.95196596982270099</v>
      </c>
      <c r="CF218" s="2">
        <f>SQRT(SUMSQ('(3) MB_Glaciers_R23p2-5.5km'!$BD218:CH218))</f>
        <v>0.95511857710621295</v>
      </c>
      <c r="CG218" s="2">
        <f>SQRT(SUMSQ('(3) MB_Glaciers_R23p2-5.5km'!$BD218:CI218))</f>
        <v>0.9584635881580299</v>
      </c>
      <c r="CH218" s="2">
        <f>SQRT(SUMSQ('(3) MB_Glaciers_R23p2-5.5km'!$BD218:CJ218))</f>
        <v>0.9618694381714451</v>
      </c>
      <c r="CI218" s="2">
        <f>SQRT(SUMSQ('(3) MB_Glaciers_R23p2-5.5km'!$BD218:CK218))</f>
        <v>0.96521120319681375</v>
      </c>
      <c r="CJ218" s="2">
        <f>SQRT(SUMSQ('(3) MB_Glaciers_R23p2-5.5km'!$BD218:CL218))</f>
        <v>0.96897489258879244</v>
      </c>
      <c r="CK218" s="2">
        <f>SQRT(SUMSQ('(3) MB_Glaciers_R23p2-5.5km'!$BD218:CM218))</f>
        <v>0.97311533333756872</v>
      </c>
      <c r="CL218" s="2">
        <f>SQRT(SUMSQ('(3) MB_Glaciers_R23p2-5.5km'!$BD218:CN218))</f>
        <v>0.97847979682581565</v>
      </c>
      <c r="CM218" s="2">
        <f>SQRT(SUMSQ('(3) MB_Glaciers_R23p2-5.5km'!$BD218:CO218))</f>
        <v>0.98456391830433365</v>
      </c>
      <c r="CN218" s="2">
        <f>SQRT(SUMSQ('(3) MB_Glaciers_R23p2-5.5km'!$BD218:CP218))</f>
        <v>0.99681166161591073</v>
      </c>
      <c r="CO218" s="2">
        <f>SQRT(SUMSQ('(3) MB_Glaciers_R23p2-5.5km'!$BD218:CQ218))</f>
        <v>1.0030540183716667</v>
      </c>
      <c r="CP218" s="2">
        <f>SQRT(SUMSQ('(3) MB_Glaciers_R23p2-5.5km'!$BD218:CR218))</f>
        <v>1.009385091952506</v>
      </c>
      <c r="CQ218" s="2">
        <f>SQRT(SUMSQ('(3) MB_Glaciers_R23p2-5.5km'!$BD218:CS218))</f>
        <v>1.01461974290541</v>
      </c>
      <c r="CR218" s="2">
        <f>SQRT(SUMSQ('(3) MB_Glaciers_R23p2-5.5km'!$BD218:CT218))</f>
        <v>1.0197566848580815</v>
      </c>
      <c r="CS218" s="2">
        <f>SQRT(SUMSQ('(3) MB_Glaciers_R23p2-5.5km'!$BD218:CU218))</f>
        <v>1.0236050924342455</v>
      </c>
      <c r="CT218" s="2">
        <f>SQRT(SUMSQ('(3) MB_Glaciers_R23p2-5.5km'!$BD218:CV218))</f>
        <v>1.0267665240812922</v>
      </c>
      <c r="CU218" s="2">
        <f>SQRT(SUMSQ('(3) MB_Glaciers_R23p2-5.5km'!$BD218:CW218))</f>
        <v>1.0299238817474843</v>
      </c>
      <c r="CV218" s="2">
        <f>SQRT(SUMSQ('(3) MB_Glaciers_R23p2-5.5km'!$BD218:CX218))</f>
        <v>1.033194665065519</v>
      </c>
    </row>
    <row r="219" spans="1:100" x14ac:dyDescent="0.2">
      <c r="A219" s="169" t="s">
        <v>231</v>
      </c>
      <c r="B219" s="3" t="s">
        <v>177</v>
      </c>
      <c r="C219" s="170">
        <f>'(3) MB_Glaciers_R23p2-5.5km'!C219</f>
        <v>2.429415370000001</v>
      </c>
      <c r="D219" s="170">
        <f>C219+'(3) MB_Glaciers_R23p2-5.5km'!D219</f>
        <v>2.5888307400000024</v>
      </c>
      <c r="E219" s="170">
        <f>D219+'(3) MB_Glaciers_R23p2-5.5km'!E219</f>
        <v>3.6682461100000037</v>
      </c>
      <c r="F219" s="170">
        <f>E219+'(3) MB_Glaciers_R23p2-5.5km'!F219</f>
        <v>4.5076614800000048</v>
      </c>
      <c r="G219" s="170">
        <f>F219+'(3) MB_Glaciers_R23p2-5.5km'!G219</f>
        <v>5.217076850000006</v>
      </c>
      <c r="H219" s="170">
        <f>G219+'(3) MB_Glaciers_R23p2-5.5km'!H219</f>
        <v>6.936492220000007</v>
      </c>
      <c r="I219" s="170">
        <f>H219+'(3) MB_Glaciers_R23p2-5.5km'!I219</f>
        <v>9.0959075900000084</v>
      </c>
      <c r="J219" s="170">
        <f>I219+'(3) MB_Glaciers_R23p2-5.5km'!J219</f>
        <v>10.125322960000009</v>
      </c>
      <c r="K219" s="170">
        <f>J219+'(3) MB_Glaciers_R23p2-5.5km'!K219</f>
        <v>11.344738330000009</v>
      </c>
      <c r="L219" s="170">
        <f>K219+'(3) MB_Glaciers_R23p2-5.5km'!L219</f>
        <v>10.224153700000009</v>
      </c>
      <c r="M219" s="170">
        <f>L219+'(3) MB_Glaciers_R23p2-5.5km'!M219</f>
        <v>9.7335690700000104</v>
      </c>
      <c r="N219" s="170">
        <f>M219+'(3) MB_Glaciers_R23p2-5.5km'!N219</f>
        <v>9.132984440000012</v>
      </c>
      <c r="O219" s="170">
        <f>N219+'(3) MB_Glaciers_R23p2-5.5km'!O219</f>
        <v>9.7672380200000113</v>
      </c>
      <c r="P219" s="170">
        <f>O219+'(3) MB_Glaciers_R23p2-5.5km'!P219</f>
        <v>12.881383740000011</v>
      </c>
      <c r="Q219" s="170">
        <f>P219+'(3) MB_Glaciers_R23p2-5.5km'!Q219</f>
        <v>13.285421600000012</v>
      </c>
      <c r="R219" s="170">
        <f>Q219+'(3) MB_Glaciers_R23p2-5.5km'!R219</f>
        <v>15.170306850000012</v>
      </c>
      <c r="S219" s="170">
        <f>R219+'(3) MB_Glaciers_R23p2-5.5km'!S219</f>
        <v>15.973831752380011</v>
      </c>
      <c r="T219" s="170">
        <f>S219+'(3) MB_Glaciers_R23p2-5.5km'!T219</f>
        <v>15.31840546166001</v>
      </c>
      <c r="U219" s="170">
        <f>T219+'(3) MB_Glaciers_R23p2-5.5km'!U219</f>
        <v>16.910039778400009</v>
      </c>
      <c r="V219" s="170">
        <f>U219+'(3) MB_Glaciers_R23p2-5.5km'!V219</f>
        <v>18.717655499100008</v>
      </c>
      <c r="W219" s="170">
        <f>V219+'(3) MB_Glaciers_R23p2-5.5km'!W219</f>
        <v>19.739150544010009</v>
      </c>
      <c r="X219" s="170">
        <f>W219+'(3) MB_Glaciers_R23p2-5.5km'!X219</f>
        <v>19.496364851170007</v>
      </c>
      <c r="Y219" s="170">
        <f>X219+'(3) MB_Glaciers_R23p2-5.5km'!Y219</f>
        <v>19.571138358620008</v>
      </c>
      <c r="Z219" s="170">
        <f>Y219+'(3) MB_Glaciers_R23p2-5.5km'!Z219</f>
        <v>16.705311004400009</v>
      </c>
      <c r="AA219" s="170">
        <f>Z219+'(3) MB_Glaciers_R23p2-5.5km'!AA219</f>
        <v>17.634222890490008</v>
      </c>
      <c r="AB219" s="170">
        <f>AA219+'(3) MB_Glaciers_R23p2-5.5km'!AB219</f>
        <v>18.154436841580008</v>
      </c>
      <c r="AC219" s="170">
        <f>AB219+'(3) MB_Glaciers_R23p2-5.5km'!AC219</f>
        <v>19.307903523030006</v>
      </c>
      <c r="AD219" s="170">
        <f>AC219+'(3) MB_Glaciers_R23p2-5.5km'!AD219</f>
        <v>19.384368894870008</v>
      </c>
      <c r="AE219" s="170">
        <f>AD219+'(3) MB_Glaciers_R23p2-5.5km'!AE219</f>
        <v>20.413313619750006</v>
      </c>
      <c r="AF219" s="170">
        <f>AE219+'(3) MB_Glaciers_R23p2-5.5km'!AF219</f>
        <v>21.094065032150006</v>
      </c>
      <c r="AG219" s="170">
        <f>AF219+'(3) MB_Glaciers_R23p2-5.5km'!AG219</f>
        <v>22.128749221990006</v>
      </c>
      <c r="AH219" s="170">
        <f>AG219+'(3) MB_Glaciers_R23p2-5.5km'!AH219</f>
        <v>26.041181578010004</v>
      </c>
      <c r="AI219" s="170">
        <f>AH219+'(3) MB_Glaciers_R23p2-5.5km'!AI219</f>
        <v>25.615697478090006</v>
      </c>
      <c r="AJ219" s="170">
        <f>AI219+'(3) MB_Glaciers_R23p2-5.5km'!AJ219</f>
        <v>24.924350796570007</v>
      </c>
      <c r="AK219" s="170">
        <f>AJ219+'(3) MB_Glaciers_R23p2-5.5km'!AK219</f>
        <v>23.829648415770006</v>
      </c>
      <c r="AL219" s="170">
        <f>AK219+'(3) MB_Glaciers_R23p2-5.5km'!AL219</f>
        <v>23.482312880340007</v>
      </c>
      <c r="AM219" s="170">
        <f>AL219+'(3) MB_Glaciers_R23p2-5.5km'!AM219</f>
        <v>23.65154936166001</v>
      </c>
      <c r="AN219" s="170">
        <f>AM219+'(3) MB_Glaciers_R23p2-5.5km'!AN219</f>
        <v>24.214675717820008</v>
      </c>
      <c r="AO219" s="170">
        <f>AN219+'(3) MB_Glaciers_R23p2-5.5km'!AO219</f>
        <v>24.707989667900009</v>
      </c>
      <c r="AP219" s="170">
        <f>AO219+'(3) MB_Glaciers_R23p2-5.5km'!AP219</f>
        <v>23.32896990310001</v>
      </c>
      <c r="AQ219" s="170">
        <f>AP219+'(3) MB_Glaciers_R23p2-5.5km'!AQ219</f>
        <v>23.04618779106001</v>
      </c>
      <c r="AR219" s="170">
        <f>AQ219+'(3) MB_Glaciers_R23p2-5.5km'!AR219</f>
        <v>23.63496941231001</v>
      </c>
      <c r="AS219" s="170">
        <f>AR219+'(3) MB_Glaciers_R23p2-5.5km'!AS219</f>
        <v>24.932367149190011</v>
      </c>
      <c r="AT219" s="170">
        <f>AS219+'(3) MB_Glaciers_R23p2-5.5km'!AT219</f>
        <v>25.54892536445001</v>
      </c>
      <c r="AU219" s="170">
        <f>AT219+'(3) MB_Glaciers_R23p2-5.5km'!AU219</f>
        <v>26.32141266235001</v>
      </c>
      <c r="AV219" s="170">
        <f>AU219+'(3) MB_Glaciers_R23p2-5.5km'!AV219</f>
        <v>26.35228313047001</v>
      </c>
      <c r="AW219" s="2">
        <f>AV219+'(3) MB_Glaciers_R23p2-5.5km'!AW219</f>
        <v>27.181837827290011</v>
      </c>
      <c r="BB219" s="2">
        <f>SQRT('(5) year_D_R23p2-5.5km'!BN217^2+'(5) year_D_R23p2-5.5km'!$M217^2)</f>
        <v>5.6514318169890458</v>
      </c>
      <c r="BC219" s="2">
        <f>SQRT(SUMSQ('(3) MB_Glaciers_R23p2-5.5km'!$BD219:BE219))</f>
        <v>7.667816323753053</v>
      </c>
      <c r="BD219" s="2">
        <f>SQRT(SUMSQ('(3) MB_Glaciers_R23p2-5.5km'!$BD219:BF219))</f>
        <v>9.0110418739942784</v>
      </c>
      <c r="BE219" s="2">
        <f>SQRT(SUMSQ('(3) MB_Glaciers_R23p2-5.5km'!$BD219:BG219))</f>
        <v>9.9883416976977468</v>
      </c>
      <c r="BF219" s="2">
        <f>SQRT(SUMSQ('(3) MB_Glaciers_R23p2-5.5km'!$BD219:BH219))</f>
        <v>10.724507828493904</v>
      </c>
      <c r="BG219" s="2">
        <f>SQRT(SUMSQ('(3) MB_Glaciers_R23p2-5.5km'!$BD219:BI219))</f>
        <v>11.287609710673198</v>
      </c>
      <c r="BH219" s="2">
        <f>SQRT(SUMSQ('(3) MB_Glaciers_R23p2-5.5km'!$BD219:BJ219))</f>
        <v>11.720627218195524</v>
      </c>
      <c r="BI219" s="2">
        <f>SQRT(SUMSQ('(3) MB_Glaciers_R23p2-5.5km'!$BD219:BK219))</f>
        <v>12.053268516550384</v>
      </c>
      <c r="BJ219" s="2">
        <f>SQRT(SUMSQ('(3) MB_Glaciers_R23p2-5.5km'!$BD219:BL219))</f>
        <v>12.306337358107827</v>
      </c>
      <c r="BK219" s="2">
        <f>SQRT(SUMSQ('(3) MB_Glaciers_R23p2-5.5km'!$BD219:BM219))</f>
        <v>12.49681644160421</v>
      </c>
      <c r="BL219" s="2">
        <f>SQRT(SUMSQ('(3) MB_Glaciers_R23p2-5.5km'!$BD219:BN219))</f>
        <v>12.638078511413161</v>
      </c>
      <c r="BM219" s="2">
        <f>SQRT(SUMSQ('(3) MB_Glaciers_R23p2-5.5km'!$BD219:BO219))</f>
        <v>12.740856316100478</v>
      </c>
      <c r="BN219" s="2">
        <f>SQRT(SUMSQ('(3) MB_Glaciers_R23p2-5.5km'!$BD219:BP219))</f>
        <v>12.815022168304999</v>
      </c>
      <c r="BO219" s="2">
        <f>SQRT(SUMSQ('(3) MB_Glaciers_R23p2-5.5km'!$BD219:BQ219))</f>
        <v>12.870219416120063</v>
      </c>
      <c r="BP219" s="2">
        <f>SQRT(SUMSQ('(3) MB_Glaciers_R23p2-5.5km'!$BD219:BR219))</f>
        <v>12.918364152197464</v>
      </c>
      <c r="BQ219" s="2">
        <f>SQRT(SUMSQ('(3) MB_Glaciers_R23p2-5.5km'!$BD219:BS219))</f>
        <v>12.965607265609959</v>
      </c>
      <c r="BR219" s="2">
        <f>SQRT(SUMSQ('(3) MB_Glaciers_R23p2-5.5km'!$BD219:BT219))</f>
        <v>13.01240817801396</v>
      </c>
      <c r="BS219" s="2">
        <f>SQRT(SUMSQ('(3) MB_Glaciers_R23p2-5.5km'!$BD219:BU219))</f>
        <v>13.057560815328099</v>
      </c>
      <c r="BT219" s="2">
        <f>SQRT(SUMSQ('(3) MB_Glaciers_R23p2-5.5km'!$BD219:BV219))</f>
        <v>13.102442527317384</v>
      </c>
      <c r="BU219" s="2">
        <f>SQRT(SUMSQ('(3) MB_Glaciers_R23p2-5.5km'!$BD219:BW219))</f>
        <v>13.153967223422145</v>
      </c>
      <c r="BV219" s="2">
        <f>SQRT(SUMSQ('(3) MB_Glaciers_R23p2-5.5km'!$BD219:BX219))</f>
        <v>13.215396839624884</v>
      </c>
      <c r="BW219" s="2">
        <f>SQRT(SUMSQ('(3) MB_Glaciers_R23p2-5.5km'!$BD219:BY219))</f>
        <v>13.28296542496081</v>
      </c>
      <c r="BX219" s="2">
        <f>SQRT(SUMSQ('(3) MB_Glaciers_R23p2-5.5km'!$BD219:BZ219))</f>
        <v>13.352350388451899</v>
      </c>
      <c r="BY219" s="2">
        <f>SQRT(SUMSQ('(3) MB_Glaciers_R23p2-5.5km'!$BD219:CA219))</f>
        <v>13.460245529823155</v>
      </c>
      <c r="BZ219" s="2">
        <f>SQRT(SUMSQ('(3) MB_Glaciers_R23p2-5.5km'!$BD219:CB219))</f>
        <v>13.51000216380808</v>
      </c>
      <c r="CA219" s="2">
        <f>SQRT(SUMSQ('(3) MB_Glaciers_R23p2-5.5km'!$BD219:CC219))</f>
        <v>13.566225369146622</v>
      </c>
      <c r="CB219" s="2">
        <f>SQRT(SUMSQ('(3) MB_Glaciers_R23p2-5.5km'!$BD219:CD219))</f>
        <v>13.611510564496582</v>
      </c>
      <c r="CC219" s="2">
        <f>SQRT(SUMSQ('(3) MB_Glaciers_R23p2-5.5km'!$BD219:CE219))</f>
        <v>13.655614366548251</v>
      </c>
      <c r="CD219" s="2">
        <f>SQRT(SUMSQ('(3) MB_Glaciers_R23p2-5.5km'!$BD219:CF219))</f>
        <v>13.697465485822821</v>
      </c>
      <c r="CE219" s="2">
        <f>SQRT(SUMSQ('(3) MB_Glaciers_R23p2-5.5km'!$BD219:CG219))</f>
        <v>13.738241830492202</v>
      </c>
      <c r="CF219" s="2">
        <f>SQRT(SUMSQ('(3) MB_Glaciers_R23p2-5.5km'!$BD219:CH219))</f>
        <v>13.786993361236314</v>
      </c>
      <c r="CG219" s="2">
        <f>SQRT(SUMSQ('(3) MB_Glaciers_R23p2-5.5km'!$BD219:CI219))</f>
        <v>13.843104430962551</v>
      </c>
      <c r="CH219" s="2">
        <f>SQRT(SUMSQ('(3) MB_Glaciers_R23p2-5.5km'!$BD219:CJ219))</f>
        <v>13.897595649204876</v>
      </c>
      <c r="CI219" s="2">
        <f>SQRT(SUMSQ('(3) MB_Glaciers_R23p2-5.5km'!$BD219:CK219))</f>
        <v>13.952529443678701</v>
      </c>
      <c r="CJ219" s="2">
        <f>SQRT(SUMSQ('(3) MB_Glaciers_R23p2-5.5km'!$BD219:CL219))</f>
        <v>14.000903047354679</v>
      </c>
      <c r="CK219" s="2">
        <f>SQRT(SUMSQ('(3) MB_Glaciers_R23p2-5.5km'!$BD219:CM219))</f>
        <v>14.040307675629821</v>
      </c>
      <c r="CL219" s="2">
        <f>SQRT(SUMSQ('(3) MB_Glaciers_R23p2-5.5km'!$BD219:CN219))</f>
        <v>14.081727035850188</v>
      </c>
      <c r="CM219" s="2">
        <f>SQRT(SUMSQ('(3) MB_Glaciers_R23p2-5.5km'!$BD219:CO219))</f>
        <v>14.121773178078897</v>
      </c>
      <c r="CN219" s="2">
        <f>SQRT(SUMSQ('(3) MB_Glaciers_R23p2-5.5km'!$BD219:CP219))</f>
        <v>14.160860510007531</v>
      </c>
      <c r="CO219" s="2">
        <f>SQRT(SUMSQ('(3) MB_Glaciers_R23p2-5.5km'!$BD219:CQ219))</f>
        <v>14.202862242495796</v>
      </c>
      <c r="CP219" s="2">
        <f>SQRT(SUMSQ('(3) MB_Glaciers_R23p2-5.5km'!$BD219:CR219))</f>
        <v>14.242950786819989</v>
      </c>
      <c r="CQ219" s="2">
        <f>SQRT(SUMSQ('(3) MB_Glaciers_R23p2-5.5km'!$BD219:CS219))</f>
        <v>14.277701420712575</v>
      </c>
      <c r="CR219" s="2">
        <f>SQRT(SUMSQ('(3) MB_Glaciers_R23p2-5.5km'!$BD219:CT219))</f>
        <v>14.313725697779331</v>
      </c>
      <c r="CS219" s="2">
        <f>SQRT(SUMSQ('(3) MB_Glaciers_R23p2-5.5km'!$BD219:CU219))</f>
        <v>14.350578907960086</v>
      </c>
      <c r="CT219" s="2">
        <f>SQRT(SUMSQ('(3) MB_Glaciers_R23p2-5.5km'!$BD219:CV219))</f>
        <v>14.391454005849626</v>
      </c>
      <c r="CU219" s="2">
        <f>SQRT(SUMSQ('(3) MB_Glaciers_R23p2-5.5km'!$BD219:CW219))</f>
        <v>14.436098839755852</v>
      </c>
      <c r="CV219" s="2">
        <f>SQRT(SUMSQ('(3) MB_Glaciers_R23p2-5.5km'!$BD219:CX219))</f>
        <v>14.473325050211862</v>
      </c>
    </row>
    <row r="220" spans="1:100" x14ac:dyDescent="0.2">
      <c r="A220" s="169" t="s">
        <v>224</v>
      </c>
      <c r="B220" s="3" t="s">
        <v>177</v>
      </c>
      <c r="C220" s="170">
        <f>'(3) MB_Glaciers_R23p2-5.5km'!C220</f>
        <v>1.22</v>
      </c>
      <c r="D220" s="170">
        <f>C220+'(3) MB_Glaciers_R23p2-5.5km'!D220</f>
        <v>1.85</v>
      </c>
      <c r="E220" s="170">
        <f>D220+'(3) MB_Glaciers_R23p2-5.5km'!E220</f>
        <v>2.37</v>
      </c>
      <c r="F220" s="170">
        <f>E220+'(3) MB_Glaciers_R23p2-5.5km'!F220</f>
        <v>3</v>
      </c>
      <c r="G220" s="170">
        <f>F220+'(3) MB_Glaciers_R23p2-5.5km'!G220</f>
        <v>3.18</v>
      </c>
      <c r="H220" s="170">
        <f>G220+'(3) MB_Glaciers_R23p2-5.5km'!H220</f>
        <v>3.5700000000000003</v>
      </c>
      <c r="I220" s="170">
        <f>H220+'(3) MB_Glaciers_R23p2-5.5km'!I220</f>
        <v>4.16</v>
      </c>
      <c r="J220" s="170">
        <f>I220+'(3) MB_Glaciers_R23p2-5.5km'!J220</f>
        <v>4.47</v>
      </c>
      <c r="K220" s="170">
        <f>J220+'(3) MB_Glaciers_R23p2-5.5km'!K220</f>
        <v>4.72</v>
      </c>
      <c r="L220" s="170">
        <f>K220+'(3) MB_Glaciers_R23p2-5.5km'!L220</f>
        <v>4.6399999999999997</v>
      </c>
      <c r="M220" s="170">
        <f>L220+'(3) MB_Glaciers_R23p2-5.5km'!M220</f>
        <v>4.5199999999999996</v>
      </c>
      <c r="N220" s="170">
        <f>M220+'(3) MB_Glaciers_R23p2-5.5km'!N220</f>
        <v>4.34</v>
      </c>
      <c r="O220" s="170">
        <f>N220+'(3) MB_Glaciers_R23p2-5.5km'!O220</f>
        <v>4.93</v>
      </c>
      <c r="P220" s="170">
        <f>O220+'(3) MB_Glaciers_R23p2-5.5km'!P220</f>
        <v>5.7799999999999994</v>
      </c>
      <c r="Q220" s="170">
        <f>P220+'(3) MB_Glaciers_R23p2-5.5km'!Q220</f>
        <v>5.97</v>
      </c>
      <c r="R220" s="170">
        <f>Q220+'(3) MB_Glaciers_R23p2-5.5km'!R220</f>
        <v>6.55</v>
      </c>
      <c r="S220" s="170">
        <f>R220+'(3) MB_Glaciers_R23p2-5.5km'!S220</f>
        <v>6.67</v>
      </c>
      <c r="T220" s="170">
        <f>S220+'(3) MB_Glaciers_R23p2-5.5km'!T220</f>
        <v>6.24</v>
      </c>
      <c r="U220" s="170">
        <f>T220+'(3) MB_Glaciers_R23p2-5.5km'!U220</f>
        <v>6.34</v>
      </c>
      <c r="V220" s="170">
        <f>U220+'(3) MB_Glaciers_R23p2-5.5km'!V220</f>
        <v>6.74</v>
      </c>
      <c r="W220" s="170">
        <f>V220+'(3) MB_Glaciers_R23p2-5.5km'!W220</f>
        <v>7.46</v>
      </c>
      <c r="X220" s="170">
        <f>W220+'(3) MB_Glaciers_R23p2-5.5km'!X220</f>
        <v>7.66</v>
      </c>
      <c r="Y220" s="170">
        <f>X220+'(3) MB_Glaciers_R23p2-5.5km'!Y220</f>
        <v>7.61</v>
      </c>
      <c r="Z220" s="170">
        <f>Y220+'(3) MB_Glaciers_R23p2-5.5km'!Z220</f>
        <v>6.7700000000000005</v>
      </c>
      <c r="AA220" s="170">
        <f>Z220+'(3) MB_Glaciers_R23p2-5.5km'!AA220</f>
        <v>7.2200000000000006</v>
      </c>
      <c r="AB220" s="170">
        <f>AA220+'(3) MB_Glaciers_R23p2-5.5km'!AB220</f>
        <v>7.4200000000000008</v>
      </c>
      <c r="AC220" s="170">
        <f>AB220+'(3) MB_Glaciers_R23p2-5.5km'!AC220</f>
        <v>7.2800000000000011</v>
      </c>
      <c r="AD220" s="170">
        <f>AC220+'(3) MB_Glaciers_R23p2-5.5km'!AD220</f>
        <v>6.8400000000000007</v>
      </c>
      <c r="AE220" s="170">
        <f>AD220+'(3) MB_Glaciers_R23p2-5.5km'!AE220</f>
        <v>6.910000000000001</v>
      </c>
      <c r="AF220" s="170">
        <f>AE220+'(3) MB_Glaciers_R23p2-5.5km'!AF220</f>
        <v>6.4800000000000013</v>
      </c>
      <c r="AG220" s="170">
        <f>AF220+'(3) MB_Glaciers_R23p2-5.5km'!AG220</f>
        <v>6.6700000000000017</v>
      </c>
      <c r="AH220" s="170">
        <f>AG220+'(3) MB_Glaciers_R23p2-5.5km'!AH220</f>
        <v>7.3700000000000019</v>
      </c>
      <c r="AI220" s="170">
        <f>AH220+'(3) MB_Glaciers_R23p2-5.5km'!AI220</f>
        <v>6.7700000000000022</v>
      </c>
      <c r="AJ220" s="170">
        <f>AI220+'(3) MB_Glaciers_R23p2-5.5km'!AJ220</f>
        <v>6.3700000000000019</v>
      </c>
      <c r="AK220" s="170">
        <f>AJ220+'(3) MB_Glaciers_R23p2-5.5km'!AK220</f>
        <v>5.9000000000000021</v>
      </c>
      <c r="AL220" s="170">
        <f>AK220+'(3) MB_Glaciers_R23p2-5.5km'!AL220</f>
        <v>5.3200000000000021</v>
      </c>
      <c r="AM220" s="170">
        <f>AL220+'(3) MB_Glaciers_R23p2-5.5km'!AM220</f>
        <v>5.1800000000000024</v>
      </c>
      <c r="AN220" s="170">
        <f>AM220+'(3) MB_Glaciers_R23p2-5.5km'!AN220</f>
        <v>4.7600000000000025</v>
      </c>
      <c r="AO220" s="170">
        <f>AN220+'(3) MB_Glaciers_R23p2-5.5km'!AO220</f>
        <v>4.4200000000000026</v>
      </c>
      <c r="AP220" s="170">
        <f>AO220+'(3) MB_Glaciers_R23p2-5.5km'!AP220</f>
        <v>3.5700000000000025</v>
      </c>
      <c r="AQ220" s="170">
        <f>AP220+'(3) MB_Glaciers_R23p2-5.5km'!AQ220</f>
        <v>2.9800000000000026</v>
      </c>
      <c r="AR220" s="170">
        <f>AQ220+'(3) MB_Glaciers_R23p2-5.5km'!AR220</f>
        <v>2.5900000000000025</v>
      </c>
      <c r="AS220" s="170">
        <f>AR220+'(3) MB_Glaciers_R23p2-5.5km'!AS220</f>
        <v>2.4000000000000026</v>
      </c>
      <c r="AT220" s="170">
        <f>AS220+'(3) MB_Glaciers_R23p2-5.5km'!AT220</f>
        <v>2.4100000000000024</v>
      </c>
      <c r="AU220" s="170">
        <f>AT220+'(3) MB_Glaciers_R23p2-5.5km'!AU220</f>
        <v>2.0200000000000022</v>
      </c>
      <c r="AV220" s="170">
        <f>AU220+'(3) MB_Glaciers_R23p2-5.5km'!AV220</f>
        <v>1.4500000000000024</v>
      </c>
      <c r="AW220" s="2">
        <f>AV220+'(3) MB_Glaciers_R23p2-5.5km'!AW220</f>
        <v>1.2800000000000025</v>
      </c>
      <c r="BB220" s="2">
        <f>SQRT('(5) year_D_R23p2-5.5km'!BN218^2+'(5) year_D_R23p2-5.5km'!$M218^2)</f>
        <v>2.0302949542425914E-2</v>
      </c>
      <c r="BC220" s="2">
        <f>SQRT(SUMSQ('(3) MB_Glaciers_R23p2-5.5km'!$BD220:BE220))</f>
        <v>2.8712706599075349E-2</v>
      </c>
      <c r="BD220" s="2">
        <f>SQRT(SUMSQ('(3) MB_Glaciers_R23p2-5.5km'!$BD220:BF220))</f>
        <v>3.5165740150988972E-2</v>
      </c>
      <c r="BE220" s="2">
        <f>SQRT(SUMSQ('(3) MB_Glaciers_R23p2-5.5km'!$BD220:BG220))</f>
        <v>4.0605899084851828E-2</v>
      </c>
      <c r="BF220" s="2">
        <f>SQRT(SUMSQ('(3) MB_Glaciers_R23p2-5.5km'!$BD220:BH220))</f>
        <v>4.5398775320612594E-2</v>
      </c>
      <c r="BG220" s="2">
        <f>SQRT(SUMSQ('(3) MB_Glaciers_R23p2-5.5km'!$BD220:BI220))</f>
        <v>4.9731866652416697E-2</v>
      </c>
      <c r="BH220" s="2">
        <f>SQRT(SUMSQ('(3) MB_Glaciers_R23p2-5.5km'!$BD220:BJ220))</f>
        <v>5.3716555370351589E-2</v>
      </c>
      <c r="BI220" s="2">
        <f>SQRT(SUMSQ('(3) MB_Glaciers_R23p2-5.5km'!$BD220:BK220))</f>
        <v>5.7425413198150699E-2</v>
      </c>
      <c r="BJ220" s="2">
        <f>SQRT(SUMSQ('(3) MB_Glaciers_R23p2-5.5km'!$BD220:BL220))</f>
        <v>6.0908848627277738E-2</v>
      </c>
      <c r="BK220" s="2">
        <f>SQRT(SUMSQ('(3) MB_Glaciers_R23p2-5.5km'!$BD220:BM220))</f>
        <v>6.4203563773539293E-2</v>
      </c>
      <c r="BL220" s="2">
        <f>SQRT(SUMSQ('(3) MB_Glaciers_R23p2-5.5km'!$BD220:BN220))</f>
        <v>6.7337265769744609E-2</v>
      </c>
      <c r="BM220" s="2">
        <f>SQRT(SUMSQ('(3) MB_Glaciers_R23p2-5.5km'!$BD220:BO220))</f>
        <v>7.0331480301977944E-2</v>
      </c>
      <c r="BN220" s="2">
        <f>SQRT(SUMSQ('(3) MB_Glaciers_R23p2-5.5km'!$BD220:BP220))</f>
        <v>7.3203325618374768E-2</v>
      </c>
      <c r="BO220" s="2">
        <f>SQRT(SUMSQ('(3) MB_Glaciers_R23p2-5.5km'!$BD220:BQ220))</f>
        <v>7.5966681128716532E-2</v>
      </c>
      <c r="BP220" s="2">
        <f>SQRT(SUMSQ('(3) MB_Glaciers_R23p2-5.5km'!$BD220:BR220))</f>
        <v>7.8632985456705051E-2</v>
      </c>
      <c r="BQ220" s="2">
        <f>SQRT(SUMSQ('(3) MB_Glaciers_R23p2-5.5km'!$BD220:BS220))</f>
        <v>8.1211798169703656E-2</v>
      </c>
      <c r="BR220" s="2">
        <f>SQRT(SUMSQ('(3) MB_Glaciers_R23p2-5.5km'!$BD220:BT220))</f>
        <v>8.3711205475007794E-2</v>
      </c>
      <c r="BS220" s="2">
        <f>SQRT(SUMSQ('(3) MB_Glaciers_R23p2-5.5km'!$BD220:BU220))</f>
        <v>8.6138119797226048E-2</v>
      </c>
      <c r="BT220" s="2">
        <f>SQRT(SUMSQ('(3) MB_Glaciers_R23p2-5.5km'!$BD220:BV220))</f>
        <v>8.8498505311239914E-2</v>
      </c>
      <c r="BU220" s="2">
        <f>SQRT(SUMSQ('(3) MB_Glaciers_R23p2-5.5km'!$BD220:BW220))</f>
        <v>9.0797550641225189E-2</v>
      </c>
      <c r="BV220" s="2">
        <f>SQRT(SUMSQ('(3) MB_Glaciers_R23p2-5.5km'!$BD220:BX220))</f>
        <v>9.3039803109035799E-2</v>
      </c>
      <c r="BW220" s="2">
        <f>SQRT(SUMSQ('(3) MB_Glaciers_R23p2-5.5km'!$BD220:BY220))</f>
        <v>9.52292745046944E-2</v>
      </c>
      <c r="BX220" s="2">
        <f>SQRT(SUMSQ('(3) MB_Glaciers_R23p2-5.5km'!$BD220:BZ220))</f>
        <v>9.7369525431793766E-2</v>
      </c>
      <c r="BY220" s="2">
        <f>SQRT(SUMSQ('(3) MB_Glaciers_R23p2-5.5km'!$BD220:CA220))</f>
        <v>9.9463733304833407E-2</v>
      </c>
      <c r="BZ220" s="2">
        <f>SQRT(SUMSQ('(3) MB_Glaciers_R23p2-5.5km'!$BD220:CB220))</f>
        <v>0.10151474771212959</v>
      </c>
      <c r="CA220" s="2">
        <f>SQRT(SUMSQ('(3) MB_Glaciers_R23p2-5.5km'!$BD220:CC220))</f>
        <v>0.10352513590031946</v>
      </c>
      <c r="CB220" s="2">
        <f>SQRT(SUMSQ('(3) MB_Glaciers_R23p2-5.5km'!$BD220:CD220))</f>
        <v>0.10549722045296694</v>
      </c>
      <c r="CC220" s="2">
        <f>SQRT(SUMSQ('(3) MB_Glaciers_R23p2-5.5km'!$BD220:CE220))</f>
        <v>0.10743311074070322</v>
      </c>
      <c r="CD220" s="2">
        <f>SQRT(SUMSQ('(3) MB_Glaciers_R23p2-5.5km'!$BD220:CF220))</f>
        <v>0.10933472935689965</v>
      </c>
      <c r="CE220" s="2">
        <f>SQRT(SUMSQ('(3) MB_Glaciers_R23p2-5.5km'!$BD220:CG220))</f>
        <v>0.11120383448275867</v>
      </c>
      <c r="CF220" s="2">
        <f>SQRT(SUMSQ('(3) MB_Glaciers_R23p2-5.5km'!$BD220:CH220))</f>
        <v>0.11304203892265514</v>
      </c>
      <c r="CG220" s="2">
        <f>SQRT(SUMSQ('(3) MB_Glaciers_R23p2-5.5km'!$BD220:CI220))</f>
        <v>0.11485082639630145</v>
      </c>
      <c r="CH220" s="2">
        <f>SQRT(SUMSQ('(3) MB_Glaciers_R23p2-5.5km'!$BD220:CJ220))</f>
        <v>0.11663156555596631</v>
      </c>
      <c r="CI220" s="2">
        <f>SQRT(SUMSQ('(3) MB_Glaciers_R23p2-5.5km'!$BD220:CK220))</f>
        <v>0.11838552210535695</v>
      </c>
      <c r="CJ220" s="2">
        <f>SQRT(SUMSQ('(3) MB_Glaciers_R23p2-5.5km'!$BD220:CL220))</f>
        <v>0.1201138693252376</v>
      </c>
      <c r="CK220" s="2">
        <f>SQRT(SUMSQ('(3) MB_Glaciers_R23p2-5.5km'!$BD220:CM220))</f>
        <v>0.12181769725455553</v>
      </c>
      <c r="CL220" s="2">
        <f>SQRT(SUMSQ('(3) MB_Glaciers_R23p2-5.5km'!$BD220:CN220))</f>
        <v>0.12349802073120379</v>
      </c>
      <c r="CM220" s="2">
        <f>SQRT(SUMSQ('(3) MB_Glaciers_R23p2-5.5km'!$BD220:CO220))</f>
        <v>0.12515578646090292</v>
      </c>
      <c r="CN220" s="2">
        <f>SQRT(SUMSQ('(3) MB_Glaciers_R23p2-5.5km'!$BD220:CP220))</f>
        <v>0.12679187925403354</v>
      </c>
      <c r="CO220" s="2">
        <f>SQRT(SUMSQ('(3) MB_Glaciers_R23p2-5.5km'!$BD220:CQ220))</f>
        <v>0.12840712754707861</v>
      </c>
      <c r="CP220" s="2">
        <f>SQRT(SUMSQ('(3) MB_Glaciers_R23p2-5.5km'!$BD220:CR220))</f>
        <v>0.13000230830648357</v>
      </c>
      <c r="CQ220" s="2">
        <f>SQRT(SUMSQ('(3) MB_Glaciers_R23p2-5.5km'!$BD220:CS220))</f>
        <v>0.1315781513973209</v>
      </c>
      <c r="CR220" s="2">
        <f>SQRT(SUMSQ('(3) MB_Glaciers_R23p2-5.5km'!$BD220:CT220))</f>
        <v>0.13313534348646339</v>
      </c>
      <c r="CS220" s="2">
        <f>SQRT(SUMSQ('(3) MB_Glaciers_R23p2-5.5km'!$BD220:CU220))</f>
        <v>0.13467453153948925</v>
      </c>
      <c r="CT220" s="2">
        <f>SQRT(SUMSQ('(3) MB_Glaciers_R23p2-5.5km'!$BD220:CV220))</f>
        <v>0.13619632596183781</v>
      </c>
      <c r="CU220" s="2">
        <f>SQRT(SUMSQ('(3) MB_Glaciers_R23p2-5.5km'!$BD220:CW220))</f>
        <v>0.13770130342747475</v>
      </c>
      <c r="CV220" s="2">
        <f>SQRT(SUMSQ('(3) MB_Glaciers_R23p2-5.5km'!$BD220:CX220))</f>
        <v>0.1391900094322425</v>
      </c>
    </row>
    <row r="221" spans="1:100" x14ac:dyDescent="0.2">
      <c r="A221" s="169" t="s">
        <v>53</v>
      </c>
      <c r="B221" s="3" t="s">
        <v>177</v>
      </c>
      <c r="C221" s="170">
        <f>'(3) MB_Glaciers_R23p2-5.5km'!C221</f>
        <v>0.88628087999999972</v>
      </c>
      <c r="D221" s="170">
        <f>C221+'(3) MB_Glaciers_R23p2-5.5km'!D221</f>
        <v>0.6025617599999995</v>
      </c>
      <c r="E221" s="170">
        <f>D221+'(3) MB_Glaciers_R23p2-5.5km'!E221</f>
        <v>0.73884263999999922</v>
      </c>
      <c r="F221" s="170">
        <f>E221+'(3) MB_Glaciers_R23p2-5.5km'!F221</f>
        <v>0.93512351999999899</v>
      </c>
      <c r="G221" s="170">
        <f>F221+'(3) MB_Glaciers_R23p2-5.5km'!G221</f>
        <v>0.67140439999999879</v>
      </c>
      <c r="H221" s="170">
        <f>G221+'(3) MB_Glaciers_R23p2-5.5km'!H221</f>
        <v>1.2976852799999987</v>
      </c>
      <c r="I221" s="170">
        <f>H221+'(3) MB_Glaciers_R23p2-5.5km'!I221</f>
        <v>2.1539661599999982</v>
      </c>
      <c r="J221" s="170">
        <f>I221+'(3) MB_Glaciers_R23p2-5.5km'!J221</f>
        <v>2.4002470399999978</v>
      </c>
      <c r="K221" s="170">
        <f>J221+'(3) MB_Glaciers_R23p2-5.5km'!K221</f>
        <v>2.5865279199999978</v>
      </c>
      <c r="L221" s="170">
        <f>K221+'(3) MB_Glaciers_R23p2-5.5km'!L221</f>
        <v>1.4028087999999976</v>
      </c>
      <c r="M221" s="170">
        <f>L221+'(3) MB_Glaciers_R23p2-5.5km'!M221</f>
        <v>0.51908967999999733</v>
      </c>
      <c r="N221" s="170">
        <f>M221+'(3) MB_Glaciers_R23p2-5.5km'!N221</f>
        <v>-0.35462944000000274</v>
      </c>
      <c r="O221" s="170">
        <f>N221+'(3) MB_Glaciers_R23p2-5.5km'!O221</f>
        <v>-0.33443628000000292</v>
      </c>
      <c r="P221" s="170">
        <f>O221+'(3) MB_Glaciers_R23p2-5.5km'!P221</f>
        <v>1.0396691599999968</v>
      </c>
      <c r="Q221" s="170">
        <f>P221+'(3) MB_Glaciers_R23p2-5.5km'!Q221</f>
        <v>0.74768687999999672</v>
      </c>
      <c r="R221" s="170">
        <f>Q221+'(3) MB_Glaciers_R23p2-5.5km'!R221</f>
        <v>1.3856914299999965</v>
      </c>
      <c r="S221" s="170">
        <f>R221+'(3) MB_Glaciers_R23p2-5.5km'!S221</f>
        <v>1.3797756463599962</v>
      </c>
      <c r="T221" s="170">
        <f>S221+'(3) MB_Glaciers_R23p2-5.5km'!T221</f>
        <v>0.33040303227999601</v>
      </c>
      <c r="U221" s="170">
        <f>T221+'(3) MB_Glaciers_R23p2-5.5km'!U221</f>
        <v>0.81604617423999581</v>
      </c>
      <c r="V221" s="170">
        <f>U221+'(3) MB_Glaciers_R23p2-5.5km'!V221</f>
        <v>1.8183247394399955</v>
      </c>
      <c r="W221" s="170">
        <f>V221+'(3) MB_Glaciers_R23p2-5.5km'!W221</f>
        <v>2.4247240832699952</v>
      </c>
      <c r="X221" s="170">
        <f>W221+'(3) MB_Glaciers_R23p2-5.5km'!X221</f>
        <v>2.4785935871399953</v>
      </c>
      <c r="Y221" s="170">
        <f>X221+'(3) MB_Glaciers_R23p2-5.5km'!Y221</f>
        <v>2.8003784440099952</v>
      </c>
      <c r="Z221" s="170">
        <f>Y221+'(3) MB_Glaciers_R23p2-5.5km'!Z221</f>
        <v>1.833894096669995</v>
      </c>
      <c r="AA221" s="170">
        <f>Z221+'(3) MB_Glaciers_R23p2-5.5km'!AA221</f>
        <v>2.2762015759699947</v>
      </c>
      <c r="AB221" s="170">
        <f>AA221+'(3) MB_Glaciers_R23p2-5.5km'!AB221</f>
        <v>2.5341308914999949</v>
      </c>
      <c r="AC221" s="170">
        <f>AB221+'(3) MB_Glaciers_R23p2-5.5km'!AC221</f>
        <v>2.8721737002699945</v>
      </c>
      <c r="AD221" s="170">
        <f>AC221+'(3) MB_Glaciers_R23p2-5.5km'!AD221</f>
        <v>2.227629188139995</v>
      </c>
      <c r="AE221" s="170">
        <f>AD221+'(3) MB_Glaciers_R23p2-5.5km'!AE221</f>
        <v>2.289751773019995</v>
      </c>
      <c r="AF221" s="170">
        <f>AE221+'(3) MB_Glaciers_R23p2-5.5km'!AF221</f>
        <v>1.7713661964999954</v>
      </c>
      <c r="AG221" s="170">
        <f>AF221+'(3) MB_Glaciers_R23p2-5.5km'!AG221</f>
        <v>1.7949685914599951</v>
      </c>
      <c r="AH221" s="170">
        <f>AG221+'(3) MB_Glaciers_R23p2-5.5km'!AH221</f>
        <v>3.6680694179799946</v>
      </c>
      <c r="AI221" s="170">
        <f>AH221+'(3) MB_Glaciers_R23p2-5.5km'!AI221</f>
        <v>2.7310021916799943</v>
      </c>
      <c r="AJ221" s="170">
        <f>AI221+'(3) MB_Glaciers_R23p2-5.5km'!AJ221</f>
        <v>1.677948294979994</v>
      </c>
      <c r="AK221" s="170">
        <f>AJ221+'(3) MB_Glaciers_R23p2-5.5km'!AK221</f>
        <v>0.64624171035999378</v>
      </c>
      <c r="AL221" s="170">
        <f>AK221+'(3) MB_Glaciers_R23p2-5.5km'!AL221</f>
        <v>-7.0538829640006462E-2</v>
      </c>
      <c r="AM221" s="170">
        <f>AL221+'(3) MB_Glaciers_R23p2-5.5km'!AM221</f>
        <v>-0.55449298180000728</v>
      </c>
      <c r="AN221" s="170">
        <f>AM221+'(3) MB_Glaciers_R23p2-5.5km'!AN221</f>
        <v>-0.45277145655000739</v>
      </c>
      <c r="AO221" s="170">
        <f>AN221+'(3) MB_Glaciers_R23p2-5.5km'!AO221</f>
        <v>-0.6597193150500078</v>
      </c>
      <c r="AP221" s="170">
        <f>AO221+'(3) MB_Glaciers_R23p2-5.5km'!AP221</f>
        <v>-1.7863486517900085</v>
      </c>
      <c r="AQ221" s="170">
        <f>AP221+'(3) MB_Glaciers_R23p2-5.5km'!AQ221</f>
        <v>-3.1159144074600089</v>
      </c>
      <c r="AR221" s="170">
        <f>AQ221+'(3) MB_Glaciers_R23p2-5.5km'!AR221</f>
        <v>-3.2208118429500092</v>
      </c>
      <c r="AS221" s="170">
        <f>AR221+'(3) MB_Glaciers_R23p2-5.5km'!AS221</f>
        <v>-2.8402483374000091</v>
      </c>
      <c r="AT221" s="170">
        <f>AS221+'(3) MB_Glaciers_R23p2-5.5km'!AT221</f>
        <v>-2.9983327745500095</v>
      </c>
      <c r="AU221" s="170">
        <f>AT221+'(3) MB_Glaciers_R23p2-5.5km'!AU221</f>
        <v>-2.6669067076400093</v>
      </c>
      <c r="AV221" s="170">
        <f>AU221+'(3) MB_Glaciers_R23p2-5.5km'!AV221</f>
        <v>-2.9100226369700093</v>
      </c>
      <c r="AW221" s="2">
        <f>AV221+'(3) MB_Glaciers_R23p2-5.5km'!AW221</f>
        <v>-2.6503379856300096</v>
      </c>
      <c r="BB221" s="2">
        <f>SQRT('(5) year_D_R23p2-5.5km'!BN219^2+'(5) year_D_R23p2-5.5km'!$M219^2)</f>
        <v>3.8011589719556129</v>
      </c>
      <c r="BC221" s="2">
        <f>SQRT(SUMSQ('(3) MB_Glaciers_R23p2-5.5km'!$BD221:BE221))</f>
        <v>5.1461493514934471</v>
      </c>
      <c r="BD221" s="2">
        <f>SQRT(SUMSQ('(3) MB_Glaciers_R23p2-5.5km'!$BD221:BF221))</f>
        <v>6.0342087904906858</v>
      </c>
      <c r="BE221" s="2">
        <f>SQRT(SUMSQ('(3) MB_Glaciers_R23p2-5.5km'!$BD221:BG221))</f>
        <v>6.6736783188108912</v>
      </c>
      <c r="BF221" s="2">
        <f>SQRT(SUMSQ('(3) MB_Glaciers_R23p2-5.5km'!$BD221:BH221))</f>
        <v>7.1494406596599527</v>
      </c>
      <c r="BG221" s="2">
        <f>SQRT(SUMSQ('(3) MB_Glaciers_R23p2-5.5km'!$BD221:BI221))</f>
        <v>7.5079749862575111</v>
      </c>
      <c r="BH221" s="2">
        <f>SQRT(SUMSQ('(3) MB_Glaciers_R23p2-5.5km'!$BD221:BJ221))</f>
        <v>7.7778247664928015</v>
      </c>
      <c r="BI221" s="2">
        <f>SQRT(SUMSQ('(3) MB_Glaciers_R23p2-5.5km'!$BD221:BK221))</f>
        <v>7.9797296255471668</v>
      </c>
      <c r="BJ221" s="2">
        <f>SQRT(SUMSQ('(3) MB_Glaciers_R23p2-5.5km'!$BD221:BL221))</f>
        <v>8.128976954071609</v>
      </c>
      <c r="BK221" s="2">
        <f>SQRT(SUMSQ('(3) MB_Glaciers_R23p2-5.5km'!$BD221:BM221))</f>
        <v>8.2367427354752252</v>
      </c>
      <c r="BL221" s="2">
        <f>SQRT(SUMSQ('(3) MB_Glaciers_R23p2-5.5km'!$BD221:BN221))</f>
        <v>8.3120246594619065</v>
      </c>
      <c r="BM221" s="2">
        <f>SQRT(SUMSQ('(3) MB_Glaciers_R23p2-5.5km'!$BD221:BO221))</f>
        <v>8.3630080937037938</v>
      </c>
      <c r="BN221" s="2">
        <f>SQRT(SUMSQ('(3) MB_Glaciers_R23p2-5.5km'!$BD221:BP221))</f>
        <v>8.3953109518363469</v>
      </c>
      <c r="BO221" s="2">
        <f>SQRT(SUMSQ('(3) MB_Glaciers_R23p2-5.5km'!$BD221:BQ221))</f>
        <v>8.4155115282360917</v>
      </c>
      <c r="BP221" s="2">
        <f>SQRT(SUMSQ('(3) MB_Glaciers_R23p2-5.5km'!$BD221:BR221))</f>
        <v>8.4310232128298175</v>
      </c>
      <c r="BQ221" s="2">
        <f>SQRT(SUMSQ('(3) MB_Glaciers_R23p2-5.5km'!$BD221:BS221))</f>
        <v>8.4431992519292418</v>
      </c>
      <c r="BR221" s="2">
        <f>SQRT(SUMSQ('(3) MB_Glaciers_R23p2-5.5km'!$BD221:BT221))</f>
        <v>8.4551156736122177</v>
      </c>
      <c r="BS221" s="2">
        <f>SQRT(SUMSQ('(3) MB_Glaciers_R23p2-5.5km'!$BD221:BU221))</f>
        <v>8.4658858006132132</v>
      </c>
      <c r="BT221" s="2">
        <f>SQRT(SUMSQ('(3) MB_Glaciers_R23p2-5.5km'!$BD221:BV221))</f>
        <v>8.475802559970079</v>
      </c>
      <c r="BU221" s="2">
        <f>SQRT(SUMSQ('(3) MB_Glaciers_R23p2-5.5km'!$BD221:BW221))</f>
        <v>8.4870680313275351</v>
      </c>
      <c r="BV221" s="2">
        <f>SQRT(SUMSQ('(3) MB_Glaciers_R23p2-5.5km'!$BD221:BX221))</f>
        <v>8.5016984403664573</v>
      </c>
      <c r="BW221" s="2">
        <f>SQRT(SUMSQ('(3) MB_Glaciers_R23p2-5.5km'!$BD221:BY221))</f>
        <v>8.5211932345018297</v>
      </c>
      <c r="BX221" s="2">
        <f>SQRT(SUMSQ('(3) MB_Glaciers_R23p2-5.5km'!$BD221:BZ221))</f>
        <v>8.5361334092225025</v>
      </c>
      <c r="BY221" s="2">
        <f>SQRT(SUMSQ('(3) MB_Glaciers_R23p2-5.5km'!$BD221:CA221))</f>
        <v>8.5480279482292865</v>
      </c>
      <c r="BZ221" s="2">
        <f>SQRT(SUMSQ('(3) MB_Glaciers_R23p2-5.5km'!$BD221:CB221))</f>
        <v>8.5597302619790305</v>
      </c>
      <c r="CA221" s="2">
        <f>SQRT(SUMSQ('(3) MB_Glaciers_R23p2-5.5km'!$BD221:CC221))</f>
        <v>8.5714160540143709</v>
      </c>
      <c r="CB221" s="2">
        <f>SQRT(SUMSQ('(3) MB_Glaciers_R23p2-5.5km'!$BD221:CD221))</f>
        <v>8.5843116767117316</v>
      </c>
      <c r="CC221" s="2">
        <f>SQRT(SUMSQ('(3) MB_Glaciers_R23p2-5.5km'!$BD221:CE221))</f>
        <v>8.5978992785112958</v>
      </c>
      <c r="CD221" s="2">
        <f>SQRT(SUMSQ('(3) MB_Glaciers_R23p2-5.5km'!$BD221:CF221))</f>
        <v>8.6121233362100753</v>
      </c>
      <c r="CE221" s="2">
        <f>SQRT(SUMSQ('(3) MB_Glaciers_R23p2-5.5km'!$BD221:CG221))</f>
        <v>8.624482936280959</v>
      </c>
      <c r="CF221" s="2">
        <f>SQRT(SUMSQ('(3) MB_Glaciers_R23p2-5.5km'!$BD221:CH221))</f>
        <v>8.6417098514240678</v>
      </c>
      <c r="CG221" s="2">
        <f>SQRT(SUMSQ('(3) MB_Glaciers_R23p2-5.5km'!$BD221:CI221))</f>
        <v>8.656480562270394</v>
      </c>
      <c r="CH221" s="2">
        <f>SQRT(SUMSQ('(3) MB_Glaciers_R23p2-5.5km'!$BD221:CJ221))</f>
        <v>8.6729269430297169</v>
      </c>
      <c r="CI221" s="2">
        <f>SQRT(SUMSQ('(3) MB_Glaciers_R23p2-5.5km'!$BD221:CK221))</f>
        <v>8.6896482034226601</v>
      </c>
      <c r="CJ221" s="2">
        <f>SQRT(SUMSQ('(3) MB_Glaciers_R23p2-5.5km'!$BD221:CL221))</f>
        <v>8.7006517917997517</v>
      </c>
      <c r="CK221" s="2">
        <f>SQRT(SUMSQ('(3) MB_Glaciers_R23p2-5.5km'!$BD221:CM221))</f>
        <v>8.7118456864621976</v>
      </c>
      <c r="CL221" s="2">
        <f>SQRT(SUMSQ('(3) MB_Glaciers_R23p2-5.5km'!$BD221:CN221))</f>
        <v>8.7234994051016255</v>
      </c>
      <c r="CM221" s="2">
        <f>SQRT(SUMSQ('(3) MB_Glaciers_R23p2-5.5km'!$BD221:CO221))</f>
        <v>8.7344699206514314</v>
      </c>
      <c r="CN221" s="2">
        <f>SQRT(SUMSQ('(3) MB_Glaciers_R23p2-5.5km'!$BD221:CP221))</f>
        <v>8.7484924800519082</v>
      </c>
      <c r="CO221" s="2">
        <f>SQRT(SUMSQ('(3) MB_Glaciers_R23p2-5.5km'!$BD221:CQ221))</f>
        <v>8.7607870094704765</v>
      </c>
      <c r="CP221" s="2">
        <f>SQRT(SUMSQ('(3) MB_Glaciers_R23p2-5.5km'!$BD221:CR221))</f>
        <v>8.7758491486145154</v>
      </c>
      <c r="CQ221" s="2">
        <f>SQRT(SUMSQ('(3) MB_Glaciers_R23p2-5.5km'!$BD221:CS221))</f>
        <v>8.786760673444272</v>
      </c>
      <c r="CR221" s="2">
        <f>SQRT(SUMSQ('(3) MB_Glaciers_R23p2-5.5km'!$BD221:CT221))</f>
        <v>8.7979667641155963</v>
      </c>
      <c r="CS221" s="2">
        <f>SQRT(SUMSQ('(3) MB_Glaciers_R23p2-5.5km'!$BD221:CU221))</f>
        <v>8.8075739282739161</v>
      </c>
      <c r="CT221" s="2">
        <f>SQRT(SUMSQ('(3) MB_Glaciers_R23p2-5.5km'!$BD221:CV221))</f>
        <v>8.8178114756357893</v>
      </c>
      <c r="CU221" s="2">
        <f>SQRT(SUMSQ('(3) MB_Glaciers_R23p2-5.5km'!$BD221:CW221))</f>
        <v>8.8299492152875168</v>
      </c>
      <c r="CV221" s="2">
        <f>SQRT(SUMSQ('(3) MB_Glaciers_R23p2-5.5km'!$BD221:CX221))</f>
        <v>8.8413212364029921</v>
      </c>
    </row>
    <row r="222" spans="1:100" x14ac:dyDescent="0.2">
      <c r="A222" s="169" t="s">
        <v>159</v>
      </c>
      <c r="B222" s="3" t="s">
        <v>177</v>
      </c>
      <c r="C222" s="170">
        <f>'(3) MB_Glaciers_R23p2-5.5km'!C222</f>
        <v>0.32850000000000001</v>
      </c>
      <c r="D222" s="170">
        <f>C222+'(3) MB_Glaciers_R23p2-5.5km'!D222</f>
        <v>0.26700000000000002</v>
      </c>
      <c r="E222" s="170">
        <f>D222+'(3) MB_Glaciers_R23p2-5.5km'!E222</f>
        <v>0.42549999999999999</v>
      </c>
      <c r="F222" s="170">
        <f>E222+'(3) MB_Glaciers_R23p2-5.5km'!F222</f>
        <v>0.55399999999999994</v>
      </c>
      <c r="G222" s="170">
        <f>F222+'(3) MB_Glaciers_R23p2-5.5km'!G222</f>
        <v>0.59249999999999992</v>
      </c>
      <c r="H222" s="170">
        <f>G222+'(3) MB_Glaciers_R23p2-5.5km'!H222</f>
        <v>0.86099999999999988</v>
      </c>
      <c r="I222" s="170">
        <f>H222+'(3) MB_Glaciers_R23p2-5.5km'!I222</f>
        <v>1.2395</v>
      </c>
      <c r="J222" s="170">
        <f>I222+'(3) MB_Glaciers_R23p2-5.5km'!J222</f>
        <v>1.3380000000000001</v>
      </c>
      <c r="K222" s="170">
        <f>J222+'(3) MB_Glaciers_R23p2-5.5km'!K222</f>
        <v>1.5465</v>
      </c>
      <c r="L222" s="170">
        <f>K222+'(3) MB_Glaciers_R23p2-5.5km'!L222</f>
        <v>1.2549999999999999</v>
      </c>
      <c r="M222" s="170">
        <f>L222+'(3) MB_Glaciers_R23p2-5.5km'!M222</f>
        <v>1.0234999999999999</v>
      </c>
      <c r="N222" s="170">
        <f>M222+'(3) MB_Glaciers_R23p2-5.5km'!N222</f>
        <v>0.82199999999999984</v>
      </c>
      <c r="O222" s="170">
        <f>N222+'(3) MB_Glaciers_R23p2-5.5km'!O222</f>
        <v>0.74049999999999983</v>
      </c>
      <c r="P222" s="170">
        <f>O222+'(3) MB_Glaciers_R23p2-5.5km'!P222</f>
        <v>1.1489999999999996</v>
      </c>
      <c r="Q222" s="170">
        <f>P222+'(3) MB_Glaciers_R23p2-5.5km'!Q222</f>
        <v>1.2574999999999994</v>
      </c>
      <c r="R222" s="170">
        <f>Q222+'(3) MB_Glaciers_R23p2-5.5km'!R222</f>
        <v>1.4159999999999995</v>
      </c>
      <c r="S222" s="170">
        <f>R222+'(3) MB_Glaciers_R23p2-5.5km'!S222</f>
        <v>1.3744999999999994</v>
      </c>
      <c r="T222" s="170">
        <f>S222+'(3) MB_Glaciers_R23p2-5.5km'!T222</f>
        <v>1.0629999999999993</v>
      </c>
      <c r="U222" s="170">
        <f>T222+'(3) MB_Glaciers_R23p2-5.5km'!U222</f>
        <v>1.0014999999999992</v>
      </c>
      <c r="V222" s="170">
        <f>U222+'(3) MB_Glaciers_R23p2-5.5km'!V222</f>
        <v>1.0299999999999991</v>
      </c>
      <c r="W222" s="170">
        <f>V222+'(3) MB_Glaciers_R23p2-5.5km'!W222</f>
        <v>0.95849999999999913</v>
      </c>
      <c r="X222" s="170">
        <f>W222+'(3) MB_Glaciers_R23p2-5.5km'!X222</f>
        <v>0.92699999999999905</v>
      </c>
      <c r="Y222" s="170">
        <f>X222+'(3) MB_Glaciers_R23p2-5.5km'!Y222</f>
        <v>1.005499999999999</v>
      </c>
      <c r="Z222" s="170">
        <f>Y222+'(3) MB_Glaciers_R23p2-5.5km'!Z222</f>
        <v>0.6339999999999989</v>
      </c>
      <c r="AA222" s="170">
        <f>Z222+'(3) MB_Glaciers_R23p2-5.5km'!AA222</f>
        <v>0.4624999999999988</v>
      </c>
      <c r="AB222" s="170">
        <f>AA222+'(3) MB_Glaciers_R23p2-5.5km'!AB222</f>
        <v>0.39099999999999879</v>
      </c>
      <c r="AC222" s="170">
        <f>AB222+'(3) MB_Glaciers_R23p2-5.5km'!AC222</f>
        <v>0.42949999999999877</v>
      </c>
      <c r="AD222" s="170">
        <f>AC222+'(3) MB_Glaciers_R23p2-5.5km'!AD222</f>
        <v>0.23799999999999877</v>
      </c>
      <c r="AE222" s="170">
        <f>AD222+'(3) MB_Glaciers_R23p2-5.5km'!AE222</f>
        <v>0.20649999999999868</v>
      </c>
      <c r="AF222" s="170">
        <f>AE222+'(3) MB_Glaciers_R23p2-5.5km'!AF222</f>
        <v>0.11499999999999866</v>
      </c>
      <c r="AG222" s="170">
        <f>AF222+'(3) MB_Glaciers_R23p2-5.5km'!AG222</f>
        <v>1.3499999999998624E-2</v>
      </c>
      <c r="AH222" s="170">
        <f>AG222+'(3) MB_Glaciers_R23p2-5.5km'!AH222</f>
        <v>0.58199999999999863</v>
      </c>
      <c r="AI222" s="170">
        <f>AH222+'(3) MB_Glaciers_R23p2-5.5km'!AI222</f>
        <v>0.41049999999999853</v>
      </c>
      <c r="AJ222" s="170">
        <f>AI222+'(3) MB_Glaciers_R23p2-5.5km'!AJ222</f>
        <v>3.899999999999848E-2</v>
      </c>
      <c r="AK222" s="170">
        <f>AJ222+'(3) MB_Glaciers_R23p2-5.5km'!AK222</f>
        <v>-0.34250000000000158</v>
      </c>
      <c r="AL222" s="170">
        <f>AK222+'(3) MB_Glaciers_R23p2-5.5km'!AL222</f>
        <v>-0.5540000000000016</v>
      </c>
      <c r="AM222" s="170">
        <f>AL222+'(3) MB_Glaciers_R23p2-5.5km'!AM222</f>
        <v>-0.7255000000000017</v>
      </c>
      <c r="AN222" s="170">
        <f>AM222+'(3) MB_Glaciers_R23p2-5.5km'!AN222</f>
        <v>-0.7770000000000018</v>
      </c>
      <c r="AO222" s="170">
        <f>AN222+'(3) MB_Glaciers_R23p2-5.5km'!AO222</f>
        <v>-0.84850000000000181</v>
      </c>
      <c r="AP222" s="170">
        <f>AO222+'(3) MB_Glaciers_R23p2-5.5km'!AP222</f>
        <v>-1.2600000000000018</v>
      </c>
      <c r="AQ222" s="170">
        <f>AP222+'(3) MB_Glaciers_R23p2-5.5km'!AQ222</f>
        <v>-1.411500000000002</v>
      </c>
      <c r="AR222" s="170">
        <f>AQ222+'(3) MB_Glaciers_R23p2-5.5km'!AR222</f>
        <v>-1.373000000000002</v>
      </c>
      <c r="AS222" s="170">
        <f>AR222+'(3) MB_Glaciers_R23p2-5.5km'!AS222</f>
        <v>-1.274500000000002</v>
      </c>
      <c r="AT222" s="170">
        <f>AS222+'(3) MB_Glaciers_R23p2-5.5km'!AT222</f>
        <v>-1.3460000000000019</v>
      </c>
      <c r="AU222" s="170">
        <f>AT222+'(3) MB_Glaciers_R23p2-5.5km'!AU222</f>
        <v>-1.2475000000000018</v>
      </c>
      <c r="AV222" s="170">
        <f>AU222+'(3) MB_Glaciers_R23p2-5.5km'!AV222</f>
        <v>-1.3190000000000017</v>
      </c>
      <c r="AW222" s="2">
        <f>AV222+'(3) MB_Glaciers_R23p2-5.5km'!AW222</f>
        <v>-1.3605000000000018</v>
      </c>
      <c r="BB222" s="2">
        <f>SQRT('(5) year_D_R23p2-5.5km'!BN220^2+'(5) year_D_R23p2-5.5km'!$M220^2)</f>
        <v>0.22798685821512499</v>
      </c>
      <c r="BC222" s="2">
        <f>SQRT(SUMSQ('(3) MB_Glaciers_R23p2-5.5km'!$BD222:BE222))</f>
        <v>0.32242210693066164</v>
      </c>
      <c r="BD222" s="2">
        <f>SQRT(SUMSQ('(3) MB_Glaciers_R23p2-5.5km'!$BD222:BF222))</f>
        <v>0.3948848218865984</v>
      </c>
      <c r="BE222" s="2">
        <f>SQRT(SUMSQ('(3) MB_Glaciers_R23p2-5.5km'!$BD222:BG222))</f>
        <v>0.45597371643024998</v>
      </c>
      <c r="BF222" s="2">
        <f>SQRT(SUMSQ('(3) MB_Glaciers_R23p2-5.5km'!$BD222:BH222))</f>
        <v>0.50979411294562582</v>
      </c>
      <c r="BG222" s="2">
        <f>SQRT(SUMSQ('(3) MB_Glaciers_R23p2-5.5km'!$BD222:BI222))</f>
        <v>0.55845147068731138</v>
      </c>
      <c r="BH222" s="2">
        <f>SQRT(SUMSQ('(3) MB_Glaciers_R23p2-5.5km'!$BD222:BJ222))</f>
        <v>0.6031965290281639</v>
      </c>
      <c r="BI222" s="2">
        <f>SQRT(SUMSQ('(3) MB_Glaciers_R23p2-5.5km'!$BD222:BK222))</f>
        <v>0.64484421386132329</v>
      </c>
      <c r="BJ222" s="2">
        <f>SQRT(SUMSQ('(3) MB_Glaciers_R23p2-5.5km'!$BD222:BL222))</f>
        <v>0.68396057464537496</v>
      </c>
      <c r="BK222" s="2">
        <f>SQRT(SUMSQ('(3) MB_Glaciers_R23p2-5.5km'!$BD222:BM222))</f>
        <v>0.72095774854566552</v>
      </c>
      <c r="BL222" s="2">
        <f>SQRT(SUMSQ('(3) MB_Glaciers_R23p2-5.5km'!$BD222:BN222))</f>
        <v>0.75614686583152524</v>
      </c>
      <c r="BM222" s="2">
        <f>SQRT(SUMSQ('(3) MB_Glaciers_R23p2-5.5km'!$BD222:BO222))</f>
        <v>0.78976964377319681</v>
      </c>
      <c r="BN222" s="2">
        <f>SQRT(SUMSQ('(3) MB_Glaciers_R23p2-5.5km'!$BD222:BP222))</f>
        <v>0.82201830742657167</v>
      </c>
      <c r="BO222" s="2">
        <f>SQRT(SUMSQ('(3) MB_Glaciers_R23p2-5.5km'!$BD222:BQ222))</f>
        <v>0.8530487121280057</v>
      </c>
      <c r="BP222" s="2">
        <f>SQRT(SUMSQ('(3) MB_Glaciers_R23p2-5.5km'!$BD222:BR222))</f>
        <v>0.88298930502133077</v>
      </c>
      <c r="BQ222" s="2">
        <f>SQRT(SUMSQ('(3) MB_Glaciers_R23p2-5.5km'!$BD222:BS222))</f>
        <v>0.91194743286050006</v>
      </c>
      <c r="BR222" s="2">
        <f>SQRT(SUMSQ('(3) MB_Glaciers_R23p2-5.5km'!$BD222:BT222))</f>
        <v>0.94001389767367793</v>
      </c>
      <c r="BS222" s="2">
        <f>SQRT(SUMSQ('(3) MB_Glaciers_R23p2-5.5km'!$BD222:BU222))</f>
        <v>0.96726632079198505</v>
      </c>
      <c r="BT222" s="2">
        <f>SQRT(SUMSQ('(3) MB_Glaciers_R23p2-5.5km'!$BD222:BV222))</f>
        <v>0.99377167541506584</v>
      </c>
      <c r="BU222" s="2">
        <f>SQRT(SUMSQ('(3) MB_Glaciers_R23p2-5.5km'!$BD222:BW222))</f>
        <v>1.0195882258912519</v>
      </c>
      <c r="BV222" s="2">
        <f>SQRT(SUMSQ('(3) MB_Glaciers_R23p2-5.5km'!$BD222:BX222))</f>
        <v>1.044767035225975</v>
      </c>
      <c r="BW222" s="2">
        <f>SQRT(SUMSQ('(3) MB_Glaciers_R23p2-5.5km'!$BD222:BY222))</f>
        <v>1.0693531528048521</v>
      </c>
      <c r="BX222" s="2">
        <f>SQRT(SUMSQ('(3) MB_Glaciers_R23p2-5.5km'!$BD222:BZ222))</f>
        <v>1.0933865615291241</v>
      </c>
      <c r="BY222" s="2">
        <f>SQRT(SUMSQ('(3) MB_Glaciers_R23p2-5.5km'!$BD222:CA222))</f>
        <v>1.116902941374623</v>
      </c>
      <c r="BZ222" s="2">
        <f>SQRT(SUMSQ('(3) MB_Glaciers_R23p2-5.5km'!$BD222:CB222))</f>
        <v>1.1399342910756249</v>
      </c>
      <c r="CA222" s="2">
        <f>SQRT(SUMSQ('(3) MB_Glaciers_R23p2-5.5km'!$BD222:CC222))</f>
        <v>1.1625094388816339</v>
      </c>
      <c r="CB222" s="2">
        <f>SQRT(SUMSQ('(3) MB_Glaciers_R23p2-5.5km'!$BD222:CD222))</f>
        <v>1.184654465659795</v>
      </c>
      <c r="CC222" s="2">
        <f>SQRT(SUMSQ('(3) MB_Glaciers_R23p2-5.5km'!$BD222:CE222))</f>
        <v>1.2063930580563278</v>
      </c>
      <c r="CD222" s="2">
        <f>SQRT(SUMSQ('(3) MB_Glaciers_R23p2-5.5km'!$BD222:CF222))</f>
        <v>1.2277468053492551</v>
      </c>
      <c r="CE222" s="2">
        <f>SQRT(SUMSQ('(3) MB_Glaciers_R23p2-5.5km'!$BD222:CG222))</f>
        <v>1.2487354505915593</v>
      </c>
      <c r="CF222" s="2">
        <f>SQRT(SUMSQ('(3) MB_Glaciers_R23p2-5.5km'!$BD222:CH222))</f>
        <v>1.2693771043637538</v>
      </c>
      <c r="CG222" s="2">
        <f>SQRT(SUMSQ('(3) MB_Glaciers_R23p2-5.5km'!$BD222:CI222))</f>
        <v>1.2896884277226464</v>
      </c>
      <c r="CH222" s="2">
        <f>SQRT(SUMSQ('(3) MB_Glaciers_R23p2-5.5km'!$BD222:CJ222))</f>
        <v>1.3096847896041686</v>
      </c>
      <c r="CI222" s="2">
        <f>SQRT(SUMSQ('(3) MB_Glaciers_R23p2-5.5km'!$BD222:CK222))</f>
        <v>1.3293804029093097</v>
      </c>
      <c r="CJ222" s="2">
        <f>SQRT(SUMSQ('(3) MB_Glaciers_R23p2-5.5km'!$BD222:CL222))</f>
        <v>1.3487884426988994</v>
      </c>
      <c r="CK222" s="2">
        <f>SQRT(SUMSQ('(3) MB_Glaciers_R23p2-5.5km'!$BD222:CM222))</f>
        <v>1.3679211492907497</v>
      </c>
      <c r="CL222" s="2">
        <f>SQRT(SUMSQ('(3) MB_Glaciers_R23p2-5.5km'!$BD222:CN222))</f>
        <v>1.3867899185513748</v>
      </c>
      <c r="CM222" s="2">
        <f>SQRT(SUMSQ('(3) MB_Glaciers_R23p2-5.5km'!$BD222:CO222))</f>
        <v>1.4054053812742189</v>
      </c>
      <c r="CN222" s="2">
        <f>SQRT(SUMSQ('(3) MB_Glaciers_R23p2-5.5km'!$BD222:CP222))</f>
        <v>1.4237774732145947</v>
      </c>
      <c r="CO222" s="2">
        <f>SQRT(SUMSQ('(3) MB_Glaciers_R23p2-5.5km'!$BD222:CQ222))</f>
        <v>1.4419154970913306</v>
      </c>
      <c r="CP222" s="2">
        <f>SQRT(SUMSQ('(3) MB_Glaciers_R23p2-5.5km'!$BD222:CR222))</f>
        <v>1.4598281776534328</v>
      </c>
      <c r="CQ222" s="2">
        <f>SQRT(SUMSQ('(3) MB_Glaciers_R23p2-5.5km'!$BD222:CS222))</f>
        <v>1.4775237107369026</v>
      </c>
      <c r="CR222" s="2">
        <f>SQRT(SUMSQ('(3) MB_Glaciers_R23p2-5.5km'!$BD222:CT222))</f>
        <v>1.4950098070944382</v>
      </c>
      <c r="CS222" s="2">
        <f>SQRT(SUMSQ('(3) MB_Glaciers_R23p2-5.5km'!$BD222:CU222))</f>
        <v>1.51229373166305</v>
      </c>
      <c r="CT222" s="2">
        <f>SQRT(SUMSQ('(3) MB_Glaciers_R23p2-5.5km'!$BD222:CV222))</f>
        <v>1.5293823388368772</v>
      </c>
      <c r="CU222" s="2">
        <f>SQRT(SUMSQ('(3) MB_Glaciers_R23p2-5.5km'!$BD222:CW222))</f>
        <v>1.5462821042309711</v>
      </c>
      <c r="CV222" s="2">
        <f>SQRT(SUMSQ('(3) MB_Glaciers_R23p2-5.5km'!$BD222:CX222))</f>
        <v>1.5629991533535017</v>
      </c>
    </row>
    <row r="223" spans="1:100" x14ac:dyDescent="0.2">
      <c r="A223" s="169" t="s">
        <v>92</v>
      </c>
      <c r="B223" s="3" t="s">
        <v>177</v>
      </c>
      <c r="C223" s="170">
        <f>'(3) MB_Glaciers_R23p2-5.5km'!C223</f>
        <v>3.9368907999999987</v>
      </c>
      <c r="D223" s="170">
        <f>C223+'(3) MB_Glaciers_R23p2-5.5km'!D223</f>
        <v>3.0737815999999984</v>
      </c>
      <c r="E223" s="170">
        <f>D223+'(3) MB_Glaciers_R23p2-5.5km'!E223</f>
        <v>4.7606723999999971</v>
      </c>
      <c r="F223" s="170">
        <f>E223+'(3) MB_Glaciers_R23p2-5.5km'!F223</f>
        <v>5.227563199999997</v>
      </c>
      <c r="G223" s="170">
        <f>F223+'(3) MB_Glaciers_R23p2-5.5km'!G223</f>
        <v>5.9444539999999968</v>
      </c>
      <c r="H223" s="170">
        <f>G223+'(3) MB_Glaciers_R23p2-5.5km'!H223</f>
        <v>8.8013447999999972</v>
      </c>
      <c r="I223" s="170">
        <f>H223+'(3) MB_Glaciers_R23p2-5.5km'!I223</f>
        <v>12.948235599999997</v>
      </c>
      <c r="J223" s="170">
        <f>I223+'(3) MB_Glaciers_R23p2-5.5km'!J223</f>
        <v>15.715126399999997</v>
      </c>
      <c r="K223" s="170">
        <f>J223+'(3) MB_Glaciers_R23p2-5.5km'!K223</f>
        <v>17.362017199999997</v>
      </c>
      <c r="L223" s="170">
        <f>K223+'(3) MB_Glaciers_R23p2-5.5km'!L223</f>
        <v>13.338907999999996</v>
      </c>
      <c r="M223" s="170">
        <f>L223+'(3) MB_Glaciers_R23p2-5.5km'!M223</f>
        <v>10.585798799999996</v>
      </c>
      <c r="N223" s="170">
        <f>M223+'(3) MB_Glaciers_R23p2-5.5km'!N223</f>
        <v>9.3626895999999959</v>
      </c>
      <c r="O223" s="170">
        <f>N223+'(3) MB_Glaciers_R23p2-5.5km'!O223</f>
        <v>9.7847985999999967</v>
      </c>
      <c r="P223" s="170">
        <f>O223+'(3) MB_Glaciers_R23p2-5.5km'!P223</f>
        <v>15.537343999999994</v>
      </c>
      <c r="Q223" s="170">
        <f>P223+'(3) MB_Glaciers_R23p2-5.5km'!Q223</f>
        <v>16.045107599999994</v>
      </c>
      <c r="R223" s="170">
        <f>Q223+'(3) MB_Glaciers_R23p2-5.5km'!R223</f>
        <v>15.623419199999994</v>
      </c>
      <c r="S223" s="170">
        <f>R223+'(3) MB_Glaciers_R23p2-5.5km'!S223</f>
        <v>12.655726061999994</v>
      </c>
      <c r="T223" s="170">
        <f>S223+'(3) MB_Glaciers_R23p2-5.5km'!T223</f>
        <v>7.8103178637999964</v>
      </c>
      <c r="U223" s="170">
        <f>T223+'(3) MB_Glaciers_R23p2-5.5km'!U223</f>
        <v>5.362262550799997</v>
      </c>
      <c r="V223" s="170">
        <f>U223+'(3) MB_Glaciers_R23p2-5.5km'!V223</f>
        <v>5.0796948791999945</v>
      </c>
      <c r="W223" s="170">
        <f>V223+'(3) MB_Glaciers_R23p2-5.5km'!W223</f>
        <v>2.2643297623999921</v>
      </c>
      <c r="X223" s="170">
        <f>W223+'(3) MB_Glaciers_R23p2-5.5km'!X223</f>
        <v>-2.0770258930000072</v>
      </c>
      <c r="Y223" s="170">
        <f>X223+'(3) MB_Glaciers_R23p2-5.5km'!Y223</f>
        <v>-3.6983040458000058</v>
      </c>
      <c r="Z223" s="170">
        <f>Y223+'(3) MB_Glaciers_R23p2-5.5km'!Z223</f>
        <v>-12.647036135400006</v>
      </c>
      <c r="AA223" s="170">
        <f>Z223+'(3) MB_Glaciers_R23p2-5.5km'!AA223</f>
        <v>-16.342675010600004</v>
      </c>
      <c r="AB223" s="170">
        <f>AA223+'(3) MB_Glaciers_R23p2-5.5km'!AB223</f>
        <v>-20.412214259599999</v>
      </c>
      <c r="AC223" s="170">
        <f>AB223+'(3) MB_Glaciers_R23p2-5.5km'!AC223</f>
        <v>-23.266889888999998</v>
      </c>
      <c r="AD223" s="170">
        <f>AC223+'(3) MB_Glaciers_R23p2-5.5km'!AD223</f>
        <v>-26.642551490599999</v>
      </c>
      <c r="AE223" s="170">
        <f>AD223+'(3) MB_Glaciers_R23p2-5.5km'!AE223</f>
        <v>-30.411016742600001</v>
      </c>
      <c r="AF223" s="170">
        <f>AE223+'(3) MB_Glaciers_R23p2-5.5km'!AF223</f>
        <v>-33.697860305800006</v>
      </c>
      <c r="AG223" s="170">
        <f>AF223+'(3) MB_Glaciers_R23p2-5.5km'!AG223</f>
        <v>-39.756649326200005</v>
      </c>
      <c r="AH223" s="170">
        <f>AG223+'(3) MB_Glaciers_R23p2-5.5km'!AH223</f>
        <v>-37.683991976200005</v>
      </c>
      <c r="AI223" s="170">
        <f>AH223+'(3) MB_Glaciers_R23p2-5.5km'!AI223</f>
        <v>-44.198723862600005</v>
      </c>
      <c r="AJ223" s="170">
        <f>AI223+'(3) MB_Glaciers_R23p2-5.5km'!AJ223</f>
        <v>-52.726404023400008</v>
      </c>
      <c r="AK223" s="170">
        <f>AJ223+'(3) MB_Glaciers_R23p2-5.5km'!AK223</f>
        <v>-60.657223449400007</v>
      </c>
      <c r="AL223" s="170">
        <f>AK223+'(3) MB_Glaciers_R23p2-5.5km'!AL223</f>
        <v>-65.127904574200002</v>
      </c>
      <c r="AM223" s="170">
        <f>AL223+'(3) MB_Glaciers_R23p2-5.5km'!AM223</f>
        <v>-69.7976962786</v>
      </c>
      <c r="AN223" s="170">
        <f>AM223+'(3) MB_Glaciers_R23p2-5.5km'!AN223</f>
        <v>-74.589999591000009</v>
      </c>
      <c r="AO223" s="170">
        <f>AN223+'(3) MB_Glaciers_R23p2-5.5km'!AO223</f>
        <v>-81.388996139000014</v>
      </c>
      <c r="AP223" s="170">
        <f>AO223+'(3) MB_Glaciers_R23p2-5.5km'!AP223</f>
        <v>-91.225426900800016</v>
      </c>
      <c r="AQ223" s="170">
        <f>AP223+'(3) MB_Glaciers_R23p2-5.5km'!AQ223</f>
        <v>-99.45600631580001</v>
      </c>
      <c r="AR223" s="170">
        <f>AQ223+'(3) MB_Glaciers_R23p2-5.5km'!AR223</f>
        <v>-102.01091598340001</v>
      </c>
      <c r="AS223" s="170">
        <f>AR223+'(3) MB_Glaciers_R23p2-5.5km'!AS223</f>
        <v>-105.61658217620001</v>
      </c>
      <c r="AT223" s="170">
        <f>AS223+'(3) MB_Glaciers_R23p2-5.5km'!AT223</f>
        <v>-113.25579236560002</v>
      </c>
      <c r="AU223" s="170">
        <f>AT223+'(3) MB_Glaciers_R23p2-5.5km'!AU223</f>
        <v>-116.84545791280001</v>
      </c>
      <c r="AV223" s="170">
        <f>AU223+'(3) MB_Glaciers_R23p2-5.5km'!AV223</f>
        <v>-118.96306028900001</v>
      </c>
      <c r="AW223" s="2">
        <f>AV223+'(3) MB_Glaciers_R23p2-5.5km'!AW223</f>
        <v>-121.49994487820001</v>
      </c>
      <c r="BB223" s="2">
        <f>SQRT('(5) year_D_R23p2-5.5km'!BN221^2+'(5) year_D_R23p2-5.5km'!$M221^2)</f>
        <v>15.334509382547704</v>
      </c>
      <c r="BC223" s="2">
        <f>SQRT(SUMSQ('(3) MB_Glaciers_R23p2-5.5km'!$BD223:BE223))</f>
        <v>20.732711138420616</v>
      </c>
      <c r="BD223" s="2">
        <f>SQRT(SUMSQ('(3) MB_Glaciers_R23p2-5.5km'!$BD223:BF223))</f>
        <v>24.277370833073185</v>
      </c>
      <c r="BE223" s="2">
        <f>SQRT(SUMSQ('(3) MB_Glaciers_R23p2-5.5km'!$BD223:BG223))</f>
        <v>26.813200220510762</v>
      </c>
      <c r="BF223" s="2">
        <f>SQRT(SUMSQ('(3) MB_Glaciers_R23p2-5.5km'!$BD223:BH223))</f>
        <v>28.685018288014724</v>
      </c>
      <c r="BG223" s="2">
        <f>SQRT(SUMSQ('(3) MB_Glaciers_R23p2-5.5km'!$BD223:BI223))</f>
        <v>30.082101046542462</v>
      </c>
      <c r="BH223" s="2">
        <f>SQRT(SUMSQ('(3) MB_Glaciers_R23p2-5.5km'!$BD223:BJ223))</f>
        <v>31.124760235240675</v>
      </c>
      <c r="BI223" s="2">
        <f>SQRT(SUMSQ('(3) MB_Glaciers_R23p2-5.5km'!$BD223:BK223))</f>
        <v>31.893517065750842</v>
      </c>
      <c r="BJ223" s="2">
        <f>SQRT(SUMSQ('(3) MB_Glaciers_R23p2-5.5km'!$BD223:BL223))</f>
        <v>32.454004934705281</v>
      </c>
      <c r="BK223" s="2">
        <f>SQRT(SUMSQ('(3) MB_Glaciers_R23p2-5.5km'!$BD223:BM223))</f>
        <v>32.851484123925168</v>
      </c>
      <c r="BL223" s="2">
        <f>SQRT(SUMSQ('(3) MB_Glaciers_R23p2-5.5km'!$BD223:BN223))</f>
        <v>33.122492748993203</v>
      </c>
      <c r="BM223" s="2">
        <f>SQRT(SUMSQ('(3) MB_Glaciers_R23p2-5.5km'!$BD223:BO223))</f>
        <v>33.30019487481897</v>
      </c>
      <c r="BN223" s="2">
        <f>SQRT(SUMSQ('(3) MB_Glaciers_R23p2-5.5km'!$BD223:BP223))</f>
        <v>33.412236728387349</v>
      </c>
      <c r="BO223" s="2">
        <f>SQRT(SUMSQ('(3) MB_Glaciers_R23p2-5.5km'!$BD223:BQ223))</f>
        <v>33.484276712285144</v>
      </c>
      <c r="BP223" s="2">
        <f>SQRT(SUMSQ('(3) MB_Glaciers_R23p2-5.5km'!$BD223:BR223))</f>
        <v>33.541716601113926</v>
      </c>
      <c r="BQ223" s="2">
        <f>SQRT(SUMSQ('(3) MB_Glaciers_R23p2-5.5km'!$BD223:BS223))</f>
        <v>33.597062997572053</v>
      </c>
      <c r="BR223" s="2">
        <f>SQRT(SUMSQ('(3) MB_Glaciers_R23p2-5.5km'!$BD223:BT223))</f>
        <v>33.695030493914345</v>
      </c>
      <c r="BS223" s="2">
        <f>SQRT(SUMSQ('(3) MB_Glaciers_R23p2-5.5km'!$BD223:BU223))</f>
        <v>33.74201482835015</v>
      </c>
      <c r="BT223" s="2">
        <f>SQRT(SUMSQ('(3) MB_Glaciers_R23p2-5.5km'!$BD223:BV223))</f>
        <v>33.830343649045055</v>
      </c>
      <c r="BU223" s="2">
        <f>SQRT(SUMSQ('(3) MB_Glaciers_R23p2-5.5km'!$BD223:BW223))</f>
        <v>33.923183272415933</v>
      </c>
      <c r="BV223" s="2">
        <f>SQRT(SUMSQ('(3) MB_Glaciers_R23p2-5.5km'!$BD223:BX223))</f>
        <v>34.028862095883497</v>
      </c>
      <c r="BW223" s="2">
        <f>SQRT(SUMSQ('(3) MB_Glaciers_R23p2-5.5km'!$BD223:BY223))</f>
        <v>34.15424120865201</v>
      </c>
      <c r="BX223" s="2">
        <f>SQRT(SUMSQ('(3) MB_Glaciers_R23p2-5.5km'!$BD223:BZ223))</f>
        <v>34.262620095801374</v>
      </c>
      <c r="BY223" s="2">
        <f>SQRT(SUMSQ('(3) MB_Glaciers_R23p2-5.5km'!$BD223:CA223))</f>
        <v>34.360718397221731</v>
      </c>
      <c r="BZ223" s="2">
        <f>SQRT(SUMSQ('(3) MB_Glaciers_R23p2-5.5km'!$BD223:CB223))</f>
        <v>34.479307272129617</v>
      </c>
      <c r="CA223" s="2">
        <f>SQRT(SUMSQ('(3) MB_Glaciers_R23p2-5.5km'!$BD223:CC223))</f>
        <v>34.599796053804539</v>
      </c>
      <c r="CB223" s="2">
        <f>SQRT(SUMSQ('(3) MB_Glaciers_R23p2-5.5km'!$BD223:CD223))</f>
        <v>34.707758361617529</v>
      </c>
      <c r="CC223" s="2">
        <f>SQRT(SUMSQ('(3) MB_Glaciers_R23p2-5.5km'!$BD223:CE223))</f>
        <v>34.773489652277526</v>
      </c>
      <c r="CD223" s="2">
        <f>SQRT(SUMSQ('(3) MB_Glaciers_R23p2-5.5km'!$BD223:CF223))</f>
        <v>35.015087735714332</v>
      </c>
      <c r="CE223" s="2">
        <f>SQRT(SUMSQ('(3) MB_Glaciers_R23p2-5.5km'!$BD223:CG223))</f>
        <v>35.114152329807901</v>
      </c>
      <c r="CF223" s="2">
        <f>SQRT(SUMSQ('(3) MB_Glaciers_R23p2-5.5km'!$BD223:CH223))</f>
        <v>35.412174779063854</v>
      </c>
      <c r="CG223" s="2">
        <f>SQRT(SUMSQ('(3) MB_Glaciers_R23p2-5.5km'!$BD223:CI223))</f>
        <v>35.70891752481819</v>
      </c>
      <c r="CH223" s="2">
        <f>SQRT(SUMSQ('(3) MB_Glaciers_R23p2-5.5km'!$BD223:CJ223))</f>
        <v>35.797678446416889</v>
      </c>
      <c r="CI223" s="2">
        <f>SQRT(SUMSQ('(3) MB_Glaciers_R23p2-5.5km'!$BD223:CK223))</f>
        <v>35.90102162600985</v>
      </c>
      <c r="CJ223" s="2">
        <f>SQRT(SUMSQ('(3) MB_Glaciers_R23p2-5.5km'!$BD223:CL223))</f>
        <v>35.980279427946549</v>
      </c>
      <c r="CK223" s="2">
        <f>SQRT(SUMSQ('(3) MB_Glaciers_R23p2-5.5km'!$BD223:CM223))</f>
        <v>36.045078259772922</v>
      </c>
      <c r="CL223" s="2">
        <f>SQRT(SUMSQ('(3) MB_Glaciers_R23p2-5.5km'!$BD223:CN223))</f>
        <v>36.123536112049415</v>
      </c>
      <c r="CM223" s="2">
        <f>SQRT(SUMSQ('(3) MB_Glaciers_R23p2-5.5km'!$BD223:CO223))</f>
        <v>36.260366927618819</v>
      </c>
      <c r="CN223" s="2">
        <f>SQRT(SUMSQ('(3) MB_Glaciers_R23p2-5.5km'!$BD223:CP223))</f>
        <v>36.399467750399232</v>
      </c>
      <c r="CO223" s="2">
        <f>SQRT(SUMSQ('(3) MB_Glaciers_R23p2-5.5km'!$BD223:CQ223))</f>
        <v>36.557526318759905</v>
      </c>
      <c r="CP223" s="2">
        <f>SQRT(SUMSQ('(3) MB_Glaciers_R23p2-5.5km'!$BD223:CR223))</f>
        <v>36.709583413259885</v>
      </c>
      <c r="CQ223" s="2">
        <f>SQRT(SUMSQ('(3) MB_Glaciers_R23p2-5.5km'!$BD223:CS223))</f>
        <v>36.793261387340628</v>
      </c>
      <c r="CR223" s="2">
        <f>SQRT(SUMSQ('(3) MB_Glaciers_R23p2-5.5km'!$BD223:CT223))</f>
        <v>36.888440052054762</v>
      </c>
      <c r="CS223" s="2">
        <f>SQRT(SUMSQ('(3) MB_Glaciers_R23p2-5.5km'!$BD223:CU223))</f>
        <v>37.003023036406503</v>
      </c>
      <c r="CT223" s="2">
        <f>SQRT(SUMSQ('(3) MB_Glaciers_R23p2-5.5km'!$BD223:CV223))</f>
        <v>37.092015216509083</v>
      </c>
      <c r="CU223" s="2">
        <f>SQRT(SUMSQ('(3) MB_Glaciers_R23p2-5.5km'!$BD223:CW223))</f>
        <v>37.152947052615936</v>
      </c>
      <c r="CV223" s="2">
        <f>SQRT(SUMSQ('(3) MB_Glaciers_R23p2-5.5km'!$BD223:CX223))</f>
        <v>37.235132896086235</v>
      </c>
    </row>
    <row r="224" spans="1:100" x14ac:dyDescent="0.2">
      <c r="A224" s="169" t="s">
        <v>71</v>
      </c>
      <c r="B224" s="3" t="s">
        <v>177</v>
      </c>
      <c r="C224" s="170">
        <f>'(3) MB_Glaciers_R23p2-5.5km'!C224</f>
        <v>0.94920000000000004</v>
      </c>
      <c r="D224" s="170">
        <f>C224+'(3) MB_Glaciers_R23p2-5.5km'!D224</f>
        <v>0.91840000000000011</v>
      </c>
      <c r="E224" s="170">
        <f>D224+'(3) MB_Glaciers_R23p2-5.5km'!E224</f>
        <v>1.1476000000000002</v>
      </c>
      <c r="F224" s="170">
        <f>E224+'(3) MB_Glaciers_R23p2-5.5km'!F224</f>
        <v>1.5768000000000002</v>
      </c>
      <c r="G224" s="170">
        <f>F224+'(3) MB_Glaciers_R23p2-5.5km'!G224</f>
        <v>1.4960000000000002</v>
      </c>
      <c r="H224" s="170">
        <f>G224+'(3) MB_Glaciers_R23p2-5.5km'!H224</f>
        <v>2.0752000000000006</v>
      </c>
      <c r="I224" s="170">
        <f>H224+'(3) MB_Glaciers_R23p2-5.5km'!I224</f>
        <v>2.934400000000001</v>
      </c>
      <c r="J224" s="170">
        <f>I224+'(3) MB_Glaciers_R23p2-5.5km'!J224</f>
        <v>3.0936000000000012</v>
      </c>
      <c r="K224" s="170">
        <f>J224+'(3) MB_Glaciers_R23p2-5.5km'!K224</f>
        <v>3.4528000000000016</v>
      </c>
      <c r="L224" s="170">
        <f>K224+'(3) MB_Glaciers_R23p2-5.5km'!L224</f>
        <v>2.6220000000000017</v>
      </c>
      <c r="M224" s="170">
        <f>L224+'(3) MB_Glaciers_R23p2-5.5km'!M224</f>
        <v>2.0512000000000019</v>
      </c>
      <c r="N224" s="170">
        <f>M224+'(3) MB_Glaciers_R23p2-5.5km'!N224</f>
        <v>1.520400000000002</v>
      </c>
      <c r="O224" s="170">
        <f>N224+'(3) MB_Glaciers_R23p2-5.5km'!O224</f>
        <v>1.2996000000000021</v>
      </c>
      <c r="P224" s="170">
        <f>O224+'(3) MB_Glaciers_R23p2-5.5km'!P224</f>
        <v>2.1388000000000025</v>
      </c>
      <c r="Q224" s="170">
        <f>P224+'(3) MB_Glaciers_R23p2-5.5km'!Q224</f>
        <v>2.3280000000000025</v>
      </c>
      <c r="R224" s="170">
        <f>Q224+'(3) MB_Glaciers_R23p2-5.5km'!R224</f>
        <v>2.5872000000000028</v>
      </c>
      <c r="S224" s="170">
        <f>R224+'(3) MB_Glaciers_R23p2-5.5km'!S224</f>
        <v>2.436400000000003</v>
      </c>
      <c r="T224" s="170">
        <f>S224+'(3) MB_Glaciers_R23p2-5.5km'!T224</f>
        <v>1.5156000000000032</v>
      </c>
      <c r="U224" s="170">
        <f>T224+'(3) MB_Glaciers_R23p2-5.5km'!U224</f>
        <v>1.2248000000000032</v>
      </c>
      <c r="V224" s="170">
        <f>U224+'(3) MB_Glaciers_R23p2-5.5km'!V224</f>
        <v>1.2040000000000033</v>
      </c>
      <c r="W224" s="170">
        <f>V224+'(3) MB_Glaciers_R23p2-5.5km'!W224</f>
        <v>1.0932000000000033</v>
      </c>
      <c r="X224" s="170">
        <f>W224+'(3) MB_Glaciers_R23p2-5.5km'!X224</f>
        <v>0.95240000000000347</v>
      </c>
      <c r="Y224" s="170">
        <f>X224+'(3) MB_Glaciers_R23p2-5.5km'!Y224</f>
        <v>0.78160000000000363</v>
      </c>
      <c r="Z224" s="170">
        <f>Y224+'(3) MB_Glaciers_R23p2-5.5km'!Z224</f>
        <v>-0.34919999999999618</v>
      </c>
      <c r="AA224" s="170">
        <f>Z224+'(3) MB_Glaciers_R23p2-5.5km'!AA224</f>
        <v>-0.84999999999999609</v>
      </c>
      <c r="AB224" s="170">
        <f>AA224+'(3) MB_Glaciers_R23p2-5.5km'!AB224</f>
        <v>-1.0107999999999959</v>
      </c>
      <c r="AC224" s="170">
        <f>AB224+'(3) MB_Glaciers_R23p2-5.5km'!AC224</f>
        <v>-0.89159999999999573</v>
      </c>
      <c r="AD224" s="170">
        <f>AC224+'(3) MB_Glaciers_R23p2-5.5km'!AD224</f>
        <v>-1.4923999999999955</v>
      </c>
      <c r="AE224" s="170">
        <f>AD224+'(3) MB_Glaciers_R23p2-5.5km'!AE224</f>
        <v>-1.6931999999999954</v>
      </c>
      <c r="AF224" s="170">
        <f>AE224+'(3) MB_Glaciers_R23p2-5.5km'!AF224</f>
        <v>-2.3339999999999952</v>
      </c>
      <c r="AG224" s="170">
        <f>AF224+'(3) MB_Glaciers_R23p2-5.5km'!AG224</f>
        <v>-2.5947999999999949</v>
      </c>
      <c r="AH224" s="170">
        <f>AG224+'(3) MB_Glaciers_R23p2-5.5km'!AH224</f>
        <v>-1.285599999999995</v>
      </c>
      <c r="AI224" s="170">
        <f>AH224+'(3) MB_Glaciers_R23p2-5.5km'!AI224</f>
        <v>-2.0463999999999949</v>
      </c>
      <c r="AJ224" s="170">
        <f>AI224+'(3) MB_Glaciers_R23p2-5.5km'!AJ224</f>
        <v>-3.1171999999999951</v>
      </c>
      <c r="AK224" s="170">
        <f>AJ224+'(3) MB_Glaciers_R23p2-5.5km'!AK224</f>
        <v>-4.1079999999999952</v>
      </c>
      <c r="AL224" s="170">
        <f>AK224+'(3) MB_Glaciers_R23p2-5.5km'!AL224</f>
        <v>-4.7787999999999951</v>
      </c>
      <c r="AM224" s="170">
        <f>AL224+'(3) MB_Glaciers_R23p2-5.5km'!AM224</f>
        <v>-5.2595999999999954</v>
      </c>
      <c r="AN224" s="170">
        <f>AM224+'(3) MB_Glaciers_R23p2-5.5km'!AN224</f>
        <v>-5.6203999999999956</v>
      </c>
      <c r="AO224" s="170">
        <f>AN224+'(3) MB_Glaciers_R23p2-5.5km'!AO224</f>
        <v>-5.9111999999999956</v>
      </c>
      <c r="AP224" s="170">
        <f>AO224+'(3) MB_Glaciers_R23p2-5.5km'!AP224</f>
        <v>-7.1319999999999952</v>
      </c>
      <c r="AQ224" s="170">
        <f>AP224+'(3) MB_Glaciers_R23p2-5.5km'!AQ224</f>
        <v>-7.762799999999995</v>
      </c>
      <c r="AR224" s="170">
        <f>AQ224+'(3) MB_Glaciers_R23p2-5.5km'!AR224</f>
        <v>-7.7235999999999949</v>
      </c>
      <c r="AS224" s="170">
        <f>AR224+'(3) MB_Glaciers_R23p2-5.5km'!AS224</f>
        <v>-7.5943999999999949</v>
      </c>
      <c r="AT224" s="170">
        <f>AS224+'(3) MB_Glaciers_R23p2-5.5km'!AT224</f>
        <v>-7.9951999999999952</v>
      </c>
      <c r="AU224" s="170">
        <f>AT224+'(3) MB_Glaciers_R23p2-5.5km'!AU224</f>
        <v>-7.9659999999999949</v>
      </c>
      <c r="AV224" s="170">
        <f>AU224+'(3) MB_Glaciers_R23p2-5.5km'!AV224</f>
        <v>-8.4567999999999941</v>
      </c>
      <c r="AW224" s="2">
        <f>AV224+'(3) MB_Glaciers_R23p2-5.5km'!AW224</f>
        <v>-8.7975999999999939</v>
      </c>
      <c r="BB224" s="2">
        <f>SQRT('(5) year_D_R23p2-5.5km'!BN222^2+'(5) year_D_R23p2-5.5km'!$M222^2)</f>
        <v>0.38680591606958725</v>
      </c>
      <c r="BC224" s="2">
        <f>SQRT(SUMSQ('(3) MB_Glaciers_R23p2-5.5km'!$BD224:BE224))</f>
        <v>0.54702617251175933</v>
      </c>
      <c r="BD224" s="2">
        <f>SQRT(SUMSQ('(3) MB_Glaciers_R23p2-5.5km'!$BD224:BF224))</f>
        <v>0.66996749930074795</v>
      </c>
      <c r="BE224" s="2">
        <f>SQRT(SUMSQ('(3) MB_Glaciers_R23p2-5.5km'!$BD224:BG224))</f>
        <v>0.7736118321391745</v>
      </c>
      <c r="BF224" s="2">
        <f>SQRT(SUMSQ('(3) MB_Glaciers_R23p2-5.5km'!$BD224:BH224))</f>
        <v>0.8649243224306753</v>
      </c>
      <c r="BG224" s="2">
        <f>SQRT(SUMSQ('(3) MB_Glaciers_R23p2-5.5km'!$BD224:BI224))</f>
        <v>0.9474771238603048</v>
      </c>
      <c r="BH224" s="2">
        <f>SQRT(SUMSQ('(3) MB_Glaciers_R23p2-5.5km'!$BD224:BJ224))</f>
        <v>1.0233922595686504</v>
      </c>
      <c r="BI224" s="2">
        <f>SQRT(SUMSQ('(3) MB_Glaciers_R23p2-5.5km'!$BD224:BK224))</f>
        <v>1.0940523450235187</v>
      </c>
      <c r="BJ224" s="2">
        <f>SQRT(SUMSQ('(3) MB_Glaciers_R23p2-5.5km'!$BD224:BL224))</f>
        <v>1.1604177482087616</v>
      </c>
      <c r="BK224" s="2">
        <f>SQRT(SUMSQ('(3) MB_Glaciers_R23p2-5.5km'!$BD224:BM224))</f>
        <v>1.2231877072078208</v>
      </c>
      <c r="BL224" s="2">
        <f>SQRT(SUMSQ('(3) MB_Glaciers_R23p2-5.5km'!$BD224:BN224))</f>
        <v>1.2828900902925231</v>
      </c>
      <c r="BM224" s="2">
        <f>SQRT(SUMSQ('(3) MB_Glaciers_R23p2-5.5km'!$BD224:BO224))</f>
        <v>1.3399349986014957</v>
      </c>
      <c r="BN224" s="2">
        <f>SQRT(SUMSQ('(3) MB_Glaciers_R23p2-5.5km'!$BD224:BP224))</f>
        <v>1.3946485640417168</v>
      </c>
      <c r="BO224" s="2">
        <f>SQRT(SUMSQ('(3) MB_Glaciers_R23p2-5.5km'!$BD224:BQ224))</f>
        <v>1.4472952131096322</v>
      </c>
      <c r="BP224" s="2">
        <f>SQRT(SUMSQ('(3) MB_Glaciers_R23p2-5.5km'!$BD224:BR224))</f>
        <v>1.4980928711520152</v>
      </c>
      <c r="BQ224" s="2">
        <f>SQRT(SUMSQ('(3) MB_Glaciers_R23p2-5.5km'!$BD224:BS224))</f>
        <v>1.5472236642783488</v>
      </c>
      <c r="BR224" s="2">
        <f>SQRT(SUMSQ('(3) MB_Glaciers_R23p2-5.5km'!$BD224:BT224))</f>
        <v>1.5948416485687076</v>
      </c>
      <c r="BS224" s="2">
        <f>SQRT(SUMSQ('(3) MB_Glaciers_R23p2-5.5km'!$BD224:BU224))</f>
        <v>1.641078517535278</v>
      </c>
      <c r="BT224" s="2">
        <f>SQRT(SUMSQ('(3) MB_Glaciers_R23p2-5.5km'!$BD224:BV224))</f>
        <v>1.6860478989110061</v>
      </c>
      <c r="BU224" s="2">
        <f>SQRT(SUMSQ('(3) MB_Glaciers_R23p2-5.5km'!$BD224:BW224))</f>
        <v>1.7298486448613506</v>
      </c>
      <c r="BV224" s="2">
        <f>SQRT(SUMSQ('(3) MB_Glaciers_R23p2-5.5km'!$BD224:BX224))</f>
        <v>1.7725673896456189</v>
      </c>
      <c r="BW224" s="2">
        <f>SQRT(SUMSQ('(3) MB_Glaciers_R23p2-5.5km'!$BD224:BY224))</f>
        <v>1.8142805647257305</v>
      </c>
      <c r="BX224" s="2">
        <f>SQRT(SUMSQ('(3) MB_Glaciers_R23p2-5.5km'!$BD224:BZ224))</f>
        <v>1.8550560056903802</v>
      </c>
      <c r="BY224" s="2">
        <f>SQRT(SUMSQ('(3) MB_Glaciers_R23p2-5.5km'!$BD224:CA224))</f>
        <v>1.8949542477206094</v>
      </c>
      <c r="BZ224" s="2">
        <f>SQRT(SUMSQ('(3) MB_Glaciers_R23p2-5.5km'!$BD224:CB224))</f>
        <v>1.9340295803479359</v>
      </c>
      <c r="CA224" s="2">
        <f>SQRT(SUMSQ('(3) MB_Glaciers_R23p2-5.5km'!$BD224:CC224))</f>
        <v>1.972330914011958</v>
      </c>
      <c r="CB224" s="2">
        <f>SQRT(SUMSQ('(3) MB_Glaciers_R23p2-5.5km'!$BD224:CD224))</f>
        <v>2.0099024979022437</v>
      </c>
      <c r="CC224" s="2">
        <f>SQRT(SUMSQ('(3) MB_Glaciers_R23p2-5.5km'!$BD224:CE224))</f>
        <v>2.0467845191373009</v>
      </c>
      <c r="CD224" s="2">
        <f>SQRT(SUMSQ('(3) MB_Glaciers_R23p2-5.5km'!$BD224:CF224))</f>
        <v>2.0830136064093638</v>
      </c>
      <c r="CE224" s="2">
        <f>SQRT(SUMSQ('(3) MB_Glaciers_R23p2-5.5km'!$BD224:CG224))</f>
        <v>2.1186232560776292</v>
      </c>
      <c r="CF224" s="2">
        <f>SQRT(SUMSQ('(3) MB_Glaciers_R23p2-5.5km'!$BD224:CH224))</f>
        <v>2.1536441948240683</v>
      </c>
      <c r="CG224" s="2">
        <f>SQRT(SUMSQ('(3) MB_Glaciers_R23p2-5.5km'!$BD224:CI224))</f>
        <v>2.1881046900470373</v>
      </c>
      <c r="CH224" s="2">
        <f>SQRT(SUMSQ('(3) MB_Glaciers_R23p2-5.5km'!$BD224:CJ224))</f>
        <v>2.2220308169132745</v>
      </c>
      <c r="CI224" s="2">
        <f>SQRT(SUMSQ('(3) MB_Glaciers_R23p2-5.5km'!$BD224:CK224))</f>
        <v>2.2554466892433318</v>
      </c>
      <c r="CJ224" s="2">
        <f>SQRT(SUMSQ('(3) MB_Glaciers_R23p2-5.5km'!$BD224:CL224))</f>
        <v>2.2883746600426118</v>
      </c>
      <c r="CK224" s="2">
        <f>SQRT(SUMSQ('(3) MB_Glaciers_R23p2-5.5km'!$BD224:CM224))</f>
        <v>2.3208354964175233</v>
      </c>
      <c r="CL224" s="2">
        <f>SQRT(SUMSQ('(3) MB_Glaciers_R23p2-5.5km'!$BD224:CN224))</f>
        <v>2.3528485327657629</v>
      </c>
      <c r="CM224" s="2">
        <f>SQRT(SUMSQ('(3) MB_Glaciers_R23p2-5.5km'!$BD224:CO224))</f>
        <v>2.384431805450606</v>
      </c>
      <c r="CN224" s="2">
        <f>SQRT(SUMSQ('(3) MB_Glaciers_R23p2-5.5km'!$BD224:CP224))</f>
        <v>2.415602171623231</v>
      </c>
      <c r="CO224" s="2">
        <f>SQRT(SUMSQ('(3) MB_Glaciers_R23p2-5.5km'!$BD224:CQ224))</f>
        <v>2.4463754144156415</v>
      </c>
      <c r="CP224" s="2">
        <f>SQRT(SUMSQ('(3) MB_Glaciers_R23p2-5.5km'!$BD224:CR224))</f>
        <v>2.4767663363675898</v>
      </c>
      <c r="CQ224" s="2">
        <f>SQRT(SUMSQ('(3) MB_Glaciers_R23p2-5.5km'!$BD224:CS224))</f>
        <v>2.5067888426571088</v>
      </c>
      <c r="CR224" s="2">
        <f>SQRT(SUMSQ('(3) MB_Glaciers_R23p2-5.5km'!$BD224:CT224))</f>
        <v>2.5364560154626372</v>
      </c>
      <c r="CS224" s="2">
        <f>SQRT(SUMSQ('(3) MB_Glaciers_R23p2-5.5km'!$BD224:CU224))</f>
        <v>2.5657801805850462</v>
      </c>
      <c r="CT224" s="2">
        <f>SQRT(SUMSQ('(3) MB_Glaciers_R23p2-5.5km'!$BD224:CV224))</f>
        <v>2.5947729672920259</v>
      </c>
      <c r="CU224" s="2">
        <f>SQRT(SUMSQ('(3) MB_Glaciers_R23p2-5.5km'!$BD224:CW224))</f>
        <v>2.6234453622089973</v>
      </c>
      <c r="CV224" s="2">
        <f>SQRT(SUMSQ('(3) MB_Glaciers_R23p2-5.5km'!$BD224:CX224))</f>
        <v>2.6518077579648054</v>
      </c>
    </row>
    <row r="225" spans="1:100" x14ac:dyDescent="0.2">
      <c r="A225" s="169" t="s">
        <v>160</v>
      </c>
      <c r="B225" s="3" t="s">
        <v>177</v>
      </c>
      <c r="C225" s="170">
        <f>'(3) MB_Glaciers_R23p2-5.5km'!C225</f>
        <v>0.97608660000000036</v>
      </c>
      <c r="D225" s="170">
        <f>C225+'(3) MB_Glaciers_R23p2-5.5km'!D225</f>
        <v>-0.10782679999999889</v>
      </c>
      <c r="E225" s="170">
        <f>D225+'(3) MB_Glaciers_R23p2-5.5km'!E225</f>
        <v>0.32825980000000143</v>
      </c>
      <c r="F225" s="170">
        <f>E225+'(3) MB_Glaciers_R23p2-5.5km'!F225</f>
        <v>-0.55565359999999764</v>
      </c>
      <c r="G225" s="170">
        <f>F225+'(3) MB_Glaciers_R23p2-5.5km'!G225</f>
        <v>-0.90956699999999735</v>
      </c>
      <c r="H225" s="170">
        <f>G225+'(3) MB_Glaciers_R23p2-5.5km'!H225</f>
        <v>-0.50348039999999727</v>
      </c>
      <c r="I225" s="170">
        <f>H225+'(3) MB_Glaciers_R23p2-5.5km'!I225</f>
        <v>0.95260620000000351</v>
      </c>
      <c r="J225" s="170">
        <f>I225+'(3) MB_Glaciers_R23p2-5.5km'!J225</f>
        <v>1.9586928000000041</v>
      </c>
      <c r="K225" s="170">
        <f>J225+'(3) MB_Glaciers_R23p2-5.5km'!K225</f>
        <v>2.6447794000000044</v>
      </c>
      <c r="L225" s="170">
        <f>K225+'(3) MB_Glaciers_R23p2-5.5km'!L225</f>
        <v>-0.20913399999999527</v>
      </c>
      <c r="M225" s="170">
        <f>L225+'(3) MB_Glaciers_R23p2-5.5km'!M225</f>
        <v>-2.3030473999999952</v>
      </c>
      <c r="N225" s="170">
        <f>M225+'(3) MB_Glaciers_R23p2-5.5km'!N225</f>
        <v>-3.316960799999995</v>
      </c>
      <c r="O225" s="170">
        <f>N225+'(3) MB_Glaciers_R23p2-5.5km'!O225</f>
        <v>-4.5867799599999941</v>
      </c>
      <c r="P225" s="170">
        <f>O225+'(3) MB_Glaciers_R23p2-5.5km'!P225</f>
        <v>-2.2925048799999939</v>
      </c>
      <c r="Q225" s="170">
        <f>P225+'(3) MB_Glaciers_R23p2-5.5km'!Q225</f>
        <v>-1.540159119999994</v>
      </c>
      <c r="R225" s="170">
        <f>Q225+'(3) MB_Glaciers_R23p2-5.5km'!R225</f>
        <v>-1.7510384799999938</v>
      </c>
      <c r="S225" s="170">
        <f>R225+'(3) MB_Glaciers_R23p2-5.5km'!S225</f>
        <v>-2.6204775279999941</v>
      </c>
      <c r="T225" s="170">
        <f>S225+'(3) MB_Glaciers_R23p2-5.5km'!T225</f>
        <v>-4.8683191260799941</v>
      </c>
      <c r="U225" s="170">
        <f>T225+'(3) MB_Glaciers_R23p2-5.5km'!U225</f>
        <v>-5.4996558047199944</v>
      </c>
      <c r="V225" s="170">
        <f>U225+'(3) MB_Glaciers_R23p2-5.5km'!V225</f>
        <v>-6.2006430145199953</v>
      </c>
      <c r="W225" s="170">
        <f>V225+'(3) MB_Glaciers_R23p2-5.5km'!W225</f>
        <v>-8.773714273719996</v>
      </c>
      <c r="X225" s="170">
        <f>W225+'(3) MB_Glaciers_R23p2-5.5km'!X225</f>
        <v>-11.626768250279994</v>
      </c>
      <c r="Y225" s="170">
        <f>X225+'(3) MB_Glaciers_R23p2-5.5km'!Y225</f>
        <v>-12.407979173279994</v>
      </c>
      <c r="Z225" s="170">
        <f>Y225+'(3) MB_Glaciers_R23p2-5.5km'!Z225</f>
        <v>-16.747563890879995</v>
      </c>
      <c r="AA225" s="170">
        <f>Z225+'(3) MB_Glaciers_R23p2-5.5km'!AA225</f>
        <v>-18.728076392519995</v>
      </c>
      <c r="AB225" s="170">
        <f>AA225+'(3) MB_Glaciers_R23p2-5.5km'!AB225</f>
        <v>-21.329078325159994</v>
      </c>
      <c r="AC225" s="170">
        <f>AB225+'(3) MB_Glaciers_R23p2-5.5km'!AC225</f>
        <v>-22.188392449959995</v>
      </c>
      <c r="AD225" s="170">
        <f>AC225+'(3) MB_Glaciers_R23p2-5.5km'!AD225</f>
        <v>-24.524069341799994</v>
      </c>
      <c r="AE225" s="170">
        <f>AD225+'(3) MB_Glaciers_R23p2-5.5km'!AE225</f>
        <v>-26.346688936359993</v>
      </c>
      <c r="AF225" s="170">
        <f>AE225+'(3) MB_Glaciers_R23p2-5.5km'!AF225</f>
        <v>-27.621861313839993</v>
      </c>
      <c r="AG225" s="170">
        <f>AF225+'(3) MB_Glaciers_R23p2-5.5km'!AG225</f>
        <v>-30.360268921839992</v>
      </c>
      <c r="AH225" s="170">
        <f>AG225+'(3) MB_Glaciers_R23p2-5.5km'!AH225</f>
        <v>-27.710930178239991</v>
      </c>
      <c r="AI225" s="170">
        <f>AH225+'(3) MB_Glaciers_R23p2-5.5km'!AI225</f>
        <v>-30.579013511279989</v>
      </c>
      <c r="AJ225" s="170">
        <f>AI225+'(3) MB_Glaciers_R23p2-5.5km'!AJ225</f>
        <v>-35.348221522679992</v>
      </c>
      <c r="AK225" s="170">
        <f>AJ225+'(3) MB_Glaciers_R23p2-5.5km'!AK225</f>
        <v>-39.248734549679995</v>
      </c>
      <c r="AL225" s="170">
        <f>AK225+'(3) MB_Glaciers_R23p2-5.5km'!AL225</f>
        <v>-41.999508000999995</v>
      </c>
      <c r="AM225" s="170">
        <f>AL225+'(3) MB_Glaciers_R23p2-5.5km'!AM225</f>
        <v>-44.564471650799995</v>
      </c>
      <c r="AN225" s="170">
        <f>AM225+'(3) MB_Glaciers_R23p2-5.5km'!AN225</f>
        <v>-45.928667218799994</v>
      </c>
      <c r="AO225" s="170">
        <f>AN225+'(3) MB_Glaciers_R23p2-5.5km'!AO225</f>
        <v>-47.303224146959991</v>
      </c>
      <c r="AP225" s="170">
        <f>AO225+'(3) MB_Glaciers_R23p2-5.5km'!AP225</f>
        <v>-50.29651947987999</v>
      </c>
      <c r="AQ225" s="170">
        <f>AP225+'(3) MB_Glaciers_R23p2-5.5km'!AQ225</f>
        <v>-52.464056970599991</v>
      </c>
      <c r="AR225" s="170">
        <f>AQ225+'(3) MB_Glaciers_R23p2-5.5km'!AR225</f>
        <v>-52.854936174799988</v>
      </c>
      <c r="AS225" s="170">
        <f>AR225+'(3) MB_Glaciers_R23p2-5.5km'!AS225</f>
        <v>-53.535262364559991</v>
      </c>
      <c r="AT225" s="170">
        <f>AS225+'(3) MB_Glaciers_R23p2-5.5km'!AT225</f>
        <v>-55.29249150063999</v>
      </c>
      <c r="AU225" s="170">
        <f>AT225+'(3) MB_Glaciers_R23p2-5.5km'!AU225</f>
        <v>-54.97752806087999</v>
      </c>
      <c r="AV225" s="170">
        <f>AU225+'(3) MB_Glaciers_R23p2-5.5km'!AV225</f>
        <v>-56.16918068927999</v>
      </c>
      <c r="AW225" s="2">
        <f>AV225+'(3) MB_Glaciers_R23p2-5.5km'!AW225</f>
        <v>-55.790110802079994</v>
      </c>
      <c r="BB225" s="2">
        <f>SQRT('(5) year_D_R23p2-5.5km'!BN223^2+'(5) year_D_R23p2-5.5km'!$M223^2)</f>
        <v>6.408344374755516</v>
      </c>
      <c r="BC225" s="2">
        <f>SQRT(SUMSQ('(3) MB_Glaciers_R23p2-5.5km'!$BD225:BE225))</f>
        <v>8.6659404451842263</v>
      </c>
      <c r="BD225" s="2">
        <f>SQRT(SUMSQ('(3) MB_Glaciers_R23p2-5.5km'!$BD225:BF225))</f>
        <v>10.14954793825348</v>
      </c>
      <c r="BE225" s="2">
        <f>SQRT(SUMSQ('(3) MB_Glaciers_R23p2-5.5km'!$BD225:BG225))</f>
        <v>11.211919083560012</v>
      </c>
      <c r="BF225" s="2">
        <f>SQRT(SUMSQ('(3) MB_Glaciers_R23p2-5.5km'!$BD225:BH225))</f>
        <v>11.997010010126186</v>
      </c>
      <c r="BG225" s="2">
        <f>SQRT(SUMSQ('(3) MB_Glaciers_R23p2-5.5km'!$BD225:BI225))</f>
        <v>12.583811947169975</v>
      </c>
      <c r="BH225" s="2">
        <f>SQRT(SUMSQ('(3) MB_Glaciers_R23p2-5.5km'!$BD225:BJ225))</f>
        <v>13.022515691188227</v>
      </c>
      <c r="BI225" s="2">
        <f>SQRT(SUMSQ('(3) MB_Glaciers_R23p2-5.5km'!$BD225:BK225))</f>
        <v>13.346696942461234</v>
      </c>
      <c r="BJ225" s="2">
        <f>SQRT(SUMSQ('(3) MB_Glaciers_R23p2-5.5km'!$BD225:BL225))</f>
        <v>13.582580980888062</v>
      </c>
      <c r="BK225" s="2">
        <f>SQRT(SUMSQ('(3) MB_Glaciers_R23p2-5.5km'!$BD225:BM225))</f>
        <v>13.750354148231354</v>
      </c>
      <c r="BL225" s="2">
        <f>SQRT(SUMSQ('(3) MB_Glaciers_R23p2-5.5km'!$BD225:BN225))</f>
        <v>13.865203501003696</v>
      </c>
      <c r="BM225" s="2">
        <f>SQRT(SUMSQ('(3) MB_Glaciers_R23p2-5.5km'!$BD225:BO225))</f>
        <v>13.940289573074908</v>
      </c>
      <c r="BN225" s="2">
        <f>SQRT(SUMSQ('(3) MB_Glaciers_R23p2-5.5km'!$BD225:BP225))</f>
        <v>13.986927973513486</v>
      </c>
      <c r="BO225" s="2">
        <f>SQRT(SUMSQ('(3) MB_Glaciers_R23p2-5.5km'!$BD225:BQ225))</f>
        <v>14.015518490677577</v>
      </c>
      <c r="BP225" s="2">
        <f>SQRT(SUMSQ('(3) MB_Glaciers_R23p2-5.5km'!$BD225:BR225))</f>
        <v>14.037751539014787</v>
      </c>
      <c r="BQ225" s="2">
        <f>SQRT(SUMSQ('(3) MB_Glaciers_R23p2-5.5km'!$BD225:BS225))</f>
        <v>14.06002304057165</v>
      </c>
      <c r="BR225" s="2">
        <f>SQRT(SUMSQ('(3) MB_Glaciers_R23p2-5.5km'!$BD225:BT225))</f>
        <v>14.082959208894719</v>
      </c>
      <c r="BS225" s="2">
        <f>SQRT(SUMSQ('(3) MB_Glaciers_R23p2-5.5km'!$BD225:BU225))</f>
        <v>14.103758827826107</v>
      </c>
      <c r="BT225" s="2">
        <f>SQRT(SUMSQ('(3) MB_Glaciers_R23p2-5.5km'!$BD225:BV225))</f>
        <v>14.128616076960693</v>
      </c>
      <c r="BU225" s="2">
        <f>SQRT(SUMSQ('(3) MB_Glaciers_R23p2-5.5km'!$BD225:BW225))</f>
        <v>14.157260895278169</v>
      </c>
      <c r="BV225" s="2">
        <f>SQRT(SUMSQ('(3) MB_Glaciers_R23p2-5.5km'!$BD225:BX225))</f>
        <v>14.188398084263049</v>
      </c>
      <c r="BW225" s="2">
        <f>SQRT(SUMSQ('(3) MB_Glaciers_R23p2-5.5km'!$BD225:BY225))</f>
        <v>14.218513221079029</v>
      </c>
      <c r="BX225" s="2">
        <f>SQRT(SUMSQ('(3) MB_Glaciers_R23p2-5.5km'!$BD225:BZ225))</f>
        <v>14.248905955674186</v>
      </c>
      <c r="BY225" s="2">
        <f>SQRT(SUMSQ('(3) MB_Glaciers_R23p2-5.5km'!$BD225:CA225))</f>
        <v>14.277664797521185</v>
      </c>
      <c r="BZ225" s="2">
        <f>SQRT(SUMSQ('(3) MB_Glaciers_R23p2-5.5km'!$BD225:CB225))</f>
        <v>14.304143090541832</v>
      </c>
      <c r="CA225" s="2">
        <f>SQRT(SUMSQ('(3) MB_Glaciers_R23p2-5.5km'!$BD225:CC225))</f>
        <v>14.341089953107877</v>
      </c>
      <c r="CB225" s="2">
        <f>SQRT(SUMSQ('(3) MB_Glaciers_R23p2-5.5km'!$BD225:CD225))</f>
        <v>14.363000773203298</v>
      </c>
      <c r="CC225" s="2">
        <f>SQRT(SUMSQ('(3) MB_Glaciers_R23p2-5.5km'!$BD225:CE225))</f>
        <v>14.387759161146452</v>
      </c>
      <c r="CD225" s="2">
        <f>SQRT(SUMSQ('(3) MB_Glaciers_R23p2-5.5km'!$BD225:CF225))</f>
        <v>14.416794250424687</v>
      </c>
      <c r="CE225" s="2">
        <f>SQRT(SUMSQ('(3) MB_Glaciers_R23p2-5.5km'!$BD225:CG225))</f>
        <v>14.444111195218037</v>
      </c>
      <c r="CF225" s="2">
        <f>SQRT(SUMSQ('(3) MB_Glaciers_R23p2-5.5km'!$BD225:CH225))</f>
        <v>14.477819771555239</v>
      </c>
      <c r="CG225" s="2">
        <f>SQRT(SUMSQ('(3) MB_Glaciers_R23p2-5.5km'!$BD225:CI225))</f>
        <v>14.494316895323603</v>
      </c>
      <c r="CH225" s="2">
        <f>SQRT(SUMSQ('(3) MB_Glaciers_R23p2-5.5km'!$BD225:CJ225))</f>
        <v>14.512573310307417</v>
      </c>
      <c r="CI225" s="2">
        <f>SQRT(SUMSQ('(3) MB_Glaciers_R23p2-5.5km'!$BD225:CK225))</f>
        <v>14.533503739158936</v>
      </c>
      <c r="CJ225" s="2">
        <f>SQRT(SUMSQ('(3) MB_Glaciers_R23p2-5.5km'!$BD225:CL225))</f>
        <v>14.553636373909244</v>
      </c>
      <c r="CK225" s="2">
        <f>SQRT(SUMSQ('(3) MB_Glaciers_R23p2-5.5km'!$BD225:CM225))</f>
        <v>14.572174776383335</v>
      </c>
      <c r="CL225" s="2">
        <f>SQRT(SUMSQ('(3) MB_Glaciers_R23p2-5.5km'!$BD225:CN225))</f>
        <v>14.590547749417663</v>
      </c>
      <c r="CM225" s="2">
        <f>SQRT(SUMSQ('(3) MB_Glaciers_R23p2-5.5km'!$BD225:CO225))</f>
        <v>14.611186581192451</v>
      </c>
      <c r="CN225" s="2">
        <f>SQRT(SUMSQ('(3) MB_Glaciers_R23p2-5.5km'!$BD225:CP225))</f>
        <v>14.633289521204043</v>
      </c>
      <c r="CO225" s="2">
        <f>SQRT(SUMSQ('(3) MB_Glaciers_R23p2-5.5km'!$BD225:CQ225))</f>
        <v>14.654799593681876</v>
      </c>
      <c r="CP225" s="2">
        <f>SQRT(SUMSQ('(3) MB_Glaciers_R23p2-5.5km'!$BD225:CR225))</f>
        <v>14.676721577445564</v>
      </c>
      <c r="CQ225" s="2">
        <f>SQRT(SUMSQ('(3) MB_Glaciers_R23p2-5.5km'!$BD225:CS225))</f>
        <v>14.697021809679541</v>
      </c>
      <c r="CR225" s="2">
        <f>SQRT(SUMSQ('(3) MB_Glaciers_R23p2-5.5km'!$BD225:CT225))</f>
        <v>14.717943087883251</v>
      </c>
      <c r="CS225" s="2">
        <f>SQRT(SUMSQ('(3) MB_Glaciers_R23p2-5.5km'!$BD225:CU225))</f>
        <v>14.737619663674923</v>
      </c>
      <c r="CT225" s="2">
        <f>SQRT(SUMSQ('(3) MB_Glaciers_R23p2-5.5km'!$BD225:CV225))</f>
        <v>14.757516537485881</v>
      </c>
      <c r="CU225" s="2">
        <f>SQRT(SUMSQ('(3) MB_Glaciers_R23p2-5.5km'!$BD225:CW225))</f>
        <v>14.776130071141882</v>
      </c>
      <c r="CV225" s="2">
        <f>SQRT(SUMSQ('(3) MB_Glaciers_R23p2-5.5km'!$BD225:CX225))</f>
        <v>14.792205694378422</v>
      </c>
    </row>
    <row r="226" spans="1:100" x14ac:dyDescent="0.2">
      <c r="A226" s="169" t="s">
        <v>52</v>
      </c>
      <c r="B226" s="3" t="s">
        <v>177</v>
      </c>
      <c r="C226" s="170">
        <f>'(3) MB_Glaciers_R23p2-5.5km'!C226</f>
        <v>3.1388799999999994E-2</v>
      </c>
      <c r="D226" s="170">
        <f>C226+'(3) MB_Glaciers_R23p2-5.5km'!D226</f>
        <v>-0.29722239999999989</v>
      </c>
      <c r="E226" s="170">
        <f>D226+'(3) MB_Glaciers_R23p2-5.5km'!E226</f>
        <v>-0.22583359999999986</v>
      </c>
      <c r="F226" s="170">
        <f>E226+'(3) MB_Glaciers_R23p2-5.5km'!F226</f>
        <v>-0.58444479999999976</v>
      </c>
      <c r="G226" s="170">
        <f>F226+'(3) MB_Glaciers_R23p2-5.5km'!G226</f>
        <v>-0.83305599999999957</v>
      </c>
      <c r="H226" s="170">
        <f>G226+'(3) MB_Glaciers_R23p2-5.5km'!H226</f>
        <v>-0.84166719999999939</v>
      </c>
      <c r="I226" s="170">
        <f>H226+'(3) MB_Glaciers_R23p2-5.5km'!I226</f>
        <v>-0.4502783999999993</v>
      </c>
      <c r="J226" s="170">
        <f>I226+'(3) MB_Glaciers_R23p2-5.5km'!J226</f>
        <v>-0.14888959999999929</v>
      </c>
      <c r="K226" s="170">
        <f>J226+'(3) MB_Glaciers_R23p2-5.5km'!K226</f>
        <v>6.2499200000000865E-2</v>
      </c>
      <c r="L226" s="170">
        <f>K226+'(3) MB_Glaciers_R23p2-5.5km'!L226</f>
        <v>-0.82611199999999907</v>
      </c>
      <c r="M226" s="170">
        <f>L226+'(3) MB_Glaciers_R23p2-5.5km'!M226</f>
        <v>-1.4947231999999988</v>
      </c>
      <c r="N226" s="170">
        <f>M226+'(3) MB_Glaciers_R23p2-5.5km'!N226</f>
        <v>-1.7433343999999986</v>
      </c>
      <c r="O226" s="170">
        <f>N226+'(3) MB_Glaciers_R23p2-5.5km'!O226</f>
        <v>-2.1719455999999986</v>
      </c>
      <c r="P226" s="170">
        <f>O226+'(3) MB_Glaciers_R23p2-5.5km'!P226</f>
        <v>-1.6605567999999986</v>
      </c>
      <c r="Q226" s="170">
        <f>P226+'(3) MB_Glaciers_R23p2-5.5km'!Q226</f>
        <v>-1.1449567999999986</v>
      </c>
      <c r="R226" s="170">
        <f>Q226+'(3) MB_Glaciers_R23p2-5.5km'!R226</f>
        <v>-0.95800639999999859</v>
      </c>
      <c r="S226" s="170">
        <f>R226+'(3) MB_Glaciers_R23p2-5.5km'!S226</f>
        <v>-0.77496319999999885</v>
      </c>
      <c r="T226" s="170">
        <f>S226+'(3) MB_Glaciers_R23p2-5.5km'!T226</f>
        <v>-1.1973695999999987</v>
      </c>
      <c r="U226" s="170">
        <f>T226+'(3) MB_Glaciers_R23p2-5.5km'!U226</f>
        <v>-0.89152959999999859</v>
      </c>
      <c r="V226" s="170">
        <f>U226+'(3) MB_Glaciers_R23p2-5.5km'!V226</f>
        <v>-0.49242559999999846</v>
      </c>
      <c r="W226" s="170">
        <f>V226+'(3) MB_Glaciers_R23p2-5.5km'!W226</f>
        <v>-0.56872319999999865</v>
      </c>
      <c r="X226" s="170">
        <f>W226+'(3) MB_Glaciers_R23p2-5.5km'!X226</f>
        <v>-0.46175679999999875</v>
      </c>
      <c r="Y226" s="170">
        <f>X226+'(3) MB_Glaciers_R23p2-5.5km'!Y226</f>
        <v>-1.0159999999998615E-2</v>
      </c>
      <c r="Z226" s="170">
        <f>Y226+'(3) MB_Glaciers_R23p2-5.5km'!Z226</f>
        <v>-0.66526719999999862</v>
      </c>
      <c r="AA226" s="170">
        <f>Z226+'(3) MB_Glaciers_R23p2-5.5km'!AA226</f>
        <v>-0.95707839999999877</v>
      </c>
      <c r="AB226" s="170">
        <f>AA226+'(3) MB_Glaciers_R23p2-5.5km'!AB226</f>
        <v>-0.87133439999999873</v>
      </c>
      <c r="AC226" s="170">
        <f>AB226+'(3) MB_Glaciers_R23p2-5.5km'!AC226</f>
        <v>-0.72965759999999902</v>
      </c>
      <c r="AD226" s="170">
        <f>AC226+'(3) MB_Glaciers_R23p2-5.5km'!AD226</f>
        <v>-0.67928319999999909</v>
      </c>
      <c r="AE226" s="170">
        <f>AD226+'(3) MB_Glaciers_R23p2-5.5km'!AE226</f>
        <v>-0.57352319999999901</v>
      </c>
      <c r="AF226" s="170">
        <f>AE226+'(3) MB_Glaciers_R23p2-5.5km'!AF226</f>
        <v>-0.39371199999999917</v>
      </c>
      <c r="AG226" s="170">
        <f>AF226+'(3) MB_Glaciers_R23p2-5.5km'!AG226</f>
        <v>-0.5072767999999992</v>
      </c>
      <c r="AH226" s="170">
        <f>AG226+'(3) MB_Glaciers_R23p2-5.5km'!AH226</f>
        <v>0.68578240000000079</v>
      </c>
      <c r="AI226" s="170">
        <f>AH226+'(3) MB_Glaciers_R23p2-5.5km'!AI226</f>
        <v>0.57413120000000073</v>
      </c>
      <c r="AJ226" s="170">
        <f>AI226+'(3) MB_Glaciers_R23p2-5.5km'!AJ226</f>
        <v>-8.0895999999999302E-2</v>
      </c>
      <c r="AK226" s="170">
        <f>AJ226+'(3) MB_Glaciers_R23p2-5.5km'!AK226</f>
        <v>-0.62929919999999917</v>
      </c>
      <c r="AL226" s="170">
        <f>AK226+'(3) MB_Glaciers_R23p2-5.5km'!AL226</f>
        <v>-0.90495359999999925</v>
      </c>
      <c r="AM226" s="170">
        <f>AL226+'(3) MB_Glaciers_R23p2-5.5km'!AM226</f>
        <v>-1.2512991999999992</v>
      </c>
      <c r="AN226" s="170">
        <f>AM226+'(3) MB_Glaciers_R23p2-5.5km'!AN226</f>
        <v>-1.1329823999999993</v>
      </c>
      <c r="AO226" s="170">
        <f>AN226+'(3) MB_Glaciers_R23p2-5.5km'!AO226</f>
        <v>-1.2428479999999995</v>
      </c>
      <c r="AP226" s="170">
        <f>AO226+'(3) MB_Glaciers_R23p2-5.5km'!AP226</f>
        <v>-1.9053663999999997</v>
      </c>
      <c r="AQ226" s="170">
        <f>AP226+'(3) MB_Glaciers_R23p2-5.5km'!AQ226</f>
        <v>-2.2458431999999995</v>
      </c>
      <c r="AR226" s="170">
        <f>AQ226+'(3) MB_Glaciers_R23p2-5.5km'!AR226</f>
        <v>-1.9702271999999994</v>
      </c>
      <c r="AS226" s="170">
        <f>AR226+'(3) MB_Glaciers_R23p2-5.5km'!AS226</f>
        <v>-1.7119743999999992</v>
      </c>
      <c r="AT226" s="170">
        <f>AS226+'(3) MB_Glaciers_R23p2-5.5km'!AT226</f>
        <v>-1.8444127999999993</v>
      </c>
      <c r="AU226" s="170">
        <f>AT226+'(3) MB_Glaciers_R23p2-5.5km'!AU226</f>
        <v>-1.4195359999999992</v>
      </c>
      <c r="AV226" s="170">
        <f>AU226+'(3) MB_Glaciers_R23p2-5.5km'!AV226</f>
        <v>-1.4960095999999992</v>
      </c>
      <c r="AW226" s="2">
        <f>AV226+'(3) MB_Glaciers_R23p2-5.5km'!AW226</f>
        <v>-1.330425599999999</v>
      </c>
      <c r="BB226" s="2">
        <f>SQRT('(5) year_D_R23p2-5.5km'!BN224^2+'(5) year_D_R23p2-5.5km'!$M224^2)</f>
        <v>1.4698629081808445</v>
      </c>
      <c r="BC226" s="2">
        <f>SQRT(SUMSQ('(3) MB_Glaciers_R23p2-5.5km'!$BD226:BE226))</f>
        <v>1.998238334356466</v>
      </c>
      <c r="BD226" s="2">
        <f>SQRT(SUMSQ('(3) MB_Glaciers_R23p2-5.5km'!$BD226:BF226))</f>
        <v>2.3541382895681586</v>
      </c>
      <c r="BE226" s="2">
        <f>SQRT(SUMSQ('(3) MB_Glaciers_R23p2-5.5km'!$BD226:BG226))</f>
        <v>2.6162452096149145</v>
      </c>
      <c r="BF226" s="2">
        <f>SQRT(SUMSQ('(3) MB_Glaciers_R23p2-5.5km'!$BD226:BH226))</f>
        <v>2.8169373832994364</v>
      </c>
      <c r="BG226" s="2">
        <f>SQRT(SUMSQ('(3) MB_Glaciers_R23p2-5.5km'!$BD226:BI226))</f>
        <v>2.9738648621396053</v>
      </c>
      <c r="BH226" s="2">
        <f>SQRT(SUMSQ('(3) MB_Glaciers_R23p2-5.5km'!$BD226:BJ226))</f>
        <v>3.0981792925015967</v>
      </c>
      <c r="BI226" s="2">
        <f>SQRT(SUMSQ('(3) MB_Glaciers_R23p2-5.5km'!$BD226:BK226))</f>
        <v>3.1979051111600016</v>
      </c>
      <c r="BJ226" s="2">
        <f>SQRT(SUMSQ('(3) MB_Glaciers_R23p2-5.5km'!$BD226:BL226))</f>
        <v>3.2786575339302755</v>
      </c>
      <c r="BK226" s="2">
        <f>SQRT(SUMSQ('(3) MB_Glaciers_R23p2-5.5km'!$BD226:BM226))</f>
        <v>3.3447810676410956</v>
      </c>
      <c r="BL226" s="2">
        <f>SQRT(SUMSQ('(3) MB_Glaciers_R23p2-5.5km'!$BD226:BN226))</f>
        <v>3.4002926250353109</v>
      </c>
      <c r="BM226" s="2">
        <f>SQRT(SUMSQ('(3) MB_Glaciers_R23p2-5.5km'!$BD226:BO226))</f>
        <v>3.4485817638019003</v>
      </c>
      <c r="BN226" s="2">
        <f>SQRT(SUMSQ('(3) MB_Glaciers_R23p2-5.5km'!$BD226:BP226))</f>
        <v>3.4923956148365667</v>
      </c>
      <c r="BO226" s="2">
        <f>SQRT(SUMSQ('(3) MB_Glaciers_R23p2-5.5km'!$BD226:BQ226))</f>
        <v>3.534584185261116</v>
      </c>
      <c r="BP226" s="2">
        <f>SQRT(SUMSQ('(3) MB_Glaciers_R23p2-5.5km'!$BD226:BR226))</f>
        <v>3.5616447070861024</v>
      </c>
      <c r="BQ226" s="2">
        <f>SQRT(SUMSQ('(3) MB_Glaciers_R23p2-5.5km'!$BD226:BS226))</f>
        <v>3.5891711629924017</v>
      </c>
      <c r="BR226" s="2">
        <f>SQRT(SUMSQ('(3) MB_Glaciers_R23p2-5.5km'!$BD226:BT226))</f>
        <v>3.6121033878881241</v>
      </c>
      <c r="BS226" s="2">
        <f>SQRT(SUMSQ('(3) MB_Glaciers_R23p2-5.5km'!$BD226:BU226))</f>
        <v>3.6400086288936593</v>
      </c>
      <c r="BT226" s="2">
        <f>SQRT(SUMSQ('(3) MB_Glaciers_R23p2-5.5km'!$BD226:BV226))</f>
        <v>3.6587018874961745</v>
      </c>
      <c r="BU226" s="2">
        <f>SQRT(SUMSQ('(3) MB_Glaciers_R23p2-5.5km'!$BD226:BW226))</f>
        <v>3.6800272740091931</v>
      </c>
      <c r="BV226" s="2">
        <f>SQRT(SUMSQ('(3) MB_Glaciers_R23p2-5.5km'!$BD226:BX226))</f>
        <v>3.7038186242730724</v>
      </c>
      <c r="BW226" s="2">
        <f>SQRT(SUMSQ('(3) MB_Glaciers_R23p2-5.5km'!$BD226:BY226))</f>
        <v>3.7325669757327087</v>
      </c>
      <c r="BX226" s="2">
        <f>SQRT(SUMSQ('(3) MB_Glaciers_R23p2-5.5km'!$BD226:BZ226))</f>
        <v>3.7629611317587801</v>
      </c>
      <c r="BY226" s="2">
        <f>SQRT(SUMSQ('(3) MB_Glaciers_R23p2-5.5km'!$BD226:CA226))</f>
        <v>3.7947341985775038</v>
      </c>
      <c r="BZ226" s="2">
        <f>SQRT(SUMSQ('(3) MB_Glaciers_R23p2-5.5km'!$BD226:CB226))</f>
        <v>3.8276851419784359</v>
      </c>
      <c r="CA226" s="2">
        <f>SQRT(SUMSQ('(3) MB_Glaciers_R23p2-5.5km'!$BD226:CC226))</f>
        <v>3.8469195473489686</v>
      </c>
      <c r="CB226" s="2">
        <f>SQRT(SUMSQ('(3) MB_Glaciers_R23p2-5.5km'!$BD226:CD226))</f>
        <v>3.8700579709915206</v>
      </c>
      <c r="CC226" s="2">
        <f>SQRT(SUMSQ('(3) MB_Glaciers_R23p2-5.5km'!$BD226:CE226))</f>
        <v>3.8918133785142395</v>
      </c>
      <c r="CD226" s="2">
        <f>SQRT(SUMSQ('(3) MB_Glaciers_R23p2-5.5km'!$BD226:CF226))</f>
        <v>3.9119010333391402</v>
      </c>
      <c r="CE226" s="2">
        <f>SQRT(SUMSQ('(3) MB_Glaciers_R23p2-5.5km'!$BD226:CG226))</f>
        <v>3.9291432039615413</v>
      </c>
      <c r="CF226" s="2">
        <f>SQRT(SUMSQ('(3) MB_Glaciers_R23p2-5.5km'!$BD226:CH226))</f>
        <v>3.9479571864526504</v>
      </c>
      <c r="CG226" s="2">
        <f>SQRT(SUMSQ('(3) MB_Glaciers_R23p2-5.5km'!$BD226:CI226))</f>
        <v>3.9689582417603351</v>
      </c>
      <c r="CH226" s="2">
        <f>SQRT(SUMSQ('(3) MB_Glaciers_R23p2-5.5km'!$BD226:CJ226))</f>
        <v>3.9914363043682668</v>
      </c>
      <c r="CI226" s="2">
        <f>SQRT(SUMSQ('(3) MB_Glaciers_R23p2-5.5km'!$BD226:CK226))</f>
        <v>4.0146020242485791</v>
      </c>
      <c r="CJ226" s="2">
        <f>SQRT(SUMSQ('(3) MB_Glaciers_R23p2-5.5km'!$BD226:CL226))</f>
        <v>4.0410378457596838</v>
      </c>
      <c r="CK226" s="2">
        <f>SQRT(SUMSQ('(3) MB_Glaciers_R23p2-5.5km'!$BD226:CM226))</f>
        <v>4.0611733365811382</v>
      </c>
      <c r="CL226" s="2">
        <f>SQRT(SUMSQ('(3) MB_Glaciers_R23p2-5.5km'!$BD226:CN226))</f>
        <v>4.0817588285152109</v>
      </c>
      <c r="CM226" s="2">
        <f>SQRT(SUMSQ('(3) MB_Glaciers_R23p2-5.5km'!$BD226:CO226))</f>
        <v>4.1024539655159691</v>
      </c>
      <c r="CN226" s="2">
        <f>SQRT(SUMSQ('(3) MB_Glaciers_R23p2-5.5km'!$BD226:CP226))</f>
        <v>4.1323797198294239</v>
      </c>
      <c r="CO226" s="2">
        <f>SQRT(SUMSQ('(3) MB_Glaciers_R23p2-5.5km'!$BD226:CQ226))</f>
        <v>4.1613408957244022</v>
      </c>
      <c r="CP226" s="2">
        <f>SQRT(SUMSQ('(3) MB_Glaciers_R23p2-5.5km'!$BD226:CR226))</f>
        <v>4.1882225543379867</v>
      </c>
      <c r="CQ226" s="2">
        <f>SQRT(SUMSQ('(3) MB_Glaciers_R23p2-5.5km'!$BD226:CS226))</f>
        <v>4.211172290123784</v>
      </c>
      <c r="CR226" s="2">
        <f>SQRT(SUMSQ('(3) MB_Glaciers_R23p2-5.5km'!$BD226:CT226))</f>
        <v>4.2359579487614498</v>
      </c>
      <c r="CS226" s="2">
        <f>SQRT(SUMSQ('(3) MB_Glaciers_R23p2-5.5km'!$BD226:CU226))</f>
        <v>4.2609282147197636</v>
      </c>
      <c r="CT226" s="2">
        <f>SQRT(SUMSQ('(3) MB_Glaciers_R23p2-5.5km'!$BD226:CV226))</f>
        <v>4.2862398271732136</v>
      </c>
      <c r="CU226" s="2">
        <f>SQRT(SUMSQ('(3) MB_Glaciers_R23p2-5.5km'!$BD226:CW226))</f>
        <v>4.3121143833868389</v>
      </c>
      <c r="CV226" s="2">
        <f>SQRT(SUMSQ('(3) MB_Glaciers_R23p2-5.5km'!$BD226:CX226))</f>
        <v>4.3351752901111631</v>
      </c>
    </row>
    <row r="227" spans="1:100" x14ac:dyDescent="0.2">
      <c r="A227" s="169" t="s">
        <v>161</v>
      </c>
      <c r="B227" s="3" t="s">
        <v>177</v>
      </c>
      <c r="C227" s="170">
        <f>'(3) MB_Glaciers_R23p2-5.5km'!C227</f>
        <v>1.4074</v>
      </c>
      <c r="D227" s="170">
        <f>C227+'(3) MB_Glaciers_R23p2-5.5km'!D227</f>
        <v>0.97480000000000011</v>
      </c>
      <c r="E227" s="170">
        <f>D227+'(3) MB_Glaciers_R23p2-5.5km'!E227</f>
        <v>2.1622000000000003</v>
      </c>
      <c r="F227" s="170">
        <f>E227+'(3) MB_Glaciers_R23p2-5.5km'!F227</f>
        <v>2.1496000000000004</v>
      </c>
      <c r="G227" s="170">
        <f>F227+'(3) MB_Glaciers_R23p2-5.5km'!G227</f>
        <v>1.8770000000000007</v>
      </c>
      <c r="H227" s="170">
        <f>G227+'(3) MB_Glaciers_R23p2-5.5km'!H227</f>
        <v>3.2644000000000011</v>
      </c>
      <c r="I227" s="170">
        <f>H227+'(3) MB_Glaciers_R23p2-5.5km'!I227</f>
        <v>5.591800000000001</v>
      </c>
      <c r="J227" s="170">
        <f>I227+'(3) MB_Glaciers_R23p2-5.5km'!J227</f>
        <v>7.6692000000000009</v>
      </c>
      <c r="K227" s="170">
        <f>J227+'(3) MB_Glaciers_R23p2-5.5km'!K227</f>
        <v>9.0766000000000009</v>
      </c>
      <c r="L227" s="170">
        <f>K227+'(3) MB_Glaciers_R23p2-5.5km'!L227</f>
        <v>6.4440000000000008</v>
      </c>
      <c r="M227" s="170">
        <f>L227+'(3) MB_Glaciers_R23p2-5.5km'!M227</f>
        <v>4.7414000000000005</v>
      </c>
      <c r="N227" s="170">
        <f>M227+'(3) MB_Glaciers_R23p2-5.5km'!N227</f>
        <v>4.6288000000000009</v>
      </c>
      <c r="O227" s="170">
        <f>N227+'(3) MB_Glaciers_R23p2-5.5km'!O227</f>
        <v>4.0062000000000015</v>
      </c>
      <c r="P227" s="170">
        <f>O227+'(3) MB_Glaciers_R23p2-5.5km'!P227</f>
        <v>6.5736000000000017</v>
      </c>
      <c r="Q227" s="170">
        <f>P227+'(3) MB_Glaciers_R23p2-5.5km'!Q227</f>
        <v>7.7942284000000015</v>
      </c>
      <c r="R227" s="170">
        <f>Q227+'(3) MB_Glaciers_R23p2-5.5km'!R227</f>
        <v>7.2764436000000021</v>
      </c>
      <c r="S227" s="170">
        <f>R227+'(3) MB_Glaciers_R23p2-5.5km'!S227</f>
        <v>4.3214902000000031</v>
      </c>
      <c r="T227" s="170">
        <f>S227+'(3) MB_Glaciers_R23p2-5.5km'!T227</f>
        <v>2.8162774000000028</v>
      </c>
      <c r="U227" s="170">
        <f>T227+'(3) MB_Glaciers_R23p2-5.5km'!U227</f>
        <v>2.5602438000000025</v>
      </c>
      <c r="V227" s="170">
        <f>U227+'(3) MB_Glaciers_R23p2-5.5km'!V227</f>
        <v>3.2582868000000027</v>
      </c>
      <c r="W227" s="170">
        <f>V227+'(3) MB_Glaciers_R23p2-5.5km'!W227</f>
        <v>2.3604064000000031</v>
      </c>
      <c r="X227" s="170">
        <f>W227+'(3) MB_Glaciers_R23p2-5.5km'!X227</f>
        <v>2.6766026000000043</v>
      </c>
      <c r="Y227" s="170">
        <f>X227+'(3) MB_Glaciers_R23p2-5.5km'!Y227</f>
        <v>3.7968754000000047</v>
      </c>
      <c r="Z227" s="170">
        <f>Y227+'(3) MB_Glaciers_R23p2-5.5km'!Z227</f>
        <v>1.6763274000000052</v>
      </c>
      <c r="AA227" s="170">
        <f>Z227+'(3) MB_Glaciers_R23p2-5.5km'!AA227</f>
        <v>0.58985600000000549</v>
      </c>
      <c r="AB227" s="170">
        <f>AA227+'(3) MB_Glaciers_R23p2-5.5km'!AB227</f>
        <v>-0.70957039999999427</v>
      </c>
      <c r="AC227" s="170">
        <f>AB227+'(3) MB_Glaciers_R23p2-5.5km'!AC227</f>
        <v>-1.1628681999999948</v>
      </c>
      <c r="AD227" s="170">
        <f>AC227+'(3) MB_Glaciers_R23p2-5.5km'!AD227</f>
        <v>-1.7948799999999938</v>
      </c>
      <c r="AE227" s="170">
        <f>AD227+'(3) MB_Glaciers_R23p2-5.5km'!AE227</f>
        <v>-3.8813105999999928</v>
      </c>
      <c r="AF227" s="170">
        <f>AE227+'(3) MB_Glaciers_R23p2-5.5km'!AF227</f>
        <v>-5.9495331999999932</v>
      </c>
      <c r="AG227" s="170">
        <f>AF227+'(3) MB_Glaciers_R23p2-5.5km'!AG227</f>
        <v>-8.8633783999999913</v>
      </c>
      <c r="AH227" s="170">
        <f>AG227+'(3) MB_Glaciers_R23p2-5.5km'!AH227</f>
        <v>-7.262558799999991</v>
      </c>
      <c r="AI227" s="170">
        <f>AH227+'(3) MB_Glaciers_R23p2-5.5km'!AI227</f>
        <v>-12.915651999999989</v>
      </c>
      <c r="AJ227" s="170">
        <f>AI227+'(3) MB_Glaciers_R23p2-5.5km'!AJ227</f>
        <v>-20.464080399999986</v>
      </c>
      <c r="AK227" s="170">
        <f>AJ227+'(3) MB_Glaciers_R23p2-5.5km'!AK227</f>
        <v>-26.069293799999986</v>
      </c>
      <c r="AL227" s="170">
        <f>AK227+'(3) MB_Glaciers_R23p2-5.5km'!AL227</f>
        <v>-30.233836799999985</v>
      </c>
      <c r="AM227" s="170">
        <f>AL227+'(3) MB_Glaciers_R23p2-5.5km'!AM227</f>
        <v>-35.118201999999982</v>
      </c>
      <c r="AN227" s="170">
        <f>AM227+'(3) MB_Glaciers_R23p2-5.5km'!AN227</f>
        <v>-37.72600079999998</v>
      </c>
      <c r="AO227" s="170">
        <f>AN227+'(3) MB_Glaciers_R23p2-5.5km'!AO227</f>
        <v>-41.727424999999982</v>
      </c>
      <c r="AP227" s="170">
        <f>AO227+'(3) MB_Glaciers_R23p2-5.5km'!AP227</f>
        <v>-48.703801399999982</v>
      </c>
      <c r="AQ227" s="170">
        <f>AP227+'(3) MB_Glaciers_R23p2-5.5km'!AQ227</f>
        <v>-54.873255799999981</v>
      </c>
      <c r="AR227" s="170">
        <f>AQ227+'(3) MB_Glaciers_R23p2-5.5km'!AR227</f>
        <v>-59.185377799999983</v>
      </c>
      <c r="AS227" s="170">
        <f>AR227+'(3) MB_Glaciers_R23p2-5.5km'!AS227</f>
        <v>-62.623983999999986</v>
      </c>
      <c r="AT227" s="170">
        <f>AS227+'(3) MB_Glaciers_R23p2-5.5km'!AT227</f>
        <v>-68.038103199999981</v>
      </c>
      <c r="AU227" s="170">
        <f>AT227+'(3) MB_Glaciers_R23p2-5.5km'!AU227</f>
        <v>-70.723193599999973</v>
      </c>
      <c r="AV227" s="170">
        <f>AU227+'(3) MB_Glaciers_R23p2-5.5km'!AV227</f>
        <v>-76.003236199999975</v>
      </c>
      <c r="AW227" s="2">
        <f>AV227+'(3) MB_Glaciers_R23p2-5.5km'!AW227</f>
        <v>-80.121842399999977</v>
      </c>
      <c r="BB227" s="2">
        <f>SQRT('(5) year_D_R23p2-5.5km'!BN225^2+'(5) year_D_R23p2-5.5km'!$M225^2)</f>
        <v>5.4246515527780499</v>
      </c>
      <c r="BC227" s="2">
        <f>SQRT(SUMSQ('(3) MB_Glaciers_R23p2-5.5km'!$BD227:BE227))</f>
        <v>7.362241846804392</v>
      </c>
      <c r="BD227" s="2">
        <f>SQRT(SUMSQ('(3) MB_Glaciers_R23p2-5.5km'!$BD227:BF227))</f>
        <v>8.6558627349654778</v>
      </c>
      <c r="BE227" s="2">
        <f>SQRT(SUMSQ('(3) MB_Glaciers_R23p2-5.5km'!$BD227:BG227))</f>
        <v>9.6008458179728109</v>
      </c>
      <c r="BF227" s="2">
        <f>SQRT(SUMSQ('(3) MB_Glaciers_R23p2-5.5km'!$BD227:BH227))</f>
        <v>10.315442825177083</v>
      </c>
      <c r="BG227" s="2">
        <f>SQRT(SUMSQ('(3) MB_Glaciers_R23p2-5.5km'!$BD227:BI227))</f>
        <v>10.867425419317939</v>
      </c>
      <c r="BH227" s="2">
        <f>SQRT(SUMSQ('(3) MB_Glaciers_R23p2-5.5km'!$BD227:BJ227))</f>
        <v>11.296902204049305</v>
      </c>
      <c r="BI227" s="2">
        <f>SQRT(SUMSQ('(3) MB_Glaciers_R23p2-5.5km'!$BD227:BK227))</f>
        <v>11.633042117751881</v>
      </c>
      <c r="BJ227" s="2">
        <f>SQRT(SUMSQ('(3) MB_Glaciers_R23p2-5.5km'!$BD227:BL227))</f>
        <v>11.898361471768668</v>
      </c>
      <c r="BK227" s="2">
        <f>SQRT(SUMSQ('(3) MB_Glaciers_R23p2-5.5km'!$BD227:BM227))</f>
        <v>12.108445983725595</v>
      </c>
      <c r="BL227" s="2">
        <f>SQRT(SUMSQ('(3) MB_Glaciers_R23p2-5.5km'!$BD227:BN227))</f>
        <v>12.278078672010905</v>
      </c>
      <c r="BM227" s="2">
        <f>SQRT(SUMSQ('(3) MB_Glaciers_R23p2-5.5km'!$BD227:BO227))</f>
        <v>12.419993372035087</v>
      </c>
      <c r="BN227" s="2">
        <f>SQRT(SUMSQ('(3) MB_Glaciers_R23p2-5.5km'!$BD227:BP227))</f>
        <v>12.545046343346847</v>
      </c>
      <c r="BO227" s="2">
        <f>SQRT(SUMSQ('(3) MB_Glaciers_R23p2-5.5km'!$BD227:BQ227))</f>
        <v>12.664019174260348</v>
      </c>
      <c r="BP227" s="2">
        <f>SQRT(SUMSQ('(3) MB_Glaciers_R23p2-5.5km'!$BD227:BR227))</f>
        <v>12.791614665295395</v>
      </c>
      <c r="BQ227" s="2">
        <f>SQRT(SUMSQ('(3) MB_Glaciers_R23p2-5.5km'!$BD227:BS227))</f>
        <v>12.931308145539404</v>
      </c>
      <c r="BR227" s="2">
        <f>SQRT(SUMSQ('(3) MB_Glaciers_R23p2-5.5km'!$BD227:BT227))</f>
        <v>13.191303210704367</v>
      </c>
      <c r="BS227" s="2">
        <f>SQRT(SUMSQ('(3) MB_Glaciers_R23p2-5.5km'!$BD227:BU227))</f>
        <v>13.27775401418778</v>
      </c>
      <c r="BT227" s="2">
        <f>SQRT(SUMSQ('(3) MB_Glaciers_R23p2-5.5km'!$BD227:BV227))</f>
        <v>13.366296214207198</v>
      </c>
      <c r="BU227" s="2">
        <f>SQRT(SUMSQ('(3) MB_Glaciers_R23p2-5.5km'!$BD227:BW227))</f>
        <v>13.459509362717688</v>
      </c>
      <c r="BV227" s="2">
        <f>SQRT(SUMSQ('(3) MB_Glaciers_R23p2-5.5km'!$BD227:BX227))</f>
        <v>13.559711596376749</v>
      </c>
      <c r="BW227" s="2">
        <f>SQRT(SUMSQ('(3) MB_Glaciers_R23p2-5.5km'!$BD227:BY227))</f>
        <v>13.66076574500075</v>
      </c>
      <c r="BX227" s="2">
        <f>SQRT(SUMSQ('(3) MB_Glaciers_R23p2-5.5km'!$BD227:BZ227))</f>
        <v>13.756691404312338</v>
      </c>
      <c r="BY227" s="2">
        <f>SQRT(SUMSQ('(3) MB_Glaciers_R23p2-5.5km'!$BD227:CA227))</f>
        <v>13.849774830371965</v>
      </c>
      <c r="BZ227" s="2">
        <f>SQRT(SUMSQ('(3) MB_Glaciers_R23p2-5.5km'!$BD227:CB227))</f>
        <v>13.943406735595488</v>
      </c>
      <c r="CA227" s="2">
        <f>SQRT(SUMSQ('(3) MB_Glaciers_R23p2-5.5km'!$BD227:CC227))</f>
        <v>14.076681767706454</v>
      </c>
      <c r="CB227" s="2">
        <f>SQRT(SUMSQ('(3) MB_Glaciers_R23p2-5.5km'!$BD227:CD227))</f>
        <v>14.209900698311239</v>
      </c>
      <c r="CC227" s="2">
        <f>SQRT(SUMSQ('(3) MB_Glaciers_R23p2-5.5km'!$BD227:CE227))</f>
        <v>14.326318323979525</v>
      </c>
      <c r="CD227" s="2">
        <f>SQRT(SUMSQ('(3) MB_Glaciers_R23p2-5.5km'!$BD227:CF227))</f>
        <v>14.488700174670264</v>
      </c>
      <c r="CE227" s="2">
        <f>SQRT(SUMSQ('(3) MB_Glaciers_R23p2-5.5km'!$BD227:CG227))</f>
        <v>14.631922898603657</v>
      </c>
      <c r="CF227" s="2">
        <f>SQRT(SUMSQ('(3) MB_Glaciers_R23p2-5.5km'!$BD227:CH227))</f>
        <v>14.820257669584704</v>
      </c>
      <c r="CG227" s="2">
        <f>SQRT(SUMSQ('(3) MB_Glaciers_R23p2-5.5km'!$BD227:CI227))</f>
        <v>15.018987771032061</v>
      </c>
      <c r="CH227" s="2">
        <f>SQRT(SUMSQ('(3) MB_Glaciers_R23p2-5.5km'!$BD227:CJ227))</f>
        <v>15.335095870919561</v>
      </c>
      <c r="CI227" s="2">
        <f>SQRT(SUMSQ('(3) MB_Glaciers_R23p2-5.5km'!$BD227:CK227))</f>
        <v>15.661053143750451</v>
      </c>
      <c r="CJ227" s="2">
        <f>SQRT(SUMSQ('(3) MB_Glaciers_R23p2-5.5km'!$BD227:CL227))</f>
        <v>15.892594109480481</v>
      </c>
      <c r="CK227" s="2">
        <f>SQRT(SUMSQ('(3) MB_Glaciers_R23p2-5.5km'!$BD227:CM227))</f>
        <v>16.094033029242055</v>
      </c>
      <c r="CL227" s="2">
        <f>SQRT(SUMSQ('(3) MB_Glaciers_R23p2-5.5km'!$BD227:CN227))</f>
        <v>16.305790129960076</v>
      </c>
      <c r="CM227" s="2">
        <f>SQRT(SUMSQ('(3) MB_Glaciers_R23p2-5.5km'!$BD227:CO227))</f>
        <v>16.499627893969723</v>
      </c>
      <c r="CN227" s="2">
        <f>SQRT(SUMSQ('(3) MB_Glaciers_R23p2-5.5km'!$BD227:CP227))</f>
        <v>16.76167401313025</v>
      </c>
      <c r="CO227" s="2">
        <f>SQRT(SUMSQ('(3) MB_Glaciers_R23p2-5.5km'!$BD227:CQ227))</f>
        <v>17.045629777692053</v>
      </c>
      <c r="CP227" s="2">
        <f>SQRT(SUMSQ('(3) MB_Glaciers_R23p2-5.5km'!$BD227:CR227))</f>
        <v>17.334124318524506</v>
      </c>
      <c r="CQ227" s="2">
        <f>SQRT(SUMSQ('(3) MB_Glaciers_R23p2-5.5km'!$BD227:CS227))</f>
        <v>17.625389701577145</v>
      </c>
      <c r="CR227" s="2">
        <f>SQRT(SUMSQ('(3) MB_Glaciers_R23p2-5.5km'!$BD227:CT227))</f>
        <v>17.889597746250224</v>
      </c>
      <c r="CS227" s="2">
        <f>SQRT(SUMSQ('(3) MB_Glaciers_R23p2-5.5km'!$BD227:CU227))</f>
        <v>18.15154008674466</v>
      </c>
      <c r="CT227" s="2">
        <f>SQRT(SUMSQ('(3) MB_Glaciers_R23p2-5.5km'!$BD227:CV227))</f>
        <v>18.387687598764202</v>
      </c>
      <c r="CU227" s="2">
        <f>SQRT(SUMSQ('(3) MB_Glaciers_R23p2-5.5km'!$BD227:CW227))</f>
        <v>18.645154465035631</v>
      </c>
      <c r="CV227" s="2">
        <f>SQRT(SUMSQ('(3) MB_Glaciers_R23p2-5.5km'!$BD227:CX227))</f>
        <v>18.896202064869478</v>
      </c>
    </row>
    <row r="228" spans="1:100" x14ac:dyDescent="0.2">
      <c r="A228" s="169" t="s">
        <v>66</v>
      </c>
      <c r="B228" s="3" t="s">
        <v>177</v>
      </c>
      <c r="C228" s="170">
        <f>'(3) MB_Glaciers_R23p2-5.5km'!C228</f>
        <v>2.3912389040400006</v>
      </c>
      <c r="D228" s="170">
        <f>C228+'(3) MB_Glaciers_R23p2-5.5km'!D228</f>
        <v>3.002477808080001</v>
      </c>
      <c r="E228" s="170">
        <f>D228+'(3) MB_Glaciers_R23p2-5.5km'!E228</f>
        <v>4.9137167121200012</v>
      </c>
      <c r="F228" s="170">
        <f>E228+'(3) MB_Glaciers_R23p2-5.5km'!F228</f>
        <v>6.0349556161600013</v>
      </c>
      <c r="G228" s="170">
        <f>F228+'(3) MB_Glaciers_R23p2-5.5km'!G228</f>
        <v>7.1361945202000019</v>
      </c>
      <c r="H228" s="170">
        <f>G228+'(3) MB_Glaciers_R23p2-5.5km'!H228</f>
        <v>9.257433424240002</v>
      </c>
      <c r="I228" s="170">
        <f>H228+'(3) MB_Glaciers_R23p2-5.5km'!I228</f>
        <v>11.808672328280002</v>
      </c>
      <c r="J228" s="170">
        <f>I228+'(3) MB_Glaciers_R23p2-5.5km'!J228</f>
        <v>14.349911232320002</v>
      </c>
      <c r="K228" s="170">
        <f>J228+'(3) MB_Glaciers_R23p2-5.5km'!K228</f>
        <v>16.011150136360001</v>
      </c>
      <c r="L228" s="170">
        <f>K228+'(3) MB_Glaciers_R23p2-5.5km'!L228</f>
        <v>15.262389040400002</v>
      </c>
      <c r="M228" s="170">
        <f>L228+'(3) MB_Glaciers_R23p2-5.5km'!M228</f>
        <v>15.403627944440002</v>
      </c>
      <c r="N228" s="170">
        <f>M228+'(3) MB_Glaciers_R23p2-5.5km'!N228</f>
        <v>16.374866848480004</v>
      </c>
      <c r="O228" s="170">
        <f>N228+'(3) MB_Glaciers_R23p2-5.5km'!O228</f>
        <v>17.123355050680004</v>
      </c>
      <c r="P228" s="170">
        <f>O228+'(3) MB_Glaciers_R23p2-5.5km'!P228</f>
        <v>20.432717200120003</v>
      </c>
      <c r="Q228" s="170">
        <f>P228+'(3) MB_Glaciers_R23p2-5.5km'!Q228</f>
        <v>22.050683395320004</v>
      </c>
      <c r="R228" s="170">
        <f>Q228+'(3) MB_Glaciers_R23p2-5.5km'!R228</f>
        <v>22.834643032720003</v>
      </c>
      <c r="S228" s="170">
        <f>R228+'(3) MB_Glaciers_R23p2-5.5km'!S228</f>
        <v>23.881553596720003</v>
      </c>
      <c r="T228" s="170">
        <f>S228+'(3) MB_Glaciers_R23p2-5.5km'!T228</f>
        <v>23.524631911360004</v>
      </c>
      <c r="U228" s="170">
        <f>T228+'(3) MB_Glaciers_R23p2-5.5km'!U228</f>
        <v>24.350571793760004</v>
      </c>
      <c r="V228" s="170">
        <f>U228+'(3) MB_Glaciers_R23p2-5.5km'!V228</f>
        <v>25.907336924600003</v>
      </c>
      <c r="W228" s="170">
        <f>V228+'(3) MB_Glaciers_R23p2-5.5km'!W228</f>
        <v>26.665289316200003</v>
      </c>
      <c r="X228" s="170">
        <f>W228+'(3) MB_Glaciers_R23p2-5.5km'!X228</f>
        <v>28.000417338280002</v>
      </c>
      <c r="Y228" s="170">
        <f>X228+'(3) MB_Glaciers_R23p2-5.5km'!Y228</f>
        <v>30.320691981480003</v>
      </c>
      <c r="Z228" s="170">
        <f>Y228+'(3) MB_Glaciers_R23p2-5.5km'!Z228</f>
        <v>30.121048761080004</v>
      </c>
      <c r="AA228" s="170">
        <f>Z228+'(3) MB_Glaciers_R23p2-5.5km'!AA228</f>
        <v>30.549323707480006</v>
      </c>
      <c r="AB228" s="170">
        <f>AA228+'(3) MB_Glaciers_R23p2-5.5km'!AB228</f>
        <v>31.369520747480006</v>
      </c>
      <c r="AC228" s="170">
        <f>AB228+'(3) MB_Glaciers_R23p2-5.5km'!AC228</f>
        <v>31.947420067480007</v>
      </c>
      <c r="AD228" s="170">
        <f>AC228+'(3) MB_Glaciers_R23p2-5.5km'!AD228</f>
        <v>32.097326168280006</v>
      </c>
      <c r="AE228" s="170">
        <f>AD228+'(3) MB_Glaciers_R23p2-5.5km'!AE228</f>
        <v>32.418060294280004</v>
      </c>
      <c r="AF228" s="170">
        <f>AE228+'(3) MB_Glaciers_R23p2-5.5km'!AF228</f>
        <v>32.614887045640003</v>
      </c>
      <c r="AG228" s="170">
        <f>AF228+'(3) MB_Glaciers_R23p2-5.5km'!AG228</f>
        <v>32.896069664039999</v>
      </c>
      <c r="AH228" s="170">
        <f>AG228+'(3) MB_Glaciers_R23p2-5.5km'!AH228</f>
        <v>36.258042453480002</v>
      </c>
      <c r="AI228" s="170">
        <f>AH228+'(3) MB_Glaciers_R23p2-5.5km'!AI228</f>
        <v>36.29020619728</v>
      </c>
      <c r="AJ228" s="170">
        <f>AI228+'(3) MB_Glaciers_R23p2-5.5km'!AJ228</f>
        <v>35.274488608120002</v>
      </c>
      <c r="AK228" s="170">
        <f>AJ228+'(3) MB_Glaciers_R23p2-5.5km'!AK228</f>
        <v>34.818360198520004</v>
      </c>
      <c r="AL228" s="170">
        <f>AK228+'(3) MB_Glaciers_R23p2-5.5km'!AL228</f>
        <v>34.829943266440004</v>
      </c>
      <c r="AM228" s="170">
        <f>AL228+'(3) MB_Glaciers_R23p2-5.5km'!AM228</f>
        <v>34.431288656280003</v>
      </c>
      <c r="AN228" s="170">
        <f>AM228+'(3) MB_Glaciers_R23p2-5.5km'!AN228</f>
        <v>35.267286653639999</v>
      </c>
      <c r="AO228" s="170">
        <f>AN228+'(3) MB_Glaciers_R23p2-5.5km'!AO228</f>
        <v>36.181603376639998</v>
      </c>
      <c r="AP228" s="170">
        <f>AO228+'(3) MB_Glaciers_R23p2-5.5km'!AP228</f>
        <v>35.931255335639996</v>
      </c>
      <c r="AQ228" s="170">
        <f>AP228+'(3) MB_Glaciers_R23p2-5.5km'!AQ228</f>
        <v>35.826296775639996</v>
      </c>
      <c r="AR228" s="170">
        <f>AQ228+'(3) MB_Glaciers_R23p2-5.5km'!AR228</f>
        <v>37.509449778279993</v>
      </c>
      <c r="AS228" s="170">
        <f>AR228+'(3) MB_Glaciers_R23p2-5.5km'!AS228</f>
        <v>38.847861652679995</v>
      </c>
      <c r="AT228" s="170">
        <f>AS228+'(3) MB_Glaciers_R23p2-5.5km'!AT228</f>
        <v>38.950069489199997</v>
      </c>
      <c r="AU228" s="170">
        <f>AT228+'(3) MB_Glaciers_R23p2-5.5km'!AU228</f>
        <v>40.710238164079996</v>
      </c>
      <c r="AV228" s="170">
        <f>AU228+'(3) MB_Glaciers_R23p2-5.5km'!AV228</f>
        <v>40.943161520079997</v>
      </c>
      <c r="AW228" s="2">
        <f>AV228+'(3) MB_Glaciers_R23p2-5.5km'!AW228</f>
        <v>42.323933354479998</v>
      </c>
      <c r="BB228" s="2">
        <f>SQRT('(5) year_D_R23p2-5.5km'!BN226^2+'(5) year_D_R23p2-5.5km'!$M226^2)</f>
        <v>4.1702386894446377</v>
      </c>
      <c r="BC228" s="2">
        <f>SQRT(SUMSQ('(3) MB_Glaciers_R23p2-5.5km'!$BD228:BE228))</f>
        <v>5.6325959620104333</v>
      </c>
      <c r="BD228" s="2">
        <f>SQRT(SUMSQ('(3) MB_Glaciers_R23p2-5.5km'!$BD228:BF228))</f>
        <v>6.5892722361247822</v>
      </c>
      <c r="BE228" s="2">
        <f>SQRT(SUMSQ('(3) MB_Glaciers_R23p2-5.5km'!$BD228:BG228))</f>
        <v>7.2693041290921023</v>
      </c>
      <c r="BF228" s="2">
        <f>SQRT(SUMSQ('(3) MB_Glaciers_R23p2-5.5km'!$BD228:BH228))</f>
        <v>7.7677238308691843</v>
      </c>
      <c r="BG228" s="2">
        <f>SQRT(SUMSQ('(3) MB_Glaciers_R23p2-5.5km'!$BD228:BI228))</f>
        <v>8.136763521118711</v>
      </c>
      <c r="BH228" s="2">
        <f>SQRT(SUMSQ('(3) MB_Glaciers_R23p2-5.5km'!$BD228:BJ228))</f>
        <v>8.4085764604489306</v>
      </c>
      <c r="BI228" s="2">
        <f>SQRT(SUMSQ('(3) MB_Glaciers_R23p2-5.5km'!$BD228:BK228))</f>
        <v>8.6066728233927741</v>
      </c>
      <c r="BJ228" s="2">
        <f>SQRT(SUMSQ('(3) MB_Glaciers_R23p2-5.5km'!$BD228:BL228))</f>
        <v>8.7484267230021384</v>
      </c>
      <c r="BK228" s="2">
        <f>SQRT(SUMSQ('(3) MB_Glaciers_R23p2-5.5km'!$BD228:BM228))</f>
        <v>8.8472017846321869</v>
      </c>
      <c r="BL228" s="2">
        <f>SQRT(SUMSQ('(3) MB_Glaciers_R23p2-5.5km'!$BD228:BN228))</f>
        <v>8.913545064156569</v>
      </c>
      <c r="BM228" s="2">
        <f>SQRT(SUMSQ('(3) MB_Glaciers_R23p2-5.5km'!$BD228:BO228))</f>
        <v>8.9567441507941759</v>
      </c>
      <c r="BN228" s="2">
        <f>SQRT(SUMSQ('(3) MB_Glaciers_R23p2-5.5km'!$BD228:BP228))</f>
        <v>8.9851258512803138</v>
      </c>
      <c r="BO228" s="2">
        <f>SQRT(SUMSQ('(3) MB_Glaciers_R23p2-5.5km'!$BD228:BQ228))</f>
        <v>9.008105551813907</v>
      </c>
      <c r="BP228" s="2">
        <f>SQRT(SUMSQ('(3) MB_Glaciers_R23p2-5.5km'!$BD228:BR228))</f>
        <v>9.0360196006937414</v>
      </c>
      <c r="BQ228" s="2">
        <f>SQRT(SUMSQ('(3) MB_Glaciers_R23p2-5.5km'!$BD228:BS228))</f>
        <v>9.06200548922574</v>
      </c>
      <c r="BR228" s="2">
        <f>SQRT(SUMSQ('(3) MB_Glaciers_R23p2-5.5km'!$BD228:BT228))</f>
        <v>9.0883220199343722</v>
      </c>
      <c r="BS228" s="2">
        <f>SQRT(SUMSQ('(3) MB_Glaciers_R23p2-5.5km'!$BD228:BU228))</f>
        <v>9.1175691864446655</v>
      </c>
      <c r="BT228" s="2">
        <f>SQRT(SUMSQ('(3) MB_Glaciers_R23p2-5.5km'!$BD228:BV228))</f>
        <v>9.1654742647141934</v>
      </c>
      <c r="BU228" s="2">
        <f>SQRT(SUMSQ('(3) MB_Glaciers_R23p2-5.5km'!$BD228:BW228))</f>
        <v>9.2106534882880968</v>
      </c>
      <c r="BV228" s="2">
        <f>SQRT(SUMSQ('(3) MB_Glaciers_R23p2-5.5km'!$BD228:BX228))</f>
        <v>9.2525400019040553</v>
      </c>
      <c r="BW228" s="2">
        <f>SQRT(SUMSQ('(3) MB_Glaciers_R23p2-5.5km'!$BD228:BY228))</f>
        <v>10.070087027638918</v>
      </c>
      <c r="BX228" s="2">
        <f>SQRT(SUMSQ('(3) MB_Glaciers_R23p2-5.5km'!$BD228:BZ228))</f>
        <v>10.833466935620669</v>
      </c>
      <c r="BY228" s="2">
        <f>SQRT(SUMSQ('(3) MB_Glaciers_R23p2-5.5km'!$BD228:CA228))</f>
        <v>11.552035249387401</v>
      </c>
      <c r="BZ228" s="2">
        <f>SQRT(SUMSQ('(3) MB_Glaciers_R23p2-5.5km'!$BD228:CB228))</f>
        <v>11.643275446890479</v>
      </c>
      <c r="CA228" s="2">
        <f>SQRT(SUMSQ('(3) MB_Glaciers_R23p2-5.5km'!$BD228:CC228))</f>
        <v>11.73598709785985</v>
      </c>
      <c r="CB228" s="2">
        <f>SQRT(SUMSQ('(3) MB_Glaciers_R23p2-5.5km'!$BD228:CD228))</f>
        <v>11.836429188148843</v>
      </c>
      <c r="CC228" s="2">
        <f>SQRT(SUMSQ('(3) MB_Glaciers_R23p2-5.5km'!$BD228:CE228))</f>
        <v>11.932722202893418</v>
      </c>
      <c r="CD228" s="2">
        <f>SQRT(SUMSQ('(3) MB_Glaciers_R23p2-5.5km'!$BD228:CF228))</f>
        <v>12.045506151818893</v>
      </c>
      <c r="CE228" s="2">
        <f>SQRT(SUMSQ('(3) MB_Glaciers_R23p2-5.5km'!$BD228:CG228))</f>
        <v>12.163439736453096</v>
      </c>
      <c r="CF228" s="2">
        <f>SQRT(SUMSQ('(3) MB_Glaciers_R23p2-5.5km'!$BD228:CH228))</f>
        <v>12.305940584178721</v>
      </c>
      <c r="CG228" s="2">
        <f>SQRT(SUMSQ('(3) MB_Glaciers_R23p2-5.5km'!$BD228:CI228))</f>
        <v>12.323691595844423</v>
      </c>
      <c r="CH228" s="2">
        <f>SQRT(SUMSQ('(3) MB_Glaciers_R23p2-5.5km'!$BD228:CJ228))</f>
        <v>12.345493805819199</v>
      </c>
      <c r="CI228" s="2">
        <f>SQRT(SUMSQ('(3) MB_Glaciers_R23p2-5.5km'!$BD228:CK228))</f>
        <v>12.367241630065482</v>
      </c>
      <c r="CJ228" s="2">
        <f>SQRT(SUMSQ('(3) MB_Glaciers_R23p2-5.5km'!$BD228:CL228))</f>
        <v>12.389850490458127</v>
      </c>
      <c r="CK228" s="2">
        <f>SQRT(SUMSQ('(3) MB_Glaciers_R23p2-5.5km'!$BD228:CM228))</f>
        <v>12.414956246453526</v>
      </c>
      <c r="CL228" s="2">
        <f>SQRT(SUMSQ('(3) MB_Glaciers_R23p2-5.5km'!$BD228:CN228))</f>
        <v>12.458828826558818</v>
      </c>
      <c r="CM228" s="2">
        <f>SQRT(SUMSQ('(3) MB_Glaciers_R23p2-5.5km'!$BD228:CO228))</f>
        <v>12.500963141454388</v>
      </c>
      <c r="CN228" s="2">
        <f>SQRT(SUMSQ('(3) MB_Glaciers_R23p2-5.5km'!$BD228:CP228))</f>
        <v>12.543933286347805</v>
      </c>
      <c r="CO228" s="2">
        <f>SQRT(SUMSQ('(3) MB_Glaciers_R23p2-5.5km'!$BD228:CQ228))</f>
        <v>12.582601172080857</v>
      </c>
      <c r="CP228" s="2">
        <f>SQRT(SUMSQ('(3) MB_Glaciers_R23p2-5.5km'!$BD228:CR228))</f>
        <v>12.61882096060285</v>
      </c>
      <c r="CQ228" s="2">
        <f>SQRT(SUMSQ('(3) MB_Glaciers_R23p2-5.5km'!$BD228:CS228))</f>
        <v>12.65022390744762</v>
      </c>
      <c r="CR228" s="2">
        <f>SQRT(SUMSQ('(3) MB_Glaciers_R23p2-5.5km'!$BD228:CT228))</f>
        <v>12.685903190274084</v>
      </c>
      <c r="CS228" s="2">
        <f>SQRT(SUMSQ('(3) MB_Glaciers_R23p2-5.5km'!$BD228:CU228))</f>
        <v>12.716140515832205</v>
      </c>
      <c r="CT228" s="2">
        <f>SQRT(SUMSQ('(3) MB_Glaciers_R23p2-5.5km'!$BD228:CV228))</f>
        <v>12.747179388615409</v>
      </c>
      <c r="CU228" s="2">
        <f>SQRT(SUMSQ('(3) MB_Glaciers_R23p2-5.5km'!$BD228:CW228))</f>
        <v>12.77496426837094</v>
      </c>
      <c r="CV228" s="2">
        <f>SQRT(SUMSQ('(3) MB_Glaciers_R23p2-5.5km'!$BD228:CX228))</f>
        <v>12.802537226962437</v>
      </c>
    </row>
    <row r="229" spans="1:100" x14ac:dyDescent="0.2">
      <c r="A229" s="169" t="s">
        <v>162</v>
      </c>
      <c r="B229" s="3" t="s">
        <v>177</v>
      </c>
      <c r="C229" s="170">
        <f>'(3) MB_Glaciers_R23p2-5.5km'!C229</f>
        <v>0.3731000000000001</v>
      </c>
      <c r="D229" s="170">
        <f>C229+'(3) MB_Glaciers_R23p2-5.5km'!D229</f>
        <v>0.3862000000000001</v>
      </c>
      <c r="E229" s="170">
        <f>D229+'(3) MB_Glaciers_R23p2-5.5km'!E229</f>
        <v>0.47930000000000017</v>
      </c>
      <c r="F229" s="170">
        <f>E229+'(3) MB_Glaciers_R23p2-5.5km'!F229</f>
        <v>0.57240000000000024</v>
      </c>
      <c r="G229" s="170">
        <f>F229+'(3) MB_Glaciers_R23p2-5.5km'!G229</f>
        <v>0.34550000000000031</v>
      </c>
      <c r="H229" s="170">
        <f>G229+'(3) MB_Glaciers_R23p2-5.5km'!H229</f>
        <v>0.63860000000000028</v>
      </c>
      <c r="I229" s="170">
        <f>H229+'(3) MB_Glaciers_R23p2-5.5km'!I229</f>
        <v>1.0317000000000003</v>
      </c>
      <c r="J229" s="170">
        <f>I229+'(3) MB_Glaciers_R23p2-5.5km'!J229</f>
        <v>1.3648000000000002</v>
      </c>
      <c r="K229" s="170">
        <f>J229+'(3) MB_Glaciers_R23p2-5.5km'!K229</f>
        <v>1.4779000000000004</v>
      </c>
      <c r="L229" s="170">
        <f>K229+'(3) MB_Glaciers_R23p2-5.5km'!L229</f>
        <v>0.91100000000000048</v>
      </c>
      <c r="M229" s="170">
        <f>L229+'(3) MB_Glaciers_R23p2-5.5km'!M229</f>
        <v>0.47410000000000052</v>
      </c>
      <c r="N229" s="170">
        <f>M229+'(3) MB_Glaciers_R23p2-5.5km'!N229</f>
        <v>0.36720000000000058</v>
      </c>
      <c r="O229" s="170">
        <f>N229+'(3) MB_Glaciers_R23p2-5.5km'!O229</f>
        <v>0.21030000000000065</v>
      </c>
      <c r="P229" s="170">
        <f>O229+'(3) MB_Glaciers_R23p2-5.5km'!P229</f>
        <v>0.61340000000000061</v>
      </c>
      <c r="Q229" s="170">
        <f>P229+'(3) MB_Glaciers_R23p2-5.5km'!Q229</f>
        <v>0.8465000000000007</v>
      </c>
      <c r="R229" s="170">
        <f>Q229+'(3) MB_Glaciers_R23p2-5.5km'!R229</f>
        <v>0.86960000000000071</v>
      </c>
      <c r="S229" s="170">
        <f>R229+'(3) MB_Glaciers_R23p2-5.5km'!S229</f>
        <v>0.79270000000000074</v>
      </c>
      <c r="T229" s="170">
        <f>S229+'(3) MB_Glaciers_R23p2-5.5km'!T229</f>
        <v>0.27580000000000082</v>
      </c>
      <c r="U229" s="170">
        <f>T229+'(3) MB_Glaciers_R23p2-5.5km'!U229</f>
        <v>3.8900000000000878E-2</v>
      </c>
      <c r="V229" s="170">
        <f>U229+'(3) MB_Glaciers_R23p2-5.5km'!V229</f>
        <v>-7.799999999999907E-2</v>
      </c>
      <c r="W229" s="170">
        <f>V229+'(3) MB_Glaciers_R23p2-5.5km'!W229</f>
        <v>-0.26489999999999903</v>
      </c>
      <c r="X229" s="170">
        <f>W229+'(3) MB_Glaciers_R23p2-5.5km'!X229</f>
        <v>-0.38179999999999897</v>
      </c>
      <c r="Y229" s="170">
        <f>X229+'(3) MB_Glaciers_R23p2-5.5km'!Y229</f>
        <v>-0.50869999999999893</v>
      </c>
      <c r="Z229" s="170">
        <f>Y229+'(3) MB_Glaciers_R23p2-5.5km'!Z229</f>
        <v>-1.085599999999999</v>
      </c>
      <c r="AA229" s="170">
        <f>Z229+'(3) MB_Glaciers_R23p2-5.5km'!AA229</f>
        <v>-1.462499999999999</v>
      </c>
      <c r="AB229" s="170">
        <f>AA229+'(3) MB_Glaciers_R23p2-5.5km'!AB229</f>
        <v>-1.519399999999999</v>
      </c>
      <c r="AC229" s="170">
        <f>AB229+'(3) MB_Glaciers_R23p2-5.5km'!AC229</f>
        <v>-1.5862999999999989</v>
      </c>
      <c r="AD229" s="170">
        <f>AC229+'(3) MB_Glaciers_R23p2-5.5km'!AD229</f>
        <v>-1.8831999999999989</v>
      </c>
      <c r="AE229" s="170">
        <f>AD229+'(3) MB_Glaciers_R23p2-5.5km'!AE229</f>
        <v>-2.1500999999999988</v>
      </c>
      <c r="AF229" s="170">
        <f>AE229+'(3) MB_Glaciers_R23p2-5.5km'!AF229</f>
        <v>-2.6169999999999987</v>
      </c>
      <c r="AG229" s="170">
        <f>AF229+'(3) MB_Glaciers_R23p2-5.5km'!AG229</f>
        <v>-2.8538999999999985</v>
      </c>
      <c r="AH229" s="170">
        <f>AG229+'(3) MB_Glaciers_R23p2-5.5km'!AH229</f>
        <v>-2.2607999999999988</v>
      </c>
      <c r="AI229" s="170">
        <f>AH229+'(3) MB_Glaciers_R23p2-5.5km'!AI229</f>
        <v>-2.7376999999999989</v>
      </c>
      <c r="AJ229" s="170">
        <f>AI229+'(3) MB_Glaciers_R23p2-5.5km'!AJ229</f>
        <v>-3.404599999999999</v>
      </c>
      <c r="AK229" s="170">
        <f>AJ229+'(3) MB_Glaciers_R23p2-5.5km'!AK229</f>
        <v>-3.9814999999999987</v>
      </c>
      <c r="AL229" s="170">
        <f>AK229+'(3) MB_Glaciers_R23p2-5.5km'!AL229</f>
        <v>-4.468399999999999</v>
      </c>
      <c r="AM229" s="170">
        <f>AL229+'(3) MB_Glaciers_R23p2-5.5km'!AM229</f>
        <v>-4.9752999999999989</v>
      </c>
      <c r="AN229" s="170">
        <f>AM229+'(3) MB_Glaciers_R23p2-5.5km'!AN229</f>
        <v>-5.2621999999999991</v>
      </c>
      <c r="AO229" s="170">
        <f>AN229+'(3) MB_Glaciers_R23p2-5.5km'!AO229</f>
        <v>-5.3690999999999987</v>
      </c>
      <c r="AP229" s="170">
        <f>AO229+'(3) MB_Glaciers_R23p2-5.5km'!AP229</f>
        <v>-6.1159999999999988</v>
      </c>
      <c r="AQ229" s="170">
        <f>AP229+'(3) MB_Glaciers_R23p2-5.5km'!AQ229</f>
        <v>-6.6428999999999991</v>
      </c>
      <c r="AR229" s="170">
        <f>AQ229+'(3) MB_Glaciers_R23p2-5.5km'!AR229</f>
        <v>-6.7197999999999993</v>
      </c>
      <c r="AS229" s="170">
        <f>AR229+'(3) MB_Glaciers_R23p2-5.5km'!AS229</f>
        <v>-6.6866999999999992</v>
      </c>
      <c r="AT229" s="170">
        <f>AS229+'(3) MB_Glaciers_R23p2-5.5km'!AT229</f>
        <v>-7.0635999999999992</v>
      </c>
      <c r="AU229" s="170">
        <f>AT229+'(3) MB_Glaciers_R23p2-5.5km'!AU229</f>
        <v>-7.1104999999999992</v>
      </c>
      <c r="AV229" s="170">
        <f>AU229+'(3) MB_Glaciers_R23p2-5.5km'!AV229</f>
        <v>-7.4573999999999989</v>
      </c>
      <c r="AW229" s="2">
        <f>AV229+'(3) MB_Glaciers_R23p2-5.5km'!AW229</f>
        <v>-7.5942999999999987</v>
      </c>
      <c r="BB229" s="2">
        <f>SQRT('(5) year_D_R23p2-5.5km'!BN227^2+'(5) year_D_R23p2-5.5km'!$M227^2)</f>
        <v>0.17284266170448342</v>
      </c>
      <c r="BC229" s="2">
        <f>SQRT(SUMSQ('(3) MB_Glaciers_R23p2-5.5km'!$BD229:BE229))</f>
        <v>0.24443643633914525</v>
      </c>
      <c r="BD229" s="2">
        <f>SQRT(SUMSQ('(3) MB_Glaciers_R23p2-5.5km'!$BD229:BF229))</f>
        <v>0.29937227178760478</v>
      </c>
      <c r="BE229" s="2">
        <f>SQRT(SUMSQ('(3) MB_Glaciers_R23p2-5.5km'!$BD229:BG229))</f>
        <v>0.34568532340896685</v>
      </c>
      <c r="BF229" s="2">
        <f>SQRT(SUMSQ('(3) MB_Glaciers_R23p2-5.5km'!$BD229:BH229))</f>
        <v>0.38648794098322459</v>
      </c>
      <c r="BG229" s="2">
        <f>SQRT(SUMSQ('(3) MB_Glaciers_R23p2-5.5km'!$BD229:BI229))</f>
        <v>0.42337632696047495</v>
      </c>
      <c r="BH229" s="2">
        <f>SQRT(SUMSQ('(3) MB_Glaciers_R23p2-5.5km'!$BD229:BJ229))</f>
        <v>0.45729869881253049</v>
      </c>
      <c r="BI229" s="2">
        <f>SQRT(SUMSQ('(3) MB_Glaciers_R23p2-5.5km'!$BD229:BK229))</f>
        <v>0.48887287267829044</v>
      </c>
      <c r="BJ229" s="2">
        <f>SQRT(SUMSQ('(3) MB_Glaciers_R23p2-5.5km'!$BD229:BL229))</f>
        <v>0.51852798511345033</v>
      </c>
      <c r="BK229" s="2">
        <f>SQRT(SUMSQ('(3) MB_Glaciers_R23p2-5.5km'!$BD229:BM229))</f>
        <v>0.54657648783212853</v>
      </c>
      <c r="BL229" s="2">
        <f>SQRT(SUMSQ('(3) MB_Glaciers_R23p2-5.5km'!$BD229:BN229))</f>
        <v>0.57325425664010166</v>
      </c>
      <c r="BM229" s="2">
        <f>SQRT(SUMSQ('(3) MB_Glaciers_R23p2-5.5km'!$BD229:BO229))</f>
        <v>0.59874454357520956</v>
      </c>
      <c r="BN229" s="2">
        <f>SQRT(SUMSQ('(3) MB_Glaciers_R23p2-5.5km'!$BD229:BP229))</f>
        <v>0.62319307936319102</v>
      </c>
      <c r="BO229" s="2">
        <f>SQRT(SUMSQ('(3) MB_Glaciers_R23p2-5.5km'!$BD229:BQ229))</f>
        <v>0.64671802191624983</v>
      </c>
      <c r="BP229" s="2">
        <f>SQRT(SUMSQ('(3) MB_Glaciers_R23p2-5.5km'!$BD229:BR229))</f>
        <v>0.66941675029562675</v>
      </c>
      <c r="BQ229" s="2">
        <f>SQRT(SUMSQ('(3) MB_Glaciers_R23p2-5.5km'!$BD229:BS229))</f>
        <v>0.6913706468179337</v>
      </c>
      <c r="BR229" s="2">
        <f>SQRT(SUMSQ('(3) MB_Glaciers_R23p2-5.5km'!$BD229:BT229))</f>
        <v>0.71264855082048584</v>
      </c>
      <c r="BS229" s="2">
        <f>SQRT(SUMSQ('(3) MB_Glaciers_R23p2-5.5km'!$BD229:BU229))</f>
        <v>0.73330930901743574</v>
      </c>
      <c r="BT229" s="2">
        <f>SQRT(SUMSQ('(3) MB_Glaciers_R23p2-5.5km'!$BD229:BV229))</f>
        <v>0.7534036955024308</v>
      </c>
      <c r="BU229" s="2">
        <f>SQRT(SUMSQ('(3) MB_Glaciers_R23p2-5.5km'!$BD229:BW229))</f>
        <v>0.77297588196644917</v>
      </c>
      <c r="BV229" s="2">
        <f>SQRT(SUMSQ('(3) MB_Glaciers_R23p2-5.5km'!$BD229:BX229))</f>
        <v>0.79206458057844031</v>
      </c>
      <c r="BW229" s="2">
        <f>SQRT(SUMSQ('(3) MB_Glaciers_R23p2-5.5km'!$BD229:BY229))</f>
        <v>0.81070394442853855</v>
      </c>
      <c r="BX229" s="2">
        <f>SQRT(SUMSQ('(3) MB_Glaciers_R23p2-5.5km'!$BD229:BZ229))</f>
        <v>0.8289242855756378</v>
      </c>
      <c r="BY229" s="2">
        <f>SQRT(SUMSQ('(3) MB_Glaciers_R23p2-5.5km'!$BD229:CA229))</f>
        <v>0.84675265392094989</v>
      </c>
      <c r="BZ229" s="2">
        <f>SQRT(SUMSQ('(3) MB_Glaciers_R23p2-5.5km'!$BD229:CB229))</f>
        <v>0.86421330852241707</v>
      </c>
      <c r="CA229" s="2">
        <f>SQRT(SUMSQ('(3) MB_Glaciers_R23p2-5.5km'!$BD229:CC229))</f>
        <v>0.88132810481247725</v>
      </c>
      <c r="CB229" s="2">
        <f>SQRT(SUMSQ('(3) MB_Glaciers_R23p2-5.5km'!$BD229:CD229))</f>
        <v>0.89811681536281429</v>
      </c>
      <c r="CC229" s="2">
        <f>SQRT(SUMSQ('(3) MB_Glaciers_R23p2-5.5km'!$BD229:CE229))</f>
        <v>0.91459739762506098</v>
      </c>
      <c r="CD229" s="2">
        <f>SQRT(SUMSQ('(3) MB_Glaciers_R23p2-5.5km'!$BD229:CF229))</f>
        <v>0.93078621898243874</v>
      </c>
      <c r="CE229" s="2">
        <f>SQRT(SUMSQ('(3) MB_Glaciers_R23p2-5.5km'!$BD229:CG229))</f>
        <v>0.94669824714779893</v>
      </c>
      <c r="CF229" s="2">
        <f>SQRT(SUMSQ('(3) MB_Glaciers_R23p2-5.5km'!$BD229:CH229))</f>
        <v>0.96234721221490815</v>
      </c>
      <c r="CG229" s="2">
        <f>SQRT(SUMSQ('(3) MB_Glaciers_R23p2-5.5km'!$BD229:CI229))</f>
        <v>0.97774574535658088</v>
      </c>
      <c r="CH229" s="2">
        <f>SQRT(SUMSQ('(3) MB_Glaciers_R23p2-5.5km'!$BD229:CJ229))</f>
        <v>0.99290549815578444</v>
      </c>
      <c r="CI229" s="2">
        <f>SQRT(SUMSQ('(3) MB_Glaciers_R23p2-5.5km'!$BD229:CK229))</f>
        <v>1.0078372457758629</v>
      </c>
      <c r="CJ229" s="2">
        <f>SQRT(SUMSQ('(3) MB_Glaciers_R23p2-5.5km'!$BD229:CL229))</f>
        <v>1.0225509765670207</v>
      </c>
      <c r="CK229" s="2">
        <f>SQRT(SUMSQ('(3) MB_Glaciers_R23p2-5.5km'!$BD229:CM229))</f>
        <v>1.0370559702269007</v>
      </c>
      <c r="CL229" s="2">
        <f>SQRT(SUMSQ('(3) MB_Glaciers_R23p2-5.5km'!$BD229:CN229))</f>
        <v>1.0513608662530429</v>
      </c>
      <c r="CM229" s="2">
        <f>SQRT(SUMSQ('(3) MB_Glaciers_R23p2-5.5km'!$BD229:CO229))</f>
        <v>1.0654737241215475</v>
      </c>
      <c r="CN229" s="2">
        <f>SQRT(SUMSQ('(3) MB_Glaciers_R23p2-5.5km'!$BD229:CP229))</f>
        <v>1.0794020763823506</v>
      </c>
      <c r="CO229" s="2">
        <f>SQRT(SUMSQ('(3) MB_Glaciers_R23p2-5.5km'!$BD229:CQ229))</f>
        <v>1.0931529756642575</v>
      </c>
      <c r="CP229" s="2">
        <f>SQRT(SUMSQ('(3) MB_Glaciers_R23p2-5.5km'!$BD229:CR229))</f>
        <v>1.1067330364223846</v>
      </c>
      <c r="CQ229" s="2">
        <f>SQRT(SUMSQ('(3) MB_Glaciers_R23p2-5.5km'!$BD229:CS229))</f>
        <v>1.1201484721293877</v>
      </c>
      <c r="CR229" s="2">
        <f>SQRT(SUMSQ('(3) MB_Glaciers_R23p2-5.5km'!$BD229:CT229))</f>
        <v>1.1334051285038782</v>
      </c>
      <c r="CS229" s="2">
        <f>SQRT(SUMSQ('(3) MB_Glaciers_R23p2-5.5km'!$BD229:CU229))</f>
        <v>1.1465085132802038</v>
      </c>
      <c r="CT229" s="2">
        <f>SQRT(SUMSQ('(3) MB_Glaciers_R23p2-5.5km'!$BD229:CV229))</f>
        <v>1.1594638229496743</v>
      </c>
      <c r="CU229" s="2">
        <f>SQRT(SUMSQ('(3) MB_Glaciers_R23p2-5.5km'!$BD229:CW229))</f>
        <v>1.1722759668414959</v>
      </c>
      <c r="CV229" s="2">
        <f>SQRT(SUMSQ('(3) MB_Glaciers_R23p2-5.5km'!$BD229:CX229))</f>
        <v>1.1849495888599038</v>
      </c>
    </row>
    <row r="230" spans="1:100" x14ac:dyDescent="0.2">
      <c r="A230" s="207" t="s">
        <v>163</v>
      </c>
      <c r="B230" s="54" t="s">
        <v>177</v>
      </c>
      <c r="C230" s="208">
        <f>'(3) MB_Glaciers_R23p2-5.5km'!C230</f>
        <v>0.3540317079999995</v>
      </c>
      <c r="D230" s="208">
        <f>C230+'(3) MB_Glaciers_R23p2-5.5km'!D230</f>
        <v>-0.44193658400000047</v>
      </c>
      <c r="E230" s="208">
        <f>D230+'(3) MB_Glaciers_R23p2-5.5km'!E230</f>
        <v>-5.7904876000000716E-2</v>
      </c>
      <c r="F230" s="208">
        <f>E230+'(3) MB_Glaciers_R23p2-5.5km'!F230</f>
        <v>-0.80387316800000086</v>
      </c>
      <c r="G230" s="208">
        <f>F230+'(3) MB_Glaciers_R23p2-5.5km'!G230</f>
        <v>-1.2898414600000008</v>
      </c>
      <c r="H230" s="208">
        <f>G230+'(3) MB_Glaciers_R23p2-5.5km'!H230</f>
        <v>-1.0558097520000005</v>
      </c>
      <c r="I230" s="208">
        <f>H230+'(3) MB_Glaciers_R23p2-5.5km'!I230</f>
        <v>-0.45177804400000099</v>
      </c>
      <c r="J230" s="208">
        <f>I230+'(3) MB_Glaciers_R23p2-5.5km'!J230</f>
        <v>0.52225366399999862</v>
      </c>
      <c r="K230" s="208">
        <f>J230+'(3) MB_Glaciers_R23p2-5.5km'!K230</f>
        <v>0.95628537199999819</v>
      </c>
      <c r="L230" s="208">
        <f>K230+'(3) MB_Glaciers_R23p2-5.5km'!L230</f>
        <v>-1.1096829200000018</v>
      </c>
      <c r="M230" s="208">
        <f>L230+'(3) MB_Glaciers_R23p2-5.5km'!M230</f>
        <v>-2.3356512120000019</v>
      </c>
      <c r="N230" s="208">
        <f>M230+'(3) MB_Glaciers_R23p2-5.5km'!N230</f>
        <v>-2.7016195040000022</v>
      </c>
      <c r="O230" s="208">
        <f>N230+'(3) MB_Glaciers_R23p2-5.5km'!O230</f>
        <v>-3.6660248975000012</v>
      </c>
      <c r="P230" s="208">
        <f>O230+'(3) MB_Glaciers_R23p2-5.5km'!P230</f>
        <v>-2.068867392500001</v>
      </c>
      <c r="Q230" s="208">
        <f>P230+'(3) MB_Glaciers_R23p2-5.5km'!Q230</f>
        <v>-1.7272160720799996</v>
      </c>
      <c r="R230" s="208">
        <f>Q230+'(3) MB_Glaciers_R23p2-5.5km'!R230</f>
        <v>-2.5852894820799985</v>
      </c>
      <c r="S230" s="208">
        <f>R230+'(3) MB_Glaciers_R23p2-5.5km'!S230</f>
        <v>-3.4562769020799986</v>
      </c>
      <c r="T230" s="208">
        <f>S230+'(3) MB_Glaciers_R23p2-5.5km'!T230</f>
        <v>-5.470559227559999</v>
      </c>
      <c r="U230" s="208">
        <f>T230+'(3) MB_Glaciers_R23p2-5.5km'!U230</f>
        <v>-6.752070515099998</v>
      </c>
      <c r="V230" s="208">
        <f>U230+'(3) MB_Glaciers_R23p2-5.5km'!V230</f>
        <v>-7.5121847041999974</v>
      </c>
      <c r="W230" s="208">
        <f>V230+'(3) MB_Glaciers_R23p2-5.5km'!W230</f>
        <v>-9.0319024190799979</v>
      </c>
      <c r="X230" s="208">
        <f>W230+'(3) MB_Glaciers_R23p2-5.5km'!X230</f>
        <v>-9.8327200348399977</v>
      </c>
      <c r="Y230" s="208">
        <f>X230+'(3) MB_Glaciers_R23p2-5.5km'!Y230</f>
        <v>-9.8633811870799981</v>
      </c>
      <c r="Z230" s="208">
        <f>Y230+'(3) MB_Glaciers_R23p2-5.5km'!Z230</f>
        <v>-12.471301227899998</v>
      </c>
      <c r="AA230" s="208">
        <f>Z230+'(3) MB_Glaciers_R23p2-5.5km'!AA230</f>
        <v>-14.828354387059997</v>
      </c>
      <c r="AB230" s="208">
        <f>AA230+'(3) MB_Glaciers_R23p2-5.5km'!AB230</f>
        <v>-16.730799031049997</v>
      </c>
      <c r="AC230" s="208">
        <f>AB230+'(3) MB_Glaciers_R23p2-5.5km'!AC230</f>
        <v>-19.092514802809998</v>
      </c>
      <c r="AD230" s="208">
        <f>AC230+'(3) MB_Glaciers_R23p2-5.5km'!AD230</f>
        <v>-20.651491161059997</v>
      </c>
      <c r="AE230" s="208">
        <f>AD230+'(3) MB_Glaciers_R23p2-5.5km'!AE230</f>
        <v>-22.527315955619997</v>
      </c>
      <c r="AF230" s="208">
        <f>AE230+'(3) MB_Glaciers_R23p2-5.5km'!AF230</f>
        <v>-24.237139885119998</v>
      </c>
      <c r="AG230" s="208">
        <f>AF230+'(3) MB_Glaciers_R23p2-5.5km'!AG230</f>
        <v>-26.401364546969997</v>
      </c>
      <c r="AH230" s="208">
        <f>AG230+'(3) MB_Glaciers_R23p2-5.5km'!AH230</f>
        <v>-25.620176705849996</v>
      </c>
      <c r="AI230" s="208">
        <f>AH230+'(3) MB_Glaciers_R23p2-5.5km'!AI230</f>
        <v>-28.176848278679994</v>
      </c>
      <c r="AJ230" s="208">
        <f>AI230+'(3) MB_Glaciers_R23p2-5.5km'!AJ230</f>
        <v>-31.927408826079994</v>
      </c>
      <c r="AK230" s="208">
        <f>AJ230+'(3) MB_Glaciers_R23p2-5.5km'!AK230</f>
        <v>-34.874032543679995</v>
      </c>
      <c r="AL230" s="208">
        <f>AK230+'(3) MB_Glaciers_R23p2-5.5km'!AL230</f>
        <v>-37.145951987039993</v>
      </c>
      <c r="AM230" s="208">
        <f>AL230+'(3) MB_Glaciers_R23p2-5.5km'!AM230</f>
        <v>-39.773072467489996</v>
      </c>
      <c r="AN230" s="208">
        <f>AM230+'(3) MB_Glaciers_R23p2-5.5km'!AN230</f>
        <v>-41.396396691619998</v>
      </c>
      <c r="AO230" s="208">
        <f>AN230+'(3) MB_Glaciers_R23p2-5.5km'!AO230</f>
        <v>-42.864016873609998</v>
      </c>
      <c r="AP230" s="208">
        <f>AO230+'(3) MB_Glaciers_R23p2-5.5km'!AP230</f>
        <v>-45.735441422409998</v>
      </c>
      <c r="AQ230" s="208">
        <f>AP230+'(3) MB_Glaciers_R23p2-5.5km'!AQ230</f>
        <v>-48.448235327629995</v>
      </c>
      <c r="AR230" s="208">
        <f>AQ230+'(3) MB_Glaciers_R23p2-5.5km'!AR230</f>
        <v>-49.445548177629995</v>
      </c>
      <c r="AS230" s="208">
        <f>AR230+'(3) MB_Glaciers_R23p2-5.5km'!AS230</f>
        <v>-50.905013995949993</v>
      </c>
      <c r="AT230" s="208">
        <f>AS230+'(3) MB_Glaciers_R23p2-5.5km'!AT230</f>
        <v>-53.379026286989991</v>
      </c>
      <c r="AU230" s="208">
        <f>AT230+'(3) MB_Glaciers_R23p2-5.5km'!AU230</f>
        <v>-54.575946881029992</v>
      </c>
      <c r="AV230" s="208">
        <f>AU230+'(3) MB_Glaciers_R23p2-5.5km'!AV230</f>
        <v>-57.177846644249989</v>
      </c>
      <c r="AW230" s="90">
        <f>AV230+'(3) MB_Glaciers_R23p2-5.5km'!AW230</f>
        <v>-58.937043702789992</v>
      </c>
      <c r="BB230" s="2">
        <f>SQRT('(5) year_D_R23p2-5.5km'!BN228^2+'(5) year_D_R23p2-5.5km'!$M228^2)</f>
        <v>4.4574956726511044</v>
      </c>
      <c r="BC230" s="2">
        <f>SQRT(SUMSQ('(3) MB_Glaciers_R23p2-5.5km'!$BD230:BE230))</f>
        <v>6.0209151054712713</v>
      </c>
      <c r="BD230" s="2">
        <f>SQRT(SUMSQ('(3) MB_Glaciers_R23p2-5.5km'!$BD230:BF230))</f>
        <v>7.0439399835759327</v>
      </c>
      <c r="BE230" s="2">
        <f>SQRT(SUMSQ('(3) MB_Glaciers_R23p2-5.5km'!$BD230:BG230))</f>
        <v>7.7713333635459962</v>
      </c>
      <c r="BF230" s="2">
        <f>SQRT(SUMSQ('(3) MB_Glaciers_R23p2-5.5km'!$BD230:BH230))</f>
        <v>8.3046428364833638</v>
      </c>
      <c r="BG230" s="2">
        <f>SQRT(SUMSQ('(3) MB_Glaciers_R23p2-5.5km'!$BD230:BI230))</f>
        <v>8.6996757082961622</v>
      </c>
      <c r="BH230" s="2">
        <f>SQRT(SUMSQ('(3) MB_Glaciers_R23p2-5.5km'!$BD230:BJ230))</f>
        <v>8.9919456812111846</v>
      </c>
      <c r="BI230" s="2">
        <f>SQRT(SUMSQ('(3) MB_Glaciers_R23p2-5.5km'!$BD230:BK230))</f>
        <v>9.205196154426087</v>
      </c>
      <c r="BJ230" s="2">
        <f>SQRT(SUMSQ('(3) MB_Glaciers_R23p2-5.5km'!$BD230:BL230))</f>
        <v>9.3580254144106423</v>
      </c>
      <c r="BK230" s="2">
        <f>SQRT(SUMSQ('(3) MB_Glaciers_R23p2-5.5km'!$BD230:BM230))</f>
        <v>9.4654226648218884</v>
      </c>
      <c r="BL230" s="2">
        <f>SQRT(SUMSQ('(3) MB_Glaciers_R23p2-5.5km'!$BD230:BN230))</f>
        <v>9.5378478798428912</v>
      </c>
      <c r="BM230" s="2">
        <f>SQRT(SUMSQ('(3) MB_Glaciers_R23p2-5.5km'!$BD230:BO230))</f>
        <v>9.5857187008000189</v>
      </c>
      <c r="BN230" s="2">
        <f>SQRT(SUMSQ('(3) MB_Glaciers_R23p2-5.5km'!$BD230:BP230))</f>
        <v>9.6184971522810105</v>
      </c>
      <c r="BO230" s="2">
        <f>SQRT(SUMSQ('(3) MB_Glaciers_R23p2-5.5km'!$BD230:BQ230))</f>
        <v>9.6455929177417392</v>
      </c>
      <c r="BP230" s="2">
        <f>SQRT(SUMSQ('(3) MB_Glaciers_R23p2-5.5km'!$BD230:BR230))</f>
        <v>9.6772237513268653</v>
      </c>
      <c r="BQ230" s="2">
        <f>SQRT(SUMSQ('(3) MB_Glaciers_R23p2-5.5km'!$BD230:BS230))</f>
        <v>9.7101283256779691</v>
      </c>
      <c r="BR230" s="2">
        <f>SQRT(SUMSQ('(3) MB_Glaciers_R23p2-5.5km'!$BD230:BT230))</f>
        <v>9.7437343245970336</v>
      </c>
      <c r="BS230" s="2">
        <f>SQRT(SUMSQ('(3) MB_Glaciers_R23p2-5.5km'!$BD230:BU230))</f>
        <v>9.8019478248450582</v>
      </c>
      <c r="BT230" s="2">
        <f>SQRT(SUMSQ('(3) MB_Glaciers_R23p2-5.5km'!$BD230:BV230))</f>
        <v>9.8670473247876842</v>
      </c>
      <c r="BU230" s="2">
        <f>SQRT(SUMSQ('(3) MB_Glaciers_R23p2-5.5km'!$BD230:BW230))</f>
        <v>9.9295942677100886</v>
      </c>
      <c r="BV230" s="2">
        <f>SQRT(SUMSQ('(3) MB_Glaciers_R23p2-5.5km'!$BD230:BX230))</f>
        <v>9.9888747474674506</v>
      </c>
      <c r="BW230" s="2">
        <f>SQRT(SUMSQ('(3) MB_Glaciers_R23p2-5.5km'!$BD230:BY230))</f>
        <v>10.076792517653402</v>
      </c>
      <c r="BX230" s="2">
        <f>SQRT(SUMSQ('(3) MB_Glaciers_R23p2-5.5km'!$BD230:BZ230))</f>
        <v>10.169779293382385</v>
      </c>
      <c r="BY230" s="2">
        <f>SQRT(SUMSQ('(3) MB_Glaciers_R23p2-5.5km'!$BD230:CA230))</f>
        <v>10.266626566124962</v>
      </c>
      <c r="BZ230" s="2">
        <f>SQRT(SUMSQ('(3) MB_Glaciers_R23p2-5.5km'!$BD230:CB230))</f>
        <v>10.401472301498043</v>
      </c>
      <c r="CA230" s="2">
        <f>SQRT(SUMSQ('(3) MB_Glaciers_R23p2-5.5km'!$BD230:CC230))</f>
        <v>10.489782009771298</v>
      </c>
      <c r="CB230" s="2">
        <f>SQRT(SUMSQ('(3) MB_Glaciers_R23p2-5.5km'!$BD230:CD230))</f>
        <v>10.603412150358364</v>
      </c>
      <c r="CC230" s="2">
        <f>SQRT(SUMSQ('(3) MB_Glaciers_R23p2-5.5km'!$BD230:CE230))</f>
        <v>10.787971802616838</v>
      </c>
      <c r="CD230" s="2">
        <f>SQRT(SUMSQ('(3) MB_Glaciers_R23p2-5.5km'!$BD230:CF230))</f>
        <v>10.975452815280271</v>
      </c>
      <c r="CE230" s="2">
        <f>SQRT(SUMSQ('(3) MB_Glaciers_R23p2-5.5km'!$BD230:CG230))</f>
        <v>11.172073779385046</v>
      </c>
      <c r="CF230" s="2">
        <f>SQRT(SUMSQ('(3) MB_Glaciers_R23p2-5.5km'!$BD230:CH230))</f>
        <v>11.204390532238746</v>
      </c>
      <c r="CG230" s="2">
        <f>SQRT(SUMSQ('(3) MB_Glaciers_R23p2-5.5km'!$BD230:CI230))</f>
        <v>11.23871011292106</v>
      </c>
      <c r="CH230" s="2">
        <f>SQRT(SUMSQ('(3) MB_Glaciers_R23p2-5.5km'!$BD230:CJ230))</f>
        <v>11.284108011778208</v>
      </c>
      <c r="CI230" s="2">
        <f>SQRT(SUMSQ('(3) MB_Glaciers_R23p2-5.5km'!$BD230:CK230))</f>
        <v>11.330299785801257</v>
      </c>
      <c r="CJ230" s="2">
        <f>SQRT(SUMSQ('(3) MB_Glaciers_R23p2-5.5km'!$BD230:CL230))</f>
        <v>11.372000346972657</v>
      </c>
      <c r="CK230" s="2">
        <f>SQRT(SUMSQ('(3) MB_Glaciers_R23p2-5.5km'!$BD230:CM230))</f>
        <v>11.412863909701951</v>
      </c>
      <c r="CL230" s="2">
        <f>SQRT(SUMSQ('(3) MB_Glaciers_R23p2-5.5km'!$BD230:CN230))</f>
        <v>11.456387303951557</v>
      </c>
      <c r="CM230" s="2">
        <f>SQRT(SUMSQ('(3) MB_Glaciers_R23p2-5.5km'!$BD230:CO230))</f>
        <v>11.505452142772024</v>
      </c>
      <c r="CN230" s="2">
        <f>SQRT(SUMSQ('(3) MB_Glaciers_R23p2-5.5km'!$BD230:CP230))</f>
        <v>11.556872601203896</v>
      </c>
      <c r="CO230" s="2">
        <f>SQRT(SUMSQ('(3) MB_Glaciers_R23p2-5.5km'!$BD230:CQ230))</f>
        <v>11.608057928508893</v>
      </c>
      <c r="CP230" s="2">
        <f>SQRT(SUMSQ('(3) MB_Glaciers_R23p2-5.5km'!$BD230:CR230))</f>
        <v>11.65749127259895</v>
      </c>
      <c r="CQ230" s="2">
        <f>SQRT(SUMSQ('(3) MB_Glaciers_R23p2-5.5km'!$BD230:CS230))</f>
        <v>11.704339633465395</v>
      </c>
      <c r="CR230" s="2">
        <f>SQRT(SUMSQ('(3) MB_Glaciers_R23p2-5.5km'!$BD230:CT230))</f>
        <v>11.757189964838924</v>
      </c>
      <c r="CS230" s="2">
        <f>SQRT(SUMSQ('(3) MB_Glaciers_R23p2-5.5km'!$BD230:CU230))</f>
        <v>11.806209379101677</v>
      </c>
      <c r="CT230" s="2">
        <f>SQRT(SUMSQ('(3) MB_Glaciers_R23p2-5.5km'!$BD230:CV230))</f>
        <v>11.854891498151671</v>
      </c>
      <c r="CU230" s="2">
        <f>SQRT(SUMSQ('(3) MB_Glaciers_R23p2-5.5km'!$BD230:CW230))</f>
        <v>11.907672514654232</v>
      </c>
      <c r="CV230" s="2">
        <f>SQRT(SUMSQ('(3) MB_Glaciers_R23p2-5.5km'!$BD230:CX230))</f>
        <v>11.95895316106016</v>
      </c>
    </row>
    <row r="231" spans="1:100" x14ac:dyDescent="0.2">
      <c r="A231" s="169" t="s">
        <v>262</v>
      </c>
      <c r="B231" s="3" t="s">
        <v>177</v>
      </c>
      <c r="C231" s="170">
        <f>'(3) MB_Glaciers_R23p2-5.5km'!C231</f>
        <v>-0.12516770828799983</v>
      </c>
      <c r="D231" s="170">
        <f>C231+'(3) MB_Glaciers_R23p2-5.5km'!D231</f>
        <v>-0.36033541657599966</v>
      </c>
      <c r="E231" s="170">
        <f>D231+'(3) MB_Glaciers_R23p2-5.5km'!E231</f>
        <v>-0.33550312486399947</v>
      </c>
      <c r="F231" s="170">
        <f>E231+'(3) MB_Glaciers_R23p2-5.5km'!F231</f>
        <v>-0.63067083315199934</v>
      </c>
      <c r="G231" s="170">
        <f>F231+'(3) MB_Glaciers_R23p2-5.5km'!G231</f>
        <v>-0.86583854143999917</v>
      </c>
      <c r="H231" s="170">
        <f>G231+'(3) MB_Glaciers_R23p2-5.5km'!H231</f>
        <v>-0.93100624972799906</v>
      </c>
      <c r="I231" s="170">
        <f>H231+'(3) MB_Glaciers_R23p2-5.5km'!I231</f>
        <v>-0.89617395801599886</v>
      </c>
      <c r="J231" s="170">
        <f>I231+'(3) MB_Glaciers_R23p2-5.5km'!J231</f>
        <v>-0.70134166630399875</v>
      </c>
      <c r="K231" s="170">
        <f>J231+'(3) MB_Glaciers_R23p2-5.5km'!K231</f>
        <v>-0.56650937459199857</v>
      </c>
      <c r="L231" s="170">
        <f>K231+'(3) MB_Glaciers_R23p2-5.5km'!L231</f>
        <v>-1.1116770828799984</v>
      </c>
      <c r="M231" s="170">
        <f>L231+'(3) MB_Glaciers_R23p2-5.5km'!M231</f>
        <v>-1.4768447911679983</v>
      </c>
      <c r="N231" s="170">
        <f>M231+'(3) MB_Glaciers_R23p2-5.5km'!N231</f>
        <v>-1.5620124994559981</v>
      </c>
      <c r="O231" s="170">
        <f>N231+'(3) MB_Glaciers_R23p2-5.5km'!O231</f>
        <v>-1.815519375455998</v>
      </c>
      <c r="P231" s="170">
        <f>O231+'(3) MB_Glaciers_R23p2-5.5km'!P231</f>
        <v>-1.607365419167998</v>
      </c>
      <c r="Q231" s="170">
        <f>P231+'(3) MB_Glaciers_R23p2-5.5km'!Q231</f>
        <v>-1.365991945151998</v>
      </c>
      <c r="R231" s="170">
        <f>Q231+'(3) MB_Glaciers_R23p2-5.5km'!R231</f>
        <v>-1.4705028279679979</v>
      </c>
      <c r="S231" s="170">
        <f>R231+'(3) MB_Glaciers_R23p2-5.5km'!S231</f>
        <v>-1.5903908638719981</v>
      </c>
      <c r="T231" s="170">
        <f>S231+'(3) MB_Glaciers_R23p2-5.5km'!T231</f>
        <v>-1.9550458341119983</v>
      </c>
      <c r="U231" s="170">
        <f>T231+'(3) MB_Glaciers_R23p2-5.5km'!U231</f>
        <v>-2.133904326879998</v>
      </c>
      <c r="V231" s="170">
        <f>U231+'(3) MB_Glaciers_R23p2-5.5km'!V231</f>
        <v>-2.1170954269119981</v>
      </c>
      <c r="W231" s="170">
        <f>V231+'(3) MB_Glaciers_R23p2-5.5km'!W231</f>
        <v>-2.346069470559998</v>
      </c>
      <c r="X231" s="170">
        <f>W231+'(3) MB_Glaciers_R23p2-5.5km'!X231</f>
        <v>-2.252129573567998</v>
      </c>
      <c r="Y231" s="170">
        <f>X231+'(3) MB_Glaciers_R23p2-5.5km'!Y231</f>
        <v>-1.9655221704319978</v>
      </c>
      <c r="Z231" s="170">
        <f>Y231+'(3) MB_Glaciers_R23p2-5.5km'!Z231</f>
        <v>-2.1570313709119979</v>
      </c>
      <c r="AA231" s="170">
        <f>Z231+'(3) MB_Glaciers_R23p2-5.5km'!AA231</f>
        <v>-2.2574412847679981</v>
      </c>
      <c r="AB231" s="170">
        <f>AA231+'(3) MB_Glaciers_R23p2-5.5km'!AB231</f>
        <v>-2.4234123086399983</v>
      </c>
      <c r="AC231" s="170">
        <f>AB231+'(3) MB_Glaciers_R23p2-5.5km'!AC231</f>
        <v>-2.3918108738879984</v>
      </c>
      <c r="AD231" s="170">
        <f>AC231+'(3) MB_Glaciers_R23p2-5.5km'!AD231</f>
        <v>-2.2420354949439982</v>
      </c>
      <c r="AE231" s="170">
        <f>AD231+'(3) MB_Glaciers_R23p2-5.5km'!AE231</f>
        <v>-2.2795443356479983</v>
      </c>
      <c r="AF231" s="170">
        <f>AE231+'(3) MB_Glaciers_R23p2-5.5km'!AF231</f>
        <v>-2.3641539036479982</v>
      </c>
      <c r="AG231" s="170">
        <f>AF231+'(3) MB_Glaciers_R23p2-5.5km'!AG231</f>
        <v>-2.5127668316479981</v>
      </c>
      <c r="AH231" s="170">
        <f>AG231+'(3) MB_Glaciers_R23p2-5.5km'!AH231</f>
        <v>-2.0044267191039982</v>
      </c>
      <c r="AI231" s="170">
        <f>AH231+'(3) MB_Glaciers_R23p2-5.5km'!AI231</f>
        <v>-2.167761107231998</v>
      </c>
      <c r="AJ231" s="170">
        <f>AI231+'(3) MB_Glaciers_R23p2-5.5km'!AJ231</f>
        <v>-2.6806870377919978</v>
      </c>
      <c r="AK231" s="170">
        <f>AJ231+'(3) MB_Glaciers_R23p2-5.5km'!AK231</f>
        <v>-3.082215038943998</v>
      </c>
      <c r="AL231" s="170">
        <f>AK231+'(3) MB_Glaciers_R23p2-5.5km'!AL231</f>
        <v>-3.2909559848639978</v>
      </c>
      <c r="AM231" s="170">
        <f>AL231+'(3) MB_Glaciers_R23p2-5.5km'!AM231</f>
        <v>-3.6507399436479977</v>
      </c>
      <c r="AN231" s="170">
        <f>AM231+'(3) MB_Glaciers_R23p2-5.5km'!AN231</f>
        <v>-3.6319378982079975</v>
      </c>
      <c r="AO231" s="170">
        <f>AN231+'(3) MB_Glaciers_R23p2-5.5km'!AO231</f>
        <v>-3.7161512738879976</v>
      </c>
      <c r="AP231" s="170">
        <f>AO231+'(3) MB_Glaciers_R23p2-5.5km'!AP231</f>
        <v>-4.2638826082879975</v>
      </c>
      <c r="AQ231" s="170">
        <f>AP231+'(3) MB_Glaciers_R23p2-5.5km'!AQ231</f>
        <v>-4.5495711245759978</v>
      </c>
      <c r="AR231" s="170">
        <f>AQ231+'(3) MB_Glaciers_R23p2-5.5km'!AR231</f>
        <v>-4.4645464086719979</v>
      </c>
      <c r="AS231" s="170">
        <f>AR231+'(3) MB_Glaciers_R23p2-5.5km'!AS231</f>
        <v>-4.2816885305919978</v>
      </c>
      <c r="AT231" s="170">
        <f>AS231+'(3) MB_Glaciers_R23p2-5.5km'!AT231</f>
        <v>-4.276725891807998</v>
      </c>
      <c r="AU231" s="170">
        <f>AT231+'(3) MB_Glaciers_R23p2-5.5km'!AU231</f>
        <v>-3.9250355108799981</v>
      </c>
      <c r="AV231" s="170">
        <f>AU231+'(3) MB_Glaciers_R23p2-5.5km'!AV231</f>
        <v>-3.9485579261119979</v>
      </c>
      <c r="AW231" s="2">
        <f>AV231+'(3) MB_Glaciers_R23p2-5.5km'!AW231</f>
        <v>-3.9052134454079979</v>
      </c>
      <c r="BB231" s="2">
        <f>SQRT('(5) year_D_R23p2-5.5km'!BN229^2+'(5) year_D_R23p2-5.5km'!$M229^2)</f>
        <v>0.85064301065558323</v>
      </c>
      <c r="BC231" s="2">
        <f>SQRT(SUMSQ('(3) MB_Glaciers_R23p2-5.5km'!$BD231:BE231))</f>
        <v>1.1570944826441838</v>
      </c>
      <c r="BD231" s="2">
        <f>SQRT(SUMSQ('(3) MB_Glaciers_R23p2-5.5km'!$BD231:BF231))</f>
        <v>1.3634123888113094</v>
      </c>
      <c r="BE231" s="2">
        <f>SQRT(SUMSQ('(3) MB_Glaciers_R23p2-5.5km'!$BD231:BG231))</f>
        <v>1.5154520901258965</v>
      </c>
      <c r="BF231" s="2">
        <f>SQRT(SUMSQ('(3) MB_Glaciers_R23p2-5.5km'!$BD231:BH231))</f>
        <v>1.6317677293272703</v>
      </c>
      <c r="BG231" s="2">
        <f>SQRT(SUMSQ('(3) MB_Glaciers_R23p2-5.5km'!$BD231:BI231))</f>
        <v>1.7224368213950934</v>
      </c>
      <c r="BH231" s="2">
        <f>SQRT(SUMSQ('(3) MB_Glaciers_R23p2-5.5km'!$BD231:BJ231))</f>
        <v>1.7935842125069035</v>
      </c>
      <c r="BI231" s="2">
        <f>SQRT(SUMSQ('(3) MB_Glaciers_R23p2-5.5km'!$BD231:BK231))</f>
        <v>1.8498029784364736</v>
      </c>
      <c r="BJ231" s="2">
        <f>SQRT(SUMSQ('(3) MB_Glaciers_R23p2-5.5km'!$BD231:BL231))</f>
        <v>1.8942645194331931</v>
      </c>
      <c r="BK231" s="2">
        <f>SQRT(SUMSQ('(3) MB_Glaciers_R23p2-5.5km'!$BD231:BM231))</f>
        <v>1.929524574122236</v>
      </c>
      <c r="BL231" s="2">
        <f>SQRT(SUMSQ('(3) MB_Glaciers_R23p2-5.5km'!$BD231:BN231))</f>
        <v>1.9576907360608999</v>
      </c>
      <c r="BM231" s="2">
        <f>SQRT(SUMSQ('(3) MB_Glaciers_R23p2-5.5km'!$BD231:BO231))</f>
        <v>1.980524041446027</v>
      </c>
      <c r="BN231" s="2">
        <f>SQRT(SUMSQ('(3) MB_Glaciers_R23p2-5.5km'!$BD231:BP231))</f>
        <v>1.9994435085227678</v>
      </c>
      <c r="BO231" s="2">
        <f>SQRT(SUMSQ('(3) MB_Glaciers_R23p2-5.5km'!$BD231:BQ231))</f>
        <v>2.0166885481115693</v>
      </c>
      <c r="BP231" s="2">
        <f>SQRT(SUMSQ('(3) MB_Glaciers_R23p2-5.5km'!$BD231:BR231))</f>
        <v>2.0343471053532785</v>
      </c>
      <c r="BQ231" s="2">
        <f>SQRT(SUMSQ('(3) MB_Glaciers_R23p2-5.5km'!$BD231:BS231))</f>
        <v>2.0513165802782702</v>
      </c>
      <c r="BR231" s="2">
        <f>SQRT(SUMSQ('(3) MB_Glaciers_R23p2-5.5km'!$BD231:BT231))</f>
        <v>2.0678120025448004</v>
      </c>
      <c r="BS231" s="2">
        <f>SQRT(SUMSQ('(3) MB_Glaciers_R23p2-5.5km'!$BD231:BU231))</f>
        <v>2.0842326429367448</v>
      </c>
      <c r="BT231" s="2">
        <f>SQRT(SUMSQ('(3) MB_Glaciers_R23p2-5.5km'!$BD231:BV231))</f>
        <v>2.0994676434821069</v>
      </c>
      <c r="BU231" s="2">
        <f>SQRT(SUMSQ('(3) MB_Glaciers_R23p2-5.5km'!$BD231:BW231))</f>
        <v>2.1140242568955427</v>
      </c>
      <c r="BV231" s="2">
        <f>SQRT(SUMSQ('(3) MB_Glaciers_R23p2-5.5km'!$BD231:BX231))</f>
        <v>2.1283135271095617</v>
      </c>
      <c r="BW231" s="2">
        <f>SQRT(SUMSQ('(3) MB_Glaciers_R23p2-5.5km'!$BD231:BY231))</f>
        <v>2.1414446835095302</v>
      </c>
      <c r="BX231" s="2">
        <f>SQRT(SUMSQ('(3) MB_Glaciers_R23p2-5.5km'!$BD231:BZ231))</f>
        <v>2.1526533054681387</v>
      </c>
      <c r="BY231" s="2">
        <f>SQRT(SUMSQ('(3) MB_Glaciers_R23p2-5.5km'!$BD231:CA231))</f>
        <v>2.1624377572924764</v>
      </c>
      <c r="BZ231" s="2">
        <f>SQRT(SUMSQ('(3) MB_Glaciers_R23p2-5.5km'!$BD231:CB231))</f>
        <v>2.1702795690456078</v>
      </c>
      <c r="CA231" s="2">
        <f>SQRT(SUMSQ('(3) MB_Glaciers_R23p2-5.5km'!$BD231:CC231))</f>
        <v>2.1806081126120591</v>
      </c>
      <c r="CB231" s="2">
        <f>SQRT(SUMSQ('(3) MB_Glaciers_R23p2-5.5km'!$BD231:CD231))</f>
        <v>2.1893298897935347</v>
      </c>
      <c r="CC231" s="2">
        <f>SQRT(SUMSQ('(3) MB_Glaciers_R23p2-5.5km'!$BD231:CE231))</f>
        <v>2.1973577545453762</v>
      </c>
      <c r="CD231" s="2">
        <f>SQRT(SUMSQ('(3) MB_Glaciers_R23p2-5.5km'!$BD231:CF231))</f>
        <v>2.2055575516135639</v>
      </c>
      <c r="CE231" s="2">
        <f>SQRT(SUMSQ('(3) MB_Glaciers_R23p2-5.5km'!$BD231:CG231))</f>
        <v>2.2137889517044838</v>
      </c>
      <c r="CF231" s="2">
        <f>SQRT(SUMSQ('(3) MB_Glaciers_R23p2-5.5km'!$BD231:CH231))</f>
        <v>2.2225485070535682</v>
      </c>
      <c r="CG231" s="2">
        <f>SQRT(SUMSQ('(3) MB_Glaciers_R23p2-5.5km'!$BD231:CI231))</f>
        <v>2.232052689144572</v>
      </c>
      <c r="CH231" s="2">
        <f>SQRT(SUMSQ('(3) MB_Glaciers_R23p2-5.5km'!$BD231:CJ231))</f>
        <v>2.241912882419471</v>
      </c>
      <c r="CI231" s="2">
        <f>SQRT(SUMSQ('(3) MB_Glaciers_R23p2-5.5km'!$BD231:CK231))</f>
        <v>2.2517266091820805</v>
      </c>
      <c r="CJ231" s="2">
        <f>SQRT(SUMSQ('(3) MB_Glaciers_R23p2-5.5km'!$BD231:CL231))</f>
        <v>2.2610893503274663</v>
      </c>
      <c r="CK231" s="2">
        <f>SQRT(SUMSQ('(3) MB_Glaciers_R23p2-5.5km'!$BD231:CM231))</f>
        <v>2.2685212176037357</v>
      </c>
      <c r="CL231" s="2">
        <f>SQRT(SUMSQ('(3) MB_Glaciers_R23p2-5.5km'!$BD231:CN231))</f>
        <v>2.2754237844969381</v>
      </c>
      <c r="CM231" s="2">
        <f>SQRT(SUMSQ('(3) MB_Glaciers_R23p2-5.5km'!$BD231:CO231))</f>
        <v>2.2852211646470661</v>
      </c>
      <c r="CN231" s="2">
        <f>SQRT(SUMSQ('(3) MB_Glaciers_R23p2-5.5km'!$BD231:CP231))</f>
        <v>2.2966211972211839</v>
      </c>
      <c r="CO231" s="2">
        <f>SQRT(SUMSQ('(3) MB_Glaciers_R23p2-5.5km'!$BD231:CQ231))</f>
        <v>2.3100480870484938</v>
      </c>
      <c r="CP231" s="2">
        <f>SQRT(SUMSQ('(3) MB_Glaciers_R23p2-5.5km'!$BD231:CR231))</f>
        <v>2.3216419596956608</v>
      </c>
      <c r="CQ231" s="2">
        <f>SQRT(SUMSQ('(3) MB_Glaciers_R23p2-5.5km'!$BD231:CS231))</f>
        <v>2.331159983290255</v>
      </c>
      <c r="CR231" s="2">
        <f>SQRT(SUMSQ('(3) MB_Glaciers_R23p2-5.5km'!$BD231:CT231))</f>
        <v>2.3389744797367356</v>
      </c>
      <c r="CS231" s="2">
        <f>SQRT(SUMSQ('(3) MB_Glaciers_R23p2-5.5km'!$BD231:CU231))</f>
        <v>2.3455832606714577</v>
      </c>
      <c r="CT231" s="2">
        <f>SQRT(SUMSQ('(3) MB_Glaciers_R23p2-5.5km'!$BD231:CV231))</f>
        <v>2.3532309456678586</v>
      </c>
      <c r="CU231" s="2">
        <f>SQRT(SUMSQ('(3) MB_Glaciers_R23p2-5.5km'!$BD231:CW231))</f>
        <v>2.3600931160890273</v>
      </c>
      <c r="CV231" s="2">
        <f>SQRT(SUMSQ('(3) MB_Glaciers_R23p2-5.5km'!$BD231:CX231))</f>
        <v>2.3761484409333549</v>
      </c>
    </row>
    <row r="232" spans="1:100" x14ac:dyDescent="0.2">
      <c r="A232" s="169" t="s">
        <v>257</v>
      </c>
      <c r="B232" s="3" t="s">
        <v>177</v>
      </c>
      <c r="C232" s="170">
        <f>'(3) MB_Glaciers_R23p2-5.5km'!C232</f>
        <v>1.0000000000000009E-3</v>
      </c>
      <c r="D232" s="170">
        <f>C232+'(3) MB_Glaciers_R23p2-5.5km'!D232</f>
        <v>-3.7999999999999978E-2</v>
      </c>
      <c r="E232" s="170">
        <f>D232+'(3) MB_Glaciers_R23p2-5.5km'!E232</f>
        <v>9.3000000000000027E-2</v>
      </c>
      <c r="F232" s="170">
        <f>E232+'(3) MB_Glaciers_R23p2-5.5km'!F232</f>
        <v>4.4000000000000039E-2</v>
      </c>
      <c r="G232" s="170">
        <f>F232+'(3) MB_Glaciers_R23p2-5.5km'!G232</f>
        <v>1.5000000000000069E-2</v>
      </c>
      <c r="H232" s="170">
        <f>G232+'(3) MB_Glaciers_R23p2-5.5km'!H232</f>
        <v>0.10600000000000009</v>
      </c>
      <c r="I232" s="170">
        <f>H232+'(3) MB_Glaciers_R23p2-5.5km'!I232</f>
        <v>0.22700000000000009</v>
      </c>
      <c r="J232" s="170">
        <f>I232+'(3) MB_Glaciers_R23p2-5.5km'!J232</f>
        <v>0.44800000000000012</v>
      </c>
      <c r="K232" s="170">
        <f>J232+'(3) MB_Glaciers_R23p2-5.5km'!K232</f>
        <v>0.6090000000000001</v>
      </c>
      <c r="L232" s="170">
        <f>K232+'(3) MB_Glaciers_R23p2-5.5km'!L232</f>
        <v>0.41000000000000009</v>
      </c>
      <c r="M232" s="170">
        <f>L232+'(3) MB_Glaciers_R23p2-5.5km'!M232</f>
        <v>0.32100000000000006</v>
      </c>
      <c r="N232" s="170">
        <f>M232+'(3) MB_Glaciers_R23p2-5.5km'!N232</f>
        <v>0.34200000000000008</v>
      </c>
      <c r="O232" s="170">
        <f>N232+'(3) MB_Glaciers_R23p2-5.5km'!O232</f>
        <v>0.29300000000000009</v>
      </c>
      <c r="P232" s="170">
        <f>O232+'(3) MB_Glaciers_R23p2-5.5km'!P232</f>
        <v>0.44400000000000012</v>
      </c>
      <c r="Q232" s="170">
        <f>P232+'(3) MB_Glaciers_R23p2-5.5km'!Q232</f>
        <v>0.64500000000000013</v>
      </c>
      <c r="R232" s="170">
        <f>Q232+'(3) MB_Glaciers_R23p2-5.5km'!R232</f>
        <v>0.65600000000000014</v>
      </c>
      <c r="S232" s="170">
        <f>R232+'(3) MB_Glaciers_R23p2-5.5km'!S232</f>
        <v>0.67700000000000016</v>
      </c>
      <c r="T232" s="170">
        <f>S232+'(3) MB_Glaciers_R23p2-5.5km'!T232</f>
        <v>0.58800000000000019</v>
      </c>
      <c r="U232" s="170">
        <f>T232+'(3) MB_Glaciers_R23p2-5.5km'!U232</f>
        <v>0.51900000000000013</v>
      </c>
      <c r="V232" s="170">
        <f>U232+'(3) MB_Glaciers_R23p2-5.5km'!V232</f>
        <v>0.56000000000000005</v>
      </c>
      <c r="W232" s="170">
        <f>V232+'(3) MB_Glaciers_R23p2-5.5km'!W232</f>
        <v>0.44100000000000006</v>
      </c>
      <c r="X232" s="170">
        <f>W232+'(3) MB_Glaciers_R23p2-5.5km'!X232</f>
        <v>0.52200000000000002</v>
      </c>
      <c r="Y232" s="170">
        <f>X232+'(3) MB_Glaciers_R23p2-5.5km'!Y232</f>
        <v>0.63300000000000001</v>
      </c>
      <c r="Z232" s="170">
        <f>Y232+'(3) MB_Glaciers_R23p2-5.5km'!Z232</f>
        <v>0.49399999999999999</v>
      </c>
      <c r="AA232" s="170">
        <f>Z232+'(3) MB_Glaciers_R23p2-5.5km'!AA232</f>
        <v>0.40500000000000003</v>
      </c>
      <c r="AB232" s="170">
        <f>AA232+'(3) MB_Glaciers_R23p2-5.5km'!AB232</f>
        <v>0.24600000000000002</v>
      </c>
      <c r="AC232" s="170">
        <f>AB232+'(3) MB_Glaciers_R23p2-5.5km'!AC232</f>
        <v>0.20700000000000005</v>
      </c>
      <c r="AD232" s="170">
        <f>AC232+'(3) MB_Glaciers_R23p2-5.5km'!AD232</f>
        <v>0.25800000000000001</v>
      </c>
      <c r="AE232" s="170">
        <f>AD232+'(3) MB_Glaciers_R23p2-5.5km'!AE232</f>
        <v>0.22900000000000004</v>
      </c>
      <c r="AF232" s="170">
        <f>AE232+'(3) MB_Glaciers_R23p2-5.5km'!AF232</f>
        <v>0.19000000000000006</v>
      </c>
      <c r="AG232" s="170">
        <f>AF232+'(3) MB_Glaciers_R23p2-5.5km'!AG232</f>
        <v>0.12100000000000005</v>
      </c>
      <c r="AH232" s="170">
        <f>AG232+'(3) MB_Glaciers_R23p2-5.5km'!AH232</f>
        <v>0.40200000000000002</v>
      </c>
      <c r="AI232" s="170">
        <f>AH232+'(3) MB_Glaciers_R23p2-5.5km'!AI232</f>
        <v>0.33300000000000002</v>
      </c>
      <c r="AJ232" s="170">
        <f>AI232+'(3) MB_Glaciers_R23p2-5.5km'!AJ232</f>
        <v>0.10400000000000004</v>
      </c>
      <c r="AK232" s="170">
        <f>AJ232+'(3) MB_Glaciers_R23p2-5.5km'!AK232</f>
        <v>-8.4999999999999964E-2</v>
      </c>
      <c r="AL232" s="170">
        <f>AK232+'(3) MB_Glaciers_R23p2-5.5km'!AL232</f>
        <v>-0.17399999999999996</v>
      </c>
      <c r="AM232" s="170">
        <f>AL232+'(3) MB_Glaciers_R23p2-5.5km'!AM232</f>
        <v>-0.38299999999999995</v>
      </c>
      <c r="AN232" s="170">
        <f>AM232+'(3) MB_Glaciers_R23p2-5.5km'!AN232</f>
        <v>-0.28199999999999997</v>
      </c>
      <c r="AO232" s="170">
        <f>AN232+'(3) MB_Glaciers_R23p2-5.5km'!AO232</f>
        <v>-0.29099999999999998</v>
      </c>
      <c r="AP232" s="170">
        <f>AO232+'(3) MB_Glaciers_R23p2-5.5km'!AP232</f>
        <v>-0.53</v>
      </c>
      <c r="AQ232" s="170">
        <f>AP232+'(3) MB_Glaciers_R23p2-5.5km'!AQ232</f>
        <v>-0.63900000000000001</v>
      </c>
      <c r="AR232" s="170">
        <f>AQ232+'(3) MB_Glaciers_R23p2-5.5km'!AR232</f>
        <v>-0.58800000000000008</v>
      </c>
      <c r="AS232" s="170">
        <f>AR232+'(3) MB_Glaciers_R23p2-5.5km'!AS232</f>
        <v>-0.50700000000000012</v>
      </c>
      <c r="AT232" s="170">
        <f>AS232+'(3) MB_Glaciers_R23p2-5.5km'!AT232</f>
        <v>-0.54600000000000004</v>
      </c>
      <c r="AU232" s="170">
        <f>AT232+'(3) MB_Glaciers_R23p2-5.5km'!AU232</f>
        <v>-0.38500000000000006</v>
      </c>
      <c r="AV232" s="170">
        <f>AU232+'(3) MB_Glaciers_R23p2-5.5km'!AV232</f>
        <v>-0.39400000000000007</v>
      </c>
      <c r="AW232" s="2">
        <f>AV232+'(3) MB_Glaciers_R23p2-5.5km'!AW232</f>
        <v>-0.34300000000000008</v>
      </c>
      <c r="BB232" s="2">
        <f>SQRT('(5) year_D_R23p2-5.5km'!BN230^2+'(5) year_D_R23p2-5.5km'!$M230^2)</f>
        <v>9.4378232876455817E-2</v>
      </c>
      <c r="BC232" s="2">
        <f>SQRT(SUMSQ('(3) MB_Glaciers_R23p2-5.5km'!$BD232:BE232))</f>
        <v>0.13347097692669013</v>
      </c>
      <c r="BD232" s="2">
        <f>SQRT(SUMSQ('(3) MB_Glaciers_R23p2-5.5km'!$BD232:BF232))</f>
        <v>0.16346789447058885</v>
      </c>
      <c r="BE232" s="2">
        <f>SQRT(SUMSQ('(3) MB_Glaciers_R23p2-5.5km'!$BD232:BG232))</f>
        <v>0.18875646575291163</v>
      </c>
      <c r="BF232" s="2">
        <f>SQRT(SUMSQ('(3) MB_Glaciers_R23p2-5.5km'!$BD232:BH232))</f>
        <v>0.2110361443080607</v>
      </c>
      <c r="BG232" s="2">
        <f>SQRT(SUMSQ('(3) MB_Glaciers_R23p2-5.5km'!$BD232:BI232))</f>
        <v>0.23117851337288062</v>
      </c>
      <c r="BH232" s="2">
        <f>SQRT(SUMSQ('(3) MB_Glaciers_R23p2-5.5km'!$BD232:BJ232))</f>
        <v>0.2497013333688422</v>
      </c>
      <c r="BI232" s="2">
        <f>SQRT(SUMSQ('(3) MB_Glaciers_R23p2-5.5km'!$BD232:BK232))</f>
        <v>0.26694195385338026</v>
      </c>
      <c r="BJ232" s="2">
        <f>SQRT(SUMSQ('(3) MB_Glaciers_R23p2-5.5km'!$BD232:BL232))</f>
        <v>0.28313469862936741</v>
      </c>
      <c r="BK232" s="2">
        <f>SQRT(SUMSQ('(3) MB_Glaciers_R23p2-5.5km'!$BD232:BM232))</f>
        <v>0.29845017743138508</v>
      </c>
      <c r="BL232" s="2">
        <f>SQRT(SUMSQ('(3) MB_Glaciers_R23p2-5.5km'!$BD232:BN232))</f>
        <v>0.31301718682798835</v>
      </c>
      <c r="BM232" s="2">
        <f>SQRT(SUMSQ('(3) MB_Glaciers_R23p2-5.5km'!$BD232:BO232))</f>
        <v>0.3269357889411777</v>
      </c>
      <c r="BN232" s="2">
        <f>SQRT(SUMSQ('(3) MB_Glaciers_R23p2-5.5km'!$BD232:BP232))</f>
        <v>0.3402855579237426</v>
      </c>
      <c r="BO232" s="2">
        <f>SQRT(SUMSQ('(3) MB_Glaciers_R23p2-5.5km'!$BD232:BQ232))</f>
        <v>0.35313101219286208</v>
      </c>
      <c r="BP232" s="2">
        <f>SQRT(SUMSQ('(3) MB_Glaciers_R23p2-5.5km'!$BD232:BR232))</f>
        <v>0.36552532417499861</v>
      </c>
      <c r="BQ232" s="2">
        <f>SQRT(SUMSQ('(3) MB_Glaciers_R23p2-5.5km'!$BD232:BS232))</f>
        <v>0.37751293150582321</v>
      </c>
      <c r="BR232" s="2">
        <f>SQRT(SUMSQ('(3) MB_Glaciers_R23p2-5.5km'!$BD232:BT232))</f>
        <v>0.38913142290876856</v>
      </c>
      <c r="BS232" s="2">
        <f>SQRT(SUMSQ('(3) MB_Glaciers_R23p2-5.5km'!$BD232:BU232))</f>
        <v>0.4004129307800704</v>
      </c>
      <c r="BT232" s="2">
        <f>SQRT(SUMSQ('(3) MB_Glaciers_R23p2-5.5km'!$BD232:BV232))</f>
        <v>0.41138517957841891</v>
      </c>
      <c r="BU232" s="2">
        <f>SQRT(SUMSQ('(3) MB_Glaciers_R23p2-5.5km'!$BD232:BW232))</f>
        <v>0.42207228861612145</v>
      </c>
      <c r="BV232" s="2">
        <f>SQRT(SUMSQ('(3) MB_Glaciers_R23p2-5.5km'!$BD232:BX232))</f>
        <v>0.43249539611252863</v>
      </c>
      <c r="BW232" s="2">
        <f>SQRT(SUMSQ('(3) MB_Glaciers_R23p2-5.5km'!$BD232:BY232))</f>
        <v>0.44267315086801412</v>
      </c>
      <c r="BX232" s="2">
        <f>SQRT(SUMSQ('(3) MB_Glaciers_R23p2-5.5km'!$BD232:BZ232))</f>
        <v>0.45262210434345573</v>
      </c>
      <c r="BY232" s="2">
        <f>SQRT(SUMSQ('(3) MB_Glaciers_R23p2-5.5km'!$BD232:CA232))</f>
        <v>0.46235702674576135</v>
      </c>
      <c r="BZ232" s="2">
        <f>SQRT(SUMSQ('(3) MB_Glaciers_R23p2-5.5km'!$BD232:CB232))</f>
        <v>0.47189116438227913</v>
      </c>
      <c r="CA232" s="2">
        <f>SQRT(SUMSQ('(3) MB_Glaciers_R23p2-5.5km'!$BD232:CC232))</f>
        <v>0.48123645109545238</v>
      </c>
      <c r="CB232" s="2">
        <f>SQRT(SUMSQ('(3) MB_Glaciers_R23p2-5.5km'!$BD232:CD232))</f>
        <v>0.49040368341176666</v>
      </c>
      <c r="CC232" s="2">
        <f>SQRT(SUMSQ('(3) MB_Glaciers_R23p2-5.5km'!$BD232:CE232))</f>
        <v>0.49940266673768452</v>
      </c>
      <c r="CD232" s="2">
        <f>SQRT(SUMSQ('(3) MB_Glaciers_R23p2-5.5km'!$BD232:CF232))</f>
        <v>0.50824233824583465</v>
      </c>
      <c r="CE232" s="2">
        <f>SQRT(SUMSQ('(3) MB_Glaciers_R23p2-5.5km'!$BD232:CG232))</f>
        <v>0.51693087083910538</v>
      </c>
      <c r="CF232" s="2">
        <f>SQRT(SUMSQ('(3) MB_Glaciers_R23p2-5.5km'!$BD232:CH232))</f>
        <v>0.52547576163640353</v>
      </c>
      <c r="CG232" s="2">
        <f>SQRT(SUMSQ('(3) MB_Glaciers_R23p2-5.5km'!$BD232:CI232))</f>
        <v>0.53388390770676064</v>
      </c>
      <c r="CH232" s="2">
        <f>SQRT(SUMSQ('(3) MB_Glaciers_R23p2-5.5km'!$BD232:CJ232))</f>
        <v>0.54216167122835546</v>
      </c>
      <c r="CI232" s="2">
        <f>SQRT(SUMSQ('(3) MB_Glaciers_R23p2-5.5km'!$BD232:CK232))</f>
        <v>0.55031493582312108</v>
      </c>
      <c r="CJ232" s="2">
        <f>SQRT(SUMSQ('(3) MB_Glaciers_R23p2-5.5km'!$BD232:CL232))</f>
        <v>0.55834915548506781</v>
      </c>
      <c r="CK232" s="2">
        <f>SQRT(SUMSQ('(3) MB_Glaciers_R23p2-5.5km'!$BD232:CM232))</f>
        <v>0.56626939725873493</v>
      </c>
      <c r="CL232" s="2">
        <f>SQRT(SUMSQ('(3) MB_Glaciers_R23p2-5.5km'!$BD232:CN232))</f>
        <v>0.57408037861666494</v>
      </c>
      <c r="CM232" s="2">
        <f>SQRT(SUMSQ('(3) MB_Glaciers_R23p2-5.5km'!$BD232:CO232))</f>
        <v>0.58178650031909118</v>
      </c>
      <c r="CN232" s="2">
        <f>SQRT(SUMSQ('(3) MB_Glaciers_R23p2-5.5km'!$BD232:CP232))</f>
        <v>0.58939187540584437</v>
      </c>
      <c r="CO232" s="2">
        <f>SQRT(SUMSQ('(3) MB_Glaciers_R23p2-5.5km'!$BD232:CQ232))</f>
        <v>0.59690035486277015</v>
      </c>
      <c r="CP232" s="2">
        <f>SQRT(SUMSQ('(3) MB_Glaciers_R23p2-5.5km'!$BD232:CR232))</f>
        <v>0.60431555041731588</v>
      </c>
      <c r="CQ232" s="2">
        <f>SQRT(SUMSQ('(3) MB_Glaciers_R23p2-5.5km'!$BD232:CS232))</f>
        <v>0.61164085484626185</v>
      </c>
      <c r="CR232" s="2">
        <f>SQRT(SUMSQ('(3) MB_Glaciers_R23p2-5.5km'!$BD232:CT232))</f>
        <v>0.61887946011961692</v>
      </c>
      <c r="CS232" s="2">
        <f>SQRT(SUMSQ('(3) MB_Glaciers_R23p2-5.5km'!$BD232:CU232))</f>
        <v>0.62603437365597658</v>
      </c>
      <c r="CT232" s="2">
        <f>SQRT(SUMSQ('(3) MB_Glaciers_R23p2-5.5km'!$BD232:CV232))</f>
        <v>0.63310843292418206</v>
      </c>
      <c r="CU232" s="2">
        <f>SQRT(SUMSQ('(3) MB_Glaciers_R23p2-5.5km'!$BD232:CW232))</f>
        <v>0.64010431859236505</v>
      </c>
      <c r="CV232" s="2">
        <f>SQRT(SUMSQ('(3) MB_Glaciers_R23p2-5.5km'!$BD232:CX232))</f>
        <v>0.64702456639719519</v>
      </c>
    </row>
    <row r="233" spans="1:100" x14ac:dyDescent="0.2">
      <c r="A233" s="169" t="s">
        <v>74</v>
      </c>
      <c r="B233" s="3" t="s">
        <v>177</v>
      </c>
      <c r="C233" s="170">
        <f>'(3) MB_Glaciers_R23p2-5.5km'!C233</f>
        <v>1.23203</v>
      </c>
      <c r="D233" s="170">
        <f>C233+'(3) MB_Glaciers_R23p2-5.5km'!D233</f>
        <v>1.1340599999999998</v>
      </c>
      <c r="E233" s="170">
        <f>D233+'(3) MB_Glaciers_R23p2-5.5km'!E233</f>
        <v>2.2160899999999994</v>
      </c>
      <c r="F233" s="170">
        <f>E233+'(3) MB_Glaciers_R23p2-5.5km'!F233</f>
        <v>2.3281199999999993</v>
      </c>
      <c r="G233" s="170">
        <f>F233+'(3) MB_Glaciers_R23p2-5.5km'!G233</f>
        <v>2.4501499999999989</v>
      </c>
      <c r="H233" s="170">
        <f>G233+'(3) MB_Glaciers_R23p2-5.5km'!H233</f>
        <v>3.4121799999999984</v>
      </c>
      <c r="I233" s="170">
        <f>H233+'(3) MB_Glaciers_R23p2-5.5km'!I233</f>
        <v>4.8342099999999979</v>
      </c>
      <c r="J233" s="170">
        <f>I233+'(3) MB_Glaciers_R23p2-5.5km'!J233</f>
        <v>6.4062399999999977</v>
      </c>
      <c r="K233" s="170">
        <f>J233+'(3) MB_Glaciers_R23p2-5.5km'!K233</f>
        <v>7.1482699999999975</v>
      </c>
      <c r="L233" s="170">
        <f>K233+'(3) MB_Glaciers_R23p2-5.5km'!L233</f>
        <v>5.3802999999999974</v>
      </c>
      <c r="M233" s="170">
        <f>L233+'(3) MB_Glaciers_R23p2-5.5km'!M233</f>
        <v>4.4623299999999979</v>
      </c>
      <c r="N233" s="170">
        <f>M233+'(3) MB_Glaciers_R23p2-5.5km'!N233</f>
        <v>4.7043599999999977</v>
      </c>
      <c r="O233" s="170">
        <f>N233+'(3) MB_Glaciers_R23p2-5.5km'!O233</f>
        <v>4.3963899999999976</v>
      </c>
      <c r="P233" s="170">
        <f>O233+'(3) MB_Glaciers_R23p2-5.5km'!P233</f>
        <v>6.7484199999999976</v>
      </c>
      <c r="Q233" s="170">
        <f>P233+'(3) MB_Glaciers_R23p2-5.5km'!Q233</f>
        <v>8.4013182699999973</v>
      </c>
      <c r="R233" s="170">
        <f>Q233+'(3) MB_Glaciers_R23p2-5.5km'!R233</f>
        <v>8.5394327799999985</v>
      </c>
      <c r="S233" s="170">
        <f>R233+'(3) MB_Glaciers_R23p2-5.5km'!S233</f>
        <v>9.0049424799999969</v>
      </c>
      <c r="T233" s="170">
        <f>S233+'(3) MB_Glaciers_R23p2-5.5km'!T233</f>
        <v>8.0978473699999967</v>
      </c>
      <c r="U233" s="170">
        <f>T233+'(3) MB_Glaciers_R23p2-5.5km'!U233</f>
        <v>8.5159618799999972</v>
      </c>
      <c r="V233" s="170">
        <f>U233+'(3) MB_Glaciers_R23p2-5.5km'!V233</f>
        <v>9.0192860099999983</v>
      </c>
      <c r="W233" s="170">
        <f>V233+'(3) MB_Glaciers_R23p2-5.5km'!W233</f>
        <v>8.077819759999997</v>
      </c>
      <c r="X233" s="170">
        <f>W233+'(3) MB_Glaciers_R23p2-5.5km'!X233</f>
        <v>7.2015631299999967</v>
      </c>
      <c r="Y233" s="170">
        <f>X233+'(3) MB_Glaciers_R23p2-5.5km'!Y233</f>
        <v>7.8757455999999966</v>
      </c>
      <c r="Z233" s="170">
        <f>Y233+'(3) MB_Glaciers_R23p2-5.5km'!Z233</f>
        <v>6.4603671699999969</v>
      </c>
      <c r="AA233" s="170">
        <f>Z233+'(3) MB_Glaciers_R23p2-5.5km'!AA233</f>
        <v>5.6497758099999968</v>
      </c>
      <c r="AB233" s="170">
        <f>AA233+'(3) MB_Glaciers_R23p2-5.5km'!AB233</f>
        <v>5.7196235499999961</v>
      </c>
      <c r="AC233" s="170">
        <f>AB233+'(3) MB_Glaciers_R23p2-5.5km'!AC233</f>
        <v>5.885129939999997</v>
      </c>
      <c r="AD233" s="170">
        <f>AC233+'(3) MB_Glaciers_R23p2-5.5km'!AD233</f>
        <v>5.4054101599999971</v>
      </c>
      <c r="AE233" s="170">
        <f>AD233+'(3) MB_Glaciers_R23p2-5.5km'!AE233</f>
        <v>4.7104708299999976</v>
      </c>
      <c r="AF233" s="170">
        <f>AE233+'(3) MB_Glaciers_R23p2-5.5km'!AF233</f>
        <v>3.5629134499999982</v>
      </c>
      <c r="AG233" s="170">
        <f>AF233+'(3) MB_Glaciers_R23p2-5.5km'!AG233</f>
        <v>1.8883668799999977</v>
      </c>
      <c r="AH233" s="170">
        <f>AG233+'(3) MB_Glaciers_R23p2-5.5km'!AH233</f>
        <v>2.9129387999999974</v>
      </c>
      <c r="AI233" s="170">
        <f>AH233+'(3) MB_Glaciers_R23p2-5.5km'!AI233</f>
        <v>-5.7741930000003272E-2</v>
      </c>
      <c r="AJ233" s="170">
        <f>AI233+'(3) MB_Glaciers_R23p2-5.5km'!AJ233</f>
        <v>-4.6827805600000039</v>
      </c>
      <c r="AK233" s="170">
        <f>AJ233+'(3) MB_Glaciers_R23p2-5.5km'!AK233</f>
        <v>-8.2138739100000038</v>
      </c>
      <c r="AL233" s="170">
        <f>AK233+'(3) MB_Glaciers_R23p2-5.5km'!AL233</f>
        <v>-10.937997930000003</v>
      </c>
      <c r="AM233" s="170">
        <f>AL233+'(3) MB_Glaciers_R23p2-5.5km'!AM233</f>
        <v>-13.956466610000003</v>
      </c>
      <c r="AN233" s="170">
        <f>AM233+'(3) MB_Glaciers_R23p2-5.5km'!AN233</f>
        <v>-15.787553340000002</v>
      </c>
      <c r="AO233" s="170">
        <f>AN233+'(3) MB_Glaciers_R23p2-5.5km'!AO233</f>
        <v>-16.93471796</v>
      </c>
      <c r="AP233" s="170">
        <f>AO233+'(3) MB_Glaciers_R23p2-5.5km'!AP233</f>
        <v>-19.562754160000001</v>
      </c>
      <c r="AQ233" s="170">
        <f>AP233+'(3) MB_Glaciers_R23p2-5.5km'!AQ233</f>
        <v>-21.780770500000003</v>
      </c>
      <c r="AR233" s="170">
        <f>AQ233+'(3) MB_Glaciers_R23p2-5.5km'!AR233</f>
        <v>-21.793989840000002</v>
      </c>
      <c r="AS233" s="170">
        <f>AR233+'(3) MB_Glaciers_R23p2-5.5km'!AS233</f>
        <v>-22.755495810000003</v>
      </c>
      <c r="AT233" s="170">
        <f>AS233+'(3) MB_Glaciers_R23p2-5.5km'!AT233</f>
        <v>-25.170920580000004</v>
      </c>
      <c r="AU233" s="170">
        <f>AT233+'(3) MB_Glaciers_R23p2-5.5km'!AU233</f>
        <v>-25.721987450000004</v>
      </c>
      <c r="AV233" s="170">
        <f>AU233+'(3) MB_Glaciers_R23p2-5.5km'!AV233</f>
        <v>-27.785665750000003</v>
      </c>
      <c r="AW233" s="2">
        <f>AV233+'(3) MB_Glaciers_R23p2-5.5km'!AW233</f>
        <v>-29.006303450000004</v>
      </c>
      <c r="BB233" s="2">
        <f>SQRT('(5) year_D_R23p2-5.5km'!BN231^2+'(5) year_D_R23p2-5.5km'!$M231^2)</f>
        <v>4.3057715767668983</v>
      </c>
      <c r="BC233" s="2">
        <f>SQRT(SUMSQ('(3) MB_Glaciers_R23p2-5.5km'!$BD233:BE233))</f>
        <v>5.8191835519513369</v>
      </c>
      <c r="BD233" s="2">
        <f>SQRT(SUMSQ('(3) MB_Glaciers_R23p2-5.5km'!$BD233:BF233))</f>
        <v>6.8139260027895796</v>
      </c>
      <c r="BE233" s="2">
        <f>SQRT(SUMSQ('(3) MB_Glaciers_R23p2-5.5km'!$BD233:BG233))</f>
        <v>7.5248691869030466</v>
      </c>
      <c r="BF233" s="2">
        <f>SQRT(SUMSQ('(3) MB_Glaciers_R23p2-5.5km'!$BD233:BH233))</f>
        <v>8.0493645243094996</v>
      </c>
      <c r="BG233" s="2">
        <f>SQRT(SUMSQ('(3) MB_Glaciers_R23p2-5.5km'!$BD233:BI233))</f>
        <v>8.4408327246067678</v>
      </c>
      <c r="BH233" s="2">
        <f>SQRT(SUMSQ('(3) MB_Glaciers_R23p2-5.5km'!$BD233:BJ233))</f>
        <v>8.7332084835584052</v>
      </c>
      <c r="BI233" s="2">
        <f>SQRT(SUMSQ('(3) MB_Glaciers_R23p2-5.5km'!$BD233:BK233))</f>
        <v>8.9491280222627942</v>
      </c>
      <c r="BJ233" s="2">
        <f>SQRT(SUMSQ('(3) MB_Glaciers_R23p2-5.5km'!$BD233:BL233))</f>
        <v>9.1062896933444435</v>
      </c>
      <c r="BK233" s="2">
        <f>SQRT(SUMSQ('(3) MB_Glaciers_R23p2-5.5km'!$BD233:BM233))</f>
        <v>9.2182771934814074</v>
      </c>
      <c r="BL233" s="2">
        <f>SQRT(SUMSQ('(3) MB_Glaciers_R23p2-5.5km'!$BD233:BN233))</f>
        <v>9.2963554667056112</v>
      </c>
      <c r="BM233" s="2">
        <f>SQRT(SUMSQ('(3) MB_Glaciers_R23p2-5.5km'!$BD233:BO233))</f>
        <v>9.3493430338154795</v>
      </c>
      <c r="BN233" s="2">
        <f>SQRT(SUMSQ('(3) MB_Glaciers_R23p2-5.5km'!$BD233:BP233))</f>
        <v>9.386427828194309</v>
      </c>
      <c r="BO233" s="2">
        <f>SQRT(SUMSQ('(3) MB_Glaciers_R23p2-5.5km'!$BD233:BQ233))</f>
        <v>9.4178440781185717</v>
      </c>
      <c r="BP233" s="2">
        <f>SQRT(SUMSQ('(3) MB_Glaciers_R23p2-5.5km'!$BD233:BR233))</f>
        <v>9.4509107063398918</v>
      </c>
      <c r="BQ233" s="2">
        <f>SQRT(SUMSQ('(3) MB_Glaciers_R23p2-5.5km'!$BD233:BS233))</f>
        <v>9.4796182258017261</v>
      </c>
      <c r="BR233" s="2">
        <f>SQRT(SUMSQ('(3) MB_Glaciers_R23p2-5.5km'!$BD233:BT233))</f>
        <v>9.5089962934613936</v>
      </c>
      <c r="BS233" s="2">
        <f>SQRT(SUMSQ('(3) MB_Glaciers_R23p2-5.5km'!$BD233:BU233))</f>
        <v>9.5387078428288348</v>
      </c>
      <c r="BT233" s="2">
        <f>SQRT(SUMSQ('(3) MB_Glaciers_R23p2-5.5km'!$BD233:BV233))</f>
        <v>9.5716488201723209</v>
      </c>
      <c r="BU233" s="2">
        <f>SQRT(SUMSQ('(3) MB_Glaciers_R23p2-5.5km'!$BD233:BW233))</f>
        <v>9.610643039101026</v>
      </c>
      <c r="BV233" s="2">
        <f>SQRT(SUMSQ('(3) MB_Glaciers_R23p2-5.5km'!$BD233:BX233))</f>
        <v>9.6473765184370546</v>
      </c>
      <c r="BW233" s="2">
        <f>SQRT(SUMSQ('(3) MB_Glaciers_R23p2-5.5km'!$BD233:BY233))</f>
        <v>9.6783932299560913</v>
      </c>
      <c r="BX233" s="2">
        <f>SQRT(SUMSQ('(3) MB_Glaciers_R23p2-5.5km'!$BD233:BZ233))</f>
        <v>9.7099766791531579</v>
      </c>
      <c r="BY233" s="2">
        <f>SQRT(SUMSQ('(3) MB_Glaciers_R23p2-5.5km'!$BD233:CA233))</f>
        <v>9.7453670568540733</v>
      </c>
      <c r="BZ233" s="2">
        <f>SQRT(SUMSQ('(3) MB_Glaciers_R23p2-5.5km'!$BD233:CB233))</f>
        <v>9.7746140055644943</v>
      </c>
      <c r="CA233" s="2">
        <f>SQRT(SUMSQ('(3) MB_Glaciers_R23p2-5.5km'!$BD233:CC233))</f>
        <v>9.8107963583569173</v>
      </c>
      <c r="CB233" s="2">
        <f>SQRT(SUMSQ('(3) MB_Glaciers_R23p2-5.5km'!$BD233:CD233))</f>
        <v>9.8488801224265643</v>
      </c>
      <c r="CC233" s="2">
        <f>SQRT(SUMSQ('(3) MB_Glaciers_R23p2-5.5km'!$BD233:CE233))</f>
        <v>9.8965522423486885</v>
      </c>
      <c r="CD233" s="2">
        <f>SQRT(SUMSQ('(3) MB_Glaciers_R23p2-5.5km'!$BD233:CF233))</f>
        <v>9.976850877633586</v>
      </c>
      <c r="CE233" s="2">
        <f>SQRT(SUMSQ('(3) MB_Glaciers_R23p2-5.5km'!$BD233:CG233))</f>
        <v>10.100960799113114</v>
      </c>
      <c r="CF233" s="2">
        <f>SQRT(SUMSQ('(3) MB_Glaciers_R23p2-5.5km'!$BD233:CH233))</f>
        <v>10.30646896515457</v>
      </c>
      <c r="CG233" s="2">
        <f>SQRT(SUMSQ('(3) MB_Glaciers_R23p2-5.5km'!$BD233:CI233))</f>
        <v>10.534515323461207</v>
      </c>
      <c r="CH233" s="2">
        <f>SQRT(SUMSQ('(3) MB_Glaciers_R23p2-5.5km'!$BD233:CJ233))</f>
        <v>10.58906414274923</v>
      </c>
      <c r="CI233" s="2">
        <f>SQRT(SUMSQ('(3) MB_Glaciers_R23p2-5.5km'!$BD233:CK233))</f>
        <v>10.654356015860529</v>
      </c>
      <c r="CJ233" s="2">
        <f>SQRT(SUMSQ('(3) MB_Glaciers_R23p2-5.5km'!$BD233:CL233))</f>
        <v>10.715546110703302</v>
      </c>
      <c r="CK233" s="2">
        <f>SQRT(SUMSQ('(3) MB_Glaciers_R23p2-5.5km'!$BD233:CM233))</f>
        <v>10.790413574117418</v>
      </c>
      <c r="CL233" s="2">
        <f>SQRT(SUMSQ('(3) MB_Glaciers_R23p2-5.5km'!$BD233:CN233))</f>
        <v>10.883414125973822</v>
      </c>
      <c r="CM233" s="2">
        <f>SQRT(SUMSQ('(3) MB_Glaciers_R23p2-5.5km'!$BD233:CO233))</f>
        <v>11.010772727222735</v>
      </c>
      <c r="CN233" s="2">
        <f>SQRT(SUMSQ('(3) MB_Glaciers_R23p2-5.5km'!$BD233:CP233))</f>
        <v>11.135120507592886</v>
      </c>
      <c r="CO233" s="2">
        <f>SQRT(SUMSQ('(3) MB_Glaciers_R23p2-5.5km'!$BD233:CQ233))</f>
        <v>11.27218564220823</v>
      </c>
      <c r="CP233" s="2">
        <f>SQRT(SUMSQ('(3) MB_Glaciers_R23p2-5.5km'!$BD233:CR233))</f>
        <v>11.380404912775806</v>
      </c>
      <c r="CQ233" s="2">
        <f>SQRT(SUMSQ('(3) MB_Glaciers_R23p2-5.5km'!$BD233:CS233))</f>
        <v>11.469408802448898</v>
      </c>
      <c r="CR233" s="2">
        <f>SQRT(SUMSQ('(3) MB_Glaciers_R23p2-5.5km'!$BD233:CT233))</f>
        <v>11.582353509495888</v>
      </c>
      <c r="CS233" s="2">
        <f>SQRT(SUMSQ('(3) MB_Glaciers_R23p2-5.5km'!$BD233:CU233))</f>
        <v>11.694243160571885</v>
      </c>
      <c r="CT233" s="2">
        <f>SQRT(SUMSQ('(3) MB_Glaciers_R23p2-5.5km'!$BD233:CV233))</f>
        <v>11.774746757339052</v>
      </c>
      <c r="CU233" s="2">
        <f>SQRT(SUMSQ('(3) MB_Glaciers_R23p2-5.5km'!$BD233:CW233))</f>
        <v>11.840692883208193</v>
      </c>
      <c r="CV233" s="2">
        <f>SQRT(SUMSQ('(3) MB_Glaciers_R23p2-5.5km'!$BD233:CX233))</f>
        <v>11.903189847768902</v>
      </c>
    </row>
    <row r="234" spans="1:100" x14ac:dyDescent="0.2">
      <c r="A234" s="207" t="s">
        <v>112</v>
      </c>
      <c r="B234" s="54" t="s">
        <v>177</v>
      </c>
      <c r="C234" s="208">
        <f>'(3) MB_Glaciers_R23p2-5.5km'!C234</f>
        <v>8.1600000000000006E-2</v>
      </c>
      <c r="D234" s="208">
        <f>C234+'(3) MB_Glaciers_R23p2-5.5km'!D234</f>
        <v>7.3199999999999987E-2</v>
      </c>
      <c r="E234" s="208">
        <f>D234+'(3) MB_Glaciers_R23p2-5.5km'!E234</f>
        <v>0.17479999999999996</v>
      </c>
      <c r="F234" s="208">
        <f>E234+'(3) MB_Glaciers_R23p2-5.5km'!F234</f>
        <v>0.19639999999999996</v>
      </c>
      <c r="G234" s="208">
        <f>F234+'(3) MB_Glaciers_R23p2-5.5km'!G234</f>
        <v>0.10799999999999998</v>
      </c>
      <c r="H234" s="208">
        <f>G234+'(3) MB_Glaciers_R23p2-5.5km'!H234</f>
        <v>0.17959999999999998</v>
      </c>
      <c r="I234" s="208">
        <f>H234+'(3) MB_Glaciers_R23p2-5.5km'!I234</f>
        <v>0.42119999999999996</v>
      </c>
      <c r="J234" s="208">
        <f>I234+'(3) MB_Glaciers_R23p2-5.5km'!J234</f>
        <v>0.70279999999999998</v>
      </c>
      <c r="K234" s="208">
        <f>J234+'(3) MB_Glaciers_R23p2-5.5km'!K234</f>
        <v>0.8044</v>
      </c>
      <c r="L234" s="208">
        <f>K234+'(3) MB_Glaciers_R23p2-5.5km'!L234</f>
        <v>0.44600000000000001</v>
      </c>
      <c r="M234" s="208">
        <f>L234+'(3) MB_Glaciers_R23p2-5.5km'!M234</f>
        <v>0.17760000000000004</v>
      </c>
      <c r="N234" s="208">
        <f>M234+'(3) MB_Glaciers_R23p2-5.5km'!N234</f>
        <v>0.21920000000000001</v>
      </c>
      <c r="O234" s="208">
        <f>N234+'(3) MB_Glaciers_R23p2-5.5km'!O234</f>
        <v>0.2208</v>
      </c>
      <c r="P234" s="208">
        <f>O234+'(3) MB_Glaciers_R23p2-5.5km'!P234</f>
        <v>0.42239999999999994</v>
      </c>
      <c r="Q234" s="208">
        <f>P234+'(3) MB_Glaciers_R23p2-5.5km'!Q234</f>
        <v>0.58399999999999996</v>
      </c>
      <c r="R234" s="208">
        <f>Q234+'(3) MB_Glaciers_R23p2-5.5km'!R234</f>
        <v>0.5855999999999999</v>
      </c>
      <c r="S234" s="208">
        <f>R234+'(3) MB_Glaciers_R23p2-5.5km'!S234</f>
        <v>0.58719999999999994</v>
      </c>
      <c r="T234" s="208">
        <f>S234+'(3) MB_Glaciers_R23p2-5.5km'!T234</f>
        <v>0.30879999999999996</v>
      </c>
      <c r="U234" s="208">
        <f>T234+'(3) MB_Glaciers_R23p2-5.5km'!U234</f>
        <v>0.17039999999999997</v>
      </c>
      <c r="V234" s="208">
        <f>U234+'(3) MB_Glaciers_R23p2-5.5km'!V234</f>
        <v>0.18199999999999997</v>
      </c>
      <c r="W234" s="208">
        <f>V234+'(3) MB_Glaciers_R23p2-5.5km'!W234</f>
        <v>-6.4000000000000445E-3</v>
      </c>
      <c r="X234" s="208">
        <f>W234+'(3) MB_Glaciers_R23p2-5.5km'!X234</f>
        <v>5.1999999999999547E-3</v>
      </c>
      <c r="Y234" s="208">
        <f>X234+'(3) MB_Glaciers_R23p2-5.5km'!Y234</f>
        <v>-5.3200000000000053E-2</v>
      </c>
      <c r="Z234" s="208">
        <f>Y234+'(3) MB_Glaciers_R23p2-5.5km'!Z234</f>
        <v>-0.37160000000000004</v>
      </c>
      <c r="AA234" s="208">
        <f>Z234+'(3) MB_Glaciers_R23p2-5.5km'!AA234</f>
        <v>-0.54</v>
      </c>
      <c r="AB234" s="208">
        <f>AA234+'(3) MB_Glaciers_R23p2-5.5km'!AB234</f>
        <v>-0.70840000000000003</v>
      </c>
      <c r="AC234" s="208">
        <f>AB234+'(3) MB_Glaciers_R23p2-5.5km'!AC234</f>
        <v>-0.91680000000000006</v>
      </c>
      <c r="AD234" s="208">
        <f>AC234+'(3) MB_Glaciers_R23p2-5.5km'!AD234</f>
        <v>-1.0452000000000001</v>
      </c>
      <c r="AE234" s="208">
        <f>AD234+'(3) MB_Glaciers_R23p2-5.5km'!AE234</f>
        <v>-1.1936000000000002</v>
      </c>
      <c r="AF234" s="208">
        <f>AE234+'(3) MB_Glaciers_R23p2-5.5km'!AF234</f>
        <v>-1.4220000000000002</v>
      </c>
      <c r="AG234" s="208">
        <f>AF234+'(3) MB_Glaciers_R23p2-5.5km'!AG234</f>
        <v>-1.4804000000000002</v>
      </c>
      <c r="AH234" s="208">
        <f>AG234+'(3) MB_Glaciers_R23p2-5.5km'!AH234</f>
        <v>-1.1488000000000003</v>
      </c>
      <c r="AI234" s="208">
        <f>AH234+'(3) MB_Glaciers_R23p2-5.5km'!AI234</f>
        <v>-1.3772000000000002</v>
      </c>
      <c r="AJ234" s="208">
        <f>AI234+'(3) MB_Glaciers_R23p2-5.5km'!AJ234</f>
        <v>-1.7856000000000001</v>
      </c>
      <c r="AK234" s="208">
        <f>AJ234+'(3) MB_Glaciers_R23p2-5.5km'!AK234</f>
        <v>-2.1739999999999999</v>
      </c>
      <c r="AL234" s="208">
        <f>AK234+'(3) MB_Glaciers_R23p2-5.5km'!AL234</f>
        <v>-2.4723999999999999</v>
      </c>
      <c r="AM234" s="208">
        <f>AL234+'(3) MB_Glaciers_R23p2-5.5km'!AM234</f>
        <v>-2.9308000000000001</v>
      </c>
      <c r="AN234" s="208">
        <f>AM234+'(3) MB_Glaciers_R23p2-5.5km'!AN234</f>
        <v>-3.0392000000000001</v>
      </c>
      <c r="AO234" s="208">
        <f>AN234+'(3) MB_Glaciers_R23p2-5.5km'!AO234</f>
        <v>-3.1876000000000002</v>
      </c>
      <c r="AP234" s="208">
        <f>AO234+'(3) MB_Glaciers_R23p2-5.5km'!AP234</f>
        <v>-3.6260000000000003</v>
      </c>
      <c r="AQ234" s="208">
        <f>AP234+'(3) MB_Glaciers_R23p2-5.5km'!AQ234</f>
        <v>-3.9944000000000002</v>
      </c>
      <c r="AR234" s="208">
        <f>AQ234+'(3) MB_Glaciers_R23p2-5.5km'!AR234</f>
        <v>-4.1128</v>
      </c>
      <c r="AS234" s="208">
        <f>AR234+'(3) MB_Glaciers_R23p2-5.5km'!AS234</f>
        <v>-4.1112000000000002</v>
      </c>
      <c r="AT234" s="208">
        <f>AS234+'(3) MB_Glaciers_R23p2-5.5km'!AT234</f>
        <v>-4.2696000000000005</v>
      </c>
      <c r="AU234" s="208">
        <f>AT234+'(3) MB_Glaciers_R23p2-5.5km'!AU234</f>
        <v>-4.2280000000000006</v>
      </c>
      <c r="AV234" s="208">
        <f>AU234+'(3) MB_Glaciers_R23p2-5.5km'!AV234</f>
        <v>-4.3964000000000008</v>
      </c>
      <c r="AW234" s="90">
        <f>AV234+'(3) MB_Glaciers_R23p2-5.5km'!AW234</f>
        <v>-4.434800000000001</v>
      </c>
      <c r="BB234" s="2">
        <f>SQRT('(5) year_D_R23p2-5.5km'!BN232^2+'(5) year_D_R23p2-5.5km'!$M232^2)</f>
        <v>0.12338909873827478</v>
      </c>
      <c r="BC234" s="2">
        <f>SQRT(SUMSQ('(3) MB_Glaciers_R23p2-5.5km'!$BD234:BE234))</f>
        <v>0.17449853688466113</v>
      </c>
      <c r="BD234" s="2">
        <f>SQRT(SUMSQ('(3) MB_Glaciers_R23p2-5.5km'!$BD234:BF234))</f>
        <v>0.21371618811482476</v>
      </c>
      <c r="BE234" s="2">
        <f>SQRT(SUMSQ('(3) MB_Glaciers_R23p2-5.5km'!$BD234:BG234))</f>
        <v>0.24677819747654955</v>
      </c>
      <c r="BF234" s="2">
        <f>SQRT(SUMSQ('(3) MB_Glaciers_R23p2-5.5km'!$BD234:BH234))</f>
        <v>0.27590641246121594</v>
      </c>
      <c r="BG234" s="2">
        <f>SQRT(SUMSQ('(3) MB_Glaciers_R23p2-5.5km'!$BD234:BI234))</f>
        <v>0.30224033173066484</v>
      </c>
      <c r="BH234" s="2">
        <f>SQRT(SUMSQ('(3) MB_Glaciers_R23p2-5.5km'!$BD234:BJ234))</f>
        <v>0.3264568697578687</v>
      </c>
      <c r="BI234" s="2">
        <f>SQRT(SUMSQ('(3) MB_Glaciers_R23p2-5.5km'!$BD234:BK234))</f>
        <v>0.34899707376932226</v>
      </c>
      <c r="BJ234" s="2">
        <f>SQRT(SUMSQ('(3) MB_Glaciers_R23p2-5.5km'!$BD234:BL234))</f>
        <v>0.3701672962148243</v>
      </c>
      <c r="BK234" s="2">
        <f>SQRT(SUMSQ('(3) MB_Glaciers_R23p2-5.5km'!$BD234:BM234))</f>
        <v>0.39019059044835663</v>
      </c>
      <c r="BL234" s="2">
        <f>SQRT(SUMSQ('(3) MB_Glaciers_R23p2-5.5km'!$BD234:BN234))</f>
        <v>0.40923534373497228</v>
      </c>
      <c r="BM234" s="2">
        <f>SQRT(SUMSQ('(3) MB_Glaciers_R23p2-5.5km'!$BD234:BO234))</f>
        <v>0.42743237622964947</v>
      </c>
      <c r="BN234" s="2">
        <f>SQRT(SUMSQ('(3) MB_Glaciers_R23p2-5.5km'!$BD234:BP234))</f>
        <v>0.44488572233413864</v>
      </c>
      <c r="BO234" s="2">
        <f>SQRT(SUMSQ('(3) MB_Glaciers_R23p2-5.5km'!$BD234:BQ234))</f>
        <v>0.46167973274144497</v>
      </c>
      <c r="BP234" s="2">
        <f>SQRT(SUMSQ('(3) MB_Glaciers_R23p2-5.5km'!$BD234:BR234))</f>
        <v>0.47788392451688072</v>
      </c>
      <c r="BQ234" s="2">
        <f>SQRT(SUMSQ('(3) MB_Glaciers_R23p2-5.5km'!$BD234:BS234))</f>
        <v>0.493556394953099</v>
      </c>
      <c r="BR234" s="2">
        <f>SQRT(SUMSQ('(3) MB_Glaciers_R23p2-5.5km'!$BD234:BT234))</f>
        <v>0.50874628714767367</v>
      </c>
      <c r="BS234" s="2">
        <f>SQRT(SUMSQ('(3) MB_Glaciers_R23p2-5.5km'!$BD234:BU234))</f>
        <v>0.52349561065398331</v>
      </c>
      <c r="BT234" s="2">
        <f>SQRT(SUMSQ('(3) MB_Glaciers_R23p2-5.5km'!$BD234:BV234))</f>
        <v>0.53784061213470169</v>
      </c>
      <c r="BU234" s="2">
        <f>SQRT(SUMSQ('(3) MB_Glaciers_R23p2-5.5km'!$BD234:BW234))</f>
        <v>0.55181282492243189</v>
      </c>
      <c r="BV234" s="2">
        <f>SQRT(SUMSQ('(3) MB_Glaciers_R23p2-5.5km'!$BD234:BX234))</f>
        <v>0.56543988490052433</v>
      </c>
      <c r="BW234" s="2">
        <f>SQRT(SUMSQ('(3) MB_Glaciers_R23p2-5.5km'!$BD234:BY234))</f>
        <v>0.57874617331241329</v>
      </c>
      <c r="BX234" s="2">
        <f>SQRT(SUMSQ('(3) MB_Glaciers_R23p2-5.5km'!$BD234:BZ234))</f>
        <v>0.59175332936216396</v>
      </c>
      <c r="BY234" s="2">
        <f>SQRT(SUMSQ('(3) MB_Glaciers_R23p2-5.5km'!$BD234:CA234))</f>
        <v>0.60448066346132978</v>
      </c>
      <c r="BZ234" s="2">
        <f>SQRT(SUMSQ('(3) MB_Glaciers_R23p2-5.5km'!$BD234:CB234))</f>
        <v>0.61694549369137397</v>
      </c>
      <c r="CA234" s="2">
        <f>SQRT(SUMSQ('(3) MB_Glaciers_R23p2-5.5km'!$BD234:CC234))</f>
        <v>0.62916342223109001</v>
      </c>
      <c r="CB234" s="2">
        <f>SQRT(SUMSQ('(3) MB_Glaciers_R23p2-5.5km'!$BD234:CD234))</f>
        <v>0.64114856434447443</v>
      </c>
      <c r="CC234" s="2">
        <f>SQRT(SUMSQ('(3) MB_Glaciers_R23p2-5.5km'!$BD234:CE234))</f>
        <v>0.6529137395157375</v>
      </c>
      <c r="CD234" s="2">
        <f>SQRT(SUMSQ('(3) MB_Glaciers_R23p2-5.5km'!$BD234:CF234))</f>
        <v>0.66447063210940183</v>
      </c>
      <c r="CE234" s="2">
        <f>SQRT(SUMSQ('(3) MB_Glaciers_R23p2-5.5km'!$BD234:CG234))</f>
        <v>0.67582992729185343</v>
      </c>
      <c r="CF234" s="2">
        <f>SQRT(SUMSQ('(3) MB_Glaciers_R23p2-5.5km'!$BD234:CH234))</f>
        <v>0.6870014267166813</v>
      </c>
      <c r="CG234" s="2">
        <f>SQRT(SUMSQ('(3) MB_Glaciers_R23p2-5.5km'!$BD234:CI234))</f>
        <v>0.69799414753864475</v>
      </c>
      <c r="CH234" s="2">
        <f>SQRT(SUMSQ('(3) MB_Glaciers_R23p2-5.5km'!$BD234:CJ234))</f>
        <v>0.70881640760188602</v>
      </c>
      <c r="CI234" s="2">
        <f>SQRT(SUMSQ('(3) MB_Glaciers_R23p2-5.5km'!$BD234:CK234))</f>
        <v>0.71947589909119736</v>
      </c>
      <c r="CJ234" s="2">
        <f>SQRT(SUMSQ('(3) MB_Glaciers_R23p2-5.5km'!$BD234:CL234))</f>
        <v>0.72997975250038993</v>
      </c>
      <c r="CK234" s="2">
        <f>SQRT(SUMSQ('(3) MB_Glaciers_R23p2-5.5km'!$BD234:CM234))</f>
        <v>0.74033459242964883</v>
      </c>
      <c r="CL234" s="2">
        <f>SQRT(SUMSQ('(3) MB_Glaciers_R23p2-5.5km'!$BD234:CN234))</f>
        <v>0.75054658645244532</v>
      </c>
      <c r="CM234" s="2">
        <f>SQRT(SUMSQ('(3) MB_Glaciers_R23p2-5.5km'!$BD234:CO234))</f>
        <v>0.76062148807594288</v>
      </c>
      <c r="CN234" s="2">
        <f>SQRT(SUMSQ('(3) MB_Glaciers_R23p2-5.5km'!$BD234:CP234))</f>
        <v>0.77056467464470857</v>
      </c>
      <c r="CO234" s="2">
        <f>SQRT(SUMSQ('(3) MB_Glaciers_R23p2-5.5km'!$BD234:CQ234))</f>
        <v>0.7803811808967136</v>
      </c>
      <c r="CP234" s="2">
        <f>SQRT(SUMSQ('(3) MB_Glaciers_R23p2-5.5km'!$BD234:CR234))</f>
        <v>0.79007572876604237</v>
      </c>
      <c r="CQ234" s="2">
        <f>SQRT(SUMSQ('(3) MB_Glaciers_R23p2-5.5km'!$BD234:CS234))</f>
        <v>0.79965275393300361</v>
      </c>
      <c r="CR234" s="2">
        <f>SQRT(SUMSQ('(3) MB_Glaciers_R23p2-5.5km'!$BD234:CT234))</f>
        <v>0.80911642954526664</v>
      </c>
      <c r="CS234" s="2">
        <f>SQRT(SUMSQ('(3) MB_Glaciers_R23p2-5.5km'!$BD234:CU234))</f>
        <v>0.81847068746994489</v>
      </c>
      <c r="CT234" s="2">
        <f>SQRT(SUMSQ('(3) MB_Glaciers_R23p2-5.5km'!$BD234:CV234))</f>
        <v>0.82771923738364805</v>
      </c>
      <c r="CU234" s="2">
        <f>SQRT(SUMSQ('(3) MB_Glaciers_R23p2-5.5km'!$BD234:CW234))</f>
        <v>0.83686558396340549</v>
      </c>
      <c r="CV234" s="2">
        <f>SQRT(SUMSQ('(3) MB_Glaciers_R23p2-5.5km'!$BD234:CX234))</f>
        <v>0.84591304240439247</v>
      </c>
    </row>
    <row r="235" spans="1:100" x14ac:dyDescent="0.2">
      <c r="A235" s="169" t="s">
        <v>56</v>
      </c>
      <c r="B235" s="3" t="s">
        <v>177</v>
      </c>
      <c r="C235" s="170">
        <f>'(3) MB_Glaciers_R23p2-5.5km'!C235</f>
        <v>0.24180000000000001</v>
      </c>
      <c r="D235" s="170">
        <f>C235+'(3) MB_Glaciers_R23p2-5.5km'!D235</f>
        <v>7.3599999999999888E-2</v>
      </c>
      <c r="E235" s="170">
        <f>D235+'(3) MB_Glaciers_R23p2-5.5km'!E235</f>
        <v>0.80540000000000012</v>
      </c>
      <c r="F235" s="170">
        <f>E235+'(3) MB_Glaciers_R23p2-5.5km'!F235</f>
        <v>0.69720000000000004</v>
      </c>
      <c r="G235" s="170">
        <f>F235+'(3) MB_Glaciers_R23p2-5.5km'!G235</f>
        <v>0.38900000000000023</v>
      </c>
      <c r="H235" s="170">
        <f>G235+'(3) MB_Glaciers_R23p2-5.5km'!H235</f>
        <v>1.0608000000000004</v>
      </c>
      <c r="I235" s="170">
        <f>H235+'(3) MB_Glaciers_R23p2-5.5km'!I235</f>
        <v>1.7726000000000006</v>
      </c>
      <c r="J235" s="170">
        <f>I235+'(3) MB_Glaciers_R23p2-5.5km'!J235</f>
        <v>2.9544000000000006</v>
      </c>
      <c r="K235" s="170">
        <f>J235+'(3) MB_Glaciers_R23p2-5.5km'!K235</f>
        <v>3.7362000000000006</v>
      </c>
      <c r="L235" s="170">
        <f>K235+'(3) MB_Glaciers_R23p2-5.5km'!L235</f>
        <v>2.3680000000000008</v>
      </c>
      <c r="M235" s="170">
        <f>L235+'(3) MB_Glaciers_R23p2-5.5km'!M235</f>
        <v>1.5298000000000007</v>
      </c>
      <c r="N235" s="170">
        <f>M235+'(3) MB_Glaciers_R23p2-5.5km'!N235</f>
        <v>1.4116000000000009</v>
      </c>
      <c r="O235" s="170">
        <f>N235+'(3) MB_Glaciers_R23p2-5.5km'!O235</f>
        <v>0.89340000000000086</v>
      </c>
      <c r="P235" s="170">
        <f>O235+'(3) MB_Glaciers_R23p2-5.5km'!P235</f>
        <v>1.6452000000000011</v>
      </c>
      <c r="Q235" s="170">
        <f>P235+'(3) MB_Glaciers_R23p2-5.5km'!Q235</f>
        <v>2.7670000000000012</v>
      </c>
      <c r="R235" s="170">
        <f>Q235+'(3) MB_Glaciers_R23p2-5.5km'!R235</f>
        <v>2.7688000000000015</v>
      </c>
      <c r="S235" s="170">
        <f>R235+'(3) MB_Glaciers_R23p2-5.5km'!S235</f>
        <v>2.6006000000000014</v>
      </c>
      <c r="T235" s="170">
        <f>S235+'(3) MB_Glaciers_R23p2-5.5km'!T235</f>
        <v>1.6424000000000014</v>
      </c>
      <c r="U235" s="170">
        <f>T235+'(3) MB_Glaciers_R23p2-5.5km'!U235</f>
        <v>1.0842000000000014</v>
      </c>
      <c r="V235" s="170">
        <f>U235+'(3) MB_Glaciers_R23p2-5.5km'!V235</f>
        <v>1.0860000000000016</v>
      </c>
      <c r="W235" s="170">
        <f>V235+'(3) MB_Glaciers_R23p2-5.5km'!W235</f>
        <v>0.12780000000000169</v>
      </c>
      <c r="X235" s="170">
        <f>W235+'(3) MB_Glaciers_R23p2-5.5km'!X235</f>
        <v>0.21960000000000179</v>
      </c>
      <c r="Y235" s="170">
        <f>X235+'(3) MB_Glaciers_R23p2-5.5km'!Y235</f>
        <v>0.41140000000000199</v>
      </c>
      <c r="Z235" s="170">
        <f>Y235+'(3) MB_Glaciers_R23p2-5.5km'!Z235</f>
        <v>-0.56679999999999797</v>
      </c>
      <c r="AA235" s="170">
        <f>Z235+'(3) MB_Glaciers_R23p2-5.5km'!AA235</f>
        <v>-1.344999999999998</v>
      </c>
      <c r="AB235" s="170">
        <f>AA235+'(3) MB_Glaciers_R23p2-5.5km'!AB235</f>
        <v>-2.143199999999998</v>
      </c>
      <c r="AC235" s="170">
        <f>AB235+'(3) MB_Glaciers_R23p2-5.5km'!AC235</f>
        <v>-2.4813999999999981</v>
      </c>
      <c r="AD235" s="170">
        <f>AC235+'(3) MB_Glaciers_R23p2-5.5km'!AD235</f>
        <v>-2.6195999999999979</v>
      </c>
      <c r="AE235" s="170">
        <f>AD235+'(3) MB_Glaciers_R23p2-5.5km'!AE235</f>
        <v>-3.1277999999999979</v>
      </c>
      <c r="AF235" s="170">
        <f>AE235+'(3) MB_Glaciers_R23p2-5.5km'!AF235</f>
        <v>-3.8859999999999979</v>
      </c>
      <c r="AG235" s="170">
        <f>AF235+'(3) MB_Glaciers_R23p2-5.5km'!AG235</f>
        <v>-4.2741999999999978</v>
      </c>
      <c r="AH235" s="170">
        <f>AG235+'(3) MB_Glaciers_R23p2-5.5km'!AH235</f>
        <v>-2.6923999999999979</v>
      </c>
      <c r="AI235" s="170">
        <f>AH235+'(3) MB_Glaciers_R23p2-5.5km'!AI235</f>
        <v>-3.2505999999999977</v>
      </c>
      <c r="AJ235" s="170">
        <f>AI235+'(3) MB_Glaciers_R23p2-5.5km'!AJ235</f>
        <v>-4.7587999999999973</v>
      </c>
      <c r="AK235" s="170">
        <f>AJ235+'(3) MB_Glaciers_R23p2-5.5km'!AK235</f>
        <v>-6.1769999999999969</v>
      </c>
      <c r="AL235" s="170">
        <f>AK235+'(3) MB_Glaciers_R23p2-5.5km'!AL235</f>
        <v>-7.0551999999999966</v>
      </c>
      <c r="AM235" s="170">
        <f>AL235+'(3) MB_Glaciers_R23p2-5.5km'!AM235</f>
        <v>-8.4933999999999958</v>
      </c>
      <c r="AN235" s="170">
        <f>AM235+'(3) MB_Glaciers_R23p2-5.5km'!AN235</f>
        <v>-8.2615999999999961</v>
      </c>
      <c r="AO235" s="170">
        <f>AN235+'(3) MB_Glaciers_R23p2-5.5km'!AO235</f>
        <v>-8.4197999999999951</v>
      </c>
      <c r="AP235" s="170">
        <f>AO235+'(3) MB_Glaciers_R23p2-5.5km'!AP235</f>
        <v>-10.117999999999995</v>
      </c>
      <c r="AQ235" s="170">
        <f>AP235+'(3) MB_Glaciers_R23p2-5.5km'!AQ235</f>
        <v>-11.146199999999995</v>
      </c>
      <c r="AR235" s="170">
        <f>AQ235+'(3) MB_Glaciers_R23p2-5.5km'!AR235</f>
        <v>-11.114399999999995</v>
      </c>
      <c r="AS235" s="170">
        <f>AR235+'(3) MB_Glaciers_R23p2-5.5km'!AS235</f>
        <v>-10.552599999999995</v>
      </c>
      <c r="AT235" s="170">
        <f>AS235+'(3) MB_Glaciers_R23p2-5.5km'!AT235</f>
        <v>-11.060799999999995</v>
      </c>
      <c r="AU235" s="170">
        <f>AT235+'(3) MB_Glaciers_R23p2-5.5km'!AU235</f>
        <v>-10.458999999999996</v>
      </c>
      <c r="AV235" s="170">
        <f>AU235+'(3) MB_Glaciers_R23p2-5.5km'!AV235</f>
        <v>-10.847199999999996</v>
      </c>
      <c r="AW235" s="2">
        <f>AV235+'(3) MB_Glaciers_R23p2-5.5km'!AW235</f>
        <v>-10.685399999999996</v>
      </c>
      <c r="BB235" s="2">
        <f>SQRT('(5) year_D_R23p2-5.5km'!BN233^2+'(5) year_D_R23p2-5.5km'!$M233^2)</f>
        <v>0.76528949123823087</v>
      </c>
      <c r="BC235" s="2">
        <f>SQRT(SUMSQ('(3) MB_Glaciers_R23p2-5.5km'!$BD235:BE235))</f>
        <v>1.082282777650712</v>
      </c>
      <c r="BD235" s="2">
        <f>SQRT(SUMSQ('(3) MB_Glaciers_R23p2-5.5km'!$BD235:BF235))</f>
        <v>1.325520281323153</v>
      </c>
      <c r="BE235" s="2">
        <f>SQRT(SUMSQ('(3) MB_Glaciers_R23p2-5.5km'!$BD235:BG235))</f>
        <v>1.5305789824764617</v>
      </c>
      <c r="BF235" s="2">
        <f>SQRT(SUMSQ('(3) MB_Glaciers_R23p2-5.5km'!$BD235:BH235))</f>
        <v>1.7112393248749138</v>
      </c>
      <c r="BG235" s="2">
        <f>SQRT(SUMSQ('(3) MB_Glaciers_R23p2-5.5km'!$BD235:BI235))</f>
        <v>1.8745687590478033</v>
      </c>
      <c r="BH235" s="2">
        <f>SQRT(SUMSQ('(3) MB_Glaciers_R23p2-5.5km'!$BD235:BJ235))</f>
        <v>2.0247656747875027</v>
      </c>
      <c r="BI235" s="2">
        <f>SQRT(SUMSQ('(3) MB_Glaciers_R23p2-5.5km'!$BD235:BK235))</f>
        <v>2.164565555301424</v>
      </c>
      <c r="BJ235" s="2">
        <f>SQRT(SUMSQ('(3) MB_Glaciers_R23p2-5.5km'!$BD235:BL235))</f>
        <v>2.2958684737146924</v>
      </c>
      <c r="BK235" s="2">
        <f>SQRT(SUMSQ('(3) MB_Glaciers_R23p2-5.5km'!$BD235:BM235))</f>
        <v>2.4200578617042821</v>
      </c>
      <c r="BL235" s="2">
        <f>SQRT(SUMSQ('(3) MB_Glaciers_R23p2-5.5km'!$BD235:BN235))</f>
        <v>2.5381780984391882</v>
      </c>
      <c r="BM235" s="2">
        <f>SQRT(SUMSQ('(3) MB_Glaciers_R23p2-5.5km'!$BD235:BO235))</f>
        <v>2.6510405626463061</v>
      </c>
      <c r="BN235" s="2">
        <f>SQRT(SUMSQ('(3) MB_Glaciers_R23p2-5.5km'!$BD235:BP235))</f>
        <v>2.7592905012331905</v>
      </c>
      <c r="BO235" s="2">
        <f>SQRT(SUMSQ('(3) MB_Glaciers_R23p2-5.5km'!$BD235:BQ235))</f>
        <v>2.8634510779119982</v>
      </c>
      <c r="BP235" s="2">
        <f>SQRT(SUMSQ('(3) MB_Glaciers_R23p2-5.5km'!$BD235:BR235))</f>
        <v>2.9639534545932151</v>
      </c>
      <c r="BQ235" s="2">
        <f>SQRT(SUMSQ('(3) MB_Glaciers_R23p2-5.5km'!$BD235:BS235))</f>
        <v>3.0611579649529235</v>
      </c>
      <c r="BR235" s="2">
        <f>SQRT(SUMSQ('(3) MB_Glaciers_R23p2-5.5km'!$BD235:BT235))</f>
        <v>3.155369406550427</v>
      </c>
      <c r="BS235" s="2">
        <f>SQRT(SUMSQ('(3) MB_Glaciers_R23p2-5.5km'!$BD235:BU235))</f>
        <v>3.246848332952136</v>
      </c>
      <c r="BT235" s="2">
        <f>SQRT(SUMSQ('(3) MB_Glaciers_R23p2-5.5km'!$BD235:BV235))</f>
        <v>3.335819554861104</v>
      </c>
      <c r="BU235" s="2">
        <f>SQRT(SUMSQ('(3) MB_Glaciers_R23p2-5.5km'!$BD235:BW235))</f>
        <v>3.4224786497498276</v>
      </c>
      <c r="BV235" s="2">
        <f>SQRT(SUMSQ('(3) MB_Glaciers_R23p2-5.5km'!$BD235:BX235))</f>
        <v>3.506997022153437</v>
      </c>
      <c r="BW235" s="2">
        <f>SQRT(SUMSQ('(3) MB_Glaciers_R23p2-5.5km'!$BD235:BY235))</f>
        <v>3.5895258905310525</v>
      </c>
      <c r="BX235" s="2">
        <f>SQRT(SUMSQ('(3) MB_Glaciers_R23p2-5.5km'!$BD235:BZ235))</f>
        <v>3.6701994665402609</v>
      </c>
      <c r="BY235" s="2">
        <f>SQRT(SUMSQ('(3) MB_Glaciers_R23p2-5.5km'!$BD235:CA235))</f>
        <v>3.7491375180956066</v>
      </c>
      <c r="BZ235" s="2">
        <f>SQRT(SUMSQ('(3) MB_Glaciers_R23p2-5.5km'!$BD235:CB235))</f>
        <v>3.8264474561911541</v>
      </c>
      <c r="CA235" s="2">
        <f>SQRT(SUMSQ('(3) MB_Glaciers_R23p2-5.5km'!$BD235:CC235))</f>
        <v>3.9022260493712335</v>
      </c>
      <c r="CB235" s="2">
        <f>SQRT(SUMSQ('(3) MB_Glaciers_R23p2-5.5km'!$BD235:CD235))</f>
        <v>3.9765608439694589</v>
      </c>
      <c r="CC235" s="2">
        <f>SQRT(SUMSQ('(3) MB_Glaciers_R23p2-5.5km'!$BD235:CE235))</f>
        <v>4.0495313495750054</v>
      </c>
      <c r="CD235" s="2">
        <f>SQRT(SUMSQ('(3) MB_Glaciers_R23p2-5.5km'!$BD235:CF235))</f>
        <v>4.1212100354859906</v>
      </c>
      <c r="CE235" s="2">
        <f>SQRT(SUMSQ('(3) MB_Glaciers_R23p2-5.5km'!$BD235:CG235))</f>
        <v>4.1916631737283128</v>
      </c>
      <c r="CF235" s="2">
        <f>SQRT(SUMSQ('(3) MB_Glaciers_R23p2-5.5km'!$BD235:CH235))</f>
        <v>4.2609515565645406</v>
      </c>
      <c r="CG235" s="2">
        <f>SQRT(SUMSQ('(3) MB_Glaciers_R23p2-5.5km'!$BD235:CI235))</f>
        <v>4.3291311106028489</v>
      </c>
      <c r="CH235" s="2">
        <f>SQRT(SUMSQ('(3) MB_Glaciers_R23p2-5.5km'!$BD235:CJ235))</f>
        <v>4.3962534251552343</v>
      </c>
      <c r="CI235" s="2">
        <f>SQRT(SUMSQ('(3) MB_Glaciers_R23p2-5.5km'!$BD235:CK235))</f>
        <v>4.4623662090407592</v>
      </c>
      <c r="CJ235" s="2">
        <f>SQRT(SUMSQ('(3) MB_Glaciers_R23p2-5.5km'!$BD235:CL235))</f>
        <v>4.5275136873330899</v>
      </c>
      <c r="CK235" s="2">
        <f>SQRT(SUMSQ('(3) MB_Glaciers_R23p2-5.5km'!$BD235:CM235))</f>
        <v>4.5917369474293865</v>
      </c>
      <c r="CL235" s="2">
        <f>SQRT(SUMSQ('(3) MB_Glaciers_R23p2-5.5km'!$BD235:CN235))</f>
        <v>4.6550742421348996</v>
      </c>
      <c r="CM235" s="2">
        <f>SQRT(SUMSQ('(3) MB_Glaciers_R23p2-5.5km'!$BD235:CO235))</f>
        <v>4.7175612561139557</v>
      </c>
      <c r="CN235" s="2">
        <f>SQRT(SUMSQ('(3) MB_Glaciers_R23p2-5.5km'!$BD235:CP235))</f>
        <v>4.7792313409780824</v>
      </c>
      <c r="CO235" s="2">
        <f>SQRT(SUMSQ('(3) MB_Glaciers_R23p2-5.5km'!$BD235:CQ235))</f>
        <v>4.8401157234085668</v>
      </c>
      <c r="CP235" s="2">
        <f>SQRT(SUMSQ('(3) MB_Glaciers_R23p2-5.5km'!$BD235:CR235))</f>
        <v>4.9002436900001722</v>
      </c>
      <c r="CQ235" s="2">
        <f>SQRT(SUMSQ('(3) MB_Glaciers_R23p2-5.5km'!$BD235:CS235))</f>
        <v>4.959642751931451</v>
      </c>
      <c r="CR235" s="2">
        <f>SQRT(SUMSQ('(3) MB_Glaciers_R23p2-5.5km'!$BD235:CT235))</f>
        <v>5.0183387920890556</v>
      </c>
      <c r="CS235" s="2">
        <f>SQRT(SUMSQ('(3) MB_Glaciers_R23p2-5.5km'!$BD235:CU235))</f>
        <v>5.076356196878379</v>
      </c>
      <c r="CT235" s="2">
        <f>SQRT(SUMSQ('(3) MB_Glaciers_R23p2-5.5km'!$BD235:CV235))</f>
        <v>5.1337179746247443</v>
      </c>
      <c r="CU235" s="2">
        <f>SQRT(SUMSQ('(3) MB_Glaciers_R23p2-5.5km'!$BD235:CW235))</f>
        <v>5.1904458621957383</v>
      </c>
      <c r="CV235" s="2">
        <f>SQRT(SUMSQ('(3) MB_Glaciers_R23p2-5.5km'!$BD235:CX235))</f>
        <v>5.2465604212459551</v>
      </c>
    </row>
    <row r="236" spans="1:100" x14ac:dyDescent="0.2">
      <c r="A236" s="169" t="s">
        <v>105</v>
      </c>
      <c r="B236" s="3" t="s">
        <v>177</v>
      </c>
      <c r="C236" s="170">
        <f>'(3) MB_Glaciers_R23p2-5.5km'!C236</f>
        <v>0.27299999999999991</v>
      </c>
      <c r="D236" s="170">
        <f>C236+'(3) MB_Glaciers_R23p2-5.5km'!D236</f>
        <v>0.27599999999999991</v>
      </c>
      <c r="E236" s="170">
        <f>D236+'(3) MB_Glaciers_R23p2-5.5km'!E236</f>
        <v>0.51899999999999979</v>
      </c>
      <c r="F236" s="170">
        <f>E236+'(3) MB_Glaciers_R23p2-5.5km'!F236</f>
        <v>0.50199999999999978</v>
      </c>
      <c r="G236" s="170">
        <f>F236+'(3) MB_Glaciers_R23p2-5.5km'!G236</f>
        <v>0.40499999999999969</v>
      </c>
      <c r="H236" s="170">
        <f>G236+'(3) MB_Glaciers_R23p2-5.5km'!H236</f>
        <v>0.58799999999999975</v>
      </c>
      <c r="I236" s="170">
        <f>H236+'(3) MB_Glaciers_R23p2-5.5km'!I236</f>
        <v>0.85099999999999965</v>
      </c>
      <c r="J236" s="170">
        <f>I236+'(3) MB_Glaciers_R23p2-5.5km'!J236</f>
        <v>1.2139999999999995</v>
      </c>
      <c r="K236" s="170">
        <f>J236+'(3) MB_Glaciers_R23p2-5.5km'!K236</f>
        <v>1.3769999999999996</v>
      </c>
      <c r="L236" s="170">
        <f>K236+'(3) MB_Glaciers_R23p2-5.5km'!L236</f>
        <v>0.73999999999999955</v>
      </c>
      <c r="M236" s="170">
        <f>L236+'(3) MB_Glaciers_R23p2-5.5km'!M236</f>
        <v>0.29299999999999948</v>
      </c>
      <c r="N236" s="170">
        <f>M236+'(3) MB_Glaciers_R23p2-5.5km'!N236</f>
        <v>0.25599999999999945</v>
      </c>
      <c r="O236" s="170">
        <f>N236+'(3) MB_Glaciers_R23p2-5.5km'!O236</f>
        <v>5.8999999999999386E-2</v>
      </c>
      <c r="P236" s="170">
        <f>O236+'(3) MB_Glaciers_R23p2-5.5km'!P236</f>
        <v>0.54199999999999926</v>
      </c>
      <c r="Q236" s="170">
        <f>P236+'(3) MB_Glaciers_R23p2-5.5km'!Q236</f>
        <v>1.0813499999999991</v>
      </c>
      <c r="R236" s="170">
        <f>Q236+'(3) MB_Glaciers_R23p2-5.5km'!R236</f>
        <v>1.2361229999999992</v>
      </c>
      <c r="S236" s="170">
        <f>R236+'(3) MB_Glaciers_R23p2-5.5km'!S236</f>
        <v>1.2962029999999991</v>
      </c>
      <c r="T236" s="170">
        <f>S236+'(3) MB_Glaciers_R23p2-5.5km'!T236</f>
        <v>0.83158999999999916</v>
      </c>
      <c r="U236" s="170">
        <f>T236+'(3) MB_Glaciers_R23p2-5.5km'!U236</f>
        <v>0.88543599999999911</v>
      </c>
      <c r="V236" s="170">
        <f>U236+'(3) MB_Glaciers_R23p2-5.5km'!V236</f>
        <v>1.1643689999999993</v>
      </c>
      <c r="W236" s="170">
        <f>V236+'(3) MB_Glaciers_R23p2-5.5km'!W236</f>
        <v>1.2383889999999993</v>
      </c>
      <c r="X236" s="170">
        <f>W236+'(3) MB_Glaciers_R23p2-5.5km'!X236</f>
        <v>1.4484229999999991</v>
      </c>
      <c r="Y236" s="170">
        <f>X236+'(3) MB_Glaciers_R23p2-5.5km'!Y236</f>
        <v>1.9082019999999991</v>
      </c>
      <c r="Z236" s="170">
        <f>Y236+'(3) MB_Glaciers_R23p2-5.5km'!Z236</f>
        <v>1.7086529999999991</v>
      </c>
      <c r="AA236" s="170">
        <f>Z236+'(3) MB_Glaciers_R23p2-5.5km'!AA236</f>
        <v>1.558848999999999</v>
      </c>
      <c r="AB236" s="170">
        <f>AA236+'(3) MB_Glaciers_R23p2-5.5km'!AB236</f>
        <v>1.5997169999999989</v>
      </c>
      <c r="AC236" s="170">
        <f>AB236+'(3) MB_Glaciers_R23p2-5.5km'!AC236</f>
        <v>1.5468189999999988</v>
      </c>
      <c r="AD236" s="170">
        <f>AC236+'(3) MB_Glaciers_R23p2-5.5km'!AD236</f>
        <v>1.5787879999999987</v>
      </c>
      <c r="AE236" s="170">
        <f>AD236+'(3) MB_Glaciers_R23p2-5.5km'!AE236</f>
        <v>1.1144759999999987</v>
      </c>
      <c r="AF236" s="170">
        <f>AE236+'(3) MB_Glaciers_R23p2-5.5km'!AF236</f>
        <v>0.81275999999999871</v>
      </c>
      <c r="AG236" s="170">
        <f>AF236+'(3) MB_Glaciers_R23p2-5.5km'!AG236</f>
        <v>0.2887839999999986</v>
      </c>
      <c r="AH236" s="170">
        <f>AG236+'(3) MB_Glaciers_R23p2-5.5km'!AH236</f>
        <v>1.0637539999999985</v>
      </c>
      <c r="AI236" s="170">
        <f>AH236+'(3) MB_Glaciers_R23p2-5.5km'!AI236</f>
        <v>0.66399599999999859</v>
      </c>
      <c r="AJ236" s="170">
        <f>AI236+'(3) MB_Glaciers_R23p2-5.5km'!AJ236</f>
        <v>-0.12191500000000144</v>
      </c>
      <c r="AK236" s="170">
        <f>AJ236+'(3) MB_Glaciers_R23p2-5.5km'!AK236</f>
        <v>-0.86285500000000148</v>
      </c>
      <c r="AL236" s="170">
        <f>AK236+'(3) MB_Glaciers_R23p2-5.5km'!AL236</f>
        <v>-1.4324160000000015</v>
      </c>
      <c r="AM236" s="170">
        <f>AL236+'(3) MB_Glaciers_R23p2-5.5km'!AM236</f>
        <v>-2.1989990000000015</v>
      </c>
      <c r="AN236" s="170">
        <f>AM236+'(3) MB_Glaciers_R23p2-5.5km'!AN236</f>
        <v>-2.5472160000000015</v>
      </c>
      <c r="AO236" s="170">
        <f>AN236+'(3) MB_Glaciers_R23p2-5.5km'!AO236</f>
        <v>-2.8696510000000015</v>
      </c>
      <c r="AP236" s="170">
        <f>AO236+'(3) MB_Glaciers_R23p2-5.5km'!AP236</f>
        <v>-3.8574860000000015</v>
      </c>
      <c r="AQ236" s="170">
        <f>AP236+'(3) MB_Glaciers_R23p2-5.5km'!AQ236</f>
        <v>-5.0678820000000018</v>
      </c>
      <c r="AR236" s="170">
        <f>AQ236+'(3) MB_Glaciers_R23p2-5.5km'!AR236</f>
        <v>-5.7010590000000017</v>
      </c>
      <c r="AS236" s="170">
        <f>AR236+'(3) MB_Glaciers_R23p2-5.5km'!AS236</f>
        <v>-6.4855340000000012</v>
      </c>
      <c r="AT236" s="170">
        <f>AS236+'(3) MB_Glaciers_R23p2-5.5km'!AT236</f>
        <v>-7.7848180000000013</v>
      </c>
      <c r="AU236" s="170">
        <f>AT236+'(3) MB_Glaciers_R23p2-5.5km'!AU236</f>
        <v>-9.2150760000000016</v>
      </c>
      <c r="AV236" s="170">
        <f>AU236+'(3) MB_Glaciers_R23p2-5.5km'!AV236</f>
        <v>-11.648556000000003</v>
      </c>
      <c r="AW236" s="2">
        <f>AV236+'(3) MB_Glaciers_R23p2-5.5km'!AW236</f>
        <v>-13.717540000000003</v>
      </c>
      <c r="BB236" s="2">
        <f>SQRT('(5) year_D_R23p2-5.5km'!BN234^2+'(5) year_D_R23p2-5.5km'!$M234^2)</f>
        <v>0.98713847999141946</v>
      </c>
      <c r="BC236" s="2">
        <f>SQRT(SUMSQ('(3) MB_Glaciers_R23p2-5.5km'!$BD236:BE236))</f>
        <v>1.3398252185815696</v>
      </c>
      <c r="BD236" s="2">
        <f>SQRT(SUMSQ('(3) MB_Glaciers_R23p2-5.5km'!$BD236:BF236))</f>
        <v>1.5753648854748712</v>
      </c>
      <c r="BE236" s="2">
        <f>SQRT(SUMSQ('(3) MB_Glaciers_R23p2-5.5km'!$BD236:BG236))</f>
        <v>1.7470956651762888</v>
      </c>
      <c r="BF236" s="2">
        <f>SQRT(SUMSQ('(3) MB_Glaciers_R23p2-5.5km'!$BD236:BH236))</f>
        <v>1.8770094303389919</v>
      </c>
      <c r="BG236" s="2">
        <f>SQRT(SUMSQ('(3) MB_Glaciers_R23p2-5.5km'!$BD236:BI236))</f>
        <v>1.9771218701632545</v>
      </c>
      <c r="BH236" s="2">
        <f>SQRT(SUMSQ('(3) MB_Glaciers_R23p2-5.5km'!$BD236:BJ236))</f>
        <v>2.0548047267979732</v>
      </c>
      <c r="BI236" s="2">
        <f>SQRT(SUMSQ('(3) MB_Glaciers_R23p2-5.5km'!$BD236:BK236))</f>
        <v>2.1156217348727568</v>
      </c>
      <c r="BJ236" s="2">
        <f>SQRT(SUMSQ('(3) MB_Glaciers_R23p2-5.5km'!$BD236:BL236))</f>
        <v>2.1633043852591363</v>
      </c>
      <c r="BK236" s="2">
        <f>SQRT(SUMSQ('(3) MB_Glaciers_R23p2-5.5km'!$BD236:BM236))</f>
        <v>2.2009432222456353</v>
      </c>
      <c r="BL236" s="2">
        <f>SQRT(SUMSQ('(3) MB_Glaciers_R23p2-5.5km'!$BD236:BN236))</f>
        <v>2.2311540933060976</v>
      </c>
      <c r="BM236" s="2">
        <f>SQRT(SUMSQ('(3) MB_Glaciers_R23p2-5.5km'!$BD236:BO236))</f>
        <v>2.2560704073709457</v>
      </c>
      <c r="BN236" s="2">
        <f>SQRT(SUMSQ('(3) MB_Glaciers_R23p2-5.5km'!$BD236:BP236))</f>
        <v>2.2779156389558581</v>
      </c>
      <c r="BO236" s="2">
        <f>SQRT(SUMSQ('(3) MB_Glaciers_R23p2-5.5km'!$BD236:BQ236))</f>
        <v>2.2986308305755467</v>
      </c>
      <c r="BP236" s="2">
        <f>SQRT(SUMSQ('(3) MB_Glaciers_R23p2-5.5km'!$BD236:BR236))</f>
        <v>2.3176103802602608</v>
      </c>
      <c r="BQ236" s="2">
        <f>SQRT(SUMSQ('(3) MB_Glaciers_R23p2-5.5km'!$BD236:BS236))</f>
        <v>2.334194266537029</v>
      </c>
      <c r="BR236" s="2">
        <f>SQRT(SUMSQ('(3) MB_Glaciers_R23p2-5.5km'!$BD236:BT236))</f>
        <v>2.3528963305478117</v>
      </c>
      <c r="BS236" s="2">
        <f>SQRT(SUMSQ('(3) MB_Glaciers_R23p2-5.5km'!$BD236:BU236))</f>
        <v>2.3744718843899562</v>
      </c>
      <c r="BT236" s="2">
        <f>SQRT(SUMSQ('(3) MB_Glaciers_R23p2-5.5km'!$BD236:BV236))</f>
        <v>2.3932988871257788</v>
      </c>
      <c r="BU236" s="2">
        <f>SQRT(SUMSQ('(3) MB_Glaciers_R23p2-5.5km'!$BD236:BW236))</f>
        <v>2.4096358796605437</v>
      </c>
      <c r="BV236" s="2">
        <f>SQRT(SUMSQ('(3) MB_Glaciers_R23p2-5.5km'!$BD236:BX236))</f>
        <v>2.4236032857114513</v>
      </c>
      <c r="BW236" s="2">
        <f>SQRT(SUMSQ('(3) MB_Glaciers_R23p2-5.5km'!$BD236:BY236))</f>
        <v>2.4361424667729552</v>
      </c>
      <c r="BX236" s="2">
        <f>SQRT(SUMSQ('(3) MB_Glaciers_R23p2-5.5km'!$BD236:BZ236))</f>
        <v>2.4504655936760331</v>
      </c>
      <c r="BY236" s="2">
        <f>SQRT(SUMSQ('(3) MB_Glaciers_R23p2-5.5km'!$BD236:CA236))</f>
        <v>2.4669773974299201</v>
      </c>
      <c r="BZ236" s="2">
        <f>SQRT(SUMSQ('(3) MB_Glaciers_R23p2-5.5km'!$BD236:CB236))</f>
        <v>2.4847006321857412</v>
      </c>
      <c r="CA236" s="2">
        <f>SQRT(SUMSQ('(3) MB_Glaciers_R23p2-5.5km'!$BD236:CC236))</f>
        <v>2.5009838125099755</v>
      </c>
      <c r="CB236" s="2">
        <f>SQRT(SUMSQ('(3) MB_Glaciers_R23p2-5.5km'!$BD236:CD236))</f>
        <v>2.5193795492365099</v>
      </c>
      <c r="CC236" s="2">
        <f>SQRT(SUMSQ('(3) MB_Glaciers_R23p2-5.5km'!$BD236:CE236))</f>
        <v>2.5303283932454037</v>
      </c>
      <c r="CD236" s="2">
        <f>SQRT(SUMSQ('(3) MB_Glaciers_R23p2-5.5km'!$BD236:CF236))</f>
        <v>2.5605895014059619</v>
      </c>
      <c r="CE236" s="2">
        <f>SQRT(SUMSQ('(3) MB_Glaciers_R23p2-5.5km'!$BD236:CG236))</f>
        <v>2.5775764676412316</v>
      </c>
      <c r="CF236" s="2">
        <f>SQRT(SUMSQ('(3) MB_Glaciers_R23p2-5.5km'!$BD236:CH236))</f>
        <v>2.6080658697900212</v>
      </c>
      <c r="CG236" s="2">
        <f>SQRT(SUMSQ('(3) MB_Glaciers_R23p2-5.5km'!$BD236:CI236))</f>
        <v>2.6242191698022839</v>
      </c>
      <c r="CH236" s="2">
        <f>SQRT(SUMSQ('(3) MB_Glaciers_R23p2-5.5km'!$BD236:CJ236))</f>
        <v>2.648048588594345</v>
      </c>
      <c r="CI236" s="2">
        <f>SQRT(SUMSQ('(3) MB_Glaciers_R23p2-5.5km'!$BD236:CK236))</f>
        <v>2.6741357694189398</v>
      </c>
      <c r="CJ236" s="2">
        <f>SQRT(SUMSQ('(3) MB_Glaciers_R23p2-5.5km'!$BD236:CL236))</f>
        <v>2.7015942652530964</v>
      </c>
      <c r="CK236" s="2">
        <f>SQRT(SUMSQ('(3) MB_Glaciers_R23p2-5.5km'!$BD236:CM236))</f>
        <v>2.7254809027154665</v>
      </c>
      <c r="CL236" s="2">
        <f>SQRT(SUMSQ('(3) MB_Glaciers_R23p2-5.5km'!$BD236:CN236))</f>
        <v>2.7486690356822385</v>
      </c>
      <c r="CM236" s="2">
        <f>SQRT(SUMSQ('(3) MB_Glaciers_R23p2-5.5km'!$BD236:CO236))</f>
        <v>2.7775359960258643</v>
      </c>
      <c r="CN236" s="2">
        <f>SQRT(SUMSQ('(3) MB_Glaciers_R23p2-5.5km'!$BD236:CP236))</f>
        <v>2.8117250037123123</v>
      </c>
      <c r="CO236" s="2">
        <f>SQRT(SUMSQ('(3) MB_Glaciers_R23p2-5.5km'!$BD236:CQ236))</f>
        <v>2.8546546395903309</v>
      </c>
      <c r="CP236" s="2">
        <f>SQRT(SUMSQ('(3) MB_Glaciers_R23p2-5.5km'!$BD236:CR236))</f>
        <v>2.9038638859670578</v>
      </c>
      <c r="CQ236" s="2">
        <f>SQRT(SUMSQ('(3) MB_Glaciers_R23p2-5.5km'!$BD236:CS236))</f>
        <v>2.9524032149599373</v>
      </c>
      <c r="CR236" s="2">
        <f>SQRT(SUMSQ('(3) MB_Glaciers_R23p2-5.5km'!$BD236:CT236))</f>
        <v>3.0089419498035745</v>
      </c>
      <c r="CS236" s="2">
        <f>SQRT(SUMSQ('(3) MB_Glaciers_R23p2-5.5km'!$BD236:CU236))</f>
        <v>3.0735960490368157</v>
      </c>
      <c r="CT236" s="2">
        <f>SQRT(SUMSQ('(3) MB_Glaciers_R23p2-5.5km'!$BD236:CV236))</f>
        <v>3.1762856781955446</v>
      </c>
      <c r="CU236" s="2">
        <f>SQRT(SUMSQ('(3) MB_Glaciers_R23p2-5.5km'!$BD236:CW236))</f>
        <v>3.3209903812416277</v>
      </c>
      <c r="CV236" s="2">
        <f>SQRT(SUMSQ('(3) MB_Glaciers_R23p2-5.5km'!$BD236:CX236))</f>
        <v>3.457492417758925</v>
      </c>
    </row>
    <row r="237" spans="1:100" x14ac:dyDescent="0.2">
      <c r="A237" s="169" t="s">
        <v>75</v>
      </c>
      <c r="B237" s="3" t="s">
        <v>177</v>
      </c>
      <c r="C237" s="170">
        <f>'(3) MB_Glaciers_R23p2-5.5km'!C237</f>
        <v>4.5600000000000016E-2</v>
      </c>
      <c r="D237" s="170">
        <f>C237+'(3) MB_Glaciers_R23p2-5.5km'!D237</f>
        <v>2.1200000000000024E-2</v>
      </c>
      <c r="E237" s="170">
        <f>D237+'(3) MB_Glaciers_R23p2-5.5km'!E237</f>
        <v>9.6800000000000039E-2</v>
      </c>
      <c r="F237" s="170">
        <f>E237+'(3) MB_Glaciers_R23p2-5.5km'!F237</f>
        <v>0.10240000000000005</v>
      </c>
      <c r="G237" s="170">
        <f>F237+'(3) MB_Glaciers_R23p2-5.5km'!G237</f>
        <v>6.8000000000000047E-2</v>
      </c>
      <c r="H237" s="170">
        <f>G237+'(3) MB_Glaciers_R23p2-5.5km'!H237</f>
        <v>0.19360000000000005</v>
      </c>
      <c r="I237" s="170">
        <f>H237+'(3) MB_Glaciers_R23p2-5.5km'!I237</f>
        <v>0.27920000000000006</v>
      </c>
      <c r="J237" s="170">
        <f>I237+'(3) MB_Glaciers_R23p2-5.5km'!J237</f>
        <v>0.45480000000000004</v>
      </c>
      <c r="K237" s="170">
        <f>J237+'(3) MB_Glaciers_R23p2-5.5km'!K237</f>
        <v>0.56040000000000001</v>
      </c>
      <c r="L237" s="170">
        <f>K237+'(3) MB_Glaciers_R23p2-5.5km'!L237</f>
        <v>0.30599999999999999</v>
      </c>
      <c r="M237" s="170">
        <f>L237+'(3) MB_Glaciers_R23p2-5.5km'!M237</f>
        <v>0.1416</v>
      </c>
      <c r="N237" s="170">
        <f>M237+'(3) MB_Glaciers_R23p2-5.5km'!N237</f>
        <v>0.1072</v>
      </c>
      <c r="O237" s="170">
        <f>N237+'(3) MB_Glaciers_R23p2-5.5km'!O237</f>
        <v>-1.7199999999999993E-2</v>
      </c>
      <c r="P237" s="170">
        <f>O237+'(3) MB_Glaciers_R23p2-5.5km'!P237</f>
        <v>6.8400000000000002E-2</v>
      </c>
      <c r="Q237" s="170">
        <f>P237+'(3) MB_Glaciers_R23p2-5.5km'!Q237</f>
        <v>0.254</v>
      </c>
      <c r="R237" s="170">
        <f>Q237+'(3) MB_Glaciers_R23p2-5.5km'!R237</f>
        <v>0.24959999999999999</v>
      </c>
      <c r="S237" s="170">
        <f>R237+'(3) MB_Glaciers_R23p2-5.5km'!S237</f>
        <v>0.18519999999999998</v>
      </c>
      <c r="T237" s="170">
        <f>S237+'(3) MB_Glaciers_R23p2-5.5km'!T237</f>
        <v>-9.2000000000000415E-3</v>
      </c>
      <c r="U237" s="170">
        <f>T237+'(3) MB_Glaciers_R23p2-5.5km'!U237</f>
        <v>-8.3600000000000035E-2</v>
      </c>
      <c r="V237" s="170">
        <f>U237+'(3) MB_Glaciers_R23p2-5.5km'!V237</f>
        <v>-9.8000000000000032E-2</v>
      </c>
      <c r="W237" s="170">
        <f>V237+'(3) MB_Glaciers_R23p2-5.5km'!W237</f>
        <v>-0.20240000000000002</v>
      </c>
      <c r="X237" s="170">
        <f>W237+'(3) MB_Glaciers_R23p2-5.5km'!X237</f>
        <v>-0.25680000000000003</v>
      </c>
      <c r="Y237" s="170">
        <f>X237+'(3) MB_Glaciers_R23p2-5.5km'!Y237</f>
        <v>-0.30120000000000002</v>
      </c>
      <c r="Z237" s="170">
        <f>Y237+'(3) MB_Glaciers_R23p2-5.5km'!Z237</f>
        <v>-0.46560000000000001</v>
      </c>
      <c r="AA237" s="170">
        <f>Z237+'(3) MB_Glaciers_R23p2-5.5km'!AA237</f>
        <v>-0.61</v>
      </c>
      <c r="AB237" s="170">
        <f>AA237+'(3) MB_Glaciers_R23p2-5.5km'!AB237</f>
        <v>-0.73439999999999994</v>
      </c>
      <c r="AC237" s="170">
        <f>AB237+'(3) MB_Glaciers_R23p2-5.5km'!AC237</f>
        <v>-0.8587999999999999</v>
      </c>
      <c r="AD237" s="170">
        <f>AC237+'(3) MB_Glaciers_R23p2-5.5km'!AD237</f>
        <v>-0.97319999999999984</v>
      </c>
      <c r="AE237" s="170">
        <f>AD237+'(3) MB_Glaciers_R23p2-5.5km'!AE237</f>
        <v>-1.0875999999999999</v>
      </c>
      <c r="AF237" s="170">
        <f>AE237+'(3) MB_Glaciers_R23p2-5.5km'!AF237</f>
        <v>-1.232</v>
      </c>
      <c r="AG237" s="170">
        <f>AF237+'(3) MB_Glaciers_R23p2-5.5km'!AG237</f>
        <v>-1.3864000000000001</v>
      </c>
      <c r="AH237" s="170">
        <f>AG237+'(3) MB_Glaciers_R23p2-5.5km'!AH237</f>
        <v>-1.1508</v>
      </c>
      <c r="AI237" s="170">
        <f>AH237+'(3) MB_Glaciers_R23p2-5.5km'!AI237</f>
        <v>-1.3052000000000001</v>
      </c>
      <c r="AJ237" s="170">
        <f>AI237+'(3) MB_Glaciers_R23p2-5.5km'!AJ237</f>
        <v>-1.5696000000000001</v>
      </c>
      <c r="AK237" s="170">
        <f>AJ237+'(3) MB_Glaciers_R23p2-5.5km'!AK237</f>
        <v>-1.794</v>
      </c>
      <c r="AL237" s="170">
        <f>AK237+'(3) MB_Glaciers_R23p2-5.5km'!AL237</f>
        <v>-1.9384000000000001</v>
      </c>
      <c r="AM237" s="170">
        <f>AL237+'(3) MB_Glaciers_R23p2-5.5km'!AM237</f>
        <v>-2.2228000000000003</v>
      </c>
      <c r="AN237" s="170">
        <f>AM237+'(3) MB_Glaciers_R23p2-5.5km'!AN237</f>
        <v>-2.2672000000000003</v>
      </c>
      <c r="AO237" s="170">
        <f>AN237+'(3) MB_Glaciers_R23p2-5.5km'!AO237</f>
        <v>-2.3816000000000002</v>
      </c>
      <c r="AP237" s="170">
        <f>AO237+'(3) MB_Glaciers_R23p2-5.5km'!AP237</f>
        <v>-2.6560000000000001</v>
      </c>
      <c r="AQ237" s="170">
        <f>AP237+'(3) MB_Glaciers_R23p2-5.5km'!AQ237</f>
        <v>-2.9104000000000001</v>
      </c>
      <c r="AR237" s="170">
        <f>AQ237+'(3) MB_Glaciers_R23p2-5.5km'!AR237</f>
        <v>-2.9647999999999999</v>
      </c>
      <c r="AS237" s="170">
        <f>AR237+'(3) MB_Glaciers_R23p2-5.5km'!AS237</f>
        <v>-2.9691999999999998</v>
      </c>
      <c r="AT237" s="170">
        <f>AS237+'(3) MB_Glaciers_R23p2-5.5km'!AT237</f>
        <v>-3.1235999999999997</v>
      </c>
      <c r="AU237" s="170">
        <f>AT237+'(3) MB_Glaciers_R23p2-5.5km'!AU237</f>
        <v>-3.1779999999999995</v>
      </c>
      <c r="AV237" s="170">
        <f>AU237+'(3) MB_Glaciers_R23p2-5.5km'!AV237</f>
        <v>-3.2823999999999995</v>
      </c>
      <c r="AW237" s="2">
        <f>AV237+'(3) MB_Glaciers_R23p2-5.5km'!AW237</f>
        <v>-3.3167999999999997</v>
      </c>
      <c r="BB237" s="2">
        <f>SQRT('(5) year_D_R23p2-5.5km'!BN235^2+'(5) year_D_R23p2-5.5km'!$M235^2)</f>
        <v>3.9017457097083208E-2</v>
      </c>
      <c r="BC237" s="2">
        <f>SQRT(SUMSQ('(3) MB_Glaciers_R23p2-5.5km'!$BD237:BE237))</f>
        <v>5.5179016996005442E-2</v>
      </c>
      <c r="BD237" s="2">
        <f>SQRT(SUMSQ('(3) MB_Glaciers_R23p2-5.5km'!$BD237:BF237))</f>
        <v>6.7580218074286991E-2</v>
      </c>
      <c r="BE237" s="2">
        <f>SQRT(SUMSQ('(3) MB_Glaciers_R23p2-5.5km'!$BD237:BG237))</f>
        <v>7.8034914194166416E-2</v>
      </c>
      <c r="BF237" s="2">
        <f>SQRT(SUMSQ('(3) MB_Glaciers_R23p2-5.5km'!$BD237:BH237))</f>
        <v>8.7245686378259663E-2</v>
      </c>
      <c r="BG237" s="2">
        <f>SQRT(SUMSQ('(3) MB_Glaciers_R23p2-5.5km'!$BD237:BI237))</f>
        <v>9.557286094878803E-2</v>
      </c>
      <c r="BH237" s="2">
        <f>SQRT(SUMSQ('(3) MB_Glaciers_R23p2-5.5km'!$BD237:BJ237))</f>
        <v>0.10323048826901431</v>
      </c>
      <c r="BI237" s="2">
        <f>SQRT(SUMSQ('(3) MB_Glaciers_R23p2-5.5km'!$BD237:BK237))</f>
        <v>0.11035803399201087</v>
      </c>
      <c r="BJ237" s="2">
        <f>SQRT(SUMSQ('(3) MB_Glaciers_R23p2-5.5km'!$BD237:BL237))</f>
        <v>0.11705237129124961</v>
      </c>
      <c r="BK237" s="2">
        <f>SQRT(SUMSQ('(3) MB_Glaciers_R23p2-5.5km'!$BD237:BM237))</f>
        <v>0.1233840329346844</v>
      </c>
      <c r="BL237" s="2">
        <f>SQRT(SUMSQ('(3) MB_Glaciers_R23p2-5.5km'!$BD237:BN237))</f>
        <v>0.1294062654648144</v>
      </c>
      <c r="BM237" s="2">
        <f>SQRT(SUMSQ('(3) MB_Glaciers_R23p2-5.5km'!$BD237:BO237))</f>
        <v>0.13516043614857398</v>
      </c>
      <c r="BN237" s="2">
        <f>SQRT(SUMSQ('(3) MB_Glaciers_R23p2-5.5km'!$BD237:BP237))</f>
        <v>0.14067944220174983</v>
      </c>
      <c r="BO237" s="2">
        <f>SQRT(SUMSQ('(3) MB_Glaciers_R23p2-5.5km'!$BD237:BQ237))</f>
        <v>0.14598995656043673</v>
      </c>
      <c r="BP237" s="2">
        <f>SQRT(SUMSQ('(3) MB_Glaciers_R23p2-5.5km'!$BD237:BR237))</f>
        <v>0.15111396154836565</v>
      </c>
      <c r="BQ237" s="2">
        <f>SQRT(SUMSQ('(3) MB_Glaciers_R23p2-5.5km'!$BD237:BS237))</f>
        <v>0.15606982838833283</v>
      </c>
      <c r="BR237" s="2">
        <f>SQRT(SUMSQ('(3) MB_Glaciers_R23p2-5.5km'!$BD237:BT237))</f>
        <v>0.1608730968542795</v>
      </c>
      <c r="BS237" s="2">
        <f>SQRT(SUMSQ('(3) MB_Glaciers_R23p2-5.5km'!$BD237:BU237))</f>
        <v>0.16553705098801635</v>
      </c>
      <c r="BT237" s="2">
        <f>SQRT(SUMSQ('(3) MB_Glaciers_R23p2-5.5km'!$BD237:BV237))</f>
        <v>0.17007315252011956</v>
      </c>
      <c r="BU237" s="2">
        <f>SQRT(SUMSQ('(3) MB_Glaciers_R23p2-5.5km'!$BD237:BW237))</f>
        <v>0.17449137275651935</v>
      </c>
      <c r="BV237" s="2">
        <f>SQRT(SUMSQ('(3) MB_Glaciers_R23p2-5.5km'!$BD237:BX237))</f>
        <v>0.17880045057207578</v>
      </c>
      <c r="BW237" s="2">
        <f>SQRT(SUMSQ('(3) MB_Glaciers_R23p2-5.5km'!$BD237:BY237))</f>
        <v>0.18300809567639362</v>
      </c>
      <c r="BX237" s="2">
        <f>SQRT(SUMSQ('(3) MB_Glaciers_R23p2-5.5km'!$BD237:BZ237))</f>
        <v>0.18712115070569327</v>
      </c>
      <c r="BY237" s="2">
        <f>SQRT(SUMSQ('(3) MB_Glaciers_R23p2-5.5km'!$BD237:CA237))</f>
        <v>0.19114572189757609</v>
      </c>
      <c r="BZ237" s="2">
        <f>SQRT(SUMSQ('(3) MB_Glaciers_R23p2-5.5km'!$BD237:CB237))</f>
        <v>0.19508728548541604</v>
      </c>
      <c r="CA237" s="2">
        <f>SQRT(SUMSQ('(3) MB_Glaciers_R23p2-5.5km'!$BD237:CC237))</f>
        <v>0.19895077510879655</v>
      </c>
      <c r="CB237" s="2">
        <f>SQRT(SUMSQ('(3) MB_Glaciers_R23p2-5.5km'!$BD237:CD237))</f>
        <v>0.20274065422286097</v>
      </c>
      <c r="CC237" s="2">
        <f>SQRT(SUMSQ('(3) MB_Glaciers_R23p2-5.5km'!$BD237:CE237))</f>
        <v>0.20646097653802861</v>
      </c>
      <c r="CD237" s="2">
        <f>SQRT(SUMSQ('(3) MB_Glaciers_R23p2-5.5km'!$BD237:CF237))</f>
        <v>0.21011543682309286</v>
      </c>
      <c r="CE237" s="2">
        <f>SQRT(SUMSQ('(3) MB_Glaciers_R23p2-5.5km'!$BD237:CG237))</f>
        <v>0.21370741388562506</v>
      </c>
      <c r="CF237" s="2">
        <f>SQRT(SUMSQ('(3) MB_Glaciers_R23p2-5.5km'!$BD237:CH237))</f>
        <v>0.21724000715338918</v>
      </c>
      <c r="CG237" s="2">
        <f>SQRT(SUMSQ('(3) MB_Glaciers_R23p2-5.5km'!$BD237:CI237))</f>
        <v>0.22071606798402174</v>
      </c>
      <c r="CH237" s="2">
        <f>SQRT(SUMSQ('(3) MB_Glaciers_R23p2-5.5km'!$BD237:CJ237))</f>
        <v>0.22413822660280427</v>
      </c>
      <c r="CI237" s="2">
        <f>SQRT(SUMSQ('(3) MB_Glaciers_R23p2-5.5km'!$BD237:CK237))</f>
        <v>0.22750891539228252</v>
      </c>
      <c r="CJ237" s="2">
        <f>SQRT(SUMSQ('(3) MB_Glaciers_R23p2-5.5km'!$BD237:CL237))</f>
        <v>0.23083038912001055</v>
      </c>
      <c r="CK237" s="2">
        <f>SQRT(SUMSQ('(3) MB_Glaciers_R23p2-5.5km'!$BD237:CM237))</f>
        <v>0.23410474258249919</v>
      </c>
      <c r="CL237" s="2">
        <f>SQRT(SUMSQ('(3) MB_Glaciers_R23p2-5.5km'!$BD237:CN237))</f>
        <v>0.23733392605765602</v>
      </c>
      <c r="CM237" s="2">
        <f>SQRT(SUMSQ('(3) MB_Glaciers_R23p2-5.5km'!$BD237:CO237))</f>
        <v>0.24051975888950095</v>
      </c>
      <c r="CN237" s="2">
        <f>SQRT(SUMSQ('(3) MB_Glaciers_R23p2-5.5km'!$BD237:CP237))</f>
        <v>0.24366394147387996</v>
      </c>
      <c r="CO237" s="2">
        <f>SQRT(SUMSQ('(3) MB_Glaciers_R23p2-5.5km'!$BD237:CQ237))</f>
        <v>0.24676806586936875</v>
      </c>
      <c r="CP237" s="2">
        <f>SQRT(SUMSQ('(3) MB_Glaciers_R23p2-5.5km'!$BD237:CR237))</f>
        <v>0.24983362522132974</v>
      </c>
      <c r="CQ237" s="2">
        <f>SQRT(SUMSQ('(3) MB_Glaciers_R23p2-5.5km'!$BD237:CS237))</f>
        <v>0.25286202215744968</v>
      </c>
      <c r="CR237" s="2">
        <f>SQRT(SUMSQ('(3) MB_Glaciers_R23p2-5.5km'!$BD237:CT237))</f>
        <v>0.25585457628871383</v>
      </c>
      <c r="CS237" s="2">
        <f>SQRT(SUMSQ('(3) MB_Glaciers_R23p2-5.5km'!$BD237:CU237))</f>
        <v>0.25881253092962875</v>
      </c>
      <c r="CT237" s="2">
        <f>SQRT(SUMSQ('(3) MB_Glaciers_R23p2-5.5km'!$BD237:CV237))</f>
        <v>0.2617370591347789</v>
      </c>
      <c r="CU237" s="2">
        <f>SQRT(SUMSQ('(3) MB_Glaciers_R23p2-5.5km'!$BD237:CW237))</f>
        <v>0.26462926913485113</v>
      </c>
      <c r="CV237" s="2">
        <f>SQRT(SUMSQ('(3) MB_Glaciers_R23p2-5.5km'!$BD237:CX237))</f>
        <v>0.26749020924356876</v>
      </c>
    </row>
    <row r="238" spans="1:100" x14ac:dyDescent="0.2">
      <c r="A238" s="169" t="s">
        <v>110</v>
      </c>
      <c r="B238" s="3" t="s">
        <v>177</v>
      </c>
      <c r="C238" s="170">
        <f>'(3) MB_Glaciers_R23p2-5.5km'!C238</f>
        <v>0.83447244178000002</v>
      </c>
      <c r="D238" s="170">
        <f>C238+'(3) MB_Glaciers_R23p2-5.5km'!D238</f>
        <v>1.0189448835600001</v>
      </c>
      <c r="E238" s="170">
        <f>D238+'(3) MB_Glaciers_R23p2-5.5km'!E238</f>
        <v>1.3434173253400004</v>
      </c>
      <c r="F238" s="170">
        <f>E238+'(3) MB_Glaciers_R23p2-5.5km'!F238</f>
        <v>1.4778897671200004</v>
      </c>
      <c r="G238" s="170">
        <f>F238+'(3) MB_Glaciers_R23p2-5.5km'!G238</f>
        <v>1.4223622089000005</v>
      </c>
      <c r="H238" s="170">
        <f>G238+'(3) MB_Glaciers_R23p2-5.5km'!H238</f>
        <v>1.6168346506800004</v>
      </c>
      <c r="I238" s="170">
        <f>H238+'(3) MB_Glaciers_R23p2-5.5km'!I238</f>
        <v>2.2713070924600007</v>
      </c>
      <c r="J238" s="170">
        <f>I238+'(3) MB_Glaciers_R23p2-5.5km'!J238</f>
        <v>2.885779534240001</v>
      </c>
      <c r="K238" s="170">
        <f>J238+'(3) MB_Glaciers_R23p2-5.5km'!K238</f>
        <v>2.8202519760200011</v>
      </c>
      <c r="L238" s="170">
        <f>K238+'(3) MB_Glaciers_R23p2-5.5km'!L238</f>
        <v>1.6947244178000012</v>
      </c>
      <c r="M238" s="170">
        <f>L238+'(3) MB_Glaciers_R23p2-5.5km'!M238</f>
        <v>0.67919685958000131</v>
      </c>
      <c r="N238" s="170">
        <f>M238+'(3) MB_Glaciers_R23p2-5.5km'!N238</f>
        <v>0.51366930136000133</v>
      </c>
      <c r="O238" s="170">
        <f>N238+'(3) MB_Glaciers_R23p2-5.5km'!O238</f>
        <v>0.11814174314000137</v>
      </c>
      <c r="P238" s="170">
        <f>O238+'(3) MB_Glaciers_R23p2-5.5km'!P238</f>
        <v>1.1326141849200015</v>
      </c>
      <c r="Q238" s="170">
        <f>P238+'(3) MB_Glaciers_R23p2-5.5km'!Q238</f>
        <v>1.9570866267000018</v>
      </c>
      <c r="R238" s="170">
        <f>Q238+'(3) MB_Glaciers_R23p2-5.5km'!R238</f>
        <v>2.0897399025900016</v>
      </c>
      <c r="S238" s="170">
        <f>R238+'(3) MB_Glaciers_R23p2-5.5km'!S238</f>
        <v>2.252393178480002</v>
      </c>
      <c r="T238" s="170">
        <f>S238+'(3) MB_Glaciers_R23p2-5.5km'!T238</f>
        <v>1.4050464543700021</v>
      </c>
      <c r="U238" s="170">
        <f>T238+'(3) MB_Glaciers_R23p2-5.5km'!U238</f>
        <v>1.5576997302600022</v>
      </c>
      <c r="V238" s="170">
        <f>U238+'(3) MB_Glaciers_R23p2-5.5km'!V238</f>
        <v>1.7703530061500021</v>
      </c>
      <c r="W238" s="170">
        <f>V238+'(3) MB_Glaciers_R23p2-5.5km'!W238</f>
        <v>1.8530062820400022</v>
      </c>
      <c r="X238" s="170">
        <f>W238+'(3) MB_Glaciers_R23p2-5.5km'!X238</f>
        <v>1.4956595579300023</v>
      </c>
      <c r="Y238" s="170">
        <f>X238+'(3) MB_Glaciers_R23p2-5.5km'!Y238</f>
        <v>1.8983128338200026</v>
      </c>
      <c r="Z238" s="170">
        <f>Y238+'(3) MB_Glaciers_R23p2-5.5km'!Z238</f>
        <v>1.1891469438200029</v>
      </c>
      <c r="AA238" s="170">
        <f>Z238+'(3) MB_Glaciers_R23p2-5.5km'!AA238</f>
        <v>0.7199810538200031</v>
      </c>
      <c r="AB238" s="170">
        <f>AA238+'(3) MB_Glaciers_R23p2-5.5km'!AB238</f>
        <v>1.2100110538200031</v>
      </c>
      <c r="AC238" s="170">
        <f>AB238+'(3) MB_Glaciers_R23p2-5.5km'!AC238</f>
        <v>1.1576429738200029</v>
      </c>
      <c r="AD238" s="170">
        <f>AC238+'(3) MB_Glaciers_R23p2-5.5km'!AD238</f>
        <v>0.74807465382000293</v>
      </c>
      <c r="AE238" s="170">
        <f>AD238+'(3) MB_Glaciers_R23p2-5.5km'!AE238</f>
        <v>0.48130609382000289</v>
      </c>
      <c r="AF238" s="170">
        <f>AE238+'(3) MB_Glaciers_R23p2-5.5km'!AF238</f>
        <v>-0.23106348617999706</v>
      </c>
      <c r="AG238" s="170">
        <f>AF238+'(3) MB_Glaciers_R23p2-5.5km'!AG238</f>
        <v>-0.36298478710999682</v>
      </c>
      <c r="AH238" s="170">
        <f>AG238+'(3) MB_Glaciers_R23p2-5.5km'!AH238</f>
        <v>1.0470860621100035</v>
      </c>
      <c r="AI238" s="170">
        <f>AH238+'(3) MB_Glaciers_R23p2-5.5km'!AI238</f>
        <v>0.81270353235000381</v>
      </c>
      <c r="AJ238" s="170">
        <f>AI238+'(3) MB_Glaciers_R23p2-5.5km'!AJ238</f>
        <v>0.254454450040004</v>
      </c>
      <c r="AK238" s="170">
        <f>AJ238+'(3) MB_Glaciers_R23p2-5.5km'!AK238</f>
        <v>-0.19738835238999586</v>
      </c>
      <c r="AL238" s="170">
        <f>AK238+'(3) MB_Glaciers_R23p2-5.5km'!AL238</f>
        <v>-0.68247354400999549</v>
      </c>
      <c r="AM238" s="170">
        <f>AL238+'(3) MB_Glaciers_R23p2-5.5km'!AM238</f>
        <v>-1.3918943668599955</v>
      </c>
      <c r="AN238" s="170">
        <f>AM238+'(3) MB_Glaciers_R23p2-5.5km'!AN238</f>
        <v>-1.4205340293499953</v>
      </c>
      <c r="AO238" s="170">
        <f>AN238+'(3) MB_Glaciers_R23p2-5.5km'!AO238</f>
        <v>-0.84314922984999519</v>
      </c>
      <c r="AP238" s="170">
        <f>AO238+'(3) MB_Glaciers_R23p2-5.5km'!AP238</f>
        <v>-0.87622465920999493</v>
      </c>
      <c r="AQ238" s="170">
        <f>AP238+'(3) MB_Glaciers_R23p2-5.5km'!AQ238</f>
        <v>-1.229400599209995</v>
      </c>
      <c r="AR238" s="170">
        <f>AQ238+'(3) MB_Glaciers_R23p2-5.5km'!AR238</f>
        <v>-0.52176845438999497</v>
      </c>
      <c r="AS238" s="170">
        <f>AR238+'(3) MB_Glaciers_R23p2-5.5km'!AS238</f>
        <v>0.15267015031000497</v>
      </c>
      <c r="AT238" s="170">
        <f>AS238+'(3) MB_Glaciers_R23p2-5.5km'!AT238</f>
        <v>0.10003265020000507</v>
      </c>
      <c r="AU238" s="170">
        <f>AT238+'(3) MB_Glaciers_R23p2-5.5km'!AU238</f>
        <v>0.51247165496000524</v>
      </c>
      <c r="AV238" s="170">
        <f>AU238+'(3) MB_Glaciers_R23p2-5.5km'!AV238</f>
        <v>-5.5969986249994608E-2</v>
      </c>
      <c r="AW238" s="2">
        <f>AV238+'(3) MB_Glaciers_R23p2-5.5km'!AW238</f>
        <v>0.13318399263000524</v>
      </c>
      <c r="BB238" s="2">
        <f>SQRT('(5) year_D_R23p2-5.5km'!BN236^2+'(5) year_D_R23p2-5.5km'!$M236^2)</f>
        <v>1.8209788080721176</v>
      </c>
      <c r="BC238" s="2">
        <f>SQRT(SUMSQ('(3) MB_Glaciers_R23p2-5.5km'!$BD238:BE238))</f>
        <v>2.5752529271695819</v>
      </c>
      <c r="BD238" s="2">
        <f>SQRT(SUMSQ('(3) MB_Glaciers_R23p2-5.5km'!$BD238:BF238))</f>
        <v>3.1540278150871228</v>
      </c>
      <c r="BE238" s="2">
        <f>SQRT(SUMSQ('(3) MB_Glaciers_R23p2-5.5km'!$BD238:BG238))</f>
        <v>3.6419576161442353</v>
      </c>
      <c r="BF238" s="2">
        <f>SQRT(SUMSQ('(3) MB_Glaciers_R23p2-5.5km'!$BD238:BH238))</f>
        <v>4.071832400435798</v>
      </c>
      <c r="BG238" s="2">
        <f>SQRT(SUMSQ('(3) MB_Glaciers_R23p2-5.5km'!$BD238:BI238))</f>
        <v>4.4604689121981895</v>
      </c>
      <c r="BH238" s="2">
        <f>SQRT(SUMSQ('(3) MB_Glaciers_R23p2-5.5km'!$BD238:BJ238))</f>
        <v>4.8178570688776405</v>
      </c>
      <c r="BI238" s="2">
        <f>SQRT(SUMSQ('(3) MB_Glaciers_R23p2-5.5km'!$BD238:BK238))</f>
        <v>5.1505058543391637</v>
      </c>
      <c r="BJ238" s="2">
        <f>SQRT(SUMSQ('(3) MB_Glaciers_R23p2-5.5km'!$BD238:BL238))</f>
        <v>5.4629364242163527</v>
      </c>
      <c r="BK238" s="2">
        <f>SQRT(SUMSQ('(3) MB_Glaciers_R23p2-5.5km'!$BD238:BM238))</f>
        <v>5.7584406044065002</v>
      </c>
      <c r="BL238" s="2">
        <f>SQRT(SUMSQ('(3) MB_Glaciers_R23p2-5.5km'!$BD238:BN238))</f>
        <v>6.0304277915930768</v>
      </c>
      <c r="BM238" s="2">
        <f>SQRT(SUMSQ('(3) MB_Glaciers_R23p2-5.5km'!$BD238:BO238))</f>
        <v>6.249609248101752</v>
      </c>
      <c r="BN238" s="2">
        <f>SQRT(SUMSQ('(3) MB_Glaciers_R23p2-5.5km'!$BD238:BP238))</f>
        <v>6.4267582331106743</v>
      </c>
      <c r="BO238" s="2">
        <f>SQRT(SUMSQ('(3) MB_Glaciers_R23p2-5.5km'!$BD238:BQ238))</f>
        <v>6.5693441210216053</v>
      </c>
      <c r="BP238" s="2">
        <f>SQRT(SUMSQ('(3) MB_Glaciers_R23p2-5.5km'!$BD238:BR238))</f>
        <v>6.6838695061600992</v>
      </c>
      <c r="BQ238" s="2">
        <f>SQRT(SUMSQ('(3) MB_Glaciers_R23p2-5.5km'!$BD238:BS238))</f>
        <v>6.775451919351541</v>
      </c>
      <c r="BR238" s="2">
        <f>SQRT(SUMSQ('(3) MB_Glaciers_R23p2-5.5km'!$BD238:BT238))</f>
        <v>6.8476954966896812</v>
      </c>
      <c r="BS238" s="2">
        <f>SQRT(SUMSQ('(3) MB_Glaciers_R23p2-5.5km'!$BD238:BU238))</f>
        <v>6.904046085480795</v>
      </c>
      <c r="BT238" s="2">
        <f>SQRT(SUMSQ('(3) MB_Glaciers_R23p2-5.5km'!$BD238:BV238))</f>
        <v>6.9474024232059755</v>
      </c>
      <c r="BU238" s="2">
        <f>SQRT(SUMSQ('(3) MB_Glaciers_R23p2-5.5km'!$BD238:BW238))</f>
        <v>6.9800627021772925</v>
      </c>
      <c r="BV238" s="2">
        <f>SQRT(SUMSQ('(3) MB_Glaciers_R23p2-5.5km'!$BD238:BX238))</f>
        <v>7.0041509005672768</v>
      </c>
      <c r="BW238" s="2">
        <f>SQRT(SUMSQ('(3) MB_Glaciers_R23p2-5.5km'!$BD238:BY238))</f>
        <v>7.0213563074398087</v>
      </c>
      <c r="BX238" s="2">
        <f>SQRT(SUMSQ('(3) MB_Glaciers_R23p2-5.5km'!$BD238:BZ238))</f>
        <v>7.0333310488497851</v>
      </c>
      <c r="BY238" s="2">
        <f>SQRT(SUMSQ('(3) MB_Glaciers_R23p2-5.5km'!$BD238:CA238))</f>
        <v>7.0416736225583332</v>
      </c>
      <c r="BZ238" s="2">
        <f>SQRT(SUMSQ('(3) MB_Glaciers_R23p2-5.5km'!$BD238:CB238))</f>
        <v>7.0485541807736256</v>
      </c>
      <c r="CA238" s="2">
        <f>SQRT(SUMSQ('(3) MB_Glaciers_R23p2-5.5km'!$BD238:CC238))</f>
        <v>7.0531038368964261</v>
      </c>
      <c r="CB238" s="2">
        <f>SQRT(SUMSQ('(3) MB_Glaciers_R23p2-5.5km'!$BD238:CD238))</f>
        <v>7.0581208797492856</v>
      </c>
      <c r="CC238" s="2">
        <f>SQRT(SUMSQ('(3) MB_Glaciers_R23p2-5.5km'!$BD238:CE238))</f>
        <v>7.0636020925463772</v>
      </c>
      <c r="CD238" s="2">
        <f>SQRT(SUMSQ('(3) MB_Glaciers_R23p2-5.5km'!$BD238:CF238))</f>
        <v>7.0686053812289922</v>
      </c>
      <c r="CE238" s="2">
        <f>SQRT(SUMSQ('(3) MB_Glaciers_R23p2-5.5km'!$BD238:CG238))</f>
        <v>7.0736378400306696</v>
      </c>
      <c r="CF238" s="2">
        <f>SQRT(SUMSQ('(3) MB_Glaciers_R23p2-5.5km'!$BD238:CH238))</f>
        <v>7.0788071118448643</v>
      </c>
      <c r="CG238" s="2">
        <f>SQRT(SUMSQ('(3) MB_Glaciers_R23p2-5.5km'!$BD238:CI238))</f>
        <v>7.0849489038960485</v>
      </c>
      <c r="CH238" s="2">
        <f>SQRT(SUMSQ('(3) MB_Glaciers_R23p2-5.5km'!$BD238:CJ238))</f>
        <v>7.0925589533501761</v>
      </c>
      <c r="CI238" s="2">
        <f>SQRT(SUMSQ('(3) MB_Glaciers_R23p2-5.5km'!$BD238:CK238))</f>
        <v>7.0989259695016713</v>
      </c>
      <c r="CJ238" s="2">
        <f>SQRT(SUMSQ('(3) MB_Glaciers_R23p2-5.5km'!$BD238:CL238))</f>
        <v>7.1057982270012676</v>
      </c>
      <c r="CK238" s="2">
        <f>SQRT(SUMSQ('(3) MB_Glaciers_R23p2-5.5km'!$BD238:CM238))</f>
        <v>7.1146212539885543</v>
      </c>
      <c r="CL238" s="2">
        <f>SQRT(SUMSQ('(3) MB_Glaciers_R23p2-5.5km'!$BD238:CN238))</f>
        <v>7.122729516738854</v>
      </c>
      <c r="CM238" s="2">
        <f>SQRT(SUMSQ('(3) MB_Glaciers_R23p2-5.5km'!$BD238:CO238))</f>
        <v>7.1307152535838449</v>
      </c>
      <c r="CN238" s="2">
        <f>SQRT(SUMSQ('(3) MB_Glaciers_R23p2-5.5km'!$BD238:CP238))</f>
        <v>7.1362076263000134</v>
      </c>
      <c r="CO238" s="2">
        <f>SQRT(SUMSQ('(3) MB_Glaciers_R23p2-5.5km'!$BD238:CQ238))</f>
        <v>7.1419701457303333</v>
      </c>
      <c r="CP238" s="2">
        <f>SQRT(SUMSQ('(3) MB_Glaciers_R23p2-5.5km'!$BD238:CR238))</f>
        <v>7.1474402067733402</v>
      </c>
      <c r="CQ238" s="2">
        <f>SQRT(SUMSQ('(3) MB_Glaciers_R23p2-5.5km'!$BD238:CS238))</f>
        <v>7.152694994914369</v>
      </c>
      <c r="CR238" s="2">
        <f>SQRT(SUMSQ('(3) MB_Glaciers_R23p2-5.5km'!$BD238:CT238))</f>
        <v>7.157960983952135</v>
      </c>
      <c r="CS238" s="2">
        <f>SQRT(SUMSQ('(3) MB_Glaciers_R23p2-5.5km'!$BD238:CU238))</f>
        <v>7.1633947341995885</v>
      </c>
      <c r="CT238" s="2">
        <f>SQRT(SUMSQ('(3) MB_Glaciers_R23p2-5.5km'!$BD238:CV238))</f>
        <v>7.169522520161749</v>
      </c>
      <c r="CU238" s="2">
        <f>SQRT(SUMSQ('(3) MB_Glaciers_R23p2-5.5km'!$BD238:CW238))</f>
        <v>7.1758699146200211</v>
      </c>
      <c r="CV238" s="2">
        <f>SQRT(SUMSQ('(3) MB_Glaciers_R23p2-5.5km'!$BD238:CX238))</f>
        <v>7.1824946140898085</v>
      </c>
    </row>
    <row r="239" spans="1:100" x14ac:dyDescent="0.2">
      <c r="A239" s="169" t="s">
        <v>164</v>
      </c>
      <c r="B239" s="3" t="s">
        <v>177</v>
      </c>
      <c r="C239" s="170">
        <f>'(3) MB_Glaciers_R23p2-5.5km'!C239</f>
        <v>1.1382182882400003</v>
      </c>
      <c r="D239" s="170">
        <f>C239+'(3) MB_Glaciers_R23p2-5.5km'!D239</f>
        <v>1.3564365764800002</v>
      </c>
      <c r="E239" s="170">
        <f>D239+'(3) MB_Glaciers_R23p2-5.5km'!E239</f>
        <v>1.8908623560000004</v>
      </c>
      <c r="F239" s="170">
        <f>E239+'(3) MB_Glaciers_R23p2-5.5km'!F239</f>
        <v>2.3033918811600005</v>
      </c>
      <c r="G239" s="170">
        <f>F239+'(3) MB_Glaciers_R23p2-5.5km'!G239</f>
        <v>2.4221288976000004</v>
      </c>
      <c r="H239" s="170">
        <f>G239+'(3) MB_Glaciers_R23p2-5.5km'!H239</f>
        <v>3.1170734053200007</v>
      </c>
      <c r="I239" s="170">
        <f>H239+'(3) MB_Glaciers_R23p2-5.5km'!I239</f>
        <v>3.8882254043200009</v>
      </c>
      <c r="J239" s="170">
        <f>I239+'(3) MB_Glaciers_R23p2-5.5km'!J239</f>
        <v>4.7055848946000012</v>
      </c>
      <c r="K239" s="170">
        <f>J239+'(3) MB_Glaciers_R23p2-5.5km'!K239</f>
        <v>4.9210481305200009</v>
      </c>
      <c r="L239" s="170">
        <f>K239+'(3) MB_Glaciers_R23p2-5.5km'!L239</f>
        <v>4.0727188577200009</v>
      </c>
      <c r="M239" s="170">
        <f>L239+'(3) MB_Glaciers_R23p2-5.5km'!M239</f>
        <v>3.370597076200001</v>
      </c>
      <c r="N239" s="170">
        <f>M239+'(3) MB_Glaciers_R23p2-5.5km'!N239</f>
        <v>3.294682785960001</v>
      </c>
      <c r="O239" s="170">
        <f>N239+'(3) MB_Glaciers_R23p2-5.5km'!O239</f>
        <v>2.9149759870000009</v>
      </c>
      <c r="P239" s="170">
        <f>O239+'(3) MB_Glaciers_R23p2-5.5km'!P239</f>
        <v>4.193372933680001</v>
      </c>
      <c r="Q239" s="170">
        <f>P239+'(3) MB_Glaciers_R23p2-5.5km'!Q239</f>
        <v>5.127977371640001</v>
      </c>
      <c r="R239" s="170">
        <f>Q239+'(3) MB_Glaciers_R23p2-5.5km'!R239</f>
        <v>5.4087893008800014</v>
      </c>
      <c r="S239" s="170">
        <f>R239+'(3) MB_Glaciers_R23p2-5.5km'!S239</f>
        <v>5.7058087214000022</v>
      </c>
      <c r="T239" s="170">
        <f>S239+'(3) MB_Glaciers_R23p2-5.5km'!T239</f>
        <v>5.0509205214000019</v>
      </c>
      <c r="U239" s="170">
        <f>T239+'(3) MB_Glaciers_R23p2-5.5km'!U239</f>
        <v>5.4141379614000016</v>
      </c>
      <c r="V239" s="170">
        <f>U239+'(3) MB_Glaciers_R23p2-5.5km'!V239</f>
        <v>5.8935666814000012</v>
      </c>
      <c r="W239" s="170">
        <f>V239+'(3) MB_Glaciers_R23p2-5.5km'!W239</f>
        <v>6.0192066814000009</v>
      </c>
      <c r="X239" s="170">
        <f>W239+'(3) MB_Glaciers_R23p2-5.5km'!X239</f>
        <v>5.8072692414000011</v>
      </c>
      <c r="Y239" s="170">
        <f>X239+'(3) MB_Glaciers_R23p2-5.5km'!Y239</f>
        <v>6.4025636814000011</v>
      </c>
      <c r="Z239" s="170">
        <f>Y239+'(3) MB_Glaciers_R23p2-5.5km'!Z239</f>
        <v>5.9300067214000007</v>
      </c>
      <c r="AA239" s="170">
        <f>Z239+'(3) MB_Glaciers_R23p2-5.5km'!AA239</f>
        <v>5.6577040014000008</v>
      </c>
      <c r="AB239" s="170">
        <f>AA239+'(3) MB_Glaciers_R23p2-5.5km'!AB239</f>
        <v>6.0188444414000006</v>
      </c>
      <c r="AC239" s="170">
        <f>AB239+'(3) MB_Glaciers_R23p2-5.5km'!AC239</f>
        <v>5.9749815502000008</v>
      </c>
      <c r="AD239" s="170">
        <f>AC239+'(3) MB_Glaciers_R23p2-5.5km'!AD239</f>
        <v>5.3856782549600011</v>
      </c>
      <c r="AE239" s="170">
        <f>AD239+'(3) MB_Glaciers_R23p2-5.5km'!AE239</f>
        <v>4.9190420900400014</v>
      </c>
      <c r="AF239" s="170">
        <f>AE239+'(3) MB_Glaciers_R23p2-5.5km'!AF239</f>
        <v>4.3295230306000008</v>
      </c>
      <c r="AG239" s="170">
        <f>AF239+'(3) MB_Glaciers_R23p2-5.5km'!AG239</f>
        <v>4.2959395896400006</v>
      </c>
      <c r="AH239" s="170">
        <f>AG239+'(3) MB_Glaciers_R23p2-5.5km'!AH239</f>
        <v>5.8602479188400007</v>
      </c>
      <c r="AI239" s="170">
        <f>AH239+'(3) MB_Glaciers_R23p2-5.5km'!AI239</f>
        <v>5.6933959897200008</v>
      </c>
      <c r="AJ239" s="170">
        <f>AI239+'(3) MB_Glaciers_R23p2-5.5km'!AJ239</f>
        <v>5.2257693959200013</v>
      </c>
      <c r="AK239" s="170">
        <f>AJ239+'(3) MB_Glaciers_R23p2-5.5km'!AK239</f>
        <v>4.7273469087600013</v>
      </c>
      <c r="AL239" s="170">
        <f>AK239+'(3) MB_Glaciers_R23p2-5.5km'!AL239</f>
        <v>4.5092133436400008</v>
      </c>
      <c r="AM239" s="170">
        <f>AL239+'(3) MB_Glaciers_R23p2-5.5km'!AM239</f>
        <v>4.0556083425200011</v>
      </c>
      <c r="AN239" s="170">
        <f>AM239+'(3) MB_Glaciers_R23p2-5.5km'!AN239</f>
        <v>4.1671279116400015</v>
      </c>
      <c r="AO239" s="170">
        <f>AN239+'(3) MB_Glaciers_R23p2-5.5km'!AO239</f>
        <v>4.7124286233200019</v>
      </c>
      <c r="AP239" s="170">
        <f>AO239+'(3) MB_Glaciers_R23p2-5.5km'!AP239</f>
        <v>4.843850467160002</v>
      </c>
      <c r="AQ239" s="170">
        <f>AP239+'(3) MB_Glaciers_R23p2-5.5km'!AQ239</f>
        <v>4.5303519409200019</v>
      </c>
      <c r="AR239" s="170">
        <f>AQ239+'(3) MB_Glaciers_R23p2-5.5km'!AR239</f>
        <v>5.1911760177600019</v>
      </c>
      <c r="AS239" s="170">
        <f>AR239+'(3) MB_Glaciers_R23p2-5.5km'!AS239</f>
        <v>5.7147257522000015</v>
      </c>
      <c r="AT239" s="170">
        <f>AS239+'(3) MB_Glaciers_R23p2-5.5km'!AT239</f>
        <v>5.4771859032000014</v>
      </c>
      <c r="AU239" s="170">
        <f>AT239+'(3) MB_Glaciers_R23p2-5.5km'!AU239</f>
        <v>5.9135995835200017</v>
      </c>
      <c r="AV239" s="170">
        <f>AU239+'(3) MB_Glaciers_R23p2-5.5km'!AV239</f>
        <v>5.6218837143200018</v>
      </c>
      <c r="AW239" s="2">
        <f>AV239+'(3) MB_Glaciers_R23p2-5.5km'!AW239</f>
        <v>5.9347934815200016</v>
      </c>
      <c r="BB239" s="2">
        <f>SQRT('(5) year_D_R23p2-5.5km'!BN237^2+'(5) year_D_R23p2-5.5km'!$M237^2)</f>
        <v>0.44649000074419037</v>
      </c>
      <c r="BC239" s="2">
        <f>SQRT(SUMSQ('(3) MB_Glaciers_R23p2-5.5km'!$BD239:BE239))</f>
        <v>0.61563860458868969</v>
      </c>
      <c r="BD239" s="2">
        <f>SQRT(SUMSQ('(3) MB_Glaciers_R23p2-5.5km'!$BD239:BF239))</f>
        <v>0.75094404321536079</v>
      </c>
      <c r="BE239" s="2">
        <f>SQRT(SUMSQ('(3) MB_Glaciers_R23p2-5.5km'!$BD239:BG239))</f>
        <v>0.8740303272029426</v>
      </c>
      <c r="BF239" s="2">
        <f>SQRT(SUMSQ('(3) MB_Glaciers_R23p2-5.5km'!$BD239:BH239))</f>
        <v>0.99525689268252571</v>
      </c>
      <c r="BG239" s="2">
        <f>SQRT(SUMSQ('(3) MB_Glaciers_R23p2-5.5km'!$BD239:BI239))</f>
        <v>1.1185605572419717</v>
      </c>
      <c r="BH239" s="2">
        <f>SQRT(SUMSQ('(3) MB_Glaciers_R23p2-5.5km'!$BD239:BJ239))</f>
        <v>1.2467858999999268</v>
      </c>
      <c r="BI239" s="2">
        <f>SQRT(SUMSQ('(3) MB_Glaciers_R23p2-5.5km'!$BD239:BK239))</f>
        <v>1.3813660219035639</v>
      </c>
      <c r="BJ239" s="2">
        <f>SQRT(SUMSQ('(3) MB_Glaciers_R23p2-5.5km'!$BD239:BL239))</f>
        <v>1.5241834665826193</v>
      </c>
      <c r="BK239" s="2">
        <f>SQRT(SUMSQ('(3) MB_Glaciers_R23p2-5.5km'!$BD239:BM239))</f>
        <v>1.6746998797807575</v>
      </c>
      <c r="BL239" s="2">
        <f>SQRT(SUMSQ('(3) MB_Glaciers_R23p2-5.5km'!$BD239:BN239))</f>
        <v>1.8346852402288838</v>
      </c>
      <c r="BM239" s="2">
        <f>SQRT(SUMSQ('(3) MB_Glaciers_R23p2-5.5km'!$BD239:BO239))</f>
        <v>1.9819826513286483</v>
      </c>
      <c r="BN239" s="2">
        <f>SQRT(SUMSQ('(3) MB_Glaciers_R23p2-5.5km'!$BD239:BP239))</f>
        <v>2.1004246350890474</v>
      </c>
      <c r="BO239" s="2">
        <f>SQRT(SUMSQ('(3) MB_Glaciers_R23p2-5.5km'!$BD239:BQ239))</f>
        <v>2.1976340759054991</v>
      </c>
      <c r="BP239" s="2">
        <f>SQRT(SUMSQ('(3) MB_Glaciers_R23p2-5.5km'!$BD239:BR239))</f>
        <v>2.2774553478862534</v>
      </c>
      <c r="BQ239" s="2">
        <f>SQRT(SUMSQ('(3) MB_Glaciers_R23p2-5.5km'!$BD239:BS239))</f>
        <v>2.3440222761620086</v>
      </c>
      <c r="BR239" s="2">
        <f>SQRT(SUMSQ('(3) MB_Glaciers_R23p2-5.5km'!$BD239:BT239))</f>
        <v>2.4000248550490744</v>
      </c>
      <c r="BS239" s="2">
        <f>SQRT(SUMSQ('(3) MB_Glaciers_R23p2-5.5km'!$BD239:BU239))</f>
        <v>2.4478382438099726</v>
      </c>
      <c r="BT239" s="2">
        <f>SQRT(SUMSQ('(3) MB_Glaciers_R23p2-5.5km'!$BD239:BV239))</f>
        <v>2.4894765948166784</v>
      </c>
      <c r="BU239" s="2">
        <f>SQRT(SUMSQ('(3) MB_Glaciers_R23p2-5.5km'!$BD239:BW239))</f>
        <v>2.527531792900326</v>
      </c>
      <c r="BV239" s="2">
        <f>SQRT(SUMSQ('(3) MB_Glaciers_R23p2-5.5km'!$BD239:BX239))</f>
        <v>2.5481314643348818</v>
      </c>
      <c r="BW239" s="2">
        <f>SQRT(SUMSQ('(3) MB_Glaciers_R23p2-5.5km'!$BD239:BY239))</f>
        <v>2.5736415461075572</v>
      </c>
      <c r="BX239" s="2">
        <f>SQRT(SUMSQ('(3) MB_Glaciers_R23p2-5.5km'!$BD239:BZ239))</f>
        <v>2.5944521452389946</v>
      </c>
      <c r="BY239" s="2">
        <f>SQRT(SUMSQ('(3) MB_Glaciers_R23p2-5.5km'!$BD239:CA239))</f>
        <v>2.6203489890215947</v>
      </c>
      <c r="BZ239" s="2">
        <f>SQRT(SUMSQ('(3) MB_Glaciers_R23p2-5.5km'!$BD239:CB239))</f>
        <v>2.6575080095490362</v>
      </c>
      <c r="CA239" s="2">
        <f>SQRT(SUMSQ('(3) MB_Glaciers_R23p2-5.5km'!$BD239:CC239))</f>
        <v>2.6776949140287636</v>
      </c>
      <c r="CB239" s="2">
        <f>SQRT(SUMSQ('(3) MB_Glaciers_R23p2-5.5km'!$BD239:CD239))</f>
        <v>2.6990907247686438</v>
      </c>
      <c r="CC239" s="2">
        <f>SQRT(SUMSQ('(3) MB_Glaciers_R23p2-5.5km'!$BD239:CE239))</f>
        <v>2.7239422557280006</v>
      </c>
      <c r="CD239" s="2">
        <f>SQRT(SUMSQ('(3) MB_Glaciers_R23p2-5.5km'!$BD239:CF239))</f>
        <v>2.7604518702866843</v>
      </c>
      <c r="CE239" s="2">
        <f>SQRT(SUMSQ('(3) MB_Glaciers_R23p2-5.5km'!$BD239:CG239))</f>
        <v>2.7905655539873435</v>
      </c>
      <c r="CF239" s="2">
        <f>SQRT(SUMSQ('(3) MB_Glaciers_R23p2-5.5km'!$BD239:CH239))</f>
        <v>2.8131128278409667</v>
      </c>
      <c r="CG239" s="2">
        <f>SQRT(SUMSQ('(3) MB_Glaciers_R23p2-5.5km'!$BD239:CI239))</f>
        <v>2.8385192136601853</v>
      </c>
      <c r="CH239" s="2">
        <f>SQRT(SUMSQ('(3) MB_Glaciers_R23p2-5.5km'!$BD239:CJ239))</f>
        <v>2.8700261922771473</v>
      </c>
      <c r="CI239" s="2">
        <f>SQRT(SUMSQ('(3) MB_Glaciers_R23p2-5.5km'!$BD239:CK239))</f>
        <v>2.8987035771440559</v>
      </c>
      <c r="CJ239" s="2">
        <f>SQRT(SUMSQ('(3) MB_Glaciers_R23p2-5.5km'!$BD239:CL239))</f>
        <v>2.9254548447793138</v>
      </c>
      <c r="CK239" s="2">
        <f>SQRT(SUMSQ('(3) MB_Glaciers_R23p2-5.5km'!$BD239:CM239))</f>
        <v>2.9458298237806351</v>
      </c>
      <c r="CL239" s="2">
        <f>SQRT(SUMSQ('(3) MB_Glaciers_R23p2-5.5km'!$BD239:CN239))</f>
        <v>2.964864325643668</v>
      </c>
      <c r="CM239" s="2">
        <f>SQRT(SUMSQ('(3) MB_Glaciers_R23p2-5.5km'!$BD239:CO239))</f>
        <v>2.9827355245353928</v>
      </c>
      <c r="CN239" s="2">
        <f>SQRT(SUMSQ('(3) MB_Glaciers_R23p2-5.5km'!$BD239:CP239))</f>
        <v>3.0008519253629506</v>
      </c>
      <c r="CO239" s="2">
        <f>SQRT(SUMSQ('(3) MB_Glaciers_R23p2-5.5km'!$BD239:CQ239))</f>
        <v>3.0167881824492686</v>
      </c>
      <c r="CP239" s="2">
        <f>SQRT(SUMSQ('(3) MB_Glaciers_R23p2-5.5km'!$BD239:CR239))</f>
        <v>3.0347969130912413</v>
      </c>
      <c r="CQ239" s="2">
        <f>SQRT(SUMSQ('(3) MB_Glaciers_R23p2-5.5km'!$BD239:CS239))</f>
        <v>3.05401353638063</v>
      </c>
      <c r="CR239" s="2">
        <f>SQRT(SUMSQ('(3) MB_Glaciers_R23p2-5.5km'!$BD239:CT239))</f>
        <v>3.0732403313365175</v>
      </c>
      <c r="CS239" s="2">
        <f>SQRT(SUMSQ('(3) MB_Glaciers_R23p2-5.5km'!$BD239:CU239))</f>
        <v>3.0919104068001175</v>
      </c>
      <c r="CT239" s="2">
        <f>SQRT(SUMSQ('(3) MB_Glaciers_R23p2-5.5km'!$BD239:CV239))</f>
        <v>3.1102201601233879</v>
      </c>
      <c r="CU239" s="2">
        <f>SQRT(SUMSQ('(3) MB_Glaciers_R23p2-5.5km'!$BD239:CW239))</f>
        <v>3.1263440475855382</v>
      </c>
      <c r="CV239" s="2">
        <f>SQRT(SUMSQ('(3) MB_Glaciers_R23p2-5.5km'!$BD239:CX239))</f>
        <v>3.1434456353123306</v>
      </c>
    </row>
    <row r="240" spans="1:100" x14ac:dyDescent="0.2">
      <c r="A240" s="169" t="s">
        <v>76</v>
      </c>
      <c r="B240" s="3" t="s">
        <v>177</v>
      </c>
      <c r="C240" s="170">
        <f>'(3) MB_Glaciers_R23p2-5.5km'!C240</f>
        <v>0.18</v>
      </c>
      <c r="D240" s="170">
        <f>C240+'(3) MB_Glaciers_R23p2-5.5km'!D240</f>
        <v>0.27</v>
      </c>
      <c r="E240" s="170">
        <f>D240+'(3) MB_Glaciers_R23p2-5.5km'!E240</f>
        <v>0.24000000000000002</v>
      </c>
      <c r="F240" s="170">
        <f>E240+'(3) MB_Glaciers_R23p2-5.5km'!F240</f>
        <v>0.2</v>
      </c>
      <c r="G240" s="170">
        <f>F240+'(3) MB_Glaciers_R23p2-5.5km'!G240</f>
        <v>-8.0000000000000016E-2</v>
      </c>
      <c r="H240" s="170">
        <f>G240+'(3) MB_Glaciers_R23p2-5.5km'!H240</f>
        <v>-0.26</v>
      </c>
      <c r="I240" s="170">
        <f>H240+'(3) MB_Glaciers_R23p2-5.5km'!I240</f>
        <v>-0.25</v>
      </c>
      <c r="J240" s="170">
        <f>I240+'(3) MB_Glaciers_R23p2-5.5km'!J240</f>
        <v>-0.22</v>
      </c>
      <c r="K240" s="170">
        <f>J240+'(3) MB_Glaciers_R23p2-5.5km'!K240</f>
        <v>-0.45</v>
      </c>
      <c r="L240" s="170">
        <f>K240+'(3) MB_Glaciers_R23p2-5.5km'!L240</f>
        <v>-0.99</v>
      </c>
      <c r="M240" s="170">
        <f>L240+'(3) MB_Glaciers_R23p2-5.5km'!M240</f>
        <v>-1.46</v>
      </c>
      <c r="N240" s="170">
        <f>M240+'(3) MB_Glaciers_R23p2-5.5km'!N240</f>
        <v>-1.69</v>
      </c>
      <c r="O240" s="170">
        <f>N240+'(3) MB_Glaciers_R23p2-5.5km'!O240</f>
        <v>-2.12</v>
      </c>
      <c r="P240" s="170">
        <f>O240+'(3) MB_Glaciers_R23p2-5.5km'!P240</f>
        <v>-2.12</v>
      </c>
      <c r="Q240" s="170">
        <f>P240+'(3) MB_Glaciers_R23p2-5.5km'!Q240</f>
        <v>-2.06</v>
      </c>
      <c r="R240" s="170">
        <f>Q240+'(3) MB_Glaciers_R23p2-5.5km'!R240</f>
        <v>-2.27</v>
      </c>
      <c r="S240" s="170">
        <f>R240+'(3) MB_Glaciers_R23p2-5.5km'!S240</f>
        <v>-2.5</v>
      </c>
      <c r="T240" s="170">
        <f>S240+'(3) MB_Glaciers_R23p2-5.5km'!T240</f>
        <v>-3.01</v>
      </c>
      <c r="U240" s="170">
        <f>T240+'(3) MB_Glaciers_R23p2-5.5km'!U240</f>
        <v>-3.1799999999999997</v>
      </c>
      <c r="V240" s="170">
        <f>U240+'(3) MB_Glaciers_R23p2-5.5km'!V240</f>
        <v>-3.2699999999999996</v>
      </c>
      <c r="W240" s="170">
        <f>V240+'(3) MB_Glaciers_R23p2-5.5km'!W240</f>
        <v>-3.4199999999999995</v>
      </c>
      <c r="X240" s="170">
        <f>W240+'(3) MB_Glaciers_R23p2-5.5km'!X240</f>
        <v>-3.6999999999999993</v>
      </c>
      <c r="Y240" s="170">
        <f>X240+'(3) MB_Glaciers_R23p2-5.5km'!Y240</f>
        <v>-3.9499999999999993</v>
      </c>
      <c r="Z240" s="170">
        <f>Y240+'(3) MB_Glaciers_R23p2-5.5km'!Z240</f>
        <v>-4.4099999999999993</v>
      </c>
      <c r="AA240" s="170">
        <f>Z240+'(3) MB_Glaciers_R23p2-5.5km'!AA240</f>
        <v>-4.7399999999999993</v>
      </c>
      <c r="AB240" s="170">
        <f>AA240+'(3) MB_Glaciers_R23p2-5.5km'!AB240</f>
        <v>-4.9899999999999993</v>
      </c>
      <c r="AC240" s="170">
        <f>AB240+'(3) MB_Glaciers_R23p2-5.5km'!AC240</f>
        <v>-5.39</v>
      </c>
      <c r="AD240" s="170">
        <f>AC240+'(3) MB_Glaciers_R23p2-5.5km'!AD240</f>
        <v>-5.77</v>
      </c>
      <c r="AE240" s="170">
        <f>AD240+'(3) MB_Glaciers_R23p2-5.5km'!AE240</f>
        <v>-6.1899999999999995</v>
      </c>
      <c r="AF240" s="170">
        <f>AE240+'(3) MB_Glaciers_R23p2-5.5km'!AF240</f>
        <v>-6.8299999999999992</v>
      </c>
      <c r="AG240" s="170">
        <f>AF240+'(3) MB_Glaciers_R23p2-5.5km'!AG240</f>
        <v>-7.2999999999999989</v>
      </c>
      <c r="AH240" s="170">
        <f>AG240+'(3) MB_Glaciers_R23p2-5.5km'!AH240</f>
        <v>-7.3499999999999988</v>
      </c>
      <c r="AI240" s="170">
        <f>AH240+'(3) MB_Glaciers_R23p2-5.5km'!AI240</f>
        <v>-7.8599999999999985</v>
      </c>
      <c r="AJ240" s="170">
        <f>AI240+'(3) MB_Glaciers_R23p2-5.5km'!AJ240</f>
        <v>-8.4399999999999977</v>
      </c>
      <c r="AK240" s="170">
        <f>AJ240+'(3) MB_Glaciers_R23p2-5.5km'!AK240</f>
        <v>-8.9699999999999971</v>
      </c>
      <c r="AL240" s="170">
        <f>AK240+'(3) MB_Glaciers_R23p2-5.5km'!AL240</f>
        <v>-9.4699999999999971</v>
      </c>
      <c r="AM240" s="170">
        <f>AL240+'(3) MB_Glaciers_R23p2-5.5km'!AM240</f>
        <v>-10.189999999999998</v>
      </c>
      <c r="AN240" s="170">
        <f>AM240+'(3) MB_Glaciers_R23p2-5.5km'!AN240</f>
        <v>-10.559999999999997</v>
      </c>
      <c r="AO240" s="170">
        <f>AN240+'(3) MB_Glaciers_R23p2-5.5km'!AO240</f>
        <v>-10.989999999999997</v>
      </c>
      <c r="AP240" s="170">
        <f>AO240+'(3) MB_Glaciers_R23p2-5.5km'!AP240</f>
        <v>-11.529999999999998</v>
      </c>
      <c r="AQ240" s="170">
        <f>AP240+'(3) MB_Glaciers_R23p2-5.5km'!AQ240</f>
        <v>-12.119999999999997</v>
      </c>
      <c r="AR240" s="170">
        <f>AQ240+'(3) MB_Glaciers_R23p2-5.5km'!AR240</f>
        <v>-12.379999999999997</v>
      </c>
      <c r="AS240" s="170">
        <f>AR240+'(3) MB_Glaciers_R23p2-5.5km'!AS240</f>
        <v>-12.689999999999998</v>
      </c>
      <c r="AT240" s="170">
        <f>AS240+'(3) MB_Glaciers_R23p2-5.5km'!AT240</f>
        <v>-13.109999999999998</v>
      </c>
      <c r="AU240" s="170">
        <f>AT240+'(3) MB_Glaciers_R23p2-5.5km'!AU240</f>
        <v>-13.509999999999998</v>
      </c>
      <c r="AV240" s="170">
        <f>AU240+'(3) MB_Glaciers_R23p2-5.5km'!AV240</f>
        <v>-14.149999999999999</v>
      </c>
      <c r="AW240" s="2">
        <f>AV240+'(3) MB_Glaciers_R23p2-5.5km'!AW240</f>
        <v>-14.519999999999998</v>
      </c>
      <c r="BB240" s="2">
        <f>SQRT('(5) year_D_R23p2-5.5km'!BN238^2+'(5) year_D_R23p2-5.5km'!$M238^2)</f>
        <v>1.1583570568009479E-2</v>
      </c>
      <c r="BC240" s="2">
        <f>SQRT(SUMSQ('(3) MB_Glaciers_R23p2-5.5km'!$BD240:BE240))</f>
        <v>1.6381642597984823E-2</v>
      </c>
      <c r="BD240" s="2">
        <f>SQRT(SUMSQ('(3) MB_Glaciers_R23p2-5.5km'!$BD240:BF240))</f>
        <v>2.0063332756851897E-2</v>
      </c>
      <c r="BE240" s="2">
        <f>SQRT(SUMSQ('(3) MB_Glaciers_R23p2-5.5km'!$BD240:BG240))</f>
        <v>2.3167141136018959E-2</v>
      </c>
      <c r="BF240" s="2">
        <f>SQRT(SUMSQ('(3) MB_Glaciers_R23p2-5.5km'!$BD240:BH240))</f>
        <v>2.5901651212235047E-2</v>
      </c>
      <c r="BG240" s="2">
        <f>SQRT(SUMSQ('(3) MB_Glaciers_R23p2-5.5km'!$BD240:BI240))</f>
        <v>2.837383729114433E-2</v>
      </c>
      <c r="BH240" s="2">
        <f>SQRT(SUMSQ('(3) MB_Glaciers_R23p2-5.5km'!$BD240:BJ240))</f>
        <v>3.0647247017120283E-2</v>
      </c>
      <c r="BI240" s="2">
        <f>SQRT(SUMSQ('(3) MB_Glaciers_R23p2-5.5km'!$BD240:BK240))</f>
        <v>3.2763285195969646E-2</v>
      </c>
      <c r="BJ240" s="2">
        <f>SQRT(SUMSQ('(3) MB_Glaciers_R23p2-5.5km'!$BD240:BL240))</f>
        <v>3.4750711704028436E-2</v>
      </c>
      <c r="BK240" s="2">
        <f>SQRT(SUMSQ('(3) MB_Glaciers_R23p2-5.5km'!$BD240:BM240))</f>
        <v>3.6630466432200325E-2</v>
      </c>
      <c r="BL240" s="2">
        <f>SQRT(SUMSQ('(3) MB_Glaciers_R23p2-5.5km'!$BD240:BN240))</f>
        <v>3.8418357306691422E-2</v>
      </c>
      <c r="BM240" s="2">
        <f>SQRT(SUMSQ('(3) MB_Glaciers_R23p2-5.5km'!$BD240:BO240))</f>
        <v>4.0126665513703801E-2</v>
      </c>
      <c r="BN240" s="2">
        <f>SQRT(SUMSQ('(3) MB_Glaciers_R23p2-5.5km'!$BD240:BP240))</f>
        <v>4.1765157635913708E-2</v>
      </c>
      <c r="BO240" s="2">
        <f>SQRT(SUMSQ('(3) MB_Glaciers_R23p2-5.5km'!$BD240:BQ240))</f>
        <v>4.3341752381009895E-2</v>
      </c>
      <c r="BP240" s="2">
        <f>SQRT(SUMSQ('(3) MB_Glaciers_R23p2-5.5km'!$BD240:BR240))</f>
        <v>4.4862975899519111E-2</v>
      </c>
      <c r="BQ240" s="2">
        <f>SQRT(SUMSQ('(3) MB_Glaciers_R23p2-5.5km'!$BD240:BS240))</f>
        <v>4.6334282272037924E-2</v>
      </c>
      <c r="BR240" s="2">
        <f>SQRT(SUMSQ('(3) MB_Glaciers_R23p2-5.5km'!$BD240:BT240))</f>
        <v>4.7760284973699052E-2</v>
      </c>
      <c r="BS240" s="2">
        <f>SQRT(SUMSQ('(3) MB_Glaciers_R23p2-5.5km'!$BD240:BU240))</f>
        <v>4.9144927793954477E-2</v>
      </c>
      <c r="BT240" s="2">
        <f>SQRT(SUMSQ('(3) MB_Glaciers_R23p2-5.5km'!$BD240:BV240))</f>
        <v>5.0491613511325369E-2</v>
      </c>
      <c r="BU240" s="2">
        <f>SQRT(SUMSQ('(3) MB_Glaciers_R23p2-5.5km'!$BD240:BW240))</f>
        <v>5.1803302424470107E-2</v>
      </c>
      <c r="BV240" s="2">
        <f>SQRT(SUMSQ('(3) MB_Glaciers_R23p2-5.5km'!$BD240:BX240))</f>
        <v>5.308258894576607E-2</v>
      </c>
      <c r="BW240" s="2">
        <f>SQRT(SUMSQ('(3) MB_Glaciers_R23p2-5.5km'!$BD240:BY240))</f>
        <v>5.4331761947218511E-2</v>
      </c>
      <c r="BX240" s="2">
        <f>SQRT(SUMSQ('(3) MB_Glaciers_R23p2-5.5km'!$BD240:BZ240))</f>
        <v>5.5552852882577296E-2</v>
      </c>
      <c r="BY240" s="2">
        <f>SQRT(SUMSQ('(3) MB_Glaciers_R23p2-5.5km'!$BD240:CA240))</f>
        <v>5.6747674582288681E-2</v>
      </c>
      <c r="BZ240" s="2">
        <f>SQRT(SUMSQ('(3) MB_Glaciers_R23p2-5.5km'!$BD240:CB240))</f>
        <v>5.7917852840047412E-2</v>
      </c>
      <c r="CA240" s="2">
        <f>SQRT(SUMSQ('(3) MB_Glaciers_R23p2-5.5km'!$BD240:CC240))</f>
        <v>5.9064852363359406E-2</v>
      </c>
      <c r="CB240" s="2">
        <f>SQRT(SUMSQ('(3) MB_Glaciers_R23p2-5.5km'!$BD240:CD240))</f>
        <v>6.0189998270555711E-2</v>
      </c>
      <c r="CC240" s="2">
        <f>SQRT(SUMSQ('(3) MB_Glaciers_R23p2-5.5km'!$BD240:CE240))</f>
        <v>6.1294494034240588E-2</v>
      </c>
      <c r="CD240" s="2">
        <f>SQRT(SUMSQ('(3) MB_Glaciers_R23p2-5.5km'!$BD240:CF240))</f>
        <v>6.2379436563803702E-2</v>
      </c>
      <c r="CE240" s="2">
        <f>SQRT(SUMSQ('(3) MB_Glaciers_R23p2-5.5km'!$BD240:CG240))</f>
        <v>6.3445828965517231E-2</v>
      </c>
      <c r="CF240" s="2">
        <f>SQRT(SUMSQ('(3) MB_Glaciers_R23p2-5.5km'!$BD240:CH240))</f>
        <v>6.4494591402889906E-2</v>
      </c>
      <c r="CG240" s="2">
        <f>SQRT(SUMSQ('(3) MB_Glaciers_R23p2-5.5km'!$BD240:CI240))</f>
        <v>6.5526570391939307E-2</v>
      </c>
      <c r="CH240" s="2">
        <f>SQRT(SUMSQ('(3) MB_Glaciers_R23p2-5.5km'!$BD240:CJ240))</f>
        <v>6.6542546798524574E-2</v>
      </c>
      <c r="CI240" s="2">
        <f>SQRT(SUMSQ('(3) MB_Glaciers_R23p2-5.5km'!$BD240:CK240))</f>
        <v>6.7543242752609145E-2</v>
      </c>
      <c r="CJ240" s="2">
        <f>SQRT(SUMSQ('(3) MB_Glaciers_R23p2-5.5km'!$BD240:CL240))</f>
        <v>6.8529327653508637E-2</v>
      </c>
      <c r="CK240" s="2">
        <f>SQRT(SUMSQ('(3) MB_Glaciers_R23p2-5.5km'!$BD240:CM240))</f>
        <v>6.95014234080569E-2</v>
      </c>
      <c r="CL240" s="2">
        <f>SQRT(SUMSQ('(3) MB_Glaciers_R23p2-5.5km'!$BD240:CN240))</f>
        <v>7.0460109018153347E-2</v>
      </c>
      <c r="CM240" s="2">
        <f>SQRT(SUMSQ('(3) MB_Glaciers_R23p2-5.5km'!$BD240:CO240))</f>
        <v>7.1405924613816951E-2</v>
      </c>
      <c r="CN240" s="2">
        <f>SQRT(SUMSQ('(3) MB_Glaciers_R23p2-5.5km'!$BD240:CP240))</f>
        <v>7.2339375011525819E-2</v>
      </c>
      <c r="CO240" s="2">
        <f>SQRT(SUMSQ('(3) MB_Glaciers_R23p2-5.5km'!$BD240:CQ240))</f>
        <v>7.3260932864400663E-2</v>
      </c>
      <c r="CP240" s="2">
        <f>SQRT(SUMSQ('(3) MB_Glaciers_R23p2-5.5km'!$BD240:CR240))</f>
        <v>7.4171041460035309E-2</v>
      </c>
      <c r="CQ240" s="2">
        <f>SQRT(SUMSQ('(3) MB_Glaciers_R23p2-5.5km'!$BD240:CS240))</f>
        <v>7.5070117212978515E-2</v>
      </c>
      <c r="CR240" s="2">
        <f>SQRT(SUMSQ('(3) MB_Glaciers_R23p2-5.5km'!$BD240:CT240))</f>
        <v>7.5958551891636195E-2</v>
      </c>
      <c r="CS240" s="2">
        <f>SQRT(SUMSQ('(3) MB_Glaciers_R23p2-5.5km'!$BD240:CU240))</f>
        <v>7.6836714613382859E-2</v>
      </c>
      <c r="CT240" s="2">
        <f>SQRT(SUMSQ('(3) MB_Glaciers_R23p2-5.5km'!$BD240:CV240))</f>
        <v>7.7704953636705168E-2</v>
      </c>
      <c r="CU240" s="2">
        <f>SQRT(SUMSQ('(3) MB_Glaciers_R23p2-5.5km'!$BD240:CW240))</f>
        <v>7.8563597975058103E-2</v>
      </c>
      <c r="CV240" s="2">
        <f>SQRT(SUMSQ('(3) MB_Glaciers_R23p2-5.5km'!$BD240:CX240))</f>
        <v>7.9412958853644341E-2</v>
      </c>
    </row>
    <row r="241" spans="1:100" x14ac:dyDescent="0.2">
      <c r="A241" s="169" t="s">
        <v>109</v>
      </c>
      <c r="B241" s="3" t="s">
        <v>177</v>
      </c>
      <c r="C241" s="170">
        <f>'(3) MB_Glaciers_R23p2-5.5km'!C241</f>
        <v>0.73160000000000003</v>
      </c>
      <c r="D241" s="170">
        <f>C241+'(3) MB_Glaciers_R23p2-5.5km'!D241</f>
        <v>0.75320000000000009</v>
      </c>
      <c r="E241" s="170">
        <f>D241+'(3) MB_Glaciers_R23p2-5.5km'!E241</f>
        <v>0.94480000000000008</v>
      </c>
      <c r="F241" s="170">
        <f>E241+'(3) MB_Glaciers_R23p2-5.5km'!F241</f>
        <v>1.1564000000000001</v>
      </c>
      <c r="G241" s="170">
        <f>F241+'(3) MB_Glaciers_R23p2-5.5km'!G241</f>
        <v>0.91800000000000015</v>
      </c>
      <c r="H241" s="170">
        <f>G241+'(3) MB_Glaciers_R23p2-5.5km'!H241</f>
        <v>1.1996000000000004</v>
      </c>
      <c r="I241" s="170">
        <f>H241+'(3) MB_Glaciers_R23p2-5.5km'!I241</f>
        <v>1.7112000000000007</v>
      </c>
      <c r="J241" s="170">
        <f>I241+'(3) MB_Glaciers_R23p2-5.5km'!J241</f>
        <v>2.3728000000000007</v>
      </c>
      <c r="K241" s="170">
        <f>J241+'(3) MB_Glaciers_R23p2-5.5km'!K241</f>
        <v>2.2044000000000006</v>
      </c>
      <c r="L241" s="170">
        <f>K241+'(3) MB_Glaciers_R23p2-5.5km'!L241</f>
        <v>1.2160000000000006</v>
      </c>
      <c r="M241" s="170">
        <f>L241+'(3) MB_Glaciers_R23p2-5.5km'!M241</f>
        <v>0.2376000000000007</v>
      </c>
      <c r="N241" s="170">
        <f>M241+'(3) MB_Glaciers_R23p2-5.5km'!N241</f>
        <v>-4.0799999999999281E-2</v>
      </c>
      <c r="O241" s="170">
        <f>N241+'(3) MB_Glaciers_R23p2-5.5km'!O241</f>
        <v>-0.6391999999999991</v>
      </c>
      <c r="P241" s="170">
        <f>O241+'(3) MB_Glaciers_R23p2-5.5km'!P241</f>
        <v>0.23240000000000105</v>
      </c>
      <c r="Q241" s="170">
        <f>P241+'(3) MB_Glaciers_R23p2-5.5km'!Q241</f>
        <v>0.79400000000000115</v>
      </c>
      <c r="R241" s="170">
        <f>Q241+'(3) MB_Glaciers_R23p2-5.5km'!R241</f>
        <v>0.77560000000000118</v>
      </c>
      <c r="S241" s="170">
        <f>R241+'(3) MB_Glaciers_R23p2-5.5km'!S241</f>
        <v>0.83720000000000128</v>
      </c>
      <c r="T241" s="170">
        <f>S241+'(3) MB_Glaciers_R23p2-5.5km'!T241</f>
        <v>-6.1199999999998589E-2</v>
      </c>
      <c r="U241" s="170">
        <f>T241+'(3) MB_Glaciers_R23p2-5.5km'!U241</f>
        <v>0.11040000000000139</v>
      </c>
      <c r="V241" s="170">
        <f>U241+'(3) MB_Glaciers_R23p2-5.5km'!V241</f>
        <v>0.40200000000000147</v>
      </c>
      <c r="W241" s="170">
        <f>V241+'(3) MB_Glaciers_R23p2-5.5km'!W241</f>
        <v>0.49360000000000137</v>
      </c>
      <c r="X241" s="170">
        <f>W241+'(3) MB_Glaciers_R23p2-5.5km'!X241</f>
        <v>0.1793480000000014</v>
      </c>
      <c r="Y241" s="170">
        <f>X241+'(3) MB_Glaciers_R23p2-5.5km'!Y241</f>
        <v>0.64730560000000148</v>
      </c>
      <c r="Z241" s="170">
        <f>Y241+'(3) MB_Glaciers_R23p2-5.5km'!Z241</f>
        <v>0.15283600000000153</v>
      </c>
      <c r="AA241" s="170">
        <f>Z241+'(3) MB_Glaciers_R23p2-5.5km'!AA241</f>
        <v>0.19593920000000153</v>
      </c>
      <c r="AB241" s="170">
        <f>AA241+'(3) MB_Glaciers_R23p2-5.5km'!AB241</f>
        <v>0.81710400000000138</v>
      </c>
      <c r="AC241" s="170">
        <f>AB241+'(3) MB_Glaciers_R23p2-5.5km'!AC241</f>
        <v>0.66460960000000147</v>
      </c>
      <c r="AD241" s="170">
        <f>AC241+'(3) MB_Glaciers_R23p2-5.5km'!AD241</f>
        <v>-7.5420799999998511E-2</v>
      </c>
      <c r="AE241" s="170">
        <f>AD241+'(3) MB_Glaciers_R23p2-5.5km'!AE241</f>
        <v>-0.4829871999999984</v>
      </c>
      <c r="AF241" s="170">
        <f>AE241+'(3) MB_Glaciers_R23p2-5.5km'!AF241</f>
        <v>-1.1197031999999982</v>
      </c>
      <c r="AG241" s="170">
        <f>AF241+'(3) MB_Glaciers_R23p2-5.5km'!AG241</f>
        <v>-1.0394623999999981</v>
      </c>
      <c r="AH241" s="170">
        <f>AG241+'(3) MB_Glaciers_R23p2-5.5km'!AH241</f>
        <v>0.4750168000000019</v>
      </c>
      <c r="AI241" s="170">
        <f>AH241+'(3) MB_Glaciers_R23p2-5.5km'!AI241</f>
        <v>6.5639200000001896E-2</v>
      </c>
      <c r="AJ241" s="170">
        <f>AI241+'(3) MB_Glaciers_R23p2-5.5km'!AJ241</f>
        <v>-0.48426399999999803</v>
      </c>
      <c r="AK241" s="170">
        <f>AJ241+'(3) MB_Glaciers_R23p2-5.5km'!AK241</f>
        <v>-1.0735879999999978</v>
      </c>
      <c r="AL241" s="170">
        <f>AK241+'(3) MB_Glaciers_R23p2-5.5km'!AL241</f>
        <v>-1.5307559999999978</v>
      </c>
      <c r="AM241" s="170">
        <f>AL241+'(3) MB_Glaciers_R23p2-5.5km'!AM241</f>
        <v>-1.9305519999999976</v>
      </c>
      <c r="AN241" s="170">
        <f>AM241+'(3) MB_Glaciers_R23p2-5.5km'!AN241</f>
        <v>-2.0058183999999977</v>
      </c>
      <c r="AO241" s="170">
        <f>AN241+'(3) MB_Glaciers_R23p2-5.5km'!AO241</f>
        <v>-1.7184399999999977</v>
      </c>
      <c r="AP241" s="170">
        <f>AO241+'(3) MB_Glaciers_R23p2-5.5km'!AP241</f>
        <v>-1.6417143999999977</v>
      </c>
      <c r="AQ241" s="170">
        <f>AP241+'(3) MB_Glaciers_R23p2-5.5km'!AQ241</f>
        <v>-2.2930135999999974</v>
      </c>
      <c r="AR241" s="170">
        <f>AQ241+'(3) MB_Glaciers_R23p2-5.5km'!AR241</f>
        <v>-1.3562711999999975</v>
      </c>
      <c r="AS241" s="170">
        <f>AR241+'(3) MB_Glaciers_R23p2-5.5km'!AS241</f>
        <v>-1.0161943999999974</v>
      </c>
      <c r="AT241" s="170">
        <f>AS241+'(3) MB_Glaciers_R23p2-5.5km'!AT241</f>
        <v>-1.3841791999999973</v>
      </c>
      <c r="AU241" s="170">
        <f>AT241+'(3) MB_Glaciers_R23p2-5.5km'!AU241</f>
        <v>-1.1013303999999973</v>
      </c>
      <c r="AV241" s="170">
        <f>AU241+'(3) MB_Glaciers_R23p2-5.5km'!AV241</f>
        <v>-1.4081199999999974</v>
      </c>
      <c r="AW241" s="2">
        <f>AV241+'(3) MB_Glaciers_R23p2-5.5km'!AW241</f>
        <v>-1.4065567999999973</v>
      </c>
      <c r="BB241" s="2">
        <f>SQRT('(5) year_D_R23p2-5.5km'!BN239^2+'(5) year_D_R23p2-5.5km'!$M239^2)</f>
        <v>2.2847892393465496</v>
      </c>
      <c r="BC241" s="2">
        <f>SQRT(SUMSQ('(3) MB_Glaciers_R23p2-5.5km'!$BD241:BE241))</f>
        <v>3.2311799294479981</v>
      </c>
      <c r="BD241" s="2">
        <f>SQRT(SUMSQ('(3) MB_Glaciers_R23p2-5.5km'!$BD241:BF241))</f>
        <v>3.9573710471348722</v>
      </c>
      <c r="BE241" s="2">
        <f>SQRT(SUMSQ('(3) MB_Glaciers_R23p2-5.5km'!$BD241:BG241))</f>
        <v>4.5695784786930993</v>
      </c>
      <c r="BF241" s="2">
        <f>SQRT(SUMSQ('(3) MB_Glaciers_R23p2-5.5km'!$BD241:BH241))</f>
        <v>5.1089440534389219</v>
      </c>
      <c r="BG241" s="2">
        <f>SQRT(SUMSQ('(3) MB_Glaciers_R23p2-5.5km'!$BD241:BI241))</f>
        <v>5.5965678062007527</v>
      </c>
      <c r="BH241" s="2">
        <f>SQRT(SUMSQ('(3) MB_Glaciers_R23p2-5.5km'!$BD241:BJ241))</f>
        <v>6.0320311457639146</v>
      </c>
      <c r="BI241" s="2">
        <f>SQRT(SUMSQ('(3) MB_Glaciers_R23p2-5.5km'!$BD241:BK241))</f>
        <v>6.3774619699020496</v>
      </c>
      <c r="BJ241" s="2">
        <f>SQRT(SUMSQ('(3) MB_Glaciers_R23p2-5.5km'!$BD241:BL241))</f>
        <v>6.6546442381641215</v>
      </c>
      <c r="BK241" s="2">
        <f>SQRT(SUMSQ('(3) MB_Glaciers_R23p2-5.5km'!$BD241:BM241))</f>
        <v>6.878115859234871</v>
      </c>
      <c r="BL241" s="2">
        <f>SQRT(SUMSQ('(3) MB_Glaciers_R23p2-5.5km'!$BD241:BN241))</f>
        <v>7.0585603566697372</v>
      </c>
      <c r="BM241" s="2">
        <f>SQRT(SUMSQ('(3) MB_Glaciers_R23p2-5.5km'!$BD241:BO241))</f>
        <v>7.2038037597156741</v>
      </c>
      <c r="BN241" s="2">
        <f>SQRT(SUMSQ('(3) MB_Glaciers_R23p2-5.5km'!$BD241:BP241))</f>
        <v>7.3207705091987192</v>
      </c>
      <c r="BO241" s="2">
        <f>SQRT(SUMSQ('(3) MB_Glaciers_R23p2-5.5km'!$BD241:BQ241))</f>
        <v>7.4147334596811536</v>
      </c>
      <c r="BP241" s="2">
        <f>SQRT(SUMSQ('(3) MB_Glaciers_R23p2-5.5km'!$BD241:BR241))</f>
        <v>7.4898072935986848</v>
      </c>
      <c r="BQ241" s="2">
        <f>SQRT(SUMSQ('(3) MB_Glaciers_R23p2-5.5km'!$BD241:BS241))</f>
        <v>7.5495217367692007</v>
      </c>
      <c r="BR241" s="2">
        <f>SQRT(SUMSQ('(3) MB_Glaciers_R23p2-5.5km'!$BD241:BT241))</f>
        <v>7.5973284935239462</v>
      </c>
      <c r="BS241" s="2">
        <f>SQRT(SUMSQ('(3) MB_Glaciers_R23p2-5.5km'!$BD241:BU241))</f>
        <v>7.6358635307171117</v>
      </c>
      <c r="BT241" s="2">
        <f>SQRT(SUMSQ('(3) MB_Glaciers_R23p2-5.5km'!$BD241:BV241))</f>
        <v>7.6680039085949643</v>
      </c>
      <c r="BU241" s="2">
        <f>SQRT(SUMSQ('(3) MB_Glaciers_R23p2-5.5km'!$BD241:BW241))</f>
        <v>7.6962375452777234</v>
      </c>
      <c r="BV241" s="2">
        <f>SQRT(SUMSQ('(3) MB_Glaciers_R23p2-5.5km'!$BD241:BX241))</f>
        <v>7.7231219228966728</v>
      </c>
      <c r="BW241" s="2">
        <f>SQRT(SUMSQ('(3) MB_Glaciers_R23p2-5.5km'!$BD241:BY241))</f>
        <v>7.7458179599237615</v>
      </c>
      <c r="BX241" s="2">
        <f>SQRT(SUMSQ('(3) MB_Glaciers_R23p2-5.5km'!$BD241:BZ241))</f>
        <v>7.7642327377754903</v>
      </c>
      <c r="BY241" s="2">
        <f>SQRT(SUMSQ('(3) MB_Glaciers_R23p2-5.5km'!$BD241:CA241))</f>
        <v>7.7853195359670568</v>
      </c>
      <c r="BZ241" s="2">
        <f>SQRT(SUMSQ('(3) MB_Glaciers_R23p2-5.5km'!$BD241:CB241))</f>
        <v>7.8082294530977041</v>
      </c>
      <c r="CA241" s="2">
        <f>SQRT(SUMSQ('(3) MB_Glaciers_R23p2-5.5km'!$BD241:CC241))</f>
        <v>7.8309383967451955</v>
      </c>
      <c r="CB241" s="2">
        <f>SQRT(SUMSQ('(3) MB_Glaciers_R23p2-5.5km'!$BD241:CD241))</f>
        <v>7.8556211437001826</v>
      </c>
      <c r="CC241" s="2">
        <f>SQRT(SUMSQ('(3) MB_Glaciers_R23p2-5.5km'!$BD241:CE241))</f>
        <v>7.8824489294909155</v>
      </c>
      <c r="CD241" s="2">
        <f>SQRT(SUMSQ('(3) MB_Glaciers_R23p2-5.5km'!$BD241:CF241))</f>
        <v>7.9112895913933485</v>
      </c>
      <c r="CE241" s="2">
        <f>SQRT(SUMSQ('(3) MB_Glaciers_R23p2-5.5km'!$BD241:CG241))</f>
        <v>7.931119476986864</v>
      </c>
      <c r="CF241" s="2">
        <f>SQRT(SUMSQ('(3) MB_Glaciers_R23p2-5.5km'!$BD241:CH241))</f>
        <v>7.9533056227106806</v>
      </c>
      <c r="CG241" s="2">
        <f>SQRT(SUMSQ('(3) MB_Glaciers_R23p2-5.5km'!$BD241:CI241))</f>
        <v>7.969682645583096</v>
      </c>
      <c r="CH241" s="2">
        <f>SQRT(SUMSQ('(3) MB_Glaciers_R23p2-5.5km'!$BD241:CJ241))</f>
        <v>8.0025737533052279</v>
      </c>
      <c r="CI241" s="2">
        <f>SQRT(SUMSQ('(3) MB_Glaciers_R23p2-5.5km'!$BD241:CK241))</f>
        <v>8.0326127557534956</v>
      </c>
      <c r="CJ241" s="2">
        <f>SQRT(SUMSQ('(3) MB_Glaciers_R23p2-5.5km'!$BD241:CL241))</f>
        <v>8.0579999278441434</v>
      </c>
      <c r="CK241" s="2">
        <f>SQRT(SUMSQ('(3) MB_Glaciers_R23p2-5.5km'!$BD241:CM241))</f>
        <v>8.0846288032625218</v>
      </c>
      <c r="CL241" s="2">
        <f>SQRT(SUMSQ('(3) MB_Glaciers_R23p2-5.5km'!$BD241:CN241))</f>
        <v>8.1015356216581722</v>
      </c>
      <c r="CM241" s="2">
        <f>SQRT(SUMSQ('(3) MB_Glaciers_R23p2-5.5km'!$BD241:CO241))</f>
        <v>8.1235366145886179</v>
      </c>
      <c r="CN241" s="2">
        <f>SQRT(SUMSQ('(3) MB_Glaciers_R23p2-5.5km'!$BD241:CP241))</f>
        <v>8.1443636102207773</v>
      </c>
      <c r="CO241" s="2">
        <f>SQRT(SUMSQ('(3) MB_Glaciers_R23p2-5.5km'!$BD241:CQ241))</f>
        <v>8.1602033142827235</v>
      </c>
      <c r="CP241" s="2">
        <f>SQRT(SUMSQ('(3) MB_Glaciers_R23p2-5.5km'!$BD241:CR241))</f>
        <v>8.1798837140817167</v>
      </c>
      <c r="CQ241" s="2">
        <f>SQRT(SUMSQ('(3) MB_Glaciers_R23p2-5.5km'!$BD241:CS241))</f>
        <v>8.1886673478409957</v>
      </c>
      <c r="CR241" s="2">
        <f>SQRT(SUMSQ('(3) MB_Glaciers_R23p2-5.5km'!$BD241:CT241))</f>
        <v>8.2032420914308624</v>
      </c>
      <c r="CS241" s="2">
        <f>SQRT(SUMSQ('(3) MB_Glaciers_R23p2-5.5km'!$BD241:CU241))</f>
        <v>8.2174070288962184</v>
      </c>
      <c r="CT241" s="2">
        <f>SQRT(SUMSQ('(3) MB_Glaciers_R23p2-5.5km'!$BD241:CV241))</f>
        <v>8.2329541473222161</v>
      </c>
      <c r="CU241" s="2">
        <f>SQRT(SUMSQ('(3) MB_Glaciers_R23p2-5.5km'!$BD241:CW241))</f>
        <v>8.2444595324332912</v>
      </c>
      <c r="CV241" s="2">
        <f>SQRT(SUMSQ('(3) MB_Glaciers_R23p2-5.5km'!$BD241:CX241))</f>
        <v>8.2648240581305732</v>
      </c>
    </row>
    <row r="242" spans="1:100" x14ac:dyDescent="0.2">
      <c r="A242" s="169" t="s">
        <v>62</v>
      </c>
      <c r="B242" s="3" t="s">
        <v>177</v>
      </c>
      <c r="C242" s="170">
        <f>'(3) MB_Glaciers_R23p2-5.5km'!C242</f>
        <v>1.1022798299999996</v>
      </c>
      <c r="D242" s="170">
        <f>C242+'(3) MB_Glaciers_R23p2-5.5km'!D242</f>
        <v>0.60455965999999961</v>
      </c>
      <c r="E242" s="170">
        <f>D242+'(3) MB_Glaciers_R23p2-5.5km'!E242</f>
        <v>0.90683948999999942</v>
      </c>
      <c r="F242" s="170">
        <f>E242+'(3) MB_Glaciers_R23p2-5.5km'!F242</f>
        <v>0.97911931999999968</v>
      </c>
      <c r="G242" s="170">
        <f>F242+'(3) MB_Glaciers_R23p2-5.5km'!G242</f>
        <v>0.46139914999999965</v>
      </c>
      <c r="H242" s="170">
        <f>G242+'(3) MB_Glaciers_R23p2-5.5km'!H242</f>
        <v>1.2836789799999999</v>
      </c>
      <c r="I242" s="170">
        <f>H242+'(3) MB_Glaciers_R23p2-5.5km'!I242</f>
        <v>1.8959588100000002</v>
      </c>
      <c r="J242" s="170">
        <f>I242+'(3) MB_Glaciers_R23p2-5.5km'!J242</f>
        <v>3.0482386400000006</v>
      </c>
      <c r="K242" s="170">
        <f>J242+'(3) MB_Glaciers_R23p2-5.5km'!K242</f>
        <v>2.9305184700000004</v>
      </c>
      <c r="L242" s="170">
        <f>K242+'(3) MB_Glaciers_R23p2-5.5km'!L242</f>
        <v>1.1227983000000004</v>
      </c>
      <c r="M242" s="170">
        <f>L242+'(3) MB_Glaciers_R23p2-5.5km'!M242</f>
        <v>-0.37492186999999966</v>
      </c>
      <c r="N242" s="170">
        <f>M242+'(3) MB_Glaciers_R23p2-5.5km'!N242</f>
        <v>-1.0326420399999998</v>
      </c>
      <c r="O242" s="170">
        <f>N242+'(3) MB_Glaciers_R23p2-5.5km'!O242</f>
        <v>-2.3021291800000001</v>
      </c>
      <c r="P242" s="170">
        <f>O242+'(3) MB_Glaciers_R23p2-5.5km'!P242</f>
        <v>-0.59338328999999979</v>
      </c>
      <c r="Q242" s="170">
        <f>P242+'(3) MB_Glaciers_R23p2-5.5km'!Q242</f>
        <v>0.61762892000000091</v>
      </c>
      <c r="R242" s="170">
        <f>Q242+'(3) MB_Glaciers_R23p2-5.5km'!R242</f>
        <v>0.46687416000000015</v>
      </c>
      <c r="S242" s="170">
        <f>R242+'(3) MB_Glaciers_R23p2-5.5km'!S242</f>
        <v>0.93435243000000101</v>
      </c>
      <c r="T242" s="170">
        <f>S242+'(3) MB_Glaciers_R23p2-5.5km'!T242</f>
        <v>-0.32590297999999862</v>
      </c>
      <c r="U242" s="170">
        <f>T242+'(3) MB_Glaciers_R23p2-5.5km'!U242</f>
        <v>0.48207464000000133</v>
      </c>
      <c r="V242" s="170">
        <f>U242+'(3) MB_Glaciers_R23p2-5.5km'!V242</f>
        <v>1.2482852900000019</v>
      </c>
      <c r="W242" s="170">
        <f>V242+'(3) MB_Glaciers_R23p2-5.5km'!W242</f>
        <v>1.1267622600000018</v>
      </c>
      <c r="X242" s="170">
        <f>W242+'(3) MB_Glaciers_R23p2-5.5km'!X242</f>
        <v>0.34557213000000209</v>
      </c>
      <c r="Y242" s="170">
        <f>X242+'(3) MB_Glaciers_R23p2-5.5km'!Y242</f>
        <v>1.1145455018200021</v>
      </c>
      <c r="Z242" s="170">
        <f>Y242+'(3) MB_Glaciers_R23p2-5.5km'!Z242</f>
        <v>0.70463926847000247</v>
      </c>
      <c r="AA242" s="170">
        <f>Z242+'(3) MB_Glaciers_R23p2-5.5km'!AA242</f>
        <v>1.4598680275900029</v>
      </c>
      <c r="AB242" s="170">
        <f>AA242+'(3) MB_Glaciers_R23p2-5.5km'!AB242</f>
        <v>1.5983031491100035</v>
      </c>
      <c r="AC242" s="170">
        <f>AB242+'(3) MB_Glaciers_R23p2-5.5km'!AC242</f>
        <v>0.55044766883000351</v>
      </c>
      <c r="AD242" s="170">
        <f>AC242+'(3) MB_Glaciers_R23p2-5.5km'!AD242</f>
        <v>-1.0088644636099962</v>
      </c>
      <c r="AE242" s="170">
        <f>AD242+'(3) MB_Glaciers_R23p2-5.5km'!AE242</f>
        <v>-1.8304923389799961</v>
      </c>
      <c r="AF242" s="170">
        <f>AE242+'(3) MB_Glaciers_R23p2-5.5km'!AF242</f>
        <v>-3.0263097377199966</v>
      </c>
      <c r="AG242" s="170">
        <f>AF242+'(3) MB_Glaciers_R23p2-5.5km'!AG242</f>
        <v>-3.2350390698399973</v>
      </c>
      <c r="AH242" s="170">
        <f>AG242+'(3) MB_Glaciers_R23p2-5.5km'!AH242</f>
        <v>-1.7716977480999976</v>
      </c>
      <c r="AI242" s="170">
        <f>AH242+'(3) MB_Glaciers_R23p2-5.5km'!AI242</f>
        <v>-3.2233671446299974</v>
      </c>
      <c r="AJ242" s="170">
        <f>AI242+'(3) MB_Glaciers_R23p2-5.5km'!AJ242</f>
        <v>-5.5534573545499981</v>
      </c>
      <c r="AK242" s="170">
        <f>AJ242+'(3) MB_Glaciers_R23p2-5.5km'!AK242</f>
        <v>-8.0878075784999979</v>
      </c>
      <c r="AL242" s="170">
        <f>AK242+'(3) MB_Glaciers_R23p2-5.5km'!AL242</f>
        <v>-9.0796023545099978</v>
      </c>
      <c r="AM242" s="170">
        <f>AL242+'(3) MB_Glaciers_R23p2-5.5km'!AM242</f>
        <v>-10.667392851509998</v>
      </c>
      <c r="AN242" s="170">
        <f>AM242+'(3) MB_Glaciers_R23p2-5.5km'!AN242</f>
        <v>-11.382924542449999</v>
      </c>
      <c r="AO242" s="170">
        <f>AN242+'(3) MB_Glaciers_R23p2-5.5km'!AO242</f>
        <v>-11.784272933699999</v>
      </c>
      <c r="AP242" s="170">
        <f>AO242+'(3) MB_Glaciers_R23p2-5.5km'!AP242</f>
        <v>-12.539512610179997</v>
      </c>
      <c r="AQ242" s="170">
        <f>AP242+'(3) MB_Glaciers_R23p2-5.5km'!AQ242</f>
        <v>-14.395838244949998</v>
      </c>
      <c r="AR242" s="170">
        <f>AQ242+'(3) MB_Glaciers_R23p2-5.5km'!AR242</f>
        <v>-14.023999108499996</v>
      </c>
      <c r="AS242" s="170">
        <f>AR242+'(3) MB_Glaciers_R23p2-5.5km'!AS242</f>
        <v>-14.520217011379996</v>
      </c>
      <c r="AT242" s="170">
        <f>AS242+'(3) MB_Glaciers_R23p2-5.5km'!AT242</f>
        <v>-16.396157006229995</v>
      </c>
      <c r="AU242" s="170">
        <f>AT242+'(3) MB_Glaciers_R23p2-5.5km'!AU242</f>
        <v>-16.528543672589997</v>
      </c>
      <c r="AV242" s="170">
        <f>AU242+'(3) MB_Glaciers_R23p2-5.5km'!AV242</f>
        <v>-18.235017228659995</v>
      </c>
      <c r="AW242" s="2">
        <f>AV242+'(3) MB_Glaciers_R23p2-5.5km'!AW242</f>
        <v>-18.810631304979996</v>
      </c>
      <c r="BB242" s="2">
        <f>SQRT('(5) year_D_R23p2-5.5km'!BN240^2+'(5) year_D_R23p2-5.5km'!$M240^2)</f>
        <v>4.6864066619076228</v>
      </c>
      <c r="BC242" s="2">
        <f>SQRT(SUMSQ('(3) MB_Glaciers_R23p2-5.5km'!$BD242:BE242))</f>
        <v>6.6275798600653841</v>
      </c>
      <c r="BD242" s="2">
        <f>SQRT(SUMSQ('(3) MB_Glaciers_R23p2-5.5km'!$BD242:BF242))</f>
        <v>8.1170944433532632</v>
      </c>
      <c r="BE242" s="2">
        <f>SQRT(SUMSQ('(3) MB_Glaciers_R23p2-5.5km'!$BD242:BG242))</f>
        <v>9.3728133238152456</v>
      </c>
      <c r="BF242" s="2">
        <f>SQRT(SUMSQ('(3) MB_Glaciers_R23p2-5.5km'!$BD242:BH242))</f>
        <v>10.479123866233319</v>
      </c>
      <c r="BG242" s="2">
        <f>SQRT(SUMSQ('(3) MB_Glaciers_R23p2-5.5km'!$BD242:BI242))</f>
        <v>11.479305048853474</v>
      </c>
      <c r="BH242" s="2">
        <f>SQRT(SUMSQ('(3) MB_Glaciers_R23p2-5.5km'!$BD242:BJ242))</f>
        <v>12.369835936575424</v>
      </c>
      <c r="BI242" s="2">
        <f>SQRT(SUMSQ('(3) MB_Glaciers_R23p2-5.5km'!$BD242:BK242))</f>
        <v>13.063976196194352</v>
      </c>
      <c r="BJ242" s="2">
        <f>SQRT(SUMSQ('(3) MB_Glaciers_R23p2-5.5km'!$BD242:BL242))</f>
        <v>13.610070232903539</v>
      </c>
      <c r="BK242" s="2">
        <f>SQRT(SUMSQ('(3) MB_Glaciers_R23p2-5.5km'!$BD242:BM242))</f>
        <v>14.040236834462171</v>
      </c>
      <c r="BL242" s="2">
        <f>SQRT(SUMSQ('(3) MB_Glaciers_R23p2-5.5km'!$BD242:BN242))</f>
        <v>14.378031119917434</v>
      </c>
      <c r="BM242" s="2">
        <f>SQRT(SUMSQ('(3) MB_Glaciers_R23p2-5.5km'!$BD242:BO242))</f>
        <v>14.641508703635022</v>
      </c>
      <c r="BN242" s="2">
        <f>SQRT(SUMSQ('(3) MB_Glaciers_R23p2-5.5km'!$BD242:BP242))</f>
        <v>14.842332647988988</v>
      </c>
      <c r="BO242" s="2">
        <f>SQRT(SUMSQ('(3) MB_Glaciers_R23p2-5.5km'!$BD242:BQ242))</f>
        <v>14.992755625326854</v>
      </c>
      <c r="BP242" s="2">
        <f>SQRT(SUMSQ('(3) MB_Glaciers_R23p2-5.5km'!$BD242:BR242))</f>
        <v>15.103158398215248</v>
      </c>
      <c r="BQ242" s="2">
        <f>SQRT(SUMSQ('(3) MB_Glaciers_R23p2-5.5km'!$BD242:BS242))</f>
        <v>15.182464268952053</v>
      </c>
      <c r="BR242" s="2">
        <f>SQRT(SUMSQ('(3) MB_Glaciers_R23p2-5.5km'!$BD242:BT242))</f>
        <v>15.237765979277141</v>
      </c>
      <c r="BS242" s="2">
        <f>SQRT(SUMSQ('(3) MB_Glaciers_R23p2-5.5km'!$BD242:BU242))</f>
        <v>15.274526795538248</v>
      </c>
      <c r="BT242" s="2">
        <f>SQRT(SUMSQ('(3) MB_Glaciers_R23p2-5.5km'!$BD242:BV242))</f>
        <v>15.298407583117605</v>
      </c>
      <c r="BU242" s="2">
        <f>SQRT(SUMSQ('(3) MB_Glaciers_R23p2-5.5km'!$BD242:BW242))</f>
        <v>15.314123898143997</v>
      </c>
      <c r="BV242" s="2">
        <f>SQRT(SUMSQ('(3) MB_Glaciers_R23p2-5.5km'!$BD242:BX242))</f>
        <v>15.326813932239094</v>
      </c>
      <c r="BW242" s="2">
        <f>SQRT(SUMSQ('(3) MB_Glaciers_R23p2-5.5km'!$BD242:BY242))</f>
        <v>15.33993374172355</v>
      </c>
      <c r="BX242" s="2">
        <f>SQRT(SUMSQ('(3) MB_Glaciers_R23p2-5.5km'!$BD242:BZ242))</f>
        <v>15.355029053878273</v>
      </c>
      <c r="BY242" s="2">
        <f>SQRT(SUMSQ('(3) MB_Glaciers_R23p2-5.5km'!$BD242:CA242))</f>
        <v>15.370058740380134</v>
      </c>
      <c r="BZ242" s="2">
        <f>SQRT(SUMSQ('(3) MB_Glaciers_R23p2-5.5km'!$BD242:CB242))</f>
        <v>15.383043329468324</v>
      </c>
      <c r="CA242" s="2">
        <f>SQRT(SUMSQ('(3) MB_Glaciers_R23p2-5.5km'!$BD242:CC242))</f>
        <v>15.392363818165027</v>
      </c>
      <c r="CB242" s="2">
        <f>SQRT(SUMSQ('(3) MB_Glaciers_R23p2-5.5km'!$BD242:CD242))</f>
        <v>15.404311754474504</v>
      </c>
      <c r="CC242" s="2">
        <f>SQRT(SUMSQ('(3) MB_Glaciers_R23p2-5.5km'!$BD242:CE242))</f>
        <v>15.416075019164488</v>
      </c>
      <c r="CD242" s="2">
        <f>SQRT(SUMSQ('(3) MB_Glaciers_R23p2-5.5km'!$BD242:CF242))</f>
        <v>15.424051486400106</v>
      </c>
      <c r="CE242" s="2">
        <f>SQRT(SUMSQ('(3) MB_Glaciers_R23p2-5.5km'!$BD242:CG242))</f>
        <v>15.4312906981664</v>
      </c>
      <c r="CF242" s="2">
        <f>SQRT(SUMSQ('(3) MB_Glaciers_R23p2-5.5km'!$BD242:CH242))</f>
        <v>15.441907228780227</v>
      </c>
      <c r="CG242" s="2">
        <f>SQRT(SUMSQ('(3) MB_Glaciers_R23p2-5.5km'!$BD242:CI242))</f>
        <v>15.455433596001098</v>
      </c>
      <c r="CH242" s="2">
        <f>SQRT(SUMSQ('(3) MB_Glaciers_R23p2-5.5km'!$BD242:CJ242))</f>
        <v>15.474792682089792</v>
      </c>
      <c r="CI242" s="2">
        <f>SQRT(SUMSQ('(3) MB_Glaciers_R23p2-5.5km'!$BD242:CK242))</f>
        <v>15.488389427461508</v>
      </c>
      <c r="CJ242" s="2">
        <f>SQRT(SUMSQ('(3) MB_Glaciers_R23p2-5.5km'!$BD242:CL242))</f>
        <v>15.501646928145375</v>
      </c>
      <c r="CK242" s="2">
        <f>SQRT(SUMSQ('(3) MB_Glaciers_R23p2-5.5km'!$BD242:CM242))</f>
        <v>15.513733229785355</v>
      </c>
      <c r="CL242" s="2">
        <f>SQRT(SUMSQ('(3) MB_Glaciers_R23p2-5.5km'!$BD242:CN242))</f>
        <v>15.524998558968473</v>
      </c>
      <c r="CM242" s="2">
        <f>SQRT(SUMSQ('(3) MB_Glaciers_R23p2-5.5km'!$BD242:CO242))</f>
        <v>15.536768866153118</v>
      </c>
      <c r="CN242" s="2">
        <f>SQRT(SUMSQ('(3) MB_Glaciers_R23p2-5.5km'!$BD242:CP242))</f>
        <v>15.54660358759207</v>
      </c>
      <c r="CO242" s="2">
        <f>SQRT(SUMSQ('(3) MB_Glaciers_R23p2-5.5km'!$BD242:CQ242))</f>
        <v>15.555285404942332</v>
      </c>
      <c r="CP242" s="2">
        <f>SQRT(SUMSQ('(3) MB_Glaciers_R23p2-5.5km'!$BD242:CR242))</f>
        <v>15.564306370429323</v>
      </c>
      <c r="CQ242" s="2">
        <f>SQRT(SUMSQ('(3) MB_Glaciers_R23p2-5.5km'!$BD242:CS242))</f>
        <v>15.572875211918809</v>
      </c>
      <c r="CR242" s="2">
        <f>SQRT(SUMSQ('(3) MB_Glaciers_R23p2-5.5km'!$BD242:CT242))</f>
        <v>15.581793308764144</v>
      </c>
      <c r="CS242" s="2">
        <f>SQRT(SUMSQ('(3) MB_Glaciers_R23p2-5.5km'!$BD242:CU242))</f>
        <v>15.589849378522986</v>
      </c>
      <c r="CT242" s="2">
        <f>SQRT(SUMSQ('(3) MB_Glaciers_R23p2-5.5km'!$BD242:CV242))</f>
        <v>15.599135388789401</v>
      </c>
      <c r="CU242" s="2">
        <f>SQRT(SUMSQ('(3) MB_Glaciers_R23p2-5.5km'!$BD242:CW242))</f>
        <v>15.606998206801819</v>
      </c>
      <c r="CV242" s="2">
        <f>SQRT(SUMSQ('(3) MB_Glaciers_R23p2-5.5km'!$BD242:CX242))</f>
        <v>15.615048423174162</v>
      </c>
    </row>
    <row r="243" spans="1:100" x14ac:dyDescent="0.2">
      <c r="A243" s="169" t="s">
        <v>61</v>
      </c>
      <c r="B243" s="3" t="s">
        <v>177</v>
      </c>
      <c r="C243" s="170">
        <f>'(3) MB_Glaciers_R23p2-5.5km'!C243</f>
        <v>0.03</v>
      </c>
      <c r="D243" s="170">
        <f>C243+'(3) MB_Glaciers_R23p2-5.5km'!D243</f>
        <v>0.04</v>
      </c>
      <c r="E243" s="170">
        <f>D243+'(3) MB_Glaciers_R23p2-5.5km'!E243</f>
        <v>0.05</v>
      </c>
      <c r="F243" s="170">
        <f>E243+'(3) MB_Glaciers_R23p2-5.5km'!F243</f>
        <v>7.0000000000000007E-2</v>
      </c>
      <c r="G243" s="170">
        <f>F243+'(3) MB_Glaciers_R23p2-5.5km'!G243</f>
        <v>6.0000000000000005E-2</v>
      </c>
      <c r="H243" s="170">
        <f>G243+'(3) MB_Glaciers_R23p2-5.5km'!H243</f>
        <v>6.0000000000000005E-2</v>
      </c>
      <c r="I243" s="170">
        <f>H243+'(3) MB_Glaciers_R23p2-5.5km'!I243</f>
        <v>0.08</v>
      </c>
      <c r="J243" s="170">
        <f>I243+'(3) MB_Glaciers_R23p2-5.5km'!J243</f>
        <v>0.11</v>
      </c>
      <c r="K243" s="170">
        <f>J243+'(3) MB_Glaciers_R23p2-5.5km'!K243</f>
        <v>0.1</v>
      </c>
      <c r="L243" s="170">
        <f>K243+'(3) MB_Glaciers_R23p2-5.5km'!L243</f>
        <v>0.05</v>
      </c>
      <c r="M243" s="170">
        <f>L243+'(3) MB_Glaciers_R23p2-5.5km'!M243</f>
        <v>0</v>
      </c>
      <c r="N243" s="170">
        <f>M243+'(3) MB_Glaciers_R23p2-5.5km'!N243</f>
        <v>-0.03</v>
      </c>
      <c r="O243" s="170">
        <f>N243+'(3) MB_Glaciers_R23p2-5.5km'!O243</f>
        <v>-0.08</v>
      </c>
      <c r="P243" s="170">
        <f>O243+'(3) MB_Glaciers_R23p2-5.5km'!P243</f>
        <v>-0.06</v>
      </c>
      <c r="Q243" s="170">
        <f>P243+'(3) MB_Glaciers_R23p2-5.5km'!Q243</f>
        <v>-3.9999999999999994E-2</v>
      </c>
      <c r="R243" s="170">
        <f>Q243+'(3) MB_Glaciers_R23p2-5.5km'!R243</f>
        <v>-4.9999999999999996E-2</v>
      </c>
      <c r="S243" s="170">
        <f>R243+'(3) MB_Glaciers_R23p2-5.5km'!S243</f>
        <v>-6.9999999999999993E-2</v>
      </c>
      <c r="T243" s="170">
        <f>S243+'(3) MB_Glaciers_R23p2-5.5km'!T243</f>
        <v>-0.12</v>
      </c>
      <c r="U243" s="170">
        <f>T243+'(3) MB_Glaciers_R23p2-5.5km'!U243</f>
        <v>-0.13</v>
      </c>
      <c r="V243" s="170">
        <f>U243+'(3) MB_Glaciers_R23p2-5.5km'!V243</f>
        <v>-0.13</v>
      </c>
      <c r="W243" s="170">
        <f>V243+'(3) MB_Glaciers_R23p2-5.5km'!W243</f>
        <v>-0.12000000000000001</v>
      </c>
      <c r="X243" s="170">
        <f>W243+'(3) MB_Glaciers_R23p2-5.5km'!X243</f>
        <v>-0.16</v>
      </c>
      <c r="Y243" s="170">
        <f>X243+'(3) MB_Glaciers_R23p2-5.5km'!Y243</f>
        <v>-0.2</v>
      </c>
      <c r="Z243" s="170">
        <f>Y243+'(3) MB_Glaciers_R23p2-5.5km'!Z243</f>
        <v>-0.25</v>
      </c>
      <c r="AA243" s="170">
        <f>Z243+'(3) MB_Glaciers_R23p2-5.5km'!AA243</f>
        <v>-0.28000000000000003</v>
      </c>
      <c r="AB243" s="170">
        <f>AA243+'(3) MB_Glaciers_R23p2-5.5km'!AB243</f>
        <v>-0.28000000000000003</v>
      </c>
      <c r="AC243" s="170">
        <f>AB243+'(3) MB_Glaciers_R23p2-5.5km'!AC243</f>
        <v>-0.32</v>
      </c>
      <c r="AD243" s="170">
        <f>AC243+'(3) MB_Glaciers_R23p2-5.5km'!AD243</f>
        <v>-0.37</v>
      </c>
      <c r="AE243" s="170">
        <f>AD243+'(3) MB_Glaciers_R23p2-5.5km'!AE243</f>
        <v>-0.42</v>
      </c>
      <c r="AF243" s="170">
        <f>AE243+'(3) MB_Glaciers_R23p2-5.5km'!AF243</f>
        <v>-0.48</v>
      </c>
      <c r="AG243" s="170">
        <f>AF243+'(3) MB_Glaciers_R23p2-5.5km'!AG243</f>
        <v>-0.52</v>
      </c>
      <c r="AH243" s="170">
        <f>AG243+'(3) MB_Glaciers_R23p2-5.5km'!AH243</f>
        <v>-0.51</v>
      </c>
      <c r="AI243" s="170">
        <f>AH243+'(3) MB_Glaciers_R23p2-5.5km'!AI243</f>
        <v>-0.55000000000000004</v>
      </c>
      <c r="AJ243" s="170">
        <f>AI243+'(3) MB_Glaciers_R23p2-5.5km'!AJ243</f>
        <v>-0.60000000000000009</v>
      </c>
      <c r="AK243" s="170">
        <f>AJ243+'(3) MB_Glaciers_R23p2-5.5km'!AK243</f>
        <v>-0.65000000000000013</v>
      </c>
      <c r="AL243" s="170">
        <f>AK243+'(3) MB_Glaciers_R23p2-5.5km'!AL243</f>
        <v>-0.69000000000000017</v>
      </c>
      <c r="AM243" s="170">
        <f>AL243+'(3) MB_Glaciers_R23p2-5.5km'!AM243</f>
        <v>-0.76000000000000023</v>
      </c>
      <c r="AN243" s="170">
        <f>AM243+'(3) MB_Glaciers_R23p2-5.5km'!AN243</f>
        <v>-0.80000000000000027</v>
      </c>
      <c r="AO243" s="170">
        <f>AN243+'(3) MB_Glaciers_R23p2-5.5km'!AO243</f>
        <v>-0.83000000000000029</v>
      </c>
      <c r="AP243" s="170">
        <f>AO243+'(3) MB_Glaciers_R23p2-5.5km'!AP243</f>
        <v>-0.88000000000000034</v>
      </c>
      <c r="AQ243" s="170">
        <f>AP243+'(3) MB_Glaciers_R23p2-5.5km'!AQ243</f>
        <v>-0.9500000000000004</v>
      </c>
      <c r="AR243" s="170">
        <f>AQ243+'(3) MB_Glaciers_R23p2-5.5km'!AR243</f>
        <v>-0.99000000000000044</v>
      </c>
      <c r="AS243" s="170">
        <f>AR243+'(3) MB_Glaciers_R23p2-5.5km'!AS243</f>
        <v>-1.0300000000000005</v>
      </c>
      <c r="AT243" s="170">
        <f>AS243+'(3) MB_Glaciers_R23p2-5.5km'!AT243</f>
        <v>-1.0900000000000005</v>
      </c>
      <c r="AU243" s="170">
        <f>AT243+'(3) MB_Glaciers_R23p2-5.5km'!AU243</f>
        <v>-1.1300000000000006</v>
      </c>
      <c r="AV243" s="170">
        <f>AU243+'(3) MB_Glaciers_R23p2-5.5km'!AV243</f>
        <v>-1.2000000000000006</v>
      </c>
      <c r="AW243" s="2">
        <f>AV243+'(3) MB_Glaciers_R23p2-5.5km'!AW243</f>
        <v>-1.2400000000000007</v>
      </c>
      <c r="BB243" s="2">
        <f>SQRT('(5) year_D_R23p2-5.5km'!BN241^2+'(5) year_D_R23p2-5.5km'!$M241^2)</f>
        <v>1.4662715690425593E-3</v>
      </c>
      <c r="BC243" s="2">
        <f>SQRT(SUMSQ('(3) MB_Glaciers_R23p2-5.5km'!$BD243:BE243))</f>
        <v>2.0736211390620651E-3</v>
      </c>
      <c r="BD243" s="2">
        <f>SQRT(SUMSQ('(3) MB_Glaciers_R23p2-5.5km'!$BD243:BF243))</f>
        <v>2.5396568552754498E-3</v>
      </c>
      <c r="BE243" s="2">
        <f>SQRT(SUMSQ('(3) MB_Glaciers_R23p2-5.5km'!$BD243:BG243))</f>
        <v>2.9325431380851186E-3</v>
      </c>
      <c r="BF243" s="2">
        <f>SQRT(SUMSQ('(3) MB_Glaciers_R23p2-5.5km'!$BD243:BH243))</f>
        <v>3.2786829018544386E-3</v>
      </c>
      <c r="BG243" s="2">
        <f>SQRT(SUMSQ('(3) MB_Glaciers_R23p2-5.5km'!$BD243:BI243))</f>
        <v>3.5916171685043451E-3</v>
      </c>
      <c r="BH243" s="2">
        <f>SQRT(SUMSQ('(3) MB_Glaciers_R23p2-5.5km'!$BD243:BJ243))</f>
        <v>3.8793899261710852E-3</v>
      </c>
      <c r="BI243" s="2">
        <f>SQRT(SUMSQ('(3) MB_Glaciers_R23p2-5.5km'!$BD243:BK243))</f>
        <v>4.1472422781241303E-3</v>
      </c>
      <c r="BJ243" s="2">
        <f>SQRT(SUMSQ('(3) MB_Glaciers_R23p2-5.5km'!$BD243:BL243))</f>
        <v>4.3988147071276776E-3</v>
      </c>
      <c r="BK243" s="2">
        <f>SQRT(SUMSQ('(3) MB_Glaciers_R23p2-5.5km'!$BD243:BM243))</f>
        <v>4.636757826523322E-3</v>
      </c>
      <c r="BL243" s="2">
        <f>SQRT(SUMSQ('(3) MB_Glaciers_R23p2-5.5km'!$BD243:BN243))</f>
        <v>4.8630726352798612E-3</v>
      </c>
      <c r="BM243" s="2">
        <f>SQRT(SUMSQ('(3) MB_Glaciers_R23p2-5.5km'!$BD243:BO243))</f>
        <v>5.0793137105508987E-3</v>
      </c>
      <c r="BN243" s="2">
        <f>SQRT(SUMSQ('(3) MB_Glaciers_R23p2-5.5km'!$BD243:BP243))</f>
        <v>5.2867173259379839E-3</v>
      </c>
      <c r="BO243" s="2">
        <f>SQRT(SUMSQ('(3) MB_Glaciers_R23p2-5.5km'!$BD243:BQ243))</f>
        <v>5.4862858473247091E-3</v>
      </c>
      <c r="BP243" s="2">
        <f>SQRT(SUMSQ('(3) MB_Glaciers_R23p2-5.5km'!$BD243:BR243))</f>
        <v>5.6788453679192507E-3</v>
      </c>
      <c r="BQ243" s="2">
        <f>SQRT(SUMSQ('(3) MB_Glaciers_R23p2-5.5km'!$BD243:BS243))</f>
        <v>5.8650862761702371E-3</v>
      </c>
      <c r="BR243" s="2">
        <f>SQRT(SUMSQ('(3) MB_Glaciers_R23p2-5.5km'!$BD243:BT243))</f>
        <v>6.0455925550026105E-3</v>
      </c>
      <c r="BS243" s="2">
        <f>SQRT(SUMSQ('(3) MB_Glaciers_R23p2-5.5km'!$BD243:BU243))</f>
        <v>6.2208634171861963E-3</v>
      </c>
      <c r="BT243" s="2">
        <f>SQRT(SUMSQ('(3) MB_Glaciers_R23p2-5.5km'!$BD243:BV243))</f>
        <v>6.3913295932433384E-3</v>
      </c>
      <c r="BU243" s="2">
        <f>SQRT(SUMSQ('(3) MB_Glaciers_R23p2-5.5km'!$BD243:BW243))</f>
        <v>6.557365803708878E-3</v>
      </c>
      <c r="BV243" s="2">
        <f>SQRT(SUMSQ('(3) MB_Glaciers_R23p2-5.5km'!$BD243:BX243))</f>
        <v>6.7193004544991971E-3</v>
      </c>
      <c r="BW243" s="2">
        <f>SQRT(SUMSQ('(3) MB_Glaciers_R23p2-5.5km'!$BD243:BY243))</f>
        <v>6.8774232756182493E-3</v>
      </c>
      <c r="BX243" s="2">
        <f>SQRT(SUMSQ('(3) MB_Glaciers_R23p2-5.5km'!$BD243:BZ243))</f>
        <v>7.0319914125515099E-3</v>
      </c>
      <c r="BY243" s="2">
        <f>SQRT(SUMSQ('(3) MB_Glaciers_R23p2-5.5km'!$BD243:CA243))</f>
        <v>7.1832343370086928E-3</v>
      </c>
      <c r="BZ243" s="2">
        <f>SQRT(SUMSQ('(3) MB_Glaciers_R23p2-5.5km'!$BD243:CB243))</f>
        <v>7.3313578452127983E-3</v>
      </c>
      <c r="CA243" s="2">
        <f>SQRT(SUMSQ('(3) MB_Glaciers_R23p2-5.5km'!$BD243:CC243))</f>
        <v>7.476547342774322E-3</v>
      </c>
      <c r="CB243" s="2">
        <f>SQRT(SUMSQ('(3) MB_Glaciers_R23p2-5.5km'!$BD243:CD243))</f>
        <v>7.6189705658263511E-3</v>
      </c>
      <c r="CC243" s="2">
        <f>SQRT(SUMSQ('(3) MB_Glaciers_R23p2-5.5km'!$BD243:CE243))</f>
        <v>7.7587798523421729E-3</v>
      </c>
      <c r="CD243" s="2">
        <f>SQRT(SUMSQ('(3) MB_Glaciers_R23p2-5.5km'!$BD243:CF243))</f>
        <v>7.8961140513098826E-3</v>
      </c>
      <c r="CE243" s="2">
        <f>SQRT(SUMSQ('(3) MB_Glaciers_R23p2-5.5km'!$BD243:CG243))</f>
        <v>8.0311001379310357E-3</v>
      </c>
      <c r="CF243" s="2">
        <f>SQRT(SUMSQ('(3) MB_Glaciers_R23p2-5.5km'!$BD243:CH243))</f>
        <v>8.1638545883460228E-3</v>
      </c>
      <c r="CG243" s="2">
        <f>SQRT(SUMSQ('(3) MB_Glaciers_R23p2-5.5km'!$BD243:CI243))</f>
        <v>8.294484556248264E-3</v>
      </c>
      <c r="CH243" s="2">
        <f>SQRT(SUMSQ('(3) MB_Glaciers_R23p2-5.5km'!$BD243:CJ243))</f>
        <v>8.423088885202594E-3</v>
      </c>
      <c r="CI243" s="2">
        <f>SQRT(SUMSQ('(3) MB_Glaciers_R23p2-5.5km'!$BD243:CK243))</f>
        <v>8.5497589838665049E-3</v>
      </c>
      <c r="CJ243" s="2">
        <f>SQRT(SUMSQ('(3) MB_Glaciers_R23p2-5.5km'!$BD243:CL243))</f>
        <v>8.6745795861464404E-3</v>
      </c>
      <c r="CK243" s="2">
        <f>SQRT(SUMSQ('(3) MB_Glaciers_R23p2-5.5km'!$BD243:CM243))</f>
        <v>8.7976294142553587E-3</v>
      </c>
      <c r="CL243" s="2">
        <f>SQRT(SUMSQ('(3) MB_Glaciers_R23p2-5.5km'!$BD243:CN243))</f>
        <v>8.9189817594136616E-3</v>
      </c>
      <c r="CM243" s="2">
        <f>SQRT(SUMSQ('(3) MB_Glaciers_R23p2-5.5km'!$BD243:CO243))</f>
        <v>9.0387049923612486E-3</v>
      </c>
      <c r="CN243" s="2">
        <f>SQRT(SUMSQ('(3) MB_Glaciers_R23p2-5.5km'!$BD243:CP243))</f>
        <v>9.1568630137792654E-3</v>
      </c>
      <c r="CO243" s="2">
        <f>SQRT(SUMSQ('(3) MB_Glaciers_R23p2-5.5km'!$BD243:CQ243))</f>
        <v>9.2735156530466493E-3</v>
      </c>
      <c r="CP243" s="2">
        <f>SQRT(SUMSQ('(3) MB_Glaciers_R23p2-5.5km'!$BD243:CR243))</f>
        <v>9.3887190223951068E-3</v>
      </c>
      <c r="CQ243" s="2">
        <f>SQRT(SUMSQ('(3) MB_Glaciers_R23p2-5.5km'!$BD243:CS243))</f>
        <v>9.5025258324124683E-3</v>
      </c>
      <c r="CR243" s="2">
        <f>SQRT(SUMSQ('(3) MB_Glaciers_R23p2-5.5km'!$BD243:CT243))</f>
        <v>9.614985673928423E-3</v>
      </c>
      <c r="CS243" s="2">
        <f>SQRT(SUMSQ('(3) MB_Glaciers_R23p2-5.5km'!$BD243:CU243))</f>
        <v>9.7261452705597259E-3</v>
      </c>
      <c r="CT243" s="2">
        <f>SQRT(SUMSQ('(3) MB_Glaciers_R23p2-5.5km'!$BD243:CV243))</f>
        <v>9.8360487055633196E-3</v>
      </c>
      <c r="CU243" s="2">
        <f>SQRT(SUMSQ('(3) MB_Glaciers_R23p2-5.5km'!$BD243:CW243))</f>
        <v>9.9447376261214849E-3</v>
      </c>
      <c r="CV243" s="2">
        <f>SQRT(SUMSQ('(3) MB_Glaciers_R23p2-5.5km'!$BD243:CX243))</f>
        <v>1.0052251427743882E-2</v>
      </c>
    </row>
    <row r="244" spans="1:100" x14ac:dyDescent="0.2">
      <c r="A244" s="169" t="s">
        <v>78</v>
      </c>
      <c r="B244" s="3" t="s">
        <v>177</v>
      </c>
      <c r="C244" s="170">
        <f>'(3) MB_Glaciers_R23p2-5.5km'!C244</f>
        <v>0.01</v>
      </c>
      <c r="D244" s="170">
        <f>C244+'(3) MB_Glaciers_R23p2-5.5km'!D244</f>
        <v>-6.0000000000000005E-2</v>
      </c>
      <c r="E244" s="170">
        <f>D244+'(3) MB_Glaciers_R23p2-5.5km'!E244</f>
        <v>-0.12</v>
      </c>
      <c r="F244" s="170">
        <f>E244+'(3) MB_Glaciers_R23p2-5.5km'!F244</f>
        <v>-0.16999999999999998</v>
      </c>
      <c r="G244" s="170">
        <f>F244+'(3) MB_Glaciers_R23p2-5.5km'!G244</f>
        <v>-0.33999999999999997</v>
      </c>
      <c r="H244" s="170">
        <f>G244+'(3) MB_Glaciers_R23p2-5.5km'!H244</f>
        <v>-0.42</v>
      </c>
      <c r="I244" s="170">
        <f>H244+'(3) MB_Glaciers_R23p2-5.5km'!I244</f>
        <v>-0.43</v>
      </c>
      <c r="J244" s="170">
        <f>I244+'(3) MB_Glaciers_R23p2-5.5km'!J244</f>
        <v>-0.44</v>
      </c>
      <c r="K244" s="170">
        <f>J244+'(3) MB_Glaciers_R23p2-5.5km'!K244</f>
        <v>-0.55000000000000004</v>
      </c>
      <c r="L244" s="170">
        <f>K244+'(3) MB_Glaciers_R23p2-5.5km'!L244</f>
        <v>-0.8</v>
      </c>
      <c r="M244" s="170">
        <f>L244+'(3) MB_Glaciers_R23p2-5.5km'!M244</f>
        <v>-1.04</v>
      </c>
      <c r="N244" s="170">
        <f>M244+'(3) MB_Glaciers_R23p2-5.5km'!N244</f>
        <v>-1.23</v>
      </c>
      <c r="O244" s="170">
        <f>N244+'(3) MB_Glaciers_R23p2-5.5km'!O244</f>
        <v>-1.5</v>
      </c>
      <c r="P244" s="170">
        <f>O244+'(3) MB_Glaciers_R23p2-5.5km'!P244</f>
        <v>-1.48</v>
      </c>
      <c r="Q244" s="170">
        <f>P244+'(3) MB_Glaciers_R23p2-5.5km'!Q244</f>
        <v>-1.46</v>
      </c>
      <c r="R244" s="170">
        <f>Q244+'(3) MB_Glaciers_R23p2-5.5km'!R244</f>
        <v>-1.6</v>
      </c>
      <c r="S244" s="170">
        <f>R244+'(3) MB_Glaciers_R23p2-5.5km'!S244</f>
        <v>-1.6900000000000002</v>
      </c>
      <c r="T244" s="170">
        <f>S244+'(3) MB_Glaciers_R23p2-5.5km'!T244</f>
        <v>-1.9500000000000002</v>
      </c>
      <c r="U244" s="170">
        <f>T244+'(3) MB_Glaciers_R23p2-5.5km'!U244</f>
        <v>-2.04</v>
      </c>
      <c r="V244" s="170">
        <f>U244+'(3) MB_Glaciers_R23p2-5.5km'!V244</f>
        <v>-2.12</v>
      </c>
      <c r="W244" s="170">
        <f>V244+'(3) MB_Glaciers_R23p2-5.5km'!W244</f>
        <v>-2.2400000000000002</v>
      </c>
      <c r="X244" s="170">
        <f>W244+'(3) MB_Glaciers_R23p2-5.5km'!X244</f>
        <v>-2.4500000000000002</v>
      </c>
      <c r="Y244" s="170">
        <f>X244+'(3) MB_Glaciers_R23p2-5.5km'!Y244</f>
        <v>-2.6100000000000003</v>
      </c>
      <c r="Z244" s="170">
        <f>Y244+'(3) MB_Glaciers_R23p2-5.5km'!Z244</f>
        <v>-2.8400000000000003</v>
      </c>
      <c r="AA244" s="170">
        <f>Z244+'(3) MB_Glaciers_R23p2-5.5km'!AA244</f>
        <v>-3.0300000000000002</v>
      </c>
      <c r="AB244" s="170">
        <f>AA244+'(3) MB_Glaciers_R23p2-5.5km'!AB244</f>
        <v>-3.1700000000000004</v>
      </c>
      <c r="AC244" s="170">
        <f>AB244+'(3) MB_Glaciers_R23p2-5.5km'!AC244</f>
        <v>-3.3700000000000006</v>
      </c>
      <c r="AD244" s="170">
        <f>AC244+'(3) MB_Glaciers_R23p2-5.5km'!AD244</f>
        <v>-3.5500000000000007</v>
      </c>
      <c r="AE244" s="170">
        <f>AD244+'(3) MB_Glaciers_R23p2-5.5km'!AE244</f>
        <v>-3.7800000000000007</v>
      </c>
      <c r="AF244" s="170">
        <f>AE244+'(3) MB_Glaciers_R23p2-5.5km'!AF244</f>
        <v>-4.080000000000001</v>
      </c>
      <c r="AG244" s="170">
        <f>AF244+'(3) MB_Glaciers_R23p2-5.5km'!AG244</f>
        <v>-4.2600000000000007</v>
      </c>
      <c r="AH244" s="170">
        <f>AG244+'(3) MB_Glaciers_R23p2-5.5km'!AH244</f>
        <v>-4.2400000000000011</v>
      </c>
      <c r="AI244" s="170">
        <f>AH244+'(3) MB_Glaciers_R23p2-5.5km'!AI244</f>
        <v>-4.4700000000000015</v>
      </c>
      <c r="AJ244" s="170">
        <f>AI244+'(3) MB_Glaciers_R23p2-5.5km'!AJ244</f>
        <v>-4.7900000000000018</v>
      </c>
      <c r="AK244" s="170">
        <f>AJ244+'(3) MB_Glaciers_R23p2-5.5km'!AK244</f>
        <v>-5.030000000000002</v>
      </c>
      <c r="AL244" s="170">
        <f>AK244+'(3) MB_Glaciers_R23p2-5.5km'!AL244</f>
        <v>-5.2100000000000017</v>
      </c>
      <c r="AM244" s="170">
        <f>AL244+'(3) MB_Glaciers_R23p2-5.5km'!AM244</f>
        <v>-5.5200000000000014</v>
      </c>
      <c r="AN244" s="170">
        <f>AM244+'(3) MB_Glaciers_R23p2-5.5km'!AN244</f>
        <v>-5.6500000000000012</v>
      </c>
      <c r="AO244" s="170">
        <f>AN244+'(3) MB_Glaciers_R23p2-5.5km'!AO244</f>
        <v>-5.8400000000000016</v>
      </c>
      <c r="AP244" s="170">
        <f>AO244+'(3) MB_Glaciers_R23p2-5.5km'!AP244</f>
        <v>-6.0800000000000018</v>
      </c>
      <c r="AQ244" s="170">
        <f>AP244+'(3) MB_Glaciers_R23p2-5.5km'!AQ244</f>
        <v>-6.3400000000000016</v>
      </c>
      <c r="AR244" s="170">
        <f>AQ244+'(3) MB_Glaciers_R23p2-5.5km'!AR244</f>
        <v>-6.4300000000000015</v>
      </c>
      <c r="AS244" s="170">
        <f>AR244+'(3) MB_Glaciers_R23p2-5.5km'!AS244</f>
        <v>-6.5700000000000012</v>
      </c>
      <c r="AT244" s="170">
        <f>AS244+'(3) MB_Glaciers_R23p2-5.5km'!AT244</f>
        <v>-6.8100000000000014</v>
      </c>
      <c r="AU244" s="170">
        <f>AT244+'(3) MB_Glaciers_R23p2-5.5km'!AU244</f>
        <v>-6.9500000000000011</v>
      </c>
      <c r="AV244" s="170">
        <f>AU244+'(3) MB_Glaciers_R23p2-5.5km'!AV244</f>
        <v>-7.2500000000000009</v>
      </c>
      <c r="AW244" s="2">
        <f>AV244+'(3) MB_Glaciers_R23p2-5.5km'!AW244</f>
        <v>-7.4000000000000012</v>
      </c>
      <c r="BB244" s="2">
        <f>SQRT('(5) year_D_R23p2-5.5km'!BN242^2+'(5) year_D_R23p2-5.5km'!$M242^2)</f>
        <v>5.0396504016004791E-3</v>
      </c>
      <c r="BC244" s="2">
        <f>SQRT(SUMSQ('(3) MB_Glaciers_R23p2-5.5km'!$BD244:BE244))</f>
        <v>7.1271419475624122E-3</v>
      </c>
      <c r="BD244" s="2">
        <f>SQRT(SUMSQ('(3) MB_Glaciers_R23p2-5.5km'!$BD244:BF244))</f>
        <v>8.7289305479569274E-3</v>
      </c>
      <c r="BE244" s="2">
        <f>SQRT(SUMSQ('(3) MB_Glaciers_R23p2-5.5km'!$BD244:BG244))</f>
        <v>1.0079300803200958E-2</v>
      </c>
      <c r="BF244" s="2">
        <f>SQRT(SUMSQ('(3) MB_Glaciers_R23p2-5.5km'!$BD244:BH244))</f>
        <v>1.1269000880812785E-2</v>
      </c>
      <c r="BG244" s="2">
        <f>SQRT(SUMSQ('(3) MB_Glaciers_R23p2-5.5km'!$BD244:BI244))</f>
        <v>1.2344571965933497E-2</v>
      </c>
      <c r="BH244" s="2">
        <f>SQRT(SUMSQ('(3) MB_Glaciers_R23p2-5.5km'!$BD244:BJ244))</f>
        <v>1.3333661657341657E-2</v>
      </c>
      <c r="BI244" s="2">
        <f>SQRT(SUMSQ('(3) MB_Glaciers_R23p2-5.5km'!$BD244:BK244))</f>
        <v>1.4254283895124824E-2</v>
      </c>
      <c r="BJ244" s="2">
        <f>SQRT(SUMSQ('(3) MB_Glaciers_R23p2-5.5km'!$BD244:BL244))</f>
        <v>1.5118951204801436E-2</v>
      </c>
      <c r="BK244" s="2">
        <f>SQRT(SUMSQ('(3) MB_Glaciers_R23p2-5.5km'!$BD244:BM244))</f>
        <v>1.5936773880039796E-2</v>
      </c>
      <c r="BL244" s="2">
        <f>SQRT(SUMSQ('(3) MB_Glaciers_R23p2-5.5km'!$BD244:BN244))</f>
        <v>1.6714629456672694E-2</v>
      </c>
      <c r="BM244" s="2">
        <f>SQRT(SUMSQ('(3) MB_Glaciers_R23p2-5.5km'!$BD244:BO244))</f>
        <v>1.7457861095913851E-2</v>
      </c>
      <c r="BN244" s="2">
        <f>SQRT(SUMSQ('(3) MB_Glaciers_R23p2-5.5km'!$BD244:BP244))</f>
        <v>1.817071793338321E-2</v>
      </c>
      <c r="BO244" s="2">
        <f>SQRT(SUMSQ('(3) MB_Glaciers_R23p2-5.5km'!$BD244:BQ244))</f>
        <v>1.885664515190669E-2</v>
      </c>
      <c r="BP244" s="2">
        <f>SQRT(SUMSQ('(3) MB_Glaciers_R23p2-5.5km'!$BD244:BR244))</f>
        <v>1.9518482076106174E-2</v>
      </c>
      <c r="BQ244" s="2">
        <f>SQRT(SUMSQ('(3) MB_Glaciers_R23p2-5.5km'!$BD244:BS244))</f>
        <v>2.0158601606401913E-2</v>
      </c>
      <c r="BR244" s="2">
        <f>SQRT(SUMSQ('(3) MB_Glaciers_R23p2-5.5km'!$BD244:BT244))</f>
        <v>2.0779010921985235E-2</v>
      </c>
      <c r="BS244" s="2">
        <f>SQRT(SUMSQ('(3) MB_Glaciers_R23p2-5.5km'!$BD244:BU244))</f>
        <v>2.1381425842687235E-2</v>
      </c>
      <c r="BT244" s="2">
        <f>SQRT(SUMSQ('(3) MB_Glaciers_R23p2-5.5km'!$BD244:BV244))</f>
        <v>2.1967326811350656E-2</v>
      </c>
      <c r="BU244" s="2">
        <f>SQRT(SUMSQ('(3) MB_Glaciers_R23p2-5.5km'!$BD244:BW244))</f>
        <v>2.253800176162557E-2</v>
      </c>
      <c r="BV244" s="2">
        <f>SQRT(SUMSQ('(3) MB_Glaciers_R23p2-5.5km'!$BD244:BX244))</f>
        <v>2.3094579441448791E-2</v>
      </c>
      <c r="BW244" s="2">
        <f>SQRT(SUMSQ('(3) MB_Glaciers_R23p2-5.5km'!$BD244:BY244))</f>
        <v>2.363805566766736E-2</v>
      </c>
      <c r="BX244" s="2">
        <f>SQRT(SUMSQ('(3) MB_Glaciers_R23p2-5.5km'!$BD244:BZ244))</f>
        <v>2.4169314262471184E-2</v>
      </c>
      <c r="BY244" s="2">
        <f>SQRT(SUMSQ('(3) MB_Glaciers_R23p2-5.5km'!$BD244:CA244))</f>
        <v>2.4689143931866993E-2</v>
      </c>
      <c r="BZ244" s="2">
        <f>SQRT(SUMSQ('(3) MB_Glaciers_R23p2-5.5km'!$BD244:CB244))</f>
        <v>2.5198252008002395E-2</v>
      </c>
      <c r="CA244" s="2">
        <f>SQRT(SUMSQ('(3) MB_Glaciers_R23p2-5.5km'!$BD244:CC244))</f>
        <v>2.5697275739446555E-2</v>
      </c>
      <c r="CB244" s="2">
        <f>SQRT(SUMSQ('(3) MB_Glaciers_R23p2-5.5km'!$BD244:CD244))</f>
        <v>2.6186791643870777E-2</v>
      </c>
      <c r="CC244" s="2">
        <f>SQRT(SUMSQ('(3) MB_Glaciers_R23p2-5.5km'!$BD244:CE244))</f>
        <v>2.6667323314683314E-2</v>
      </c>
      <c r="CD244" s="2">
        <f>SQRT(SUMSQ('(3) MB_Glaciers_R23p2-5.5km'!$BD244:CF244))</f>
        <v>2.7139347982960166E-2</v>
      </c>
      <c r="CE244" s="2">
        <f>SQRT(SUMSQ('(3) MB_Glaciers_R23p2-5.5km'!$BD244:CG244))</f>
        <v>2.7603302068965517E-2</v>
      </c>
      <c r="CF244" s="2">
        <f>SQRT(SUMSQ('(3) MB_Glaciers_R23p2-5.5km'!$BD244:CH244))</f>
        <v>2.8059585907153153E-2</v>
      </c>
      <c r="CG244" s="2">
        <f>SQRT(SUMSQ('(3) MB_Glaciers_R23p2-5.5km'!$BD244:CI244))</f>
        <v>2.8508567790249649E-2</v>
      </c>
      <c r="CH244" s="2">
        <f>SQRT(SUMSQ('(3) MB_Glaciers_R23p2-5.5km'!$BD244:CJ244))</f>
        <v>2.8950587448644486E-2</v>
      </c>
      <c r="CI244" s="2">
        <f>SQRT(SUMSQ('(3) MB_Glaciers_R23p2-5.5km'!$BD244:CK244))</f>
        <v>2.938595905857019E-2</v>
      </c>
      <c r="CJ244" s="2">
        <f>SQRT(SUMSQ('(3) MB_Glaciers_R23p2-5.5km'!$BD244:CL244))</f>
        <v>2.9814973854798452E-2</v>
      </c>
      <c r="CK244" s="2">
        <f>SQRT(SUMSQ('(3) MB_Glaciers_R23p2-5.5km'!$BD244:CM244))</f>
        <v>3.0237902409602873E-2</v>
      </c>
      <c r="CL244" s="2">
        <f>SQRT(SUMSQ('(3) MB_Glaciers_R23p2-5.5km'!$BD244:CN244))</f>
        <v>3.0654996628657765E-2</v>
      </c>
      <c r="CM244" s="2">
        <f>SQRT(SUMSQ('(3) MB_Glaciers_R23p2-5.5km'!$BD244:CO244))</f>
        <v>3.1066491505694217E-2</v>
      </c>
      <c r="CN244" s="2">
        <f>SQRT(SUMSQ('(3) MB_Glaciers_R23p2-5.5km'!$BD244:CP244))</f>
        <v>3.1472606670622676E-2</v>
      </c>
      <c r="CO244" s="2">
        <f>SQRT(SUMSQ('(3) MB_Glaciers_R23p2-5.5km'!$BD244:CQ244))</f>
        <v>3.1873547760079592E-2</v>
      </c>
      <c r="CP244" s="2">
        <f>SQRT(SUMSQ('(3) MB_Glaciers_R23p2-5.5km'!$BD244:CR244))</f>
        <v>3.2269507634676217E-2</v>
      </c>
      <c r="CQ244" s="2">
        <f>SQRT(SUMSQ('(3) MB_Glaciers_R23p2-5.5km'!$BD244:CS244))</f>
        <v>3.2660667463399747E-2</v>
      </c>
      <c r="CR244" s="2">
        <f>SQRT(SUMSQ('(3) MB_Glaciers_R23p2-5.5km'!$BD244:CT244))</f>
        <v>3.3047197692469034E-2</v>
      </c>
      <c r="CS244" s="2">
        <f>SQRT(SUMSQ('(3) MB_Glaciers_R23p2-5.5km'!$BD244:CU244))</f>
        <v>3.3429258913345396E-2</v>
      </c>
      <c r="CT244" s="2">
        <f>SQRT(SUMSQ('(3) MB_Glaciers_R23p2-5.5km'!$BD244:CV244))</f>
        <v>3.3807002642438362E-2</v>
      </c>
      <c r="CU244" s="2">
        <f>SQRT(SUMSQ('(3) MB_Glaciers_R23p2-5.5km'!$BD244:CW244))</f>
        <v>3.4180572023244232E-2</v>
      </c>
      <c r="CV244" s="2">
        <f>SQRT(SUMSQ('(3) MB_Glaciers_R23p2-5.5km'!$BD244:CX244))</f>
        <v>3.4550102460145303E-2</v>
      </c>
    </row>
    <row r="245" spans="1:100" x14ac:dyDescent="0.2">
      <c r="A245" s="169" t="s">
        <v>256</v>
      </c>
      <c r="B245" s="3" t="s">
        <v>177</v>
      </c>
      <c r="C245" s="170">
        <f>'(3) MB_Glaciers_R23p2-5.5km'!C245</f>
        <v>0.32989503999999981</v>
      </c>
      <c r="D245" s="170">
        <f>C245+'(3) MB_Glaciers_R23p2-5.5km'!D245</f>
        <v>4.9790079999999737E-2</v>
      </c>
      <c r="E245" s="170">
        <f>D245+'(3) MB_Glaciers_R23p2-5.5km'!E245</f>
        <v>0.17968511999999937</v>
      </c>
      <c r="F245" s="170">
        <f>E245+'(3) MB_Glaciers_R23p2-5.5km'!F245</f>
        <v>6.9580159999999225E-2</v>
      </c>
      <c r="G245" s="170">
        <f>F245+'(3) MB_Glaciers_R23p2-5.5km'!G245</f>
        <v>-0.32052480000000094</v>
      </c>
      <c r="H245" s="170">
        <f>G245+'(3) MB_Glaciers_R23p2-5.5km'!H245</f>
        <v>-9.0629760000001225E-2</v>
      </c>
      <c r="I245" s="170">
        <f>H245+'(3) MB_Glaciers_R23p2-5.5km'!I245</f>
        <v>4.9265279999998635E-2</v>
      </c>
      <c r="J245" s="170">
        <f>I245+'(3) MB_Glaciers_R23p2-5.5km'!J245</f>
        <v>0.53916031999999858</v>
      </c>
      <c r="K245" s="170">
        <f>J245+'(3) MB_Glaciers_R23p2-5.5km'!K245</f>
        <v>0.40905535999999842</v>
      </c>
      <c r="L245" s="170">
        <f>K245+'(3) MB_Glaciers_R23p2-5.5km'!L245</f>
        <v>-0.5510496000000018</v>
      </c>
      <c r="M245" s="170">
        <f>L245+'(3) MB_Glaciers_R23p2-5.5km'!M245</f>
        <v>-1.4111545600000019</v>
      </c>
      <c r="N245" s="170">
        <f>M245+'(3) MB_Glaciers_R23p2-5.5km'!N245</f>
        <v>-1.7712595200000021</v>
      </c>
      <c r="O245" s="170">
        <f>N245+'(3) MB_Glaciers_R23p2-5.5km'!O245</f>
        <v>-2.5273931200000024</v>
      </c>
      <c r="P245" s="170">
        <f>O245+'(3) MB_Glaciers_R23p2-5.5km'!P245</f>
        <v>-1.9278089400000022</v>
      </c>
      <c r="Q245" s="170">
        <f>P245+'(3) MB_Glaciers_R23p2-5.5km'!Q245</f>
        <v>-1.3025069800000024</v>
      </c>
      <c r="R245" s="170">
        <f>Q245+'(3) MB_Glaciers_R23p2-5.5km'!R245</f>
        <v>-1.5614872400000024</v>
      </c>
      <c r="S245" s="170">
        <f>R245+'(3) MB_Glaciers_R23p2-5.5km'!S245</f>
        <v>-1.4147497200000025</v>
      </c>
      <c r="T245" s="170">
        <f>S245+'(3) MB_Glaciers_R23p2-5.5km'!T245</f>
        <v>-2.1122944200000022</v>
      </c>
      <c r="U245" s="170">
        <f>T245+'(3) MB_Glaciers_R23p2-5.5km'!U245</f>
        <v>-1.8658677600000022</v>
      </c>
      <c r="V245" s="170">
        <f>U245+'(3) MB_Glaciers_R23p2-5.5km'!V245</f>
        <v>-1.6037233200000023</v>
      </c>
      <c r="W245" s="170">
        <f>V245+'(3) MB_Glaciers_R23p2-5.5km'!W245</f>
        <v>-1.8458611000000023</v>
      </c>
      <c r="X245" s="170">
        <f>W245+'(3) MB_Glaciers_R23p2-5.5km'!X245</f>
        <v>-2.274816900000002</v>
      </c>
      <c r="Y245" s="170">
        <f>X245+'(3) MB_Glaciers_R23p2-5.5km'!Y245</f>
        <v>-1.9709050756000019</v>
      </c>
      <c r="Z245" s="170">
        <f>Y245+'(3) MB_Glaciers_R23p2-5.5km'!Z245</f>
        <v>-2.354439982400002</v>
      </c>
      <c r="AA245" s="170">
        <f>Z245+'(3) MB_Glaciers_R23p2-5.5km'!AA245</f>
        <v>-2.3274352426600018</v>
      </c>
      <c r="AB245" s="170">
        <f>AA245+'(3) MB_Glaciers_R23p2-5.5km'!AB245</f>
        <v>-2.2568748175600017</v>
      </c>
      <c r="AC245" s="170">
        <f>AB245+'(3) MB_Glaciers_R23p2-5.5km'!AC245</f>
        <v>-2.4017055818000017</v>
      </c>
      <c r="AD245" s="170">
        <f>AC245+'(3) MB_Glaciers_R23p2-5.5km'!AD245</f>
        <v>-2.8537211243600016</v>
      </c>
      <c r="AE245" s="170">
        <f>AD245+'(3) MB_Glaciers_R23p2-5.5km'!AE245</f>
        <v>-3.3911296183200017</v>
      </c>
      <c r="AF245" s="170">
        <f>AE245+'(3) MB_Glaciers_R23p2-5.5km'!AF245</f>
        <v>-4.535974384280002</v>
      </c>
      <c r="AG245" s="170">
        <f>AF245+'(3) MB_Glaciers_R23p2-5.5km'!AG245</f>
        <v>-5.1546193794800024</v>
      </c>
      <c r="AH245" s="170">
        <f>AG245+'(3) MB_Glaciers_R23p2-5.5km'!AH245</f>
        <v>-4.907068093080003</v>
      </c>
      <c r="AI245" s="170">
        <f>AH245+'(3) MB_Glaciers_R23p2-5.5km'!AI245</f>
        <v>-6.0928996627000034</v>
      </c>
      <c r="AJ245" s="170">
        <f>AI245+'(3) MB_Glaciers_R23p2-5.5km'!AJ245</f>
        <v>-8.0917054039800043</v>
      </c>
      <c r="AK245" s="170">
        <f>AJ245+'(3) MB_Glaciers_R23p2-5.5km'!AK245</f>
        <v>-10.191971156980005</v>
      </c>
      <c r="AL245" s="170">
        <f>AK245+'(3) MB_Glaciers_R23p2-5.5km'!AL245</f>
        <v>-11.573302196740006</v>
      </c>
      <c r="AM245" s="170">
        <f>AL245+'(3) MB_Glaciers_R23p2-5.5km'!AM245</f>
        <v>-13.141477440840006</v>
      </c>
      <c r="AN245" s="170">
        <f>AM245+'(3) MB_Glaciers_R23p2-5.5km'!AN245</f>
        <v>-14.189804629000006</v>
      </c>
      <c r="AO245" s="170">
        <f>AN245+'(3) MB_Glaciers_R23p2-5.5km'!AO245</f>
        <v>-15.023392025000007</v>
      </c>
      <c r="AP245" s="170">
        <f>AO245+'(3) MB_Glaciers_R23p2-5.5km'!AP245</f>
        <v>-16.171184797600006</v>
      </c>
      <c r="AQ245" s="170">
        <f>AP245+'(3) MB_Glaciers_R23p2-5.5km'!AQ245</f>
        <v>-17.670727483040007</v>
      </c>
      <c r="AR245" s="170">
        <f>AQ245+'(3) MB_Glaciers_R23p2-5.5km'!AR245</f>
        <v>-17.861517095800007</v>
      </c>
      <c r="AS245" s="170">
        <f>AR245+'(3) MB_Glaciers_R23p2-5.5km'!AS245</f>
        <v>-18.792799226600007</v>
      </c>
      <c r="AT245" s="170">
        <f>AS245+'(3) MB_Glaciers_R23p2-5.5km'!AT245</f>
        <v>-20.508290235120008</v>
      </c>
      <c r="AU245" s="170">
        <f>AT245+'(3) MB_Glaciers_R23p2-5.5km'!AU245</f>
        <v>-21.45633800344001</v>
      </c>
      <c r="AV245" s="170">
        <f>AU245+'(3) MB_Glaciers_R23p2-5.5km'!AV245</f>
        <v>-23.537096242280011</v>
      </c>
      <c r="AW245" s="2">
        <f>AV245+'(3) MB_Glaciers_R23p2-5.5km'!AW245</f>
        <v>-25.717447630580011</v>
      </c>
      <c r="BB245" s="2">
        <f>SQRT('(5) year_D_R23p2-5.5km'!BN243^2+'(5) year_D_R23p2-5.5km'!$M243^2)</f>
        <v>2.067797059479485</v>
      </c>
      <c r="BC245" s="2">
        <f>SQRT(SUMSQ('(3) MB_Glaciers_R23p2-5.5km'!$BD245:BE245))</f>
        <v>2.9243066457510931</v>
      </c>
      <c r="BD245" s="2">
        <f>SQRT(SUMSQ('(3) MB_Glaciers_R23p2-5.5km'!$BD245:BF245))</f>
        <v>3.581529566759992</v>
      </c>
      <c r="BE245" s="2">
        <f>SQRT(SUMSQ('(3) MB_Glaciers_R23p2-5.5km'!$BD245:BG245))</f>
        <v>4.13559411895897</v>
      </c>
      <c r="BF245" s="2">
        <f>SQRT(SUMSQ('(3) MB_Glaciers_R23p2-5.5km'!$BD245:BH245))</f>
        <v>4.623734788670304</v>
      </c>
      <c r="BG245" s="2">
        <f>SQRT(SUMSQ('(3) MB_Glaciers_R23p2-5.5km'!$BD245:BI245))</f>
        <v>5.0650476873522159</v>
      </c>
      <c r="BH245" s="2">
        <f>SQRT(SUMSQ('(3) MB_Glaciers_R23p2-5.5km'!$BD245:BJ245))</f>
        <v>5.4573349948578205</v>
      </c>
      <c r="BI245" s="2">
        <f>SQRT(SUMSQ('(3) MB_Glaciers_R23p2-5.5km'!$BD245:BK245))</f>
        <v>5.7627654537873045</v>
      </c>
      <c r="BJ245" s="2">
        <f>SQRT(SUMSQ('(3) MB_Glaciers_R23p2-5.5km'!$BD245:BL245))</f>
        <v>6.0032472020664169</v>
      </c>
      <c r="BK245" s="2">
        <f>SQRT(SUMSQ('(3) MB_Glaciers_R23p2-5.5km'!$BD245:BM245))</f>
        <v>6.1923755375348755</v>
      </c>
      <c r="BL245" s="2">
        <f>SQRT(SUMSQ('(3) MB_Glaciers_R23p2-5.5km'!$BD245:BN245))</f>
        <v>6.3410033124091312</v>
      </c>
      <c r="BM245" s="2">
        <f>SQRT(SUMSQ('(3) MB_Glaciers_R23p2-5.5km'!$BD245:BO245))</f>
        <v>6.4566719694085117</v>
      </c>
      <c r="BN245" s="2">
        <f>SQRT(SUMSQ('(3) MB_Glaciers_R23p2-5.5km'!$BD245:BP245))</f>
        <v>6.5447449858964992</v>
      </c>
      <c r="BO245" s="2">
        <f>SQRT(SUMSQ('(3) MB_Glaciers_R23p2-5.5km'!$BD245:BQ245))</f>
        <v>6.6105314747583268</v>
      </c>
      <c r="BP245" s="2">
        <f>SQRT(SUMSQ('(3) MB_Glaciers_R23p2-5.5km'!$BD245:BR245))</f>
        <v>6.6585565152854977</v>
      </c>
      <c r="BQ245" s="2">
        <f>SQRT(SUMSQ('(3) MB_Glaciers_R23p2-5.5km'!$BD245:BS245))</f>
        <v>6.6925729937177918</v>
      </c>
      <c r="BR245" s="2">
        <f>SQRT(SUMSQ('(3) MB_Glaciers_R23p2-5.5km'!$BD245:BT245))</f>
        <v>6.715868268709416</v>
      </c>
      <c r="BS245" s="2">
        <f>SQRT(SUMSQ('(3) MB_Glaciers_R23p2-5.5km'!$BD245:BU245))</f>
        <v>6.7310098452157607</v>
      </c>
      <c r="BT245" s="2">
        <f>SQRT(SUMSQ('(3) MB_Glaciers_R23p2-5.5km'!$BD245:BV245))</f>
        <v>6.7402591474899589</v>
      </c>
      <c r="BU245" s="2">
        <f>SQRT(SUMSQ('(3) MB_Glaciers_R23p2-5.5km'!$BD245:BW245))</f>
        <v>6.745541795624022</v>
      </c>
      <c r="BV245" s="2">
        <f>SQRT(SUMSQ('(3) MB_Glaciers_R23p2-5.5km'!$BD245:BX245))</f>
        <v>6.7490571751144008</v>
      </c>
      <c r="BW245" s="2">
        <f>SQRT(SUMSQ('(3) MB_Glaciers_R23p2-5.5km'!$BD245:BY245))</f>
        <v>6.7529071868828723</v>
      </c>
      <c r="BX245" s="2">
        <f>SQRT(SUMSQ('(3) MB_Glaciers_R23p2-5.5km'!$BD245:BZ245))</f>
        <v>6.7577901940368115</v>
      </c>
      <c r="BY245" s="2">
        <f>SQRT(SUMSQ('(3) MB_Glaciers_R23p2-5.5km'!$BD245:CA245))</f>
        <v>6.7614003261683875</v>
      </c>
      <c r="BZ245" s="2">
        <f>SQRT(SUMSQ('(3) MB_Glaciers_R23p2-5.5km'!$BD245:CB245))</f>
        <v>6.7637945967322954</v>
      </c>
      <c r="CA245" s="2">
        <f>SQRT(SUMSQ('(3) MB_Glaciers_R23p2-5.5km'!$BD245:CC245))</f>
        <v>6.7671326066902147</v>
      </c>
      <c r="CB245" s="2">
        <f>SQRT(SUMSQ('(3) MB_Glaciers_R23p2-5.5km'!$BD245:CD245))</f>
        <v>6.7700584695059947</v>
      </c>
      <c r="CC245" s="2">
        <f>SQRT(SUMSQ('(3) MB_Glaciers_R23p2-5.5km'!$BD245:CE245))</f>
        <v>6.7737784926575024</v>
      </c>
      <c r="CD245" s="2">
        <f>SQRT(SUMSQ('(3) MB_Glaciers_R23p2-5.5km'!$BD245:CF245))</f>
        <v>6.7771060289375562</v>
      </c>
      <c r="CE245" s="2">
        <f>SQRT(SUMSQ('(3) MB_Glaciers_R23p2-5.5km'!$BD245:CG245))</f>
        <v>6.7812538231343575</v>
      </c>
      <c r="CF245" s="2">
        <f>SQRT(SUMSQ('(3) MB_Glaciers_R23p2-5.5km'!$BD245:CH245))</f>
        <v>6.7860377381820616</v>
      </c>
      <c r="CG245" s="2">
        <f>SQRT(SUMSQ('(3) MB_Glaciers_R23p2-5.5km'!$BD245:CI245))</f>
        <v>6.7922112659855189</v>
      </c>
      <c r="CH245" s="2">
        <f>SQRT(SUMSQ('(3) MB_Glaciers_R23p2-5.5km'!$BD245:CJ245))</f>
        <v>6.8021933700090536</v>
      </c>
      <c r="CI245" s="2">
        <f>SQRT(SUMSQ('(3) MB_Glaciers_R23p2-5.5km'!$BD245:CK245))</f>
        <v>6.81212510766166</v>
      </c>
      <c r="CJ245" s="2">
        <f>SQRT(SUMSQ('(3) MB_Glaciers_R23p2-5.5km'!$BD245:CL245))</f>
        <v>6.8225794926467831</v>
      </c>
      <c r="CK245" s="2">
        <f>SQRT(SUMSQ('(3) MB_Glaciers_R23p2-5.5km'!$BD245:CM245))</f>
        <v>6.8316732789607828</v>
      </c>
      <c r="CL245" s="2">
        <f>SQRT(SUMSQ('(3) MB_Glaciers_R23p2-5.5km'!$BD245:CN245))</f>
        <v>6.8398283458251257</v>
      </c>
      <c r="CM245" s="2">
        <f>SQRT(SUMSQ('(3) MB_Glaciers_R23p2-5.5km'!$BD245:CO245))</f>
        <v>6.8484203107675601</v>
      </c>
      <c r="CN245" s="2">
        <f>SQRT(SUMSQ('(3) MB_Glaciers_R23p2-5.5km'!$BD245:CP245))</f>
        <v>6.8551602852008626</v>
      </c>
      <c r="CO245" s="2">
        <f>SQRT(SUMSQ('(3) MB_Glaciers_R23p2-5.5km'!$BD245:CQ245))</f>
        <v>6.861828315642466</v>
      </c>
      <c r="CP245" s="2">
        <f>SQRT(SUMSQ('(3) MB_Glaciers_R23p2-5.5km'!$BD245:CR245))</f>
        <v>6.8687151097728787</v>
      </c>
      <c r="CQ245" s="2">
        <f>SQRT(SUMSQ('(3) MB_Glaciers_R23p2-5.5km'!$BD245:CS245))</f>
        <v>6.8748603990672832</v>
      </c>
      <c r="CR245" s="2">
        <f>SQRT(SUMSQ('(3) MB_Glaciers_R23p2-5.5km'!$BD245:CT245))</f>
        <v>6.8828761883958123</v>
      </c>
      <c r="CS245" s="2">
        <f>SQRT(SUMSQ('(3) MB_Glaciers_R23p2-5.5km'!$BD245:CU245))</f>
        <v>6.8906152807020007</v>
      </c>
      <c r="CT245" s="2">
        <f>SQRT(SUMSQ('(3) MB_Glaciers_R23p2-5.5km'!$BD245:CV245))</f>
        <v>6.898740247694243</v>
      </c>
      <c r="CU245" s="2">
        <f>SQRT(SUMSQ('(3) MB_Glaciers_R23p2-5.5km'!$BD245:CW245))</f>
        <v>6.9095062934456184</v>
      </c>
      <c r="CV245" s="2">
        <f>SQRT(SUMSQ('(3) MB_Glaciers_R23p2-5.5km'!$BD245:CX245))</f>
        <v>6.9279221728908649</v>
      </c>
    </row>
    <row r="246" spans="1:100" x14ac:dyDescent="0.2">
      <c r="A246" s="169" t="s">
        <v>255</v>
      </c>
      <c r="B246" s="3" t="s">
        <v>177</v>
      </c>
      <c r="C246" s="170">
        <f>'(3) MB_Glaciers_R23p2-5.5km'!C246</f>
        <v>0.47475723199999992</v>
      </c>
      <c r="D246" s="170">
        <f>C246+'(3) MB_Glaciers_R23p2-5.5km'!D246</f>
        <v>0.68951446399999983</v>
      </c>
      <c r="E246" s="170">
        <f>D246+'(3) MB_Glaciers_R23p2-5.5km'!E246</f>
        <v>1.1042716959999999</v>
      </c>
      <c r="F246" s="170">
        <f>E246+'(3) MB_Glaciers_R23p2-5.5km'!F246</f>
        <v>1.3890289279999999</v>
      </c>
      <c r="G246" s="170">
        <f>F246+'(3) MB_Glaciers_R23p2-5.5km'!G246</f>
        <v>1.5037861599999998</v>
      </c>
      <c r="H246" s="170">
        <f>G246+'(3) MB_Glaciers_R23p2-5.5km'!H246</f>
        <v>1.9485433919999997</v>
      </c>
      <c r="I246" s="170">
        <f>H246+'(3) MB_Glaciers_R23p2-5.5km'!I246</f>
        <v>2.3033006239999998</v>
      </c>
      <c r="J246" s="170">
        <f>I246+'(3) MB_Glaciers_R23p2-5.5km'!J246</f>
        <v>2.8180578559999998</v>
      </c>
      <c r="K246" s="170">
        <f>J246+'(3) MB_Glaciers_R23p2-5.5km'!K246</f>
        <v>3.1428150879999999</v>
      </c>
      <c r="L246" s="170">
        <f>K246+'(3) MB_Glaciers_R23p2-5.5km'!L246</f>
        <v>3.02757232</v>
      </c>
      <c r="M246" s="170">
        <f>L246+'(3) MB_Glaciers_R23p2-5.5km'!M246</f>
        <v>2.9123295520000001</v>
      </c>
      <c r="N246" s="170">
        <f>M246+'(3) MB_Glaciers_R23p2-5.5km'!N246</f>
        <v>3.0470867840000002</v>
      </c>
      <c r="O246" s="170">
        <f>N246+'(3) MB_Glaciers_R23p2-5.5km'!O246</f>
        <v>2.9357608520000005</v>
      </c>
      <c r="P246" s="170">
        <f>O246+'(3) MB_Glaciers_R23p2-5.5km'!P246</f>
        <v>3.5083517560000006</v>
      </c>
      <c r="Q246" s="170">
        <f>P246+'(3) MB_Glaciers_R23p2-5.5km'!Q246</f>
        <v>4.1552947000000007</v>
      </c>
      <c r="R246" s="170">
        <f>Q246+'(3) MB_Glaciers_R23p2-5.5km'!R246</f>
        <v>4.386154480000001</v>
      </c>
      <c r="S246" s="170">
        <f>R246+'(3) MB_Glaciers_R23p2-5.5km'!S246</f>
        <v>4.7409310960000006</v>
      </c>
      <c r="T246" s="170">
        <f>S246+'(3) MB_Glaciers_R23p2-5.5km'!T246</f>
        <v>4.6696245480000007</v>
      </c>
      <c r="U246" s="170">
        <f>T246+'(3) MB_Glaciers_R23p2-5.5km'!U246</f>
        <v>5.0422348360000004</v>
      </c>
      <c r="V246" s="170">
        <f>U246+'(3) MB_Glaciers_R23p2-5.5km'!V246</f>
        <v>5.4791971640000003</v>
      </c>
      <c r="W246" s="170">
        <f>V246+'(3) MB_Glaciers_R23p2-5.5km'!W246</f>
        <v>5.6100763279999999</v>
      </c>
      <c r="X246" s="170">
        <f>W246+'(3) MB_Glaciers_R23p2-5.5km'!X246</f>
        <v>5.6687503960000001</v>
      </c>
      <c r="Y246" s="170">
        <f>X246+'(3) MB_Glaciers_R23p2-5.5km'!Y246</f>
        <v>5.9663008499399997</v>
      </c>
      <c r="Z246" s="170">
        <f>Y246+'(3) MB_Glaciers_R23p2-5.5km'!Z246</f>
        <v>5.9229426805959999</v>
      </c>
      <c r="AA246" s="170">
        <f>Z246+'(3) MB_Glaciers_R23p2-5.5km'!AA246</f>
        <v>5.9799053392679999</v>
      </c>
      <c r="AB246" s="170">
        <f>AA246+'(3) MB_Glaciers_R23p2-5.5km'!AB246</f>
        <v>6.2357363500279996</v>
      </c>
      <c r="AC246" s="170">
        <f>AB246+'(3) MB_Glaciers_R23p2-5.5km'!AC246</f>
        <v>6.4208007185399998</v>
      </c>
      <c r="AD246" s="170">
        <f>AC246+'(3) MB_Glaciers_R23p2-5.5km'!AD246</f>
        <v>6.5019554493399996</v>
      </c>
      <c r="AE246" s="170">
        <f>AD246+'(3) MB_Glaciers_R23p2-5.5km'!AE246</f>
        <v>6.5789811996119996</v>
      </c>
      <c r="AF246" s="170">
        <f>AE246+'(3) MB_Glaciers_R23p2-5.5km'!AF246</f>
        <v>6.4767882934199994</v>
      </c>
      <c r="AG246" s="170">
        <f>AF246+'(3) MB_Glaciers_R23p2-5.5km'!AG246</f>
        <v>6.6194861400919995</v>
      </c>
      <c r="AH246" s="170">
        <f>AG246+'(3) MB_Glaciers_R23p2-5.5km'!AH246</f>
        <v>7.3201181560439998</v>
      </c>
      <c r="AI246" s="170">
        <f>AH246+'(3) MB_Glaciers_R23p2-5.5km'!AI246</f>
        <v>7.4761567591119995</v>
      </c>
      <c r="AJ246" s="170">
        <f>AI246+'(3) MB_Glaciers_R23p2-5.5km'!AJ246</f>
        <v>7.2767087453519999</v>
      </c>
      <c r="AK246" s="170">
        <f>AJ246+'(3) MB_Glaciers_R23p2-5.5km'!AK246</f>
        <v>7.0760692605519999</v>
      </c>
      <c r="AL246" s="170">
        <f>AK246+'(3) MB_Glaciers_R23p2-5.5km'!AL246</f>
        <v>7.1509230729960001</v>
      </c>
      <c r="AM246" s="170">
        <f>AL246+'(3) MB_Glaciers_R23p2-5.5km'!AM246</f>
        <v>7.020736387556</v>
      </c>
      <c r="AN246" s="170">
        <f>AM246+'(3) MB_Glaciers_R23p2-5.5km'!AN246</f>
        <v>7.198834763332</v>
      </c>
      <c r="AO246" s="170">
        <f>AN246+'(3) MB_Glaciers_R23p2-5.5km'!AO246</f>
        <v>7.4527611560520004</v>
      </c>
      <c r="AP246" s="170">
        <f>AO246+'(3) MB_Glaciers_R23p2-5.5km'!AP246</f>
        <v>7.4298471776360007</v>
      </c>
      <c r="AQ246" s="170">
        <f>AP246+'(3) MB_Glaciers_R23p2-5.5km'!AQ246</f>
        <v>7.2681438192360011</v>
      </c>
      <c r="AR246" s="170">
        <f>AQ246+'(3) MB_Glaciers_R23p2-5.5km'!AR246</f>
        <v>7.6952119147880014</v>
      </c>
      <c r="AS246" s="170">
        <f>AR246+'(3) MB_Glaciers_R23p2-5.5km'!AS246</f>
        <v>7.899560385700001</v>
      </c>
      <c r="AT246" s="170">
        <f>AS246+'(3) MB_Glaciers_R23p2-5.5km'!AT246</f>
        <v>7.6859655132040006</v>
      </c>
      <c r="AU246" s="170">
        <f>AT246+'(3) MB_Glaciers_R23p2-5.5km'!AU246</f>
        <v>7.9332780758920007</v>
      </c>
      <c r="AV246" s="170">
        <f>AU246+'(3) MB_Glaciers_R23p2-5.5km'!AV246</f>
        <v>7.6669251632920012</v>
      </c>
      <c r="AW246" s="2">
        <f>AV246+'(3) MB_Glaciers_R23p2-5.5km'!AW246</f>
        <v>7.2688428367600011</v>
      </c>
      <c r="BB246" s="2">
        <f>SQRT('(5) year_D_R23p2-5.5km'!BN244^2+'(5) year_D_R23p2-5.5km'!$M244^2)</f>
        <v>0.54612674381491955</v>
      </c>
      <c r="BC246" s="2">
        <f>SQRT(SUMSQ('(3) MB_Glaciers_R23p2-5.5km'!$BD246:BE246))</f>
        <v>0.77233984787771603</v>
      </c>
      <c r="BD246" s="2">
        <f>SQRT(SUMSQ('(3) MB_Glaciers_R23p2-5.5km'!$BD246:BF246))</f>
        <v>0.94591926765959278</v>
      </c>
      <c r="BE246" s="2">
        <f>SQRT(SUMSQ('(3) MB_Glaciers_R23p2-5.5km'!$BD246:BG246))</f>
        <v>1.0922534876298391</v>
      </c>
      <c r="BF246" s="2">
        <f>SQRT(SUMSQ('(3) MB_Glaciers_R23p2-5.5km'!$BD246:BH246))</f>
        <v>1.2211765235007728</v>
      </c>
      <c r="BG246" s="2">
        <f>SQRT(SUMSQ('(3) MB_Glaciers_R23p2-5.5km'!$BD246:BI246))</f>
        <v>1.3377318572342218</v>
      </c>
      <c r="BH246" s="2">
        <f>SQRT(SUMSQ('(3) MB_Glaciers_R23p2-5.5km'!$BD246:BJ246))</f>
        <v>1.4418819637201015</v>
      </c>
      <c r="BI246" s="2">
        <f>SQRT(SUMSQ('(3) MB_Glaciers_R23p2-5.5km'!$BD246:BK246))</f>
        <v>1.523960088053629</v>
      </c>
      <c r="BJ246" s="2">
        <f>SQRT(SUMSQ('(3) MB_Glaciers_R23p2-5.5km'!$BD246:BL246))</f>
        <v>1.5891882669184021</v>
      </c>
      <c r="BK246" s="2">
        <f>SQRT(SUMSQ('(3) MB_Glaciers_R23p2-5.5km'!$BD246:BM246))</f>
        <v>1.6412863536793623</v>
      </c>
      <c r="BL246" s="2">
        <f>SQRT(SUMSQ('(3) MB_Glaciers_R23p2-5.5km'!$BD246:BN246))</f>
        <v>1.6828642178273556</v>
      </c>
      <c r="BM246" s="2">
        <f>SQRT(SUMSQ('(3) MB_Glaciers_R23p2-5.5km'!$BD246:BO246))</f>
        <v>1.7159214906063434</v>
      </c>
      <c r="BN246" s="2">
        <f>SQRT(SUMSQ('(3) MB_Glaciers_R23p2-5.5km'!$BD246:BP246))</f>
        <v>1.7416144168422429</v>
      </c>
      <c r="BO246" s="2">
        <f>SQRT(SUMSQ('(3) MB_Glaciers_R23p2-5.5km'!$BD246:BQ246))</f>
        <v>1.761413283221235</v>
      </c>
      <c r="BP246" s="2">
        <f>SQRT(SUMSQ('(3) MB_Glaciers_R23p2-5.5km'!$BD246:BR246))</f>
        <v>1.7764158148831837</v>
      </c>
      <c r="BQ246" s="2">
        <f>SQRT(SUMSQ('(3) MB_Glaciers_R23p2-5.5km'!$BD246:BS246))</f>
        <v>1.7876413119492063</v>
      </c>
      <c r="BR246" s="2">
        <f>SQRT(SUMSQ('(3) MB_Glaciers_R23p2-5.5km'!$BD246:BT246))</f>
        <v>1.7958951177818301</v>
      </c>
      <c r="BS246" s="2">
        <f>SQRT(SUMSQ('(3) MB_Glaciers_R23p2-5.5km'!$BD246:BU246))</f>
        <v>1.8018386695221396</v>
      </c>
      <c r="BT246" s="2">
        <f>SQRT(SUMSQ('(3) MB_Glaciers_R23p2-5.5km'!$BD246:BV246))</f>
        <v>1.8061053807184415</v>
      </c>
      <c r="BU246" s="2">
        <f>SQRT(SUMSQ('(3) MB_Glaciers_R23p2-5.5km'!$BD246:BW246))</f>
        <v>1.8092266235479408</v>
      </c>
      <c r="BV246" s="2">
        <f>SQRT(SUMSQ('(3) MB_Glaciers_R23p2-5.5km'!$BD246:BX246))</f>
        <v>1.8119240642591214</v>
      </c>
      <c r="BW246" s="2">
        <f>SQRT(SUMSQ('(3) MB_Glaciers_R23p2-5.5km'!$BD246:BY246))</f>
        <v>1.8149710485739954</v>
      </c>
      <c r="BX246" s="2">
        <f>SQRT(SUMSQ('(3) MB_Glaciers_R23p2-5.5km'!$BD246:BZ246))</f>
        <v>1.8185859169409981</v>
      </c>
      <c r="BY246" s="2">
        <f>SQRT(SUMSQ('(3) MB_Glaciers_R23p2-5.5km'!$BD246:CA246))</f>
        <v>1.8221517645043619</v>
      </c>
      <c r="BZ246" s="2">
        <f>SQRT(SUMSQ('(3) MB_Glaciers_R23p2-5.5km'!$BD246:CB246))</f>
        <v>1.8265866619329705</v>
      </c>
      <c r="CA246" s="2">
        <f>SQRT(SUMSQ('(3) MB_Glaciers_R23p2-5.5km'!$BD246:CC246))</f>
        <v>1.8304680881893023</v>
      </c>
      <c r="CB246" s="2">
        <f>SQRT(SUMSQ('(3) MB_Glaciers_R23p2-5.5km'!$BD246:CD246))</f>
        <v>1.8331161212416498</v>
      </c>
      <c r="CC246" s="2">
        <f>SQRT(SUMSQ('(3) MB_Glaciers_R23p2-5.5km'!$BD246:CE246))</f>
        <v>1.835724019544245</v>
      </c>
      <c r="CD246" s="2">
        <f>SQRT(SUMSQ('(3) MB_Glaciers_R23p2-5.5km'!$BD246:CF246))</f>
        <v>1.8382718299429408</v>
      </c>
      <c r="CE246" s="2">
        <f>SQRT(SUMSQ('(3) MB_Glaciers_R23p2-5.5km'!$BD246:CG246))</f>
        <v>1.8398930835829481</v>
      </c>
      <c r="CF246" s="2">
        <f>SQRT(SUMSQ('(3) MB_Glaciers_R23p2-5.5km'!$BD246:CH246))</f>
        <v>1.8422653558079214</v>
      </c>
      <c r="CG246" s="2">
        <f>SQRT(SUMSQ('(3) MB_Glaciers_R23p2-5.5km'!$BD246:CI246))</f>
        <v>1.8450217005774656</v>
      </c>
      <c r="CH246" s="2">
        <f>SQRT(SUMSQ('(3) MB_Glaciers_R23p2-5.5km'!$BD246:CJ246))</f>
        <v>1.8492859856278088</v>
      </c>
      <c r="CI246" s="2">
        <f>SQRT(SUMSQ('(3) MB_Glaciers_R23p2-5.5km'!$BD246:CK246))</f>
        <v>1.8528707751821323</v>
      </c>
      <c r="CJ246" s="2">
        <f>SQRT(SUMSQ('(3) MB_Glaciers_R23p2-5.5km'!$BD246:CL246))</f>
        <v>1.8563940915369579</v>
      </c>
      <c r="CK246" s="2">
        <f>SQRT(SUMSQ('(3) MB_Glaciers_R23p2-5.5km'!$BD246:CM246))</f>
        <v>1.8596904494560762</v>
      </c>
      <c r="CL246" s="2">
        <f>SQRT(SUMSQ('(3) MB_Glaciers_R23p2-5.5km'!$BD246:CN246))</f>
        <v>1.8625136023687914</v>
      </c>
      <c r="CM246" s="2">
        <f>SQRT(SUMSQ('(3) MB_Glaciers_R23p2-5.5km'!$BD246:CO246))</f>
        <v>1.8655832232670451</v>
      </c>
      <c r="CN246" s="2">
        <f>SQRT(SUMSQ('(3) MB_Glaciers_R23p2-5.5km'!$BD246:CP246))</f>
        <v>1.8684193989743445</v>
      </c>
      <c r="CO246" s="2">
        <f>SQRT(SUMSQ('(3) MB_Glaciers_R23p2-5.5km'!$BD246:CQ246))</f>
        <v>1.8720189855478744</v>
      </c>
      <c r="CP246" s="2">
        <f>SQRT(SUMSQ('(3) MB_Glaciers_R23p2-5.5km'!$BD246:CR246))</f>
        <v>1.8757443921953436</v>
      </c>
      <c r="CQ246" s="2">
        <f>SQRT(SUMSQ('(3) MB_Glaciers_R23p2-5.5km'!$BD246:CS246))</f>
        <v>1.8790021420259699</v>
      </c>
      <c r="CR246" s="2">
        <f>SQRT(SUMSQ('(3) MB_Glaciers_R23p2-5.5km'!$BD246:CT246))</f>
        <v>1.8828249694801931</v>
      </c>
      <c r="CS246" s="2">
        <f>SQRT(SUMSQ('(3) MB_Glaciers_R23p2-5.5km'!$BD246:CU246))</f>
        <v>1.8867642378382776</v>
      </c>
      <c r="CT246" s="2">
        <f>SQRT(SUMSQ('(3) MB_Glaciers_R23p2-5.5km'!$BD246:CV246))</f>
        <v>1.8901634584362319</v>
      </c>
      <c r="CU246" s="2">
        <f>SQRT(SUMSQ('(3) MB_Glaciers_R23p2-5.5km'!$BD246:CW246))</f>
        <v>1.8950842009082838</v>
      </c>
      <c r="CV246" s="2">
        <f>SQRT(SUMSQ('(3) MB_Glaciers_R23p2-5.5km'!$BD246:CX246))</f>
        <v>1.9059072827155299</v>
      </c>
    </row>
    <row r="247" spans="1:100" x14ac:dyDescent="0.2">
      <c r="A247" s="169" t="s">
        <v>51</v>
      </c>
      <c r="B247" s="3" t="s">
        <v>177</v>
      </c>
      <c r="C247" s="170">
        <f>'(3) MB_Glaciers_R23p2-5.5km'!C247</f>
        <v>0.3649</v>
      </c>
      <c r="D247" s="170">
        <f>C247+'(3) MB_Glaciers_R23p2-5.5km'!D247</f>
        <v>-0.1402000000000001</v>
      </c>
      <c r="E247" s="170">
        <f>D247+'(3) MB_Glaciers_R23p2-5.5km'!E247</f>
        <v>5.4699999999999971E-2</v>
      </c>
      <c r="F247" s="170">
        <f>E247+'(3) MB_Glaciers_R23p2-5.5km'!F247</f>
        <v>-6.0400000000000009E-2</v>
      </c>
      <c r="G247" s="170">
        <f>F247+'(3) MB_Glaciers_R23p2-5.5km'!G247</f>
        <v>-0.72550000000000026</v>
      </c>
      <c r="H247" s="170">
        <f>G247+'(3) MB_Glaciers_R23p2-5.5km'!H247</f>
        <v>-0.34060000000000024</v>
      </c>
      <c r="I247" s="170">
        <f>H247+'(3) MB_Glaciers_R23p2-5.5km'!I247</f>
        <v>-0.22570000000000023</v>
      </c>
      <c r="J247" s="170">
        <f>I247+'(3) MB_Glaciers_R23p2-5.5km'!J247</f>
        <v>0.22919999999999963</v>
      </c>
      <c r="K247" s="170">
        <f>J247+'(3) MB_Glaciers_R23p2-5.5km'!K247</f>
        <v>0.18409999999999949</v>
      </c>
      <c r="L247" s="170">
        <f>K247+'(3) MB_Glaciers_R23p2-5.5km'!L247</f>
        <v>-0.98100000000000054</v>
      </c>
      <c r="M247" s="170">
        <f>L247+'(3) MB_Glaciers_R23p2-5.5km'!M247</f>
        <v>-2.2161000000000008</v>
      </c>
      <c r="N247" s="170">
        <f>M247+'(3) MB_Glaciers_R23p2-5.5km'!N247</f>
        <v>-2.781200000000001</v>
      </c>
      <c r="O247" s="170">
        <f>N247+'(3) MB_Glaciers_R23p2-5.5km'!O247</f>
        <v>-3.903900000000001</v>
      </c>
      <c r="P247" s="170">
        <f>O247+'(3) MB_Glaciers_R23p2-5.5km'!P247</f>
        <v>-2.8569000000000013</v>
      </c>
      <c r="Q247" s="170">
        <f>P247+'(3) MB_Glaciers_R23p2-5.5km'!Q247</f>
        <v>-1.7702000000000013</v>
      </c>
      <c r="R247" s="170">
        <f>Q247+'(3) MB_Glaciers_R23p2-5.5km'!R247</f>
        <v>-1.9638000000000018</v>
      </c>
      <c r="S247" s="170">
        <f>R247+'(3) MB_Glaciers_R23p2-5.5km'!S247</f>
        <v>-1.6650000000000023</v>
      </c>
      <c r="T247" s="170">
        <f>S247+'(3) MB_Glaciers_R23p2-5.5km'!T247</f>
        <v>-2.4865000000000022</v>
      </c>
      <c r="U247" s="170">
        <f>T247+'(3) MB_Glaciers_R23p2-5.5km'!U247</f>
        <v>-1.9383000000000026</v>
      </c>
      <c r="V247" s="170">
        <f>U247+'(3) MB_Glaciers_R23p2-5.5km'!V247</f>
        <v>-1.4304000000000023</v>
      </c>
      <c r="W247" s="170">
        <f>V247+'(3) MB_Glaciers_R23p2-5.5km'!W247</f>
        <v>-1.8501000000000021</v>
      </c>
      <c r="X247" s="170">
        <f>W247+'(3) MB_Glaciers_R23p2-5.5km'!X247</f>
        <v>-2.213500000000002</v>
      </c>
      <c r="Y247" s="170">
        <f>X247+'(3) MB_Glaciers_R23p2-5.5km'!Y247</f>
        <v>-1.3267155000000019</v>
      </c>
      <c r="Z247" s="170">
        <f>Y247+'(3) MB_Glaciers_R23p2-5.5km'!Z247</f>
        <v>-1.3082588000000017</v>
      </c>
      <c r="AA247" s="170">
        <f>Z247+'(3) MB_Glaciers_R23p2-5.5km'!AA247</f>
        <v>-0.54396460000000202</v>
      </c>
      <c r="AB247" s="170">
        <f>AA247+'(3) MB_Glaciers_R23p2-5.5km'!AB247</f>
        <v>-4.9058600000002173E-2</v>
      </c>
      <c r="AC247" s="170">
        <f>AB247+'(3) MB_Glaciers_R23p2-5.5km'!AC247</f>
        <v>2.2542999999997981E-2</v>
      </c>
      <c r="AD247" s="170">
        <f>AC247+'(3) MB_Glaciers_R23p2-5.5km'!AD247</f>
        <v>-0.11179980000000223</v>
      </c>
      <c r="AE247" s="170">
        <f>AD247+'(3) MB_Glaciers_R23p2-5.5km'!AE247</f>
        <v>-0.31585350000000245</v>
      </c>
      <c r="AF247" s="170">
        <f>AE247+'(3) MB_Glaciers_R23p2-5.5km'!AF247</f>
        <v>-1.0819935000000027</v>
      </c>
      <c r="AG247" s="170">
        <f>AF247+'(3) MB_Glaciers_R23p2-5.5km'!AG247</f>
        <v>-1.2180532000000033</v>
      </c>
      <c r="AH247" s="170">
        <f>AG247+'(3) MB_Glaciers_R23p2-5.5km'!AH247</f>
        <v>2.5257999999961367E-3</v>
      </c>
      <c r="AI247" s="170">
        <f>AH247+'(3) MB_Glaciers_R23p2-5.5km'!AI247</f>
        <v>-0.99777500000000408</v>
      </c>
      <c r="AJ247" s="170">
        <f>AI247+'(3) MB_Glaciers_R23p2-5.5km'!AJ247</f>
        <v>-3.0205905000000044</v>
      </c>
      <c r="AK247" s="170">
        <f>AJ247+'(3) MB_Glaciers_R23p2-5.5km'!AK247</f>
        <v>-5.0796491000000046</v>
      </c>
      <c r="AL247" s="170">
        <f>AK247+'(3) MB_Glaciers_R23p2-5.5km'!AL247</f>
        <v>-5.8529289000000055</v>
      </c>
      <c r="AM247" s="170">
        <f>AL247+'(3) MB_Glaciers_R23p2-5.5km'!AM247</f>
        <v>-7.0261006000000057</v>
      </c>
      <c r="AN247" s="170">
        <f>AM247+'(3) MB_Glaciers_R23p2-5.5km'!AN247</f>
        <v>-7.4041866000000063</v>
      </c>
      <c r="AO247" s="170">
        <f>AN247+'(3) MB_Glaciers_R23p2-5.5km'!AO247</f>
        <v>-7.3626844000000062</v>
      </c>
      <c r="AP247" s="170">
        <f>AO247+'(3) MB_Glaciers_R23p2-5.5km'!AP247</f>
        <v>-7.9244200000000067</v>
      </c>
      <c r="AQ247" s="170">
        <f>AP247+'(3) MB_Glaciers_R23p2-5.5km'!AQ247</f>
        <v>-8.7990286000000069</v>
      </c>
      <c r="AR247" s="170">
        <f>AQ247+'(3) MB_Glaciers_R23p2-5.5km'!AR247</f>
        <v>-7.8605488000000072</v>
      </c>
      <c r="AS247" s="170">
        <f>AR247+'(3) MB_Glaciers_R23p2-5.5km'!AS247</f>
        <v>-7.5731723000000075</v>
      </c>
      <c r="AT247" s="170">
        <f>AS247+'(3) MB_Glaciers_R23p2-5.5km'!AT247</f>
        <v>-8.5588435000000072</v>
      </c>
      <c r="AU247" s="170">
        <f>AT247+'(3) MB_Glaciers_R23p2-5.5km'!AU247</f>
        <v>-7.9638455000000077</v>
      </c>
      <c r="AV247" s="170">
        <f>AU247+'(3) MB_Glaciers_R23p2-5.5km'!AV247</f>
        <v>-8.6847973000000085</v>
      </c>
      <c r="AW247" s="2">
        <f>AV247+'(3) MB_Glaciers_R23p2-5.5km'!AW247</f>
        <v>-8.839600700000009</v>
      </c>
      <c r="BB247" s="2">
        <f>SQRT('(5) year_D_R23p2-5.5km'!BN245^2+'(5) year_D_R23p2-5.5km'!$M245^2)</f>
        <v>3.3110113528060165</v>
      </c>
      <c r="BC247" s="2">
        <f>SQRT(SUMSQ('(3) MB_Glaciers_R23p2-5.5km'!$BD247:BE247))</f>
        <v>4.6824771603095572</v>
      </c>
      <c r="BD247" s="2">
        <f>SQRT(SUMSQ('(3) MB_Glaciers_R23p2-5.5km'!$BD247:BF247))</f>
        <v>5.7348398874973814</v>
      </c>
      <c r="BE247" s="2">
        <f>SQRT(SUMSQ('(3) MB_Glaciers_R23p2-5.5km'!$BD247:BG247))</f>
        <v>6.6220227056120331</v>
      </c>
      <c r="BF247" s="2">
        <f>SQRT(SUMSQ('(3) MB_Glaciers_R23p2-5.5km'!$BD247:BH247))</f>
        <v>7.403646459147792</v>
      </c>
      <c r="BG247" s="2">
        <f>SQRT(SUMSQ('(3) MB_Glaciers_R23p2-5.5km'!$BD247:BI247))</f>
        <v>8.1102883469369917</v>
      </c>
      <c r="BH247" s="2">
        <f>SQRT(SUMSQ('(3) MB_Glaciers_R23p2-5.5km'!$BD247:BJ247))</f>
        <v>8.7398127303369648</v>
      </c>
      <c r="BI247" s="2">
        <f>SQRT(SUMSQ('(3) MB_Glaciers_R23p2-5.5km'!$BD247:BK247))</f>
        <v>9.2321056104881745</v>
      </c>
      <c r="BJ247" s="2">
        <f>SQRT(SUMSQ('(3) MB_Glaciers_R23p2-5.5km'!$BD247:BL247))</f>
        <v>9.6208016787137023</v>
      </c>
      <c r="BK247" s="2">
        <f>SQRT(SUMSQ('(3) MB_Glaciers_R23p2-5.5km'!$BD247:BM247))</f>
        <v>9.9282592345345986</v>
      </c>
      <c r="BL247" s="2">
        <f>SQRT(SUMSQ('(3) MB_Glaciers_R23p2-5.5km'!$BD247:BN247))</f>
        <v>10.170224310272971</v>
      </c>
      <c r="BM247" s="2">
        <f>SQRT(SUMSQ('(3) MB_Glaciers_R23p2-5.5km'!$BD247:BO247))</f>
        <v>10.360006987752662</v>
      </c>
      <c r="BN247" s="2">
        <f>SQRT(SUMSQ('(3) MB_Glaciers_R23p2-5.5km'!$BD247:BP247))</f>
        <v>10.50439428369407</v>
      </c>
      <c r="BO247" s="2">
        <f>SQRT(SUMSQ('(3) MB_Glaciers_R23p2-5.5km'!$BD247:BQ247))</f>
        <v>10.613130754454449</v>
      </c>
      <c r="BP247" s="2">
        <f>SQRT(SUMSQ('(3) MB_Glaciers_R23p2-5.5km'!$BD247:BR247))</f>
        <v>10.693411242014349</v>
      </c>
      <c r="BQ247" s="2">
        <f>SQRT(SUMSQ('(3) MB_Glaciers_R23p2-5.5km'!$BD247:BS247))</f>
        <v>10.751175829052729</v>
      </c>
      <c r="BR247" s="2">
        <f>SQRT(SUMSQ('(3) MB_Glaciers_R23p2-5.5km'!$BD247:BT247))</f>
        <v>10.791780717121403</v>
      </c>
      <c r="BS247" s="2">
        <f>SQRT(SUMSQ('(3) MB_Glaciers_R23p2-5.5km'!$BD247:BU247))</f>
        <v>10.819258660234167</v>
      </c>
      <c r="BT247" s="2">
        <f>SQRT(SUMSQ('(3) MB_Glaciers_R23p2-5.5km'!$BD247:BV247))</f>
        <v>10.837518387199761</v>
      </c>
      <c r="BU247" s="2">
        <f>SQRT(SUMSQ('(3) MB_Glaciers_R23p2-5.5km'!$BD247:BW247))</f>
        <v>10.849746714489502</v>
      </c>
      <c r="BV247" s="2">
        <f>SQRT(SUMSQ('(3) MB_Glaciers_R23p2-5.5km'!$BD247:BX247))</f>
        <v>10.859619303751936</v>
      </c>
      <c r="BW247" s="2">
        <f>SQRT(SUMSQ('(3) MB_Glaciers_R23p2-5.5km'!$BD247:BY247))</f>
        <v>10.869158992208312</v>
      </c>
      <c r="BX247" s="2">
        <f>SQRT(SUMSQ('(3) MB_Glaciers_R23p2-5.5km'!$BD247:BZ247))</f>
        <v>10.879167568054502</v>
      </c>
      <c r="BY247" s="2">
        <f>SQRT(SUMSQ('(3) MB_Glaciers_R23p2-5.5km'!$BD247:CA247))</f>
        <v>10.88703582452295</v>
      </c>
      <c r="BZ247" s="2">
        <f>SQRT(SUMSQ('(3) MB_Glaciers_R23p2-5.5km'!$BD247:CB247))</f>
        <v>10.90063565955953</v>
      </c>
      <c r="CA247" s="2">
        <f>SQRT(SUMSQ('(3) MB_Glaciers_R23p2-5.5km'!$BD247:CC247))</f>
        <v>10.910117130142478</v>
      </c>
      <c r="CB247" s="2">
        <f>SQRT(SUMSQ('(3) MB_Glaciers_R23p2-5.5km'!$BD247:CD247))</f>
        <v>10.922606880796259</v>
      </c>
      <c r="CC247" s="2">
        <f>SQRT(SUMSQ('(3) MB_Glaciers_R23p2-5.5km'!$BD247:CE247))</f>
        <v>10.9349295602822</v>
      </c>
      <c r="CD247" s="2">
        <f>SQRT(SUMSQ('(3) MB_Glaciers_R23p2-5.5km'!$BD247:CF247))</f>
        <v>10.939994823563644</v>
      </c>
      <c r="CE247" s="2">
        <f>SQRT(SUMSQ('(3) MB_Glaciers_R23p2-5.5km'!$BD247:CG247))</f>
        <v>10.944871601024763</v>
      </c>
      <c r="CF247" s="2">
        <f>SQRT(SUMSQ('(3) MB_Glaciers_R23p2-5.5km'!$BD247:CH247))</f>
        <v>10.953073586721596</v>
      </c>
      <c r="CG247" s="2">
        <f>SQRT(SUMSQ('(3) MB_Glaciers_R23p2-5.5km'!$BD247:CI247))</f>
        <v>10.977708591379953</v>
      </c>
      <c r="CH247" s="2">
        <f>SQRT(SUMSQ('(3) MB_Glaciers_R23p2-5.5km'!$BD247:CJ247))</f>
        <v>11.152541914976013</v>
      </c>
      <c r="CI247" s="2">
        <f>SQRT(SUMSQ('(3) MB_Glaciers_R23p2-5.5km'!$BD247:CK247))</f>
        <v>11.230519889512399</v>
      </c>
      <c r="CJ247" s="2">
        <f>SQRT(SUMSQ('(3) MB_Glaciers_R23p2-5.5km'!$BD247:CL247))</f>
        <v>11.335366587606469</v>
      </c>
      <c r="CK247" s="2">
        <f>SQRT(SUMSQ('(3) MB_Glaciers_R23p2-5.5km'!$BD247:CM247))</f>
        <v>11.4438953879036</v>
      </c>
      <c r="CL247" s="2">
        <f>SQRT(SUMSQ('(3) MB_Glaciers_R23p2-5.5km'!$BD247:CN247))</f>
        <v>11.540442574899796</v>
      </c>
      <c r="CM247" s="2">
        <f>SQRT(SUMSQ('(3) MB_Glaciers_R23p2-5.5km'!$BD247:CO247))</f>
        <v>11.631962620237209</v>
      </c>
      <c r="CN247" s="2">
        <f>SQRT(SUMSQ('(3) MB_Glaciers_R23p2-5.5km'!$BD247:CP247))</f>
        <v>11.667019416409207</v>
      </c>
      <c r="CO247" s="2">
        <f>SQRT(SUMSQ('(3) MB_Glaciers_R23p2-5.5km'!$BD247:CQ247))</f>
        <v>11.706846058012804</v>
      </c>
      <c r="CP247" s="2">
        <f>SQRT(SUMSQ('(3) MB_Glaciers_R23p2-5.5km'!$BD247:CR247))</f>
        <v>11.741543191658568</v>
      </c>
      <c r="CQ247" s="2">
        <f>SQRT(SUMSQ('(3) MB_Glaciers_R23p2-5.5km'!$BD247:CS247))</f>
        <v>11.773196951081045</v>
      </c>
      <c r="CR247" s="2">
        <f>SQRT(SUMSQ('(3) MB_Glaciers_R23p2-5.5km'!$BD247:CT247))</f>
        <v>11.801370958579264</v>
      </c>
      <c r="CS247" s="2">
        <f>SQRT(SUMSQ('(3) MB_Glaciers_R23p2-5.5km'!$BD247:CU247))</f>
        <v>11.830019111922063</v>
      </c>
      <c r="CT247" s="2">
        <f>SQRT(SUMSQ('(3) MB_Glaciers_R23p2-5.5km'!$BD247:CV247))</f>
        <v>11.853917719188791</v>
      </c>
      <c r="CU247" s="2">
        <f>SQRT(SUMSQ('(3) MB_Glaciers_R23p2-5.5km'!$BD247:CW247))</f>
        <v>11.877187061201774</v>
      </c>
      <c r="CV247" s="2">
        <f>SQRT(SUMSQ('(3) MB_Glaciers_R23p2-5.5km'!$BD247:CX247))</f>
        <v>11.901981173823375</v>
      </c>
    </row>
    <row r="248" spans="1:100" x14ac:dyDescent="0.2">
      <c r="A248" s="169" t="s">
        <v>93</v>
      </c>
      <c r="B248" s="3" t="s">
        <v>177</v>
      </c>
      <c r="C248" s="170">
        <f>'(3) MB_Glaciers_R23p2-5.5km'!C248</f>
        <v>0.44389999999999974</v>
      </c>
      <c r="D248" s="170">
        <f>C248+'(3) MB_Glaciers_R23p2-5.5km'!D248</f>
        <v>0.1377999999999997</v>
      </c>
      <c r="E248" s="170">
        <f>D248+'(3) MB_Glaciers_R23p2-5.5km'!E248</f>
        <v>0.5116999999999996</v>
      </c>
      <c r="F248" s="170">
        <f>E248+'(3) MB_Glaciers_R23p2-5.5km'!F248</f>
        <v>0.76559999999999939</v>
      </c>
      <c r="G248" s="170">
        <f>F248+'(3) MB_Glaciers_R23p2-5.5km'!G248</f>
        <v>0.18949999999999934</v>
      </c>
      <c r="H248" s="170">
        <f>G248+'(3) MB_Glaciers_R23p2-5.5km'!H248</f>
        <v>0.64339999999999931</v>
      </c>
      <c r="I248" s="170">
        <f>H248+'(3) MB_Glaciers_R23p2-5.5km'!I248</f>
        <v>0.99729999999999919</v>
      </c>
      <c r="J248" s="170">
        <f>I248+'(3) MB_Glaciers_R23p2-5.5km'!J248</f>
        <v>1.5711999999999993</v>
      </c>
      <c r="K248" s="170">
        <f>J248+'(3) MB_Glaciers_R23p2-5.5km'!K248</f>
        <v>1.8850999999999991</v>
      </c>
      <c r="L248" s="170">
        <f>K248+'(3) MB_Glaciers_R23p2-5.5km'!L248</f>
        <v>0.89899999999999902</v>
      </c>
      <c r="M248" s="170">
        <f>L248+'(3) MB_Glaciers_R23p2-5.5km'!M248</f>
        <v>-0.2471000000000011</v>
      </c>
      <c r="N248" s="170">
        <f>M248+'(3) MB_Glaciers_R23p2-5.5km'!N248</f>
        <v>-0.80320000000000114</v>
      </c>
      <c r="O248" s="170">
        <f>N248+'(3) MB_Glaciers_R23p2-5.5km'!O248</f>
        <v>-1.9893000000000014</v>
      </c>
      <c r="P248" s="170">
        <f>O248+'(3) MB_Glaciers_R23p2-5.5km'!P248</f>
        <v>-1.0954000000000015</v>
      </c>
      <c r="Q248" s="170">
        <f>P248+'(3) MB_Glaciers_R23p2-5.5km'!Q248</f>
        <v>-0.11150000000000171</v>
      </c>
      <c r="R248" s="170">
        <f>Q248+'(3) MB_Glaciers_R23p2-5.5km'!R248</f>
        <v>-0.31760000000000188</v>
      </c>
      <c r="S248" s="170">
        <f>R248+'(3) MB_Glaciers_R23p2-5.5km'!S248</f>
        <v>-0.12370000000000214</v>
      </c>
      <c r="T248" s="170">
        <f>S248+'(3) MB_Glaciers_R23p2-5.5km'!T248</f>
        <v>-1.0798000000000023</v>
      </c>
      <c r="U248" s="170">
        <f>T248+'(3) MB_Glaciers_R23p2-5.5km'!U248</f>
        <v>-0.96590000000000242</v>
      </c>
      <c r="V248" s="170">
        <f>U248+'(3) MB_Glaciers_R23p2-5.5km'!V248</f>
        <v>-0.77200000000000268</v>
      </c>
      <c r="W248" s="170">
        <f>V248+'(3) MB_Glaciers_R23p2-5.5km'!W248</f>
        <v>-1.4781000000000029</v>
      </c>
      <c r="X248" s="170">
        <f>W248+'(3) MB_Glaciers_R23p2-5.5km'!X248</f>
        <v>-2.0423439000000032</v>
      </c>
      <c r="Y248" s="170">
        <f>X248+'(3) MB_Glaciers_R23p2-5.5km'!Y248</f>
        <v>-1.8865878000000036</v>
      </c>
      <c r="Z248" s="170">
        <f>Y248+'(3) MB_Glaciers_R23p2-5.5km'!Z248</f>
        <v>-2.5289756000000034</v>
      </c>
      <c r="AA248" s="170">
        <f>Z248+'(3) MB_Glaciers_R23p2-5.5km'!AA248</f>
        <v>-2.9413634000000037</v>
      </c>
      <c r="AB248" s="170">
        <f>AA248+'(3) MB_Glaciers_R23p2-5.5km'!AB248</f>
        <v>-3.1253049000000037</v>
      </c>
      <c r="AC248" s="170">
        <f>AB248+'(3) MB_Glaciers_R23p2-5.5km'!AC248</f>
        <v>-3.8565978000000039</v>
      </c>
      <c r="AD248" s="170">
        <f>AC248+'(3) MB_Glaciers_R23p2-5.5km'!AD248</f>
        <v>-4.3684955000000034</v>
      </c>
      <c r="AE248" s="170">
        <f>AD248+'(3) MB_Glaciers_R23p2-5.5km'!AE248</f>
        <v>-5.2009980000000038</v>
      </c>
      <c r="AF248" s="170">
        <f>AE248+'(3) MB_Glaciers_R23p2-5.5km'!AF248</f>
        <v>-6.5841053000000036</v>
      </c>
      <c r="AG248" s="170">
        <f>AF248+'(3) MB_Glaciers_R23p2-5.5km'!AG248</f>
        <v>-7.0080468000000034</v>
      </c>
      <c r="AH248" s="170">
        <f>AG248+'(3) MB_Glaciers_R23p2-5.5km'!AH248</f>
        <v>-5.8128225000000029</v>
      </c>
      <c r="AI248" s="170">
        <f>AH248+'(3) MB_Glaciers_R23p2-5.5km'!AI248</f>
        <v>-6.2484324000000031</v>
      </c>
      <c r="AJ248" s="170">
        <f>AI248+'(3) MB_Glaciers_R23p2-5.5km'!AJ248</f>
        <v>-7.7930204000000032</v>
      </c>
      <c r="AK248" s="170">
        <f>AJ248+'(3) MB_Glaciers_R23p2-5.5km'!AK248</f>
        <v>-9.2284426000000046</v>
      </c>
      <c r="AL248" s="170">
        <f>AK248+'(3) MB_Glaciers_R23p2-5.5km'!AL248</f>
        <v>-9.7276500000000041</v>
      </c>
      <c r="AM248" s="170">
        <f>AL248+'(3) MB_Glaciers_R23p2-5.5km'!AM248</f>
        <v>-10.852498700000003</v>
      </c>
      <c r="AN248" s="170">
        <f>AM248+'(3) MB_Glaciers_R23p2-5.5km'!AN248</f>
        <v>-10.821132600000004</v>
      </c>
      <c r="AO248" s="170">
        <f>AN248+'(3) MB_Glaciers_R23p2-5.5km'!AO248</f>
        <v>-11.025188800000004</v>
      </c>
      <c r="AP248" s="170">
        <f>AO248+'(3) MB_Glaciers_R23p2-5.5km'!AP248</f>
        <v>-12.216898800000004</v>
      </c>
      <c r="AQ248" s="170">
        <f>AP248+'(3) MB_Glaciers_R23p2-5.5km'!AQ248</f>
        <v>-13.205501400000005</v>
      </c>
      <c r="AR248" s="170">
        <f>AQ248+'(3) MB_Glaciers_R23p2-5.5km'!AR248</f>
        <v>-12.917096700000005</v>
      </c>
      <c r="AS248" s="170">
        <f>AR248+'(3) MB_Glaciers_R23p2-5.5km'!AS248</f>
        <v>-12.482591900000006</v>
      </c>
      <c r="AT248" s="170">
        <f>AS248+'(3) MB_Glaciers_R23p2-5.5km'!AT248</f>
        <v>-13.694374900000007</v>
      </c>
      <c r="AU248" s="170">
        <f>AT248+'(3) MB_Glaciers_R23p2-5.5km'!AU248</f>
        <v>-13.265855500000008</v>
      </c>
      <c r="AV248" s="170">
        <f>AU248+'(3) MB_Glaciers_R23p2-5.5km'!AV248</f>
        <v>-14.500443500000008</v>
      </c>
      <c r="AW248" s="2">
        <f>AV248+'(3) MB_Glaciers_R23p2-5.5km'!AW248</f>
        <v>-14.923894900000008</v>
      </c>
      <c r="BB248" s="2">
        <f>SQRT('(5) year_D_R23p2-5.5km'!BN246^2+'(5) year_D_R23p2-5.5km'!$M246^2)</f>
        <v>2.1532616403170808</v>
      </c>
      <c r="BC248" s="2">
        <f>SQRT(SUMSQ('(3) MB_Glaciers_R23p2-5.5km'!$BD248:BE248))</f>
        <v>3.0451718150741529</v>
      </c>
      <c r="BD248" s="2">
        <f>SQRT(SUMSQ('(3) MB_Glaciers_R23p2-5.5km'!$BD248:BF248))</f>
        <v>3.7295585630182848</v>
      </c>
      <c r="BE248" s="2">
        <f>SQRT(SUMSQ('(3) MB_Glaciers_R23p2-5.5km'!$BD248:BG248))</f>
        <v>4.3065232806341616</v>
      </c>
      <c r="BF248" s="2">
        <f>SQRT(SUMSQ('(3) MB_Glaciers_R23p2-5.5km'!$BD248:BH248))</f>
        <v>4.8148394010916942</v>
      </c>
      <c r="BG248" s="2">
        <f>SQRT(SUMSQ('(3) MB_Glaciers_R23p2-5.5km'!$BD248:BI248))</f>
        <v>5.2743923014851708</v>
      </c>
      <c r="BH248" s="2">
        <f>SQRT(SUMSQ('(3) MB_Glaciers_R23p2-5.5km'!$BD248:BJ248))</f>
        <v>5.6844518063468117</v>
      </c>
      <c r="BI248" s="2">
        <f>SQRT(SUMSQ('(3) MB_Glaciers_R23p2-5.5km'!$BD248:BK248))</f>
        <v>6.0081219371629295</v>
      </c>
      <c r="BJ248" s="2">
        <f>SQRT(SUMSQ('(3) MB_Glaciers_R23p2-5.5km'!$BD248:BL248))</f>
        <v>6.2657845659018756</v>
      </c>
      <c r="BK248" s="2">
        <f>SQRT(SUMSQ('(3) MB_Glaciers_R23p2-5.5km'!$BD248:BM248))</f>
        <v>6.4719684374318867</v>
      </c>
      <c r="BL248" s="2">
        <f>SQRT(SUMSQ('(3) MB_Glaciers_R23p2-5.5km'!$BD248:BN248))</f>
        <v>6.6368699789422916</v>
      </c>
      <c r="BM248" s="2">
        <f>SQRT(SUMSQ('(3) MB_Glaciers_R23p2-5.5km'!$BD248:BO248))</f>
        <v>6.7683024565836742</v>
      </c>
      <c r="BN248" s="2">
        <f>SQRT(SUMSQ('(3) MB_Glaciers_R23p2-5.5km'!$BD248:BP248))</f>
        <v>6.8721228524215556</v>
      </c>
      <c r="BO248" s="2">
        <f>SQRT(SUMSQ('(3) MB_Glaciers_R23p2-5.5km'!$BD248:BQ248))</f>
        <v>6.9536938787947102</v>
      </c>
      <c r="BP248" s="2">
        <f>SQRT(SUMSQ('(3) MB_Glaciers_R23p2-5.5km'!$BD248:BR248))</f>
        <v>7.0166250181693499</v>
      </c>
      <c r="BQ248" s="2">
        <f>SQRT(SUMSQ('(3) MB_Glaciers_R23p2-5.5km'!$BD248:BS248))</f>
        <v>7.0646786411943596</v>
      </c>
      <c r="BR248" s="2">
        <f>SQRT(SUMSQ('(3) MB_Glaciers_R23p2-5.5km'!$BD248:BT248))</f>
        <v>7.1005792049151433</v>
      </c>
      <c r="BS248" s="2">
        <f>SQRT(SUMSQ('(3) MB_Glaciers_R23p2-5.5km'!$BD248:BU248))</f>
        <v>7.1268259029239935</v>
      </c>
      <c r="BT248" s="2">
        <f>SQRT(SUMSQ('(3) MB_Glaciers_R23p2-5.5km'!$BD248:BV248))</f>
        <v>7.1456505524194069</v>
      </c>
      <c r="BU248" s="2">
        <f>SQRT(SUMSQ('(3) MB_Glaciers_R23p2-5.5km'!$BD248:BW248))</f>
        <v>7.1593265386720626</v>
      </c>
      <c r="BV248" s="2">
        <f>SQRT(SUMSQ('(3) MB_Glaciers_R23p2-5.5km'!$BD248:BX248))</f>
        <v>7.1709960014591578</v>
      </c>
      <c r="BW248" s="2">
        <f>SQRT(SUMSQ('(3) MB_Glaciers_R23p2-5.5km'!$BD248:BY248))</f>
        <v>7.1831629364332787</v>
      </c>
      <c r="BX248" s="2">
        <f>SQRT(SUMSQ('(3) MB_Glaciers_R23p2-5.5km'!$BD248:BZ248))</f>
        <v>7.1968635227890534</v>
      </c>
      <c r="BY248" s="2">
        <f>SQRT(SUMSQ('(3) MB_Glaciers_R23p2-5.5km'!$BD248:CA248))</f>
        <v>7.2089696054197292</v>
      </c>
      <c r="BZ248" s="2">
        <f>SQRT(SUMSQ('(3) MB_Glaciers_R23p2-5.5km'!$BD248:CB248))</f>
        <v>7.2192025517737513</v>
      </c>
      <c r="CA248" s="2">
        <f>SQRT(SUMSQ('(3) MB_Glaciers_R23p2-5.5km'!$BD248:CC248))</f>
        <v>7.2295912437731724</v>
      </c>
      <c r="CB248" s="2">
        <f>SQRT(SUMSQ('(3) MB_Glaciers_R23p2-5.5km'!$BD248:CD248))</f>
        <v>7.242910684758276</v>
      </c>
      <c r="CC248" s="2">
        <f>SQRT(SUMSQ('(3) MB_Glaciers_R23p2-5.5km'!$BD248:CE248))</f>
        <v>7.2561920428665019</v>
      </c>
      <c r="CD248" s="2">
        <f>SQRT(SUMSQ('(3) MB_Glaciers_R23p2-5.5km'!$BD248:CF248))</f>
        <v>7.2688820966740675</v>
      </c>
      <c r="CE248" s="2">
        <f>SQRT(SUMSQ('(3) MB_Glaciers_R23p2-5.5km'!$BD248:CG248))</f>
        <v>7.2799509201208634</v>
      </c>
      <c r="CF248" s="2">
        <f>SQRT(SUMSQ('(3) MB_Glaciers_R23p2-5.5km'!$BD248:CH248))</f>
        <v>7.291889439386722</v>
      </c>
      <c r="CG248" s="2">
        <f>SQRT(SUMSQ('(3) MB_Glaciers_R23p2-5.5km'!$BD248:CI248))</f>
        <v>7.3057355426823571</v>
      </c>
      <c r="CH248" s="2">
        <f>SQRT(SUMSQ('(3) MB_Glaciers_R23p2-5.5km'!$BD248:CJ248))</f>
        <v>7.319959370559026</v>
      </c>
      <c r="CI248" s="2">
        <f>SQRT(SUMSQ('(3) MB_Glaciers_R23p2-5.5km'!$BD248:CK248))</f>
        <v>7.3329552554508801</v>
      </c>
      <c r="CJ248" s="2">
        <f>SQRT(SUMSQ('(3) MB_Glaciers_R23p2-5.5km'!$BD248:CL248))</f>
        <v>7.3460962228811431</v>
      </c>
      <c r="CK248" s="2">
        <f>SQRT(SUMSQ('(3) MB_Glaciers_R23p2-5.5km'!$BD248:CM248))</f>
        <v>7.358570782019247</v>
      </c>
      <c r="CL248" s="2">
        <f>SQRT(SUMSQ('(3) MB_Glaciers_R23p2-5.5km'!$BD248:CN248))</f>
        <v>7.3698958218361055</v>
      </c>
      <c r="CM248" s="2">
        <f>SQRT(SUMSQ('(3) MB_Glaciers_R23p2-5.5km'!$BD248:CO248))</f>
        <v>7.3806080631357025</v>
      </c>
      <c r="CN248" s="2">
        <f>SQRT(SUMSQ('(3) MB_Glaciers_R23p2-5.5km'!$BD248:CP248))</f>
        <v>7.3942655282821992</v>
      </c>
      <c r="CO248" s="2">
        <f>SQRT(SUMSQ('(3) MB_Glaciers_R23p2-5.5km'!$BD248:CQ248))</f>
        <v>7.4072625619440977</v>
      </c>
      <c r="CP248" s="2">
        <f>SQRT(SUMSQ('(3) MB_Glaciers_R23p2-5.5km'!$BD248:CR248))</f>
        <v>7.4225876888456233</v>
      </c>
      <c r="CQ248" s="2">
        <f>SQRT(SUMSQ('(3) MB_Glaciers_R23p2-5.5km'!$BD248:CS248))</f>
        <v>7.4365017967603944</v>
      </c>
      <c r="CR248" s="2">
        <f>SQRT(SUMSQ('(3) MB_Glaciers_R23p2-5.5km'!$BD248:CT248))</f>
        <v>7.4492203632530867</v>
      </c>
      <c r="CS248" s="2">
        <f>SQRT(SUMSQ('(3) MB_Glaciers_R23p2-5.5km'!$BD248:CU248))</f>
        <v>7.4615608367921045</v>
      </c>
      <c r="CT248" s="2">
        <f>SQRT(SUMSQ('(3) MB_Glaciers_R23p2-5.5km'!$BD248:CV248))</f>
        <v>7.4740475781909614</v>
      </c>
      <c r="CU248" s="2">
        <f>SQRT(SUMSQ('(3) MB_Glaciers_R23p2-5.5km'!$BD248:CW248))</f>
        <v>7.4862244563173492</v>
      </c>
      <c r="CV248" s="2">
        <f>SQRT(SUMSQ('(3) MB_Glaciers_R23p2-5.5km'!$BD248:CX248))</f>
        <v>7.4970682553964361</v>
      </c>
    </row>
    <row r="249" spans="1:100" x14ac:dyDescent="0.2">
      <c r="A249" s="169" t="s">
        <v>206</v>
      </c>
      <c r="B249" s="3" t="s">
        <v>177</v>
      </c>
      <c r="C249" s="170">
        <f>'(3) MB_Glaciers_R23p2-5.5km'!C249</f>
        <v>-0.28071065000000006</v>
      </c>
      <c r="D249" s="170">
        <f>C249+'(3) MB_Glaciers_R23p2-5.5km'!D249</f>
        <v>-1.4714213000000003</v>
      </c>
      <c r="E249" s="170">
        <f>D249+'(3) MB_Glaciers_R23p2-5.5km'!E249</f>
        <v>-2.0521319500000001</v>
      </c>
      <c r="F249" s="170">
        <f>E249+'(3) MB_Glaciers_R23p2-5.5km'!F249</f>
        <v>-2.5728426</v>
      </c>
      <c r="G249" s="170">
        <f>F249+'(3) MB_Glaciers_R23p2-5.5km'!G249</f>
        <v>-3.9035532499999999</v>
      </c>
      <c r="H249" s="170">
        <f>G249+'(3) MB_Glaciers_R23p2-5.5km'!H249</f>
        <v>-4.2942638999999998</v>
      </c>
      <c r="I249" s="170">
        <f>H249+'(3) MB_Glaciers_R23p2-5.5km'!I249</f>
        <v>-4.67497455</v>
      </c>
      <c r="J249" s="170">
        <f>I249+'(3) MB_Glaciers_R23p2-5.5km'!J249</f>
        <v>-4.9856851999999998</v>
      </c>
      <c r="K249" s="170">
        <f>J249+'(3) MB_Glaciers_R23p2-5.5km'!K249</f>
        <v>-5.90639585</v>
      </c>
      <c r="L249" s="170">
        <f>K249+'(3) MB_Glaciers_R23p2-5.5km'!L249</f>
        <v>-7.5871065</v>
      </c>
      <c r="M249" s="170">
        <f>L249+'(3) MB_Glaciers_R23p2-5.5km'!M249</f>
        <v>-9.4978171499999995</v>
      </c>
      <c r="N249" s="170">
        <f>M249+'(3) MB_Glaciers_R23p2-5.5km'!N249</f>
        <v>-10.888527799999999</v>
      </c>
      <c r="O249" s="170">
        <f>N249+'(3) MB_Glaciers_R23p2-5.5km'!O249</f>
        <v>-12.579238449999998</v>
      </c>
      <c r="P249" s="170">
        <f>O249+'(3) MB_Glaciers_R23p2-5.5km'!P249</f>
        <v>-12.439949099999998</v>
      </c>
      <c r="Q249" s="170">
        <f>P249+'(3) MB_Glaciers_R23p2-5.5km'!Q249</f>
        <v>-12.500659749999997</v>
      </c>
      <c r="R249" s="170">
        <f>Q249+'(3) MB_Glaciers_R23p2-5.5km'!R249</f>
        <v>-13.581370399999997</v>
      </c>
      <c r="S249" s="170">
        <f>R249+'(3) MB_Glaciers_R23p2-5.5km'!S249</f>
        <v>-14.090558499999997</v>
      </c>
      <c r="T249" s="170">
        <f>S249+'(3) MB_Glaciers_R23p2-5.5km'!T249</f>
        <v>-15.571298699999996</v>
      </c>
      <c r="U249" s="170">
        <f>T249+'(3) MB_Glaciers_R23p2-5.5km'!U249</f>
        <v>-15.950516349999997</v>
      </c>
      <c r="V249" s="170">
        <f>U249+'(3) MB_Glaciers_R23p2-5.5km'!V249</f>
        <v>-16.388211449999996</v>
      </c>
      <c r="W249" s="170">
        <f>V249+'(3) MB_Glaciers_R23p2-5.5km'!W249</f>
        <v>-17.604383999999996</v>
      </c>
      <c r="X249" s="170">
        <f>W249+'(3) MB_Glaciers_R23p2-5.5km'!X249</f>
        <v>-19.029780499999998</v>
      </c>
      <c r="Y249" s="170">
        <f>X249+'(3) MB_Glaciers_R23p2-5.5km'!Y249</f>
        <v>-19.603970498999999</v>
      </c>
      <c r="Z249" s="170">
        <f>Y249+'(3) MB_Glaciers_R23p2-5.5km'!Z249</f>
        <v>-20.996523545999999</v>
      </c>
      <c r="AA249" s="170">
        <f>Z249+'(3) MB_Glaciers_R23p2-5.5km'!AA249</f>
        <v>-21.777009189999998</v>
      </c>
      <c r="AB249" s="170">
        <f>AA249+'(3) MB_Glaciers_R23p2-5.5km'!AB249</f>
        <v>-22.398333448399999</v>
      </c>
      <c r="AC249" s="170">
        <f>AB249+'(3) MB_Glaciers_R23p2-5.5km'!AC249</f>
        <v>-24.092554889999999</v>
      </c>
      <c r="AD249" s="170">
        <f>AC249+'(3) MB_Glaciers_R23p2-5.5km'!AD249</f>
        <v>-25.745993144299998</v>
      </c>
      <c r="AE249" s="170">
        <f>AD249+'(3) MB_Glaciers_R23p2-5.5km'!AE249</f>
        <v>-27.062350089899997</v>
      </c>
      <c r="AF249" s="170">
        <f>AE249+'(3) MB_Glaciers_R23p2-5.5km'!AF249</f>
        <v>-28.719177707149996</v>
      </c>
      <c r="AG249" s="170">
        <f>AF249+'(3) MB_Glaciers_R23p2-5.5km'!AG249</f>
        <v>-29.515614510249996</v>
      </c>
      <c r="AH249" s="170">
        <f>AG249+'(3) MB_Glaciers_R23p2-5.5km'!AH249</f>
        <v>-29.333213531049996</v>
      </c>
      <c r="AI249" s="170">
        <f>AH249+'(3) MB_Glaciers_R23p2-5.5km'!AI249</f>
        <v>-30.701140649249997</v>
      </c>
      <c r="AJ249" s="170">
        <f>AI249+'(3) MB_Glaciers_R23p2-5.5km'!AJ249</f>
        <v>-32.845070513949999</v>
      </c>
      <c r="AK249" s="170">
        <f>AJ249+'(3) MB_Glaciers_R23p2-5.5km'!AK249</f>
        <v>-35.175387024949998</v>
      </c>
      <c r="AL249" s="170">
        <f>AK249+'(3) MB_Glaciers_R23p2-5.5km'!AL249</f>
        <v>-36.948428232399998</v>
      </c>
      <c r="AM249" s="170">
        <f>AL249+'(3) MB_Glaciers_R23p2-5.5km'!AM249</f>
        <v>-38.939255260399996</v>
      </c>
      <c r="AN249" s="170">
        <f>AM249+'(3) MB_Glaciers_R23p2-5.5km'!AN249</f>
        <v>-40.285679556399998</v>
      </c>
      <c r="AO249" s="170">
        <f>AN249+'(3) MB_Glaciers_R23p2-5.5km'!AO249</f>
        <v>-41.396969660049997</v>
      </c>
      <c r="AP249" s="170">
        <f>AO249+'(3) MB_Glaciers_R23p2-5.5km'!AP249</f>
        <v>-43.03849399365</v>
      </c>
      <c r="AQ249" s="170">
        <f>AP249+'(3) MB_Glaciers_R23p2-5.5km'!AQ249</f>
        <v>-44.977425965850003</v>
      </c>
      <c r="AR249" s="170">
        <f>AQ249+'(3) MB_Glaciers_R23p2-5.5km'!AR249</f>
        <v>-45.495284328650001</v>
      </c>
      <c r="AS249" s="170">
        <f>AR249+'(3) MB_Glaciers_R23p2-5.5km'!AS249</f>
        <v>-46.416417235400004</v>
      </c>
      <c r="AT249" s="170">
        <f>AS249+'(3) MB_Glaciers_R23p2-5.5km'!AT249</f>
        <v>-48.416453730300006</v>
      </c>
      <c r="AU249" s="170">
        <f>AT249+'(3) MB_Glaciers_R23p2-5.5km'!AU249</f>
        <v>-49.226330385100006</v>
      </c>
      <c r="AV249" s="170">
        <f>AU249+'(3) MB_Glaciers_R23p2-5.5km'!AV249</f>
        <v>-51.252332939200002</v>
      </c>
      <c r="AW249" s="2">
        <f>AV249+'(3) MB_Glaciers_R23p2-5.5km'!AW249</f>
        <v>-52.507243394300005</v>
      </c>
      <c r="BB249" s="2">
        <f>SQRT('(5) year_D_R23p2-5.5km'!BN247^2+'(5) year_D_R23p2-5.5km'!$M247^2)</f>
        <v>3.5623767706925489</v>
      </c>
      <c r="BC249" s="2">
        <f>SQRT(SUMSQ('(3) MB_Glaciers_R23p2-5.5km'!$BD249:BE249))</f>
        <v>5.0379615433962721</v>
      </c>
      <c r="BD249" s="2">
        <f>SQRT(SUMSQ('(3) MB_Glaciers_R23p2-5.5km'!$BD249:BF249))</f>
        <v>6.1702175625426383</v>
      </c>
      <c r="BE249" s="2">
        <f>SQRT(SUMSQ('(3) MB_Glaciers_R23p2-5.5km'!$BD249:BG249))</f>
        <v>7.1247535413850978</v>
      </c>
      <c r="BF249" s="2">
        <f>SQRT(SUMSQ('(3) MB_Glaciers_R23p2-5.5km'!$BD249:BH249))</f>
        <v>7.9657166207347201</v>
      </c>
      <c r="BG249" s="2">
        <f>SQRT(SUMSQ('(3) MB_Glaciers_R23p2-5.5km'!$BD249:BI249))</f>
        <v>8.7260053597404603</v>
      </c>
      <c r="BH249" s="2">
        <f>SQRT(SUMSQ('(3) MB_Glaciers_R23p2-5.5km'!$BD249:BJ249))</f>
        <v>9.4023471882351988</v>
      </c>
      <c r="BI249" s="2">
        <f>SQRT(SUMSQ('(3) MB_Glaciers_R23p2-5.5km'!$BD249:BK249))</f>
        <v>9.9311740950846783</v>
      </c>
      <c r="BJ249" s="2">
        <f>SQRT(SUMSQ('(3) MB_Glaciers_R23p2-5.5km'!$BD249:BL249))</f>
        <v>10.34948494817656</v>
      </c>
      <c r="BK249" s="2">
        <f>SQRT(SUMSQ('(3) MB_Glaciers_R23p2-5.5km'!$BD249:BM249))</f>
        <v>10.680254719816304</v>
      </c>
      <c r="BL249" s="2">
        <f>SQRT(SUMSQ('(3) MB_Glaciers_R23p2-5.5km'!$BD249:BN249))</f>
        <v>10.941828902468608</v>
      </c>
      <c r="BM249" s="2">
        <f>SQRT(SUMSQ('(3) MB_Glaciers_R23p2-5.5km'!$BD249:BO249))</f>
        <v>11.147556711492177</v>
      </c>
      <c r="BN249" s="2">
        <f>SQRT(SUMSQ('(3) MB_Glaciers_R23p2-5.5km'!$BD249:BP249))</f>
        <v>11.307467394336765</v>
      </c>
      <c r="BO249" s="2">
        <f>SQRT(SUMSQ('(3) MB_Glaciers_R23p2-5.5km'!$BD249:BQ249))</f>
        <v>11.430259345941103</v>
      </c>
      <c r="BP249" s="2">
        <f>SQRT(SUMSQ('(3) MB_Glaciers_R23p2-5.5km'!$BD249:BR249))</f>
        <v>11.522687328440787</v>
      </c>
      <c r="BQ249" s="2">
        <f>SQRT(SUMSQ('(3) MB_Glaciers_R23p2-5.5km'!$BD249:BS249))</f>
        <v>11.590825820863648</v>
      </c>
      <c r="BR249" s="2">
        <f>SQRT(SUMSQ('(3) MB_Glaciers_R23p2-5.5km'!$BD249:BT249))</f>
        <v>11.638818750937416</v>
      </c>
      <c r="BS249" s="2">
        <f>SQRT(SUMSQ('(3) MB_Glaciers_R23p2-5.5km'!$BD249:BU249))</f>
        <v>11.671269353294747</v>
      </c>
      <c r="BT249" s="2">
        <f>SQRT(SUMSQ('(3) MB_Glaciers_R23p2-5.5km'!$BD249:BV249))</f>
        <v>11.692103035122162</v>
      </c>
      <c r="BU249" s="2">
        <f>SQRT(SUMSQ('(3) MB_Glaciers_R23p2-5.5km'!$BD249:BW249))</f>
        <v>11.705028758070716</v>
      </c>
      <c r="BV249" s="2">
        <f>SQRT(SUMSQ('(3) MB_Glaciers_R23p2-5.5km'!$BD249:BX249))</f>
        <v>11.714434927991048</v>
      </c>
      <c r="BW249" s="2">
        <f>SQRT(SUMSQ('(3) MB_Glaciers_R23p2-5.5km'!$BD249:BY249))</f>
        <v>11.724843996497501</v>
      </c>
      <c r="BX249" s="2">
        <f>SQRT(SUMSQ('(3) MB_Glaciers_R23p2-5.5km'!$BD249:BZ249))</f>
        <v>11.737527800497288</v>
      </c>
      <c r="BY249" s="2">
        <f>SQRT(SUMSQ('(3) MB_Glaciers_R23p2-5.5km'!$BD249:CA249))</f>
        <v>11.747917083643086</v>
      </c>
      <c r="BZ249" s="2">
        <f>SQRT(SUMSQ('(3) MB_Glaciers_R23p2-5.5km'!$BD249:CB249))</f>
        <v>11.757318656728311</v>
      </c>
      <c r="CA249" s="2">
        <f>SQRT(SUMSQ('(3) MB_Glaciers_R23p2-5.5km'!$BD249:CC249))</f>
        <v>11.76789070032711</v>
      </c>
      <c r="CB249" s="2">
        <f>SQRT(SUMSQ('(3) MB_Glaciers_R23p2-5.5km'!$BD249:CD249))</f>
        <v>11.781774091082145</v>
      </c>
      <c r="CC249" s="2">
        <f>SQRT(SUMSQ('(3) MB_Glaciers_R23p2-5.5km'!$BD249:CE249))</f>
        <v>11.794903799158298</v>
      </c>
      <c r="CD249" s="2">
        <f>SQRT(SUMSQ('(3) MB_Glaciers_R23p2-5.5km'!$BD249:CF249))</f>
        <v>11.803545624391667</v>
      </c>
      <c r="CE249" s="2">
        <f>SQRT(SUMSQ('(3) MB_Glaciers_R23p2-5.5km'!$BD249:CG249))</f>
        <v>11.810509204488405</v>
      </c>
      <c r="CF249" s="2">
        <f>SQRT(SUMSQ('(3) MB_Glaciers_R23p2-5.5km'!$BD249:CH249))</f>
        <v>11.82032237526637</v>
      </c>
      <c r="CG249" s="2">
        <f>SQRT(SUMSQ('(3) MB_Glaciers_R23p2-5.5km'!$BD249:CI249))</f>
        <v>11.829762987102367</v>
      </c>
      <c r="CH249" s="2">
        <f>SQRT(SUMSQ('(3) MB_Glaciers_R23p2-5.5km'!$BD249:CJ249))</f>
        <v>11.842473432628692</v>
      </c>
      <c r="CI249" s="2">
        <f>SQRT(SUMSQ('(3) MB_Glaciers_R23p2-5.5km'!$BD249:CK249))</f>
        <v>11.855141713591026</v>
      </c>
      <c r="CJ249" s="2">
        <f>SQRT(SUMSQ('(3) MB_Glaciers_R23p2-5.5km'!$BD249:CL249))</f>
        <v>11.868412478079989</v>
      </c>
      <c r="CK249" s="2">
        <f>SQRT(SUMSQ('(3) MB_Glaciers_R23p2-5.5km'!$BD249:CM249))</f>
        <v>11.884907430224086</v>
      </c>
      <c r="CL249" s="2">
        <f>SQRT(SUMSQ('(3) MB_Glaciers_R23p2-5.5km'!$BD249:CN249))</f>
        <v>11.899475538143074</v>
      </c>
      <c r="CM249" s="2">
        <f>SQRT(SUMSQ('(3) MB_Glaciers_R23p2-5.5km'!$BD249:CO249))</f>
        <v>11.91245995948287</v>
      </c>
      <c r="CN249" s="2">
        <f>SQRT(SUMSQ('(3) MB_Glaciers_R23p2-5.5km'!$BD249:CP249))</f>
        <v>11.924286985021361</v>
      </c>
      <c r="CO249" s="2">
        <f>SQRT(SUMSQ('(3) MB_Glaciers_R23p2-5.5km'!$BD249:CQ249))</f>
        <v>11.937519124760923</v>
      </c>
      <c r="CP249" s="2">
        <f>SQRT(SUMSQ('(3) MB_Glaciers_R23p2-5.5km'!$BD249:CR249))</f>
        <v>11.949408268228325</v>
      </c>
      <c r="CQ249" s="2">
        <f>SQRT(SUMSQ('(3) MB_Glaciers_R23p2-5.5km'!$BD249:CS249))</f>
        <v>11.960998829169025</v>
      </c>
      <c r="CR249" s="2">
        <f>SQRT(SUMSQ('(3) MB_Glaciers_R23p2-5.5km'!$BD249:CT249))</f>
        <v>11.971638869191009</v>
      </c>
      <c r="CS249" s="2">
        <f>SQRT(SUMSQ('(3) MB_Glaciers_R23p2-5.5km'!$BD249:CU249))</f>
        <v>11.982400570795964</v>
      </c>
      <c r="CT249" s="2">
        <f>SQRT(SUMSQ('(3) MB_Glaciers_R23p2-5.5km'!$BD249:CV249))</f>
        <v>11.993308829479416</v>
      </c>
      <c r="CU249" s="2">
        <f>SQRT(SUMSQ('(3) MB_Glaciers_R23p2-5.5km'!$BD249:CW249))</f>
        <v>12.00474715837994</v>
      </c>
      <c r="CV249" s="2">
        <f>SQRT(SUMSQ('(3) MB_Glaciers_R23p2-5.5km'!$BD249:CX249))</f>
        <v>12.015557420715556</v>
      </c>
    </row>
    <row r="250" spans="1:100" x14ac:dyDescent="0.2">
      <c r="A250" s="169" t="s">
        <v>227</v>
      </c>
      <c r="B250" s="3" t="s">
        <v>177</v>
      </c>
      <c r="C250" s="170">
        <f>'(3) MB_Glaciers_R23p2-5.5km'!C250</f>
        <v>1.1264383999999961E-2</v>
      </c>
      <c r="D250" s="170">
        <f>C250+'(3) MB_Glaciers_R23p2-5.5km'!D250</f>
        <v>-0.22747123200000013</v>
      </c>
      <c r="E250" s="170">
        <f>D250+'(3) MB_Glaciers_R23p2-5.5km'!E250</f>
        <v>-0.32620684800000022</v>
      </c>
      <c r="F250" s="170">
        <f>E250+'(3) MB_Glaciers_R23p2-5.5km'!F250</f>
        <v>-0.34494246400000028</v>
      </c>
      <c r="G250" s="170">
        <f>F250+'(3) MB_Glaciers_R23p2-5.5km'!G250</f>
        <v>-0.70367808000000043</v>
      </c>
      <c r="H250" s="170">
        <f>G250+'(3) MB_Glaciers_R23p2-5.5km'!H250</f>
        <v>-0.77241369600000054</v>
      </c>
      <c r="I250" s="170">
        <f>H250+'(3) MB_Glaciers_R23p2-5.5km'!I250</f>
        <v>-0.81114931200000062</v>
      </c>
      <c r="J250" s="170">
        <f>I250+'(3) MB_Glaciers_R23p2-5.5km'!J250</f>
        <v>-0.84988492800000071</v>
      </c>
      <c r="K250" s="170">
        <f>J250+'(3) MB_Glaciers_R23p2-5.5km'!K250</f>
        <v>-1.0486205440000007</v>
      </c>
      <c r="L250" s="170">
        <f>K250+'(3) MB_Glaciers_R23p2-5.5km'!L250</f>
        <v>-1.4973561600000007</v>
      </c>
      <c r="M250" s="170">
        <f>L250+'(3) MB_Glaciers_R23p2-5.5km'!M250</f>
        <v>-2.0160917760000006</v>
      </c>
      <c r="N250" s="170">
        <f>M250+'(3) MB_Glaciers_R23p2-5.5km'!N250</f>
        <v>-2.4248273920000005</v>
      </c>
      <c r="O250" s="170">
        <f>N250+'(3) MB_Glaciers_R23p2-5.5km'!O250</f>
        <v>-2.9435630080000008</v>
      </c>
      <c r="P250" s="170">
        <f>O250+'(3) MB_Glaciers_R23p2-5.5km'!P250</f>
        <v>-2.862298624000001</v>
      </c>
      <c r="Q250" s="170">
        <f>P250+'(3) MB_Glaciers_R23p2-5.5km'!Q250</f>
        <v>-2.8210342400000012</v>
      </c>
      <c r="R250" s="170">
        <f>Q250+'(3) MB_Glaciers_R23p2-5.5km'!R250</f>
        <v>-3.1197698560000013</v>
      </c>
      <c r="S250" s="170">
        <f>R250+'(3) MB_Glaciers_R23p2-5.5km'!S250</f>
        <v>-3.2664010360000013</v>
      </c>
      <c r="T250" s="170">
        <f>S250+'(3) MB_Glaciers_R23p2-5.5km'!T250</f>
        <v>-3.7309277800000014</v>
      </c>
      <c r="U250" s="170">
        <f>T250+'(3) MB_Glaciers_R23p2-5.5km'!U250</f>
        <v>-3.8433500880000016</v>
      </c>
      <c r="V250" s="170">
        <f>U250+'(3) MB_Glaciers_R23p2-5.5km'!V250</f>
        <v>-3.9836679600000018</v>
      </c>
      <c r="W250" s="170">
        <f>V250+'(3) MB_Glaciers_R23p2-5.5km'!W250</f>
        <v>-4.3518813960000013</v>
      </c>
      <c r="X250" s="170">
        <f>W250+'(3) MB_Glaciers_R23p2-5.5km'!X250</f>
        <v>-4.8016613720000016</v>
      </c>
      <c r="Y250" s="170">
        <f>X250+'(3) MB_Glaciers_R23p2-5.5km'!Y250</f>
        <v>-5.0827385201920015</v>
      </c>
      <c r="Z250" s="170">
        <f>Y250+'(3) MB_Glaciers_R23p2-5.5km'!Z250</f>
        <v>-5.594321572640002</v>
      </c>
      <c r="AA250" s="170">
        <f>Z250+'(3) MB_Glaciers_R23p2-5.5km'!AA250</f>
        <v>-6.0166651661000019</v>
      </c>
      <c r="AB250" s="170">
        <f>AA250+'(3) MB_Glaciers_R23p2-5.5km'!AB250</f>
        <v>-6.2669970640760022</v>
      </c>
      <c r="AC250" s="170">
        <f>AB250+'(3) MB_Glaciers_R23p2-5.5km'!AC250</f>
        <v>-6.7599219070760022</v>
      </c>
      <c r="AD250" s="170">
        <f>AC250+'(3) MB_Glaciers_R23p2-5.5km'!AD250</f>
        <v>-7.2048041554280022</v>
      </c>
      <c r="AE250" s="170">
        <f>AD250+'(3) MB_Glaciers_R23p2-5.5km'!AE250</f>
        <v>-7.7221604481700021</v>
      </c>
      <c r="AF250" s="170">
        <f>AE250+'(3) MB_Glaciers_R23p2-5.5km'!AF250</f>
        <v>-8.4491358043610028</v>
      </c>
      <c r="AG250" s="170">
        <f>AF250+'(3) MB_Glaciers_R23p2-5.5km'!AG250</f>
        <v>-8.9345862396410034</v>
      </c>
      <c r="AH250" s="170">
        <f>AG250+'(3) MB_Glaciers_R23p2-5.5km'!AH250</f>
        <v>-9.0410083309740035</v>
      </c>
      <c r="AI250" s="170">
        <f>AH250+'(3) MB_Glaciers_R23p2-5.5km'!AI250</f>
        <v>-9.9394369468140038</v>
      </c>
      <c r="AJ250" s="170">
        <f>AI250+'(3) MB_Glaciers_R23p2-5.5km'!AJ250</f>
        <v>-10.961219541164004</v>
      </c>
      <c r="AK250" s="170">
        <f>AJ250+'(3) MB_Glaciers_R23p2-5.5km'!AK250</f>
        <v>-11.859161338004004</v>
      </c>
      <c r="AL250" s="170">
        <f>AK250+'(3) MB_Glaciers_R23p2-5.5km'!AL250</f>
        <v>-12.409448047084004</v>
      </c>
      <c r="AM250" s="170">
        <f>AL250+'(3) MB_Glaciers_R23p2-5.5km'!AM250</f>
        <v>-13.118098489904003</v>
      </c>
      <c r="AN250" s="170">
        <f>AM250+'(3) MB_Glaciers_R23p2-5.5km'!AN250</f>
        <v>-13.554197203169004</v>
      </c>
      <c r="AO250" s="170">
        <f>AN250+'(3) MB_Glaciers_R23p2-5.5km'!AO250</f>
        <v>-14.098193607713004</v>
      </c>
      <c r="AP250" s="170">
        <f>AO250+'(3) MB_Glaciers_R23p2-5.5km'!AP250</f>
        <v>-14.938017609953004</v>
      </c>
      <c r="AQ250" s="170">
        <f>AP250+'(3) MB_Glaciers_R23p2-5.5km'!AQ250</f>
        <v>-15.764909013357004</v>
      </c>
      <c r="AR250" s="170">
        <f>AQ250+'(3) MB_Glaciers_R23p2-5.5km'!AR250</f>
        <v>-16.148629456913003</v>
      </c>
      <c r="AS250" s="170">
        <f>AR250+'(3) MB_Glaciers_R23p2-5.5km'!AS250</f>
        <v>-16.540856769492002</v>
      </c>
      <c r="AT250" s="170">
        <f>AS250+'(3) MB_Glaciers_R23p2-5.5km'!AT250</f>
        <v>-17.281384156622003</v>
      </c>
      <c r="AU250" s="170">
        <f>AT250+'(3) MB_Glaciers_R23p2-5.5km'!AU250</f>
        <v>-17.682192273356005</v>
      </c>
      <c r="AV250" s="170">
        <f>AU250+'(3) MB_Glaciers_R23p2-5.5km'!AV250</f>
        <v>-18.519361641279005</v>
      </c>
      <c r="AW250" s="2">
        <f>AV250+'(3) MB_Glaciers_R23p2-5.5km'!AW250</f>
        <v>-19.014989688799005</v>
      </c>
      <c r="BB250" s="2">
        <f>SQRT('(5) year_D_R23p2-5.5km'!BN248^2+'(5) year_D_R23p2-5.5km'!$M248^2)</f>
        <v>0.58409725510119459</v>
      </c>
      <c r="BC250" s="2">
        <f>SQRT(SUMSQ('(3) MB_Glaciers_R23p2-5.5km'!$BD250:BE250))</f>
        <v>0.82603825990900692</v>
      </c>
      <c r="BD250" s="2">
        <f>SQRT(SUMSQ('(3) MB_Glaciers_R23p2-5.5km'!$BD250:BF250))</f>
        <v>1.0116861223967888</v>
      </c>
      <c r="BE250" s="2">
        <f>SQRT(SUMSQ('(3) MB_Glaciers_R23p2-5.5km'!$BD250:BG250))</f>
        <v>1.1681945102023892</v>
      </c>
      <c r="BF250" s="2">
        <f>SQRT(SUMSQ('(3) MB_Glaciers_R23p2-5.5km'!$BD250:BH250))</f>
        <v>1.306081167877307</v>
      </c>
      <c r="BG250" s="2">
        <f>SQRT(SUMSQ('(3) MB_Glaciers_R23p2-5.5km'!$BD250:BI250))</f>
        <v>1.4307402351581855</v>
      </c>
      <c r="BH250" s="2">
        <f>SQRT(SUMSQ('(3) MB_Glaciers_R23p2-5.5km'!$BD250:BJ250))</f>
        <v>1.541737373056558</v>
      </c>
      <c r="BI250" s="2">
        <f>SQRT(SUMSQ('(3) MB_Glaciers_R23p2-5.5km'!$BD250:BK250))</f>
        <v>1.6282765579481417</v>
      </c>
      <c r="BJ250" s="2">
        <f>SQRT(SUMSQ('(3) MB_Glaciers_R23p2-5.5km'!$BD250:BL250))</f>
        <v>1.6963766678132453</v>
      </c>
      <c r="BK250" s="2">
        <f>SQRT(SUMSQ('(3) MB_Glaciers_R23p2-5.5km'!$BD250:BM250))</f>
        <v>1.7499043794861522</v>
      </c>
      <c r="BL250" s="2">
        <f>SQRT(SUMSQ('(3) MB_Glaciers_R23p2-5.5km'!$BD250:BN250))</f>
        <v>1.7919440660667119</v>
      </c>
      <c r="BM250" s="2">
        <f>SQRT(SUMSQ('(3) MB_Glaciers_R23p2-5.5km'!$BD250:BO250))</f>
        <v>1.8247400518838994</v>
      </c>
      <c r="BN250" s="2">
        <f>SQRT(SUMSQ('(3) MB_Glaciers_R23p2-5.5km'!$BD250:BP250))</f>
        <v>1.8500689300758648</v>
      </c>
      <c r="BO250" s="2">
        <f>SQRT(SUMSQ('(3) MB_Glaciers_R23p2-5.5km'!$BD250:BQ250))</f>
        <v>1.8693696837629556</v>
      </c>
      <c r="BP250" s="2">
        <f>SQRT(SUMSQ('(3) MB_Glaciers_R23p2-5.5km'!$BD250:BR250))</f>
        <v>1.8837601307480103</v>
      </c>
      <c r="BQ250" s="2">
        <f>SQRT(SUMSQ('(3) MB_Glaciers_R23p2-5.5km'!$BD250:BS250))</f>
        <v>1.8941885199227135</v>
      </c>
      <c r="BR250" s="2">
        <f>SQRT(SUMSQ('(3) MB_Glaciers_R23p2-5.5km'!$BD250:BT250))</f>
        <v>1.9015037676546929</v>
      </c>
      <c r="BS250" s="2">
        <f>SQRT(SUMSQ('(3) MB_Glaciers_R23p2-5.5km'!$BD250:BU250))</f>
        <v>1.9064072568551711</v>
      </c>
      <c r="BT250" s="2">
        <f>SQRT(SUMSQ('(3) MB_Glaciers_R23p2-5.5km'!$BD250:BV250))</f>
        <v>1.9095851164303701</v>
      </c>
      <c r="BU250" s="2">
        <f>SQRT(SUMSQ('(3) MB_Glaciers_R23p2-5.5km'!$BD250:BW250))</f>
        <v>1.9116654699520639</v>
      </c>
      <c r="BV250" s="2">
        <f>SQRT(SUMSQ('(3) MB_Glaciers_R23p2-5.5km'!$BD250:BX250))</f>
        <v>1.9133583094904794</v>
      </c>
      <c r="BW250" s="2">
        <f>SQRT(SUMSQ('(3) MB_Glaciers_R23p2-5.5km'!$BD250:BY250))</f>
        <v>1.9152504160288657</v>
      </c>
      <c r="BX250" s="2">
        <f>SQRT(SUMSQ('(3) MB_Glaciers_R23p2-5.5km'!$BD250:BZ250))</f>
        <v>1.9175738468413999</v>
      </c>
      <c r="BY250" s="2">
        <f>SQRT(SUMSQ('(3) MB_Glaciers_R23p2-5.5km'!$BD250:CA250))</f>
        <v>1.919691225596829</v>
      </c>
      <c r="BZ250" s="2">
        <f>SQRT(SUMSQ('(3) MB_Glaciers_R23p2-5.5km'!$BD250:CB250))</f>
        <v>1.9216419818136419</v>
      </c>
      <c r="CA250" s="2">
        <f>SQRT(SUMSQ('(3) MB_Glaciers_R23p2-5.5km'!$BD250:CC250))</f>
        <v>1.9230933131926193</v>
      </c>
      <c r="CB250" s="2">
        <f>SQRT(SUMSQ('(3) MB_Glaciers_R23p2-5.5km'!$BD250:CD250))</f>
        <v>1.9247231436526391</v>
      </c>
      <c r="CC250" s="2">
        <f>SQRT(SUMSQ('(3) MB_Glaciers_R23p2-5.5km'!$BD250:CE250))</f>
        <v>1.9263900503550728</v>
      </c>
      <c r="CD250" s="2">
        <f>SQRT(SUMSQ('(3) MB_Glaciers_R23p2-5.5km'!$BD250:CF250))</f>
        <v>1.9277839355134332</v>
      </c>
      <c r="CE250" s="2">
        <f>SQRT(SUMSQ('(3) MB_Glaciers_R23p2-5.5km'!$BD250:CG250))</f>
        <v>1.9291613410311332</v>
      </c>
      <c r="CF250" s="2">
        <f>SQRT(SUMSQ('(3) MB_Glaciers_R23p2-5.5km'!$BD250:CH250))</f>
        <v>1.9313528621451443</v>
      </c>
      <c r="CG250" s="2">
        <f>SQRT(SUMSQ('(3) MB_Glaciers_R23p2-5.5km'!$BD250:CI250))</f>
        <v>1.9334903041991871</v>
      </c>
      <c r="CH250" s="2">
        <f>SQRT(SUMSQ('(3) MB_Glaciers_R23p2-5.5km'!$BD250:CJ250))</f>
        <v>1.9389070540938984</v>
      </c>
      <c r="CI250" s="2">
        <f>SQRT(SUMSQ('(3) MB_Glaciers_R23p2-5.5km'!$BD250:CK250))</f>
        <v>1.9431310166829796</v>
      </c>
      <c r="CJ250" s="2">
        <f>SQRT(SUMSQ('(3) MB_Glaciers_R23p2-5.5km'!$BD250:CL250))</f>
        <v>1.9467154997758314</v>
      </c>
      <c r="CK250" s="2">
        <f>SQRT(SUMSQ('(3) MB_Glaciers_R23p2-5.5km'!$BD250:CM250))</f>
        <v>1.9502817371441956</v>
      </c>
      <c r="CL250" s="2">
        <f>SQRT(SUMSQ('(3) MB_Glaciers_R23p2-5.5km'!$BD250:CN250))</f>
        <v>1.9535681568515733</v>
      </c>
      <c r="CM250" s="2">
        <f>SQRT(SUMSQ('(3) MB_Glaciers_R23p2-5.5km'!$BD250:CO250))</f>
        <v>1.9560268796703721</v>
      </c>
      <c r="CN250" s="2">
        <f>SQRT(SUMSQ('(3) MB_Glaciers_R23p2-5.5km'!$BD250:CP250))</f>
        <v>1.9587014783916543</v>
      </c>
      <c r="CO250" s="2">
        <f>SQRT(SUMSQ('(3) MB_Glaciers_R23p2-5.5km'!$BD250:CQ250))</f>
        <v>1.9624400745270247</v>
      </c>
      <c r="CP250" s="2">
        <f>SQRT(SUMSQ('(3) MB_Glaciers_R23p2-5.5km'!$BD250:CR250))</f>
        <v>1.9658006412435014</v>
      </c>
      <c r="CQ250" s="2">
        <f>SQRT(SUMSQ('(3) MB_Glaciers_R23p2-5.5km'!$BD250:CS250))</f>
        <v>1.9685657415153541</v>
      </c>
      <c r="CR250" s="2">
        <f>SQRT(SUMSQ('(3) MB_Glaciers_R23p2-5.5km'!$BD250:CT250))</f>
        <v>1.9712281410401058</v>
      </c>
      <c r="CS250" s="2">
        <f>SQRT(SUMSQ('(3) MB_Glaciers_R23p2-5.5km'!$BD250:CU250))</f>
        <v>1.9736251892920205</v>
      </c>
      <c r="CT250" s="2">
        <f>SQRT(SUMSQ('(3) MB_Glaciers_R23p2-5.5km'!$BD250:CV250))</f>
        <v>1.9762297840839216</v>
      </c>
      <c r="CU250" s="2">
        <f>SQRT(SUMSQ('(3) MB_Glaciers_R23p2-5.5km'!$BD250:CW250))</f>
        <v>1.9792044223008001</v>
      </c>
      <c r="CV250" s="2">
        <f>SQRT(SUMSQ('(3) MB_Glaciers_R23p2-5.5km'!$BD250:CX250))</f>
        <v>1.9817288838537979</v>
      </c>
    </row>
    <row r="251" spans="1:100" x14ac:dyDescent="0.2">
      <c r="A251" s="169" t="s">
        <v>228</v>
      </c>
      <c r="B251" s="3" t="s">
        <v>177</v>
      </c>
      <c r="C251" s="170">
        <f>'(3) MB_Glaciers_R23p2-5.5km'!C251</f>
        <v>0.30391170000000001</v>
      </c>
      <c r="D251" s="170">
        <f>C251+'(3) MB_Glaciers_R23p2-5.5km'!D251</f>
        <v>0.11782340000000013</v>
      </c>
      <c r="E251" s="170">
        <f>D251+'(3) MB_Glaciers_R23p2-5.5km'!E251</f>
        <v>0.14173510000000022</v>
      </c>
      <c r="F251" s="170">
        <f>E251+'(3) MB_Glaciers_R23p2-5.5km'!F251</f>
        <v>0.35564680000000037</v>
      </c>
      <c r="G251" s="170">
        <f>F251+'(3) MB_Glaciers_R23p2-5.5km'!G251</f>
        <v>5.9558500000000514E-2</v>
      </c>
      <c r="H251" s="170">
        <f>G251+'(3) MB_Glaciers_R23p2-5.5km'!H251</f>
        <v>0.27347020000000066</v>
      </c>
      <c r="I251" s="170">
        <f>H251+'(3) MB_Glaciers_R23p2-5.5km'!I251</f>
        <v>0.51738190000000084</v>
      </c>
      <c r="J251" s="170">
        <f>I251+'(3) MB_Glaciers_R23p2-5.5km'!J251</f>
        <v>0.71129360000000097</v>
      </c>
      <c r="K251" s="170">
        <f>J251+'(3) MB_Glaciers_R23p2-5.5km'!K251</f>
        <v>0.61520530000000107</v>
      </c>
      <c r="L251" s="170">
        <f>K251+'(3) MB_Glaciers_R23p2-5.5km'!L251</f>
        <v>0.18911700000000115</v>
      </c>
      <c r="M251" s="170">
        <f>L251+'(3) MB_Glaciers_R23p2-5.5km'!M251</f>
        <v>-0.42697129999999878</v>
      </c>
      <c r="N251" s="170">
        <f>M251+'(3) MB_Glaciers_R23p2-5.5km'!N251</f>
        <v>-0.80305959999999876</v>
      </c>
      <c r="O251" s="170">
        <f>N251+'(3) MB_Glaciers_R23p2-5.5km'!O251</f>
        <v>-1.3991478999999987</v>
      </c>
      <c r="P251" s="170">
        <f>O251+'(3) MB_Glaciers_R23p2-5.5km'!P251</f>
        <v>-0.94523619999999853</v>
      </c>
      <c r="Q251" s="170">
        <f>P251+'(3) MB_Glaciers_R23p2-5.5km'!Q251</f>
        <v>-0.55132449999999844</v>
      </c>
      <c r="R251" s="170">
        <f>Q251+'(3) MB_Glaciers_R23p2-5.5km'!R251</f>
        <v>-0.7174127999999983</v>
      </c>
      <c r="S251" s="170">
        <f>R251+'(3) MB_Glaciers_R23p2-5.5km'!S251</f>
        <v>-0.68860569999999821</v>
      </c>
      <c r="T251" s="170">
        <f>S251+'(3) MB_Glaciers_R23p2-5.5km'!T251</f>
        <v>-1.1049031999999981</v>
      </c>
      <c r="U251" s="170">
        <f>T251+'(3) MB_Glaciers_R23p2-5.5km'!U251</f>
        <v>-1.016305299999998</v>
      </c>
      <c r="V251" s="170">
        <f>U251+'(3) MB_Glaciers_R23p2-5.5km'!V251</f>
        <v>-0.90199609999999797</v>
      </c>
      <c r="W251" s="170">
        <f>V251+'(3) MB_Glaciers_R23p2-5.5km'!W251</f>
        <v>-1.232791499999998</v>
      </c>
      <c r="X251" s="170">
        <f>W251+'(3) MB_Glaciers_R23p2-5.5km'!X251</f>
        <v>-1.7306998999999981</v>
      </c>
      <c r="Y251" s="170">
        <f>X251+'(3) MB_Glaciers_R23p2-5.5km'!Y251</f>
        <v>-1.924977199199998</v>
      </c>
      <c r="Z251" s="170">
        <f>Y251+'(3) MB_Glaciers_R23p2-5.5km'!Z251</f>
        <v>-2.475685405999998</v>
      </c>
      <c r="AA251" s="170">
        <f>Z251+'(3) MB_Glaciers_R23p2-5.5km'!AA251</f>
        <v>-2.8202046654999977</v>
      </c>
      <c r="AB251" s="170">
        <f>AA251+'(3) MB_Glaciers_R23p2-5.5km'!AB251</f>
        <v>-2.8848076654999977</v>
      </c>
      <c r="AC251" s="170">
        <f>AB251+'(3) MB_Glaciers_R23p2-5.5km'!AC251</f>
        <v>-2.8995790271999975</v>
      </c>
      <c r="AD251" s="170">
        <f>AC251+'(3) MB_Glaciers_R23p2-5.5km'!AD251</f>
        <v>-3.1029339540999974</v>
      </c>
      <c r="AE251" s="170">
        <f>AD251+'(3) MB_Glaciers_R23p2-5.5km'!AE251</f>
        <v>-3.4243804584999973</v>
      </c>
      <c r="AF251" s="170">
        <f>AE251+'(3) MB_Glaciers_R23p2-5.5km'!AF251</f>
        <v>-4.1518600246999977</v>
      </c>
      <c r="AG251" s="170">
        <f>AF251+'(3) MB_Glaciers_R23p2-5.5km'!AG251</f>
        <v>-4.3045329510999979</v>
      </c>
      <c r="AH251" s="170">
        <f>AG251+'(3) MB_Glaciers_R23p2-5.5km'!AH251</f>
        <v>-3.9129099910999976</v>
      </c>
      <c r="AI251" s="170">
        <f>AH251+'(3) MB_Glaciers_R23p2-5.5km'!AI251</f>
        <v>-4.2673501406999979</v>
      </c>
      <c r="AJ251" s="170">
        <f>AI251+'(3) MB_Glaciers_R23p2-5.5km'!AJ251</f>
        <v>-4.9166866628999975</v>
      </c>
      <c r="AK251" s="170">
        <f>AJ251+'(3) MB_Glaciers_R23p2-5.5km'!AK251</f>
        <v>-5.5594378832999976</v>
      </c>
      <c r="AL251" s="170">
        <f>AK251+'(3) MB_Glaciers_R23p2-5.5km'!AL251</f>
        <v>-5.876994095499998</v>
      </c>
      <c r="AM251" s="170">
        <f>AL251+'(3) MB_Glaciers_R23p2-5.5km'!AM251</f>
        <v>-6.5270560932999979</v>
      </c>
      <c r="AN251" s="170">
        <f>AM251+'(3) MB_Glaciers_R23p2-5.5km'!AN251</f>
        <v>-6.9803369732999982</v>
      </c>
      <c r="AO251" s="170">
        <f>AN251+'(3) MB_Glaciers_R23p2-5.5km'!AO251</f>
        <v>-6.8454385367999979</v>
      </c>
      <c r="AP251" s="170">
        <f>AO251+'(3) MB_Glaciers_R23p2-5.5km'!AP251</f>
        <v>-7.7889658294999977</v>
      </c>
      <c r="AQ251" s="170">
        <f>AP251+'(3) MB_Glaciers_R23p2-5.5km'!AQ251</f>
        <v>-8.7759188214999977</v>
      </c>
      <c r="AR251" s="170">
        <f>AQ251+'(3) MB_Glaciers_R23p2-5.5km'!AR251</f>
        <v>-9.2379166798999979</v>
      </c>
      <c r="AS251" s="170">
        <f>AR251+'(3) MB_Glaciers_R23p2-5.5km'!AS251</f>
        <v>-9.4201332966999978</v>
      </c>
      <c r="AT251" s="170">
        <f>AS251+'(3) MB_Glaciers_R23p2-5.5km'!AT251</f>
        <v>-10.344861550899997</v>
      </c>
      <c r="AU251" s="170">
        <f>AT251+'(3) MB_Glaciers_R23p2-5.5km'!AU251</f>
        <v>-10.630775637399998</v>
      </c>
      <c r="AV251" s="170">
        <f>AU251+'(3) MB_Glaciers_R23p2-5.5km'!AV251</f>
        <v>-11.540638177399998</v>
      </c>
      <c r="AW251" s="2">
        <f>AV251+'(3) MB_Glaciers_R23p2-5.5km'!AW251</f>
        <v>-12.020741267399998</v>
      </c>
      <c r="BB251" s="2">
        <f>SQRT('(5) year_D_R23p2-5.5km'!BN249^2+'(5) year_D_R23p2-5.5km'!$M249^2)</f>
        <v>1.0032440622263321</v>
      </c>
      <c r="BC251" s="2">
        <f>SQRT(SUMSQ('(3) MB_Glaciers_R23p2-5.5km'!$BD251:BE251))</f>
        <v>1.4188013591707562</v>
      </c>
      <c r="BD251" s="2">
        <f>SQRT(SUMSQ('(3) MB_Glaciers_R23p2-5.5km'!$BD251:BF251))</f>
        <v>1.7376696881677995</v>
      </c>
      <c r="BE251" s="2">
        <f>SQRT(SUMSQ('(3) MB_Glaciers_R23p2-5.5km'!$BD251:BG251))</f>
        <v>2.0064881244526642</v>
      </c>
      <c r="BF251" s="2">
        <f>SQRT(SUMSQ('(3) MB_Glaciers_R23p2-5.5km'!$BD251:BH251))</f>
        <v>2.2433219211611077</v>
      </c>
      <c r="BG251" s="2">
        <f>SQRT(SUMSQ('(3) MB_Glaciers_R23p2-5.5km'!$BD251:BI251))</f>
        <v>2.4574360399315291</v>
      </c>
      <c r="BH251" s="2">
        <f>SQRT(SUMSQ('(3) MB_Glaciers_R23p2-5.5km'!$BD251:BJ251))</f>
        <v>2.6527383729671885</v>
      </c>
      <c r="BI251" s="2">
        <f>SQRT(SUMSQ('(3) MB_Glaciers_R23p2-5.5km'!$BD251:BK251))</f>
        <v>2.8078530214279191</v>
      </c>
      <c r="BJ251" s="2">
        <f>SQRT(SUMSQ('(3) MB_Glaciers_R23p2-5.5km'!$BD251:BL251))</f>
        <v>2.9325017262204023</v>
      </c>
      <c r="BK251" s="2">
        <f>SQRT(SUMSQ('(3) MB_Glaciers_R23p2-5.5km'!$BD251:BM251))</f>
        <v>3.0331376581119915</v>
      </c>
      <c r="BL251" s="2">
        <f>SQRT(SUMSQ('(3) MB_Glaciers_R23p2-5.5km'!$BD251:BN251))</f>
        <v>3.1148649991481658</v>
      </c>
      <c r="BM251" s="2">
        <f>SQRT(SUMSQ('(3) MB_Glaciers_R23p2-5.5km'!$BD251:BO251))</f>
        <v>3.1810259739244726</v>
      </c>
      <c r="BN251" s="2">
        <f>SQRT(SUMSQ('(3) MB_Glaciers_R23p2-5.5km'!$BD251:BP251))</f>
        <v>3.2345857768398032</v>
      </c>
      <c r="BO251" s="2">
        <f>SQRT(SUMSQ('(3) MB_Glaciers_R23p2-5.5km'!$BD251:BQ251))</f>
        <v>3.2777787912729059</v>
      </c>
      <c r="BP251" s="2">
        <f>SQRT(SUMSQ('(3) MB_Glaciers_R23p2-5.5km'!$BD251:BR251))</f>
        <v>3.3125610400604866</v>
      </c>
      <c r="BQ251" s="2">
        <f>SQRT(SUMSQ('(3) MB_Glaciers_R23p2-5.5km'!$BD251:BS251))</f>
        <v>3.3405365155499376</v>
      </c>
      <c r="BR251" s="2">
        <f>SQRT(SUMSQ('(3) MB_Glaciers_R23p2-5.5km'!$BD251:BT251))</f>
        <v>3.3629635619216676</v>
      </c>
      <c r="BS251" s="2">
        <f>SQRT(SUMSQ('(3) MB_Glaciers_R23p2-5.5km'!$BD251:BU251))</f>
        <v>3.3810815405238972</v>
      </c>
      <c r="BT251" s="2">
        <f>SQRT(SUMSQ('(3) MB_Glaciers_R23p2-5.5km'!$BD251:BV251))</f>
        <v>3.3962010034137409</v>
      </c>
      <c r="BU251" s="2">
        <f>SQRT(SUMSQ('(3) MB_Glaciers_R23p2-5.5km'!$BD251:BW251))</f>
        <v>3.409405499718658</v>
      </c>
      <c r="BV251" s="2">
        <f>SQRT(SUMSQ('(3) MB_Glaciers_R23p2-5.5km'!$BD251:BX251))</f>
        <v>3.4219095125783499</v>
      </c>
      <c r="BW251" s="2">
        <f>SQRT(SUMSQ('(3) MB_Glaciers_R23p2-5.5km'!$BD251:BY251))</f>
        <v>3.4353581432261939</v>
      </c>
      <c r="BX251" s="2">
        <f>SQRT(SUMSQ('(3) MB_Glaciers_R23p2-5.5km'!$BD251:BZ251))</f>
        <v>3.4500610008899515</v>
      </c>
      <c r="BY251" s="2">
        <f>SQRT(SUMSQ('(3) MB_Glaciers_R23p2-5.5km'!$BD251:CA251))</f>
        <v>3.4651452269889251</v>
      </c>
      <c r="BZ251" s="2">
        <f>SQRT(SUMSQ('(3) MB_Glaciers_R23p2-5.5km'!$BD251:CB251))</f>
        <v>3.491761317869996</v>
      </c>
      <c r="CA251" s="2">
        <f>SQRT(SUMSQ('(3) MB_Glaciers_R23p2-5.5km'!$BD251:CC251))</f>
        <v>3.5262049963891111</v>
      </c>
      <c r="CB251" s="2">
        <f>SQRT(SUMSQ('(3) MB_Glaciers_R23p2-5.5km'!$BD251:CD251))</f>
        <v>3.5324928565787155</v>
      </c>
      <c r="CC251" s="2">
        <f>SQRT(SUMSQ('(3) MB_Glaciers_R23p2-5.5km'!$BD251:CE251))</f>
        <v>3.5399671411228901</v>
      </c>
      <c r="CD251" s="2">
        <f>SQRT(SUMSQ('(3) MB_Glaciers_R23p2-5.5km'!$BD251:CF251))</f>
        <v>3.5486086212949215</v>
      </c>
      <c r="CE251" s="2">
        <f>SQRT(SUMSQ('(3) MB_Glaciers_R23p2-5.5km'!$BD251:CG251))</f>
        <v>3.5628400663732367</v>
      </c>
      <c r="CF251" s="2">
        <f>SQRT(SUMSQ('(3) MB_Glaciers_R23p2-5.5km'!$BD251:CH251))</f>
        <v>3.5774000799061962</v>
      </c>
      <c r="CG251" s="2">
        <f>SQRT(SUMSQ('(3) MB_Glaciers_R23p2-5.5km'!$BD251:CI251))</f>
        <v>3.5925920363670758</v>
      </c>
      <c r="CH251" s="2">
        <f>SQRT(SUMSQ('(3) MB_Glaciers_R23p2-5.5km'!$BD251:CJ251))</f>
        <v>3.6086395452475792</v>
      </c>
      <c r="CI251" s="2">
        <f>SQRT(SUMSQ('(3) MB_Glaciers_R23p2-5.5km'!$BD251:CK251))</f>
        <v>3.6257487668762631</v>
      </c>
      <c r="CJ251" s="2">
        <f>SQRT(SUMSQ('(3) MB_Glaciers_R23p2-5.5km'!$BD251:CL251))</f>
        <v>3.6422817492694781</v>
      </c>
      <c r="CK251" s="2">
        <f>SQRT(SUMSQ('(3) MB_Glaciers_R23p2-5.5km'!$BD251:CM251))</f>
        <v>3.6585145505174905</v>
      </c>
      <c r="CL251" s="2">
        <f>SQRT(SUMSQ('(3) MB_Glaciers_R23p2-5.5km'!$BD251:CN251))</f>
        <v>3.6746116041744372</v>
      </c>
      <c r="CM251" s="2">
        <f>SQRT(SUMSQ('(3) MB_Glaciers_R23p2-5.5km'!$BD251:CO251))</f>
        <v>3.6982285005104329</v>
      </c>
      <c r="CN251" s="2">
        <f>SQRT(SUMSQ('(3) MB_Glaciers_R23p2-5.5km'!$BD251:CP251))</f>
        <v>3.7312105481137503</v>
      </c>
      <c r="CO251" s="2">
        <f>SQRT(SUMSQ('(3) MB_Glaciers_R23p2-5.5km'!$BD251:CQ251))</f>
        <v>3.836876612768326</v>
      </c>
      <c r="CP251" s="2">
        <f>SQRT(SUMSQ('(3) MB_Glaciers_R23p2-5.5km'!$BD251:CR251))</f>
        <v>3.8929109652863274</v>
      </c>
      <c r="CQ251" s="2">
        <f>SQRT(SUMSQ('(3) MB_Glaciers_R23p2-5.5km'!$BD251:CS251))</f>
        <v>3.9896277111831857</v>
      </c>
      <c r="CR251" s="2">
        <f>SQRT(SUMSQ('(3) MB_Glaciers_R23p2-5.5km'!$BD251:CT251))</f>
        <v>4.0198270152602644</v>
      </c>
      <c r="CS251" s="2">
        <f>SQRT(SUMSQ('(3) MB_Glaciers_R23p2-5.5km'!$BD251:CU251))</f>
        <v>4.0458603070917842</v>
      </c>
      <c r="CT251" s="2">
        <f>SQRT(SUMSQ('(3) MB_Glaciers_R23p2-5.5km'!$BD251:CV251))</f>
        <v>4.0721395116602146</v>
      </c>
      <c r="CU251" s="2">
        <f>SQRT(SUMSQ('(3) MB_Glaciers_R23p2-5.5km'!$BD251:CW251))</f>
        <v>4.0923955952393181</v>
      </c>
      <c r="CV251" s="2">
        <f>SQRT(SUMSQ('(3) MB_Glaciers_R23p2-5.5km'!$BD251:CX251))</f>
        <v>4.1089024108429077</v>
      </c>
    </row>
    <row r="252" spans="1:100" x14ac:dyDescent="0.2">
      <c r="A252" s="169" t="s">
        <v>77</v>
      </c>
      <c r="B252" s="3" t="s">
        <v>177</v>
      </c>
      <c r="C252" s="170">
        <f>'(3) MB_Glaciers_R23p2-5.5km'!C252</f>
        <v>0.15589999999999998</v>
      </c>
      <c r="D252" s="170">
        <f>C252+'(3) MB_Glaciers_R23p2-5.5km'!D252</f>
        <v>7.1799999999999975E-2</v>
      </c>
      <c r="E252" s="170">
        <f>D252+'(3) MB_Glaciers_R23p2-5.5km'!E252</f>
        <v>0.17770000000000002</v>
      </c>
      <c r="F252" s="170">
        <f>E252+'(3) MB_Glaciers_R23p2-5.5km'!F252</f>
        <v>0.37360000000000004</v>
      </c>
      <c r="G252" s="170">
        <f>F252+'(3) MB_Glaciers_R23p2-5.5km'!G252</f>
        <v>0.22950000000000004</v>
      </c>
      <c r="H252" s="170">
        <f>G252+'(3) MB_Glaciers_R23p2-5.5km'!H252</f>
        <v>0.39540000000000003</v>
      </c>
      <c r="I252" s="170">
        <f>H252+'(3) MB_Glaciers_R23p2-5.5km'!I252</f>
        <v>0.5413</v>
      </c>
      <c r="J252" s="170">
        <f>I252+'(3) MB_Glaciers_R23p2-5.5km'!J252</f>
        <v>0.69720000000000004</v>
      </c>
      <c r="K252" s="170">
        <f>J252+'(3) MB_Glaciers_R23p2-5.5km'!K252</f>
        <v>0.6431</v>
      </c>
      <c r="L252" s="170">
        <f>K252+'(3) MB_Glaciers_R23p2-5.5km'!L252</f>
        <v>0.309</v>
      </c>
      <c r="M252" s="170">
        <f>L252+'(3) MB_Glaciers_R23p2-5.5km'!M252</f>
        <v>-2.5100000000000011E-2</v>
      </c>
      <c r="N252" s="170">
        <f>M252+'(3) MB_Glaciers_R23p2-5.5km'!N252</f>
        <v>-0.2392</v>
      </c>
      <c r="O252" s="170">
        <f>N252+'(3) MB_Glaciers_R23p2-5.5km'!O252</f>
        <v>-0.62329999999999997</v>
      </c>
      <c r="P252" s="170">
        <f>O252+'(3) MB_Glaciers_R23p2-5.5km'!P252</f>
        <v>-0.37740000000000001</v>
      </c>
      <c r="Q252" s="170">
        <f>P252+'(3) MB_Glaciers_R23p2-5.5km'!Q252</f>
        <v>-0.27149999999999996</v>
      </c>
      <c r="R252" s="170">
        <f>Q252+'(3) MB_Glaciers_R23p2-5.5km'!R252</f>
        <v>-0.33559999999999995</v>
      </c>
      <c r="S252" s="170">
        <f>R252+'(3) MB_Glaciers_R23p2-5.5km'!S252</f>
        <v>-0.34969999999999996</v>
      </c>
      <c r="T252" s="170">
        <f>S252+'(3) MB_Glaciers_R23p2-5.5km'!T252</f>
        <v>-0.71379999999999999</v>
      </c>
      <c r="U252" s="170">
        <f>T252+'(3) MB_Glaciers_R23p2-5.5km'!U252</f>
        <v>-0.69789999999999996</v>
      </c>
      <c r="V252" s="170">
        <f>U252+'(3) MB_Glaciers_R23p2-5.5km'!V252</f>
        <v>-0.69199999999999995</v>
      </c>
      <c r="W252" s="170">
        <f>V252+'(3) MB_Glaciers_R23p2-5.5km'!W252</f>
        <v>-0.95609999999999995</v>
      </c>
      <c r="X252" s="170">
        <f>W252+'(3) MB_Glaciers_R23p2-5.5km'!X252</f>
        <v>-1.1801999999999999</v>
      </c>
      <c r="Y252" s="170">
        <f>X252+'(3) MB_Glaciers_R23p2-5.5km'!Y252</f>
        <v>-1.3742999999999999</v>
      </c>
      <c r="Z252" s="170">
        <f>Y252+'(3) MB_Glaciers_R23p2-5.5km'!Z252</f>
        <v>-1.6383999999999999</v>
      </c>
      <c r="AA252" s="170">
        <f>Z252+'(3) MB_Glaciers_R23p2-5.5km'!AA252</f>
        <v>-1.7925</v>
      </c>
      <c r="AB252" s="170">
        <f>AA252+'(3) MB_Glaciers_R23p2-5.5km'!AB252</f>
        <v>-1.9165999999999999</v>
      </c>
      <c r="AC252" s="170">
        <f>AB252+'(3) MB_Glaciers_R23p2-5.5km'!AC252</f>
        <v>-2.2806999999999999</v>
      </c>
      <c r="AD252" s="170">
        <f>AC252+'(3) MB_Glaciers_R23p2-5.5km'!AD252</f>
        <v>-2.5148000000000001</v>
      </c>
      <c r="AE252" s="170">
        <f>AD252+'(3) MB_Glaciers_R23p2-5.5km'!AE252</f>
        <v>-2.8089000000000004</v>
      </c>
      <c r="AF252" s="170">
        <f>AE252+'(3) MB_Glaciers_R23p2-5.5km'!AF252</f>
        <v>-3.3130000000000006</v>
      </c>
      <c r="AG252" s="170">
        <f>AF252+'(3) MB_Glaciers_R23p2-5.5km'!AG252</f>
        <v>-3.5071000000000008</v>
      </c>
      <c r="AH252" s="170">
        <f>AG252+'(3) MB_Glaciers_R23p2-5.5km'!AH252</f>
        <v>-3.2812000000000006</v>
      </c>
      <c r="AI252" s="170">
        <f>AH252+'(3) MB_Glaciers_R23p2-5.5km'!AI252</f>
        <v>-3.6153000000000004</v>
      </c>
      <c r="AJ252" s="170">
        <f>AI252+'(3) MB_Glaciers_R23p2-5.5km'!AJ252</f>
        <v>-4.0394000000000005</v>
      </c>
      <c r="AK252" s="170">
        <f>AJ252+'(3) MB_Glaciers_R23p2-5.5km'!AK252</f>
        <v>-4.4435000000000002</v>
      </c>
      <c r="AL252" s="170">
        <f>AK252+'(3) MB_Glaciers_R23p2-5.5km'!AL252</f>
        <v>-4.6476000000000006</v>
      </c>
      <c r="AM252" s="170">
        <f>AL252+'(3) MB_Glaciers_R23p2-5.5km'!AM252</f>
        <v>-5.0317000000000007</v>
      </c>
      <c r="AN252" s="170">
        <f>AM252+'(3) MB_Glaciers_R23p2-5.5km'!AN252</f>
        <v>-5.1958000000000011</v>
      </c>
      <c r="AO252" s="170">
        <f>AN252+'(3) MB_Glaciers_R23p2-5.5km'!AO252</f>
        <v>-5.3699000000000012</v>
      </c>
      <c r="AP252" s="170">
        <f>AO252+'(3) MB_Glaciers_R23p2-5.5km'!AP252</f>
        <v>-5.7640000000000011</v>
      </c>
      <c r="AQ252" s="170">
        <f>AP252+'(3) MB_Glaciers_R23p2-5.5km'!AQ252</f>
        <v>-6.118100000000001</v>
      </c>
      <c r="AR252" s="170">
        <f>AQ252+'(3) MB_Glaciers_R23p2-5.5km'!AR252</f>
        <v>-6.1522000000000006</v>
      </c>
      <c r="AS252" s="170">
        <f>AR252+'(3) MB_Glaciers_R23p2-5.5km'!AS252</f>
        <v>-6.1163000000000007</v>
      </c>
      <c r="AT252" s="170">
        <f>AS252+'(3) MB_Glaciers_R23p2-5.5km'!AT252</f>
        <v>-6.5404000000000009</v>
      </c>
      <c r="AU252" s="170">
        <f>AT252+'(3) MB_Glaciers_R23p2-5.5km'!AU252</f>
        <v>-6.5845000000000011</v>
      </c>
      <c r="AV252" s="170">
        <f>AU252+'(3) MB_Glaciers_R23p2-5.5km'!AV252</f>
        <v>-6.9986000000000015</v>
      </c>
      <c r="AW252" s="2">
        <f>AV252+'(3) MB_Glaciers_R23p2-5.5km'!AW252</f>
        <v>-7.1727000000000016</v>
      </c>
      <c r="BB252" s="2">
        <f>SQRT('(5) year_D_R23p2-5.5km'!BN250^2+'(5) year_D_R23p2-5.5km'!$M250^2)</f>
        <v>0.13883383602784821</v>
      </c>
      <c r="BC252" s="2">
        <f>SQRT(SUMSQ('(3) MB_Glaciers_R23p2-5.5km'!$BD252:BE252))</f>
        <v>0.19634069382686536</v>
      </c>
      <c r="BD252" s="2">
        <f>SQRT(SUMSQ('(3) MB_Glaciers_R23p2-5.5km'!$BD252:BF252))</f>
        <v>0.24046725780991959</v>
      </c>
      <c r="BE252" s="2">
        <f>SQRT(SUMSQ('(3) MB_Glaciers_R23p2-5.5km'!$BD252:BG252))</f>
        <v>0.27766767205569642</v>
      </c>
      <c r="BF252" s="2">
        <f>SQRT(SUMSQ('(3) MB_Glaciers_R23p2-5.5km'!$BD252:BH252))</f>
        <v>0.31044189493532798</v>
      </c>
      <c r="BG252" s="2">
        <f>SQRT(SUMSQ('(3) MB_Glaciers_R23p2-5.5km'!$BD252:BI252))</f>
        <v>0.34007205730145584</v>
      </c>
      <c r="BH252" s="2">
        <f>SQRT(SUMSQ('(3) MB_Glaciers_R23p2-5.5km'!$BD252:BJ252))</f>
        <v>0.3673198036908058</v>
      </c>
      <c r="BI252" s="2">
        <f>SQRT(SUMSQ('(3) MB_Glaciers_R23p2-5.5km'!$BD252:BK252))</f>
        <v>0.39268138765373073</v>
      </c>
      <c r="BJ252" s="2">
        <f>SQRT(SUMSQ('(3) MB_Glaciers_R23p2-5.5km'!$BD252:BL252))</f>
        <v>0.41650150808354464</v>
      </c>
      <c r="BK252" s="2">
        <f>SQRT(SUMSQ('(3) MB_Glaciers_R23p2-5.5km'!$BD252:BM252))</f>
        <v>0.43903113814634426</v>
      </c>
      <c r="BL252" s="2">
        <f>SQRT(SUMSQ('(3) MB_Glaciers_R23p2-5.5km'!$BD252:BN252))</f>
        <v>0.46045974231009801</v>
      </c>
      <c r="BM252" s="2">
        <f>SQRT(SUMSQ('(3) MB_Glaciers_R23p2-5.5km'!$BD252:BO252))</f>
        <v>0.48093451561983919</v>
      </c>
      <c r="BN252" s="2">
        <f>SQRT(SUMSQ('(3) MB_Glaciers_R23p2-5.5km'!$BD252:BP252))</f>
        <v>0.50057251456776641</v>
      </c>
      <c r="BO252" s="2">
        <f>SQRT(SUMSQ('(3) MB_Glaciers_R23p2-5.5km'!$BD252:BQ252))</f>
        <v>0.51946864810776039</v>
      </c>
      <c r="BP252" s="2">
        <f>SQRT(SUMSQ('(3) MB_Glaciers_R23p2-5.5km'!$BD252:BR252))</f>
        <v>0.53770113482594739</v>
      </c>
      <c r="BQ252" s="2">
        <f>SQRT(SUMSQ('(3) MB_Glaciers_R23p2-5.5km'!$BD252:BS252))</f>
        <v>0.55533534411139285</v>
      </c>
      <c r="BR252" s="2">
        <f>SQRT(SUMSQ('(3) MB_Glaciers_R23p2-5.5km'!$BD252:BT252))</f>
        <v>0.57242657035250077</v>
      </c>
      <c r="BS252" s="2">
        <f>SQRT(SUMSQ('(3) MB_Glaciers_R23p2-5.5km'!$BD252:BU252))</f>
        <v>0.58902208148059609</v>
      </c>
      <c r="BT252" s="2">
        <f>SQRT(SUMSQ('(3) MB_Glaciers_R23p2-5.5km'!$BD252:BV252))</f>
        <v>0.60516266118948669</v>
      </c>
      <c r="BU252" s="2">
        <f>SQRT(SUMSQ('(3) MB_Glaciers_R23p2-5.5km'!$BD252:BW252))</f>
        <v>0.62088378987065596</v>
      </c>
      <c r="BV252" s="2">
        <f>SQRT(SUMSQ('(3) MB_Glaciers_R23p2-5.5km'!$BD252:BX252))</f>
        <v>0.63621656261870163</v>
      </c>
      <c r="BW252" s="2">
        <f>SQRT(SUMSQ('(3) MB_Glaciers_R23p2-5.5km'!$BD252:BY252))</f>
        <v>0.65118841250176107</v>
      </c>
      <c r="BX252" s="2">
        <f>SQRT(SUMSQ('(3) MB_Glaciers_R23p2-5.5km'!$BD252:BZ252))</f>
        <v>0.66582368732478359</v>
      </c>
      <c r="BY252" s="2">
        <f>SQRT(SUMSQ('(3) MB_Glaciers_R23p2-5.5km'!$BD252:CA252))</f>
        <v>0.68014411460291169</v>
      </c>
      <c r="BZ252" s="2">
        <f>SQRT(SUMSQ('(3) MB_Glaciers_R23p2-5.5km'!$BD252:CB252))</f>
        <v>0.694169180139241</v>
      </c>
      <c r="CA252" s="2">
        <f>SQRT(SUMSQ('(3) MB_Glaciers_R23p2-5.5km'!$BD252:CC252))</f>
        <v>0.70791643905293899</v>
      </c>
      <c r="CB252" s="2">
        <f>SQRT(SUMSQ('(3) MB_Glaciers_R23p2-5.5km'!$BD252:CD252))</f>
        <v>0.72140177342975875</v>
      </c>
      <c r="CC252" s="2">
        <f>SQRT(SUMSQ('(3) MB_Glaciers_R23p2-5.5km'!$BD252:CE252))</f>
        <v>0.7346396073816116</v>
      </c>
      <c r="CD252" s="2">
        <f>SQRT(SUMSQ('(3) MB_Glaciers_R23p2-5.5km'!$BD252:CF252))</f>
        <v>0.74764308781665056</v>
      </c>
      <c r="CE252" s="2">
        <f>SQRT(SUMSQ('(3) MB_Glaciers_R23p2-5.5km'!$BD252:CG252))</f>
        <v>0.7604242373742589</v>
      </c>
      <c r="CF252" s="2">
        <f>SQRT(SUMSQ('(3) MB_Glaciers_R23p2-5.5km'!$BD252:CH252))</f>
        <v>0.77299408459084007</v>
      </c>
      <c r="CG252" s="2">
        <f>SQRT(SUMSQ('(3) MB_Glaciers_R23p2-5.5km'!$BD252:CI252))</f>
        <v>0.78536277530746146</v>
      </c>
      <c r="CH252" s="2">
        <f>SQRT(SUMSQ('(3) MB_Glaciers_R23p2-5.5km'!$BD252:CJ252))</f>
        <v>0.79753966852116243</v>
      </c>
      <c r="CI252" s="2">
        <f>SQRT(SUMSQ('(3) MB_Glaciers_R23p2-5.5km'!$BD252:CK252))</f>
        <v>0.80953341925522326</v>
      </c>
      <c r="CJ252" s="2">
        <f>SQRT(SUMSQ('(3) MB_Glaciers_R23p2-5.5km'!$BD252:CL252))</f>
        <v>0.82135205053451987</v>
      </c>
      <c r="CK252" s="2">
        <f>SQRT(SUMSQ('(3) MB_Glaciers_R23p2-5.5km'!$BD252:CM252))</f>
        <v>0.83300301616708927</v>
      </c>
      <c r="CL252" s="2">
        <f>SQRT(SUMSQ('(3) MB_Glaciers_R23p2-5.5km'!$BD252:CN252))</f>
        <v>0.84449325572776213</v>
      </c>
      <c r="CM252" s="2">
        <f>SQRT(SUMSQ('(3) MB_Glaciers_R23p2-5.5km'!$BD252:CO252))</f>
        <v>0.85582924289596629</v>
      </c>
      <c r="CN252" s="2">
        <f>SQRT(SUMSQ('(3) MB_Glaciers_R23p2-5.5km'!$BD252:CP252))</f>
        <v>0.86701702810388348</v>
      </c>
      <c r="CO252" s="2">
        <f>SQRT(SUMSQ('(3) MB_Glaciers_R23p2-5.5km'!$BD252:CQ252))</f>
        <v>0.87806227629268851</v>
      </c>
      <c r="CP252" s="2">
        <f>SQRT(SUMSQ('(3) MB_Glaciers_R23p2-5.5km'!$BD252:CR252))</f>
        <v>0.8889703004456927</v>
      </c>
      <c r="CQ252" s="2">
        <f>SQRT(SUMSQ('(3) MB_Glaciers_R23p2-5.5km'!$BD252:CS252))</f>
        <v>0.89974609146175932</v>
      </c>
      <c r="CR252" s="2">
        <f>SQRT(SUMSQ('(3) MB_Glaciers_R23p2-5.5km'!$BD252:CT252))</f>
        <v>0.91039434484563886</v>
      </c>
      <c r="CS252" s="2">
        <f>SQRT(SUMSQ('(3) MB_Glaciers_R23p2-5.5km'!$BD252:CU252))</f>
        <v>0.92091948462019602</v>
      </c>
      <c r="CT252" s="2">
        <f>SQRT(SUMSQ('(3) MB_Glaciers_R23p2-5.5km'!$BD252:CV252))</f>
        <v>0.93132568480598399</v>
      </c>
      <c r="CU252" s="2">
        <f>SQRT(SUMSQ('(3) MB_Glaciers_R23p2-5.5km'!$BD252:CW252))</f>
        <v>0.94161688876397198</v>
      </c>
      <c r="CV252" s="2">
        <f>SQRT(SUMSQ('(3) MB_Glaciers_R23p2-5.5km'!$BD252:CX252))</f>
        <v>0.9517968266556418</v>
      </c>
    </row>
    <row r="253" spans="1:100" x14ac:dyDescent="0.2">
      <c r="A253" s="169" t="s">
        <v>101</v>
      </c>
      <c r="B253" s="3" t="s">
        <v>177</v>
      </c>
      <c r="C253" s="170">
        <f>'(3) MB_Glaciers_R23p2-5.5km'!C253</f>
        <v>-0.91562999999999928</v>
      </c>
      <c r="D253" s="170">
        <f>C253+'(3) MB_Glaciers_R23p2-5.5km'!D253</f>
        <v>-3.1512599999999988</v>
      </c>
      <c r="E253" s="170">
        <f>D253+'(3) MB_Glaciers_R23p2-5.5km'!E253</f>
        <v>-4.4168899999999987</v>
      </c>
      <c r="F253" s="170">
        <f>E253+'(3) MB_Glaciers_R23p2-5.5km'!F253</f>
        <v>-5.6025199999999984</v>
      </c>
      <c r="G253" s="170">
        <f>F253+'(3) MB_Glaciers_R23p2-5.5km'!G253</f>
        <v>-7.9781499999999976</v>
      </c>
      <c r="H253" s="170">
        <f>G253+'(3) MB_Glaciers_R23p2-5.5km'!H253</f>
        <v>-8.9737799999999979</v>
      </c>
      <c r="I253" s="170">
        <f>H253+'(3) MB_Glaciers_R23p2-5.5km'!I253</f>
        <v>-10.079409999999998</v>
      </c>
      <c r="J253" s="170">
        <f>I253+'(3) MB_Glaciers_R23p2-5.5km'!J253</f>
        <v>-10.945039999999997</v>
      </c>
      <c r="K253" s="170">
        <f>J253+'(3) MB_Glaciers_R23p2-5.5km'!K253</f>
        <v>-12.820669999999996</v>
      </c>
      <c r="L253" s="170">
        <f>K253+'(3) MB_Glaciers_R23p2-5.5km'!L253</f>
        <v>-15.416299999999996</v>
      </c>
      <c r="M253" s="170">
        <f>L253+'(3) MB_Glaciers_R23p2-5.5km'!M253</f>
        <v>-18.601929999999996</v>
      </c>
      <c r="N253" s="170">
        <f>M253+'(3) MB_Glaciers_R23p2-5.5km'!N253</f>
        <v>-20.987559999999995</v>
      </c>
      <c r="O253" s="170">
        <f>N253+'(3) MB_Glaciers_R23p2-5.5km'!O253</f>
        <v>-24.023189999999996</v>
      </c>
      <c r="P253" s="170">
        <f>O253+'(3) MB_Glaciers_R23p2-5.5km'!P253</f>
        <v>-24.348819999999996</v>
      </c>
      <c r="Q253" s="170">
        <f>P253+'(3) MB_Glaciers_R23p2-5.5km'!Q253</f>
        <v>-24.774449999999995</v>
      </c>
      <c r="R253" s="170">
        <f>Q253+'(3) MB_Glaciers_R23p2-5.5km'!R253</f>
        <v>-26.760079999999995</v>
      </c>
      <c r="S253" s="170">
        <f>R253+'(3) MB_Glaciers_R23p2-5.5km'!S253</f>
        <v>-28.125709999999994</v>
      </c>
      <c r="T253" s="170">
        <f>S253+'(3) MB_Glaciers_R23p2-5.5km'!T253</f>
        <v>-30.791339999999995</v>
      </c>
      <c r="U253" s="170">
        <f>T253+'(3) MB_Glaciers_R23p2-5.5km'!U253</f>
        <v>-31.746969999999994</v>
      </c>
      <c r="V253" s="170">
        <f>U253+'(3) MB_Glaciers_R23p2-5.5km'!V253</f>
        <v>-32.872599999999991</v>
      </c>
      <c r="W253" s="170">
        <f>V253+'(3) MB_Glaciers_R23p2-5.5km'!W253</f>
        <v>-35.138229999999993</v>
      </c>
      <c r="X253" s="170">
        <f>W253+'(3) MB_Glaciers_R23p2-5.5km'!X253</f>
        <v>-37.592169919999989</v>
      </c>
      <c r="Y253" s="170">
        <f>X253+'(3) MB_Glaciers_R23p2-5.5km'!Y253</f>
        <v>-38.955687319999988</v>
      </c>
      <c r="Z253" s="170">
        <f>Y253+'(3) MB_Glaciers_R23p2-5.5km'!Z253</f>
        <v>-41.353887829999991</v>
      </c>
      <c r="AA253" s="170">
        <f>Z253+'(3) MB_Glaciers_R23p2-5.5km'!AA253</f>
        <v>-42.601665819999987</v>
      </c>
      <c r="AB253" s="170">
        <f>AA253+'(3) MB_Glaciers_R23p2-5.5km'!AB253</f>
        <v>-43.197577859999988</v>
      </c>
      <c r="AC253" s="170">
        <f>AB253+'(3) MB_Glaciers_R23p2-5.5km'!AC253</f>
        <v>-45.467855579999991</v>
      </c>
      <c r="AD253" s="170">
        <f>AC253+'(3) MB_Glaciers_R23p2-5.5km'!AD253</f>
        <v>-48.396619089999994</v>
      </c>
      <c r="AE253" s="170">
        <f>AD253+'(3) MB_Glaciers_R23p2-5.5km'!AE253</f>
        <v>-51.118762759999996</v>
      </c>
      <c r="AF253" s="170">
        <f>AE253+'(3) MB_Glaciers_R23p2-5.5km'!AF253</f>
        <v>-54.854955759999996</v>
      </c>
      <c r="AG253" s="170">
        <f>AF253+'(3) MB_Glaciers_R23p2-5.5km'!AG253</f>
        <v>-58.074351969999995</v>
      </c>
      <c r="AH253" s="170">
        <f>AG253+'(3) MB_Glaciers_R23p2-5.5km'!AH253</f>
        <v>-59.530650059999999</v>
      </c>
      <c r="AI253" s="170">
        <f>AH253+'(3) MB_Glaciers_R23p2-5.5km'!AI253</f>
        <v>-62.811771739999998</v>
      </c>
      <c r="AJ253" s="170">
        <f>AI253+'(3) MB_Glaciers_R23p2-5.5km'!AJ253</f>
        <v>-67.097505749999996</v>
      </c>
      <c r="AK253" s="170">
        <f>AJ253+'(3) MB_Glaciers_R23p2-5.5km'!AK253</f>
        <v>-71.42778238999999</v>
      </c>
      <c r="AL253" s="170">
        <f>AK253+'(3) MB_Glaciers_R23p2-5.5km'!AL253</f>
        <v>-74.182848309999983</v>
      </c>
      <c r="AM253" s="170">
        <f>AL253+'(3) MB_Glaciers_R23p2-5.5km'!AM253</f>
        <v>-77.592808599999984</v>
      </c>
      <c r="AN253" s="170">
        <f>AM253+'(3) MB_Glaciers_R23p2-5.5km'!AN253</f>
        <v>-80.552768889999982</v>
      </c>
      <c r="AO253" s="170">
        <f>AN253+'(3) MB_Glaciers_R23p2-5.5km'!AO253</f>
        <v>-82.436391379999975</v>
      </c>
      <c r="AP253" s="170">
        <f>AO253+'(3) MB_Glaciers_R23p2-5.5km'!AP253</f>
        <v>-84.949344699999969</v>
      </c>
      <c r="AQ253" s="170">
        <f>AP253+'(3) MB_Glaciers_R23p2-5.5km'!AQ253</f>
        <v>-88.61676986999997</v>
      </c>
      <c r="AR253" s="170">
        <f>AQ253+'(3) MB_Glaciers_R23p2-5.5km'!AR253</f>
        <v>-89.472223999999969</v>
      </c>
      <c r="AS253" s="170">
        <f>AR253+'(3) MB_Glaciers_R23p2-5.5km'!AS253</f>
        <v>-91.78264219999997</v>
      </c>
      <c r="AT253" s="170">
        <f>AS253+'(3) MB_Glaciers_R23p2-5.5km'!AT253</f>
        <v>-96.422073799999964</v>
      </c>
      <c r="AU253" s="170">
        <f>AT253+'(3) MB_Glaciers_R23p2-5.5km'!AU253</f>
        <v>-99.203266259999964</v>
      </c>
      <c r="AV253" s="170">
        <f>AU253+'(3) MB_Glaciers_R23p2-5.5km'!AV253</f>
        <v>-104.54065495999997</v>
      </c>
      <c r="AW253" s="2">
        <f>AV253+'(3) MB_Glaciers_R23p2-5.5km'!AW253</f>
        <v>-109.77283185999997</v>
      </c>
      <c r="BB253" s="2">
        <f>SQRT('(5) year_D_R23p2-5.5km'!BN251^2+'(5) year_D_R23p2-5.5km'!$M251^2)</f>
        <v>5.4758228433368918</v>
      </c>
      <c r="BC253" s="2">
        <f>SQRT(SUMSQ('(3) MB_Glaciers_R23p2-5.5km'!$BD253:BE253))</f>
        <v>7.7439829301994365</v>
      </c>
      <c r="BD253" s="2">
        <f>SQRT(SUMSQ('(3) MB_Glaciers_R23p2-5.5km'!$BD253:BF253))</f>
        <v>9.4844033779057693</v>
      </c>
      <c r="BE253" s="2">
        <f>SQRT(SUMSQ('(3) MB_Glaciers_R23p2-5.5km'!$BD253:BG253))</f>
        <v>10.951645686673784</v>
      </c>
      <c r="BF253" s="2">
        <f>SQRT(SUMSQ('(3) MB_Glaciers_R23p2-5.5km'!$BD253:BH253))</f>
        <v>12.244312110447471</v>
      </c>
      <c r="BG253" s="2">
        <f>SQRT(SUMSQ('(3) MB_Glaciers_R23p2-5.5km'!$BD253:BI253))</f>
        <v>13.412971888051533</v>
      </c>
      <c r="BH253" s="2">
        <f>SQRT(SUMSQ('(3) MB_Glaciers_R23p2-5.5km'!$BD253:BJ253))</f>
        <v>14.453181944396061</v>
      </c>
      <c r="BI253" s="2">
        <f>SQRT(SUMSQ('(3) MB_Glaciers_R23p2-5.5km'!$BD253:BK253))</f>
        <v>15.26249896400353</v>
      </c>
      <c r="BJ253" s="2">
        <f>SQRT(SUMSQ('(3) MB_Glaciers_R23p2-5.5km'!$BD253:BL253))</f>
        <v>15.897899693610928</v>
      </c>
      <c r="BK253" s="2">
        <f>SQRT(SUMSQ('(3) MB_Glaciers_R23p2-5.5km'!$BD253:BM253))</f>
        <v>16.39722663082711</v>
      </c>
      <c r="BL253" s="2">
        <f>SQRT(SUMSQ('(3) MB_Glaciers_R23p2-5.5km'!$BD253:BN253))</f>
        <v>16.788231874856141</v>
      </c>
      <c r="BM253" s="2">
        <f>SQRT(SUMSQ('(3) MB_Glaciers_R23p2-5.5km'!$BD253:BO253))</f>
        <v>17.091232880222194</v>
      </c>
      <c r="BN253" s="2">
        <f>SQRT(SUMSQ('(3) MB_Glaciers_R23p2-5.5km'!$BD253:BP253))</f>
        <v>17.324163746440625</v>
      </c>
      <c r="BO253" s="2">
        <f>SQRT(SUMSQ('(3) MB_Glaciers_R23p2-5.5km'!$BD253:BQ253))</f>
        <v>17.500645815097823</v>
      </c>
      <c r="BP253" s="2">
        <f>SQRT(SUMSQ('(3) MB_Glaciers_R23p2-5.5km'!$BD253:BR253))</f>
        <v>17.631270329502772</v>
      </c>
      <c r="BQ253" s="2">
        <f>SQRT(SUMSQ('(3) MB_Glaciers_R23p2-5.5km'!$BD253:BS253))</f>
        <v>17.725025823280838</v>
      </c>
      <c r="BR253" s="2">
        <f>SQRT(SUMSQ('(3) MB_Glaciers_R23p2-5.5km'!$BD253:BT253))</f>
        <v>17.790481321197841</v>
      </c>
      <c r="BS253" s="2">
        <f>SQRT(SUMSQ('(3) MB_Glaciers_R23p2-5.5km'!$BD253:BU253))</f>
        <v>17.833928046427534</v>
      </c>
      <c r="BT253" s="2">
        <f>SQRT(SUMSQ('(3) MB_Glaciers_R23p2-5.5km'!$BD253:BV253))</f>
        <v>17.861904153844133</v>
      </c>
      <c r="BU253" s="2">
        <f>SQRT(SUMSQ('(3) MB_Glaciers_R23p2-5.5km'!$BD253:BW253))</f>
        <v>17.879837263772586</v>
      </c>
      <c r="BV253" s="2">
        <f>SQRT(SUMSQ('(3) MB_Glaciers_R23p2-5.5km'!$BD253:BX253))</f>
        <v>17.894294606984275</v>
      </c>
      <c r="BW253" s="2">
        <f>SQRT(SUMSQ('(3) MB_Glaciers_R23p2-5.5km'!$BD253:BY253))</f>
        <v>17.908706656400941</v>
      </c>
      <c r="BX253" s="2">
        <f>SQRT(SUMSQ('(3) MB_Glaciers_R23p2-5.5km'!$BD253:BZ253))</f>
        <v>17.924083418307358</v>
      </c>
      <c r="BY253" s="2">
        <f>SQRT(SUMSQ('(3) MB_Glaciers_R23p2-5.5km'!$BD253:CA253))</f>
        <v>17.939401072395611</v>
      </c>
      <c r="BZ253" s="2">
        <f>SQRT(SUMSQ('(3) MB_Glaciers_R23p2-5.5km'!$BD253:CB253))</f>
        <v>17.949685110577157</v>
      </c>
      <c r="CA253" s="2">
        <f>SQRT(SUMSQ('(3) MB_Glaciers_R23p2-5.5km'!$BD253:CC253))</f>
        <v>17.9575890584149</v>
      </c>
      <c r="CB253" s="2">
        <f>SQRT(SUMSQ('(3) MB_Glaciers_R23p2-5.5km'!$BD253:CD253))</f>
        <v>17.96594156258023</v>
      </c>
      <c r="CC253" s="2">
        <f>SQRT(SUMSQ('(3) MB_Glaciers_R23p2-5.5km'!$BD253:CE253))</f>
        <v>17.976142584181815</v>
      </c>
      <c r="CD253" s="2">
        <f>SQRT(SUMSQ('(3) MB_Glaciers_R23p2-5.5km'!$BD253:CF253))</f>
        <v>17.984920270777767</v>
      </c>
      <c r="CE253" s="2">
        <f>SQRT(SUMSQ('(3) MB_Glaciers_R23p2-5.5km'!$BD253:CG253))</f>
        <v>17.994554429399646</v>
      </c>
      <c r="CF253" s="2">
        <f>SQRT(SUMSQ('(3) MB_Glaciers_R23p2-5.5km'!$BD253:CH253))</f>
        <v>18.011190920028213</v>
      </c>
      <c r="CG253" s="2">
        <f>SQRT(SUMSQ('(3) MB_Glaciers_R23p2-5.5km'!$BD253:CI253))</f>
        <v>18.026937503400912</v>
      </c>
      <c r="CH253" s="2">
        <f>SQRT(SUMSQ('(3) MB_Glaciers_R23p2-5.5km'!$BD253:CJ253))</f>
        <v>18.041794777662073</v>
      </c>
      <c r="CI253" s="2">
        <f>SQRT(SUMSQ('(3) MB_Glaciers_R23p2-5.5km'!$BD253:CK253))</f>
        <v>18.060033517272476</v>
      </c>
      <c r="CJ253" s="2">
        <f>SQRT(SUMSQ('(3) MB_Glaciers_R23p2-5.5km'!$BD253:CL253))</f>
        <v>18.076209407584599</v>
      </c>
      <c r="CK253" s="2">
        <f>SQRT(SUMSQ('(3) MB_Glaciers_R23p2-5.5km'!$BD253:CM253))</f>
        <v>18.089405196318552</v>
      </c>
      <c r="CL253" s="2">
        <f>SQRT(SUMSQ('(3) MB_Glaciers_R23p2-5.5km'!$BD253:CN253))</f>
        <v>18.103764220944768</v>
      </c>
      <c r="CM253" s="2">
        <f>SQRT(SUMSQ('(3) MB_Glaciers_R23p2-5.5km'!$BD253:CO253))</f>
        <v>18.116352437000877</v>
      </c>
      <c r="CN253" s="2">
        <f>SQRT(SUMSQ('(3) MB_Glaciers_R23p2-5.5km'!$BD253:CP253))</f>
        <v>18.12670218373108</v>
      </c>
      <c r="CO253" s="2">
        <f>SQRT(SUMSQ('(3) MB_Glaciers_R23p2-5.5km'!$BD253:CQ253))</f>
        <v>18.138642859392103</v>
      </c>
      <c r="CP253" s="2">
        <f>SQRT(SUMSQ('(3) MB_Glaciers_R23p2-5.5km'!$BD253:CR253))</f>
        <v>18.150145064591143</v>
      </c>
      <c r="CQ253" s="2">
        <f>SQRT(SUMSQ('(3) MB_Glaciers_R23p2-5.5km'!$BD253:CS253))</f>
        <v>18.15843614020919</v>
      </c>
      <c r="CR253" s="2">
        <f>SQRT(SUMSQ('(3) MB_Glaciers_R23p2-5.5km'!$BD253:CT253))</f>
        <v>18.169676474621511</v>
      </c>
      <c r="CS253" s="2">
        <f>SQRT(SUMSQ('(3) MB_Glaciers_R23p2-5.5km'!$BD253:CU253))</f>
        <v>18.186491635907188</v>
      </c>
      <c r="CT253" s="2">
        <f>SQRT(SUMSQ('(3) MB_Glaciers_R23p2-5.5km'!$BD253:CV253))</f>
        <v>18.19946298000789</v>
      </c>
      <c r="CU253" s="2">
        <f>SQRT(SUMSQ('(3) MB_Glaciers_R23p2-5.5km'!$BD253:CW253))</f>
        <v>18.223144651555025</v>
      </c>
      <c r="CV253" s="2">
        <f>SQRT(SUMSQ('(3) MB_Glaciers_R23p2-5.5km'!$BD253:CX253))</f>
        <v>18.247509586153583</v>
      </c>
    </row>
    <row r="254" spans="1:100" x14ac:dyDescent="0.2">
      <c r="A254" s="169" t="s">
        <v>199</v>
      </c>
      <c r="B254" s="3" t="s">
        <v>177</v>
      </c>
      <c r="C254" s="170">
        <f>'(3) MB_Glaciers_R23p2-5.5km'!C254</f>
        <v>0.18430000000000002</v>
      </c>
      <c r="D254" s="170">
        <f>C254+'(3) MB_Glaciers_R23p2-5.5km'!D254</f>
        <v>-1.4000000000000123E-3</v>
      </c>
      <c r="E254" s="170">
        <f>D254+'(3) MB_Glaciers_R23p2-5.5km'!E254</f>
        <v>0.11289999999999994</v>
      </c>
      <c r="F254" s="170">
        <f>E254+'(3) MB_Glaciers_R23p2-5.5km'!F254</f>
        <v>0.32719999999999988</v>
      </c>
      <c r="G254" s="170">
        <f>F254+'(3) MB_Glaciers_R23p2-5.5km'!G254</f>
        <v>0.11149999999999988</v>
      </c>
      <c r="H254" s="170">
        <f>G254+'(3) MB_Glaciers_R23p2-5.5km'!H254</f>
        <v>0.34579999999999983</v>
      </c>
      <c r="I254" s="170">
        <f>H254+'(3) MB_Glaciers_R23p2-5.5km'!I254</f>
        <v>0.52009999999999978</v>
      </c>
      <c r="J254" s="170">
        <f>I254+'(3) MB_Glaciers_R23p2-5.5km'!J254</f>
        <v>0.6943999999999998</v>
      </c>
      <c r="K254" s="170">
        <f>J254+'(3) MB_Glaciers_R23p2-5.5km'!K254</f>
        <v>0.63869999999999982</v>
      </c>
      <c r="L254" s="170">
        <f>K254+'(3) MB_Glaciers_R23p2-5.5km'!L254</f>
        <v>0.30299999999999983</v>
      </c>
      <c r="M254" s="170">
        <f>L254+'(3) MB_Glaciers_R23p2-5.5km'!M254</f>
        <v>-0.14270000000000022</v>
      </c>
      <c r="N254" s="170">
        <f>M254+'(3) MB_Glaciers_R23p2-5.5km'!N254</f>
        <v>-0.47840000000000021</v>
      </c>
      <c r="O254" s="170">
        <f>N254+'(3) MB_Glaciers_R23p2-5.5km'!O254</f>
        <v>-1.0341000000000002</v>
      </c>
      <c r="P254" s="170">
        <f>O254+'(3) MB_Glaciers_R23p2-5.5km'!P254</f>
        <v>-0.66980000000000028</v>
      </c>
      <c r="Q254" s="170">
        <f>P254+'(3) MB_Glaciers_R23p2-5.5km'!Q254</f>
        <v>-0.3955000000000003</v>
      </c>
      <c r="R254" s="170">
        <f>Q254+'(3) MB_Glaciers_R23p2-5.5km'!R254</f>
        <v>-0.53120000000000034</v>
      </c>
      <c r="S254" s="170">
        <f>R254+'(3) MB_Glaciers_R23p2-5.5km'!S254</f>
        <v>-0.54690000000000039</v>
      </c>
      <c r="T254" s="170">
        <f>S254+'(3) MB_Glaciers_R23p2-5.5km'!T254</f>
        <v>-1.0026000000000004</v>
      </c>
      <c r="U254" s="170">
        <f>T254+'(3) MB_Glaciers_R23p2-5.5km'!U254</f>
        <v>-0.9883000000000004</v>
      </c>
      <c r="V254" s="170">
        <f>U254+'(3) MB_Glaciers_R23p2-5.5km'!V254</f>
        <v>-0.9540000000000004</v>
      </c>
      <c r="W254" s="170">
        <f>V254+'(3) MB_Glaciers_R23p2-5.5km'!W254</f>
        <v>-1.2897000000000003</v>
      </c>
      <c r="X254" s="170">
        <f>W254+'(3) MB_Glaciers_R23p2-5.5km'!X254</f>
        <v>-1.6054000000000004</v>
      </c>
      <c r="Y254" s="170">
        <f>X254+'(3) MB_Glaciers_R23p2-5.5km'!Y254</f>
        <v>-1.7911000000000004</v>
      </c>
      <c r="Z254" s="170">
        <f>Y254+'(3) MB_Glaciers_R23p2-5.5km'!Z254</f>
        <v>-2.1268000000000002</v>
      </c>
      <c r="AA254" s="170">
        <f>Z254+'(3) MB_Glaciers_R23p2-5.5km'!AA254</f>
        <v>-2.2925000000000004</v>
      </c>
      <c r="AB254" s="170">
        <f>AA254+'(3) MB_Glaciers_R23p2-5.5km'!AB254</f>
        <v>-2.4582000000000006</v>
      </c>
      <c r="AC254" s="170">
        <f>AB254+'(3) MB_Glaciers_R23p2-5.5km'!AC254</f>
        <v>-2.8839000000000006</v>
      </c>
      <c r="AD254" s="170">
        <f>AC254+'(3) MB_Glaciers_R23p2-5.5km'!AD254</f>
        <v>-3.1896000000000004</v>
      </c>
      <c r="AE254" s="170">
        <f>AD254+'(3) MB_Glaciers_R23p2-5.5km'!AE254</f>
        <v>-3.5753000000000004</v>
      </c>
      <c r="AF254" s="170">
        <f>AE254+'(3) MB_Glaciers_R23p2-5.5km'!AF254</f>
        <v>-4.1910000000000007</v>
      </c>
      <c r="AG254" s="170">
        <f>AF254+'(3) MB_Glaciers_R23p2-5.5km'!AG254</f>
        <v>-4.4167000000000005</v>
      </c>
      <c r="AH254" s="170">
        <f>AG254+'(3) MB_Glaciers_R23p2-5.5km'!AH254</f>
        <v>-4.1424000000000003</v>
      </c>
      <c r="AI254" s="170">
        <f>AH254+'(3) MB_Glaciers_R23p2-5.5km'!AI254</f>
        <v>-4.5281000000000002</v>
      </c>
      <c r="AJ254" s="170">
        <f>AI254+'(3) MB_Glaciers_R23p2-5.5km'!AJ254</f>
        <v>-5.0338000000000003</v>
      </c>
      <c r="AK254" s="170">
        <f>AJ254+'(3) MB_Glaciers_R23p2-5.5km'!AK254</f>
        <v>-5.5395000000000003</v>
      </c>
      <c r="AL254" s="170">
        <f>AK254+'(3) MB_Glaciers_R23p2-5.5km'!AL254</f>
        <v>-5.7152000000000003</v>
      </c>
      <c r="AM254" s="170">
        <f>AL254+'(3) MB_Glaciers_R23p2-5.5km'!AM254</f>
        <v>-6.1509</v>
      </c>
      <c r="AN254" s="170">
        <f>AM254+'(3) MB_Glaciers_R23p2-5.5km'!AN254</f>
        <v>-6.3765999999999998</v>
      </c>
      <c r="AO254" s="170">
        <f>AN254+'(3) MB_Glaciers_R23p2-5.5km'!AO254</f>
        <v>-6.5222999999999995</v>
      </c>
      <c r="AP254" s="170">
        <f>AO254+'(3) MB_Glaciers_R23p2-5.5km'!AP254</f>
        <v>-6.9379999999999997</v>
      </c>
      <c r="AQ254" s="170">
        <f>AP254+'(3) MB_Glaciers_R23p2-5.5km'!AQ254</f>
        <v>-7.3936999999999999</v>
      </c>
      <c r="AR254" s="170">
        <f>AQ254+'(3) MB_Glaciers_R23p2-5.5km'!AR254</f>
        <v>-7.3293999999999997</v>
      </c>
      <c r="AS254" s="170">
        <f>AR254+'(3) MB_Glaciers_R23p2-5.5km'!AS254</f>
        <v>-7.2550999999999997</v>
      </c>
      <c r="AT254" s="170">
        <f>AS254+'(3) MB_Glaciers_R23p2-5.5km'!AT254</f>
        <v>-7.7907999999999999</v>
      </c>
      <c r="AU254" s="170">
        <f>AT254+'(3) MB_Glaciers_R23p2-5.5km'!AU254</f>
        <v>-7.8265000000000002</v>
      </c>
      <c r="AV254" s="170">
        <f>AU254+'(3) MB_Glaciers_R23p2-5.5km'!AV254</f>
        <v>-8.2821999999999996</v>
      </c>
      <c r="AW254" s="2">
        <f>AV254+'(3) MB_Glaciers_R23p2-5.5km'!AW254</f>
        <v>-8.4779</v>
      </c>
      <c r="BB254" s="2">
        <f>SQRT('(5) year_D_R23p2-5.5km'!BN252^2+'(5) year_D_R23p2-5.5km'!$M252^2)</f>
        <v>0.15362585082594055</v>
      </c>
      <c r="BC254" s="2">
        <f>SQRT(SUMSQ('(3) MB_Glaciers_R23p2-5.5km'!$BD254:BE254))</f>
        <v>0.21725976176915107</v>
      </c>
      <c r="BD254" s="2">
        <f>SQRT(SUMSQ('(3) MB_Glaciers_R23p2-5.5km'!$BD254:BF254))</f>
        <v>0.26608777898652619</v>
      </c>
      <c r="BE254" s="2">
        <f>SQRT(SUMSQ('(3) MB_Glaciers_R23p2-5.5km'!$BD254:BG254))</f>
        <v>0.30725170165188109</v>
      </c>
      <c r="BF254" s="2">
        <f>SQRT(SUMSQ('(3) MB_Glaciers_R23p2-5.5km'!$BD254:BH254))</f>
        <v>0.34351784554804526</v>
      </c>
      <c r="BG254" s="2">
        <f>SQRT(SUMSQ('(3) MB_Glaciers_R23p2-5.5km'!$BD254:BI254))</f>
        <v>0.37630494582447999</v>
      </c>
      <c r="BH254" s="2">
        <f>SQRT(SUMSQ('(3) MB_Glaciers_R23p2-5.5km'!$BD254:BJ254))</f>
        <v>0.40645579623614542</v>
      </c>
      <c r="BI254" s="2">
        <f>SQRT(SUMSQ('(3) MB_Glaciers_R23p2-5.5km'!$BD254:BK254))</f>
        <v>0.43451952353830214</v>
      </c>
      <c r="BJ254" s="2">
        <f>SQRT(SUMSQ('(3) MB_Glaciers_R23p2-5.5km'!$BD254:BL254))</f>
        <v>0.46087755247782164</v>
      </c>
      <c r="BK254" s="2">
        <f>SQRT(SUMSQ('(3) MB_Glaciers_R23p2-5.5km'!$BD254:BM254))</f>
        <v>0.48580759609123175</v>
      </c>
      <c r="BL254" s="2">
        <f>SQRT(SUMSQ('(3) MB_Glaciers_R23p2-5.5km'!$BD254:BN254))</f>
        <v>0.509519305288755</v>
      </c>
      <c r="BM254" s="2">
        <f>SQRT(SUMSQ('(3) MB_Glaciers_R23p2-5.5km'!$BD254:BO254))</f>
        <v>0.53217555797305238</v>
      </c>
      <c r="BN254" s="2">
        <f>SQRT(SUMSQ('(3) MB_Glaciers_R23p2-5.5km'!$BD254:BP254))</f>
        <v>0.5539058823897105</v>
      </c>
      <c r="BO254" s="2">
        <f>SQRT(SUMSQ('(3) MB_Glaciers_R23p2-5.5km'!$BD254:BQ254))</f>
        <v>0.57481529954231214</v>
      </c>
      <c r="BP254" s="2">
        <f>SQRT(SUMSQ('(3) MB_Glaciers_R23p2-5.5km'!$BD254:BR254))</f>
        <v>0.59499036179581277</v>
      </c>
      <c r="BQ254" s="2">
        <f>SQRT(SUMSQ('(3) MB_Glaciers_R23p2-5.5km'!$BD254:BS254))</f>
        <v>0.6145034033037623</v>
      </c>
      <c r="BR254" s="2">
        <f>SQRT(SUMSQ('(3) MB_Glaciers_R23p2-5.5km'!$BD254:BT254))</f>
        <v>0.63341560978073508</v>
      </c>
      <c r="BS254" s="2">
        <f>SQRT(SUMSQ('(3) MB_Glaciers_R23p2-5.5km'!$BD254:BU254))</f>
        <v>0.65177928530745333</v>
      </c>
      <c r="BT254" s="2">
        <f>SQRT(SUMSQ('(3) MB_Glaciers_R23p2-5.5km'!$BD254:BV254))</f>
        <v>0.66963955886572946</v>
      </c>
      <c r="BU254" s="2">
        <f>SQRT(SUMSQ('(3) MB_Glaciers_R23p2-5.5km'!$BD254:BW254))</f>
        <v>0.68703569109609075</v>
      </c>
      <c r="BV254" s="2">
        <f>SQRT(SUMSQ('(3) MB_Glaciers_R23p2-5.5km'!$BD254:BX254))</f>
        <v>0.70400209011186687</v>
      </c>
      <c r="BW254" s="2">
        <f>SQRT(SUMSQ('(3) MB_Glaciers_R23p2-5.5km'!$BD254:BY254))</f>
        <v>0.72056911183027494</v>
      </c>
      <c r="BX254" s="2">
        <f>SQRT(SUMSQ('(3) MB_Glaciers_R23p2-5.5km'!$BD254:BZ254))</f>
        <v>0.73676369818678322</v>
      </c>
      <c r="BY254" s="2">
        <f>SQRT(SUMSQ('(3) MB_Glaciers_R23p2-5.5km'!$BD254:CA254))</f>
        <v>0.75260989164896019</v>
      </c>
      <c r="BZ254" s="2">
        <f>SQRT(SUMSQ('(3) MB_Glaciers_R23p2-5.5km'!$BD254:CB254))</f>
        <v>0.76812925412970301</v>
      </c>
      <c r="CA254" s="2">
        <f>SQRT(SUMSQ('(3) MB_Glaciers_R23p2-5.5km'!$BD254:CC254))</f>
        <v>0.78334121115376532</v>
      </c>
      <c r="CB254" s="2">
        <f>SQRT(SUMSQ('(3) MB_Glaciers_R23p2-5.5km'!$BD254:CD254))</f>
        <v>0.79826333695957885</v>
      </c>
      <c r="CC254" s="2">
        <f>SQRT(SUMSQ('(3) MB_Glaciers_R23p2-5.5km'!$BD254:CE254))</f>
        <v>0.81291159247229106</v>
      </c>
      <c r="CD254" s="2">
        <f>SQRT(SUMSQ('(3) MB_Glaciers_R23p2-5.5km'!$BD254:CF254))</f>
        <v>0.82730052533395049</v>
      </c>
      <c r="CE254" s="2">
        <f>SQRT(SUMSQ('(3) MB_Glaciers_R23p2-5.5km'!$BD254:CG254))</f>
        <v>0.8414434391329132</v>
      </c>
      <c r="CF254" s="2">
        <f>SQRT(SUMSQ('(3) MB_Glaciers_R23p2-5.5km'!$BD254:CH254))</f>
        <v>0.85535253743811313</v>
      </c>
      <c r="CG254" s="2">
        <f>SQRT(SUMSQ('(3) MB_Glaciers_R23p2-5.5km'!$BD254:CI254))</f>
        <v>0.86903904707660462</v>
      </c>
      <c r="CH254" s="2">
        <f>SQRT(SUMSQ('(3) MB_Glaciers_R23p2-5.5km'!$BD254:CJ254))</f>
        <v>0.88251332419732176</v>
      </c>
      <c r="CI254" s="2">
        <f>SQRT(SUMSQ('(3) MB_Glaciers_R23p2-5.5km'!$BD254:CK254))</f>
        <v>0.89578494597073988</v>
      </c>
      <c r="CJ254" s="2">
        <f>SQRT(SUMSQ('(3) MB_Glaciers_R23p2-5.5km'!$BD254:CL254))</f>
        <v>0.90886279023282468</v>
      </c>
      <c r="CK254" s="2">
        <f>SQRT(SUMSQ('(3) MB_Glaciers_R23p2-5.5km'!$BD254:CM254))</f>
        <v>0.92175510495564361</v>
      </c>
      <c r="CL254" s="2">
        <f>SQRT(SUMSQ('(3) MB_Glaciers_R23p2-5.5km'!$BD254:CN254))</f>
        <v>0.9344695690892153</v>
      </c>
      <c r="CM254" s="2">
        <f>SQRT(SUMSQ('(3) MB_Glaciers_R23p2-5.5km'!$BD254:CO254))</f>
        <v>0.94701334604945142</v>
      </c>
      <c r="CN254" s="2">
        <f>SQRT(SUMSQ('(3) MB_Glaciers_R23p2-5.5km'!$BD254:CP254))</f>
        <v>0.95939313091025002</v>
      </c>
      <c r="CO254" s="2">
        <f>SQRT(SUMSQ('(3) MB_Glaciers_R23p2-5.5km'!$BD254:CQ254))</f>
        <v>0.97161519218246395</v>
      </c>
      <c r="CP254" s="2">
        <f>SQRT(SUMSQ('(3) MB_Glaciers_R23p2-5.5km'!$BD254:CR254))</f>
        <v>0.98368540891982348</v>
      </c>
      <c r="CQ254" s="2">
        <f>SQRT(SUMSQ('(3) MB_Glaciers_R23p2-5.5km'!$BD254:CS254))</f>
        <v>0.99560930377520807</v>
      </c>
      <c r="CR254" s="2">
        <f>SQRT(SUMSQ('(3) MB_Glaciers_R23p2-5.5km'!$BD254:CT254))</f>
        <v>1.0073920725346952</v>
      </c>
      <c r="CS254" s="2">
        <f>SQRT(SUMSQ('(3) MB_Glaciers_R23p2-5.5km'!$BD254:CU254))</f>
        <v>1.0190386105775104</v>
      </c>
      <c r="CT254" s="2">
        <f>SQRT(SUMSQ('(3) MB_Glaciers_R23p2-5.5km'!$BD254:CV254))</f>
        <v>1.0305535366441361</v>
      </c>
      <c r="CU254" s="2">
        <f>SQRT(SUMSQ('(3) MB_Glaciers_R23p2-5.5km'!$BD254:CW254))</f>
        <v>1.0419412142399065</v>
      </c>
      <c r="CV254" s="2">
        <f>SQRT(SUMSQ('(3) MB_Glaciers_R23p2-5.5km'!$BD254:CX254))</f>
        <v>1.0532057709553841</v>
      </c>
    </row>
    <row r="255" spans="1:100" x14ac:dyDescent="0.2">
      <c r="A255" s="169" t="s">
        <v>102</v>
      </c>
      <c r="B255" s="3" t="s">
        <v>177</v>
      </c>
      <c r="C255" s="170">
        <f>'(3) MB_Glaciers_R23p2-5.5km'!C255</f>
        <v>0.19700000000000006</v>
      </c>
      <c r="D255" s="170">
        <f>C255+'(3) MB_Glaciers_R23p2-5.5km'!D255</f>
        <v>4.0000000000000591E-3</v>
      </c>
      <c r="E255" s="170">
        <f>D255+'(3) MB_Glaciers_R23p2-5.5km'!E255</f>
        <v>0.11100000000000004</v>
      </c>
      <c r="F255" s="170">
        <f>E255+'(3) MB_Glaciers_R23p2-5.5km'!F255</f>
        <v>0.28800000000000009</v>
      </c>
      <c r="G255" s="170">
        <f>F255+'(3) MB_Glaciers_R23p2-5.5km'!G255</f>
        <v>5.5000000000000104E-2</v>
      </c>
      <c r="H255" s="170">
        <f>G255+'(3) MB_Glaciers_R23p2-5.5km'!H255</f>
        <v>0.23200000000000015</v>
      </c>
      <c r="I255" s="170">
        <f>H255+'(3) MB_Glaciers_R23p2-5.5km'!I255</f>
        <v>0.30900000000000022</v>
      </c>
      <c r="J255" s="170">
        <f>I255+'(3) MB_Glaciers_R23p2-5.5km'!J255</f>
        <v>0.38600000000000029</v>
      </c>
      <c r="K255" s="170">
        <f>J255+'(3) MB_Glaciers_R23p2-5.5km'!K255</f>
        <v>0.33300000000000035</v>
      </c>
      <c r="L255" s="170">
        <f>K255+'(3) MB_Glaciers_R23p2-5.5km'!L255</f>
        <v>-1.9999999999999629E-2</v>
      </c>
      <c r="M255" s="170">
        <f>L255+'(3) MB_Glaciers_R23p2-5.5km'!M255</f>
        <v>-0.4229999999999996</v>
      </c>
      <c r="N255" s="170">
        <f>M255+'(3) MB_Glaciers_R23p2-5.5km'!N255</f>
        <v>-0.73599999999999954</v>
      </c>
      <c r="O255" s="170">
        <f>N255+'(3) MB_Glaciers_R23p2-5.5km'!O255</f>
        <v>-1.2789999999999995</v>
      </c>
      <c r="P255" s="170">
        <f>O255+'(3) MB_Glaciers_R23p2-5.5km'!P255</f>
        <v>-0.89199999999999946</v>
      </c>
      <c r="Q255" s="170">
        <f>P255+'(3) MB_Glaciers_R23p2-5.5km'!Q255</f>
        <v>-0.48499999999999943</v>
      </c>
      <c r="R255" s="170">
        <f>Q255+'(3) MB_Glaciers_R23p2-5.5km'!R255</f>
        <v>-0.60799999999999943</v>
      </c>
      <c r="S255" s="170">
        <f>R255+'(3) MB_Glaciers_R23p2-5.5km'!S255</f>
        <v>-0.59099999999999941</v>
      </c>
      <c r="T255" s="170">
        <f>S255+'(3) MB_Glaciers_R23p2-5.5km'!T255</f>
        <v>-0.96399999999999941</v>
      </c>
      <c r="U255" s="170">
        <f>T255+'(3) MB_Glaciers_R23p2-5.5km'!U255</f>
        <v>-0.84699999999999942</v>
      </c>
      <c r="V255" s="170">
        <f>U255+'(3) MB_Glaciers_R23p2-5.5km'!V255</f>
        <v>-0.75999999999999945</v>
      </c>
      <c r="W255" s="170">
        <f>V255+'(3) MB_Glaciers_R23p2-5.5km'!W255</f>
        <v>-1.0329999999999995</v>
      </c>
      <c r="X255" s="170">
        <f>W255+'(3) MB_Glaciers_R23p2-5.5km'!X255</f>
        <v>-1.3077599999999996</v>
      </c>
      <c r="Y255" s="170">
        <f>X255+'(3) MB_Glaciers_R23p2-5.5km'!Y255</f>
        <v>-1.2742799999999996</v>
      </c>
      <c r="Z255" s="170">
        <f>Y255+'(3) MB_Glaciers_R23p2-5.5km'!Z255</f>
        <v>-1.4125599999999996</v>
      </c>
      <c r="AA255" s="170">
        <f>Z255+'(3) MB_Glaciers_R23p2-5.5km'!AA255</f>
        <v>-1.3919969999999995</v>
      </c>
      <c r="AB255" s="170">
        <f>AA255+'(3) MB_Glaciers_R23p2-5.5km'!AB255</f>
        <v>-1.2989699999999995</v>
      </c>
      <c r="AC255" s="170">
        <f>AB255+'(3) MB_Glaciers_R23p2-5.5km'!AC255</f>
        <v>-1.4835309999999995</v>
      </c>
      <c r="AD255" s="170">
        <f>AC255+'(3) MB_Glaciers_R23p2-5.5km'!AD255</f>
        <v>-1.6250769999999994</v>
      </c>
      <c r="AE255" s="170">
        <f>AD255+'(3) MB_Glaciers_R23p2-5.5km'!AE255</f>
        <v>-1.7642109999999995</v>
      </c>
      <c r="AF255" s="170">
        <f>AE255+'(3) MB_Glaciers_R23p2-5.5km'!AF255</f>
        <v>-2.2503299999999995</v>
      </c>
      <c r="AG255" s="170">
        <f>AF255+'(3) MB_Glaciers_R23p2-5.5km'!AG255</f>
        <v>-2.2457449999999994</v>
      </c>
      <c r="AH255" s="170">
        <f>AG255+'(3) MB_Glaciers_R23p2-5.5km'!AH255</f>
        <v>-1.8304559999999994</v>
      </c>
      <c r="AI255" s="170">
        <f>AH255+'(3) MB_Glaciers_R23p2-5.5km'!AI255</f>
        <v>-1.9738599999999993</v>
      </c>
      <c r="AJ255" s="170">
        <f>AI255+'(3) MB_Glaciers_R23p2-5.5km'!AJ255</f>
        <v>-2.3465599999999993</v>
      </c>
      <c r="AK255" s="170">
        <f>AJ255+'(3) MB_Glaciers_R23p2-5.5km'!AK255</f>
        <v>-2.6879529999999994</v>
      </c>
      <c r="AL255" s="170">
        <f>AK255+'(3) MB_Glaciers_R23p2-5.5km'!AL255</f>
        <v>-2.7886419999999994</v>
      </c>
      <c r="AM255" s="170">
        <f>AL255+'(3) MB_Glaciers_R23p2-5.5km'!AM255</f>
        <v>-3.1980239999999993</v>
      </c>
      <c r="AN255" s="170">
        <f>AM255+'(3) MB_Glaciers_R23p2-5.5km'!AN255</f>
        <v>-3.416701999999999</v>
      </c>
      <c r="AO255" s="170">
        <f>AN255+'(3) MB_Glaciers_R23p2-5.5km'!AO255</f>
        <v>-3.3984959999999989</v>
      </c>
      <c r="AP255" s="170">
        <f>AO255+'(3) MB_Glaciers_R23p2-5.5km'!AP255</f>
        <v>-3.7405899999999987</v>
      </c>
      <c r="AQ255" s="170">
        <f>AP255+'(3) MB_Glaciers_R23p2-5.5km'!AQ255</f>
        <v>-4.2137399999999987</v>
      </c>
      <c r="AR255" s="170">
        <f>AQ255+'(3) MB_Glaciers_R23p2-5.5km'!AR255</f>
        <v>-4.1627699999999983</v>
      </c>
      <c r="AS255" s="170">
        <f>AR255+'(3) MB_Glaciers_R23p2-5.5km'!AS255</f>
        <v>-4.1144139999999982</v>
      </c>
      <c r="AT255" s="170">
        <f>AS255+'(3) MB_Glaciers_R23p2-5.5km'!AT255</f>
        <v>-4.5762599999999987</v>
      </c>
      <c r="AU255" s="170">
        <f>AT255+'(3) MB_Glaciers_R23p2-5.5km'!AU255</f>
        <v>-4.4684579999999983</v>
      </c>
      <c r="AV255" s="170">
        <f>AU255+'(3) MB_Glaciers_R23p2-5.5km'!AV255</f>
        <v>-4.8743229999999986</v>
      </c>
      <c r="AW255" s="2">
        <f>AV255+'(3) MB_Glaciers_R23p2-5.5km'!AW255</f>
        <v>-4.9259179999999985</v>
      </c>
      <c r="BB255" s="2">
        <f>SQRT('(5) year_D_R23p2-5.5km'!BN253^2+'(5) year_D_R23p2-5.5km'!$M253^2)</f>
        <v>0.70832951017082224</v>
      </c>
      <c r="BC255" s="2">
        <f>SQRT(SUMSQ('(3) MB_Glaciers_R23p2-5.5km'!$BD255:BE255))</f>
        <v>1.0017291999126678</v>
      </c>
      <c r="BD255" s="2">
        <f>SQRT(SUMSQ('(3) MB_Glaciers_R23p2-5.5km'!$BD255:BF255))</f>
        <v>1.22686270011624</v>
      </c>
      <c r="BE255" s="2">
        <f>SQRT(SUMSQ('(3) MB_Glaciers_R23p2-5.5km'!$BD255:BG255))</f>
        <v>1.4166590203416445</v>
      </c>
      <c r="BF255" s="2">
        <f>SQRT(SUMSQ('(3) MB_Glaciers_R23p2-5.5km'!$BD255:BH255))</f>
        <v>1.5838729352110872</v>
      </c>
      <c r="BG255" s="2">
        <f>SQRT(SUMSQ('(3) MB_Glaciers_R23p2-5.5km'!$BD255:BI255))</f>
        <v>1.7350458696740618</v>
      </c>
      <c r="BH255" s="2">
        <f>SQRT(SUMSQ('(3) MB_Glaciers_R23p2-5.5km'!$BD255:BJ255))</f>
        <v>1.8707020729480035</v>
      </c>
      <c r="BI255" s="2">
        <f>SQRT(SUMSQ('(3) MB_Glaciers_R23p2-5.5km'!$BD255:BK255))</f>
        <v>1.9782619202211704</v>
      </c>
      <c r="BJ255" s="2">
        <f>SQRT(SUMSQ('(3) MB_Glaciers_R23p2-5.5km'!$BD255:BL255))</f>
        <v>2.0645375005357081</v>
      </c>
      <c r="BK255" s="2">
        <f>SQRT(SUMSQ('(3) MB_Glaciers_R23p2-5.5km'!$BD255:BM255))</f>
        <v>2.1340701808411477</v>
      </c>
      <c r="BL255" s="2">
        <f>SQRT(SUMSQ('(3) MB_Glaciers_R23p2-5.5km'!$BD255:BN255))</f>
        <v>2.190194554805065</v>
      </c>
      <c r="BM255" s="2">
        <f>SQRT(SUMSQ('(3) MB_Glaciers_R23p2-5.5km'!$BD255:BO255))</f>
        <v>2.2355851298833653</v>
      </c>
      <c r="BN255" s="2">
        <f>SQRT(SUMSQ('(3) MB_Glaciers_R23p2-5.5km'!$BD255:BP255))</f>
        <v>2.2721360561057331</v>
      </c>
      <c r="BO255" s="2">
        <f>SQRT(SUMSQ('(3) MB_Glaciers_R23p2-5.5km'!$BD255:BQ255))</f>
        <v>2.3014948427209267</v>
      </c>
      <c r="BP255" s="2">
        <f>SQRT(SUMSQ('(3) MB_Glaciers_R23p2-5.5km'!$BD255:BR255))</f>
        <v>2.3251031724723772</v>
      </c>
      <c r="BQ255" s="2">
        <f>SQRT(SUMSQ('(3) MB_Glaciers_R23p2-5.5km'!$BD255:BS255))</f>
        <v>2.3440157120015264</v>
      </c>
      <c r="BR255" s="2">
        <f>SQRT(SUMSQ('(3) MB_Glaciers_R23p2-5.5km'!$BD255:BT255))</f>
        <v>2.3592087822719181</v>
      </c>
      <c r="BS255" s="2">
        <f>SQRT(SUMSQ('(3) MB_Glaciers_R23p2-5.5km'!$BD255:BU255))</f>
        <v>2.3716215726155103</v>
      </c>
      <c r="BT255" s="2">
        <f>SQRT(SUMSQ('(3) MB_Glaciers_R23p2-5.5km'!$BD255:BV255))</f>
        <v>2.3820701153387942</v>
      </c>
      <c r="BU255" s="2">
        <f>SQRT(SUMSQ('(3) MB_Glaciers_R23p2-5.5km'!$BD255:BW255))</f>
        <v>2.3913571821069213</v>
      </c>
      <c r="BV255" s="2">
        <f>SQRT(SUMSQ('(3) MB_Glaciers_R23p2-5.5km'!$BD255:BX255))</f>
        <v>2.4002250419116078</v>
      </c>
      <c r="BW255" s="2">
        <f>SQRT(SUMSQ('(3) MB_Glaciers_R23p2-5.5km'!$BD255:BY255))</f>
        <v>2.4080237158186377</v>
      </c>
      <c r="BX255" s="2">
        <f>SQRT(SUMSQ('(3) MB_Glaciers_R23p2-5.5km'!$BD255:BZ255))</f>
        <v>2.4150032496961318</v>
      </c>
      <c r="BY255" s="2">
        <f>SQRT(SUMSQ('(3) MB_Glaciers_R23p2-5.5km'!$BD255:CA255))</f>
        <v>2.4207427193634836</v>
      </c>
      <c r="BZ255" s="2">
        <f>SQRT(SUMSQ('(3) MB_Glaciers_R23p2-5.5km'!$BD255:CB255))</f>
        <v>2.4248694153998049</v>
      </c>
      <c r="CA255" s="2">
        <f>SQRT(SUMSQ('(3) MB_Glaciers_R23p2-5.5km'!$BD255:CC255))</f>
        <v>2.4298023173666827</v>
      </c>
      <c r="CB255" s="2">
        <f>SQRT(SUMSQ('(3) MB_Glaciers_R23p2-5.5km'!$BD255:CD255))</f>
        <v>2.4347806510850387</v>
      </c>
      <c r="CC255" s="2">
        <f>SQRT(SUMSQ('(3) MB_Glaciers_R23p2-5.5km'!$BD255:CE255))</f>
        <v>2.4399729014838303</v>
      </c>
      <c r="CD255" s="2">
        <f>SQRT(SUMSQ('(3) MB_Glaciers_R23p2-5.5km'!$BD255:CF255))</f>
        <v>2.4448274609901333</v>
      </c>
      <c r="CE255" s="2">
        <f>SQRT(SUMSQ('(3) MB_Glaciers_R23p2-5.5km'!$BD255:CG255))</f>
        <v>2.4495147445214371</v>
      </c>
      <c r="CF255" s="2">
        <f>SQRT(SUMSQ('(3) MB_Glaciers_R23p2-5.5km'!$BD255:CH255))</f>
        <v>2.4546466587104425</v>
      </c>
      <c r="CG255" s="2">
        <f>SQRT(SUMSQ('(3) MB_Glaciers_R23p2-5.5km'!$BD255:CI255))</f>
        <v>2.4604462267454652</v>
      </c>
      <c r="CH255" s="2">
        <f>SQRT(SUMSQ('(3) MB_Glaciers_R23p2-5.5km'!$BD255:CJ255))</f>
        <v>2.4670854922406242</v>
      </c>
      <c r="CI255" s="2">
        <f>SQRT(SUMSQ('(3) MB_Glaciers_R23p2-5.5km'!$BD255:CK255))</f>
        <v>2.4747851213320584</v>
      </c>
      <c r="CJ255" s="2">
        <f>SQRT(SUMSQ('(3) MB_Glaciers_R23p2-5.5km'!$BD255:CL255))</f>
        <v>2.482208043805219</v>
      </c>
      <c r="CK255" s="2">
        <f>SQRT(SUMSQ('(3) MB_Glaciers_R23p2-5.5km'!$BD255:CM255))</f>
        <v>2.4895756523895853</v>
      </c>
      <c r="CL255" s="2">
        <f>SQRT(SUMSQ('(3) MB_Glaciers_R23p2-5.5km'!$BD255:CN255))</f>
        <v>2.497060216751565</v>
      </c>
      <c r="CM255" s="2">
        <f>SQRT(SUMSQ('(3) MB_Glaciers_R23p2-5.5km'!$BD255:CO255))</f>
        <v>2.5052991376420453</v>
      </c>
      <c r="CN255" s="2">
        <f>SQRT(SUMSQ('(3) MB_Glaciers_R23p2-5.5km'!$BD255:CP255))</f>
        <v>2.5133875879155259</v>
      </c>
      <c r="CO255" s="2">
        <f>SQRT(SUMSQ('(3) MB_Glaciers_R23p2-5.5km'!$BD255:CQ255))</f>
        <v>2.5235133211547693</v>
      </c>
      <c r="CP255" s="2">
        <f>SQRT(SUMSQ('(3) MB_Glaciers_R23p2-5.5km'!$BD255:CR255))</f>
        <v>2.5327268322797769</v>
      </c>
      <c r="CQ255" s="2">
        <f>SQRT(SUMSQ('(3) MB_Glaciers_R23p2-5.5km'!$BD255:CS255))</f>
        <v>2.5411913660760579</v>
      </c>
      <c r="CR255" s="2">
        <f>SQRT(SUMSQ('(3) MB_Glaciers_R23p2-5.5km'!$BD255:CT255))</f>
        <v>2.5488229312489405</v>
      </c>
      <c r="CS255" s="2">
        <f>SQRT(SUMSQ('(3) MB_Glaciers_R23p2-5.5km'!$BD255:CU255))</f>
        <v>2.5553813017797329</v>
      </c>
      <c r="CT255" s="2">
        <f>SQRT(SUMSQ('(3) MB_Glaciers_R23p2-5.5km'!$BD255:CV255))</f>
        <v>2.5616331064493787</v>
      </c>
      <c r="CU255" s="2">
        <f>SQRT(SUMSQ('(3) MB_Glaciers_R23p2-5.5km'!$BD255:CW255))</f>
        <v>2.5691888354866608</v>
      </c>
      <c r="CV255" s="2">
        <f>SQRT(SUMSQ('(3) MB_Glaciers_R23p2-5.5km'!$BD255:CX255))</f>
        <v>2.5753950304148137</v>
      </c>
    </row>
    <row r="256" spans="1:100" x14ac:dyDescent="0.2">
      <c r="A256" s="169" t="s">
        <v>100</v>
      </c>
      <c r="B256" s="3" t="s">
        <v>177</v>
      </c>
      <c r="C256" s="170">
        <f>'(3) MB_Glaciers_R23p2-5.5km'!C256</f>
        <v>0.15200000000000002</v>
      </c>
      <c r="D256" s="170">
        <f>C256+'(3) MB_Glaciers_R23p2-5.5km'!D256</f>
        <v>-4.5999999999999985E-2</v>
      </c>
      <c r="E256" s="170">
        <f>D256+'(3) MB_Glaciers_R23p2-5.5km'!E256</f>
        <v>3.5999999999999976E-2</v>
      </c>
      <c r="F256" s="170">
        <f>E256+'(3) MB_Glaciers_R23p2-5.5km'!F256</f>
        <v>0.23799999999999993</v>
      </c>
      <c r="G256" s="170">
        <f>F256+'(3) MB_Glaciers_R23p2-5.5km'!G256</f>
        <v>4.9999999999999933E-2</v>
      </c>
      <c r="H256" s="170">
        <f>G256+'(3) MB_Glaciers_R23p2-5.5km'!H256</f>
        <v>0.25199999999999989</v>
      </c>
      <c r="I256" s="170">
        <f>H256+'(3) MB_Glaciers_R23p2-5.5km'!I256</f>
        <v>0.43399999999999983</v>
      </c>
      <c r="J256" s="170">
        <f>I256+'(3) MB_Glaciers_R23p2-5.5km'!J256</f>
        <v>0.49599999999999977</v>
      </c>
      <c r="K256" s="170">
        <f>J256+'(3) MB_Glaciers_R23p2-5.5km'!K256</f>
        <v>0.41799999999999976</v>
      </c>
      <c r="L256" s="170">
        <f>K256+'(3) MB_Glaciers_R23p2-5.5km'!L256</f>
        <v>0.10999999999999976</v>
      </c>
      <c r="M256" s="170">
        <f>L256+'(3) MB_Glaciers_R23p2-5.5km'!M256</f>
        <v>-0.25800000000000023</v>
      </c>
      <c r="N256" s="170">
        <f>M256+'(3) MB_Glaciers_R23p2-5.5km'!N256</f>
        <v>-0.55600000000000027</v>
      </c>
      <c r="O256" s="170">
        <f>N256+'(3) MB_Glaciers_R23p2-5.5km'!O256</f>
        <v>-1.0340000000000003</v>
      </c>
      <c r="P256" s="170">
        <f>O256+'(3) MB_Glaciers_R23p2-5.5km'!P256</f>
        <v>-0.75200000000000022</v>
      </c>
      <c r="Q256" s="170">
        <f>P256+'(3) MB_Glaciers_R23p2-5.5km'!Q256</f>
        <v>-0.55000000000000027</v>
      </c>
      <c r="R256" s="170">
        <f>Q256+'(3) MB_Glaciers_R23p2-5.5km'!R256</f>
        <v>-0.68800000000000028</v>
      </c>
      <c r="S256" s="170">
        <f>R256+'(3) MB_Glaciers_R23p2-5.5km'!S256</f>
        <v>-0.72600000000000031</v>
      </c>
      <c r="T256" s="170">
        <f>S256+'(3) MB_Glaciers_R23p2-5.5km'!T256</f>
        <v>-1.1540000000000004</v>
      </c>
      <c r="U256" s="170">
        <f>T256+'(3) MB_Glaciers_R23p2-5.5km'!U256</f>
        <v>-1.1120000000000003</v>
      </c>
      <c r="V256" s="170">
        <f>U256+'(3) MB_Glaciers_R23p2-5.5km'!V256</f>
        <v>-1.0900000000000003</v>
      </c>
      <c r="W256" s="170">
        <f>V256+'(3) MB_Glaciers_R23p2-5.5km'!W256</f>
        <v>-1.4280000000000004</v>
      </c>
      <c r="X256" s="170">
        <f>W256+'(3) MB_Glaciers_R23p2-5.5km'!X256</f>
        <v>-1.7660000000000005</v>
      </c>
      <c r="Y256" s="170">
        <f>X256+'(3) MB_Glaciers_R23p2-5.5km'!Y256</f>
        <v>-2.0140000000000002</v>
      </c>
      <c r="Z256" s="170">
        <f>Y256+'(3) MB_Glaciers_R23p2-5.5km'!Z256</f>
        <v>-2.3320000000000003</v>
      </c>
      <c r="AA256" s="170">
        <f>Z256+'(3) MB_Glaciers_R23p2-5.5km'!AA256</f>
        <v>-2.5200000000000005</v>
      </c>
      <c r="AB256" s="170">
        <f>AA256+'(3) MB_Glaciers_R23p2-5.5km'!AB256</f>
        <v>-2.6780000000000004</v>
      </c>
      <c r="AC256" s="170">
        <f>AB256+'(3) MB_Glaciers_R23p2-5.5km'!AC256</f>
        <v>-3.1660000000000004</v>
      </c>
      <c r="AD256" s="170">
        <f>AC256+'(3) MB_Glaciers_R23p2-5.5km'!AD256</f>
        <v>-3.5140000000000002</v>
      </c>
      <c r="AE256" s="170">
        <f>AD256+'(3) MB_Glaciers_R23p2-5.5km'!AE256</f>
        <v>-3.8520000000000003</v>
      </c>
      <c r="AF256" s="170">
        <f>AE256+'(3) MB_Glaciers_R23p2-5.5km'!AF256</f>
        <v>-4.41</v>
      </c>
      <c r="AG256" s="170">
        <f>AF256+'(3) MB_Glaciers_R23p2-5.5km'!AG256</f>
        <v>-4.7080000000000002</v>
      </c>
      <c r="AH256" s="170">
        <f>AG256+'(3) MB_Glaciers_R23p2-5.5km'!AH256</f>
        <v>-4.556</v>
      </c>
      <c r="AI256" s="170">
        <f>AH256+'(3) MB_Glaciers_R23p2-5.5km'!AI256</f>
        <v>-4.944</v>
      </c>
      <c r="AJ256" s="170">
        <f>AI256+'(3) MB_Glaciers_R23p2-5.5km'!AJ256</f>
        <v>-5.4020000000000001</v>
      </c>
      <c r="AK256" s="170">
        <f>AJ256+'(3) MB_Glaciers_R23p2-5.5km'!AK256</f>
        <v>-5.88</v>
      </c>
      <c r="AL256" s="170">
        <f>AK256+'(3) MB_Glaciers_R23p2-5.5km'!AL256</f>
        <v>-6.0579999999999998</v>
      </c>
      <c r="AM256" s="170">
        <f>AL256+'(3) MB_Glaciers_R23p2-5.5km'!AM256</f>
        <v>-6.5060000000000002</v>
      </c>
      <c r="AN256" s="170">
        <f>AM256+'(3) MB_Glaciers_R23p2-5.5km'!AN256</f>
        <v>-6.8140000000000001</v>
      </c>
      <c r="AO256" s="170">
        <f>AN256+'(3) MB_Glaciers_R23p2-5.5km'!AO256</f>
        <v>-6.9820000000000002</v>
      </c>
      <c r="AP256" s="170">
        <f>AO256+'(3) MB_Glaciers_R23p2-5.5km'!AP256</f>
        <v>-7.41</v>
      </c>
      <c r="AQ256" s="170">
        <f>AP256+'(3) MB_Glaciers_R23p2-5.5km'!AQ256</f>
        <v>-7.8780000000000001</v>
      </c>
      <c r="AR256" s="170">
        <f>AQ256+'(3) MB_Glaciers_R23p2-5.5km'!AR256</f>
        <v>-7.9459999999999997</v>
      </c>
      <c r="AS256" s="170">
        <f>AR256+'(3) MB_Glaciers_R23p2-5.5km'!AS256</f>
        <v>-7.9939999999999998</v>
      </c>
      <c r="AT256" s="170">
        <f>AS256+'(3) MB_Glaciers_R23p2-5.5km'!AT256</f>
        <v>-8.5220000000000002</v>
      </c>
      <c r="AU256" s="170">
        <f>AT256+'(3) MB_Glaciers_R23p2-5.5km'!AU256</f>
        <v>-8.64</v>
      </c>
      <c r="AV256" s="170">
        <f>AU256+'(3) MB_Glaciers_R23p2-5.5km'!AV256</f>
        <v>-9.1080000000000005</v>
      </c>
      <c r="AW256" s="2">
        <f>AV256+'(3) MB_Glaciers_R23p2-5.5km'!AW256</f>
        <v>-9.3360000000000003</v>
      </c>
      <c r="BB256" s="2">
        <f>SQRT('(5) year_D_R23p2-5.5km'!BN254^2+'(5) year_D_R23p2-5.5km'!$M254^2)</f>
        <v>0.15876929619029842</v>
      </c>
      <c r="BC256" s="2">
        <f>SQRT(SUMSQ('(3) MB_Glaciers_R23p2-5.5km'!$BD256:BE256))</f>
        <v>0.22453369196075099</v>
      </c>
      <c r="BD256" s="2">
        <f>SQRT(SUMSQ('(3) MB_Glaciers_R23p2-5.5km'!$BD256:BF256))</f>
        <v>0.27499648768354867</v>
      </c>
      <c r="BE256" s="2">
        <f>SQRT(SUMSQ('(3) MB_Glaciers_R23p2-5.5km'!$BD256:BG256))</f>
        <v>0.31753859238059684</v>
      </c>
      <c r="BF256" s="2">
        <f>SQRT(SUMSQ('(3) MB_Glaciers_R23p2-5.5km'!$BD256:BH256))</f>
        <v>0.35501893902130566</v>
      </c>
      <c r="BG256" s="2">
        <f>SQRT(SUMSQ('(3) MB_Glaciers_R23p2-5.5km'!$BD256:BI256))</f>
        <v>0.38890376248704028</v>
      </c>
      <c r="BH256" s="2">
        <f>SQRT(SUMSQ('(3) MB_Glaciers_R23p2-5.5km'!$BD256:BJ256))</f>
        <v>0.42006407355228437</v>
      </c>
      <c r="BI256" s="2">
        <f>SQRT(SUMSQ('(3) MB_Glaciers_R23p2-5.5km'!$BD256:BK256))</f>
        <v>0.44906738392150203</v>
      </c>
      <c r="BJ256" s="2">
        <f>SQRT(SUMSQ('(3) MB_Glaciers_R23p2-5.5km'!$BD256:BL256))</f>
        <v>0.47630788857089529</v>
      </c>
      <c r="BK256" s="2">
        <f>SQRT(SUMSQ('(3) MB_Glaciers_R23p2-5.5km'!$BD256:BM256))</f>
        <v>0.50207259846323726</v>
      </c>
      <c r="BL256" s="2">
        <f>SQRT(SUMSQ('(3) MB_Glaciers_R23p2-5.5km'!$BD256:BN256))</f>
        <v>0.52657818369202292</v>
      </c>
      <c r="BM256" s="2">
        <f>SQRT(SUMSQ('(3) MB_Glaciers_R23p2-5.5km'!$BD256:BO256))</f>
        <v>0.54999297536709735</v>
      </c>
      <c r="BN256" s="2">
        <f>SQRT(SUMSQ('(3) MB_Glaciers_R23p2-5.5km'!$BD256:BP256))</f>
        <v>0.57245083838345034</v>
      </c>
      <c r="BO256" s="2">
        <f>SQRT(SUMSQ('(3) MB_Glaciers_R23p2-5.5km'!$BD256:BQ256))</f>
        <v>0.59406030988332981</v>
      </c>
      <c r="BP256" s="2">
        <f>SQRT(SUMSQ('(3) MB_Glaciers_R23p2-5.5km'!$BD256:BR256))</f>
        <v>0.61491084003409846</v>
      </c>
      <c r="BQ256" s="2">
        <f>SQRT(SUMSQ('(3) MB_Glaciers_R23p2-5.5km'!$BD256:BS256))</f>
        <v>0.63507718476119368</v>
      </c>
      <c r="BR256" s="2">
        <f>SQRT(SUMSQ('(3) MB_Glaciers_R23p2-5.5km'!$BD256:BT256))</f>
        <v>0.65462257829757597</v>
      </c>
      <c r="BS256" s="2">
        <f>SQRT(SUMSQ('(3) MB_Glaciers_R23p2-5.5km'!$BD256:BU256))</f>
        <v>0.67360107588225293</v>
      </c>
      <c r="BT256" s="2">
        <f>SQRT(SUMSQ('(3) MB_Glaciers_R23p2-5.5km'!$BD256:BV256))</f>
        <v>0.69205931743058802</v>
      </c>
      <c r="BU256" s="2">
        <f>SQRT(SUMSQ('(3) MB_Glaciers_R23p2-5.5km'!$BD256:BW256))</f>
        <v>0.7100378780426112</v>
      </c>
      <c r="BV256" s="2">
        <f>SQRT(SUMSQ('(3) MB_Glaciers_R23p2-5.5km'!$BD256:BX256))</f>
        <v>0.72757231782690635</v>
      </c>
      <c r="BW256" s="2">
        <f>SQRT(SUMSQ('(3) MB_Glaciers_R23p2-5.5km'!$BD256:BY256))</f>
        <v>0.74469400902704963</v>
      </c>
      <c r="BX256" s="2">
        <f>SQRT(SUMSQ('(3) MB_Glaciers_R23p2-5.5km'!$BD256:BZ256))</f>
        <v>0.76143079560360727</v>
      </c>
      <c r="BY256" s="2">
        <f>SQRT(SUMSQ('(3) MB_Glaciers_R23p2-5.5km'!$BD256:CA256))</f>
        <v>0.77780752497408057</v>
      </c>
      <c r="BZ256" s="2">
        <f>SQRT(SUMSQ('(3) MB_Glaciers_R23p2-5.5km'!$BD256:CB256))</f>
        <v>0.79384648095149213</v>
      </c>
      <c r="CA256" s="2">
        <f>SQRT(SUMSQ('(3) MB_Glaciers_R23p2-5.5km'!$BD256:CC256))</f>
        <v>0.80956773943372429</v>
      </c>
      <c r="CB256" s="2">
        <f>SQRT(SUMSQ('(3) MB_Glaciers_R23p2-5.5km'!$BD256:CD256))</f>
        <v>0.82498946305064602</v>
      </c>
      <c r="CC256" s="2">
        <f>SQRT(SUMSQ('(3) MB_Glaciers_R23p2-5.5km'!$BD256:CE256))</f>
        <v>0.84012814710456885</v>
      </c>
      <c r="CD256" s="2">
        <f>SQRT(SUMSQ('(3) MB_Glaciers_R23p2-5.5km'!$BD256:CF256))</f>
        <v>0.85499882629750945</v>
      </c>
      <c r="CE256" s="2">
        <f>SQRT(SUMSQ('(3) MB_Glaciers_R23p2-5.5km'!$BD256:CG256))</f>
        <v>0.86961524962645487</v>
      </c>
      <c r="CF256" s="2">
        <f>SQRT(SUMSQ('(3) MB_Glaciers_R23p2-5.5km'!$BD256:CH256))</f>
        <v>0.88399002923994807</v>
      </c>
      <c r="CG256" s="2">
        <f>SQRT(SUMSQ('(3) MB_Glaciers_R23p2-5.5km'!$BD256:CI256))</f>
        <v>0.89813476784300417</v>
      </c>
      <c r="CH256" s="2">
        <f>SQRT(SUMSQ('(3) MB_Glaciers_R23p2-5.5km'!$BD256:CJ256))</f>
        <v>0.91206016831192105</v>
      </c>
      <c r="CI256" s="2">
        <f>SQRT(SUMSQ('(3) MB_Glaciers_R23p2-5.5km'!$BD256:CK256))</f>
        <v>0.92577612846407553</v>
      </c>
      <c r="CJ256" s="2">
        <f>SQRT(SUMSQ('(3) MB_Glaciers_R23p2-5.5km'!$BD256:CL256))</f>
        <v>0.93929182336837957</v>
      </c>
      <c r="CK256" s="2">
        <f>SQRT(SUMSQ('(3) MB_Glaciers_R23p2-5.5km'!$BD256:CM256))</f>
        <v>0.9526157771417908</v>
      </c>
      <c r="CL256" s="2">
        <f>SQRT(SUMSQ('(3) MB_Glaciers_R23p2-5.5km'!$BD256:CN256))</f>
        <v>0.96575592582816738</v>
      </c>
      <c r="CM256" s="2">
        <f>SQRT(SUMSQ('(3) MB_Glaciers_R23p2-5.5km'!$BD256:CO256))</f>
        <v>0.97871967267700477</v>
      </c>
      <c r="CN256" s="2">
        <f>SQRT(SUMSQ('(3) MB_Glaciers_R23p2-5.5km'!$BD256:CP256))</f>
        <v>0.99151393691553635</v>
      </c>
      <c r="CO256" s="2">
        <f>SQRT(SUMSQ('(3) MB_Glaciers_R23p2-5.5km'!$BD256:CQ256))</f>
        <v>1.0041451969264747</v>
      </c>
      <c r="CP256" s="2">
        <f>SQRT(SUMSQ('(3) MB_Glaciers_R23p2-5.5km'!$BD256:CR256))</f>
        <v>1.0166195285962549</v>
      </c>
      <c r="CQ256" s="2">
        <f>SQRT(SUMSQ('(3) MB_Glaciers_R23p2-5.5km'!$BD256:CS256))</f>
        <v>1.0289426394780392</v>
      </c>
      <c r="CR256" s="2">
        <f>SQRT(SUMSQ('(3) MB_Glaciers_R23p2-5.5km'!$BD256:CT256))</f>
        <v>1.0411198993145778</v>
      </c>
      <c r="CS256" s="2">
        <f>SQRT(SUMSQ('(3) MB_Glaciers_R23p2-5.5km'!$BD256:CU256))</f>
        <v>1.0531563673840458</v>
      </c>
      <c r="CT256" s="2">
        <f>SQRT(SUMSQ('(3) MB_Glaciers_R23p2-5.5km'!$BD256:CV256))</f>
        <v>1.065056817063917</v>
      </c>
      <c r="CU256" s="2">
        <f>SQRT(SUMSQ('(3) MB_Glaciers_R23p2-5.5km'!$BD256:CW256))</f>
        <v>1.0768257579511575</v>
      </c>
      <c r="CV256" s="2">
        <f>SQRT(SUMSQ('(3) MB_Glaciers_R23p2-5.5km'!$BD256:CX256))</f>
        <v>1.0884674558294554</v>
      </c>
    </row>
    <row r="257" spans="1:100" x14ac:dyDescent="0.2">
      <c r="A257" s="169" t="s">
        <v>99</v>
      </c>
      <c r="B257" s="3" t="s">
        <v>177</v>
      </c>
      <c r="C257" s="170">
        <f>'(3) MB_Glaciers_R23p2-5.5km'!C257</f>
        <v>9.8699659999999856E-2</v>
      </c>
      <c r="D257" s="170">
        <f>C257+'(3) MB_Glaciers_R23p2-5.5km'!D257</f>
        <v>-0.39260068000000037</v>
      </c>
      <c r="E257" s="170">
        <f>D257+'(3) MB_Glaciers_R23p2-5.5km'!E257</f>
        <v>-0.47390102000000067</v>
      </c>
      <c r="F257" s="170">
        <f>E257+'(3) MB_Glaciers_R23p2-5.5km'!F257</f>
        <v>-0.44520136000000088</v>
      </c>
      <c r="G257" s="170">
        <f>F257+'(3) MB_Glaciers_R23p2-5.5km'!G257</f>
        <v>-1.036501700000001</v>
      </c>
      <c r="H257" s="170">
        <f>G257+'(3) MB_Glaciers_R23p2-5.5km'!H257</f>
        <v>-1.0578020400000012</v>
      </c>
      <c r="I257" s="170">
        <f>H257+'(3) MB_Glaciers_R23p2-5.5km'!I257</f>
        <v>-1.1791023800000013</v>
      </c>
      <c r="J257" s="170">
        <f>I257+'(3) MB_Glaciers_R23p2-5.5km'!J257</f>
        <v>-1.2504027200000016</v>
      </c>
      <c r="K257" s="170">
        <f>J257+'(3) MB_Glaciers_R23p2-5.5km'!K257</f>
        <v>-1.5417030600000019</v>
      </c>
      <c r="L257" s="170">
        <f>K257+'(3) MB_Glaciers_R23p2-5.5km'!L257</f>
        <v>-2.173003400000002</v>
      </c>
      <c r="M257" s="170">
        <f>L257+'(3) MB_Glaciers_R23p2-5.5km'!M257</f>
        <v>-2.9443037400000023</v>
      </c>
      <c r="N257" s="170">
        <f>M257+'(3) MB_Glaciers_R23p2-5.5km'!N257</f>
        <v>-3.5456040800000026</v>
      </c>
      <c r="O257" s="170">
        <f>N257+'(3) MB_Glaciers_R23p2-5.5km'!O257</f>
        <v>-4.4469044200000027</v>
      </c>
      <c r="P257" s="170">
        <f>O257+'(3) MB_Glaciers_R23p2-5.5km'!P257</f>
        <v>-4.1182047600000029</v>
      </c>
      <c r="Q257" s="170">
        <f>P257+'(3) MB_Glaciers_R23p2-5.5km'!Q257</f>
        <v>-3.7195051000000032</v>
      </c>
      <c r="R257" s="170">
        <f>Q257+'(3) MB_Glaciers_R23p2-5.5km'!R257</f>
        <v>-4.1408054400000038</v>
      </c>
      <c r="S257" s="170">
        <f>R257+'(3) MB_Glaciers_R23p2-5.5km'!S257</f>
        <v>-4.3678379600000037</v>
      </c>
      <c r="T257" s="170">
        <f>S257+'(3) MB_Glaciers_R23p2-5.5km'!T257</f>
        <v>-5.049583530000004</v>
      </c>
      <c r="U257" s="170">
        <f>T257+'(3) MB_Glaciers_R23p2-5.5km'!U257</f>
        <v>-4.9960421500000045</v>
      </c>
      <c r="V257" s="170">
        <f>U257+'(3) MB_Glaciers_R23p2-5.5km'!V257</f>
        <v>-5.0282329500000049</v>
      </c>
      <c r="W257" s="170">
        <f>V257+'(3) MB_Glaciers_R23p2-5.5km'!W257</f>
        <v>-5.4751368000000049</v>
      </c>
      <c r="X257" s="170">
        <f>W257+'(3) MB_Glaciers_R23p2-5.5km'!X257</f>
        <v>-6.0277728300000053</v>
      </c>
      <c r="Y257" s="170">
        <f>X257+'(3) MB_Glaciers_R23p2-5.5km'!Y257</f>
        <v>-6.1151219100000054</v>
      </c>
      <c r="Z257" s="170">
        <f>Y257+'(3) MB_Glaciers_R23p2-5.5km'!Z257</f>
        <v>-6.5882031700000052</v>
      </c>
      <c r="AA257" s="170">
        <f>Z257+'(3) MB_Glaciers_R23p2-5.5km'!AA257</f>
        <v>-6.8459974800000056</v>
      </c>
      <c r="AB257" s="170">
        <f>AA257+'(3) MB_Glaciers_R23p2-5.5km'!AB257</f>
        <v>-6.8509799618000056</v>
      </c>
      <c r="AC257" s="170">
        <f>AB257+'(3) MB_Glaciers_R23p2-5.5km'!AC257</f>
        <v>-7.1631070302000053</v>
      </c>
      <c r="AD257" s="170">
        <f>AC257+'(3) MB_Glaciers_R23p2-5.5km'!AD257</f>
        <v>-7.5238239086000052</v>
      </c>
      <c r="AE257" s="170">
        <f>AD257+'(3) MB_Glaciers_R23p2-5.5km'!AE257</f>
        <v>-7.9014097232000049</v>
      </c>
      <c r="AF257" s="170">
        <f>AE257+'(3) MB_Glaciers_R23p2-5.5km'!AF257</f>
        <v>-8.6365687232000052</v>
      </c>
      <c r="AG257" s="170">
        <f>AF257+'(3) MB_Glaciers_R23p2-5.5km'!AG257</f>
        <v>-8.9204067232000046</v>
      </c>
      <c r="AH257" s="170">
        <f>AG257+'(3) MB_Glaciers_R23p2-5.5km'!AH257</f>
        <v>-8.6874469162000043</v>
      </c>
      <c r="AI257" s="170">
        <f>AH257+'(3) MB_Glaciers_R23p2-5.5km'!AI257</f>
        <v>-9.056772085200004</v>
      </c>
      <c r="AJ257" s="170">
        <f>AI257+'(3) MB_Glaciers_R23p2-5.5km'!AJ257</f>
        <v>-9.6414853828000044</v>
      </c>
      <c r="AK257" s="170">
        <f>AJ257+'(3) MB_Glaciers_R23p2-5.5km'!AK257</f>
        <v>-10.133343686800004</v>
      </c>
      <c r="AL257" s="170">
        <f>AK257+'(3) MB_Glaciers_R23p2-5.5km'!AL257</f>
        <v>-10.286928412800004</v>
      </c>
      <c r="AM257" s="170">
        <f>AL257+'(3) MB_Glaciers_R23p2-5.5km'!AM257</f>
        <v>-10.787256959400004</v>
      </c>
      <c r="AN257" s="170">
        <f>AM257+'(3) MB_Glaciers_R23p2-5.5km'!AN257</f>
        <v>-10.992887159400004</v>
      </c>
      <c r="AO257" s="170">
        <f>AN257+'(3) MB_Glaciers_R23p2-5.5km'!AO257</f>
        <v>-10.917220126200004</v>
      </c>
      <c r="AP257" s="170">
        <f>AO257+'(3) MB_Glaciers_R23p2-5.5km'!AP257</f>
        <v>-11.196099842400004</v>
      </c>
      <c r="AQ257" s="170">
        <f>AP257+'(3) MB_Glaciers_R23p2-5.5km'!AQ257</f>
        <v>-11.737278267400004</v>
      </c>
      <c r="AR257" s="170">
        <f>AQ257+'(3) MB_Glaciers_R23p2-5.5km'!AR257</f>
        <v>-11.623023877000005</v>
      </c>
      <c r="AS257" s="170">
        <f>AR257+'(3) MB_Glaciers_R23p2-5.5km'!AS257</f>
        <v>-11.670485874600004</v>
      </c>
      <c r="AT257" s="170">
        <f>AS257+'(3) MB_Glaciers_R23p2-5.5km'!AT257</f>
        <v>-12.394609283600005</v>
      </c>
      <c r="AU257" s="170">
        <f>AT257+'(3) MB_Glaciers_R23p2-5.5km'!AU257</f>
        <v>-12.418909433600005</v>
      </c>
      <c r="AV257" s="170">
        <f>AU257+'(3) MB_Glaciers_R23p2-5.5km'!AV257</f>
        <v>-13.050019588600005</v>
      </c>
      <c r="AW257" s="2">
        <f>AV257+'(3) MB_Glaciers_R23p2-5.5km'!AW257</f>
        <v>-13.317407033600006</v>
      </c>
      <c r="BB257" s="2">
        <f>SQRT('(5) year_D_R23p2-5.5km'!BN255^2+'(5) year_D_R23p2-5.5km'!$M255^2)</f>
        <v>1.4200019685787026</v>
      </c>
      <c r="BC257" s="2">
        <f>SQRT(SUMSQ('(3) MB_Glaciers_R23p2-5.5km'!$BD257:BE257))</f>
        <v>2.0081860425604949</v>
      </c>
      <c r="BD257" s="2">
        <f>SQRT(SUMSQ('(3) MB_Glaciers_R23p2-5.5km'!$BD257:BF257))</f>
        <v>2.4595155564261373</v>
      </c>
      <c r="BE257" s="2">
        <f>SQRT(SUMSQ('(3) MB_Glaciers_R23p2-5.5km'!$BD257:BG257))</f>
        <v>2.8400039371574053</v>
      </c>
      <c r="BF257" s="2">
        <f>SQRT(SUMSQ('(3) MB_Glaciers_R23p2-5.5km'!$BD257:BH257))</f>
        <v>3.1752209299254996</v>
      </c>
      <c r="BG257" s="2">
        <f>SQRT(SUMSQ('(3) MB_Glaciers_R23p2-5.5km'!$BD257:BI257))</f>
        <v>3.4782802567654532</v>
      </c>
      <c r="BH257" s="2">
        <f>SQRT(SUMSQ('(3) MB_Glaciers_R23p2-5.5km'!$BD257:BJ257))</f>
        <v>3.7569720700814022</v>
      </c>
      <c r="BI257" s="2">
        <f>SQRT(SUMSQ('(3) MB_Glaciers_R23p2-5.5km'!$BD257:BK257))</f>
        <v>4.0163720851209899</v>
      </c>
      <c r="BJ257" s="2">
        <f>SQRT(SUMSQ('(3) MB_Glaciers_R23p2-5.5km'!$BD257:BL257))</f>
        <v>4.2600059057361079</v>
      </c>
      <c r="BK257" s="2">
        <f>SQRT(SUMSQ('(3) MB_Glaciers_R23p2-5.5km'!$BD257:BM257))</f>
        <v>4.4904405026315528</v>
      </c>
      <c r="BL257" s="2">
        <f>SQRT(SUMSQ('(3) MB_Glaciers_R23p2-5.5km'!$BD257:BN257))</f>
        <v>4.7025396341150207</v>
      </c>
      <c r="BM257" s="2">
        <f>SQRT(SUMSQ('(3) MB_Glaciers_R23p2-5.5km'!$BD257:BO257))</f>
        <v>4.8750119195742778</v>
      </c>
      <c r="BN257" s="2">
        <f>SQRT(SUMSQ('(3) MB_Glaciers_R23p2-5.5km'!$BD257:BP257))</f>
        <v>5.0155225347196861</v>
      </c>
      <c r="BO257" s="2">
        <f>SQRT(SUMSQ('(3) MB_Glaciers_R23p2-5.5km'!$BD257:BQ257))</f>
        <v>5.1301469055128015</v>
      </c>
      <c r="BP257" s="2">
        <f>SQRT(SUMSQ('(3) MB_Glaciers_R23p2-5.5km'!$BD257:BR257))</f>
        <v>5.2231894347954801</v>
      </c>
      <c r="BQ257" s="2">
        <f>SQRT(SUMSQ('(3) MB_Glaciers_R23p2-5.5km'!$BD257:BS257))</f>
        <v>5.2985520035891822</v>
      </c>
      <c r="BR257" s="2">
        <f>SQRT(SUMSQ('(3) MB_Glaciers_R23p2-5.5km'!$BD257:BT257))</f>
        <v>5.3576832808933501</v>
      </c>
      <c r="BS257" s="2">
        <f>SQRT(SUMSQ('(3) MB_Glaciers_R23p2-5.5km'!$BD257:BU257))</f>
        <v>5.4036302824281917</v>
      </c>
      <c r="BT257" s="2">
        <f>SQRT(SUMSQ('(3) MB_Glaciers_R23p2-5.5km'!$BD257:BV257))</f>
        <v>5.4388565146736676</v>
      </c>
      <c r="BU257" s="2">
        <f>SQRT(SUMSQ('(3) MB_Glaciers_R23p2-5.5km'!$BD257:BW257))</f>
        <v>5.4654658797417213</v>
      </c>
      <c r="BV257" s="2">
        <f>SQRT(SUMSQ('(3) MB_Glaciers_R23p2-5.5km'!$BD257:BX257))</f>
        <v>5.4852217120238631</v>
      </c>
      <c r="BW257" s="2">
        <f>SQRT(SUMSQ('(3) MB_Glaciers_R23p2-5.5km'!$BD257:BY257))</f>
        <v>5.4994926707168457</v>
      </c>
      <c r="BX257" s="2">
        <f>SQRT(SUMSQ('(3) MB_Glaciers_R23p2-5.5km'!$BD257:BZ257))</f>
        <v>5.5095338093451627</v>
      </c>
      <c r="BY257" s="2">
        <f>SQRT(SUMSQ('(3) MB_Glaciers_R23p2-5.5km'!$BD257:CA257))</f>
        <v>5.5164187249548924</v>
      </c>
      <c r="BZ257" s="2">
        <f>SQRT(SUMSQ('(3) MB_Glaciers_R23p2-5.5km'!$BD257:CB257))</f>
        <v>5.5216275220679467</v>
      </c>
      <c r="CA257" s="2">
        <f>SQRT(SUMSQ('(3) MB_Glaciers_R23p2-5.5km'!$BD257:CC257))</f>
        <v>5.5267987081050132</v>
      </c>
      <c r="CB257" s="2">
        <f>SQRT(SUMSQ('(3) MB_Glaciers_R23p2-5.5km'!$BD257:CD257))</f>
        <v>5.5324738251592924</v>
      </c>
      <c r="CC257" s="2">
        <f>SQRT(SUMSQ('(3) MB_Glaciers_R23p2-5.5km'!$BD257:CE257))</f>
        <v>5.5382023012392132</v>
      </c>
      <c r="CD257" s="2">
        <f>SQRT(SUMSQ('(3) MB_Glaciers_R23p2-5.5km'!$BD257:CF257))</f>
        <v>5.5433790601663047</v>
      </c>
      <c r="CE257" s="2">
        <f>SQRT(SUMSQ('(3) MB_Glaciers_R23p2-5.5km'!$BD257:CG257))</f>
        <v>5.5473403009971793</v>
      </c>
      <c r="CF257" s="2">
        <f>SQRT(SUMSQ('(3) MB_Glaciers_R23p2-5.5km'!$BD257:CH257))</f>
        <v>5.5533023073846826</v>
      </c>
      <c r="CG257" s="2">
        <f>SQRT(SUMSQ('(3) MB_Glaciers_R23p2-5.5km'!$BD257:CI257))</f>
        <v>5.5598662384283779</v>
      </c>
      <c r="CH257" s="2">
        <f>SQRT(SUMSQ('(3) MB_Glaciers_R23p2-5.5km'!$BD257:CJ257))</f>
        <v>5.5664147760381013</v>
      </c>
      <c r="CI257" s="2">
        <f>SQRT(SUMSQ('(3) MB_Glaciers_R23p2-5.5km'!$BD257:CK257))</f>
        <v>5.5724940168185091</v>
      </c>
      <c r="CJ257" s="2">
        <f>SQRT(SUMSQ('(3) MB_Glaciers_R23p2-5.5km'!$BD257:CL257))</f>
        <v>5.5780960264595292</v>
      </c>
      <c r="CK257" s="2">
        <f>SQRT(SUMSQ('(3) MB_Glaciers_R23p2-5.5km'!$BD257:CM257))</f>
        <v>5.5833026899951852</v>
      </c>
      <c r="CL257" s="2">
        <f>SQRT(SUMSQ('(3) MB_Glaciers_R23p2-5.5km'!$BD257:CN257))</f>
        <v>5.5886878999644081</v>
      </c>
      <c r="CM257" s="2">
        <f>SQRT(SUMSQ('(3) MB_Glaciers_R23p2-5.5km'!$BD257:CO257))</f>
        <v>5.5934464865075926</v>
      </c>
      <c r="CN257" s="2">
        <f>SQRT(SUMSQ('(3) MB_Glaciers_R23p2-5.5km'!$BD257:CP257))</f>
        <v>5.5987564956845608</v>
      </c>
      <c r="CO257" s="2">
        <f>SQRT(SUMSQ('(3) MB_Glaciers_R23p2-5.5km'!$BD257:CQ257))</f>
        <v>5.6046601646333905</v>
      </c>
      <c r="CP257" s="2">
        <f>SQRT(SUMSQ('(3) MB_Glaciers_R23p2-5.5km'!$BD257:CR257))</f>
        <v>5.6095979034204815</v>
      </c>
      <c r="CQ257" s="2">
        <f>SQRT(SUMSQ('(3) MB_Glaciers_R23p2-5.5km'!$BD257:CS257))</f>
        <v>5.6140305702513924</v>
      </c>
      <c r="CR257" s="2">
        <f>SQRT(SUMSQ('(3) MB_Glaciers_R23p2-5.5km'!$BD257:CT257))</f>
        <v>5.6190163127036978</v>
      </c>
      <c r="CS257" s="2">
        <f>SQRT(SUMSQ('(3) MB_Glaciers_R23p2-5.5km'!$BD257:CU257))</f>
        <v>5.6241556509259247</v>
      </c>
      <c r="CT257" s="2">
        <f>SQRT(SUMSQ('(3) MB_Glaciers_R23p2-5.5km'!$BD257:CV257))</f>
        <v>5.6293488554465263</v>
      </c>
      <c r="CU257" s="2">
        <f>SQRT(SUMSQ('(3) MB_Glaciers_R23p2-5.5km'!$BD257:CW257))</f>
        <v>5.6349487228226067</v>
      </c>
      <c r="CV257" s="2">
        <f>SQRT(SUMSQ('(3) MB_Glaciers_R23p2-5.5km'!$BD257:CX257))</f>
        <v>5.6400286916364761</v>
      </c>
    </row>
    <row r="258" spans="1:100" x14ac:dyDescent="0.2">
      <c r="A258" s="169" t="s">
        <v>103</v>
      </c>
      <c r="B258" s="54" t="s">
        <v>177</v>
      </c>
      <c r="C258" s="170">
        <f>'(3) MB_Glaciers_R23p2-5.5km'!C258</f>
        <v>6.0200000000000031E-2</v>
      </c>
      <c r="D258" s="170">
        <f>'(3) MB_Glaciers_R23p2-5.5km'!D258</f>
        <v>-9.98E-2</v>
      </c>
      <c r="E258" s="170">
        <f>'(3) MB_Glaciers_R23p2-5.5km'!E258</f>
        <v>1.0200000000000015E-2</v>
      </c>
      <c r="F258" s="170">
        <f>'(3) MB_Glaciers_R23p2-5.5km'!F258</f>
        <v>3.0200000000000005E-2</v>
      </c>
      <c r="G258" s="170">
        <f>'(3) MB_Glaciers_R23p2-5.5km'!G258</f>
        <v>-6.9800000000000001E-2</v>
      </c>
      <c r="H258" s="170">
        <f>'(3) MB_Glaciers_R23p2-5.5km'!H258</f>
        <v>9.0200000000000002E-2</v>
      </c>
      <c r="I258" s="170">
        <f>'(3) MB_Glaciers_R23p2-5.5km'!I258</f>
        <v>9.0200000000000002E-2</v>
      </c>
      <c r="J258" s="170">
        <f>'(3) MB_Glaciers_R23p2-5.5km'!J258</f>
        <v>4.0200000000000014E-2</v>
      </c>
      <c r="K258" s="170">
        <f>'(3) MB_Glaciers_R23p2-5.5km'!K258</f>
        <v>-2.9799999999999993E-2</v>
      </c>
      <c r="L258" s="170">
        <f>'(3) MB_Glaciers_R23p2-5.5km'!L258</f>
        <v>-0.10979999999999999</v>
      </c>
      <c r="M258" s="170">
        <f>'(3) MB_Glaciers_R23p2-5.5km'!M258</f>
        <v>-0.10979999999999999</v>
      </c>
      <c r="N258" s="170">
        <f>'(3) MB_Glaciers_R23p2-5.5km'!N258</f>
        <v>-9.98E-2</v>
      </c>
      <c r="O258" s="170">
        <f>'(3) MB_Glaciers_R23p2-5.5km'!O258</f>
        <v>-0.1898</v>
      </c>
      <c r="P258" s="170">
        <f>'(3) MB_Glaciers_R23p2-5.5km'!P258</f>
        <v>0.13019999999999998</v>
      </c>
      <c r="Q258" s="170">
        <f>'(3) MB_Glaciers_R23p2-5.5km'!Q258</f>
        <v>8.0199999999999994E-2</v>
      </c>
      <c r="R258" s="170">
        <f>'(3) MB_Glaciers_R23p2-5.5km'!R258</f>
        <v>-7.9799999999999982E-2</v>
      </c>
      <c r="S258" s="170">
        <f>'(3) MB_Glaciers_R23p2-5.5km'!S258</f>
        <v>-9.8000000000000032E-3</v>
      </c>
      <c r="T258" s="170">
        <f>'(3) MB_Glaciers_R23p2-5.5km'!T258</f>
        <v>-0.13979999999999998</v>
      </c>
      <c r="U258" s="170">
        <f>'(3) MB_Glaciers_R23p2-5.5km'!U258</f>
        <v>2.0199999999999996E-2</v>
      </c>
      <c r="V258" s="170">
        <f>'(3) MB_Glaciers_R23p2-5.5km'!V258</f>
        <v>1.0200000000000015E-2</v>
      </c>
      <c r="W258" s="170">
        <f>'(3) MB_Glaciers_R23p2-5.5km'!W258</f>
        <v>-0.11979999999999999</v>
      </c>
      <c r="X258" s="170">
        <f>'(3) MB_Glaciers_R23p2-5.5km'!X258</f>
        <v>-0.1298</v>
      </c>
      <c r="Y258" s="170">
        <f>'(3) MB_Glaciers_R23p2-5.5km'!Y258</f>
        <v>-8.9799999999999991E-2</v>
      </c>
      <c r="Z258" s="170">
        <f>'(3) MB_Glaciers_R23p2-5.5km'!Z258</f>
        <v>-9.98E-2</v>
      </c>
      <c r="AA258" s="170">
        <f>'(3) MB_Glaciers_R23p2-5.5km'!AA258</f>
        <v>-8.9799999999999991E-2</v>
      </c>
      <c r="AB258" s="170">
        <f>'(3) MB_Glaciers_R23p2-5.5km'!AB258</f>
        <v>-6.9800000000000001E-2</v>
      </c>
      <c r="AC258" s="170">
        <f>'(3) MB_Glaciers_R23p2-5.5km'!AC258</f>
        <v>-0.14979999999999999</v>
      </c>
      <c r="AD258" s="170">
        <f>'(3) MB_Glaciers_R23p2-5.5km'!AD258</f>
        <v>-9.98E-2</v>
      </c>
      <c r="AE258" s="170">
        <f>'(3) MB_Glaciers_R23p2-5.5km'!AE258</f>
        <v>-0.10979999999999999</v>
      </c>
      <c r="AF258" s="170">
        <f>'(3) MB_Glaciers_R23p2-5.5km'!AF258</f>
        <v>-0.16980000000000001</v>
      </c>
      <c r="AG258" s="170">
        <f>'(3) MB_Glaciers_R23p2-5.5km'!AG258</f>
        <v>-8.9799999999999991E-2</v>
      </c>
      <c r="AH258" s="170">
        <f>'(3) MB_Glaciers_R23p2-5.5km'!AH258</f>
        <v>0.12020000000000003</v>
      </c>
      <c r="AI258" s="170">
        <f>'(3) MB_Glaciers_R23p2-5.5km'!AI258</f>
        <v>-7.9799999999999982E-2</v>
      </c>
      <c r="AJ258" s="170">
        <f>'(3) MB_Glaciers_R23p2-5.5km'!AJ258</f>
        <v>-0.14979999999999999</v>
      </c>
      <c r="AK258" s="170">
        <f>'(3) MB_Glaciers_R23p2-5.5km'!AK258</f>
        <v>-0.13979999999999998</v>
      </c>
      <c r="AL258" s="170">
        <f>'(3) MB_Glaciers_R23p2-5.5km'!AL258</f>
        <v>-4.9799999999999983E-2</v>
      </c>
      <c r="AM258" s="170">
        <f>'(3) MB_Glaciers_R23p2-5.5km'!AM258</f>
        <v>-0.1298</v>
      </c>
      <c r="AN258" s="170">
        <f>'(3) MB_Glaciers_R23p2-5.5km'!AN258</f>
        <v>-6.9800000000000001E-2</v>
      </c>
      <c r="AO258" s="170">
        <f>'(3) MB_Glaciers_R23p2-5.5km'!AO258</f>
        <v>-2.9799999999999993E-2</v>
      </c>
      <c r="AP258" s="170">
        <f>'(3) MB_Glaciers_R23p2-5.5km'!AP258</f>
        <v>-0.11979999999999999</v>
      </c>
      <c r="AQ258" s="170">
        <f>'(3) MB_Glaciers_R23p2-5.5km'!AQ258</f>
        <v>-0.13979999999999998</v>
      </c>
      <c r="AR258" s="170">
        <f>'(3) MB_Glaciers_R23p2-5.5km'!AR258</f>
        <v>-9.8000000000000032E-3</v>
      </c>
      <c r="AS258" s="170">
        <f>'(3) MB_Glaciers_R23p2-5.5km'!AS258</f>
        <v>1.0200000000000015E-2</v>
      </c>
      <c r="AT258" s="170">
        <f>'(3) MB_Glaciers_R23p2-5.5km'!AT258</f>
        <v>-0.17979999999999999</v>
      </c>
      <c r="AU258" s="170">
        <f>'(3) MB_Glaciers_R23p2-5.5km'!AU258</f>
        <v>-2.9799999999999993E-2</v>
      </c>
      <c r="AV258" s="170">
        <f>AU258+'(3) MB_Glaciers_R23p2-5.5km'!AV258</f>
        <v>-0.15959999999999999</v>
      </c>
      <c r="AW258" s="2">
        <f>AV258+'(3) MB_Glaciers_R23p2-5.5km'!AW258</f>
        <v>-0.23939999999999997</v>
      </c>
      <c r="AX258" s="2"/>
      <c r="AZ258" s="2"/>
      <c r="BA258" s="2"/>
      <c r="BB258" s="2">
        <f>'(3) MB_Glaciers_R23p2-5.5km'!BB258</f>
        <v>0</v>
      </c>
      <c r="BC258" s="2">
        <f>'(3) MB_Glaciers_R23p2-5.5km'!BC258</f>
        <v>0</v>
      </c>
      <c r="BD258" s="2">
        <f>'(3) MB_Glaciers_R23p2-5.5km'!BD258</f>
        <v>6.713913894125384E-2</v>
      </c>
      <c r="BE258" s="2">
        <f>'(3) MB_Glaciers_R23p2-5.5km'!BE258</f>
        <v>6.713913894125384E-2</v>
      </c>
      <c r="BF258" s="2">
        <f>'(3) MB_Glaciers_R23p2-5.5km'!BF258</f>
        <v>6.713913894125384E-2</v>
      </c>
      <c r="BG258" s="2">
        <f>'(3) MB_Glaciers_R23p2-5.5km'!BG258</f>
        <v>6.713913894125384E-2</v>
      </c>
      <c r="BH258" s="2">
        <f>'(3) MB_Glaciers_R23p2-5.5km'!BH258</f>
        <v>6.713913894125384E-2</v>
      </c>
      <c r="BI258" s="2">
        <f>'(3) MB_Glaciers_R23p2-5.5km'!BI258</f>
        <v>6.713913894125384E-2</v>
      </c>
      <c r="BJ258" s="2">
        <f>'(3) MB_Glaciers_R23p2-5.5km'!BJ258</f>
        <v>6.713913894125384E-2</v>
      </c>
      <c r="BK258" s="2">
        <f>'(3) MB_Glaciers_R23p2-5.5km'!BK258</f>
        <v>6.713913894125384E-2</v>
      </c>
      <c r="BL258" s="2">
        <f>'(3) MB_Glaciers_R23p2-5.5km'!BL258</f>
        <v>6.713913894125384E-2</v>
      </c>
      <c r="BM258" s="2">
        <f>'(3) MB_Glaciers_R23p2-5.5km'!BM258</f>
        <v>6.713913894125384E-2</v>
      </c>
      <c r="BN258" s="2">
        <f>'(3) MB_Glaciers_R23p2-5.5km'!BN258</f>
        <v>6.713913894125384E-2</v>
      </c>
      <c r="BO258" s="2">
        <f>'(3) MB_Glaciers_R23p2-5.5km'!BO258</f>
        <v>6.713913894125384E-2</v>
      </c>
      <c r="BP258" s="2">
        <f>'(3) MB_Glaciers_R23p2-5.5km'!BP258</f>
        <v>6.713913894125384E-2</v>
      </c>
      <c r="BQ258" s="2">
        <f>'(3) MB_Glaciers_R23p2-5.5km'!BQ258</f>
        <v>6.713913894125384E-2</v>
      </c>
      <c r="BR258" s="2">
        <f>'(3) MB_Glaciers_R23p2-5.5km'!BR258</f>
        <v>6.713913894125384E-2</v>
      </c>
      <c r="BS258" s="2">
        <f>'(3) MB_Glaciers_R23p2-5.5km'!BS258</f>
        <v>6.713913894125384E-2</v>
      </c>
      <c r="BT258" s="2">
        <f>'(3) MB_Glaciers_R23p2-5.5km'!BT258</f>
        <v>6.713913894125384E-2</v>
      </c>
      <c r="BU258" s="2">
        <f>'(3) MB_Glaciers_R23p2-5.5km'!BU258</f>
        <v>6.713913894125384E-2</v>
      </c>
      <c r="BV258" s="2">
        <f>'(3) MB_Glaciers_R23p2-5.5km'!BV258</f>
        <v>6.713913894125384E-2</v>
      </c>
      <c r="BW258" s="2">
        <f>'(3) MB_Glaciers_R23p2-5.5km'!BW258</f>
        <v>6.713913894125384E-2</v>
      </c>
      <c r="BX258" s="2">
        <f>'(3) MB_Glaciers_R23p2-5.5km'!BX258</f>
        <v>6.713913894125384E-2</v>
      </c>
      <c r="BY258" s="2">
        <f>'(3) MB_Glaciers_R23p2-5.5km'!BY258</f>
        <v>6.713913894125384E-2</v>
      </c>
      <c r="BZ258" s="2">
        <f>'(3) MB_Glaciers_R23p2-5.5km'!BZ258</f>
        <v>6.713913894125384E-2</v>
      </c>
      <c r="CA258" s="2">
        <f>'(3) MB_Glaciers_R23p2-5.5km'!CA258</f>
        <v>6.713913894125384E-2</v>
      </c>
      <c r="CB258" s="2">
        <f>'(3) MB_Glaciers_R23p2-5.5km'!CB258</f>
        <v>6.713913894125384E-2</v>
      </c>
      <c r="CC258" s="2">
        <f>'(3) MB_Glaciers_R23p2-5.5km'!CC258</f>
        <v>6.713913894125384E-2</v>
      </c>
      <c r="CD258" s="2">
        <f>'(3) MB_Glaciers_R23p2-5.5km'!CD258</f>
        <v>6.713913894125384E-2</v>
      </c>
      <c r="CE258" s="2">
        <f>'(3) MB_Glaciers_R23p2-5.5km'!CE258</f>
        <v>6.713913894125384E-2</v>
      </c>
      <c r="CF258" s="2">
        <f>'(3) MB_Glaciers_R23p2-5.5km'!CF258</f>
        <v>6.713913894125384E-2</v>
      </c>
      <c r="CG258" s="2">
        <f>'(3) MB_Glaciers_R23p2-5.5km'!CG258</f>
        <v>6.713913894125384E-2</v>
      </c>
      <c r="CH258" s="2">
        <f>'(3) MB_Glaciers_R23p2-5.5km'!CH258</f>
        <v>6.713913894125384E-2</v>
      </c>
      <c r="CI258" s="2">
        <f>'(3) MB_Glaciers_R23p2-5.5km'!CI258</f>
        <v>6.713913894125384E-2</v>
      </c>
      <c r="CJ258" s="2">
        <f>'(3) MB_Glaciers_R23p2-5.5km'!CJ258</f>
        <v>6.713913894125384E-2</v>
      </c>
      <c r="CK258" s="2">
        <f>'(3) MB_Glaciers_R23p2-5.5km'!CK258</f>
        <v>6.713913894125384E-2</v>
      </c>
      <c r="CL258" s="2">
        <f>'(3) MB_Glaciers_R23p2-5.5km'!CL258</f>
        <v>6.713913894125384E-2</v>
      </c>
      <c r="CM258" s="2">
        <f>'(3) MB_Glaciers_R23p2-5.5km'!CM258</f>
        <v>6.713913894125384E-2</v>
      </c>
      <c r="CN258" s="2">
        <f>'(3) MB_Glaciers_R23p2-5.5km'!CN258</f>
        <v>6.713913894125384E-2</v>
      </c>
      <c r="CO258" s="2">
        <f>'(3) MB_Glaciers_R23p2-5.5km'!CO258</f>
        <v>6.713913894125384E-2</v>
      </c>
      <c r="CP258" s="2">
        <f>'(3) MB_Glaciers_R23p2-5.5km'!CP258</f>
        <v>6.713913894125384E-2</v>
      </c>
      <c r="CQ258" s="2">
        <f>'(3) MB_Glaciers_R23p2-5.5km'!CQ258</f>
        <v>6.713913894125384E-2</v>
      </c>
      <c r="CR258" s="2">
        <f>'(3) MB_Glaciers_R23p2-5.5km'!CR258</f>
        <v>6.713913894125384E-2</v>
      </c>
      <c r="CS258" s="2">
        <f>'(3) MB_Glaciers_R23p2-5.5km'!CS258</f>
        <v>6.713913894125384E-2</v>
      </c>
      <c r="CT258" s="2">
        <f>'(3) MB_Glaciers_R23p2-5.5km'!CT258</f>
        <v>6.713913894125384E-2</v>
      </c>
      <c r="CU258" s="2">
        <f>'(3) MB_Glaciers_R23p2-5.5km'!CU258</f>
        <v>6.713913894125384E-2</v>
      </c>
      <c r="CV258" s="2">
        <f>'(3) MB_Glaciers_R23p2-5.5km'!CV258</f>
        <v>6.713913894125384E-2</v>
      </c>
    </row>
    <row r="259" spans="1:100" x14ac:dyDescent="0.2">
      <c r="A259" s="169" t="s">
        <v>98</v>
      </c>
      <c r="B259" s="54" t="s">
        <v>177</v>
      </c>
      <c r="C259" s="170">
        <f>'(3) MB_Glaciers_R23p2-5.5km'!C259</f>
        <v>3.751028479999996E-2</v>
      </c>
      <c r="D259" s="170">
        <f>'(3) MB_Glaciers_R23p2-5.5km'!D259</f>
        <v>-0.36248971520000006</v>
      </c>
      <c r="E259" s="170">
        <f>'(3) MB_Glaciers_R23p2-5.5km'!E259</f>
        <v>-0.10248971520000005</v>
      </c>
      <c r="F259" s="170">
        <f>'(3) MB_Glaciers_R23p2-5.5km'!F259</f>
        <v>-1.2489715199999973E-2</v>
      </c>
      <c r="G259" s="170">
        <f>'(3) MB_Glaciers_R23p2-5.5km'!G259</f>
        <v>-0.4824897152</v>
      </c>
      <c r="H259" s="170">
        <f>'(3) MB_Glaciers_R23p2-5.5km'!H259</f>
        <v>-7.2489715200000027E-2</v>
      </c>
      <c r="I259" s="170">
        <f>'(3) MB_Glaciers_R23p2-5.5km'!I259</f>
        <v>-0.11248971520000006</v>
      </c>
      <c r="J259" s="170">
        <f>'(3) MB_Glaciers_R23p2-5.5km'!J259</f>
        <v>-0.13248971519999997</v>
      </c>
      <c r="K259" s="170">
        <f>'(3) MB_Glaciers_R23p2-5.5km'!K259</f>
        <v>-0.28248971519999999</v>
      </c>
      <c r="L259" s="170">
        <f>'(3) MB_Glaciers_R23p2-5.5km'!L259</f>
        <v>-0.49248971520000001</v>
      </c>
      <c r="M259" s="170">
        <f>'(3) MB_Glaciers_R23p2-5.5km'!M259</f>
        <v>-0.64248971519999998</v>
      </c>
      <c r="N259" s="170">
        <f>'(3) MB_Glaciers_R23p2-5.5km'!N259</f>
        <v>-0.50248971520000008</v>
      </c>
      <c r="O259" s="170">
        <f>'(3) MB_Glaciers_R23p2-5.5km'!O259</f>
        <v>-0.72248971520000005</v>
      </c>
      <c r="P259" s="170">
        <f>'(3) MB_Glaciers_R23p2-5.5km'!P259</f>
        <v>0.12751028480000004</v>
      </c>
      <c r="Q259" s="170">
        <f>'(3) MB_Glaciers_R23p2-5.5km'!Q259</f>
        <v>0.23751028479999992</v>
      </c>
      <c r="R259" s="170">
        <f>'(3) MB_Glaciers_R23p2-5.5km'!R259</f>
        <v>-0.32248971520000003</v>
      </c>
      <c r="S259" s="170">
        <f>'(3) MB_Glaciers_R23p2-5.5km'!S259</f>
        <v>-0.24713466000000006</v>
      </c>
      <c r="T259" s="170">
        <f>'(3) MB_Glaciers_R23p2-5.5km'!T259</f>
        <v>-0.58267211399999996</v>
      </c>
      <c r="U259" s="170">
        <f>'(3) MB_Glaciers_R23p2-5.5km'!U259</f>
        <v>-4.7317058799999923E-2</v>
      </c>
      <c r="V259" s="170">
        <f>'(3) MB_Glaciers_R23p2-5.5km'!V259</f>
        <v>-4.1962003599999909E-2</v>
      </c>
      <c r="W259" s="170">
        <f>'(3) MB_Glaciers_R23p2-5.5km'!W259</f>
        <v>-0.40749945759999995</v>
      </c>
      <c r="X259" s="170">
        <f>'(3) MB_Glaciers_R23p2-5.5km'!X259</f>
        <v>-0.51214440240000003</v>
      </c>
      <c r="Y259" s="170">
        <f>'(3) MB_Glaciers_R23p2-5.5km'!Y259</f>
        <v>-0.36703913759999984</v>
      </c>
      <c r="Z259" s="170">
        <f>'(3) MB_Glaciers_R23p2-5.5km'!Z259</f>
        <v>-0.60998700039999987</v>
      </c>
      <c r="AA259" s="170">
        <f>'(3) MB_Glaciers_R23p2-5.5km'!AA259</f>
        <v>-0.56303659999999989</v>
      </c>
      <c r="AB259" s="170">
        <f>'(3) MB_Glaciers_R23p2-5.5km'!AB259</f>
        <v>-0.38569509999999996</v>
      </c>
      <c r="AC259" s="170">
        <f>'(3) MB_Glaciers_R23p2-5.5km'!AC259</f>
        <v>-0.683417583</v>
      </c>
      <c r="AD259" s="170">
        <f>'(3) MB_Glaciers_R23p2-5.5km'!AD259</f>
        <v>-0.68338290000000002</v>
      </c>
      <c r="AE259" s="170">
        <f>'(3) MB_Glaciers_R23p2-5.5km'!AE259</f>
        <v>-0.59212853149999956</v>
      </c>
      <c r="AF259" s="170">
        <f>'(3) MB_Glaciers_R23p2-5.5km'!AF259</f>
        <v>-0.95900715759999977</v>
      </c>
      <c r="AG259" s="170">
        <f>'(3) MB_Glaciers_R23p2-5.5km'!AG259</f>
        <v>-0.69824160389999979</v>
      </c>
      <c r="AH259" s="170">
        <f>'(3) MB_Glaciers_R23p2-5.5km'!AH259</f>
        <v>-0.48221536129999976</v>
      </c>
      <c r="AI259" s="170">
        <f>'(3) MB_Glaciers_R23p2-5.5km'!AI259</f>
        <v>-1.0598756565999998</v>
      </c>
      <c r="AJ259" s="170">
        <f>'(3) MB_Glaciers_R23p2-5.5km'!AJ259</f>
        <v>-1.3028398736999998</v>
      </c>
      <c r="AK259" s="170">
        <f>'(3) MB_Glaciers_R23p2-5.5km'!AK259</f>
        <v>-1.279813565</v>
      </c>
      <c r="AL259" s="170">
        <f>'(3) MB_Glaciers_R23p2-5.5km'!AL259</f>
        <v>-0.92900636549999993</v>
      </c>
      <c r="AM259" s="170">
        <f>'(3) MB_Glaciers_R23p2-5.5km'!AM259</f>
        <v>-1.1578885129000001</v>
      </c>
      <c r="AN259" s="170">
        <f>'(3) MB_Glaciers_R23p2-5.5km'!AN259</f>
        <v>-0.96168808359999991</v>
      </c>
      <c r="AO259" s="170">
        <f>'(3) MB_Glaciers_R23p2-5.5km'!AO259</f>
        <v>-0.74450087489999972</v>
      </c>
      <c r="AP259" s="170">
        <f>'(3) MB_Glaciers_R23p2-5.5km'!AP259</f>
        <v>-1.0347834933</v>
      </c>
      <c r="AQ259" s="170">
        <f>'(3) MB_Glaciers_R23p2-5.5km'!AQ259</f>
        <v>-1.1620445234999999</v>
      </c>
      <c r="AR259" s="170">
        <f>'(3) MB_Glaciers_R23p2-5.5km'!AR259</f>
        <v>-0.67155720259999996</v>
      </c>
      <c r="AS259" s="170">
        <f>'(3) MB_Glaciers_R23p2-5.5km'!AS259</f>
        <v>-0.78302089799999963</v>
      </c>
      <c r="AT259" s="170">
        <f>'(3) MB_Glaciers_R23p2-5.5km'!AT259</f>
        <v>-1.2127692292999999</v>
      </c>
      <c r="AU259" s="170">
        <f>'(3) MB_Glaciers_R23p2-5.5km'!AU259</f>
        <v>-0.72977030589999992</v>
      </c>
      <c r="AV259" s="170">
        <f>AU259+'(3) MB_Glaciers_R23p2-5.5km'!AV259</f>
        <v>-1.9094263267999998</v>
      </c>
      <c r="AW259" s="2">
        <f>AV259+'(3) MB_Glaciers_R23p2-5.5km'!AW259</f>
        <v>-2.7862263467999995</v>
      </c>
      <c r="AX259" s="2"/>
      <c r="AZ259" s="2"/>
      <c r="BA259" s="2"/>
      <c r="BB259" s="2">
        <f>'(3) MB_Glaciers_R23p2-5.5km'!BB259</f>
        <v>0</v>
      </c>
      <c r="BC259" s="2">
        <f>'(3) MB_Glaciers_R23p2-5.5km'!BC259</f>
        <v>0</v>
      </c>
      <c r="BD259" s="2">
        <f>'(3) MB_Glaciers_R23p2-5.5km'!BD259</f>
        <v>1.3343401575720606</v>
      </c>
      <c r="BE259" s="2">
        <f>'(3) MB_Glaciers_R23p2-5.5km'!BE259</f>
        <v>1.3343401575720606</v>
      </c>
      <c r="BF259" s="2">
        <f>'(3) MB_Glaciers_R23p2-5.5km'!BF259</f>
        <v>1.3343401575720606</v>
      </c>
      <c r="BG259" s="2">
        <f>'(3) MB_Glaciers_R23p2-5.5km'!BG259</f>
        <v>1.3343401575720606</v>
      </c>
      <c r="BH259" s="2">
        <f>'(3) MB_Glaciers_R23p2-5.5km'!BH259</f>
        <v>1.3343401575720606</v>
      </c>
      <c r="BI259" s="2">
        <f>'(3) MB_Glaciers_R23p2-5.5km'!BI259</f>
        <v>1.3343401575720606</v>
      </c>
      <c r="BJ259" s="2">
        <f>'(3) MB_Glaciers_R23p2-5.5km'!BJ259</f>
        <v>1.3343401575720606</v>
      </c>
      <c r="BK259" s="2">
        <f>'(3) MB_Glaciers_R23p2-5.5km'!BK259</f>
        <v>1.3135865682109669</v>
      </c>
      <c r="BL259" s="2">
        <f>'(3) MB_Glaciers_R23p2-5.5km'!BL259</f>
        <v>1.1988318908567841</v>
      </c>
      <c r="BM259" s="2">
        <f>'(3) MB_Glaciers_R23p2-5.5km'!BM259</f>
        <v>1.088961299934708</v>
      </c>
      <c r="BN259" s="2">
        <f>'(3) MB_Glaciers_R23p2-5.5km'!BN259</f>
        <v>0.98519573140444927</v>
      </c>
      <c r="BO259" s="2">
        <f>'(3) MB_Glaciers_R23p2-5.5km'!BO259</f>
        <v>0.88631461261038325</v>
      </c>
      <c r="BP259" s="2">
        <f>'(3) MB_Glaciers_R23p2-5.5km'!BP259</f>
        <v>0.79353895533257257</v>
      </c>
      <c r="BQ259" s="2">
        <f>'(3) MB_Glaciers_R23p2-5.5km'!BQ259</f>
        <v>0.70320700931632707</v>
      </c>
      <c r="BR259" s="2">
        <f>'(3) MB_Glaciers_R23p2-5.5km'!BR259</f>
        <v>0.61898150804387253</v>
      </c>
      <c r="BS259" s="2">
        <f>'(3) MB_Glaciers_R23p2-5.5km'!BS259</f>
        <v>0.53842202679090401</v>
      </c>
      <c r="BT259" s="2">
        <f>'(3) MB_Glaciers_R23p2-5.5km'!BT259</f>
        <v>0.46012294668709702</v>
      </c>
      <c r="BU259" s="2">
        <f>'(3) MB_Glaciers_R23p2-5.5km'!BU259</f>
        <v>0.38789020415699682</v>
      </c>
      <c r="BV259" s="2">
        <f>'(3) MB_Glaciers_R23p2-5.5km'!BV259</f>
        <v>0.32204115764922059</v>
      </c>
      <c r="BW259" s="2">
        <f>'(3) MB_Glaciers_R23p2-5.5km'!BW259</f>
        <v>0.262917277545068</v>
      </c>
      <c r="BX259" s="2">
        <f>'(3) MB_Glaciers_R23p2-5.5km'!BX259</f>
        <v>0.21893577645990803</v>
      </c>
      <c r="BY259" s="2">
        <f>'(3) MB_Glaciers_R23p2-5.5km'!BY259</f>
        <v>0.19998555699191092</v>
      </c>
      <c r="BZ259" s="2">
        <f>'(3) MB_Glaciers_R23p2-5.5km'!BZ259</f>
        <v>0.21448241139348165</v>
      </c>
      <c r="CA259" s="2">
        <f>'(3) MB_Glaciers_R23p2-5.5km'!CA259</f>
        <v>0.22394514278793451</v>
      </c>
      <c r="CB259" s="2">
        <f>'(3) MB_Glaciers_R23p2-5.5km'!CB259</f>
        <v>0.17363772105177888</v>
      </c>
      <c r="CC259" s="2">
        <f>'(3) MB_Glaciers_R23p2-5.5km'!CC259</f>
        <v>0.1724760020142799</v>
      </c>
      <c r="CD259" s="2">
        <f>'(3) MB_Glaciers_R23p2-5.5km'!CD259</f>
        <v>0.1821536476963912</v>
      </c>
      <c r="CE259" s="2">
        <f>'(3) MB_Glaciers_R23p2-5.5km'!CE259</f>
        <v>0.18193937996231702</v>
      </c>
      <c r="CF259" s="2">
        <f>'(3) MB_Glaciers_R23p2-5.5km'!CF259</f>
        <v>0.17706903437835106</v>
      </c>
      <c r="CG259" s="2">
        <f>'(3) MB_Glaciers_R23p2-5.5km'!CG259</f>
        <v>0.16281513948001525</v>
      </c>
      <c r="CH259" s="2">
        <f>'(3) MB_Glaciers_R23p2-5.5km'!CH259</f>
        <v>0.1756698964559657</v>
      </c>
      <c r="CI259" s="2">
        <f>'(3) MB_Glaciers_R23p2-5.5km'!CI259</f>
        <v>0.20883056785847118</v>
      </c>
      <c r="CJ259" s="2">
        <f>'(3) MB_Glaciers_R23p2-5.5km'!CJ259</f>
        <v>0.22543088293331409</v>
      </c>
      <c r="CK259" s="2">
        <f>'(3) MB_Glaciers_R23p2-5.5km'!CK259</f>
        <v>0.26696191669859093</v>
      </c>
      <c r="CL259" s="2">
        <f>'(3) MB_Glaciers_R23p2-5.5km'!CL259</f>
        <v>0.25821569871305927</v>
      </c>
      <c r="CM259" s="2">
        <f>'(3) MB_Glaciers_R23p2-5.5km'!CM259</f>
        <v>0.22594315951789387</v>
      </c>
      <c r="CN259" s="2">
        <f>'(3) MB_Glaciers_R23p2-5.5km'!CN259</f>
        <v>0.22789978606713349</v>
      </c>
      <c r="CO259" s="2">
        <f>'(3) MB_Glaciers_R23p2-5.5km'!CO259</f>
        <v>0.23909169973123939</v>
      </c>
      <c r="CP259" s="2">
        <f>'(3) MB_Glaciers_R23p2-5.5km'!CP259</f>
        <v>0.23791421735960366</v>
      </c>
      <c r="CQ259" s="2">
        <f>'(3) MB_Glaciers_R23p2-5.5km'!CQ259</f>
        <v>0.24093235576590871</v>
      </c>
      <c r="CR259" s="2">
        <f>'(3) MB_Glaciers_R23p2-5.5km'!CR259</f>
        <v>0.21787620608170458</v>
      </c>
      <c r="CS259" s="2">
        <f>'(3) MB_Glaciers_R23p2-5.5km'!CS259</f>
        <v>0.20108845491925662</v>
      </c>
      <c r="CT259" s="2">
        <f>'(3) MB_Glaciers_R23p2-5.5km'!CT259</f>
        <v>0.22279929192720735</v>
      </c>
      <c r="CU259" s="2">
        <f>'(3) MB_Glaciers_R23p2-5.5km'!CU259</f>
        <v>0.21478733578406461</v>
      </c>
      <c r="CV259" s="2">
        <f>'(3) MB_Glaciers_R23p2-5.5km'!CV259</f>
        <v>0.21212381065353828</v>
      </c>
    </row>
    <row r="260" spans="1:100" x14ac:dyDescent="0.2">
      <c r="A260" s="169" t="s">
        <v>97</v>
      </c>
      <c r="B260" s="54" t="s">
        <v>177</v>
      </c>
      <c r="C260" s="170">
        <f>'(3) MB_Glaciers_R23p2-5.5km'!C260</f>
        <v>0.1502</v>
      </c>
      <c r="D260" s="170">
        <f>'(3) MB_Glaciers_R23p2-5.5km'!D260</f>
        <v>-0.26980000000000004</v>
      </c>
      <c r="E260" s="170">
        <f>'(3) MB_Glaciers_R23p2-5.5km'!E260</f>
        <v>0.11019999999999996</v>
      </c>
      <c r="F260" s="170">
        <f>'(3) MB_Glaciers_R23p2-5.5km'!F260</f>
        <v>0.14019999999999999</v>
      </c>
      <c r="G260" s="170">
        <f>'(3) MB_Glaciers_R23p2-5.5km'!G260</f>
        <v>-0.29980000000000007</v>
      </c>
      <c r="H260" s="170">
        <f>'(3) MB_Glaciers_R23p2-5.5km'!H260</f>
        <v>0.17020000000000002</v>
      </c>
      <c r="I260" s="170">
        <f>'(3) MB_Glaciers_R23p2-5.5km'!I260</f>
        <v>1.0199999999999987E-2</v>
      </c>
      <c r="J260" s="170">
        <f>'(3) MB_Glaciers_R23p2-5.5km'!J260</f>
        <v>0.11019999999999996</v>
      </c>
      <c r="K260" s="170">
        <f>'(3) MB_Glaciers_R23p2-5.5km'!K260</f>
        <v>-9.8000000000000309E-3</v>
      </c>
      <c r="L260" s="170">
        <f>'(3) MB_Glaciers_R23p2-5.5km'!L260</f>
        <v>-0.30980000000000008</v>
      </c>
      <c r="M260" s="170">
        <f>'(3) MB_Glaciers_R23p2-5.5km'!M260</f>
        <v>-0.38980000000000004</v>
      </c>
      <c r="N260" s="170">
        <f>'(3) MB_Glaciers_R23p2-5.5km'!N260</f>
        <v>-0.3498</v>
      </c>
      <c r="O260" s="170">
        <f>'(3) MB_Glaciers_R23p2-5.5km'!O260</f>
        <v>-0.56980000000000008</v>
      </c>
      <c r="P260" s="170">
        <f>'(3) MB_Glaciers_R23p2-5.5km'!P260</f>
        <v>0.44020000000000004</v>
      </c>
      <c r="Q260" s="170">
        <f>'(3) MB_Glaciers_R23p2-5.5km'!Q260</f>
        <v>0.59019999999999995</v>
      </c>
      <c r="R260" s="170">
        <f>'(3) MB_Glaciers_R23p2-5.5km'!R260</f>
        <v>-0.12980000000000003</v>
      </c>
      <c r="S260" s="170">
        <f>'(3) MB_Glaciers_R23p2-5.5km'!S260</f>
        <v>-2.9800000000000049E-2</v>
      </c>
      <c r="T260" s="170">
        <f>'(3) MB_Glaciers_R23p2-5.5km'!T260</f>
        <v>-0.38980000000000004</v>
      </c>
      <c r="U260" s="170">
        <f>'(3) MB_Glaciers_R23p2-5.5km'!U260</f>
        <v>0.12019999999999997</v>
      </c>
      <c r="V260" s="170">
        <f>'(3) MB_Glaciers_R23p2-5.5km'!V260</f>
        <v>0.13019999999999998</v>
      </c>
      <c r="W260" s="170">
        <f>'(3) MB_Glaciers_R23p2-5.5km'!W260</f>
        <v>-0.25980000000000003</v>
      </c>
      <c r="X260" s="170">
        <f>'(3) MB_Glaciers_R23p2-5.5km'!X260</f>
        <v>-0.35980000000000001</v>
      </c>
      <c r="Y260" s="170">
        <f>'(3) MB_Glaciers_R23p2-5.5km'!Y260</f>
        <v>-2.1002000000000076E-2</v>
      </c>
      <c r="Z260" s="170">
        <f>'(3) MB_Glaciers_R23p2-5.5km'!Z260</f>
        <v>-0.25220399999999998</v>
      </c>
      <c r="AA260" s="170">
        <f>'(3) MB_Glaciers_R23p2-5.5km'!AA260</f>
        <v>-0.14340600000000003</v>
      </c>
      <c r="AB260" s="170">
        <f>'(3) MB_Glaciers_R23p2-5.5km'!AB260</f>
        <v>-2.8275799999999962E-2</v>
      </c>
      <c r="AC260" s="170">
        <f>'(3) MB_Glaciers_R23p2-5.5km'!AC260</f>
        <v>-0.21516559999999996</v>
      </c>
      <c r="AD260" s="170">
        <f>'(3) MB_Glaciers_R23p2-5.5km'!AD260</f>
        <v>-0.13117560000000006</v>
      </c>
      <c r="AE260" s="170">
        <f>'(3) MB_Glaciers_R23p2-5.5km'!AE260</f>
        <v>-8.7185599999999974E-2</v>
      </c>
      <c r="AF260" s="170">
        <f>'(3) MB_Glaciers_R23p2-5.5km'!AF260</f>
        <v>-0.52319559999999998</v>
      </c>
      <c r="AG260" s="170">
        <f>'(3) MB_Glaciers_R23p2-5.5km'!AG260</f>
        <v>-3.3108800000000049E-2</v>
      </c>
      <c r="AH260" s="170">
        <f>'(3) MB_Glaciers_R23p2-5.5km'!AH260</f>
        <v>0.4778578</v>
      </c>
      <c r="AI260" s="170">
        <f>'(3) MB_Glaciers_R23p2-5.5km'!AI260</f>
        <v>2.8824399999999861E-2</v>
      </c>
      <c r="AJ260" s="170">
        <f>'(3) MB_Glaciers_R23p2-5.5km'!AJ260</f>
        <v>-0.3710888</v>
      </c>
      <c r="AK260" s="170">
        <f>'(3) MB_Glaciers_R23p2-5.5km'!AK260</f>
        <v>-0.35012220000000005</v>
      </c>
      <c r="AL260" s="170">
        <f>'(3) MB_Glaciers_R23p2-5.5km'!AL260</f>
        <v>-9.0035399999999877E-2</v>
      </c>
      <c r="AM260" s="170">
        <f>'(3) MB_Glaciers_R23p2-5.5km'!AM260</f>
        <v>-0.3675446</v>
      </c>
      <c r="AN260" s="170">
        <f>'(3) MB_Glaciers_R23p2-5.5km'!AN260</f>
        <v>-0.28505380000000002</v>
      </c>
      <c r="AO260" s="170">
        <f>'(3) MB_Glaciers_R23p2-5.5km'!AO260</f>
        <v>-2.563000000000093E-3</v>
      </c>
      <c r="AP260" s="170">
        <f>'(3) MB_Glaciers_R23p2-5.5km'!AP260</f>
        <v>-0.37206720000000004</v>
      </c>
      <c r="AQ260" s="170">
        <f>'(3) MB_Glaciers_R23p2-5.5km'!AQ260</f>
        <v>-0.6923026000000001</v>
      </c>
      <c r="AR260" s="170">
        <f>'(3) MB_Glaciers_R23p2-5.5km'!AR260</f>
        <v>-0.28198040000000002</v>
      </c>
      <c r="AS260" s="170">
        <f>'(3) MB_Glaciers_R23p2-5.5km'!AS260</f>
        <v>0.10216999999999998</v>
      </c>
      <c r="AT260" s="170">
        <f>'(3) MB_Glaciers_R23p2-5.5km'!AT260</f>
        <v>-0.48918060000000002</v>
      </c>
      <c r="AU260" s="170">
        <f>'(3) MB_Glaciers_R23p2-5.5km'!AU260</f>
        <v>0.12785780000000002</v>
      </c>
      <c r="AV260" s="170">
        <f>AU260+'(3) MB_Glaciers_R23p2-5.5km'!AV260</f>
        <v>-0.18419760000000007</v>
      </c>
      <c r="AW260" s="2">
        <f>AV260+'(3) MB_Glaciers_R23p2-5.5km'!AW260</f>
        <v>-0.26346500000000006</v>
      </c>
      <c r="AX260" s="2"/>
      <c r="AZ260" s="2"/>
      <c r="BA260" s="2"/>
      <c r="BB260" s="2">
        <f>'(3) MB_Glaciers_R23p2-5.5km'!BB260</f>
        <v>0</v>
      </c>
      <c r="BC260" s="2">
        <f>'(3) MB_Glaciers_R23p2-5.5km'!BC260</f>
        <v>0</v>
      </c>
      <c r="BD260" s="2">
        <f>'(3) MB_Glaciers_R23p2-5.5km'!BD260</f>
        <v>1.0341508694392676</v>
      </c>
      <c r="BE260" s="2">
        <f>'(3) MB_Glaciers_R23p2-5.5km'!BE260</f>
        <v>1.0341508694392676</v>
      </c>
      <c r="BF260" s="2">
        <f>'(3) MB_Glaciers_R23p2-5.5km'!BF260</f>
        <v>1.0341508694392676</v>
      </c>
      <c r="BG260" s="2">
        <f>'(3) MB_Glaciers_R23p2-5.5km'!BG260</f>
        <v>1.0341508694392676</v>
      </c>
      <c r="BH260" s="2">
        <f>'(3) MB_Glaciers_R23p2-5.5km'!BH260</f>
        <v>1.0341508694392676</v>
      </c>
      <c r="BI260" s="2">
        <f>'(3) MB_Glaciers_R23p2-5.5km'!BI260</f>
        <v>1.0341508694392676</v>
      </c>
      <c r="BJ260" s="2">
        <f>'(3) MB_Glaciers_R23p2-5.5km'!BJ260</f>
        <v>1.0341508694392676</v>
      </c>
      <c r="BK260" s="2">
        <f>'(3) MB_Glaciers_R23p2-5.5km'!BK260</f>
        <v>1.0341508694392676</v>
      </c>
      <c r="BL260" s="2">
        <f>'(3) MB_Glaciers_R23p2-5.5km'!BL260</f>
        <v>1.0341508694392676</v>
      </c>
      <c r="BM260" s="2">
        <f>'(3) MB_Glaciers_R23p2-5.5km'!BM260</f>
        <v>1.0341508694392676</v>
      </c>
      <c r="BN260" s="2">
        <f>'(3) MB_Glaciers_R23p2-5.5km'!BN260</f>
        <v>1.0341508694392676</v>
      </c>
      <c r="BO260" s="2">
        <f>'(3) MB_Glaciers_R23p2-5.5km'!BO260</f>
        <v>1.0341508694392676</v>
      </c>
      <c r="BP260" s="2">
        <f>'(3) MB_Glaciers_R23p2-5.5km'!BP260</f>
        <v>1.0341508694392676</v>
      </c>
      <c r="BQ260" s="2">
        <f>'(3) MB_Glaciers_R23p2-5.5km'!BQ260</f>
        <v>1.0054521948489301</v>
      </c>
      <c r="BR260" s="2">
        <f>'(3) MB_Glaciers_R23p2-5.5km'!BR260</f>
        <v>0.97764529967404878</v>
      </c>
      <c r="BS260" s="2">
        <f>'(3) MB_Glaciers_R23p2-5.5km'!BS260</f>
        <v>0.95333391802227641</v>
      </c>
      <c r="BT260" s="2">
        <f>'(3) MB_Glaciers_R23p2-5.5km'!BT260</f>
        <v>0.93424614408139794</v>
      </c>
      <c r="BU260" s="2">
        <f>'(3) MB_Glaciers_R23p2-5.5km'!BU260</f>
        <v>0.91950558783215619</v>
      </c>
      <c r="BV260" s="2">
        <f>'(3) MB_Glaciers_R23p2-5.5km'!BV260</f>
        <v>0.90910553466140576</v>
      </c>
      <c r="BW260" s="2">
        <f>'(3) MB_Glaciers_R23p2-5.5km'!BW260</f>
        <v>0.90130835405160348</v>
      </c>
      <c r="BX260" s="2">
        <f>'(3) MB_Glaciers_R23p2-5.5km'!BX260</f>
        <v>0.8978437497179772</v>
      </c>
      <c r="BY260" s="2">
        <f>'(3) MB_Glaciers_R23p2-5.5km'!BY260</f>
        <v>0.89611163753081435</v>
      </c>
      <c r="BZ260" s="2">
        <f>'(3) MB_Glaciers_R23p2-5.5km'!BZ260</f>
        <v>0.89530342698418619</v>
      </c>
      <c r="CA260" s="2">
        <f>'(3) MB_Glaciers_R23p2-5.5km'!CA260</f>
        <v>0.89363142219428415</v>
      </c>
      <c r="CB260" s="2">
        <f>'(3) MB_Glaciers_R23p2-5.5km'!CB260</f>
        <v>0.49253025011629215</v>
      </c>
      <c r="CC260" s="2">
        <f>'(3) MB_Glaciers_R23p2-5.5km'!CC260</f>
        <v>0.70518719159929166</v>
      </c>
      <c r="CD260" s="2">
        <f>'(3) MB_Glaciers_R23p2-5.5km'!CD260</f>
        <v>0.69658553084794317</v>
      </c>
      <c r="CE260" s="2">
        <f>'(3) MB_Glaciers_R23p2-5.5km'!CE260</f>
        <v>0.68959825166407185</v>
      </c>
      <c r="CF260" s="2">
        <f>'(3) MB_Glaciers_R23p2-5.5km'!CF260</f>
        <v>0.67925272494987921</v>
      </c>
      <c r="CG260" s="2">
        <f>'(3) MB_Glaciers_R23p2-5.5km'!CG260</f>
        <v>0.51330564140867863</v>
      </c>
      <c r="CH260" s="2">
        <f>'(3) MB_Glaciers_R23p2-5.5km'!CH260</f>
        <v>0.52031395336274056</v>
      </c>
      <c r="CI260" s="2">
        <f>'(3) MB_Glaciers_R23p2-5.5km'!CI260</f>
        <v>0.52802109933528696</v>
      </c>
      <c r="CJ260" s="2">
        <f>'(3) MB_Glaciers_R23p2-5.5km'!CJ260</f>
        <v>0.53743861113372227</v>
      </c>
      <c r="CK260" s="2">
        <f>'(3) MB_Glaciers_R23p2-5.5km'!CK260</f>
        <v>0.54037820654867963</v>
      </c>
      <c r="CL260" s="2">
        <f>'(3) MB_Glaciers_R23p2-5.5km'!CL260</f>
        <v>0.54486518349152913</v>
      </c>
      <c r="CM260" s="2">
        <f>'(3) MB_Glaciers_R23p2-5.5km'!CM260</f>
        <v>0.33019301195513112</v>
      </c>
      <c r="CN260" s="2">
        <f>'(3) MB_Glaciers_R23p2-5.5km'!CN260</f>
        <v>0.3444738676792537</v>
      </c>
      <c r="CO260" s="2">
        <f>'(3) MB_Glaciers_R23p2-5.5km'!CO260</f>
        <v>0.35768707343743422</v>
      </c>
      <c r="CP260" s="2">
        <f>'(3) MB_Glaciers_R23p2-5.5km'!CP260</f>
        <v>0.39646157173218471</v>
      </c>
      <c r="CQ260" s="2">
        <f>'(3) MB_Glaciers_R23p2-5.5km'!CQ260</f>
        <v>0.87520682131739203</v>
      </c>
      <c r="CR260" s="2">
        <f>'(3) MB_Glaciers_R23p2-5.5km'!CR260</f>
        <v>0.84605646749516283</v>
      </c>
      <c r="CS260" s="2">
        <f>'(3) MB_Glaciers_R23p2-5.5km'!CS260</f>
        <v>0.71336004377267492</v>
      </c>
      <c r="CT260" s="2">
        <f>'(3) MB_Glaciers_R23p2-5.5km'!CT260</f>
        <v>0.5166932106751202</v>
      </c>
      <c r="CU260" s="2">
        <f>'(3) MB_Glaciers_R23p2-5.5km'!CU260</f>
        <v>0.50603705641115015</v>
      </c>
      <c r="CV260" s="2">
        <f>'(3) MB_Glaciers_R23p2-5.5km'!CV260</f>
        <v>0.51878383177369747</v>
      </c>
    </row>
    <row r="261" spans="1:100" x14ac:dyDescent="0.2">
      <c r="A261" s="169" t="s">
        <v>96</v>
      </c>
      <c r="B261" s="54" t="s">
        <v>177</v>
      </c>
      <c r="C261" s="170">
        <f>'(3) MB_Glaciers_R23p2-5.5km'!C261</f>
        <v>0.17859999999999998</v>
      </c>
      <c r="D261" s="170">
        <f>'(3) MB_Glaciers_R23p2-5.5km'!D261</f>
        <v>-0.22140000000000004</v>
      </c>
      <c r="E261" s="170">
        <f>'(3) MB_Glaciers_R23p2-5.5km'!E261</f>
        <v>0.13859999999999995</v>
      </c>
      <c r="F261" s="170">
        <f>'(3) MB_Glaciers_R23p2-5.5km'!F261</f>
        <v>0.28860000000000008</v>
      </c>
      <c r="G261" s="170">
        <f>'(3) MB_Glaciers_R23p2-5.5km'!G261</f>
        <v>-0.26139999999999997</v>
      </c>
      <c r="H261" s="170">
        <f>'(3) MB_Glaciers_R23p2-5.5km'!H261</f>
        <v>0.24860000000000004</v>
      </c>
      <c r="I261" s="170">
        <f>'(3) MB_Glaciers_R23p2-5.5km'!I261</f>
        <v>0.18859999999999999</v>
      </c>
      <c r="J261" s="170">
        <f>'(3) MB_Glaciers_R23p2-5.5km'!J261</f>
        <v>0.11860000000000004</v>
      </c>
      <c r="K261" s="170">
        <f>'(3) MB_Glaciers_R23p2-5.5km'!K261</f>
        <v>-8.1400000000000028E-2</v>
      </c>
      <c r="L261" s="170">
        <f>'(3) MB_Glaciers_R23p2-5.5km'!L261</f>
        <v>-0.33140000000000003</v>
      </c>
      <c r="M261" s="170">
        <f>'(3) MB_Glaciers_R23p2-5.5km'!M261</f>
        <v>-0.45140000000000002</v>
      </c>
      <c r="N261" s="170">
        <f>'(3) MB_Glaciers_R23p2-5.5km'!N261</f>
        <v>-0.37140000000000001</v>
      </c>
      <c r="O261" s="170">
        <f>'(3) MB_Glaciers_R23p2-5.5km'!O261</f>
        <v>-0.68140000000000001</v>
      </c>
      <c r="P261" s="170">
        <f>'(3) MB_Glaciers_R23p2-5.5km'!P261</f>
        <v>0.36859999999999993</v>
      </c>
      <c r="Q261" s="170">
        <f>'(3) MB_Glaciers_R23p2-5.5km'!Q261</f>
        <v>0.45860000000000001</v>
      </c>
      <c r="R261" s="170">
        <f>'(3) MB_Glaciers_R23p2-5.5km'!R261</f>
        <v>-0.18140000000000001</v>
      </c>
      <c r="S261" s="170">
        <f>'(3) MB_Glaciers_R23p2-5.5km'!S261</f>
        <v>-4.1399999999999992E-2</v>
      </c>
      <c r="T261" s="170">
        <f>'(3) MB_Glaciers_R23p2-5.5km'!T261</f>
        <v>-0.60140000000000005</v>
      </c>
      <c r="U261" s="170">
        <f>'(3) MB_Glaciers_R23p2-5.5km'!U261</f>
        <v>4.8599999999999977E-2</v>
      </c>
      <c r="V261" s="170">
        <f>'(3) MB_Glaciers_R23p2-5.5km'!V261</f>
        <v>0.10860000000000003</v>
      </c>
      <c r="W261" s="170">
        <f>'(3) MB_Glaciers_R23p2-5.5km'!W261</f>
        <v>-0.45140000000000002</v>
      </c>
      <c r="X261" s="170">
        <f>'(3) MB_Glaciers_R23p2-5.5km'!X261</f>
        <v>-0.48139999999999999</v>
      </c>
      <c r="Y261" s="170">
        <f>'(3) MB_Glaciers_R23p2-5.5km'!Y261</f>
        <v>-0.25139999999999996</v>
      </c>
      <c r="Z261" s="170">
        <f>'(3) MB_Glaciers_R23p2-5.5km'!Z261</f>
        <v>-0.29139999999999999</v>
      </c>
      <c r="AA261" s="170">
        <f>'(3) MB_Glaciers_R23p2-5.5km'!AA261</f>
        <v>-0.22140000000000004</v>
      </c>
      <c r="AB261" s="170">
        <f>'(3) MB_Glaciers_R23p2-5.5km'!AB261</f>
        <v>-0.19140000000000001</v>
      </c>
      <c r="AC261" s="170">
        <f>'(3) MB_Glaciers_R23p2-5.5km'!AC261</f>
        <v>-0.56140000000000001</v>
      </c>
      <c r="AD261" s="170">
        <f>'(3) MB_Glaciers_R23p2-5.5km'!AD261</f>
        <v>-0.44140000000000001</v>
      </c>
      <c r="AE261" s="170">
        <f>'(3) MB_Glaciers_R23p2-5.5km'!AE261</f>
        <v>-0.37140000000000001</v>
      </c>
      <c r="AF261" s="170">
        <f>'(3) MB_Glaciers_R23p2-5.5km'!AF261</f>
        <v>-0.8014</v>
      </c>
      <c r="AG261" s="170">
        <f>'(3) MB_Glaciers_R23p2-5.5km'!AG261</f>
        <v>-0.31140000000000001</v>
      </c>
      <c r="AH261" s="170">
        <f>'(3) MB_Glaciers_R23p2-5.5km'!AH261</f>
        <v>0.29860000000000009</v>
      </c>
      <c r="AI261" s="170">
        <f>'(3) MB_Glaciers_R23p2-5.5km'!AI261</f>
        <v>-0.35139999999999999</v>
      </c>
      <c r="AJ261" s="170">
        <f>'(3) MB_Glaciers_R23p2-5.5km'!AJ261</f>
        <v>-0.56140000000000001</v>
      </c>
      <c r="AK261" s="170">
        <f>'(3) MB_Glaciers_R23p2-5.5km'!AK261</f>
        <v>-0.65139999999999998</v>
      </c>
      <c r="AL261" s="170">
        <f>'(3) MB_Glaciers_R23p2-5.5km'!AL261</f>
        <v>-0.20140000000000002</v>
      </c>
      <c r="AM261" s="170">
        <f>'(3) MB_Glaciers_R23p2-5.5km'!AM261</f>
        <v>-0.47139999999999999</v>
      </c>
      <c r="AN261" s="170">
        <f>'(3) MB_Glaciers_R23p2-5.5km'!AN261</f>
        <v>-0.40140000000000003</v>
      </c>
      <c r="AO261" s="170">
        <f>'(3) MB_Glaciers_R23p2-5.5km'!AO261</f>
        <v>-0.1714</v>
      </c>
      <c r="AP261" s="170">
        <f>'(3) MB_Glaciers_R23p2-5.5km'!AP261</f>
        <v>-0.53139999999999998</v>
      </c>
      <c r="AQ261" s="170">
        <f>'(3) MB_Glaciers_R23p2-5.5km'!AQ261</f>
        <v>-0.64139999999999997</v>
      </c>
      <c r="AR261" s="170">
        <f>'(3) MB_Glaciers_R23p2-5.5km'!AR261</f>
        <v>-0.1714</v>
      </c>
      <c r="AS261" s="170">
        <f>'(3) MB_Glaciers_R23p2-5.5km'!AS261</f>
        <v>-4.1399999999999992E-2</v>
      </c>
      <c r="AT261" s="170">
        <f>'(3) MB_Glaciers_R23p2-5.5km'!AT261</f>
        <v>-0.74140000000000006</v>
      </c>
      <c r="AU261" s="170">
        <f>'(3) MB_Glaciers_R23p2-5.5km'!AU261</f>
        <v>-0.16139999999999999</v>
      </c>
      <c r="AV261" s="170">
        <f>AU261+'(3) MB_Glaciers_R23p2-5.5km'!AV261</f>
        <v>-0.78279999999999994</v>
      </c>
      <c r="AW261" s="2">
        <f>AV261+'(3) MB_Glaciers_R23p2-5.5km'!AW261</f>
        <v>-1.0842000000000001</v>
      </c>
      <c r="AX261" s="2"/>
      <c r="AZ261" s="2"/>
      <c r="BA261" s="2"/>
      <c r="BB261" s="2">
        <f>'(3) MB_Glaciers_R23p2-5.5km'!BB261</f>
        <v>0</v>
      </c>
      <c r="BC261" s="2">
        <f>'(3) MB_Glaciers_R23p2-5.5km'!BC261</f>
        <v>0</v>
      </c>
      <c r="BD261" s="2">
        <f>'(3) MB_Glaciers_R23p2-5.5km'!BD261</f>
        <v>0.25237942635757399</v>
      </c>
      <c r="BE261" s="2">
        <f>'(3) MB_Glaciers_R23p2-5.5km'!BE261</f>
        <v>0.25237942635757399</v>
      </c>
      <c r="BF261" s="2">
        <f>'(3) MB_Glaciers_R23p2-5.5km'!BF261</f>
        <v>0.25237942635757399</v>
      </c>
      <c r="BG261" s="2">
        <f>'(3) MB_Glaciers_R23p2-5.5km'!BG261</f>
        <v>0.25237942635757399</v>
      </c>
      <c r="BH261" s="2">
        <f>'(3) MB_Glaciers_R23p2-5.5km'!BH261</f>
        <v>0.25237942635757399</v>
      </c>
      <c r="BI261" s="2">
        <f>'(3) MB_Glaciers_R23p2-5.5km'!BI261</f>
        <v>0.25237942635757399</v>
      </c>
      <c r="BJ261" s="2">
        <f>'(3) MB_Glaciers_R23p2-5.5km'!BJ261</f>
        <v>0.25237942635757399</v>
      </c>
      <c r="BK261" s="2">
        <f>'(3) MB_Glaciers_R23p2-5.5km'!BK261</f>
        <v>0.25237942635757399</v>
      </c>
      <c r="BL261" s="2">
        <f>'(3) MB_Glaciers_R23p2-5.5km'!BL261</f>
        <v>0.25237942635757399</v>
      </c>
      <c r="BM261" s="2">
        <f>'(3) MB_Glaciers_R23p2-5.5km'!BM261</f>
        <v>0.25237942635757399</v>
      </c>
      <c r="BN261" s="2">
        <f>'(3) MB_Glaciers_R23p2-5.5km'!BN261</f>
        <v>0.25237942635757399</v>
      </c>
      <c r="BO261" s="2">
        <f>'(3) MB_Glaciers_R23p2-5.5km'!BO261</f>
        <v>0.25237942635757399</v>
      </c>
      <c r="BP261" s="2">
        <f>'(3) MB_Glaciers_R23p2-5.5km'!BP261</f>
        <v>0.25237942635757399</v>
      </c>
      <c r="BQ261" s="2">
        <f>'(3) MB_Glaciers_R23p2-5.5km'!BQ261</f>
        <v>0.25237942635757399</v>
      </c>
      <c r="BR261" s="2">
        <f>'(3) MB_Glaciers_R23p2-5.5km'!BR261</f>
        <v>0.25237942635757399</v>
      </c>
      <c r="BS261" s="2">
        <f>'(3) MB_Glaciers_R23p2-5.5km'!BS261</f>
        <v>0.25237942635757399</v>
      </c>
      <c r="BT261" s="2">
        <f>'(3) MB_Glaciers_R23p2-5.5km'!BT261</f>
        <v>0.25237942635757399</v>
      </c>
      <c r="BU261" s="2">
        <f>'(3) MB_Glaciers_R23p2-5.5km'!BU261</f>
        <v>0.25237942635757399</v>
      </c>
      <c r="BV261" s="2">
        <f>'(3) MB_Glaciers_R23p2-5.5km'!BV261</f>
        <v>0.25237942635757399</v>
      </c>
      <c r="BW261" s="2">
        <f>'(3) MB_Glaciers_R23p2-5.5km'!BW261</f>
        <v>0.25237942635757399</v>
      </c>
      <c r="BX261" s="2">
        <f>'(3) MB_Glaciers_R23p2-5.5km'!BX261</f>
        <v>0.25237942635757399</v>
      </c>
      <c r="BY261" s="2">
        <f>'(3) MB_Glaciers_R23p2-5.5km'!BY261</f>
        <v>0.25237942635757399</v>
      </c>
      <c r="BZ261" s="2">
        <f>'(3) MB_Glaciers_R23p2-5.5km'!BZ261</f>
        <v>0.25237942635757399</v>
      </c>
      <c r="CA261" s="2">
        <f>'(3) MB_Glaciers_R23p2-5.5km'!CA261</f>
        <v>0.25237942635757399</v>
      </c>
      <c r="CB261" s="2">
        <f>'(3) MB_Glaciers_R23p2-5.5km'!CB261</f>
        <v>0.25237942635757399</v>
      </c>
      <c r="CC261" s="2">
        <f>'(3) MB_Glaciers_R23p2-5.5km'!CC261</f>
        <v>0.25237942635757399</v>
      </c>
      <c r="CD261" s="2">
        <f>'(3) MB_Glaciers_R23p2-5.5km'!CD261</f>
        <v>0.25237942635757399</v>
      </c>
      <c r="CE261" s="2">
        <f>'(3) MB_Glaciers_R23p2-5.5km'!CE261</f>
        <v>0.25237942635757399</v>
      </c>
      <c r="CF261" s="2">
        <f>'(3) MB_Glaciers_R23p2-5.5km'!CF261</f>
        <v>0.25237942635757399</v>
      </c>
      <c r="CG261" s="2">
        <f>'(3) MB_Glaciers_R23p2-5.5km'!CG261</f>
        <v>0.25237942635757399</v>
      </c>
      <c r="CH261" s="2">
        <f>'(3) MB_Glaciers_R23p2-5.5km'!CH261</f>
        <v>0.25237942635757399</v>
      </c>
      <c r="CI261" s="2">
        <f>'(3) MB_Glaciers_R23p2-5.5km'!CI261</f>
        <v>0.25237942635757399</v>
      </c>
      <c r="CJ261" s="2">
        <f>'(3) MB_Glaciers_R23p2-5.5km'!CJ261</f>
        <v>0.25237942635757399</v>
      </c>
      <c r="CK261" s="2">
        <f>'(3) MB_Glaciers_R23p2-5.5km'!CK261</f>
        <v>0.25237942635757399</v>
      </c>
      <c r="CL261" s="2">
        <f>'(3) MB_Glaciers_R23p2-5.5km'!CL261</f>
        <v>0.25237942635757399</v>
      </c>
      <c r="CM261" s="2">
        <f>'(3) MB_Glaciers_R23p2-5.5km'!CM261</f>
        <v>0.25237942635757399</v>
      </c>
      <c r="CN261" s="2">
        <f>'(3) MB_Glaciers_R23p2-5.5km'!CN261</f>
        <v>0.25237942635757399</v>
      </c>
      <c r="CO261" s="2">
        <f>'(3) MB_Glaciers_R23p2-5.5km'!CO261</f>
        <v>0.25237942635757399</v>
      </c>
      <c r="CP261" s="2">
        <f>'(3) MB_Glaciers_R23p2-5.5km'!CP261</f>
        <v>0.25237942635757399</v>
      </c>
      <c r="CQ261" s="2">
        <f>'(3) MB_Glaciers_R23p2-5.5km'!CQ261</f>
        <v>0.25237942635757399</v>
      </c>
      <c r="CR261" s="2">
        <f>'(3) MB_Glaciers_R23p2-5.5km'!CR261</f>
        <v>0.25237942635757399</v>
      </c>
      <c r="CS261" s="2">
        <f>'(3) MB_Glaciers_R23p2-5.5km'!CS261</f>
        <v>0.25237942635757399</v>
      </c>
      <c r="CT261" s="2">
        <f>'(3) MB_Glaciers_R23p2-5.5km'!CT261</f>
        <v>0.25237942635757399</v>
      </c>
      <c r="CU261" s="2">
        <f>'(3) MB_Glaciers_R23p2-5.5km'!CU261</f>
        <v>0.25237942635757399</v>
      </c>
      <c r="CV261" s="2">
        <f>'(3) MB_Glaciers_R23p2-5.5km'!CV261</f>
        <v>0.25237942635757399</v>
      </c>
    </row>
    <row r="262" spans="1:100" x14ac:dyDescent="0.2">
      <c r="A262" s="169" t="s">
        <v>104</v>
      </c>
      <c r="B262" s="54" t="s">
        <v>177</v>
      </c>
      <c r="C262" s="170">
        <f>'(3) MB_Glaciers_R23p2-5.5km'!C262</f>
        <v>0.38707999999999998</v>
      </c>
      <c r="D262" s="170">
        <f>'(3) MB_Glaciers_R23p2-5.5km'!D262</f>
        <v>-5.2919999999999967E-2</v>
      </c>
      <c r="E262" s="170">
        <f>'(3) MB_Glaciers_R23p2-5.5km'!E262</f>
        <v>0.30708000000000002</v>
      </c>
      <c r="F262" s="170">
        <f>'(3) MB_Glaciers_R23p2-5.5km'!F262</f>
        <v>0.41708000000000001</v>
      </c>
      <c r="G262" s="170">
        <f>'(3) MB_Glaciers_R23p2-5.5km'!G262</f>
        <v>-8.2919999999999994E-2</v>
      </c>
      <c r="H262" s="170">
        <f>'(3) MB_Glaciers_R23p2-5.5km'!H262</f>
        <v>0.30708000000000002</v>
      </c>
      <c r="I262" s="170">
        <f>'(3) MB_Glaciers_R23p2-5.5km'!I262</f>
        <v>0.24707999999999997</v>
      </c>
      <c r="J262" s="170">
        <f>'(3) MB_Glaciers_R23p2-5.5km'!J262</f>
        <v>0.31708000000000003</v>
      </c>
      <c r="K262" s="170">
        <f>'(3) MB_Glaciers_R23p2-5.5km'!K262</f>
        <v>0.17708000000000002</v>
      </c>
      <c r="L262" s="170">
        <f>'(3) MB_Glaciers_R23p2-5.5km'!L262</f>
        <v>-0.10291999999999998</v>
      </c>
      <c r="M262" s="170">
        <f>'(3) MB_Glaciers_R23p2-5.5km'!M262</f>
        <v>-0.14291999999999999</v>
      </c>
      <c r="N262" s="170">
        <f>'(3) MB_Glaciers_R23p2-5.5km'!N262</f>
        <v>-0.16291999999999998</v>
      </c>
      <c r="O262" s="170">
        <f>'(3) MB_Glaciers_R23p2-5.5km'!O262</f>
        <v>-0.41291999999999995</v>
      </c>
      <c r="P262" s="170">
        <f>'(3) MB_Glaciers_R23p2-5.5km'!P262</f>
        <v>0.59708000000000006</v>
      </c>
      <c r="Q262" s="170">
        <f>'(3) MB_Glaciers_R23p2-5.5km'!Q262</f>
        <v>0.80707999999999991</v>
      </c>
      <c r="R262" s="170">
        <f>'(3) MB_Glaciers_R23p2-5.5km'!R262</f>
        <v>9.708E-2</v>
      </c>
      <c r="S262" s="170">
        <f>'(3) MB_Glaciers_R23p2-5.5km'!S262</f>
        <v>0.15708</v>
      </c>
      <c r="T262" s="170">
        <f>'(3) MB_Glaciers_R23p2-5.5km'!T262</f>
        <v>-0.20291999999999999</v>
      </c>
      <c r="U262" s="170">
        <f>'(3) MB_Glaciers_R23p2-5.5km'!U262</f>
        <v>0.33708000000000005</v>
      </c>
      <c r="V262" s="170">
        <f>'(3) MB_Glaciers_R23p2-5.5km'!V262</f>
        <v>0.27707999999999999</v>
      </c>
      <c r="W262" s="170">
        <f>'(3) MB_Glaciers_R23p2-5.5km'!W262</f>
        <v>-2.9199999999999782E-3</v>
      </c>
      <c r="X262" s="170">
        <f>'(3) MB_Glaciers_R23p2-5.5km'!X262</f>
        <v>-0.16291999999999998</v>
      </c>
      <c r="Y262" s="170">
        <f>'(3) MB_Glaciers_R23p2-5.5km'!Y262</f>
        <v>2.8539999999999954E-2</v>
      </c>
      <c r="Z262" s="170">
        <f>'(3) MB_Glaciers_R23p2-5.5km'!Z262</f>
        <v>-0.21000000000000002</v>
      </c>
      <c r="AA262" s="170">
        <f>'(3) MB_Glaciers_R23p2-5.5km'!AA262</f>
        <v>-0.21854000000000001</v>
      </c>
      <c r="AB262" s="170">
        <f>'(3) MB_Glaciers_R23p2-5.5km'!AB262</f>
        <v>-3.0000000000000027E-2</v>
      </c>
      <c r="AC262" s="170">
        <f>'(3) MB_Glaciers_R23p2-5.5km'!AC262</f>
        <v>-0.23091999999999999</v>
      </c>
      <c r="AD262" s="170">
        <f>'(3) MB_Glaciers_R23p2-5.5km'!AD262</f>
        <v>-0.15184000000000003</v>
      </c>
      <c r="AE262" s="170">
        <f>'(3) MB_Glaciers_R23p2-5.5km'!AE262</f>
        <v>-0.19321999999999995</v>
      </c>
      <c r="AF262" s="170">
        <f>'(3) MB_Glaciers_R23p2-5.5km'!AF262</f>
        <v>-0.52707999999999999</v>
      </c>
      <c r="AG262" s="170">
        <f>'(3) MB_Glaciers_R23p2-5.5km'!AG262</f>
        <v>-0.12484000000000006</v>
      </c>
      <c r="AH262" s="170">
        <f>'(3) MB_Glaciers_R23p2-5.5km'!AH262</f>
        <v>0.33779999999999993</v>
      </c>
      <c r="AI262" s="170">
        <f>'(3) MB_Glaciers_R23p2-5.5km'!AI262</f>
        <v>-0.11002000000000001</v>
      </c>
      <c r="AJ262" s="170">
        <f>'(3) MB_Glaciers_R23p2-5.5km'!AJ262</f>
        <v>-0.57454000000000005</v>
      </c>
      <c r="AK262" s="170">
        <f>'(3) MB_Glaciers_R23p2-5.5km'!AK262</f>
        <v>-0.29447999999999996</v>
      </c>
      <c r="AL262" s="170">
        <f>'(3) MB_Glaciers_R23p2-5.5km'!AL262</f>
        <v>6.6339999999999955E-2</v>
      </c>
      <c r="AM262" s="170">
        <f>'(3) MB_Glaciers_R23p2-5.5km'!AM262</f>
        <v>-0.23331999999999997</v>
      </c>
      <c r="AN262" s="170">
        <f>'(3) MB_Glaciers_R23p2-5.5km'!AN262</f>
        <v>-7.9500000000000015E-2</v>
      </c>
      <c r="AO262" s="170">
        <f>'(3) MB_Glaciers_R23p2-5.5km'!AO262</f>
        <v>0.13263999999999992</v>
      </c>
      <c r="AP262" s="170">
        <f>'(3) MB_Glaciers_R23p2-5.5km'!AP262</f>
        <v>-6.3780000000000003E-2</v>
      </c>
      <c r="AQ262" s="170">
        <f>'(3) MB_Glaciers_R23p2-5.5km'!AQ262</f>
        <v>-0.26926000000000005</v>
      </c>
      <c r="AR262" s="170">
        <f>'(3) MB_Glaciers_R23p2-5.5km'!AR262</f>
        <v>0.16109999999999997</v>
      </c>
      <c r="AS262" s="170">
        <f>'(3) MB_Glaciers_R23p2-5.5km'!AS262</f>
        <v>0.10727999999999999</v>
      </c>
      <c r="AT262" s="170">
        <f>'(3) MB_Glaciers_R23p2-5.5km'!AT262</f>
        <v>-0.35202</v>
      </c>
      <c r="AU262" s="170">
        <f>'(3) MB_Glaciers_R23p2-5.5km'!AU262</f>
        <v>0.21509999999999996</v>
      </c>
      <c r="AV262" s="170">
        <f>AU262+'(3) MB_Glaciers_R23p2-5.5km'!AV262</f>
        <v>-2.6120000000000088E-2</v>
      </c>
      <c r="AW262" s="2">
        <f>AV262+'(3) MB_Glaciers_R23p2-5.5km'!AW262</f>
        <v>6.5999999999998837E-3</v>
      </c>
      <c r="AX262" s="2"/>
      <c r="AZ262" s="2"/>
      <c r="BA262" s="2"/>
      <c r="BB262" s="2">
        <f>'(3) MB_Glaciers_R23p2-5.5km'!BB262</f>
        <v>0</v>
      </c>
      <c r="BC262" s="2">
        <f>'(3) MB_Glaciers_R23p2-5.5km'!BC262</f>
        <v>0</v>
      </c>
      <c r="BD262" s="2">
        <f>'(3) MB_Glaciers_R23p2-5.5km'!BD262</f>
        <v>0.52138751773213321</v>
      </c>
      <c r="BE262" s="2">
        <f>'(3) MB_Glaciers_R23p2-5.5km'!BE262</f>
        <v>0.52138751773213321</v>
      </c>
      <c r="BF262" s="2">
        <f>'(3) MB_Glaciers_R23p2-5.5km'!BF262</f>
        <v>0.52138751773213321</v>
      </c>
      <c r="BG262" s="2">
        <f>'(3) MB_Glaciers_R23p2-5.5km'!BG262</f>
        <v>0.52138751773213321</v>
      </c>
      <c r="BH262" s="2">
        <f>'(3) MB_Glaciers_R23p2-5.5km'!BH262</f>
        <v>0.52138751773213321</v>
      </c>
      <c r="BI262" s="2">
        <f>'(3) MB_Glaciers_R23p2-5.5km'!BI262</f>
        <v>0.52138751773213321</v>
      </c>
      <c r="BJ262" s="2">
        <f>'(3) MB_Glaciers_R23p2-5.5km'!BJ262</f>
        <v>0.52138751773213321</v>
      </c>
      <c r="BK262" s="2">
        <f>'(3) MB_Glaciers_R23p2-5.5km'!BK262</f>
        <v>0.51452941799953877</v>
      </c>
      <c r="BL262" s="2">
        <f>'(3) MB_Glaciers_R23p2-5.5km'!BL262</f>
        <v>0.47158345969097654</v>
      </c>
      <c r="BM262" s="2">
        <f>'(3) MB_Glaciers_R23p2-5.5km'!BM262</f>
        <v>0.43098391310829848</v>
      </c>
      <c r="BN262" s="2">
        <f>'(3) MB_Glaciers_R23p2-5.5km'!BN262</f>
        <v>0.39228585230372537</v>
      </c>
      <c r="BO262" s="2">
        <f>'(3) MB_Glaciers_R23p2-5.5km'!BO262</f>
        <v>0.35550569605863575</v>
      </c>
      <c r="BP262" s="2">
        <f>'(3) MB_Glaciers_R23p2-5.5km'!BP262</f>
        <v>0.32066592840048191</v>
      </c>
      <c r="BQ262" s="2">
        <f>'(3) MB_Glaciers_R23p2-5.5km'!BQ262</f>
        <v>0.2882469306211185</v>
      </c>
      <c r="BR262" s="2">
        <f>'(3) MB_Glaciers_R23p2-5.5km'!BR262</f>
        <v>0.25739256667650884</v>
      </c>
      <c r="BS262" s="2">
        <f>'(3) MB_Glaciers_R23p2-5.5km'!BS262</f>
        <v>0.22862088376382345</v>
      </c>
      <c r="BT262" s="2">
        <f>'(3) MB_Glaciers_R23p2-5.5km'!BT262</f>
        <v>0.20203377582079135</v>
      </c>
      <c r="BU262" s="2">
        <f>'(3) MB_Glaciers_R23p2-5.5km'!BU262</f>
        <v>0.17821103650329356</v>
      </c>
      <c r="BV262" s="2">
        <f>'(3) MB_Glaciers_R23p2-5.5km'!BV262</f>
        <v>0.15695646628973769</v>
      </c>
      <c r="BW262" s="2">
        <f>'(3) MB_Glaciers_R23p2-5.5km'!BW262</f>
        <v>0.14012156504347659</v>
      </c>
      <c r="BX262" s="2">
        <f>'(3) MB_Glaciers_R23p2-5.5km'!BX262</f>
        <v>0.12868052436227007</v>
      </c>
      <c r="BY262" s="2">
        <f>'(3) MB_Glaciers_R23p2-5.5km'!BY262</f>
        <v>0.12489277399206061</v>
      </c>
      <c r="BZ262" s="2">
        <f>'(3) MB_Glaciers_R23p2-5.5km'!BZ262</f>
        <v>0.14596416887131478</v>
      </c>
      <c r="CA262" s="2">
        <f>'(3) MB_Glaciers_R23p2-5.5km'!CA262</f>
        <v>0.16667928796737577</v>
      </c>
      <c r="CB262" s="2">
        <f>'(3) MB_Glaciers_R23p2-5.5km'!CB262</f>
        <v>0.18583929941754357</v>
      </c>
      <c r="CC262" s="2">
        <f>'(3) MB_Glaciers_R23p2-5.5km'!CC262</f>
        <v>0.16024071370287796</v>
      </c>
      <c r="CD262" s="2">
        <f>'(3) MB_Glaciers_R23p2-5.5km'!CD262</f>
        <v>0.1613133630388211</v>
      </c>
      <c r="CE262" s="2">
        <f>'(3) MB_Glaciers_R23p2-5.5km'!CE262</f>
        <v>0.16160296050938833</v>
      </c>
      <c r="CF262" s="2">
        <f>'(3) MB_Glaciers_R23p2-5.5km'!CF262</f>
        <v>0.16033686085579452</v>
      </c>
      <c r="CG262" s="2">
        <f>'(3) MB_Glaciers_R23p2-5.5km'!CG262</f>
        <v>0.12984933025709747</v>
      </c>
      <c r="CH262" s="2">
        <f>'(3) MB_Glaciers_R23p2-5.5km'!CH262</f>
        <v>0.16829323560086334</v>
      </c>
      <c r="CI262" s="2">
        <f>'(3) MB_Glaciers_R23p2-5.5km'!CI262</f>
        <v>0.17137815011568922</v>
      </c>
      <c r="CJ262" s="2">
        <f>'(3) MB_Glaciers_R23p2-5.5km'!CJ262</f>
        <v>0.17714265213565736</v>
      </c>
      <c r="CK262" s="2">
        <f>'(3) MB_Glaciers_R23p2-5.5km'!CK262</f>
        <v>0.20152951459517324</v>
      </c>
      <c r="CL262" s="2">
        <f>'(3) MB_Glaciers_R23p2-5.5km'!CL262</f>
        <v>0.16351200877717781</v>
      </c>
      <c r="CM262" s="2">
        <f>'(3) MB_Glaciers_R23p2-5.5km'!CM262</f>
        <v>0.15118211675199003</v>
      </c>
      <c r="CN262" s="2">
        <f>'(3) MB_Glaciers_R23p2-5.5km'!CN262</f>
        <v>0.15463010593727833</v>
      </c>
      <c r="CO262" s="2">
        <f>'(3) MB_Glaciers_R23p2-5.5km'!CO262</f>
        <v>0.14443084886659471</v>
      </c>
      <c r="CP262" s="2">
        <f>'(3) MB_Glaciers_R23p2-5.5km'!CP262</f>
        <v>0.16993515929322667</v>
      </c>
      <c r="CQ262" s="2">
        <f>'(3) MB_Glaciers_R23p2-5.5km'!CQ262</f>
        <v>0.15843920680663079</v>
      </c>
      <c r="CR262" s="2">
        <f>'(3) MB_Glaciers_R23p2-5.5km'!CR262</f>
        <v>0.12994668073213664</v>
      </c>
      <c r="CS262" s="2">
        <f>'(3) MB_Glaciers_R23p2-5.5km'!CS262</f>
        <v>0.12045864801824085</v>
      </c>
      <c r="CT262" s="2">
        <f>'(3) MB_Glaciers_R23p2-5.5km'!CT262</f>
        <v>0.13494199554421316</v>
      </c>
      <c r="CU262" s="2">
        <f>'(3) MB_Glaciers_R23p2-5.5km'!CU262</f>
        <v>0.12915358920283954</v>
      </c>
      <c r="CV262" s="2">
        <f>'(3) MB_Glaciers_R23p2-5.5km'!CV262</f>
        <v>0.13147433651738524</v>
      </c>
    </row>
    <row r="263" spans="1:100" x14ac:dyDescent="0.2">
      <c r="A263" s="169" t="s">
        <v>94</v>
      </c>
      <c r="B263" s="54" t="s">
        <v>177</v>
      </c>
      <c r="C263" s="170">
        <f>'(3) MB_Glaciers_R23p2-5.5km'!C263</f>
        <v>5.0099999999999978E-2</v>
      </c>
      <c r="D263" s="170">
        <f>'(3) MB_Glaciers_R23p2-5.5km'!D263</f>
        <v>-6.989999999999999E-2</v>
      </c>
      <c r="E263" s="170">
        <f>'(3) MB_Glaciers_R23p2-5.5km'!E263</f>
        <v>4.0100000000000025E-2</v>
      </c>
      <c r="F263" s="170">
        <f>'(3) MB_Glaciers_R23p2-5.5km'!F263</f>
        <v>8.0100000000000005E-2</v>
      </c>
      <c r="G263" s="170">
        <f>'(3) MB_Glaciers_R23p2-5.5km'!G263</f>
        <v>-8.9900000000000008E-2</v>
      </c>
      <c r="H263" s="170">
        <f>'(3) MB_Glaciers_R23p2-5.5km'!H263</f>
        <v>5.0099999999999978E-2</v>
      </c>
      <c r="I263" s="170">
        <f>'(3) MB_Glaciers_R23p2-5.5km'!I263</f>
        <v>1.0099999999999998E-2</v>
      </c>
      <c r="J263" s="170">
        <f>'(3) MB_Glaciers_R23p2-5.5km'!J263</f>
        <v>5.0099999999999978E-2</v>
      </c>
      <c r="K263" s="170">
        <f>'(3) MB_Glaciers_R23p2-5.5km'!K263</f>
        <v>-1.9900000000000001E-2</v>
      </c>
      <c r="L263" s="170">
        <f>'(3) MB_Glaciers_R23p2-5.5km'!L263</f>
        <v>-8.9900000000000008E-2</v>
      </c>
      <c r="M263" s="170">
        <f>'(3) MB_Glaciers_R23p2-5.5km'!M263</f>
        <v>-0.1099</v>
      </c>
      <c r="N263" s="170">
        <f>'(3) MB_Glaciers_R23p2-5.5km'!N263</f>
        <v>-0.11990000000000001</v>
      </c>
      <c r="O263" s="170">
        <f>'(3) MB_Glaciers_R23p2-5.5km'!O263</f>
        <v>-0.18990000000000001</v>
      </c>
      <c r="P263" s="170">
        <f>'(3) MB_Glaciers_R23p2-5.5km'!P263</f>
        <v>0.1401</v>
      </c>
      <c r="Q263" s="170">
        <f>'(3) MB_Glaciers_R23p2-5.5km'!Q263</f>
        <v>0.2001</v>
      </c>
      <c r="R263" s="170">
        <f>'(3) MB_Glaciers_R23p2-5.5km'!R263</f>
        <v>-9.8999999999999921E-3</v>
      </c>
      <c r="S263" s="170">
        <f>'(3) MB_Glaciers_R23p2-5.5km'!S263</f>
        <v>-1.9900000000000001E-2</v>
      </c>
      <c r="T263" s="170">
        <f>'(3) MB_Glaciers_R23p2-5.5km'!T263</f>
        <v>-0.11990000000000001</v>
      </c>
      <c r="U263" s="170">
        <f>'(3) MB_Glaciers_R23p2-5.5km'!U263</f>
        <v>5.0099999999999978E-2</v>
      </c>
      <c r="V263" s="170">
        <f>'(3) MB_Glaciers_R23p2-5.5km'!V263</f>
        <v>3.0100000000000016E-2</v>
      </c>
      <c r="W263" s="170">
        <f>'(3) MB_Glaciers_R23p2-5.5km'!W263</f>
        <v>-6.989999999999999E-2</v>
      </c>
      <c r="X263" s="170">
        <f>'(3) MB_Glaciers_R23p2-5.5km'!X263</f>
        <v>-0.12990000000000002</v>
      </c>
      <c r="Y263" s="170">
        <f>'(3) MB_Glaciers_R23p2-5.5km'!Y263</f>
        <v>-3.2463099999999995E-2</v>
      </c>
      <c r="Z263" s="170">
        <f>'(3) MB_Glaciers_R23p2-5.5km'!Z263</f>
        <v>-5.478630000000001E-2</v>
      </c>
      <c r="AA263" s="170">
        <f>'(3) MB_Glaciers_R23p2-5.5km'!AA263</f>
        <v>-2.7349399999999996E-2</v>
      </c>
      <c r="AB263" s="170">
        <f>'(3) MB_Glaciers_R23p2-5.5km'!AB263</f>
        <v>8.7499999999990363E-5</v>
      </c>
      <c r="AC263" s="170">
        <f>'(3) MB_Glaciers_R23p2-5.5km'!AC263</f>
        <v>-4.2475600000000002E-2</v>
      </c>
      <c r="AD263" s="170">
        <f>'(3) MB_Glaciers_R23p2-5.5km'!AD263</f>
        <v>-4.4798800000000027E-2</v>
      </c>
      <c r="AE263" s="170">
        <f>'(3) MB_Glaciers_R23p2-5.5km'!AE263</f>
        <v>-1.7361899999999986E-2</v>
      </c>
      <c r="AF263" s="170">
        <f>'(3) MB_Glaciers_R23p2-5.5km'!AF263</f>
        <v>-0.13992499999999999</v>
      </c>
      <c r="AG263" s="170">
        <f>'(3) MB_Glaciers_R23p2-5.5km'!AG263</f>
        <v>7.7518000000000031E-3</v>
      </c>
      <c r="AH263" s="170">
        <f>'(3) MB_Glaciers_R23p2-5.5km'!AH263</f>
        <v>0.15518869999999998</v>
      </c>
      <c r="AI263" s="170">
        <f>'(3) MB_Glaciers_R23p2-5.5km'!AI263</f>
        <v>4.2625600000000013E-2</v>
      </c>
      <c r="AJ263" s="170">
        <f>'(3) MB_Glaciers_R23p2-5.5km'!AJ263</f>
        <v>-5.9937500000000005E-2</v>
      </c>
      <c r="AK263" s="170">
        <f>'(3) MB_Glaciers_R23p2-5.5km'!AK263</f>
        <v>-3.2260699999999989E-2</v>
      </c>
      <c r="AL263" s="170">
        <f>'(3) MB_Glaciers_R23p2-5.5km'!AL263</f>
        <v>8.517619999999998E-2</v>
      </c>
      <c r="AM263" s="170">
        <f>'(3) MB_Glaciers_R23p2-5.5km'!AM263</f>
        <v>2.2613099999999997E-2</v>
      </c>
      <c r="AN263" s="170">
        <f>'(3) MB_Glaciers_R23p2-5.5km'!AN263</f>
        <v>2.0289900000000013E-2</v>
      </c>
      <c r="AO263" s="170">
        <f>'(3) MB_Glaciers_R23p2-5.5km'!AO263</f>
        <v>0.14676720000000001</v>
      </c>
      <c r="AP263" s="170">
        <f>'(3) MB_Glaciers_R23p2-5.5km'!AP263</f>
        <v>-5.8466999999999825E-3</v>
      </c>
      <c r="AQ263" s="170">
        <f>'(3) MB_Glaciers_R23p2-5.5km'!AQ263</f>
        <v>-8.1212800000000016E-2</v>
      </c>
      <c r="AR263" s="170">
        <f>'(3) MB_Glaciers_R23p2-5.5km'!AR263</f>
        <v>5.6855499999999976E-2</v>
      </c>
      <c r="AS263" s="170">
        <f>'(3) MB_Glaciers_R23p2-5.5km'!AS263</f>
        <v>0.11204499999999999</v>
      </c>
      <c r="AT263" s="170">
        <f>'(3) MB_Glaciers_R23p2-5.5km'!AT263</f>
        <v>-4.1477700000000006E-2</v>
      </c>
      <c r="AU263" s="170">
        <f>'(3) MB_Glaciers_R23p2-5.5km'!AU263</f>
        <v>0.1485223</v>
      </c>
      <c r="AV263" s="170">
        <f>AU263+'(3) MB_Glaciers_R23p2-5.5km'!AV263</f>
        <v>0.14560519999999999</v>
      </c>
      <c r="AW263" s="2">
        <f>AV263+'(3) MB_Glaciers_R23p2-5.5km'!AW263</f>
        <v>0.19181680000000001</v>
      </c>
      <c r="AX263" s="2"/>
      <c r="AZ263" s="2"/>
      <c r="BA263" s="2"/>
      <c r="BB263" s="2">
        <f>'(3) MB_Glaciers_R23p2-5.5km'!BB263</f>
        <v>0</v>
      </c>
      <c r="BC263" s="2">
        <f>'(3) MB_Glaciers_R23p2-5.5km'!BC263</f>
        <v>0</v>
      </c>
      <c r="BD263" s="2">
        <f>'(3) MB_Glaciers_R23p2-5.5km'!BD263</f>
        <v>0.28134431255961823</v>
      </c>
      <c r="BE263" s="2">
        <f>'(3) MB_Glaciers_R23p2-5.5km'!BE263</f>
        <v>0.28134431255961823</v>
      </c>
      <c r="BF263" s="2">
        <f>'(3) MB_Glaciers_R23p2-5.5km'!BF263</f>
        <v>0.28134431255961823</v>
      </c>
      <c r="BG263" s="2">
        <f>'(3) MB_Glaciers_R23p2-5.5km'!BG263</f>
        <v>0.28134431255961823</v>
      </c>
      <c r="BH263" s="2">
        <f>'(3) MB_Glaciers_R23p2-5.5km'!BH263</f>
        <v>0.28134431255961823</v>
      </c>
      <c r="BI263" s="2">
        <f>'(3) MB_Glaciers_R23p2-5.5km'!BI263</f>
        <v>0.28134431255961823</v>
      </c>
      <c r="BJ263" s="2">
        <f>'(3) MB_Glaciers_R23p2-5.5km'!BJ263</f>
        <v>0.28134431255961823</v>
      </c>
      <c r="BK263" s="2">
        <f>'(3) MB_Glaciers_R23p2-5.5km'!BK263</f>
        <v>0.28134431255961823</v>
      </c>
      <c r="BL263" s="2">
        <f>'(3) MB_Glaciers_R23p2-5.5km'!BL263</f>
        <v>0.26735821552311584</v>
      </c>
      <c r="BM263" s="2">
        <f>'(3) MB_Glaciers_R23p2-5.5km'!BM263</f>
        <v>0.24748482057356525</v>
      </c>
      <c r="BN263" s="2">
        <f>'(3) MB_Glaciers_R23p2-5.5km'!BN263</f>
        <v>0.22884772638859963</v>
      </c>
      <c r="BO263" s="2">
        <f>'(3) MB_Glaciers_R23p2-5.5km'!BO263</f>
        <v>0.2116868697766138</v>
      </c>
      <c r="BP263" s="2">
        <f>'(3) MB_Glaciers_R23p2-5.5km'!BP263</f>
        <v>0.19577118717912201</v>
      </c>
      <c r="BQ263" s="2">
        <f>'(3) MB_Glaciers_R23p2-5.5km'!BQ263</f>
        <v>0.18110594921739664</v>
      </c>
      <c r="BR263" s="2">
        <f>'(3) MB_Glaciers_R23p2-5.5km'!BR263</f>
        <v>0.16792633027689599</v>
      </c>
      <c r="BS263" s="2">
        <f>'(3) MB_Glaciers_R23p2-5.5km'!BS263</f>
        <v>0.1562297260484902</v>
      </c>
      <c r="BT263" s="2">
        <f>'(3) MB_Glaciers_R23p2-5.5km'!BT263</f>
        <v>0.14623468472935972</v>
      </c>
      <c r="BU263" s="2">
        <f>'(3) MB_Glaciers_R23p2-5.5km'!BU263</f>
        <v>0.13769614752003939</v>
      </c>
      <c r="BV263" s="2">
        <f>'(3) MB_Glaciers_R23p2-5.5km'!BV263</f>
        <v>0.13125394969119861</v>
      </c>
      <c r="BW263" s="2">
        <f>'(3) MB_Glaciers_R23p2-5.5km'!BW263</f>
        <v>0.12663783358236363</v>
      </c>
      <c r="BX263" s="2">
        <f>'(3) MB_Glaciers_R23p2-5.5km'!BX263</f>
        <v>0.12402145553419867</v>
      </c>
      <c r="BY263" s="2">
        <f>'(3) MB_Glaciers_R23p2-5.5km'!BY263</f>
        <v>0.12315311952756197</v>
      </c>
      <c r="BZ263" s="2">
        <f>'(3) MB_Glaciers_R23p2-5.5km'!BZ263</f>
        <v>0.1217019180769754</v>
      </c>
      <c r="CA263" s="2">
        <f>'(3) MB_Glaciers_R23p2-5.5km'!CA263</f>
        <v>0.12065155954893643</v>
      </c>
      <c r="CB263" s="2">
        <f>'(3) MB_Glaciers_R23p2-5.5km'!CB263</f>
        <v>0.12033917523708813</v>
      </c>
      <c r="CC263" s="2">
        <f>'(3) MB_Glaciers_R23p2-5.5km'!CC263</f>
        <v>0.120279317139681</v>
      </c>
      <c r="CD263" s="2">
        <f>'(3) MB_Glaciers_R23p2-5.5km'!CD263</f>
        <v>0.12070085470080803</v>
      </c>
      <c r="CE263" s="2">
        <f>'(3) MB_Glaciers_R23p2-5.5km'!CE263</f>
        <v>0.12178869075589872</v>
      </c>
      <c r="CF263" s="2">
        <f>'(3) MB_Glaciers_R23p2-5.5km'!CF263</f>
        <v>0.12342842969478439</v>
      </c>
      <c r="CG263" s="2">
        <f>'(3) MB_Glaciers_R23p2-5.5km'!CG263</f>
        <v>0.12557481551181832</v>
      </c>
      <c r="CH263" s="2">
        <f>'(3) MB_Glaciers_R23p2-5.5km'!CH263</f>
        <v>0.12033157737041364</v>
      </c>
      <c r="CI263" s="2">
        <f>'(3) MB_Glaciers_R23p2-5.5km'!CI263</f>
        <v>0.11559784457892502</v>
      </c>
      <c r="CJ263" s="2">
        <f>'(3) MB_Glaciers_R23p2-5.5km'!CJ263</f>
        <v>0.11132544331183972</v>
      </c>
      <c r="CK263" s="2">
        <f>'(3) MB_Glaciers_R23p2-5.5km'!CK263</f>
        <v>0.10774648753082684</v>
      </c>
      <c r="CL263" s="2">
        <f>'(3) MB_Glaciers_R23p2-5.5km'!CL263</f>
        <v>0.10458504046386734</v>
      </c>
      <c r="CM263" s="2">
        <f>'(3) MB_Glaciers_R23p2-5.5km'!CM263</f>
        <v>0.10170895105776884</v>
      </c>
      <c r="CN263" s="2">
        <f>'(3) MB_Glaciers_R23p2-5.5km'!CN263</f>
        <v>9.9536798120598013E-2</v>
      </c>
      <c r="CO263" s="2">
        <f>'(3) MB_Glaciers_R23p2-5.5km'!CO263</f>
        <v>5.38383064449229E-2</v>
      </c>
      <c r="CP263" s="2">
        <f>'(3) MB_Glaciers_R23p2-5.5km'!CP263</f>
        <v>4.7676966137007448E-2</v>
      </c>
      <c r="CQ263" s="2">
        <f>'(3) MB_Glaciers_R23p2-5.5km'!CQ263</f>
        <v>8.4728557297563414E-2</v>
      </c>
      <c r="CR263" s="2">
        <f>'(3) MB_Glaciers_R23p2-5.5km'!CR263</f>
        <v>8.8579597926705125E-2</v>
      </c>
      <c r="CS263" s="2">
        <f>'(3) MB_Glaciers_R23p2-5.5km'!CS263</f>
        <v>7.4257018836853067E-2</v>
      </c>
      <c r="CT263" s="2">
        <f>'(3) MB_Glaciers_R23p2-5.5km'!CT263</f>
        <v>5.2112701994757239E-2</v>
      </c>
      <c r="CU263" s="2">
        <f>'(3) MB_Glaciers_R23p2-5.5km'!CU263</f>
        <v>4.601947078783912E-2</v>
      </c>
      <c r="CV263" s="2">
        <f>'(3) MB_Glaciers_R23p2-5.5km'!CV263</f>
        <v>4.3805660926556092E-2</v>
      </c>
    </row>
    <row r="264" spans="1:100" x14ac:dyDescent="0.2">
      <c r="A264" s="169" t="s">
        <v>95</v>
      </c>
      <c r="B264" s="54" t="s">
        <v>177</v>
      </c>
      <c r="C264" s="170">
        <f>'(3) MB_Glaciers_R23p2-5.5km'!C264</f>
        <v>0.8761000000000001</v>
      </c>
      <c r="D264" s="170">
        <f>'(3) MB_Glaciers_R23p2-5.5km'!D264</f>
        <v>-0.71389999999999976</v>
      </c>
      <c r="E264" s="170">
        <f>'(3) MB_Glaciers_R23p2-5.5km'!E264</f>
        <v>0.34609999999999985</v>
      </c>
      <c r="F264" s="170">
        <f>'(3) MB_Glaciers_R23p2-5.5km'!F264</f>
        <v>1.3660999999999999</v>
      </c>
      <c r="G264" s="170">
        <f>'(3) MB_Glaciers_R23p2-5.5km'!G264</f>
        <v>-0.96389999999999998</v>
      </c>
      <c r="H264" s="170">
        <f>'(3) MB_Glaciers_R23p2-5.5km'!H264</f>
        <v>0.55610000000000026</v>
      </c>
      <c r="I264" s="170">
        <f>'(3) MB_Glaciers_R23p2-5.5km'!I264</f>
        <v>0.94609999999999994</v>
      </c>
      <c r="J264" s="170">
        <f>'(3) MB_Glaciers_R23p2-5.5km'!J264</f>
        <v>0.18610000000000015</v>
      </c>
      <c r="K264" s="170">
        <f>'(3) MB_Glaciers_R23p2-5.5km'!K264</f>
        <v>-0.81389999999999985</v>
      </c>
      <c r="L264" s="170">
        <f>'(3) MB_Glaciers_R23p2-5.5km'!L264</f>
        <v>-0.95389999999999997</v>
      </c>
      <c r="M264" s="170">
        <f>'(3) MB_Glaciers_R23p2-5.5km'!M264</f>
        <v>-1.6238999999999999</v>
      </c>
      <c r="N264" s="170">
        <f>'(3) MB_Glaciers_R23p2-5.5km'!N264</f>
        <v>-1.1538999999999999</v>
      </c>
      <c r="O264" s="170">
        <f>'(3) MB_Glaciers_R23p2-5.5km'!O264</f>
        <v>-2.2138999999999998</v>
      </c>
      <c r="P264" s="170">
        <f>'(3) MB_Glaciers_R23p2-5.5km'!P264</f>
        <v>1.0561000000000003</v>
      </c>
      <c r="Q264" s="170">
        <f>'(3) MB_Glaciers_R23p2-5.5km'!Q264</f>
        <v>1.5161000000000002</v>
      </c>
      <c r="R264" s="170">
        <f>'(3) MB_Glaciers_R23p2-5.5km'!R264</f>
        <v>-0.96389999999999998</v>
      </c>
      <c r="S264" s="170">
        <f>'(3) MB_Glaciers_R23p2-5.5km'!S264</f>
        <v>-0.44389999999999974</v>
      </c>
      <c r="T264" s="170">
        <f>'(3) MB_Glaciers_R23p2-5.5km'!T264</f>
        <v>-2.1638999999999999</v>
      </c>
      <c r="U264" s="170">
        <f>'(3) MB_Glaciers_R23p2-5.5km'!U264</f>
        <v>0.22610000000000019</v>
      </c>
      <c r="V264" s="170">
        <f>'(3) MB_Glaciers_R23p2-5.5km'!V264</f>
        <v>0.69609999999999994</v>
      </c>
      <c r="W264" s="170">
        <f>'(3) MB_Glaciers_R23p2-5.5km'!W264</f>
        <v>-1.1538999999999999</v>
      </c>
      <c r="X264" s="170">
        <f>'(3) MB_Glaciers_R23p2-5.5km'!X264</f>
        <v>-1.5039</v>
      </c>
      <c r="Y264" s="170">
        <f>'(3) MB_Glaciers_R23p2-5.5km'!Y264</f>
        <v>-1.2039</v>
      </c>
      <c r="Z264" s="170">
        <f>'(3) MB_Glaciers_R23p2-5.5km'!Z264</f>
        <v>-1.5239</v>
      </c>
      <c r="AA264" s="170">
        <f>'(3) MB_Glaciers_R23p2-5.5km'!AA264</f>
        <v>-0.39389999999999992</v>
      </c>
      <c r="AB264" s="170">
        <f>'(3) MB_Glaciers_R23p2-5.5km'!AB264</f>
        <v>-0.77389999999999981</v>
      </c>
      <c r="AC264" s="170">
        <f>'(3) MB_Glaciers_R23p2-5.5km'!AC264</f>
        <v>-2.2239</v>
      </c>
      <c r="AD264" s="170">
        <f>'(3) MB_Glaciers_R23p2-5.5km'!AD264</f>
        <v>-1.5039</v>
      </c>
      <c r="AE264" s="170">
        <f>'(3) MB_Glaciers_R23p2-5.5km'!AE264</f>
        <v>-0.73389999999999977</v>
      </c>
      <c r="AF264" s="170">
        <f>'(3) MB_Glaciers_R23p2-5.5km'!AF264</f>
        <v>-3.3138999999999998</v>
      </c>
      <c r="AG264" s="170">
        <f>'(3) MB_Glaciers_R23p2-5.5km'!AG264</f>
        <v>-1.1738999999999999</v>
      </c>
      <c r="AH264" s="170">
        <f>'(3) MB_Glaciers_R23p2-5.5km'!AH264</f>
        <v>0.13609999999999989</v>
      </c>
      <c r="AI264" s="170">
        <f>'(3) MB_Glaciers_R23p2-5.5km'!AI264</f>
        <v>-1.6038999999999999</v>
      </c>
      <c r="AJ264" s="170">
        <f>'(3) MB_Glaciers_R23p2-5.5km'!AJ264</f>
        <v>-1.9739</v>
      </c>
      <c r="AK264" s="170">
        <f>'(3) MB_Glaciers_R23p2-5.5km'!AK264</f>
        <v>-2.0339</v>
      </c>
      <c r="AL264" s="170">
        <f>'(3) MB_Glaciers_R23p2-5.5km'!AL264</f>
        <v>-1.1238999999999999</v>
      </c>
      <c r="AM264" s="170">
        <f>'(3) MB_Glaciers_R23p2-5.5km'!AM264</f>
        <v>-1.8638999999999999</v>
      </c>
      <c r="AN264" s="170">
        <f>'(3) MB_Glaciers_R23p2-5.5km'!AN264</f>
        <v>-1.7739</v>
      </c>
      <c r="AO264" s="170">
        <f>'(3) MB_Glaciers_R23p2-5.5km'!AO264</f>
        <v>-0.57390000000000008</v>
      </c>
      <c r="AP264" s="170">
        <f>'(3) MB_Glaciers_R23p2-5.5km'!AP264</f>
        <v>-2.1238999999999999</v>
      </c>
      <c r="AQ264" s="170">
        <f>'(3) MB_Glaciers_R23p2-5.5km'!AQ264</f>
        <v>-2.5539000000000001</v>
      </c>
      <c r="AR264" s="170">
        <f>'(3) MB_Glaciers_R23p2-5.5km'!AR264</f>
        <v>-1.2139</v>
      </c>
      <c r="AS264" s="170">
        <f>'(3) MB_Glaciers_R23p2-5.5km'!AS264</f>
        <v>-0.65390000000000015</v>
      </c>
      <c r="AT264" s="170">
        <f>'(3) MB_Glaciers_R23p2-5.5km'!AT264</f>
        <v>-2.5539000000000001</v>
      </c>
      <c r="AU264" s="170">
        <f>'(3) MB_Glaciers_R23p2-5.5km'!AU264</f>
        <v>-1.2139</v>
      </c>
      <c r="AV264" s="170">
        <f>AU264+'(3) MB_Glaciers_R23p2-5.5km'!AV264</f>
        <v>-3.6577999999999999</v>
      </c>
      <c r="AW264" s="2">
        <f>AV264+'(3) MB_Glaciers_R23p2-5.5km'!AW264</f>
        <v>-4.9516999999999998</v>
      </c>
      <c r="AX264" s="2"/>
      <c r="AZ264" s="2"/>
      <c r="BA264" s="2"/>
      <c r="BB264" s="2">
        <f>'(3) MB_Glaciers_R23p2-5.5km'!BB264</f>
        <v>0</v>
      </c>
      <c r="BC264" s="2">
        <f>'(3) MB_Glaciers_R23p2-5.5km'!BC264</f>
        <v>0</v>
      </c>
      <c r="BD264" s="2">
        <f>'(3) MB_Glaciers_R23p2-5.5km'!BD264</f>
        <v>0.93182217712016169</v>
      </c>
      <c r="BE264" s="2">
        <f>'(3) MB_Glaciers_R23p2-5.5km'!BE264</f>
        <v>0.93182217712016169</v>
      </c>
      <c r="BF264" s="2">
        <f>'(3) MB_Glaciers_R23p2-5.5km'!BF264</f>
        <v>0.93182217712016169</v>
      </c>
      <c r="BG264" s="2">
        <f>'(3) MB_Glaciers_R23p2-5.5km'!BG264</f>
        <v>0.93182217712016169</v>
      </c>
      <c r="BH264" s="2">
        <f>'(3) MB_Glaciers_R23p2-5.5km'!BH264</f>
        <v>0.93182217712016169</v>
      </c>
      <c r="BI264" s="2">
        <f>'(3) MB_Glaciers_R23p2-5.5km'!BI264</f>
        <v>0.93182217712016169</v>
      </c>
      <c r="BJ264" s="2">
        <f>'(3) MB_Glaciers_R23p2-5.5km'!BJ264</f>
        <v>0.93182217712016169</v>
      </c>
      <c r="BK264" s="2">
        <f>'(3) MB_Glaciers_R23p2-5.5km'!BK264</f>
        <v>0.93182217712016169</v>
      </c>
      <c r="BL264" s="2">
        <f>'(3) MB_Glaciers_R23p2-5.5km'!BL264</f>
        <v>0.93182217712016169</v>
      </c>
      <c r="BM264" s="2">
        <f>'(3) MB_Glaciers_R23p2-5.5km'!BM264</f>
        <v>0.93182217712016169</v>
      </c>
      <c r="BN264" s="2">
        <f>'(3) MB_Glaciers_R23p2-5.5km'!BN264</f>
        <v>0.93182217712016169</v>
      </c>
      <c r="BO264" s="2">
        <f>'(3) MB_Glaciers_R23p2-5.5km'!BO264</f>
        <v>0.93182217712016169</v>
      </c>
      <c r="BP264" s="2">
        <f>'(3) MB_Glaciers_R23p2-5.5km'!BP264</f>
        <v>0.93182217712016169</v>
      </c>
      <c r="BQ264" s="2">
        <f>'(3) MB_Glaciers_R23p2-5.5km'!BQ264</f>
        <v>0.93182217712016169</v>
      </c>
      <c r="BR264" s="2">
        <f>'(3) MB_Glaciers_R23p2-5.5km'!BR264</f>
        <v>0.93182217712016169</v>
      </c>
      <c r="BS264" s="2">
        <f>'(3) MB_Glaciers_R23p2-5.5km'!BS264</f>
        <v>0.93182217712016169</v>
      </c>
      <c r="BT264" s="2">
        <f>'(3) MB_Glaciers_R23p2-5.5km'!BT264</f>
        <v>0.93182217712016169</v>
      </c>
      <c r="BU264" s="2">
        <f>'(3) MB_Glaciers_R23p2-5.5km'!BU264</f>
        <v>0.93182217712016169</v>
      </c>
      <c r="BV264" s="2">
        <f>'(3) MB_Glaciers_R23p2-5.5km'!BV264</f>
        <v>0.93182217712016169</v>
      </c>
      <c r="BW264" s="2">
        <f>'(3) MB_Glaciers_R23p2-5.5km'!BW264</f>
        <v>0.93182217712016169</v>
      </c>
      <c r="BX264" s="2">
        <f>'(3) MB_Glaciers_R23p2-5.5km'!BX264</f>
        <v>0.93182217712016169</v>
      </c>
      <c r="BY264" s="2">
        <f>'(3) MB_Glaciers_R23p2-5.5km'!BY264</f>
        <v>0.93182217712016169</v>
      </c>
      <c r="BZ264" s="2">
        <f>'(3) MB_Glaciers_R23p2-5.5km'!BZ264</f>
        <v>0.93182217712016169</v>
      </c>
      <c r="CA264" s="2">
        <f>'(3) MB_Glaciers_R23p2-5.5km'!CA264</f>
        <v>0.93182217712016169</v>
      </c>
      <c r="CB264" s="2">
        <f>'(3) MB_Glaciers_R23p2-5.5km'!CB264</f>
        <v>0.93182217712016169</v>
      </c>
      <c r="CC264" s="2">
        <f>'(3) MB_Glaciers_R23p2-5.5km'!CC264</f>
        <v>0.93182217712016169</v>
      </c>
      <c r="CD264" s="2">
        <f>'(3) MB_Glaciers_R23p2-5.5km'!CD264</f>
        <v>0.93182217712016169</v>
      </c>
      <c r="CE264" s="2">
        <f>'(3) MB_Glaciers_R23p2-5.5km'!CE264</f>
        <v>0.93182217712016169</v>
      </c>
      <c r="CF264" s="2">
        <f>'(3) MB_Glaciers_R23p2-5.5km'!CF264</f>
        <v>0.93182217712016169</v>
      </c>
      <c r="CG264" s="2">
        <f>'(3) MB_Glaciers_R23p2-5.5km'!CG264</f>
        <v>0.93182217712016169</v>
      </c>
      <c r="CH264" s="2">
        <f>'(3) MB_Glaciers_R23p2-5.5km'!CH264</f>
        <v>0.93182217712016169</v>
      </c>
      <c r="CI264" s="2">
        <f>'(3) MB_Glaciers_R23p2-5.5km'!CI264</f>
        <v>0.93182217712016169</v>
      </c>
      <c r="CJ264" s="2">
        <f>'(3) MB_Glaciers_R23p2-5.5km'!CJ264</f>
        <v>0.93182217712016169</v>
      </c>
      <c r="CK264" s="2">
        <f>'(3) MB_Glaciers_R23p2-5.5km'!CK264</f>
        <v>0.93182217712016169</v>
      </c>
      <c r="CL264" s="2">
        <f>'(3) MB_Glaciers_R23p2-5.5km'!CL264</f>
        <v>0.93182217712016169</v>
      </c>
      <c r="CM264" s="2">
        <f>'(3) MB_Glaciers_R23p2-5.5km'!CM264</f>
        <v>0.93182217712016169</v>
      </c>
      <c r="CN264" s="2">
        <f>'(3) MB_Glaciers_R23p2-5.5km'!CN264</f>
        <v>0.93182217712016169</v>
      </c>
      <c r="CO264" s="2">
        <f>'(3) MB_Glaciers_R23p2-5.5km'!CO264</f>
        <v>0.93182217712016169</v>
      </c>
      <c r="CP264" s="2">
        <f>'(3) MB_Glaciers_R23p2-5.5km'!CP264</f>
        <v>0.93182217712016169</v>
      </c>
      <c r="CQ264" s="2">
        <f>'(3) MB_Glaciers_R23p2-5.5km'!CQ264</f>
        <v>0.93182217712016169</v>
      </c>
      <c r="CR264" s="2">
        <f>'(3) MB_Glaciers_R23p2-5.5km'!CR264</f>
        <v>0.93182217712016169</v>
      </c>
      <c r="CS264" s="2">
        <f>'(3) MB_Glaciers_R23p2-5.5km'!CS264</f>
        <v>0.93182217712016169</v>
      </c>
      <c r="CT264" s="2">
        <f>'(3) MB_Glaciers_R23p2-5.5km'!CT264</f>
        <v>0.93182217712016169</v>
      </c>
      <c r="CU264" s="2">
        <f>'(3) MB_Glaciers_R23p2-5.5km'!CU264</f>
        <v>0.93182217712016169</v>
      </c>
      <c r="CV264" s="2">
        <f>'(3) MB_Glaciers_R23p2-5.5km'!CV264</f>
        <v>0.93182217712016169</v>
      </c>
    </row>
    <row r="265" spans="1:100" ht="17" thickBot="1" x14ac:dyDescent="0.25">
      <c r="A265" s="172" t="s">
        <v>250</v>
      </c>
      <c r="B265" s="73" t="s">
        <v>177</v>
      </c>
      <c r="C265" s="173">
        <f>'(3) MB_Glaciers_R23p2-5.5km'!C265</f>
        <v>0.92900000000000005</v>
      </c>
      <c r="D265" s="173">
        <f>'(3) MB_Glaciers_R23p2-5.5km'!D265</f>
        <v>0.33900000000000002</v>
      </c>
      <c r="E265" s="173">
        <f>'(3) MB_Glaciers_R23p2-5.5km'!E265</f>
        <v>0.39900000000000008</v>
      </c>
      <c r="F265" s="173">
        <f>'(3) MB_Glaciers_R23p2-5.5km'!F265</f>
        <v>0.50900000000000012</v>
      </c>
      <c r="G265" s="173">
        <f>'(3) MB_Glaciers_R23p2-5.5km'!G265</f>
        <v>-9.099999999999997E-2</v>
      </c>
      <c r="H265" s="173">
        <f>'(3) MB_Glaciers_R23p2-5.5km'!H265</f>
        <v>0.34900000000000003</v>
      </c>
      <c r="I265" s="173">
        <f>'(3) MB_Glaciers_R23p2-5.5km'!I265</f>
        <v>0.629</v>
      </c>
      <c r="J265" s="173">
        <f>'(3) MB_Glaciers_R23p2-5.5km'!J265</f>
        <v>0.36900000000000005</v>
      </c>
      <c r="K265" s="173">
        <f>'(3) MB_Glaciers_R23p2-5.5km'!K265</f>
        <v>3.9000000000000035E-2</v>
      </c>
      <c r="L265" s="173">
        <f>'(3) MB_Glaciers_R23p2-5.5km'!L265</f>
        <v>-1.2210000000000001</v>
      </c>
      <c r="M265" s="173">
        <f>'(3) MB_Glaciers_R23p2-5.5km'!M265</f>
        <v>-1.091</v>
      </c>
      <c r="N265" s="173">
        <f>'(3) MB_Glaciers_R23p2-5.5km'!N265</f>
        <v>-0.42099999999999999</v>
      </c>
      <c r="O265" s="173">
        <f>'(3) MB_Glaciers_R23p2-5.5km'!O265</f>
        <v>-7.0999999999999952E-2</v>
      </c>
      <c r="P265" s="173">
        <f>'(3) MB_Glaciers_R23p2-5.5km'!P265</f>
        <v>0.33900000000000002</v>
      </c>
      <c r="Q265" s="173">
        <f>'(3) MB_Glaciers_R23p2-5.5km'!Q265</f>
        <v>0.24900000000000005</v>
      </c>
      <c r="R265" s="173">
        <f>'(3) MB_Glaciers_R23p2-5.5km'!R265</f>
        <v>4.9000000000000044E-2</v>
      </c>
      <c r="S265" s="173">
        <f>'(3) MB_Glaciers_R23p2-5.5km'!S265</f>
        <v>-0.52100000000000002</v>
      </c>
      <c r="T265" s="173">
        <f>'(3) MB_Glaciers_R23p2-5.5km'!T265</f>
        <v>-1.2809999999999999</v>
      </c>
      <c r="U265" s="173">
        <f>'(3) MB_Glaciers_R23p2-5.5km'!U265</f>
        <v>-0.7609999999999999</v>
      </c>
      <c r="V265" s="173">
        <f>'(3) MB_Glaciers_R23p2-5.5km'!V265</f>
        <v>9.000000000000008E-3</v>
      </c>
      <c r="W265" s="173">
        <f>'(3) MB_Glaciers_R23p2-5.5km'!W265</f>
        <v>-2.0999999999999963E-2</v>
      </c>
      <c r="X265" s="173">
        <f>'(3) MB_Glaciers_R23p2-5.5km'!X265</f>
        <v>-0.15099999999999997</v>
      </c>
      <c r="Y265" s="173">
        <f>'(3) MB_Glaciers_R23p2-5.5km'!Y265</f>
        <v>-0.68100000000000005</v>
      </c>
      <c r="Z265" s="173">
        <f>'(3) MB_Glaciers_R23p2-5.5km'!Z265</f>
        <v>-1.7210000000000001</v>
      </c>
      <c r="AA265" s="173">
        <f>'(3) MB_Glaciers_R23p2-5.5km'!AA265</f>
        <v>-0.77099999999999991</v>
      </c>
      <c r="AB265" s="173">
        <f>'(3) MB_Glaciers_R23p2-5.5km'!AB265</f>
        <v>-0.66100000000000003</v>
      </c>
      <c r="AC265" s="173">
        <f>'(3) MB_Glaciers_R23p2-5.5km'!AC265</f>
        <v>-0.82099999999999995</v>
      </c>
      <c r="AD265" s="173">
        <f>'(3) MB_Glaciers_R23p2-5.5km'!AD265</f>
        <v>-0.95100000000000007</v>
      </c>
      <c r="AE265" s="173">
        <f>'(3) MB_Glaciers_R23p2-5.5km'!AE265</f>
        <v>-0.94100000000000006</v>
      </c>
      <c r="AF265" s="173">
        <f>'(3) MB_Glaciers_R23p2-5.5km'!AF265</f>
        <v>-1.331</v>
      </c>
      <c r="AG265" s="173">
        <f>'(3) MB_Glaciers_R23p2-5.5km'!AG265</f>
        <v>-0.98099999999999987</v>
      </c>
      <c r="AH265" s="173">
        <f>'(3) MB_Glaciers_R23p2-5.5km'!AH265</f>
        <v>0.73899999999999988</v>
      </c>
      <c r="AI265" s="173">
        <f>'(3) MB_Glaciers_R23p2-5.5km'!AI265</f>
        <v>-1.411</v>
      </c>
      <c r="AJ265" s="173">
        <f>'(3) MB_Glaciers_R23p2-5.5km'!AJ265</f>
        <v>-1.4510000000000001</v>
      </c>
      <c r="AK265" s="173">
        <f>'(3) MB_Glaciers_R23p2-5.5km'!AK265</f>
        <v>-1.391</v>
      </c>
      <c r="AL265" s="173">
        <f>'(3) MB_Glaciers_R23p2-5.5km'!AL265</f>
        <v>-1.2010000000000001</v>
      </c>
      <c r="AM265" s="173">
        <f>'(3) MB_Glaciers_R23p2-5.5km'!AM265</f>
        <v>-1.161</v>
      </c>
      <c r="AN265" s="173">
        <f>'(3) MB_Glaciers_R23p2-5.5km'!AN265</f>
        <v>-0.69100000000000006</v>
      </c>
      <c r="AO265" s="173">
        <f>'(3) MB_Glaciers_R23p2-5.5km'!AO265</f>
        <v>-1.3009999999999999</v>
      </c>
      <c r="AP265" s="173">
        <f>'(3) MB_Glaciers_R23p2-5.5km'!AP265</f>
        <v>-1.641</v>
      </c>
      <c r="AQ265" s="173">
        <f>'(3) MB_Glaciers_R23p2-5.5km'!AQ265</f>
        <v>-1.341</v>
      </c>
      <c r="AR265" s="173">
        <f>'(3) MB_Glaciers_R23p2-5.5km'!AR265</f>
        <v>-0.77099999999999991</v>
      </c>
      <c r="AS265" s="173">
        <f>'(3) MB_Glaciers_R23p2-5.5km'!AS265</f>
        <v>-0.49099999999999999</v>
      </c>
      <c r="AT265" s="173">
        <f>'(3) MB_Glaciers_R23p2-5.5km'!AT265</f>
        <v>-0.86099999999999999</v>
      </c>
      <c r="AU265" s="173">
        <f>'(3) MB_Glaciers_R23p2-5.5km'!AU265</f>
        <v>-0.83099999999999996</v>
      </c>
      <c r="AV265" s="173">
        <f>AU265+'(3) MB_Glaciers_R23p2-5.5km'!AV265</f>
        <v>-2.0919999999999996</v>
      </c>
      <c r="AW265" s="76">
        <f>AV265+'(3) MB_Glaciers_R23p2-5.5km'!AW265</f>
        <v>-2.5029999999999997</v>
      </c>
      <c r="AX265" s="76"/>
      <c r="AY265" s="77"/>
      <c r="AZ265" s="76"/>
      <c r="BA265" s="76"/>
      <c r="BB265" s="76">
        <f>'(3) MB_Glaciers_R23p2-5.5km'!BB265</f>
        <v>0</v>
      </c>
      <c r="BC265" s="76">
        <f>'(3) MB_Glaciers_R23p2-5.5km'!BC265</f>
        <v>0</v>
      </c>
      <c r="BD265" s="76">
        <f>'(3) MB_Glaciers_R23p2-5.5km'!BD265</f>
        <v>0.19153004375144142</v>
      </c>
      <c r="BE265" s="76">
        <f>'(3) MB_Glaciers_R23p2-5.5km'!BE265</f>
        <v>0.19153004375144142</v>
      </c>
      <c r="BF265" s="76">
        <f>'(3) MB_Glaciers_R23p2-5.5km'!BF265</f>
        <v>0.19153004375144142</v>
      </c>
      <c r="BG265" s="76">
        <f>'(3) MB_Glaciers_R23p2-5.5km'!BG265</f>
        <v>0.19153004375144142</v>
      </c>
      <c r="BH265" s="76">
        <f>'(3) MB_Glaciers_R23p2-5.5km'!BH265</f>
        <v>0.19153004375144142</v>
      </c>
      <c r="BI265" s="76">
        <f>'(3) MB_Glaciers_R23p2-5.5km'!BI265</f>
        <v>0.19153004375144142</v>
      </c>
      <c r="BJ265" s="76">
        <f>'(3) MB_Glaciers_R23p2-5.5km'!BJ265</f>
        <v>0.19153004375144142</v>
      </c>
      <c r="BK265" s="76">
        <f>'(3) MB_Glaciers_R23p2-5.5km'!BK265</f>
        <v>0.19153004375144142</v>
      </c>
      <c r="BL265" s="76">
        <f>'(3) MB_Glaciers_R23p2-5.5km'!BL265</f>
        <v>0.19153004375144142</v>
      </c>
      <c r="BM265" s="76">
        <f>'(3) MB_Glaciers_R23p2-5.5km'!BM265</f>
        <v>0.19153004375144142</v>
      </c>
      <c r="BN265" s="76">
        <f>'(3) MB_Glaciers_R23p2-5.5km'!BN265</f>
        <v>0.19153004375144142</v>
      </c>
      <c r="BO265" s="76">
        <f>'(3) MB_Glaciers_R23p2-5.5km'!BO265</f>
        <v>0.19153004375144142</v>
      </c>
      <c r="BP265" s="76">
        <f>'(3) MB_Glaciers_R23p2-5.5km'!BP265</f>
        <v>0.19153004375144142</v>
      </c>
      <c r="BQ265" s="76">
        <f>'(3) MB_Glaciers_R23p2-5.5km'!BQ265</f>
        <v>0.19153004375144142</v>
      </c>
      <c r="BR265" s="76">
        <f>'(3) MB_Glaciers_R23p2-5.5km'!BR265</f>
        <v>0.19153004375144142</v>
      </c>
      <c r="BS265" s="76">
        <f>'(3) MB_Glaciers_R23p2-5.5km'!BS265</f>
        <v>0.19153004375144142</v>
      </c>
      <c r="BT265" s="76">
        <f>'(3) MB_Glaciers_R23p2-5.5km'!BT265</f>
        <v>0.19153004375144142</v>
      </c>
      <c r="BU265" s="76">
        <f>'(3) MB_Glaciers_R23p2-5.5km'!BU265</f>
        <v>0.19153004375144142</v>
      </c>
      <c r="BV265" s="76">
        <f>'(3) MB_Glaciers_R23p2-5.5km'!BV265</f>
        <v>0.19153004375144142</v>
      </c>
      <c r="BW265" s="76">
        <f>'(3) MB_Glaciers_R23p2-5.5km'!BW265</f>
        <v>0.19153004375144142</v>
      </c>
      <c r="BX265" s="76">
        <f>'(3) MB_Glaciers_R23p2-5.5km'!BX265</f>
        <v>0.19153004375144142</v>
      </c>
      <c r="BY265" s="76">
        <f>'(3) MB_Glaciers_R23p2-5.5km'!BY265</f>
        <v>0.19153004375144142</v>
      </c>
      <c r="BZ265" s="76">
        <f>'(3) MB_Glaciers_R23p2-5.5km'!BZ265</f>
        <v>0.19153004375144142</v>
      </c>
      <c r="CA265" s="76">
        <f>'(3) MB_Glaciers_R23p2-5.5km'!CA265</f>
        <v>0.19153004375144142</v>
      </c>
      <c r="CB265" s="76">
        <f>'(3) MB_Glaciers_R23p2-5.5km'!CB265</f>
        <v>0.19153004375144142</v>
      </c>
      <c r="CC265" s="76">
        <f>'(3) MB_Glaciers_R23p2-5.5km'!CC265</f>
        <v>0.19153004375144142</v>
      </c>
      <c r="CD265" s="76">
        <f>'(3) MB_Glaciers_R23p2-5.5km'!CD265</f>
        <v>0.19153004375144142</v>
      </c>
      <c r="CE265" s="76">
        <f>'(3) MB_Glaciers_R23p2-5.5km'!CE265</f>
        <v>0.19153004375144142</v>
      </c>
      <c r="CF265" s="76">
        <f>'(3) MB_Glaciers_R23p2-5.5km'!CF265</f>
        <v>0.19153004375144142</v>
      </c>
      <c r="CG265" s="76">
        <f>'(3) MB_Glaciers_R23p2-5.5km'!CG265</f>
        <v>0.19153004375144142</v>
      </c>
      <c r="CH265" s="76">
        <f>'(3) MB_Glaciers_R23p2-5.5km'!CH265</f>
        <v>0.19153004375144142</v>
      </c>
      <c r="CI265" s="76">
        <f>'(3) MB_Glaciers_R23p2-5.5km'!CI265</f>
        <v>0.19153004375144142</v>
      </c>
      <c r="CJ265" s="76">
        <f>'(3) MB_Glaciers_R23p2-5.5km'!CJ265</f>
        <v>0.19153004375144142</v>
      </c>
      <c r="CK265" s="76">
        <f>'(3) MB_Glaciers_R23p2-5.5km'!CK265</f>
        <v>0.19153004375144142</v>
      </c>
      <c r="CL265" s="76">
        <f>'(3) MB_Glaciers_R23p2-5.5km'!CL265</f>
        <v>0.19153004375144142</v>
      </c>
      <c r="CM265" s="76">
        <f>'(3) MB_Glaciers_R23p2-5.5km'!CM265</f>
        <v>0.19153004375144142</v>
      </c>
      <c r="CN265" s="76">
        <f>'(3) MB_Glaciers_R23p2-5.5km'!CN265</f>
        <v>0.19153004375144142</v>
      </c>
      <c r="CO265" s="76">
        <f>'(3) MB_Glaciers_R23p2-5.5km'!CO265</f>
        <v>0.19153004375144142</v>
      </c>
      <c r="CP265" s="76">
        <f>'(3) MB_Glaciers_R23p2-5.5km'!CP265</f>
        <v>0.19153004375144142</v>
      </c>
      <c r="CQ265" s="76">
        <f>'(3) MB_Glaciers_R23p2-5.5km'!CQ265</f>
        <v>0.19153004375144142</v>
      </c>
      <c r="CR265" s="76">
        <f>'(3) MB_Glaciers_R23p2-5.5km'!CR265</f>
        <v>0.19153004375144142</v>
      </c>
      <c r="CS265" s="76">
        <f>'(3) MB_Glaciers_R23p2-5.5km'!CS265</f>
        <v>0.19153004375144142</v>
      </c>
      <c r="CT265" s="76">
        <f>'(3) MB_Glaciers_R23p2-5.5km'!CT265</f>
        <v>0.19153004375144142</v>
      </c>
      <c r="CU265" s="76">
        <f>'(3) MB_Glaciers_R23p2-5.5km'!CU265</f>
        <v>0.19153004375144142</v>
      </c>
      <c r="CV265" s="76">
        <f>'(3) MB_Glaciers_R23p2-5.5km'!CV265</f>
        <v>0.19153004375144142</v>
      </c>
    </row>
  </sheetData>
  <mergeCells count="2">
    <mergeCell ref="AZ1:AZ5"/>
    <mergeCell ref="A1:A4"/>
  </mergeCells>
  <conditionalFormatting sqref="B5">
    <cfRule type="containsText" dxfId="92" priority="14" operator="containsText" text="SE">
      <formula>NOT(ISERROR(SEARCH("SE",B5)))</formula>
    </cfRule>
    <cfRule type="containsText" dxfId="91" priority="15" operator="containsText" text="NE">
      <formula>NOT(ISERROR(SEARCH("NE",B5)))</formula>
    </cfRule>
    <cfRule type="containsText" dxfId="90" priority="16" operator="containsText" text="NO">
      <formula>NOT(ISERROR(SEARCH("NO",B5)))</formula>
    </cfRule>
    <cfRule type="containsText" dxfId="89" priority="17" operator="containsText" text="NW">
      <formula>NOT(ISERROR(SEARCH("NW",B5)))</formula>
    </cfRule>
    <cfRule type="containsText" dxfId="88" priority="18" operator="containsText" text="CW">
      <formula>NOT(ISERROR(SEARCH("CW",B5)))</formula>
    </cfRule>
    <cfRule type="containsText" dxfId="87" priority="19" operator="containsText" text="SW">
      <formula>NOT(ISERROR(SEARCH("SW",B5)))</formula>
    </cfRule>
  </conditionalFormatting>
  <conditionalFormatting sqref="AW6:AW265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:B265">
    <cfRule type="containsText" dxfId="86" priority="6" operator="containsText" text="SE">
      <formula>NOT(ISERROR(SEARCH("SE",B6)))</formula>
    </cfRule>
    <cfRule type="containsText" dxfId="85" priority="7" operator="containsText" text="NE">
      <formula>NOT(ISERROR(SEARCH("NE",B6)))</formula>
    </cfRule>
    <cfRule type="containsText" dxfId="84" priority="8" operator="containsText" text="NO">
      <formula>NOT(ISERROR(SEARCH("NO",B6)))</formula>
    </cfRule>
    <cfRule type="containsText" dxfId="83" priority="9" operator="containsText" text="NW">
      <formula>NOT(ISERROR(SEARCH("NW",B6)))</formula>
    </cfRule>
    <cfRule type="containsText" dxfId="82" priority="10" operator="containsText" text="CW">
      <formula>NOT(ISERROR(SEARCH("CW",B6)))</formula>
    </cfRule>
    <cfRule type="containsText" dxfId="81" priority="11" operator="containsText" text="SW">
      <formula>NOT(ISERROR(SEARCH("SW",B6)))</formula>
    </cfRule>
  </conditionalFormatting>
  <conditionalFormatting sqref="C6:AU265">
    <cfRule type="expression" dxfId="80" priority="4">
      <formula>MOD(ROW(),2)=0</formula>
    </cfRule>
  </conditionalFormatting>
  <conditionalFormatting sqref="A6:A265">
    <cfRule type="expression" dxfId="79" priority="3">
      <formula>MOD(ROW(),2)=0</formula>
    </cfRule>
  </conditionalFormatting>
  <conditionalFormatting sqref="BB6:CV265">
    <cfRule type="expression" dxfId="78" priority="2">
      <formula>MOD(ROW(),2)=0</formula>
    </cfRule>
  </conditionalFormatting>
  <conditionalFormatting sqref="AV6:AV265">
    <cfRule type="expression" dxfId="77" priority="1">
      <formula>MOD(ROW(),2)=0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DK2073"/>
  <sheetViews>
    <sheetView zoomScale="126" zoomScaleNormal="126" zoomScalePageLayoutView="66" workbookViewId="0">
      <pane xSplit="2" ySplit="3" topLeftCell="DA4" activePane="bottomRight" state="frozenSplit"/>
      <selection pane="topRight" activeCell="C1" sqref="C1"/>
      <selection pane="bottomLeft" activeCell="A4" sqref="A4"/>
      <selection pane="bottomRight" activeCell="DK209" sqref="DK209"/>
    </sheetView>
  </sheetViews>
  <sheetFormatPr baseColWidth="10" defaultRowHeight="16" x14ac:dyDescent="0.2"/>
  <cols>
    <col min="1" max="1" width="63.6640625" bestFit="1" customWidth="1"/>
    <col min="2" max="2" width="8" style="3" customWidth="1"/>
    <col min="3" max="3" width="13.6640625" bestFit="1" customWidth="1"/>
    <col min="4" max="4" width="7.6640625" bestFit="1" customWidth="1"/>
    <col min="5" max="5" width="9.6640625" bestFit="1" customWidth="1"/>
    <col min="6" max="6" width="9.33203125" customWidth="1"/>
    <col min="7" max="7" width="7.6640625" style="30" customWidth="1"/>
    <col min="8" max="8" width="8" style="30" hidden="1" customWidth="1"/>
    <col min="9" max="9" width="8.1640625" style="30" customWidth="1"/>
    <col min="10" max="10" width="9.6640625" style="8" customWidth="1"/>
    <col min="11" max="12" width="8.1640625" style="30" customWidth="1"/>
    <col min="13" max="13" width="6.83203125" style="30" customWidth="1"/>
    <col min="14" max="14" width="9.6640625" style="8" customWidth="1"/>
    <col min="15" max="15" width="7.33203125" style="18" bestFit="1" customWidth="1"/>
    <col min="16" max="16" width="7.1640625" customWidth="1"/>
    <col min="17" max="17" width="8.6640625" bestFit="1" customWidth="1"/>
    <col min="18" max="36" width="7.1640625" customWidth="1"/>
    <col min="37" max="61" width="7.83203125" customWidth="1"/>
    <col min="62" max="62" width="6.33203125" customWidth="1"/>
    <col min="64" max="64" width="1.83203125" style="10" customWidth="1"/>
    <col min="66" max="91" width="7.6640625" customWidth="1"/>
    <col min="92" max="111" width="6.6640625" bestFit="1" customWidth="1"/>
    <col min="112" max="112" width="7.33203125" customWidth="1"/>
  </cols>
  <sheetData>
    <row r="1" spans="1:112" ht="83" customHeight="1" x14ac:dyDescent="0.2">
      <c r="A1" s="275" t="s">
        <v>373</v>
      </c>
      <c r="B1" s="83"/>
      <c r="C1" s="83"/>
      <c r="D1" s="83"/>
      <c r="E1" s="83"/>
      <c r="F1" s="83"/>
      <c r="G1" s="83"/>
      <c r="AX1" s="9"/>
      <c r="AY1" s="9"/>
      <c r="BM1" s="271" t="s">
        <v>253</v>
      </c>
      <c r="BN1" s="271"/>
      <c r="BO1" s="271"/>
      <c r="BP1" s="271"/>
      <c r="BQ1" s="271"/>
      <c r="BR1" s="271"/>
      <c r="BS1" s="271"/>
      <c r="BT1" s="271"/>
      <c r="BU1" s="271"/>
      <c r="BV1" s="271"/>
      <c r="BW1" s="271"/>
      <c r="BX1" s="271"/>
      <c r="BY1" s="271"/>
      <c r="BZ1" s="271"/>
      <c r="CA1" s="271"/>
      <c r="CB1" s="271"/>
      <c r="CC1" s="271"/>
      <c r="CD1" s="271"/>
      <c r="CE1" s="271"/>
      <c r="CF1" s="271"/>
      <c r="CG1" s="271"/>
      <c r="CH1" s="271"/>
      <c r="CI1" s="271"/>
      <c r="CJ1" s="271"/>
      <c r="CK1" s="271"/>
      <c r="CL1" s="271"/>
      <c r="CM1" s="271"/>
      <c r="CN1" s="271"/>
      <c r="CO1" s="271"/>
      <c r="CP1" s="271"/>
      <c r="CQ1" s="271"/>
      <c r="CR1" s="271"/>
      <c r="CS1" s="271"/>
      <c r="CT1" s="271"/>
      <c r="CU1" s="271"/>
    </row>
    <row r="2" spans="1:112" x14ac:dyDescent="0.2">
      <c r="A2" s="275"/>
      <c r="O2" s="19" t="s">
        <v>276</v>
      </c>
      <c r="P2" s="20">
        <v>1971.5</v>
      </c>
      <c r="Q2" s="20">
        <v>1972.5</v>
      </c>
      <c r="R2" s="20">
        <v>1973.5</v>
      </c>
      <c r="S2" s="20">
        <v>1974.5</v>
      </c>
      <c r="T2" s="20">
        <v>1975.5</v>
      </c>
      <c r="U2" s="20">
        <v>1976.5</v>
      </c>
      <c r="V2" s="20">
        <v>1977.5</v>
      </c>
      <c r="W2" s="20">
        <v>1978.5</v>
      </c>
      <c r="X2" s="20">
        <v>1979.5</v>
      </c>
      <c r="Y2" s="20">
        <v>1980.5</v>
      </c>
      <c r="Z2" s="20">
        <v>1981.5</v>
      </c>
      <c r="AA2" s="20">
        <v>1982.5</v>
      </c>
      <c r="AB2" s="20">
        <v>1983.5</v>
      </c>
      <c r="AC2" s="20">
        <v>1984.5</v>
      </c>
      <c r="AD2" s="20">
        <v>1985.5</v>
      </c>
      <c r="AE2" s="20">
        <v>1986.5</v>
      </c>
      <c r="AF2" s="20">
        <v>1987.5</v>
      </c>
      <c r="AG2" s="20">
        <v>1988.5</v>
      </c>
      <c r="AH2" s="20">
        <v>1989.5</v>
      </c>
      <c r="AI2" s="20">
        <v>1990.5</v>
      </c>
      <c r="AJ2" s="20">
        <v>1991.5</v>
      </c>
      <c r="AK2" s="20">
        <v>1992.5</v>
      </c>
      <c r="AL2" s="20">
        <v>1993.5</v>
      </c>
      <c r="AM2" s="20">
        <v>1994.5</v>
      </c>
      <c r="AN2" s="20">
        <v>1995.5</v>
      </c>
      <c r="AO2" s="20">
        <v>1996.5</v>
      </c>
      <c r="AP2" s="20">
        <v>1997.5</v>
      </c>
      <c r="AQ2" s="20">
        <v>1998.5</v>
      </c>
      <c r="AR2" s="20">
        <v>1999.5</v>
      </c>
      <c r="AS2" s="20">
        <v>2000.5</v>
      </c>
      <c r="AT2" s="20">
        <v>2001.5</v>
      </c>
      <c r="AU2" s="20">
        <v>2002.5</v>
      </c>
      <c r="AV2" s="20">
        <v>2003.5</v>
      </c>
      <c r="AW2" s="20">
        <v>2004.5</v>
      </c>
      <c r="AX2" s="20">
        <v>2005.5</v>
      </c>
      <c r="AY2" s="20">
        <v>2006.5</v>
      </c>
      <c r="AZ2" s="20">
        <v>2007.5</v>
      </c>
      <c r="BA2" s="20">
        <v>2008.5</v>
      </c>
      <c r="BB2" s="20">
        <v>2009.5</v>
      </c>
      <c r="BC2" s="20">
        <v>2010.5</v>
      </c>
      <c r="BD2" s="20">
        <v>2011.5</v>
      </c>
      <c r="BE2" s="20">
        <v>2012.5</v>
      </c>
      <c r="BF2" s="20">
        <v>2013.5</v>
      </c>
      <c r="BG2" s="20">
        <v>2014.5</v>
      </c>
      <c r="BH2" s="20">
        <v>2015.5</v>
      </c>
      <c r="BI2" s="20">
        <v>2016.5</v>
      </c>
      <c r="BJ2" s="236">
        <v>2017.5</v>
      </c>
      <c r="BM2" s="19" t="s">
        <v>276</v>
      </c>
      <c r="BN2" s="20">
        <v>1971.5</v>
      </c>
      <c r="BO2" s="20">
        <v>1972.5</v>
      </c>
      <c r="BP2" s="20">
        <v>1973.5</v>
      </c>
      <c r="BQ2" s="20">
        <v>1974.5</v>
      </c>
      <c r="BR2" s="20">
        <v>1975.5</v>
      </c>
      <c r="BS2" s="20">
        <v>1976.5</v>
      </c>
      <c r="BT2" s="20">
        <v>1977.5</v>
      </c>
      <c r="BU2" s="20">
        <v>1978.5</v>
      </c>
      <c r="BV2" s="20">
        <v>1979.5</v>
      </c>
      <c r="BW2" s="20">
        <v>1980.5</v>
      </c>
      <c r="BX2" s="20">
        <v>1981.5</v>
      </c>
      <c r="BY2" s="20">
        <v>1982.5</v>
      </c>
      <c r="BZ2" s="20">
        <v>1983.5</v>
      </c>
      <c r="CA2" s="20">
        <v>1984.5</v>
      </c>
      <c r="CB2" s="20">
        <v>1985.5</v>
      </c>
      <c r="CC2" s="20">
        <v>1986.5</v>
      </c>
      <c r="CD2" s="20">
        <v>1987.5</v>
      </c>
      <c r="CE2" s="20">
        <v>1988.5</v>
      </c>
      <c r="CF2" s="20">
        <v>1989.5</v>
      </c>
      <c r="CG2" s="20">
        <v>1990.5</v>
      </c>
      <c r="CH2" s="20">
        <v>1991.5</v>
      </c>
      <c r="CI2" s="20">
        <v>1992.5</v>
      </c>
      <c r="CJ2" s="20">
        <v>1993.5</v>
      </c>
      <c r="CK2" s="20">
        <v>1994.5</v>
      </c>
      <c r="CL2" s="20">
        <v>1995.5</v>
      </c>
      <c r="CM2" s="20">
        <v>1996.5</v>
      </c>
      <c r="CN2" s="20">
        <v>1997.5</v>
      </c>
      <c r="CO2" s="20">
        <v>1998.5</v>
      </c>
      <c r="CP2" s="20">
        <v>1999.5</v>
      </c>
      <c r="CQ2" s="20">
        <v>2000.5</v>
      </c>
      <c r="CR2" s="20">
        <v>2001.5</v>
      </c>
      <c r="CS2" s="20">
        <v>2002.5</v>
      </c>
      <c r="CT2" s="20">
        <v>2003.5</v>
      </c>
      <c r="CU2" s="20">
        <v>2004.5</v>
      </c>
      <c r="CV2" s="20">
        <v>2005.5</v>
      </c>
      <c r="CW2" s="20">
        <v>2006.5</v>
      </c>
      <c r="CX2" s="20">
        <v>2007.5</v>
      </c>
      <c r="CY2" s="20">
        <v>2008.5</v>
      </c>
      <c r="CZ2" s="20">
        <v>2009.5</v>
      </c>
      <c r="DA2" s="20">
        <v>2010.5</v>
      </c>
      <c r="DB2" s="20">
        <v>2011.5</v>
      </c>
      <c r="DC2" s="20">
        <v>2012.5</v>
      </c>
      <c r="DD2" s="20">
        <v>2013.5</v>
      </c>
      <c r="DE2" s="20">
        <v>2014.5</v>
      </c>
      <c r="DF2" s="20">
        <v>2015.5</v>
      </c>
      <c r="DG2" s="20">
        <v>2016.5</v>
      </c>
      <c r="DH2" s="236">
        <v>2017.5</v>
      </c>
    </row>
    <row r="3" spans="1:112" s="6" customFormat="1" ht="49" thickBot="1" x14ac:dyDescent="0.25">
      <c r="A3" s="6" t="s">
        <v>0</v>
      </c>
      <c r="B3" s="6" t="s">
        <v>236</v>
      </c>
      <c r="C3" s="6" t="s">
        <v>238</v>
      </c>
      <c r="D3" s="6" t="s">
        <v>237</v>
      </c>
      <c r="E3" s="1" t="s">
        <v>287</v>
      </c>
      <c r="F3" s="1" t="s">
        <v>295</v>
      </c>
      <c r="G3" s="30"/>
      <c r="H3" s="30"/>
      <c r="I3" s="81" t="s">
        <v>310</v>
      </c>
      <c r="J3" s="16" t="s">
        <v>271</v>
      </c>
      <c r="K3" s="1" t="s">
        <v>309</v>
      </c>
      <c r="L3" s="143" t="s">
        <v>351</v>
      </c>
      <c r="M3" s="16" t="s">
        <v>358</v>
      </c>
      <c r="N3" s="16" t="s">
        <v>241</v>
      </c>
      <c r="O3" s="19" t="s">
        <v>277</v>
      </c>
      <c r="P3" s="20">
        <v>1972.5</v>
      </c>
      <c r="Q3" s="20">
        <v>1973.5</v>
      </c>
      <c r="R3" s="20">
        <v>1974.5</v>
      </c>
      <c r="S3" s="20">
        <v>1975.5</v>
      </c>
      <c r="T3" s="20">
        <v>1976.5</v>
      </c>
      <c r="U3" s="20">
        <v>1977.5</v>
      </c>
      <c r="V3" s="20">
        <v>1978.5</v>
      </c>
      <c r="W3" s="20">
        <v>1979.5</v>
      </c>
      <c r="X3" s="20">
        <v>1980.5</v>
      </c>
      <c r="Y3" s="20">
        <v>1981.5</v>
      </c>
      <c r="Z3" s="20">
        <v>1982.5</v>
      </c>
      <c r="AA3" s="20">
        <v>1983.5</v>
      </c>
      <c r="AB3" s="20">
        <v>1984.5</v>
      </c>
      <c r="AC3" s="20">
        <v>1985.5</v>
      </c>
      <c r="AD3" s="20">
        <v>1986.5</v>
      </c>
      <c r="AE3" s="20">
        <v>1987.5</v>
      </c>
      <c r="AF3" s="20">
        <v>1988.5</v>
      </c>
      <c r="AG3" s="20">
        <v>1989.5</v>
      </c>
      <c r="AH3" s="20">
        <v>1990.5</v>
      </c>
      <c r="AI3" s="20">
        <v>1991.5</v>
      </c>
      <c r="AJ3" s="20">
        <v>1992.5</v>
      </c>
      <c r="AK3" s="20">
        <v>1993.5</v>
      </c>
      <c r="AL3" s="20">
        <v>1994.5</v>
      </c>
      <c r="AM3" s="20">
        <v>1995.5</v>
      </c>
      <c r="AN3" s="20">
        <v>1996.5</v>
      </c>
      <c r="AO3" s="20">
        <v>1997.5</v>
      </c>
      <c r="AP3" s="20">
        <v>1998.5</v>
      </c>
      <c r="AQ3" s="20">
        <v>1999.5</v>
      </c>
      <c r="AR3" s="20">
        <v>2000.5</v>
      </c>
      <c r="AS3" s="20">
        <v>2001.5</v>
      </c>
      <c r="AT3" s="20">
        <v>2002.5</v>
      </c>
      <c r="AU3" s="20">
        <v>2003.5</v>
      </c>
      <c r="AV3" s="20">
        <v>2004.5</v>
      </c>
      <c r="AW3" s="20">
        <v>2005.5</v>
      </c>
      <c r="AX3" s="20">
        <v>2006.5</v>
      </c>
      <c r="AY3" s="20">
        <v>2007.5</v>
      </c>
      <c r="AZ3" s="20">
        <v>2008.5</v>
      </c>
      <c r="BA3" s="20">
        <v>2009.5</v>
      </c>
      <c r="BB3" s="20">
        <v>2010.5</v>
      </c>
      <c r="BC3" s="20">
        <v>2011.5</v>
      </c>
      <c r="BD3" s="20">
        <v>2012.5</v>
      </c>
      <c r="BE3" s="20">
        <v>2013.5</v>
      </c>
      <c r="BF3" s="20">
        <v>2014.5</v>
      </c>
      <c r="BG3" s="20">
        <v>2015.5</v>
      </c>
      <c r="BH3" s="20">
        <v>2016.5</v>
      </c>
      <c r="BI3" s="20">
        <v>2017.5</v>
      </c>
      <c r="BJ3" s="236">
        <v>2018.5</v>
      </c>
      <c r="BL3" s="12"/>
      <c r="BM3" s="19" t="s">
        <v>277</v>
      </c>
      <c r="BN3" s="20">
        <v>1972.5</v>
      </c>
      <c r="BO3" s="20">
        <v>1973.5</v>
      </c>
      <c r="BP3" s="20">
        <v>1974.5</v>
      </c>
      <c r="BQ3" s="20">
        <v>1975.5</v>
      </c>
      <c r="BR3" s="20">
        <v>1976.5</v>
      </c>
      <c r="BS3" s="20">
        <v>1977.5</v>
      </c>
      <c r="BT3" s="20">
        <v>1978.5</v>
      </c>
      <c r="BU3" s="20">
        <v>1979.5</v>
      </c>
      <c r="BV3" s="20">
        <v>1980.5</v>
      </c>
      <c r="BW3" s="20">
        <v>1981.5</v>
      </c>
      <c r="BX3" s="20">
        <v>1982.5</v>
      </c>
      <c r="BY3" s="20">
        <v>1983.5</v>
      </c>
      <c r="BZ3" s="20">
        <v>1984.5</v>
      </c>
      <c r="CA3" s="20">
        <v>1985.5</v>
      </c>
      <c r="CB3" s="20">
        <v>1986.5</v>
      </c>
      <c r="CC3" s="20">
        <v>1987.5</v>
      </c>
      <c r="CD3" s="20">
        <v>1988.5</v>
      </c>
      <c r="CE3" s="20">
        <v>1989.5</v>
      </c>
      <c r="CF3" s="20">
        <v>1990.5</v>
      </c>
      <c r="CG3" s="20">
        <v>1991.5</v>
      </c>
      <c r="CH3" s="20">
        <v>1992.5</v>
      </c>
      <c r="CI3" s="20">
        <v>1993.5</v>
      </c>
      <c r="CJ3" s="20">
        <v>1994.5</v>
      </c>
      <c r="CK3" s="20">
        <v>1995.5</v>
      </c>
      <c r="CL3" s="20">
        <v>1996.5</v>
      </c>
      <c r="CM3" s="20">
        <v>1997.5</v>
      </c>
      <c r="CN3" s="20">
        <v>1998.5</v>
      </c>
      <c r="CO3" s="20">
        <v>1999.5</v>
      </c>
      <c r="CP3" s="20">
        <v>2000.5</v>
      </c>
      <c r="CQ3" s="20">
        <v>2001.5</v>
      </c>
      <c r="CR3" s="20">
        <v>2002.5</v>
      </c>
      <c r="CS3" s="20">
        <v>2003.5</v>
      </c>
      <c r="CT3" s="20">
        <v>2004.5</v>
      </c>
      <c r="CU3" s="20">
        <v>2005.5</v>
      </c>
      <c r="CV3" s="20">
        <v>2006.5</v>
      </c>
      <c r="CW3" s="20">
        <v>2007.5</v>
      </c>
      <c r="CX3" s="20">
        <v>2008.5</v>
      </c>
      <c r="CY3" s="20">
        <v>2009.5</v>
      </c>
      <c r="CZ3" s="20">
        <v>2010.5</v>
      </c>
      <c r="DA3" s="20">
        <v>2011.5</v>
      </c>
      <c r="DB3" s="20">
        <v>2012.5</v>
      </c>
      <c r="DC3" s="20">
        <v>2013.5</v>
      </c>
      <c r="DD3" s="20">
        <v>2014.5</v>
      </c>
      <c r="DE3" s="20">
        <v>2015.5</v>
      </c>
      <c r="DF3" s="20">
        <v>2016.5</v>
      </c>
      <c r="DG3" s="20">
        <v>2017.5</v>
      </c>
      <c r="DH3" s="236">
        <v>2018.5</v>
      </c>
    </row>
    <row r="4" spans="1:112" x14ac:dyDescent="0.2">
      <c r="A4" s="169" t="s">
        <v>185</v>
      </c>
      <c r="B4" s="3" t="s">
        <v>182</v>
      </c>
      <c r="C4" s="2">
        <v>60.938172000000002</v>
      </c>
      <c r="D4" s="2">
        <v>-44.620894999999997</v>
      </c>
      <c r="E4" s="174">
        <v>1990.3566000000001</v>
      </c>
      <c r="F4" s="2">
        <v>0.77831399999999995</v>
      </c>
      <c r="H4" s="144">
        <f t="shared" ref="H4:H67" si="0">L4*L4</f>
        <v>0</v>
      </c>
      <c r="I4" s="174" t="s">
        <v>303</v>
      </c>
      <c r="J4" s="174" t="s">
        <v>245</v>
      </c>
      <c r="K4" s="237">
        <v>0</v>
      </c>
      <c r="L4" s="238">
        <v>0</v>
      </c>
      <c r="M4" s="189">
        <v>0</v>
      </c>
      <c r="N4" s="17">
        <v>0.52000000000000013</v>
      </c>
      <c r="O4" s="7"/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</row>
    <row r="5" spans="1:112" x14ac:dyDescent="0.2">
      <c r="A5" s="169" t="s">
        <v>208</v>
      </c>
      <c r="B5" s="3" t="s">
        <v>182</v>
      </c>
      <c r="C5" s="2">
        <v>61.187024999999998</v>
      </c>
      <c r="D5" s="2">
        <v>-46.434333000000002</v>
      </c>
      <c r="E5" s="174">
        <v>387.07168999999999</v>
      </c>
      <c r="F5" s="2">
        <v>0.202126</v>
      </c>
      <c r="H5" s="144">
        <f t="shared" si="0"/>
        <v>0</v>
      </c>
      <c r="I5" s="174" t="s">
        <v>303</v>
      </c>
      <c r="J5" s="174" t="s">
        <v>245</v>
      </c>
      <c r="K5" s="190">
        <v>0</v>
      </c>
      <c r="L5" s="235">
        <v>0</v>
      </c>
      <c r="M5" s="189">
        <v>0</v>
      </c>
      <c r="N5" s="17">
        <v>-0.70399999999999996</v>
      </c>
      <c r="O5" s="7"/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</row>
    <row r="6" spans="1:112" x14ac:dyDescent="0.2">
      <c r="A6" s="169" t="s">
        <v>117</v>
      </c>
      <c r="B6" s="3" t="s">
        <v>182</v>
      </c>
      <c r="C6" s="2">
        <v>61.249501000000002</v>
      </c>
      <c r="D6" s="2">
        <v>-46.952998999999998</v>
      </c>
      <c r="E6" s="174">
        <v>676.50199999999995</v>
      </c>
      <c r="F6" s="2">
        <v>0.83400799999999997</v>
      </c>
      <c r="H6" s="144">
        <f t="shared" si="0"/>
        <v>9.0000000000000002E-6</v>
      </c>
      <c r="I6" s="174" t="s">
        <v>334</v>
      </c>
      <c r="J6" s="174" t="s">
        <v>272</v>
      </c>
      <c r="K6" s="190">
        <v>0.01</v>
      </c>
      <c r="L6" s="235">
        <v>3.0000000000000001E-3</v>
      </c>
      <c r="M6" s="189">
        <v>2.32497705610442E-2</v>
      </c>
      <c r="N6" s="17">
        <v>-6.7666666666666681E-2</v>
      </c>
      <c r="O6" s="7"/>
      <c r="P6" s="2">
        <v>0.01</v>
      </c>
      <c r="Q6" s="2">
        <v>0.01</v>
      </c>
      <c r="R6" s="2">
        <v>0.01</v>
      </c>
      <c r="S6" s="2">
        <v>0.01</v>
      </c>
      <c r="T6" s="2">
        <v>0.01</v>
      </c>
      <c r="U6" s="2">
        <v>0.01</v>
      </c>
      <c r="V6" s="2">
        <v>0.01</v>
      </c>
      <c r="W6" s="2">
        <v>0.01</v>
      </c>
      <c r="X6" s="2">
        <v>0.01</v>
      </c>
      <c r="Y6" s="2">
        <v>0.01</v>
      </c>
      <c r="Z6" s="2">
        <v>0.01</v>
      </c>
      <c r="AA6" s="2">
        <v>0.01</v>
      </c>
      <c r="AB6" s="2">
        <v>0.01</v>
      </c>
      <c r="AC6" s="2">
        <v>0.01</v>
      </c>
      <c r="AD6" s="2">
        <v>0.01</v>
      </c>
      <c r="AE6" s="2">
        <v>0.01</v>
      </c>
      <c r="AF6" s="2">
        <v>0.01</v>
      </c>
      <c r="AG6" s="2">
        <v>0.01</v>
      </c>
      <c r="AH6" s="2">
        <v>0.01</v>
      </c>
      <c r="AI6" s="2">
        <v>0.01</v>
      </c>
      <c r="AJ6" s="2">
        <v>0.01</v>
      </c>
      <c r="AK6" s="2">
        <v>0.01</v>
      </c>
      <c r="AL6" s="2">
        <v>8.1000000000000013E-3</v>
      </c>
      <c r="AM6" s="2">
        <v>7.3299999999999997E-3</v>
      </c>
      <c r="AN6" s="2">
        <v>1.001E-2</v>
      </c>
      <c r="AO6" s="2">
        <v>1.4630000000000001E-2</v>
      </c>
      <c r="AP6" s="2">
        <v>1.6250000000000001E-2</v>
      </c>
      <c r="AQ6" s="2">
        <v>1.512E-2</v>
      </c>
      <c r="AR6" s="2">
        <v>1.6920000000000001E-2</v>
      </c>
      <c r="AS6" s="2">
        <v>1.8710000000000001E-2</v>
      </c>
      <c r="AT6" s="2">
        <v>2.0499999999999997E-2</v>
      </c>
      <c r="AU6" s="2">
        <v>2.23E-2</v>
      </c>
      <c r="AV6" s="2">
        <v>2.409E-2</v>
      </c>
      <c r="AW6" s="2">
        <v>2.588E-2</v>
      </c>
      <c r="AX6" s="2">
        <v>2.768E-2</v>
      </c>
      <c r="AY6" s="2">
        <v>2.947E-2</v>
      </c>
      <c r="AZ6" s="2">
        <v>3.1259999999999996E-2</v>
      </c>
      <c r="BA6" s="2">
        <v>3.3050000000000003E-2</v>
      </c>
      <c r="BB6" s="2">
        <v>3.4849999999999999E-2</v>
      </c>
      <c r="BC6" s="2">
        <v>4.2020000000000002E-2</v>
      </c>
      <c r="BD6" s="2">
        <v>3.3419999999999998E-2</v>
      </c>
      <c r="BE6" s="2">
        <v>2.4820000000000002E-2</v>
      </c>
      <c r="BF6" s="2">
        <v>2.5610000000000001E-2</v>
      </c>
      <c r="BG6" s="2">
        <v>2.3780000000000003E-2</v>
      </c>
      <c r="BH6" s="2">
        <v>2.5630000000000003E-2</v>
      </c>
      <c r="BI6" s="2">
        <v>2.0250000000000001E-2</v>
      </c>
      <c r="BJ6" s="2">
        <v>2.247E-2</v>
      </c>
      <c r="BN6" s="2">
        <v>2.2486759488600447E-2</v>
      </c>
      <c r="BO6" s="2">
        <v>2.2486759488600447E-2</v>
      </c>
      <c r="BP6" s="2">
        <v>2.2486759488600447E-2</v>
      </c>
      <c r="BQ6" s="2">
        <v>2.2486759488600447E-2</v>
      </c>
      <c r="BR6" s="2">
        <v>2.2486759488600447E-2</v>
      </c>
      <c r="BS6" s="2">
        <v>2.2486759488600447E-2</v>
      </c>
      <c r="BT6" s="2">
        <v>2.2486759488600447E-2</v>
      </c>
      <c r="BU6" s="2">
        <v>2.2338443881744861E-2</v>
      </c>
      <c r="BV6" s="2">
        <v>2.1410265737370614E-2</v>
      </c>
      <c r="BW6" s="2">
        <v>2.0533953854814147E-2</v>
      </c>
      <c r="BX6" s="2">
        <v>1.9709897209619423E-2</v>
      </c>
      <c r="BY6" s="2">
        <v>1.8919111743596253E-2</v>
      </c>
      <c r="BZ6" s="2">
        <v>1.8181958553695088E-2</v>
      </c>
      <c r="CA6" s="2">
        <v>1.7480215828096862E-2</v>
      </c>
      <c r="CB6" s="2">
        <v>1.6834705904717653E-2</v>
      </c>
      <c r="CC6" s="2">
        <v>1.6228779415030731E-2</v>
      </c>
      <c r="CD6" s="2">
        <v>1.567543068999612E-2</v>
      </c>
      <c r="CE6" s="2">
        <v>1.5188139623804983E-2</v>
      </c>
      <c r="CF6" s="2">
        <v>1.4772154560348631E-2</v>
      </c>
      <c r="CG6" s="2">
        <v>1.4454212094661717E-2</v>
      </c>
      <c r="CH6" s="2">
        <v>1.4252889540368177E-2</v>
      </c>
      <c r="CI6" s="2">
        <v>1.4183227062376407E-2</v>
      </c>
      <c r="CJ6" s="2">
        <v>1.1781247757671568E-2</v>
      </c>
      <c r="CK6" s="2">
        <v>1.028705578720181E-2</v>
      </c>
      <c r="CL6" s="2">
        <v>1.4023414880369678E-2</v>
      </c>
      <c r="CM6" s="2">
        <v>2.0436822970761132E-2</v>
      </c>
      <c r="CN6" s="2">
        <v>2.2684126686900674E-2</v>
      </c>
      <c r="CO6" s="2">
        <v>2.1096497099779427E-2</v>
      </c>
      <c r="CP6" s="2">
        <v>2.3593460127451726E-2</v>
      </c>
      <c r="CQ6" s="2">
        <v>2.6100687450664569E-2</v>
      </c>
      <c r="CR6" s="2">
        <v>2.8624359569526032E-2</v>
      </c>
      <c r="CS6" s="2">
        <v>3.1173971956378468E-2</v>
      </c>
      <c r="CT6" s="2">
        <v>3.372740841529763E-2</v>
      </c>
      <c r="CU6" s="2">
        <v>3.6191539106843945E-2</v>
      </c>
      <c r="CV6" s="2">
        <v>3.8595571906943349E-2</v>
      </c>
      <c r="CW6" s="2">
        <v>4.1016942619341357E-2</v>
      </c>
      <c r="CX6" s="2">
        <v>4.3458482573600216E-2</v>
      </c>
      <c r="CY6" s="2">
        <v>4.5917482302241762E-2</v>
      </c>
      <c r="CZ6" s="2">
        <v>4.8535620814451397E-2</v>
      </c>
      <c r="DA6" s="2">
        <v>5.8471416664597778E-2</v>
      </c>
      <c r="DB6" s="2">
        <v>4.6586615071819368E-2</v>
      </c>
      <c r="DC6" s="2">
        <v>3.4605175869731782E-2</v>
      </c>
      <c r="DD6" s="2">
        <v>3.5671870425222699E-2</v>
      </c>
      <c r="DE6" s="2">
        <v>3.3151505795253167E-2</v>
      </c>
      <c r="DF6" s="2">
        <v>3.5759439073955193E-2</v>
      </c>
      <c r="DG6" s="2">
        <v>2.8310604864142747E-2</v>
      </c>
      <c r="DH6" s="2">
        <v>3.1305491437189609E-2</v>
      </c>
    </row>
    <row r="7" spans="1:112" x14ac:dyDescent="0.2">
      <c r="A7" s="169" t="s">
        <v>239</v>
      </c>
      <c r="B7" s="3" t="s">
        <v>182</v>
      </c>
      <c r="C7" s="2">
        <v>61.298298000000003</v>
      </c>
      <c r="D7" s="2">
        <v>-47.610492999999998</v>
      </c>
      <c r="E7" s="174">
        <v>214.59125</v>
      </c>
      <c r="F7" s="2">
        <v>5.4389100000000003E-2</v>
      </c>
      <c r="H7" s="144">
        <f t="shared" si="0"/>
        <v>0</v>
      </c>
      <c r="I7" s="174" t="s">
        <v>303</v>
      </c>
      <c r="J7" s="174" t="s">
        <v>245</v>
      </c>
      <c r="K7" s="190">
        <v>0</v>
      </c>
      <c r="L7" s="235">
        <v>0</v>
      </c>
      <c r="M7" s="189">
        <v>3.443084097496604E-3</v>
      </c>
      <c r="N7" s="17">
        <v>0.11233333333333333</v>
      </c>
      <c r="O7" s="7"/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</row>
    <row r="8" spans="1:112" x14ac:dyDescent="0.2">
      <c r="A8" s="169" t="s">
        <v>240</v>
      </c>
      <c r="B8" s="3" t="s">
        <v>182</v>
      </c>
      <c r="C8" s="2">
        <v>61.298298000000003</v>
      </c>
      <c r="D8" s="2">
        <v>-47.610492999999998</v>
      </c>
      <c r="E8" s="174">
        <v>2597.4591</v>
      </c>
      <c r="F8" s="2">
        <v>1.9705299999999999</v>
      </c>
      <c r="H8" s="144">
        <f t="shared" si="0"/>
        <v>0</v>
      </c>
      <c r="I8" s="174" t="s">
        <v>303</v>
      </c>
      <c r="J8" s="174" t="s">
        <v>245</v>
      </c>
      <c r="K8" s="190">
        <v>0</v>
      </c>
      <c r="L8" s="235">
        <v>0</v>
      </c>
      <c r="M8" s="189">
        <v>8.1841456244414634E-2</v>
      </c>
      <c r="N8" s="17">
        <v>-0.89199999999999979</v>
      </c>
      <c r="O8" s="7"/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</row>
    <row r="9" spans="1:112" x14ac:dyDescent="0.2">
      <c r="A9" s="169" t="s">
        <v>119</v>
      </c>
      <c r="B9" s="3" t="s">
        <v>182</v>
      </c>
      <c r="C9" s="2">
        <v>61.310353999999997</v>
      </c>
      <c r="D9" s="2">
        <v>-46.830593</v>
      </c>
      <c r="E9" s="174">
        <v>478.30637000000002</v>
      </c>
      <c r="F9" s="2">
        <v>0.57480500000000001</v>
      </c>
      <c r="H9" s="144">
        <f t="shared" si="0"/>
        <v>5.4615689999999988E-4</v>
      </c>
      <c r="I9" s="174" t="s">
        <v>334</v>
      </c>
      <c r="J9" s="174" t="s">
        <v>272</v>
      </c>
      <c r="K9" s="190">
        <v>7.7899999999999997E-2</v>
      </c>
      <c r="L9" s="235">
        <v>2.3369999999999998E-2</v>
      </c>
      <c r="M9" s="189">
        <v>1.3074446249848841E-2</v>
      </c>
      <c r="N9" s="17">
        <v>7.7666666666666676E-2</v>
      </c>
      <c r="O9" s="7"/>
      <c r="P9" s="2">
        <v>7.7899999999999997E-2</v>
      </c>
      <c r="Q9" s="2">
        <v>7.7899999999999997E-2</v>
      </c>
      <c r="R9" s="2">
        <v>7.7899999999999997E-2</v>
      </c>
      <c r="S9" s="2">
        <v>7.7899999999999997E-2</v>
      </c>
      <c r="T9" s="2">
        <v>7.7899999999999997E-2</v>
      </c>
      <c r="U9" s="2">
        <v>7.7899999999999997E-2</v>
      </c>
      <c r="V9" s="2">
        <v>7.7899999999999997E-2</v>
      </c>
      <c r="W9" s="2">
        <v>7.7899999999999997E-2</v>
      </c>
      <c r="X9" s="2">
        <v>7.7899999999999997E-2</v>
      </c>
      <c r="Y9" s="2">
        <v>7.7899999999999997E-2</v>
      </c>
      <c r="Z9" s="2">
        <v>7.7899999999999997E-2</v>
      </c>
      <c r="AA9" s="2">
        <v>7.7899999999999997E-2</v>
      </c>
      <c r="AB9" s="2">
        <v>7.7899999999999997E-2</v>
      </c>
      <c r="AC9" s="2">
        <v>7.7899999999999997E-2</v>
      </c>
      <c r="AD9" s="2">
        <v>7.7899999999999997E-2</v>
      </c>
      <c r="AE9" s="2">
        <v>7.7899999999999997E-2</v>
      </c>
      <c r="AF9" s="2">
        <v>7.7899999999999997E-2</v>
      </c>
      <c r="AG9" s="2">
        <v>7.7899999999999997E-2</v>
      </c>
      <c r="AH9" s="2">
        <v>7.7899999999999997E-2</v>
      </c>
      <c r="AI9" s="2">
        <v>7.7899999999999997E-2</v>
      </c>
      <c r="AJ9" s="2">
        <v>7.7899999999999997E-2</v>
      </c>
      <c r="AK9" s="2">
        <v>7.7899999999999997E-2</v>
      </c>
      <c r="AL9" s="2">
        <v>6.9564699999999993E-2</v>
      </c>
      <c r="AM9" s="2">
        <v>6.1229400000000003E-2</v>
      </c>
      <c r="AN9" s="2">
        <v>5.2816200000000001E-2</v>
      </c>
      <c r="AO9" s="2">
        <v>6.5202299999999991E-2</v>
      </c>
      <c r="AP9" s="2">
        <v>5.0712899999999998E-2</v>
      </c>
      <c r="AQ9" s="2">
        <v>5.10245E-2</v>
      </c>
      <c r="AR9" s="2">
        <v>4.9933899999999996E-2</v>
      </c>
      <c r="AS9" s="2">
        <v>4.8843299999999999E-2</v>
      </c>
      <c r="AT9" s="2">
        <v>4.7752699999999995E-2</v>
      </c>
      <c r="AU9" s="2">
        <v>4.6662099999999998E-2</v>
      </c>
      <c r="AV9" s="2">
        <v>4.5571499999999994E-2</v>
      </c>
      <c r="AW9" s="2">
        <v>4.4480899999999997E-2</v>
      </c>
      <c r="AX9" s="2">
        <v>4.33903E-2</v>
      </c>
      <c r="AY9" s="2">
        <v>4.2299700000000003E-2</v>
      </c>
      <c r="AZ9" s="2">
        <v>4.1209099999999999E-2</v>
      </c>
      <c r="BA9" s="2">
        <v>4.0118500000000001E-2</v>
      </c>
      <c r="BB9" s="2">
        <v>3.9027899999999997E-2</v>
      </c>
      <c r="BC9" s="2">
        <v>4.3701900000000002E-2</v>
      </c>
      <c r="BD9" s="2">
        <v>4.3234500000000002E-2</v>
      </c>
      <c r="BE9" s="2">
        <v>4.2845000000000001E-2</v>
      </c>
      <c r="BF9" s="2">
        <v>3.3730699999999995E-2</v>
      </c>
      <c r="BG9" s="2">
        <v>3.4431799999999999E-2</v>
      </c>
      <c r="BH9" s="2">
        <v>3.5600300000000001E-2</v>
      </c>
      <c r="BI9" s="2">
        <v>3.1315799999999998E-2</v>
      </c>
      <c r="BJ9" s="2">
        <v>3.5132900000000002E-2</v>
      </c>
      <c r="BN9" s="2">
        <v>0.10071417201339018</v>
      </c>
      <c r="BO9" s="2">
        <v>0.10071417201339018</v>
      </c>
      <c r="BP9" s="2">
        <v>0.10071417201339018</v>
      </c>
      <c r="BQ9" s="2">
        <v>0.10071417201339018</v>
      </c>
      <c r="BR9" s="2">
        <v>0.10071417201339018</v>
      </c>
      <c r="BS9" s="2">
        <v>0.10071417201339018</v>
      </c>
      <c r="BT9" s="2">
        <v>0.10071417201339018</v>
      </c>
      <c r="BU9" s="2">
        <v>0.10071417201339018</v>
      </c>
      <c r="BV9" s="2">
        <v>9.6325914326765336E-2</v>
      </c>
      <c r="BW9" s="2">
        <v>8.9871337930034143E-2</v>
      </c>
      <c r="BX9" s="2">
        <v>8.3894529507596419E-2</v>
      </c>
      <c r="BY9" s="2">
        <v>7.8320102658238799E-2</v>
      </c>
      <c r="BZ9" s="2">
        <v>7.3149702318921483E-2</v>
      </c>
      <c r="CA9" s="2">
        <v>6.8384989896682999E-2</v>
      </c>
      <c r="CB9" s="2">
        <v>6.4102336174481564E-2</v>
      </c>
      <c r="CC9" s="2">
        <v>6.0375093063583032E-2</v>
      </c>
      <c r="CD9" s="2">
        <v>5.7125195977218254E-2</v>
      </c>
      <c r="CE9" s="2">
        <v>5.4420619752634736E-2</v>
      </c>
      <c r="CF9" s="2">
        <v>5.2323671932459889E-2</v>
      </c>
      <c r="CG9" s="2">
        <v>5.0891720638764563E-2</v>
      </c>
      <c r="CH9" s="2">
        <v>5.0038989243452806E-2</v>
      </c>
      <c r="CI9" s="2">
        <v>4.9755917574779311E-2</v>
      </c>
      <c r="CJ9" s="2">
        <v>4.6978357205814808E-2</v>
      </c>
      <c r="CK9" s="2">
        <v>4.4178876446912207E-2</v>
      </c>
      <c r="CL9" s="2">
        <v>3.1665058723519497E-2</v>
      </c>
      <c r="CM9" s="2">
        <v>3.3904635991235853E-2</v>
      </c>
      <c r="CN9" s="2">
        <v>2.6457915420742002E-2</v>
      </c>
      <c r="CO9" s="2">
        <v>2.8146012207523295E-2</v>
      </c>
      <c r="CP9" s="2">
        <v>2.787923633824773E-2</v>
      </c>
      <c r="CQ9" s="2">
        <v>2.7881478372389315E-2</v>
      </c>
      <c r="CR9" s="2">
        <v>2.8233561097971274E-2</v>
      </c>
      <c r="CS9" s="2">
        <v>2.881551087188626E-2</v>
      </c>
      <c r="CT9" s="2">
        <v>2.9636345817151962E-2</v>
      </c>
      <c r="CU9" s="2">
        <v>2.9263252321816535E-2</v>
      </c>
      <c r="CV9" s="2">
        <v>2.7680969974361393E-2</v>
      </c>
      <c r="CW9" s="2">
        <v>2.6319021646929452E-2</v>
      </c>
      <c r="CX9" s="2">
        <v>2.5172437494200839E-2</v>
      </c>
      <c r="CY9" s="2">
        <v>2.4374816807206528E-2</v>
      </c>
      <c r="CZ9" s="2">
        <v>2.3923628001355383E-2</v>
      </c>
      <c r="DA9" s="2">
        <v>2.722625953249358E-2</v>
      </c>
      <c r="DB9" s="2">
        <v>2.720431602257212E-2</v>
      </c>
      <c r="DC9" s="2">
        <v>2.4459774051182652E-2</v>
      </c>
      <c r="DD9" s="2">
        <v>2.1949222187515827E-2</v>
      </c>
      <c r="DE9" s="2">
        <v>2.2402975991930505E-2</v>
      </c>
      <c r="DF9" s="2">
        <v>2.2804375379732362E-2</v>
      </c>
      <c r="DG9" s="2">
        <v>2.0982361711239423E-2</v>
      </c>
      <c r="DH9" s="2">
        <v>2.1659179818085177E-2</v>
      </c>
    </row>
    <row r="10" spans="1:112" x14ac:dyDescent="0.2">
      <c r="A10" s="169" t="s">
        <v>120</v>
      </c>
      <c r="B10" s="3" t="s">
        <v>182</v>
      </c>
      <c r="C10" s="2">
        <v>61.355651999999999</v>
      </c>
      <c r="D10" s="2">
        <v>-46.741118</v>
      </c>
      <c r="E10" s="174">
        <v>506.11950000000002</v>
      </c>
      <c r="F10" s="2">
        <v>0.60874499999999998</v>
      </c>
      <c r="H10" s="144">
        <f t="shared" si="0"/>
        <v>9.0000000000000002E-6</v>
      </c>
      <c r="I10" s="174" t="s">
        <v>334</v>
      </c>
      <c r="J10" s="174" t="s">
        <v>272</v>
      </c>
      <c r="K10" s="190">
        <v>0.01</v>
      </c>
      <c r="L10" s="235">
        <v>3.0000000000000001E-3</v>
      </c>
      <c r="M10" s="189">
        <v>1.6994020264158131E-2</v>
      </c>
      <c r="N10" s="17">
        <v>-4.933333333333334E-2</v>
      </c>
      <c r="O10" s="7"/>
      <c r="P10" s="2">
        <v>0.01</v>
      </c>
      <c r="Q10" s="2">
        <v>0.01</v>
      </c>
      <c r="R10" s="2">
        <v>0.01</v>
      </c>
      <c r="S10" s="2">
        <v>0.01</v>
      </c>
      <c r="T10" s="2">
        <v>0.01</v>
      </c>
      <c r="U10" s="2">
        <v>0.01</v>
      </c>
      <c r="V10" s="2">
        <v>0.01</v>
      </c>
      <c r="W10" s="2">
        <v>0.01</v>
      </c>
      <c r="X10" s="2">
        <v>0.01</v>
      </c>
      <c r="Y10" s="2">
        <v>0.01</v>
      </c>
      <c r="Z10" s="2">
        <v>0.01</v>
      </c>
      <c r="AA10" s="2">
        <v>0.01</v>
      </c>
      <c r="AB10" s="2">
        <v>0.01</v>
      </c>
      <c r="AC10" s="2">
        <v>0.01</v>
      </c>
      <c r="AD10" s="2">
        <v>0.01</v>
      </c>
      <c r="AE10" s="2">
        <v>0.01</v>
      </c>
      <c r="AF10" s="2">
        <v>0.01</v>
      </c>
      <c r="AG10" s="2">
        <v>0.01</v>
      </c>
      <c r="AH10" s="2">
        <v>0.01</v>
      </c>
      <c r="AI10" s="2">
        <v>0.01</v>
      </c>
      <c r="AJ10" s="2">
        <v>0.01</v>
      </c>
      <c r="AK10" s="2">
        <v>0.01</v>
      </c>
      <c r="AL10" s="2">
        <v>8.9600000000000009E-3</v>
      </c>
      <c r="AM10" s="2">
        <v>8.8000000000000005E-3</v>
      </c>
      <c r="AN10" s="2">
        <v>8.6499999999999997E-3</v>
      </c>
      <c r="AO10" s="2">
        <v>8.2500000000000004E-3</v>
      </c>
      <c r="AP10" s="2">
        <v>7.7200000000000003E-3</v>
      </c>
      <c r="AQ10" s="2">
        <v>6.8999999999999999E-3</v>
      </c>
      <c r="AR10" s="2">
        <v>7.28E-3</v>
      </c>
      <c r="AS10" s="2">
        <v>7.6600000000000001E-3</v>
      </c>
      <c r="AT10" s="2">
        <v>8.0400000000000003E-3</v>
      </c>
      <c r="AU10" s="2">
        <v>8.4200000000000004E-3</v>
      </c>
      <c r="AV10" s="2">
        <v>8.7900000000000009E-3</v>
      </c>
      <c r="AW10" s="2">
        <v>9.1700000000000011E-3</v>
      </c>
      <c r="AX10" s="2">
        <v>9.5499999999999995E-3</v>
      </c>
      <c r="AY10" s="2">
        <v>9.9299999999999996E-3</v>
      </c>
      <c r="AZ10" s="2">
        <v>1.031E-2</v>
      </c>
      <c r="BA10" s="2">
        <v>1.068E-2</v>
      </c>
      <c r="BB10" s="2">
        <v>1.106E-2</v>
      </c>
      <c r="BC10" s="2">
        <v>1.1129999999999999E-2</v>
      </c>
      <c r="BD10" s="2">
        <v>8.9200000000000008E-3</v>
      </c>
      <c r="BE10" s="2">
        <v>6.7100000000000007E-3</v>
      </c>
      <c r="BF10" s="2">
        <v>7.4700000000000001E-3</v>
      </c>
      <c r="BG10" s="2">
        <v>7.3299999999999997E-3</v>
      </c>
      <c r="BH10" s="2">
        <v>7.7200000000000003E-3</v>
      </c>
      <c r="BI10" s="2">
        <v>7.2100000000000003E-3</v>
      </c>
      <c r="BJ10" s="2">
        <v>7.1900000000000002E-3</v>
      </c>
      <c r="BN10" s="2">
        <v>1.9358884340157409E-2</v>
      </c>
      <c r="BO10" s="2">
        <v>1.9358884340157409E-2</v>
      </c>
      <c r="BP10" s="2">
        <v>1.9358884340157409E-2</v>
      </c>
      <c r="BQ10" s="2">
        <v>1.9358884340157409E-2</v>
      </c>
      <c r="BR10" s="2">
        <v>1.9358884340157409E-2</v>
      </c>
      <c r="BS10" s="2">
        <v>1.9358884340157409E-2</v>
      </c>
      <c r="BT10" s="2">
        <v>1.9358884340157409E-2</v>
      </c>
      <c r="BU10" s="2">
        <v>1.9210568733301826E-2</v>
      </c>
      <c r="BV10" s="2">
        <v>1.8282390588927576E-2</v>
      </c>
      <c r="BW10" s="2">
        <v>1.7406078706371113E-2</v>
      </c>
      <c r="BX10" s="2">
        <v>1.6572233678156006E-2</v>
      </c>
      <c r="BY10" s="2">
        <v>1.5791236595153219E-2</v>
      </c>
      <c r="BZ10" s="2">
        <v>1.5044423348333365E-2</v>
      </c>
      <c r="CA10" s="2">
        <v>1.4342782889963782E-2</v>
      </c>
      <c r="CB10" s="2">
        <v>1.3697414608078974E-2</v>
      </c>
      <c r="CC10" s="2">
        <v>1.3091694774543257E-2</v>
      </c>
      <c r="CD10" s="2">
        <v>1.2538651060248481E-2</v>
      </c>
      <c r="CE10" s="2">
        <v>1.205180959015089E-2</v>
      </c>
      <c r="CF10" s="2">
        <v>1.1636487062287851E-2</v>
      </c>
      <c r="CG10" s="2">
        <v>1.1312536699325297E-2</v>
      </c>
      <c r="CH10" s="2">
        <v>1.1107117655852894E-2</v>
      </c>
      <c r="CI10" s="2">
        <v>1.1038769044433069E-2</v>
      </c>
      <c r="CJ10" s="2">
        <v>9.7228314261316867E-3</v>
      </c>
      <c r="CK10" s="2">
        <v>9.5751797521881898E-3</v>
      </c>
      <c r="CL10" s="2">
        <v>9.3374715361111034E-3</v>
      </c>
      <c r="CM10" s="2">
        <v>8.9045208907483162E-3</v>
      </c>
      <c r="CN10" s="2">
        <v>8.3606018022827373E-3</v>
      </c>
      <c r="CO10" s="2">
        <v>7.5818216089818136E-3</v>
      </c>
      <c r="CP10" s="2">
        <v>8.0077794882514649E-3</v>
      </c>
      <c r="CQ10" s="2">
        <v>8.477591703109565E-3</v>
      </c>
      <c r="CR10" s="2">
        <v>8.9885704059526512E-3</v>
      </c>
      <c r="CS10" s="2">
        <v>9.5281561735321429E-3</v>
      </c>
      <c r="CT10" s="2">
        <v>1.0087954105547237E-2</v>
      </c>
      <c r="CU10" s="2">
        <v>1.0478132880678035E-2</v>
      </c>
      <c r="CV10" s="2">
        <v>1.0699599107018037E-2</v>
      </c>
      <c r="CW10" s="2">
        <v>1.096525897745073E-2</v>
      </c>
      <c r="CX10" s="2">
        <v>1.1270262462289826E-2</v>
      </c>
      <c r="CY10" s="2">
        <v>1.1608436037020973E-2</v>
      </c>
      <c r="CZ10" s="2">
        <v>1.2372392730599254E-2</v>
      </c>
      <c r="DA10" s="2">
        <v>1.2438950513893305E-2</v>
      </c>
      <c r="DB10" s="2">
        <v>1.016331188887268E-2</v>
      </c>
      <c r="DC10" s="2">
        <v>7.5549446170220802E-3</v>
      </c>
      <c r="DD10" s="2">
        <v>8.4093555247432422E-3</v>
      </c>
      <c r="DE10" s="2">
        <v>8.2246061273755378E-3</v>
      </c>
      <c r="DF10" s="2">
        <v>8.5870923190652024E-3</v>
      </c>
      <c r="DG10" s="2">
        <v>8.007847295096928E-3</v>
      </c>
      <c r="DH10" s="2">
        <v>7.8926108355631963E-3</v>
      </c>
    </row>
    <row r="11" spans="1:112" x14ac:dyDescent="0.2">
      <c r="A11" s="169" t="s">
        <v>16</v>
      </c>
      <c r="B11" s="3" t="s">
        <v>182</v>
      </c>
      <c r="C11" s="2">
        <v>61.399346000000001</v>
      </c>
      <c r="D11" s="2">
        <v>-44.835754999999999</v>
      </c>
      <c r="E11" s="174">
        <v>2239.4499999999998</v>
      </c>
      <c r="F11" s="2">
        <v>2.65083</v>
      </c>
      <c r="H11" s="144">
        <f t="shared" si="0"/>
        <v>0.11439276839999997</v>
      </c>
      <c r="I11" s="174" t="s">
        <v>334</v>
      </c>
      <c r="J11" s="174" t="s">
        <v>272</v>
      </c>
      <c r="K11" s="190">
        <v>1.1274</v>
      </c>
      <c r="L11" s="235">
        <v>0.33821999999999997</v>
      </c>
      <c r="M11" s="189">
        <v>4.0146082220429292E-2</v>
      </c>
      <c r="N11" s="17">
        <v>1.1269999999999998</v>
      </c>
      <c r="O11" s="7"/>
      <c r="P11" s="2">
        <v>1.1274</v>
      </c>
      <c r="Q11" s="2">
        <v>1.1274</v>
      </c>
      <c r="R11" s="2">
        <v>1.1274</v>
      </c>
      <c r="S11" s="2">
        <v>1.1274</v>
      </c>
      <c r="T11" s="2">
        <v>1.1274</v>
      </c>
      <c r="U11" s="2">
        <v>1.1274</v>
      </c>
      <c r="V11" s="2">
        <v>1.1274</v>
      </c>
      <c r="W11" s="2">
        <v>1.1274</v>
      </c>
      <c r="X11" s="2">
        <v>1.1274</v>
      </c>
      <c r="Y11" s="2">
        <v>1.1274</v>
      </c>
      <c r="Z11" s="2">
        <v>1.1274</v>
      </c>
      <c r="AA11" s="2">
        <v>1.1274</v>
      </c>
      <c r="AB11" s="2">
        <v>1.1274</v>
      </c>
      <c r="AC11" s="2">
        <v>1.1274</v>
      </c>
      <c r="AD11" s="2">
        <v>1.1274</v>
      </c>
      <c r="AE11" s="2">
        <v>1.1274</v>
      </c>
      <c r="AF11" s="2">
        <v>1.1274</v>
      </c>
      <c r="AG11" s="2">
        <v>1.1274</v>
      </c>
      <c r="AH11" s="2">
        <v>1.1274</v>
      </c>
      <c r="AI11" s="2">
        <v>1.1274</v>
      </c>
      <c r="AJ11" s="2">
        <v>1.1274</v>
      </c>
      <c r="AK11" s="2">
        <v>1.1274</v>
      </c>
      <c r="AL11" s="2">
        <v>1.1443109999999999</v>
      </c>
      <c r="AM11" s="2">
        <v>1.1296548</v>
      </c>
      <c r="AN11" s="2">
        <v>1.116126</v>
      </c>
      <c r="AO11" s="2">
        <v>1.0710299999999999</v>
      </c>
      <c r="AP11" s="2">
        <v>1.251414</v>
      </c>
      <c r="AQ11" s="2">
        <v>1.1228904</v>
      </c>
      <c r="AR11" s="2">
        <v>1.2209741999999999</v>
      </c>
      <c r="AS11" s="2">
        <v>1.3179306</v>
      </c>
      <c r="AT11" s="2">
        <v>1.3077839999999998</v>
      </c>
      <c r="AU11" s="2">
        <v>1.3833198</v>
      </c>
      <c r="AV11" s="2">
        <v>1.4678747999999999</v>
      </c>
      <c r="AW11" s="2">
        <v>1.4566007999999999</v>
      </c>
      <c r="AX11" s="2">
        <v>1.5715955999999998</v>
      </c>
      <c r="AY11" s="2">
        <v>1.5231173999999998</v>
      </c>
      <c r="AZ11" s="2">
        <v>1.4746391999999999</v>
      </c>
      <c r="BA11" s="2">
        <v>1.4272883999999999</v>
      </c>
      <c r="BB11" s="2">
        <v>1.3731731999999999</v>
      </c>
      <c r="BC11" s="2">
        <v>1.4171417999999998</v>
      </c>
      <c r="BD11" s="2">
        <v>1.4532185999999998</v>
      </c>
      <c r="BE11" s="2">
        <v>1.3269498</v>
      </c>
      <c r="BF11" s="2">
        <v>1.3776827999999999</v>
      </c>
      <c r="BG11" s="2">
        <v>1.3201854</v>
      </c>
      <c r="BH11" s="2">
        <v>1.3111661999999999</v>
      </c>
      <c r="BI11" s="2">
        <v>1.2333756</v>
      </c>
      <c r="BJ11" s="2">
        <v>1.2739619999999998</v>
      </c>
      <c r="BN11" s="2">
        <v>1.3474290047910329</v>
      </c>
      <c r="BO11" s="2">
        <v>1.3474290047910329</v>
      </c>
      <c r="BP11" s="2">
        <v>1.3474290047910329</v>
      </c>
      <c r="BQ11" s="2">
        <v>1.3474290047910329</v>
      </c>
      <c r="BR11" s="2">
        <v>1.3474290047910329</v>
      </c>
      <c r="BS11" s="2">
        <v>1.3474290047910329</v>
      </c>
      <c r="BT11" s="2">
        <v>1.3474290047910329</v>
      </c>
      <c r="BU11" s="2">
        <v>1.3273643672903837</v>
      </c>
      <c r="BV11" s="2">
        <v>1.2227299880094216</v>
      </c>
      <c r="BW11" s="2">
        <v>1.1228373376782086</v>
      </c>
      <c r="BX11" s="2">
        <v>1.0288484879058584</v>
      </c>
      <c r="BY11" s="2">
        <v>0.93972661128076951</v>
      </c>
      <c r="BZ11" s="2">
        <v>0.85557326437571268</v>
      </c>
      <c r="CA11" s="2">
        <v>0.77652889858394925</v>
      </c>
      <c r="CB11" s="2">
        <v>0.70173203303204024</v>
      </c>
      <c r="CC11" s="2">
        <v>0.63257617128690757</v>
      </c>
      <c r="CD11" s="2">
        <v>0.56851708840145354</v>
      </c>
      <c r="CE11" s="2">
        <v>0.51228369466913826</v>
      </c>
      <c r="CF11" s="2">
        <v>0.46301556530360011</v>
      </c>
      <c r="CG11" s="2">
        <v>0.42398277453073441</v>
      </c>
      <c r="CH11" s="2">
        <v>0.39960742217432915</v>
      </c>
      <c r="CI11" s="2">
        <v>0.39083635233184311</v>
      </c>
      <c r="CJ11" s="2">
        <v>0.39050262535410407</v>
      </c>
      <c r="CK11" s="2">
        <v>0.38788397853356871</v>
      </c>
      <c r="CL11" s="2">
        <v>0.3806093371435017</v>
      </c>
      <c r="CM11" s="2">
        <v>0.36485491960062744</v>
      </c>
      <c r="CN11" s="2">
        <v>0.42938101583827426</v>
      </c>
      <c r="CO11" s="2">
        <v>0.4191407425420719</v>
      </c>
      <c r="CP11" s="2">
        <v>0.45033441872639729</v>
      </c>
      <c r="CQ11" s="2">
        <v>0.4477327103218009</v>
      </c>
      <c r="CR11" s="2">
        <v>0.45247314324188526</v>
      </c>
      <c r="CS11" s="2">
        <v>0.48166014445633432</v>
      </c>
      <c r="CT11" s="2">
        <v>0.50673241573471861</v>
      </c>
      <c r="CU11" s="2">
        <v>0.50350444382767212</v>
      </c>
      <c r="CV11" s="2">
        <v>0.53996598153891884</v>
      </c>
      <c r="CW11" s="2">
        <v>0.52668212441369866</v>
      </c>
      <c r="CX11" s="2">
        <v>0.51281276642962714</v>
      </c>
      <c r="CY11" s="2">
        <v>0.49361256100454132</v>
      </c>
      <c r="CZ11" s="2">
        <v>0.47125650319013179</v>
      </c>
      <c r="DA11" s="2">
        <v>0.48949312778869264</v>
      </c>
      <c r="DB11" s="2">
        <v>0.50157740330845146</v>
      </c>
      <c r="DC11" s="2">
        <v>0.45994852231671485</v>
      </c>
      <c r="DD11" s="2">
        <v>0.47717391625226735</v>
      </c>
      <c r="DE11" s="2">
        <v>0.45865401833796027</v>
      </c>
      <c r="DF11" s="2">
        <v>0.45575372152436366</v>
      </c>
      <c r="DG11" s="2">
        <v>0.43012356001956764</v>
      </c>
      <c r="DH11" s="2">
        <v>0.44334592481693758</v>
      </c>
    </row>
    <row r="12" spans="1:112" x14ac:dyDescent="0.2">
      <c r="A12" s="169" t="s">
        <v>118</v>
      </c>
      <c r="B12" s="3" t="s">
        <v>182</v>
      </c>
      <c r="C12" s="2">
        <v>61.579433999999999</v>
      </c>
      <c r="D12" s="2">
        <v>-46.147111000000002</v>
      </c>
      <c r="E12" s="174">
        <v>4134.5379999999996</v>
      </c>
      <c r="F12" s="2">
        <v>8.2031899999999993</v>
      </c>
      <c r="H12" s="144">
        <f t="shared" si="0"/>
        <v>0.10710499836099999</v>
      </c>
      <c r="I12" s="174" t="s">
        <v>334</v>
      </c>
      <c r="J12" s="174" t="s">
        <v>273</v>
      </c>
      <c r="K12" s="190">
        <v>2.4692400000000001</v>
      </c>
      <c r="L12" s="235">
        <v>0.32726899999999998</v>
      </c>
      <c r="M12" s="189">
        <v>5.3427617647524642E-2</v>
      </c>
      <c r="N12" s="17">
        <v>3.1896666666666667</v>
      </c>
      <c r="O12" s="7"/>
      <c r="P12" s="2">
        <v>2.4692400000000001</v>
      </c>
      <c r="Q12" s="2">
        <v>2.4692400000000001</v>
      </c>
      <c r="R12" s="2">
        <v>2.4692400000000001</v>
      </c>
      <c r="S12" s="2">
        <v>2.4692400000000001</v>
      </c>
      <c r="T12" s="2">
        <v>2.4692400000000001</v>
      </c>
      <c r="U12" s="2">
        <v>2.4692400000000001</v>
      </c>
      <c r="V12" s="2">
        <v>2.4692400000000001</v>
      </c>
      <c r="W12" s="2">
        <v>2.4692400000000001</v>
      </c>
      <c r="X12" s="2">
        <v>2.4692400000000001</v>
      </c>
      <c r="Y12" s="2">
        <v>2.4692400000000001</v>
      </c>
      <c r="Z12" s="2">
        <v>2.4692400000000001</v>
      </c>
      <c r="AA12" s="2">
        <v>2.4692400000000001</v>
      </c>
      <c r="AB12" s="2">
        <v>2.4692400000000001</v>
      </c>
      <c r="AC12" s="2">
        <v>2.4692400000000001</v>
      </c>
      <c r="AD12" s="2">
        <v>2.4692400000000001</v>
      </c>
      <c r="AE12" s="2">
        <v>2.4692400000000001</v>
      </c>
      <c r="AF12" s="2">
        <v>2.4692400000000001</v>
      </c>
      <c r="AG12" s="2">
        <v>2.4692400000000001</v>
      </c>
      <c r="AH12" s="2">
        <v>2.4692400000000001</v>
      </c>
      <c r="AI12" s="2">
        <v>2.4692400000000001</v>
      </c>
      <c r="AJ12" s="2">
        <v>2.4692400000000001</v>
      </c>
      <c r="AK12" s="2">
        <v>2.4692400000000001</v>
      </c>
      <c r="AL12" s="2">
        <v>2.4519553200000002</v>
      </c>
      <c r="AM12" s="2">
        <v>2.3852858399999999</v>
      </c>
      <c r="AN12" s="2">
        <v>2.31861636</v>
      </c>
      <c r="AO12" s="2">
        <v>2.5186248</v>
      </c>
      <c r="AP12" s="2">
        <v>2.3062701600000004</v>
      </c>
      <c r="AQ12" s="2">
        <v>2.4470168399999999</v>
      </c>
      <c r="AR12" s="2">
        <v>2.5161555600000001</v>
      </c>
      <c r="AS12" s="2">
        <v>2.5852942799999998</v>
      </c>
      <c r="AT12" s="2">
        <v>2.6519637600000001</v>
      </c>
      <c r="AU12" s="2">
        <v>2.7211024800000003</v>
      </c>
      <c r="AV12" s="2">
        <v>2.7902411999999996</v>
      </c>
      <c r="AW12" s="2">
        <v>2.8569106800000004</v>
      </c>
      <c r="AX12" s="2">
        <v>2.9260494000000001</v>
      </c>
      <c r="AY12" s="2">
        <v>2.9951881200000003</v>
      </c>
      <c r="AZ12" s="2">
        <v>3.0618576000000002</v>
      </c>
      <c r="BA12" s="2">
        <v>3.1309963200000004</v>
      </c>
      <c r="BB12" s="2">
        <v>3.2001350400000002</v>
      </c>
      <c r="BC12" s="2">
        <v>3.0742038000000003</v>
      </c>
      <c r="BD12" s="2">
        <v>2.9482725599999999</v>
      </c>
      <c r="BE12" s="2">
        <v>2.82481056</v>
      </c>
      <c r="BF12" s="2">
        <v>2.6988793200000001</v>
      </c>
      <c r="BG12" s="2">
        <v>2.839626</v>
      </c>
      <c r="BH12" s="2">
        <v>2.8569106800000004</v>
      </c>
      <c r="BI12" s="2">
        <v>2.9853111600000002</v>
      </c>
      <c r="BJ12" s="2">
        <v>2.89888776</v>
      </c>
      <c r="BN12" s="2">
        <v>2.7951889624078348</v>
      </c>
      <c r="BO12" s="2">
        <v>2.7951889624078348</v>
      </c>
      <c r="BP12" s="2">
        <v>2.7951889624078348</v>
      </c>
      <c r="BQ12" s="2">
        <v>2.7951889624078348</v>
      </c>
      <c r="BR12" s="2">
        <v>2.7951889624078348</v>
      </c>
      <c r="BS12" s="2">
        <v>2.7951889624078348</v>
      </c>
      <c r="BT12" s="2">
        <v>2.7951889624078348</v>
      </c>
      <c r="BU12" s="2">
        <v>2.7729658024078345</v>
      </c>
      <c r="BV12" s="2">
        <v>2.543326482407835</v>
      </c>
      <c r="BW12" s="2">
        <v>2.3235641224078352</v>
      </c>
      <c r="BX12" s="2">
        <v>2.116147962407835</v>
      </c>
      <c r="BY12" s="2">
        <v>1.9210780024078349</v>
      </c>
      <c r="BZ12" s="2">
        <v>1.7334157624078346</v>
      </c>
      <c r="CA12" s="2">
        <v>1.5580997224078348</v>
      </c>
      <c r="CB12" s="2">
        <v>1.3951298824078346</v>
      </c>
      <c r="CC12" s="2">
        <v>1.2395677624078347</v>
      </c>
      <c r="CD12" s="2">
        <v>1.0988210824078348</v>
      </c>
      <c r="CE12" s="2">
        <v>0.96795136240783475</v>
      </c>
      <c r="CF12" s="2">
        <v>0.85683556240783465</v>
      </c>
      <c r="CG12" s="2">
        <v>0.76794292240783468</v>
      </c>
      <c r="CH12" s="2">
        <v>0.70868116240783463</v>
      </c>
      <c r="CI12" s="2">
        <v>0.68645800240783461</v>
      </c>
      <c r="CJ12" s="2">
        <v>0.69158407967097979</v>
      </c>
      <c r="CK12" s="2">
        <v>0.69019117768596827</v>
      </c>
      <c r="CL12" s="2">
        <v>0.62459803570095684</v>
      </c>
      <c r="CM12" s="2">
        <v>0.83125442165599139</v>
      </c>
      <c r="CN12" s="2">
        <v>0.64025297088891775</v>
      </c>
      <c r="CO12" s="2">
        <v>0.73784774174616419</v>
      </c>
      <c r="CP12" s="2">
        <v>0.75191279269358358</v>
      </c>
      <c r="CQ12" s="2">
        <v>0.7758548036410029</v>
      </c>
      <c r="CR12" s="2">
        <v>0.80687858562601444</v>
      </c>
      <c r="CS12" s="2">
        <v>0.84810527657343382</v>
      </c>
      <c r="CT12" s="2">
        <v>0.8967396875208532</v>
      </c>
      <c r="CU12" s="2">
        <v>0.90554030950586473</v>
      </c>
      <c r="CV12" s="2">
        <v>0.87515904045328408</v>
      </c>
      <c r="CW12" s="2">
        <v>0.85218549140070354</v>
      </c>
      <c r="CX12" s="2">
        <v>0.83876295338571505</v>
      </c>
      <c r="CY12" s="2">
        <v>0.83307408433313446</v>
      </c>
      <c r="CZ12" s="2">
        <v>0.69898473528055372</v>
      </c>
      <c r="DA12" s="2">
        <v>0.68976905819775425</v>
      </c>
      <c r="DB12" s="2">
        <v>0.69289958111495453</v>
      </c>
      <c r="DC12" s="2">
        <v>0.65684821299456275</v>
      </c>
      <c r="DD12" s="2">
        <v>0.61553241591176322</v>
      </c>
      <c r="DE12" s="2">
        <v>0.61435758676900987</v>
      </c>
      <c r="DF12" s="2">
        <v>0.63886238950586471</v>
      </c>
      <c r="DG12" s="2">
        <v>1.0622584886638486</v>
      </c>
      <c r="DH12" s="2">
        <v>0.84194272186679786</v>
      </c>
    </row>
    <row r="13" spans="1:112" x14ac:dyDescent="0.2">
      <c r="A13" s="169" t="s">
        <v>15</v>
      </c>
      <c r="B13" s="3" t="s">
        <v>182</v>
      </c>
      <c r="C13" s="2">
        <v>61.593563000000003</v>
      </c>
      <c r="D13" s="2">
        <v>-45.230460999999998</v>
      </c>
      <c r="E13" s="174">
        <v>5311.6584999999995</v>
      </c>
      <c r="F13" s="2">
        <v>12.4703</v>
      </c>
      <c r="H13" s="144">
        <f t="shared" si="0"/>
        <v>0.11610988100100002</v>
      </c>
      <c r="I13" s="174" t="s">
        <v>334</v>
      </c>
      <c r="J13" s="174" t="s">
        <v>273</v>
      </c>
      <c r="K13" s="190">
        <v>4.1080199999999998</v>
      </c>
      <c r="L13" s="235">
        <v>0.34074900000000002</v>
      </c>
      <c r="M13" s="189">
        <v>5.7326756322083249E-2</v>
      </c>
      <c r="N13" s="17">
        <v>3.9219999999999997</v>
      </c>
      <c r="O13" s="7"/>
      <c r="P13" s="2">
        <v>4.5509467163999995</v>
      </c>
      <c r="Q13" s="2">
        <v>4.5509467163999995</v>
      </c>
      <c r="R13" s="2">
        <v>4.5509467163999995</v>
      </c>
      <c r="S13" s="2">
        <v>4.5509467163999995</v>
      </c>
      <c r="T13" s="2">
        <v>4.5509467163999995</v>
      </c>
      <c r="U13" s="2">
        <v>4.5509467163999995</v>
      </c>
      <c r="V13" s="2">
        <v>4.5509467163999995</v>
      </c>
      <c r="W13" s="2">
        <v>4.5509467163999995</v>
      </c>
      <c r="X13" s="2">
        <v>4.5509467163999995</v>
      </c>
      <c r="Y13" s="2">
        <v>4.5509467163999995</v>
      </c>
      <c r="Z13" s="2">
        <v>4.5509467163999995</v>
      </c>
      <c r="AA13" s="2">
        <v>4.5509467163999995</v>
      </c>
      <c r="AB13" s="2">
        <v>4.5509467163999995</v>
      </c>
      <c r="AC13" s="2">
        <v>4.5509467163999995</v>
      </c>
      <c r="AD13" s="2">
        <v>4.5509467163999995</v>
      </c>
      <c r="AE13" s="2">
        <v>4.5509467163999995</v>
      </c>
      <c r="AF13" s="2">
        <v>4.565094737279999</v>
      </c>
      <c r="AG13" s="2">
        <v>4.5745267511999996</v>
      </c>
      <c r="AH13" s="2">
        <v>4.5839587651199993</v>
      </c>
      <c r="AI13" s="2">
        <v>4.5981067859999989</v>
      </c>
      <c r="AJ13" s="2">
        <v>4.6075387999199986</v>
      </c>
      <c r="AK13" s="2">
        <v>4.6169708138400001</v>
      </c>
      <c r="AL13" s="2">
        <v>4.3245290860799992</v>
      </c>
      <c r="AM13" s="2">
        <v>4.2646177223999997</v>
      </c>
      <c r="AN13" s="2">
        <v>4.2044270133600001</v>
      </c>
      <c r="AO13" s="2">
        <v>4.5741816775199995</v>
      </c>
      <c r="AP13" s="2">
        <v>4.9544651969400002</v>
      </c>
      <c r="AQ13" s="2">
        <v>3.5081669196000003</v>
      </c>
      <c r="AR13" s="2">
        <v>3.8013563070000003</v>
      </c>
      <c r="AS13" s="2">
        <v>4.09980396</v>
      </c>
      <c r="AT13" s="2">
        <v>4.5270380399999999</v>
      </c>
      <c r="AU13" s="2">
        <v>4.9559481921599993</v>
      </c>
      <c r="AV13" s="2">
        <v>4.2111313020000001</v>
      </c>
      <c r="AW13" s="2">
        <v>3.4583448530399994</v>
      </c>
      <c r="AX13" s="2">
        <v>3.6144331809599994</v>
      </c>
      <c r="AY13" s="2">
        <v>4.0490658049799997</v>
      </c>
      <c r="AZ13" s="2">
        <v>4.0694046119999996</v>
      </c>
      <c r="BA13" s="2">
        <v>3.9577650604799999</v>
      </c>
      <c r="BB13" s="2">
        <v>3.9486493640999991</v>
      </c>
      <c r="BC13" s="2">
        <v>5.34455045208</v>
      </c>
      <c r="BD13" s="2">
        <v>5.0128853493599994</v>
      </c>
      <c r="BE13" s="2">
        <v>4.6696890344999984</v>
      </c>
      <c r="BF13" s="2">
        <v>4.0330075548000002</v>
      </c>
      <c r="BG13" s="2">
        <v>4.6918025061600002</v>
      </c>
      <c r="BH13" s="2">
        <v>4.8475580844599993</v>
      </c>
      <c r="BI13" s="2">
        <v>3.5051475248999995</v>
      </c>
      <c r="BJ13" s="2">
        <v>3.7074469697999999</v>
      </c>
      <c r="BN13" s="2">
        <v>4.3408111822799746</v>
      </c>
      <c r="BO13" s="2">
        <v>4.3408111822799746</v>
      </c>
      <c r="BP13" s="2">
        <v>4.3408111822799746</v>
      </c>
      <c r="BQ13" s="2">
        <v>4.3408111822799746</v>
      </c>
      <c r="BR13" s="2">
        <v>4.3408111822799746</v>
      </c>
      <c r="BS13" s="2">
        <v>4.3408111822799746</v>
      </c>
      <c r="BT13" s="2">
        <v>4.3408111822799746</v>
      </c>
      <c r="BU13" s="2">
        <v>4.2734191141799744</v>
      </c>
      <c r="BV13" s="2">
        <v>3.9007806199799751</v>
      </c>
      <c r="BW13" s="2">
        <v>3.5479633222799754</v>
      </c>
      <c r="BX13" s="2">
        <v>3.2110029817799752</v>
      </c>
      <c r="BY13" s="2">
        <v>2.8898995984799747</v>
      </c>
      <c r="BZ13" s="2">
        <v>2.5846531723799755</v>
      </c>
      <c r="CA13" s="2">
        <v>2.295263703479975</v>
      </c>
      <c r="CB13" s="2">
        <v>2.021731191779975</v>
      </c>
      <c r="CC13" s="2">
        <v>1.760091397979975</v>
      </c>
      <c r="CD13" s="2">
        <v>1.5190162563894463</v>
      </c>
      <c r="CE13" s="2">
        <v>1.2910375145290942</v>
      </c>
      <c r="CF13" s="2">
        <v>1.0820706892287419</v>
      </c>
      <c r="CG13" s="2">
        <v>0.89716039707821316</v>
      </c>
      <c r="CH13" s="2">
        <v>0.7545134466578608</v>
      </c>
      <c r="CI13" s="2">
        <v>0.69573172453750864</v>
      </c>
      <c r="CJ13" s="2">
        <v>0.65635836394993241</v>
      </c>
      <c r="CK13" s="2">
        <v>0.66817810186638682</v>
      </c>
      <c r="CL13" s="2">
        <v>0.57472725271800851</v>
      </c>
      <c r="CM13" s="2">
        <v>0.62607662787959495</v>
      </c>
      <c r="CN13" s="2">
        <v>0.66643736821245203</v>
      </c>
      <c r="CO13" s="2">
        <v>0.55543834904541467</v>
      </c>
      <c r="CP13" s="2">
        <v>0.59658251167357257</v>
      </c>
      <c r="CQ13" s="2">
        <v>0.88451562525505323</v>
      </c>
      <c r="CR13" s="2">
        <v>0.92917623890752354</v>
      </c>
      <c r="CS13" s="2">
        <v>1.0892630138289907</v>
      </c>
      <c r="CT13" s="2">
        <v>1.0337945489539948</v>
      </c>
      <c r="CU13" s="2">
        <v>0.65019993000818188</v>
      </c>
      <c r="CV13" s="2">
        <v>2.3384154411450329</v>
      </c>
      <c r="CW13" s="2">
        <v>4.0262266462340301</v>
      </c>
      <c r="CX13" s="2">
        <v>3.325130076286781</v>
      </c>
      <c r="CY13" s="2">
        <v>3.0297441273506736</v>
      </c>
      <c r="CZ13" s="2">
        <v>2.3490098309497327</v>
      </c>
      <c r="DA13" s="2">
        <v>2.9723277231837057</v>
      </c>
      <c r="DB13" s="2">
        <v>2.9548252259963754</v>
      </c>
      <c r="DC13" s="2">
        <v>3.0307297884416093</v>
      </c>
      <c r="DD13" s="2">
        <v>2.1707389579076879</v>
      </c>
      <c r="DE13" s="2">
        <v>2.7573551102603577</v>
      </c>
      <c r="DF13" s="2">
        <v>2.4599562688723342</v>
      </c>
      <c r="DG13" s="2">
        <v>1.7133647268641956</v>
      </c>
      <c r="DH13" s="2">
        <v>1.8302144690312621</v>
      </c>
    </row>
    <row r="14" spans="1:112" x14ac:dyDescent="0.2">
      <c r="A14" s="169" t="s">
        <v>14</v>
      </c>
      <c r="B14" s="3" t="s">
        <v>182</v>
      </c>
      <c r="C14" s="2">
        <v>61.843131999999997</v>
      </c>
      <c r="D14" s="2">
        <v>-47.582864999999998</v>
      </c>
      <c r="E14" s="174">
        <v>5083.7047000000002</v>
      </c>
      <c r="F14" s="2">
        <v>11.9062</v>
      </c>
      <c r="H14" s="144">
        <f t="shared" si="0"/>
        <v>0.15980006250000001</v>
      </c>
      <c r="I14" s="174" t="s">
        <v>334</v>
      </c>
      <c r="J14" s="174" t="s">
        <v>272</v>
      </c>
      <c r="K14" s="190">
        <v>1.3325</v>
      </c>
      <c r="L14" s="235">
        <v>0.39974999999999999</v>
      </c>
      <c r="M14" s="189">
        <v>5.5516045985322338E-2</v>
      </c>
      <c r="N14" s="17">
        <v>1.333</v>
      </c>
      <c r="O14" s="7"/>
      <c r="P14" s="2">
        <v>1.1432849999999999</v>
      </c>
      <c r="Q14" s="2">
        <v>1.1432849999999999</v>
      </c>
      <c r="R14" s="2">
        <v>1.1432849999999999</v>
      </c>
      <c r="S14" s="2">
        <v>1.1432849999999999</v>
      </c>
      <c r="T14" s="2">
        <v>1.1432849999999999</v>
      </c>
      <c r="U14" s="2">
        <v>1.1432849999999999</v>
      </c>
      <c r="V14" s="2">
        <v>1.1432849999999999</v>
      </c>
      <c r="W14" s="2">
        <v>1.1432849999999999</v>
      </c>
      <c r="X14" s="2">
        <v>1.1432849999999999</v>
      </c>
      <c r="Y14" s="2">
        <v>1.1432849999999999</v>
      </c>
      <c r="Z14" s="2">
        <v>1.1432849999999999</v>
      </c>
      <c r="AA14" s="2">
        <v>1.1432849999999999</v>
      </c>
      <c r="AB14" s="2">
        <v>1.1432849999999999</v>
      </c>
      <c r="AC14" s="2">
        <v>1.1432849999999999</v>
      </c>
      <c r="AD14" s="2">
        <v>1.1432849999999999</v>
      </c>
      <c r="AE14" s="2">
        <v>1.1432849999999999</v>
      </c>
      <c r="AF14" s="2">
        <v>1.1432849999999999</v>
      </c>
      <c r="AG14" s="2">
        <v>1.1432849999999999</v>
      </c>
      <c r="AH14" s="2">
        <v>1.1432849999999999</v>
      </c>
      <c r="AI14" s="2">
        <v>1.1432849999999999</v>
      </c>
      <c r="AJ14" s="2">
        <v>1.1432849999999999</v>
      </c>
      <c r="AK14" s="2">
        <v>2.0387249999999999</v>
      </c>
      <c r="AL14" s="2">
        <v>1.5443675000000001</v>
      </c>
      <c r="AM14" s="2">
        <v>1.2285650000000001</v>
      </c>
      <c r="AN14" s="2">
        <v>1.4924000000000002</v>
      </c>
      <c r="AO14" s="2">
        <v>1.3604824999999998</v>
      </c>
      <c r="AP14" s="2">
        <v>1.2845299999999999</v>
      </c>
      <c r="AQ14" s="2">
        <v>0.8927750000000001</v>
      </c>
      <c r="AR14" s="2">
        <v>1.1699349999999999</v>
      </c>
      <c r="AS14" s="2">
        <v>1.3325</v>
      </c>
      <c r="AT14" s="2">
        <v>1.3285024999999999</v>
      </c>
      <c r="AU14" s="2">
        <v>1.1339575</v>
      </c>
      <c r="AV14" s="2">
        <v>1.20458</v>
      </c>
      <c r="AW14" s="2">
        <v>1.276535</v>
      </c>
      <c r="AX14" s="2">
        <v>1.3471574999999998</v>
      </c>
      <c r="AY14" s="2">
        <v>1.39646</v>
      </c>
      <c r="AZ14" s="2">
        <v>1.2578799999999999</v>
      </c>
      <c r="BA14" s="2">
        <v>1.0806575</v>
      </c>
      <c r="BB14" s="2">
        <v>1.1552775</v>
      </c>
      <c r="BC14" s="2">
        <v>1.1712675000000001</v>
      </c>
      <c r="BD14" s="2">
        <v>0.95540249999999993</v>
      </c>
      <c r="BE14" s="2">
        <v>0.85146750000000004</v>
      </c>
      <c r="BF14" s="2">
        <v>1.276535</v>
      </c>
      <c r="BG14" s="2">
        <v>1.1339575</v>
      </c>
      <c r="BH14" s="2">
        <v>1.3165100000000001</v>
      </c>
      <c r="BI14" s="2">
        <v>1.02336</v>
      </c>
      <c r="BJ14" s="2">
        <v>0.99937500000000001</v>
      </c>
      <c r="BN14" s="2">
        <v>1.5609835332419244</v>
      </c>
      <c r="BO14" s="2">
        <v>1.5609835332419244</v>
      </c>
      <c r="BP14" s="2">
        <v>1.5609835332419244</v>
      </c>
      <c r="BQ14" s="2">
        <v>1.5609835332419244</v>
      </c>
      <c r="BR14" s="2">
        <v>1.5609835332419244</v>
      </c>
      <c r="BS14" s="2">
        <v>1.5609835332419244</v>
      </c>
      <c r="BT14" s="2">
        <v>1.5424832776718147</v>
      </c>
      <c r="BU14" s="2">
        <v>1.4183912746859637</v>
      </c>
      <c r="BV14" s="2">
        <v>1.301146569305794</v>
      </c>
      <c r="BW14" s="2">
        <v>1.1894766428793966</v>
      </c>
      <c r="BX14" s="2">
        <v>1.0847529366374913</v>
      </c>
      <c r="BY14" s="2">
        <v>0.98444479661247342</v>
      </c>
      <c r="BZ14" s="2">
        <v>0.89127556906465599</v>
      </c>
      <c r="CA14" s="2">
        <v>0.8028290010952519</v>
      </c>
      <c r="CB14" s="2">
        <v>0.72191044658339076</v>
      </c>
      <c r="CC14" s="2">
        <v>0.64758270654958061</v>
      </c>
      <c r="CD14" s="2">
        <v>0.58037317206601258</v>
      </c>
      <c r="CE14" s="2">
        <v>0.52218069166207415</v>
      </c>
      <c r="CF14" s="2">
        <v>0.47783491605846151</v>
      </c>
      <c r="CG14" s="2">
        <v>0.44836479474969326</v>
      </c>
      <c r="CH14" s="2">
        <v>0.43881946178457248</v>
      </c>
      <c r="CI14" s="2">
        <v>0.76215933799748392</v>
      </c>
      <c r="CJ14" s="2">
        <v>0.5830527887701884</v>
      </c>
      <c r="CK14" s="2">
        <v>0.51957708177290951</v>
      </c>
      <c r="CL14" s="2">
        <v>0.57025535321531917</v>
      </c>
      <c r="CM14" s="2">
        <v>0.52055213992776395</v>
      </c>
      <c r="CN14" s="2">
        <v>0.47862993869902148</v>
      </c>
      <c r="CO14" s="2">
        <v>0.34100144431604451</v>
      </c>
      <c r="CP14" s="2">
        <v>0.45036169225097922</v>
      </c>
      <c r="CQ14" s="2">
        <v>0.50453678413032299</v>
      </c>
      <c r="CR14" s="2">
        <v>0.5115942682918726</v>
      </c>
      <c r="CS14" s="2">
        <v>0.44917090878767502</v>
      </c>
      <c r="CT14" s="2">
        <v>0.4731008669095001</v>
      </c>
      <c r="CU14" s="2">
        <v>0.49488794960640703</v>
      </c>
      <c r="CV14" s="2">
        <v>0.51646188718257546</v>
      </c>
      <c r="CW14" s="2">
        <v>0.54350984653798617</v>
      </c>
      <c r="CX14" s="2">
        <v>0.48152467348578698</v>
      </c>
      <c r="CY14" s="2">
        <v>0.41124984077079241</v>
      </c>
      <c r="CZ14" s="2">
        <v>0.43437754400282402</v>
      </c>
      <c r="DA14" s="2">
        <v>0.45333683606106479</v>
      </c>
      <c r="DB14" s="2">
        <v>0.3703413485121323</v>
      </c>
      <c r="DC14" s="2">
        <v>0.33536421555056678</v>
      </c>
      <c r="DD14" s="2">
        <v>0.48725946395738873</v>
      </c>
      <c r="DE14" s="2">
        <v>0.43261583516341567</v>
      </c>
      <c r="DF14" s="2">
        <v>0.49877935823270869</v>
      </c>
      <c r="DG14" s="2">
        <v>0.38623998988995495</v>
      </c>
      <c r="DH14" s="2">
        <v>0.38292540117294849</v>
      </c>
    </row>
    <row r="15" spans="1:112" x14ac:dyDescent="0.2">
      <c r="A15" s="169" t="s">
        <v>54</v>
      </c>
      <c r="B15" s="3" t="s">
        <v>182</v>
      </c>
      <c r="C15" s="2">
        <v>62.257482000000003</v>
      </c>
      <c r="D15" s="2">
        <v>-47.415996</v>
      </c>
      <c r="E15" s="174">
        <v>12759.366</v>
      </c>
      <c r="F15" s="2">
        <v>44.984200000000001</v>
      </c>
      <c r="H15" s="144">
        <f t="shared" si="0"/>
        <v>3.6515770280999997</v>
      </c>
      <c r="I15" s="174" t="s">
        <v>334</v>
      </c>
      <c r="J15" s="174" t="s">
        <v>272</v>
      </c>
      <c r="K15" s="190">
        <v>6.3696999999999999</v>
      </c>
      <c r="L15" s="235">
        <v>1.9109099999999999</v>
      </c>
      <c r="M15" s="189">
        <v>9.7621074930955121E-2</v>
      </c>
      <c r="N15" s="17">
        <v>6.3693333333333326</v>
      </c>
      <c r="O15" s="7"/>
      <c r="P15" s="2">
        <v>6.4716151999999996</v>
      </c>
      <c r="Q15" s="2">
        <v>6.4716151999999996</v>
      </c>
      <c r="R15" s="2">
        <v>6.4716151999999996</v>
      </c>
      <c r="S15" s="2">
        <v>6.4716151999999996</v>
      </c>
      <c r="T15" s="2">
        <v>6.4716151999999996</v>
      </c>
      <c r="U15" s="2">
        <v>6.4716151999999996</v>
      </c>
      <c r="V15" s="2">
        <v>6.4716151999999996</v>
      </c>
      <c r="W15" s="2">
        <v>6.4716151999999996</v>
      </c>
      <c r="X15" s="2">
        <v>6.4716151999999996</v>
      </c>
      <c r="Y15" s="2">
        <v>6.4716151999999996</v>
      </c>
      <c r="Z15" s="2">
        <v>6.4716151999999996</v>
      </c>
      <c r="AA15" s="2">
        <v>6.4716151999999996</v>
      </c>
      <c r="AB15" s="2">
        <v>6.4716151999999996</v>
      </c>
      <c r="AC15" s="2">
        <v>6.4716151999999996</v>
      </c>
      <c r="AD15" s="2">
        <v>6.4716151999999996</v>
      </c>
      <c r="AE15" s="2">
        <v>6.4716151999999996</v>
      </c>
      <c r="AF15" s="2">
        <v>6.4716151999999996</v>
      </c>
      <c r="AG15" s="2">
        <v>6.4716151999999996</v>
      </c>
      <c r="AH15" s="2">
        <v>6.4716151999999996</v>
      </c>
      <c r="AI15" s="2">
        <v>6.4716151999999996</v>
      </c>
      <c r="AJ15" s="2">
        <v>6.4716151999999996</v>
      </c>
      <c r="AK15" s="2">
        <v>6.6308576999999991</v>
      </c>
      <c r="AL15" s="2">
        <v>6.6435970999999991</v>
      </c>
      <c r="AM15" s="2">
        <v>6.6563364999999992</v>
      </c>
      <c r="AN15" s="2">
        <v>6.6754455999999998</v>
      </c>
      <c r="AO15" s="2">
        <v>6.6881849999999998</v>
      </c>
      <c r="AP15" s="2">
        <v>6.5162030999999994</v>
      </c>
      <c r="AQ15" s="2">
        <v>5.8473845999999998</v>
      </c>
      <c r="AR15" s="2">
        <v>5.7709482000000003</v>
      </c>
      <c r="AS15" s="2">
        <v>6.3696999999999999</v>
      </c>
      <c r="AT15" s="2">
        <v>6.0703240999999997</v>
      </c>
      <c r="AU15" s="2">
        <v>6.1913483999999999</v>
      </c>
      <c r="AV15" s="2">
        <v>6.3123727000000001</v>
      </c>
      <c r="AW15" s="2">
        <v>6.1403907999999996</v>
      </c>
      <c r="AX15" s="2">
        <v>5.9684089</v>
      </c>
      <c r="AY15" s="2">
        <v>6.0257361999999999</v>
      </c>
      <c r="AZ15" s="2">
        <v>5.6881421000000003</v>
      </c>
      <c r="BA15" s="2">
        <v>5.8155361000000001</v>
      </c>
      <c r="BB15" s="2">
        <v>5.9492998000000004</v>
      </c>
      <c r="BC15" s="2">
        <v>6.0639544000000001</v>
      </c>
      <c r="BD15" s="2">
        <v>5.6945117999999999</v>
      </c>
      <c r="BE15" s="2">
        <v>5.1339782000000005</v>
      </c>
      <c r="BF15" s="2">
        <v>5.2804812999999999</v>
      </c>
      <c r="BG15" s="2">
        <v>5.7072512</v>
      </c>
      <c r="BH15" s="2">
        <v>5.8537543000000003</v>
      </c>
      <c r="BI15" s="2">
        <v>5.7072512</v>
      </c>
      <c r="BJ15" s="2">
        <v>6.1276513999999995</v>
      </c>
      <c r="BN15" s="2">
        <v>7.5114941870383802</v>
      </c>
      <c r="BO15" s="2">
        <v>7.5114941870383802</v>
      </c>
      <c r="BP15" s="2">
        <v>7.5114941870383802</v>
      </c>
      <c r="BQ15" s="2">
        <v>7.5114941870383802</v>
      </c>
      <c r="BR15" s="2">
        <v>7.5114941870383802</v>
      </c>
      <c r="BS15" s="2">
        <v>7.5114941870383802</v>
      </c>
      <c r="BT15" s="2">
        <v>7.4107608768261297</v>
      </c>
      <c r="BU15" s="2">
        <v>6.8197937222646026</v>
      </c>
      <c r="BV15" s="2">
        <v>6.2619047345785344</v>
      </c>
      <c r="BW15" s="2">
        <v>5.7311199148973753</v>
      </c>
      <c r="BX15" s="2">
        <v>5.2278659837212036</v>
      </c>
      <c r="BY15" s="2">
        <v>4.7527205593153905</v>
      </c>
      <c r="BZ15" s="2">
        <v>4.3064796557534022</v>
      </c>
      <c r="CA15" s="2">
        <v>3.8902608252877058</v>
      </c>
      <c r="CB15" s="2">
        <v>3.5056616729350409</v>
      </c>
      <c r="CC15" s="2">
        <v>3.155000821074962</v>
      </c>
      <c r="CD15" s="2">
        <v>2.8363392553887592</v>
      </c>
      <c r="CE15" s="2">
        <v>2.5705492176064926</v>
      </c>
      <c r="CF15" s="2">
        <v>2.3608698776532888</v>
      </c>
      <c r="CG15" s="2">
        <v>2.2293129649772214</v>
      </c>
      <c r="CH15" s="2">
        <v>2.1860309312989035</v>
      </c>
      <c r="CI15" s="2">
        <v>2.1469583157768324</v>
      </c>
      <c r="CJ15" s="2">
        <v>2.1616841122200481</v>
      </c>
      <c r="CK15" s="2">
        <v>2.2028598012930458</v>
      </c>
      <c r="CL15" s="2">
        <v>2.1714125504552397</v>
      </c>
      <c r="CM15" s="2">
        <v>2.1730868302289195</v>
      </c>
      <c r="CN15" s="2">
        <v>2.1182933051163024</v>
      </c>
      <c r="CO15" s="2">
        <v>1.9351256109631558</v>
      </c>
      <c r="CP15" s="2">
        <v>2.0702842957150636</v>
      </c>
      <c r="CQ15" s="2">
        <v>2.3714909861068563</v>
      </c>
      <c r="CR15" s="2">
        <v>1.9870635720948679</v>
      </c>
      <c r="CS15" s="2">
        <v>2.2747557069554971</v>
      </c>
      <c r="CT15" s="2">
        <v>2.3514096577018604</v>
      </c>
      <c r="CU15" s="2">
        <v>2.3134480596584499</v>
      </c>
      <c r="CV15" s="2">
        <v>2.2443143931550718</v>
      </c>
      <c r="CW15" s="2">
        <v>2.2466082312198945</v>
      </c>
      <c r="CX15" s="2">
        <v>1.8452710476439684</v>
      </c>
      <c r="CY15" s="2">
        <v>1.8976461497528012</v>
      </c>
      <c r="CZ15" s="2">
        <v>2.0034104914736419</v>
      </c>
      <c r="DA15" s="2">
        <v>2.0934457737945245</v>
      </c>
      <c r="DB15" s="2">
        <v>1.9867741924254121</v>
      </c>
      <c r="DC15" s="2">
        <v>1.7962094394727448</v>
      </c>
      <c r="DD15" s="2">
        <v>1.8531427541108596</v>
      </c>
      <c r="DE15" s="2">
        <v>1.9618730979214405</v>
      </c>
      <c r="DF15" s="2">
        <v>2.0183913799495601</v>
      </c>
      <c r="DG15" s="2">
        <v>1.9516165430006644</v>
      </c>
      <c r="DH15" s="2">
        <v>2.0686589692403694</v>
      </c>
    </row>
    <row r="16" spans="1:112" x14ac:dyDescent="0.2">
      <c r="A16" s="169" t="s">
        <v>13</v>
      </c>
      <c r="B16" s="3" t="s">
        <v>182</v>
      </c>
      <c r="C16" s="2">
        <v>62.351894000000001</v>
      </c>
      <c r="D16" s="2">
        <v>-48.360793999999999</v>
      </c>
      <c r="E16" s="174">
        <v>3048.3951000000002</v>
      </c>
      <c r="F16" s="2">
        <v>4.7535999999999996</v>
      </c>
      <c r="H16" s="144">
        <f t="shared" si="0"/>
        <v>0.17526782249999998</v>
      </c>
      <c r="I16" s="174" t="s">
        <v>334</v>
      </c>
      <c r="J16" s="174" t="s">
        <v>272</v>
      </c>
      <c r="K16" s="190">
        <v>1.3955</v>
      </c>
      <c r="L16" s="235">
        <v>0.41864999999999997</v>
      </c>
      <c r="M16" s="189">
        <v>3.9989762202517314E-2</v>
      </c>
      <c r="N16" s="17">
        <v>1.3956666666666668</v>
      </c>
      <c r="O16" s="7"/>
      <c r="P16" s="2">
        <v>1.3955</v>
      </c>
      <c r="Q16" s="2">
        <v>1.3955</v>
      </c>
      <c r="R16" s="2">
        <v>1.3955</v>
      </c>
      <c r="S16" s="2">
        <v>1.3955</v>
      </c>
      <c r="T16" s="2">
        <v>1.3955</v>
      </c>
      <c r="U16" s="2">
        <v>1.3955</v>
      </c>
      <c r="V16" s="2">
        <v>1.3955</v>
      </c>
      <c r="W16" s="2">
        <v>1.3955</v>
      </c>
      <c r="X16" s="2">
        <v>1.3955</v>
      </c>
      <c r="Y16" s="2">
        <v>1.3955</v>
      </c>
      <c r="Z16" s="2">
        <v>1.3955</v>
      </c>
      <c r="AA16" s="2">
        <v>1.3955</v>
      </c>
      <c r="AB16" s="2">
        <v>1.3955</v>
      </c>
      <c r="AC16" s="2">
        <v>1.3955</v>
      </c>
      <c r="AD16" s="2">
        <v>1.3955</v>
      </c>
      <c r="AE16" s="2">
        <v>1.3955</v>
      </c>
      <c r="AF16" s="2">
        <v>1.3955</v>
      </c>
      <c r="AG16" s="2">
        <v>1.4499244999999998</v>
      </c>
      <c r="AH16" s="2">
        <v>1.5057444999999998</v>
      </c>
      <c r="AI16" s="2">
        <v>1.5601690000000001</v>
      </c>
      <c r="AJ16" s="2">
        <v>1.6145935</v>
      </c>
      <c r="AK16" s="2">
        <v>1.5238860000000001</v>
      </c>
      <c r="AL16" s="2">
        <v>1.493185</v>
      </c>
      <c r="AM16" s="2">
        <v>1.4610884999999998</v>
      </c>
      <c r="AN16" s="2">
        <v>1.5587735</v>
      </c>
      <c r="AO16" s="2">
        <v>1.6564585000000001</v>
      </c>
      <c r="AP16" s="2">
        <v>1.6648315</v>
      </c>
      <c r="AQ16" s="2">
        <v>1.3731719999999998</v>
      </c>
      <c r="AR16" s="2">
        <v>1.3173519999999999</v>
      </c>
      <c r="AS16" s="2">
        <v>1.4303874999999999</v>
      </c>
      <c r="AT16" s="2">
        <v>1.4164324999999998</v>
      </c>
      <c r="AU16" s="2">
        <v>1.3592169999999999</v>
      </c>
      <c r="AV16" s="2">
        <v>1.4010819999999999</v>
      </c>
      <c r="AW16" s="2">
        <v>1.4443424999999999</v>
      </c>
      <c r="AX16" s="2">
        <v>1.3913134999999999</v>
      </c>
      <c r="AY16" s="2">
        <v>1.3689855</v>
      </c>
      <c r="AZ16" s="2">
        <v>1.378754</v>
      </c>
      <c r="BA16" s="2">
        <v>1.2489725</v>
      </c>
      <c r="BB16" s="2">
        <v>1.3410754999999999</v>
      </c>
      <c r="BC16" s="2">
        <v>1.3187475</v>
      </c>
      <c r="BD16" s="2">
        <v>1.3131655</v>
      </c>
      <c r="BE16" s="2">
        <v>1.2182715</v>
      </c>
      <c r="BF16" s="2">
        <v>1.183384</v>
      </c>
      <c r="BG16" s="2">
        <v>1.1791974999999999</v>
      </c>
      <c r="BH16" s="2">
        <v>1.2140849999999999</v>
      </c>
      <c r="BI16" s="2">
        <v>1.1596605</v>
      </c>
      <c r="BJ16" s="2">
        <v>1.2168760000000001</v>
      </c>
      <c r="BN16" s="2">
        <v>1.6586529569103052</v>
      </c>
      <c r="BO16" s="2">
        <v>1.6586529569103052</v>
      </c>
      <c r="BP16" s="2">
        <v>1.6351963877150606</v>
      </c>
      <c r="BQ16" s="2">
        <v>1.5056760688667914</v>
      </c>
      <c r="BR16" s="2">
        <v>1.3820240492782729</v>
      </c>
      <c r="BS16" s="2">
        <v>1.265678431056215</v>
      </c>
      <c r="BT16" s="2">
        <v>1.1553552248832433</v>
      </c>
      <c r="BU16" s="2">
        <v>1.0511793012645609</v>
      </c>
      <c r="BV16" s="2">
        <v>0.95332322770353695</v>
      </c>
      <c r="BW16" s="2">
        <v>0.86203012734686102</v>
      </c>
      <c r="BX16" s="2">
        <v>0.77636728871195271</v>
      </c>
      <c r="BY16" s="2">
        <v>0.69821611838322051</v>
      </c>
      <c r="BZ16" s="2">
        <v>0.62839738007037749</v>
      </c>
      <c r="CA16" s="2">
        <v>0.56812951220863006</v>
      </c>
      <c r="CB16" s="2">
        <v>0.52091647612712133</v>
      </c>
      <c r="CC16" s="2">
        <v>0.4909386749779221</v>
      </c>
      <c r="CD16" s="2">
        <v>0.48095262663301541</v>
      </c>
      <c r="CE16" s="2">
        <v>0.50040156203619235</v>
      </c>
      <c r="CF16" s="2">
        <v>0.52552961368920836</v>
      </c>
      <c r="CG16" s="2">
        <v>0.53485143462927209</v>
      </c>
      <c r="CH16" s="2">
        <v>0.56317721155993072</v>
      </c>
      <c r="CI16" s="2">
        <v>0.53386267347822214</v>
      </c>
      <c r="CJ16" s="2">
        <v>0.5272979207755526</v>
      </c>
      <c r="CK16" s="2">
        <v>0.5002727576357795</v>
      </c>
      <c r="CL16" s="2">
        <v>0.53324866105230129</v>
      </c>
      <c r="CM16" s="2">
        <v>0.56132625335134967</v>
      </c>
      <c r="CN16" s="2">
        <v>0.56346700626641888</v>
      </c>
      <c r="CO16" s="2">
        <v>0.48126942650291155</v>
      </c>
      <c r="CP16" s="2">
        <v>0.46856892147556567</v>
      </c>
      <c r="CQ16" s="2">
        <v>0.486133870974303</v>
      </c>
      <c r="CR16" s="2">
        <v>0.49949642271966754</v>
      </c>
      <c r="CS16" s="2">
        <v>0.47983819244030157</v>
      </c>
      <c r="CT16" s="2">
        <v>0.49480563163848179</v>
      </c>
      <c r="CU16" s="2">
        <v>0.51391014139797742</v>
      </c>
      <c r="CV16" s="2">
        <v>0.4955506258678698</v>
      </c>
      <c r="CW16" s="2">
        <v>0.4673272322577624</v>
      </c>
      <c r="CX16" s="2">
        <v>0.47096525441275788</v>
      </c>
      <c r="CY16" s="2">
        <v>0.43283289647817996</v>
      </c>
      <c r="CZ16" s="2">
        <v>0.45631810786891586</v>
      </c>
      <c r="DA16" s="2">
        <v>0.46038473691123089</v>
      </c>
      <c r="DB16" s="2">
        <v>0.46003973129771414</v>
      </c>
      <c r="DC16" s="2">
        <v>0.42600377729824029</v>
      </c>
      <c r="DD16" s="2">
        <v>0.41669294932116663</v>
      </c>
      <c r="DE16" s="2">
        <v>0.41123335016362461</v>
      </c>
      <c r="DF16" s="2">
        <v>0.42335213170359587</v>
      </c>
      <c r="DG16" s="2">
        <v>0.40385581444158974</v>
      </c>
      <c r="DH16" s="2">
        <v>0.42489039533870848</v>
      </c>
    </row>
    <row r="17" spans="1:114" x14ac:dyDescent="0.2">
      <c r="A17" s="169" t="s">
        <v>209</v>
      </c>
      <c r="B17" s="3" t="s">
        <v>182</v>
      </c>
      <c r="C17" s="2">
        <v>62.556640999999999</v>
      </c>
      <c r="D17" s="2">
        <v>-48.523121000000003</v>
      </c>
      <c r="E17" s="174">
        <v>1491.9494999999999</v>
      </c>
      <c r="F17" s="2">
        <v>1.97455</v>
      </c>
      <c r="H17" s="144">
        <f t="shared" si="0"/>
        <v>0</v>
      </c>
      <c r="I17" s="174" t="s">
        <v>303</v>
      </c>
      <c r="J17" s="174" t="s">
        <v>245</v>
      </c>
      <c r="K17" s="190">
        <v>0</v>
      </c>
      <c r="L17" s="235">
        <v>0</v>
      </c>
      <c r="M17" s="189">
        <v>2.4671569551499323E-2</v>
      </c>
      <c r="N17" s="17">
        <v>0.36166666666666669</v>
      </c>
      <c r="O17" s="7"/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</row>
    <row r="18" spans="1:114" x14ac:dyDescent="0.2">
      <c r="A18" s="169" t="s">
        <v>200</v>
      </c>
      <c r="B18" s="3" t="s">
        <v>182</v>
      </c>
      <c r="C18" s="2">
        <v>62.918174999999998</v>
      </c>
      <c r="D18" s="2">
        <v>-49.237737000000003</v>
      </c>
      <c r="E18" s="174">
        <v>11217.66</v>
      </c>
      <c r="F18" s="2">
        <v>21.3675</v>
      </c>
      <c r="H18" s="144">
        <f t="shared" si="0"/>
        <v>0</v>
      </c>
      <c r="I18" s="174" t="s">
        <v>303</v>
      </c>
      <c r="J18" s="174" t="s">
        <v>245</v>
      </c>
      <c r="K18" s="190">
        <v>0</v>
      </c>
      <c r="L18" s="235">
        <v>0</v>
      </c>
      <c r="M18" s="189">
        <v>0.11947023958712276</v>
      </c>
      <c r="N18" s="17">
        <v>1.5546666666666666</v>
      </c>
      <c r="O18" s="7"/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</row>
    <row r="19" spans="1:114" x14ac:dyDescent="0.2">
      <c r="A19" s="169" t="s">
        <v>186</v>
      </c>
      <c r="B19" s="3" t="s">
        <v>182</v>
      </c>
      <c r="C19" s="2">
        <v>63.674909999999997</v>
      </c>
      <c r="D19" s="2">
        <v>-49.608010999999998</v>
      </c>
      <c r="E19" s="174">
        <v>16521.562000000002</v>
      </c>
      <c r="F19" s="2">
        <v>55.495800000000003</v>
      </c>
      <c r="H19" s="144">
        <f t="shared" si="0"/>
        <v>0</v>
      </c>
      <c r="I19" s="174" t="s">
        <v>303</v>
      </c>
      <c r="J19" s="174" t="s">
        <v>245</v>
      </c>
      <c r="K19" s="190">
        <v>0</v>
      </c>
      <c r="L19" s="235">
        <v>0</v>
      </c>
      <c r="M19" s="189">
        <v>0.15596984943746903</v>
      </c>
      <c r="N19" s="17">
        <v>2.1430000000000002</v>
      </c>
      <c r="O19" s="7"/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</row>
    <row r="20" spans="1:114" x14ac:dyDescent="0.2">
      <c r="A20" s="169" t="s">
        <v>12</v>
      </c>
      <c r="B20" s="3" t="s">
        <v>182</v>
      </c>
      <c r="C20" s="2">
        <v>64.152478000000002</v>
      </c>
      <c r="D20" s="2">
        <v>-47.914166000000002</v>
      </c>
      <c r="E20" s="174">
        <v>16624.651000000002</v>
      </c>
      <c r="F20" s="2">
        <v>72.2012</v>
      </c>
      <c r="H20" s="144">
        <f t="shared" si="0"/>
        <v>3.6336327516809992</v>
      </c>
      <c r="I20" s="174" t="s">
        <v>334</v>
      </c>
      <c r="J20" s="174" t="s">
        <v>275</v>
      </c>
      <c r="K20" s="190">
        <v>6.3540299999999998</v>
      </c>
      <c r="L20" s="235">
        <v>1.9062089999999998</v>
      </c>
      <c r="M20" s="189">
        <v>0.11037133836425522</v>
      </c>
      <c r="N20" s="17">
        <v>6.4476666666666649</v>
      </c>
      <c r="O20" s="7"/>
      <c r="P20" s="2">
        <v>6.9763818223799996</v>
      </c>
      <c r="Q20" s="2">
        <v>6.9763818223799996</v>
      </c>
      <c r="R20" s="2">
        <v>6.9763818223799996</v>
      </c>
      <c r="S20" s="2">
        <v>6.9763818223799996</v>
      </c>
      <c r="T20" s="2">
        <v>6.9763818223799996</v>
      </c>
      <c r="U20" s="2">
        <v>6.9763818223799996</v>
      </c>
      <c r="V20" s="2">
        <v>6.9763818223799996</v>
      </c>
      <c r="W20" s="2">
        <v>6.9763818223799996</v>
      </c>
      <c r="X20" s="2">
        <v>6.9763818223799996</v>
      </c>
      <c r="Y20" s="2">
        <v>6.9763818223799996</v>
      </c>
      <c r="Z20" s="2">
        <v>6.9763818223799996</v>
      </c>
      <c r="AA20" s="2">
        <v>6.9763818223799996</v>
      </c>
      <c r="AB20" s="2">
        <v>6.9763818223799996</v>
      </c>
      <c r="AC20" s="2">
        <v>6.9763818223799996</v>
      </c>
      <c r="AD20" s="2">
        <v>6.9763818223799996</v>
      </c>
      <c r="AE20" s="2">
        <v>6.9763818223799996</v>
      </c>
      <c r="AF20" s="2">
        <v>6.9763818223799996</v>
      </c>
      <c r="AG20" s="2">
        <v>6.9763818223799996</v>
      </c>
      <c r="AH20" s="2">
        <v>6.9763818223799996</v>
      </c>
      <c r="AI20" s="2">
        <v>6.9694813458000002</v>
      </c>
      <c r="AJ20" s="2">
        <v>6.9625808692199991</v>
      </c>
      <c r="AK20" s="2">
        <v>6.84679773456</v>
      </c>
      <c r="AL20" s="2">
        <v>6.7248321287099984</v>
      </c>
      <c r="AM20" s="2">
        <v>6.6029173550999989</v>
      </c>
      <c r="AN20" s="2">
        <v>6.4814346555299984</v>
      </c>
      <c r="AO20" s="2">
        <v>6.3667380599999994</v>
      </c>
      <c r="AP20" s="2">
        <v>6.3985082099999993</v>
      </c>
      <c r="AQ20" s="2">
        <v>6.4237591252199993</v>
      </c>
      <c r="AR20" s="2">
        <v>6.4551861576</v>
      </c>
      <c r="AS20" s="2">
        <v>6.4799096883299994</v>
      </c>
      <c r="AT20" s="2">
        <v>9.3068049272699991</v>
      </c>
      <c r="AU20" s="2">
        <v>8.3701383028800009</v>
      </c>
      <c r="AV20" s="2">
        <v>7.4452456960799998</v>
      </c>
      <c r="AW20" s="2">
        <v>6.8683251881999992</v>
      </c>
      <c r="AX20" s="2">
        <v>8.2502822349899994</v>
      </c>
      <c r="AY20" s="2">
        <v>7.4884785161999998</v>
      </c>
      <c r="AZ20" s="2">
        <v>7.3852064666099997</v>
      </c>
      <c r="BA20" s="2">
        <v>7.0179498866399994</v>
      </c>
      <c r="BB20" s="2">
        <v>7.3702300178999991</v>
      </c>
      <c r="BC20" s="2">
        <v>7.1456023493399998</v>
      </c>
      <c r="BD20" s="2">
        <v>7.4445975850200004</v>
      </c>
      <c r="BE20" s="2">
        <v>6.8123144137500002</v>
      </c>
      <c r="BF20" s="2">
        <v>7.0235414330399983</v>
      </c>
      <c r="BG20" s="2">
        <v>6.1906996588499998</v>
      </c>
      <c r="BH20" s="2">
        <v>6.7251053520000008</v>
      </c>
      <c r="BI20" s="2">
        <v>6.3729904255199994</v>
      </c>
      <c r="BJ20" s="2">
        <v>7.37377556664</v>
      </c>
      <c r="BN20" s="2">
        <v>8.4209522471682785</v>
      </c>
      <c r="BO20" s="2">
        <v>8.4209522471682785</v>
      </c>
      <c r="BP20" s="2">
        <v>8.4209522471682785</v>
      </c>
      <c r="BQ20" s="2">
        <v>8.4209522471682785</v>
      </c>
      <c r="BR20" s="2">
        <v>8.4209522471682785</v>
      </c>
      <c r="BS20" s="2">
        <v>8.4209522471682785</v>
      </c>
      <c r="BT20" s="2">
        <v>8.3065802965418651</v>
      </c>
      <c r="BU20" s="2">
        <v>7.7093049425742439</v>
      </c>
      <c r="BV20" s="2">
        <v>7.1374463262851631</v>
      </c>
      <c r="BW20" s="2">
        <v>6.5973585797398115</v>
      </c>
      <c r="BX20" s="2">
        <v>6.0826879294234661</v>
      </c>
      <c r="BY20" s="2">
        <v>5.5934346777902331</v>
      </c>
      <c r="BZ20" s="2">
        <v>5.1232453705917678</v>
      </c>
      <c r="CA20" s="2">
        <v>4.6848284955644814</v>
      </c>
      <c r="CB20" s="2">
        <v>4.2654774016417658</v>
      </c>
      <c r="CC20" s="2">
        <v>3.8651941976600499</v>
      </c>
      <c r="CD20" s="2">
        <v>3.4903363501421674</v>
      </c>
      <c r="CE20" s="2">
        <v>3.1409114060250811</v>
      </c>
      <c r="CF20" s="2">
        <v>2.8232898155743653</v>
      </c>
      <c r="CG20" s="2">
        <v>2.5692653093081312</v>
      </c>
      <c r="CH20" s="2">
        <v>2.4550126777882557</v>
      </c>
      <c r="CI20" s="2">
        <v>2.4543732214415215</v>
      </c>
      <c r="CJ20" s="2">
        <v>2.5026270377276365</v>
      </c>
      <c r="CK20" s="2">
        <v>2.4702601816133001</v>
      </c>
      <c r="CL20" s="2">
        <v>2.3553613491545735</v>
      </c>
      <c r="CM20" s="2">
        <v>2.2087746049064574</v>
      </c>
      <c r="CN20" s="2">
        <v>2.2601654115708483</v>
      </c>
      <c r="CO20" s="2">
        <v>2.3731370761203294</v>
      </c>
      <c r="CP20" s="2">
        <v>2.2849204736201849</v>
      </c>
      <c r="CQ20" s="2">
        <v>2.3109392774838162</v>
      </c>
      <c r="CR20" s="2">
        <v>3.4038798829758807</v>
      </c>
      <c r="CS20" s="2">
        <v>3.1531870829989184</v>
      </c>
      <c r="CT20" s="2">
        <v>2.5554216271715546</v>
      </c>
      <c r="CU20" s="2">
        <v>2.3922502712679834</v>
      </c>
      <c r="CV20" s="2">
        <v>2.8797170909902188</v>
      </c>
      <c r="CW20" s="2">
        <v>2.653085232511569</v>
      </c>
      <c r="CX20" s="2">
        <v>2.6663824887720096</v>
      </c>
      <c r="CY20" s="2">
        <v>2.5787789706265625</v>
      </c>
      <c r="CZ20" s="2">
        <v>2.7012803851517004</v>
      </c>
      <c r="DA20" s="2">
        <v>2.6828641511320876</v>
      </c>
      <c r="DB20" s="2">
        <v>2.8364622423162387</v>
      </c>
      <c r="DC20" s="2">
        <v>2.6562176661963166</v>
      </c>
      <c r="DD20" s="2">
        <v>2.6581121137266455</v>
      </c>
      <c r="DE20" s="2">
        <v>2.3502839518895002</v>
      </c>
      <c r="DF20" s="2">
        <v>2.5261004257447848</v>
      </c>
      <c r="DG20" s="2">
        <v>2.3623533613471617</v>
      </c>
      <c r="DH20" s="2">
        <v>2.6387372115050738</v>
      </c>
    </row>
    <row r="21" spans="1:114" x14ac:dyDescent="0.2">
      <c r="A21" s="169" t="s">
        <v>11</v>
      </c>
      <c r="B21" s="3" t="s">
        <v>182</v>
      </c>
      <c r="C21" s="2">
        <v>64.466307999999998</v>
      </c>
      <c r="D21" s="2">
        <v>-48.738543</v>
      </c>
      <c r="E21" s="174">
        <v>3897.7534999999998</v>
      </c>
      <c r="F21" s="2">
        <v>11.4871</v>
      </c>
      <c r="H21" s="144">
        <f t="shared" si="0"/>
        <v>0.22818773610000001</v>
      </c>
      <c r="I21" s="174" t="s">
        <v>334</v>
      </c>
      <c r="J21" s="174" t="s">
        <v>272</v>
      </c>
      <c r="K21" s="190">
        <v>1.5923</v>
      </c>
      <c r="L21" s="235">
        <v>0.47769</v>
      </c>
      <c r="M21" s="189">
        <v>3.3614927011527712E-2</v>
      </c>
      <c r="N21" s="17">
        <v>1.5926666666666669</v>
      </c>
      <c r="O21" s="7"/>
      <c r="P21" s="2">
        <v>2.2021508999999999</v>
      </c>
      <c r="Q21" s="2">
        <v>2.2021508999999999</v>
      </c>
      <c r="R21" s="2">
        <v>2.2021508999999999</v>
      </c>
      <c r="S21" s="2">
        <v>2.2021508999999999</v>
      </c>
      <c r="T21" s="2">
        <v>2.2021508999999999</v>
      </c>
      <c r="U21" s="2">
        <v>2.2021508999999999</v>
      </c>
      <c r="V21" s="2">
        <v>2.2021508999999999</v>
      </c>
      <c r="W21" s="2">
        <v>2.2021508999999999</v>
      </c>
      <c r="X21" s="2">
        <v>2.2021508999999999</v>
      </c>
      <c r="Y21" s="2">
        <v>2.2021508999999999</v>
      </c>
      <c r="Z21" s="2">
        <v>2.2021508999999999</v>
      </c>
      <c r="AA21" s="2">
        <v>2.2021508999999999</v>
      </c>
      <c r="AB21" s="2">
        <v>2.2021508999999999</v>
      </c>
      <c r="AC21" s="2">
        <v>2.2021508999999999</v>
      </c>
      <c r="AD21" s="2">
        <v>2.2021508999999999</v>
      </c>
      <c r="AE21" s="2">
        <v>2.2021508999999999</v>
      </c>
      <c r="AF21" s="2">
        <v>2.2021508999999999</v>
      </c>
      <c r="AG21" s="2">
        <v>2.2021508999999999</v>
      </c>
      <c r="AH21" s="2">
        <v>2.2021508999999999</v>
      </c>
      <c r="AI21" s="2">
        <v>2.2021508999999999</v>
      </c>
      <c r="AJ21" s="2">
        <v>2.2021508999999999</v>
      </c>
      <c r="AK21" s="2">
        <v>2.1368666000000003</v>
      </c>
      <c r="AL21" s="2">
        <v>2.0715822999999998</v>
      </c>
      <c r="AM21" s="2">
        <v>2.0062980000000001</v>
      </c>
      <c r="AN21" s="2">
        <v>1.9410137000000003</v>
      </c>
      <c r="AO21" s="2">
        <v>1.8757294</v>
      </c>
      <c r="AP21" s="2">
        <v>1.8056681999999999</v>
      </c>
      <c r="AQ21" s="2">
        <v>1.7340146999999999</v>
      </c>
      <c r="AR21" s="2">
        <v>1.6639534999999999</v>
      </c>
      <c r="AS21" s="2">
        <v>1.5923</v>
      </c>
      <c r="AT21" s="2">
        <v>1.5938922999999998</v>
      </c>
      <c r="AU21" s="2">
        <v>1.5954846</v>
      </c>
      <c r="AV21" s="2">
        <v>1.5970768999999998</v>
      </c>
      <c r="AW21" s="2">
        <v>2.1273128000000003</v>
      </c>
      <c r="AX21" s="2">
        <v>1.8279603999999998</v>
      </c>
      <c r="AY21" s="2">
        <v>1.7547146000000002</v>
      </c>
      <c r="AZ21" s="2">
        <v>1.7085379000000001</v>
      </c>
      <c r="BA21" s="2">
        <v>1.8900601000000001</v>
      </c>
      <c r="BB21" s="2">
        <v>1.7690452999999999</v>
      </c>
      <c r="BC21" s="2">
        <v>1.7308300999999999</v>
      </c>
      <c r="BD21" s="2">
        <v>1.6942072000000001</v>
      </c>
      <c r="BE21" s="2">
        <v>1.6559920000000001</v>
      </c>
      <c r="BF21" s="2">
        <v>1.6177768000000001</v>
      </c>
      <c r="BG21" s="2">
        <v>1.5636386</v>
      </c>
      <c r="BH21" s="2">
        <v>1.5079080999999999</v>
      </c>
      <c r="BI21" s="2">
        <v>1.4219239000000001</v>
      </c>
      <c r="BJ21" s="2">
        <v>1.3247936</v>
      </c>
      <c r="BN21" s="2">
        <v>1.9667603841243027</v>
      </c>
      <c r="BO21" s="2">
        <v>1.9667603841243027</v>
      </c>
      <c r="BP21" s="2">
        <v>1.9667603841243027</v>
      </c>
      <c r="BQ21" s="2">
        <v>1.9667603841243027</v>
      </c>
      <c r="BR21" s="2">
        <v>1.9667603841243027</v>
      </c>
      <c r="BS21" s="2">
        <v>1.9667603841243027</v>
      </c>
      <c r="BT21" s="2">
        <v>1.9380989841243026</v>
      </c>
      <c r="BU21" s="2">
        <v>1.7868304841243026</v>
      </c>
      <c r="BV21" s="2">
        <v>1.6451157841243027</v>
      </c>
      <c r="BW21" s="2">
        <v>1.5097702841243026</v>
      </c>
      <c r="BX21" s="2">
        <v>1.3792016841243027</v>
      </c>
      <c r="BY21" s="2">
        <v>1.2565945841243027</v>
      </c>
      <c r="BZ21" s="2">
        <v>1.1403566841243025</v>
      </c>
      <c r="CA21" s="2">
        <v>1.0288956841243024</v>
      </c>
      <c r="CB21" s="2">
        <v>0.92380388412430259</v>
      </c>
      <c r="CC21" s="2">
        <v>0.82348898412430249</v>
      </c>
      <c r="CD21" s="2">
        <v>0.72954328412430258</v>
      </c>
      <c r="CE21" s="2">
        <v>0.64037448412430265</v>
      </c>
      <c r="CF21" s="2">
        <v>0.56075948412430254</v>
      </c>
      <c r="CG21" s="2">
        <v>0.49388288412430253</v>
      </c>
      <c r="CH21" s="2">
        <v>0.46362918412430254</v>
      </c>
      <c r="CI21" s="2">
        <v>0.46208184475402325</v>
      </c>
      <c r="CJ21" s="2">
        <v>0.47327290538374378</v>
      </c>
      <c r="CK21" s="2">
        <v>0.46217176601346444</v>
      </c>
      <c r="CL21" s="2">
        <v>0.42877842664318505</v>
      </c>
      <c r="CM21" s="2">
        <v>0.37946208727290559</v>
      </c>
      <c r="CN21" s="2">
        <v>0.37869476941211794</v>
      </c>
      <c r="CO21" s="2">
        <v>0.39517199205449421</v>
      </c>
      <c r="CP21" s="2">
        <v>0.35459717419370657</v>
      </c>
      <c r="CQ21" s="2">
        <v>0.33285919683608284</v>
      </c>
      <c r="CR21" s="2">
        <v>0.34427605633291891</v>
      </c>
      <c r="CS21" s="2">
        <v>0.34454681582975499</v>
      </c>
      <c r="CT21" s="2">
        <v>0.33844837532659106</v>
      </c>
      <c r="CU21" s="2">
        <v>0.46523418777300679</v>
      </c>
      <c r="CV21" s="2">
        <v>0.41910830236782309</v>
      </c>
      <c r="CW21" s="2">
        <v>0.39869186551336333</v>
      </c>
      <c r="CX21" s="2">
        <v>0.40357824010511689</v>
      </c>
      <c r="CY21" s="2">
        <v>0.44240632274443037</v>
      </c>
      <c r="CZ21" s="2">
        <v>0.42023630098488807</v>
      </c>
      <c r="DA21" s="2">
        <v>0.42010727306082207</v>
      </c>
      <c r="DB21" s="2">
        <v>0.43139510463359221</v>
      </c>
      <c r="DC21" s="2">
        <v>0.40738157670952618</v>
      </c>
      <c r="DD21" s="2">
        <v>0.3961064487854602</v>
      </c>
      <c r="DE21" s="2">
        <v>0.39326982589303333</v>
      </c>
      <c r="DF21" s="2">
        <v>0.37105484350377044</v>
      </c>
      <c r="DG21" s="2">
        <v>0.34291540916513025</v>
      </c>
      <c r="DH21" s="2">
        <v>0.32558680136762091</v>
      </c>
    </row>
    <row r="22" spans="1:114" x14ac:dyDescent="0.2">
      <c r="A22" s="169" t="s">
        <v>10</v>
      </c>
      <c r="B22" s="3" t="s">
        <v>182</v>
      </c>
      <c r="C22" s="2">
        <v>64.679782000000003</v>
      </c>
      <c r="D22" s="2">
        <v>-48.832723999999999</v>
      </c>
      <c r="E22" s="174">
        <v>6397.4749000000002</v>
      </c>
      <c r="F22" s="2">
        <v>22.146000000000001</v>
      </c>
      <c r="H22" s="144">
        <f t="shared" si="0"/>
        <v>3.0862408328999998E-2</v>
      </c>
      <c r="I22" s="174" t="s">
        <v>334</v>
      </c>
      <c r="J22" s="174" t="s">
        <v>275</v>
      </c>
      <c r="K22" s="190">
        <v>2.2545199999999999</v>
      </c>
      <c r="L22" s="235">
        <v>0.175677</v>
      </c>
      <c r="M22" s="189">
        <v>5.5108406304946865E-2</v>
      </c>
      <c r="N22" s="17">
        <v>2.0946666666666665</v>
      </c>
      <c r="O22" s="7"/>
      <c r="P22" s="2">
        <v>1.8812684323599995</v>
      </c>
      <c r="Q22" s="2">
        <v>1.8812684323599995</v>
      </c>
      <c r="R22" s="2">
        <v>1.8812684323599995</v>
      </c>
      <c r="S22" s="2">
        <v>1.8812684323599995</v>
      </c>
      <c r="T22" s="2">
        <v>1.8812684323599995</v>
      </c>
      <c r="U22" s="2">
        <v>1.8812684323599995</v>
      </c>
      <c r="V22" s="2">
        <v>1.8812684323599995</v>
      </c>
      <c r="W22" s="2">
        <v>1.8812684323599995</v>
      </c>
      <c r="X22" s="2">
        <v>1.8812684323599995</v>
      </c>
      <c r="Y22" s="2">
        <v>1.8812684323599995</v>
      </c>
      <c r="Z22" s="2">
        <v>1.8812684323599995</v>
      </c>
      <c r="AA22" s="2">
        <v>1.8812684323599995</v>
      </c>
      <c r="AB22" s="2">
        <v>1.8812684323599995</v>
      </c>
      <c r="AC22" s="2">
        <v>1.8812684323599995</v>
      </c>
      <c r="AD22" s="2">
        <v>1.8794039443199997</v>
      </c>
      <c r="AE22" s="2">
        <v>1.8794039443199997</v>
      </c>
      <c r="AF22" s="2">
        <v>1.8794039443199997</v>
      </c>
      <c r="AG22" s="2">
        <v>1.8794039443199997</v>
      </c>
      <c r="AH22" s="2">
        <v>1.8775394562799996</v>
      </c>
      <c r="AI22" s="2">
        <v>1.8775394562799996</v>
      </c>
      <c r="AJ22" s="2">
        <v>1.8756749682399998</v>
      </c>
      <c r="AK22" s="2">
        <v>1.8756749682399998</v>
      </c>
      <c r="AL22" s="2">
        <v>1.8738104801999997</v>
      </c>
      <c r="AM22" s="2">
        <v>1.8719459921599999</v>
      </c>
      <c r="AN22" s="2">
        <v>2.0668131738399995</v>
      </c>
      <c r="AO22" s="2">
        <v>2.2567745199999996</v>
      </c>
      <c r="AP22" s="2">
        <v>1.3143851599999998</v>
      </c>
      <c r="AQ22" s="2">
        <v>1.5210074089600001</v>
      </c>
      <c r="AR22" s="2">
        <v>1.7267909764799998</v>
      </c>
      <c r="AS22" s="2">
        <v>1.5754179946399998</v>
      </c>
      <c r="AT22" s="2">
        <v>2.1559704217599998</v>
      </c>
      <c r="AU22" s="2">
        <v>2.0112076925600002</v>
      </c>
      <c r="AV22" s="2">
        <v>2.000661048</v>
      </c>
      <c r="AW22" s="2">
        <v>2.7901871884399996</v>
      </c>
      <c r="AX22" s="2">
        <v>2.9053999239999997</v>
      </c>
      <c r="AY22" s="2">
        <v>2.6052872396799995</v>
      </c>
      <c r="AZ22" s="2">
        <v>2.6537774558399998</v>
      </c>
      <c r="BA22" s="2">
        <v>2.84581746944</v>
      </c>
      <c r="BB22" s="2">
        <v>2.6574297782399996</v>
      </c>
      <c r="BC22" s="2">
        <v>3.3045401447999998</v>
      </c>
      <c r="BD22" s="2">
        <v>4.2709446518399989</v>
      </c>
      <c r="BE22" s="2">
        <v>3.5481410307999997</v>
      </c>
      <c r="BF22" s="2">
        <v>4.3411233503999993</v>
      </c>
      <c r="BG22" s="2">
        <v>4.1413909145599996</v>
      </c>
      <c r="BH22" s="2">
        <v>4.4837893759999998</v>
      </c>
      <c r="BI22" s="2">
        <v>4.9810823795199992</v>
      </c>
      <c r="BJ22" s="2">
        <v>4.3085139731199993</v>
      </c>
      <c r="BN22" s="2">
        <v>2.3991736052980714</v>
      </c>
      <c r="BO22" s="2">
        <v>2.3991736052980714</v>
      </c>
      <c r="BP22" s="2">
        <v>2.3991736052980714</v>
      </c>
      <c r="BQ22" s="2">
        <v>2.3991736052980714</v>
      </c>
      <c r="BR22" s="2">
        <v>2.3991736052980714</v>
      </c>
      <c r="BS22" s="2">
        <v>2.3991736052980714</v>
      </c>
      <c r="BT22" s="2">
        <v>2.3991736052980714</v>
      </c>
      <c r="BU22" s="2">
        <v>2.3991736052980714</v>
      </c>
      <c r="BV22" s="2">
        <v>2.3991736052980714</v>
      </c>
      <c r="BW22" s="2">
        <v>2.3653559620984206</v>
      </c>
      <c r="BX22" s="2">
        <v>2.1556866919653728</v>
      </c>
      <c r="BY22" s="2">
        <v>1.9527811873362519</v>
      </c>
      <c r="BZ22" s="2">
        <v>1.763403009337533</v>
      </c>
      <c r="CA22" s="2">
        <v>1.580788712853723</v>
      </c>
      <c r="CB22" s="2">
        <v>1.4094473826209206</v>
      </c>
      <c r="CC22" s="2">
        <v>1.2448701681386736</v>
      </c>
      <c r="CD22" s="2">
        <v>1.0915662241570068</v>
      </c>
      <c r="CE22" s="2">
        <v>0.94502691275373185</v>
      </c>
      <c r="CF22" s="2">
        <v>0.80976161160117766</v>
      </c>
      <c r="CG22" s="2">
        <v>0.68126233009206438</v>
      </c>
      <c r="CH22" s="2">
        <v>0.56854783445276302</v>
      </c>
      <c r="CI22" s="2">
        <v>0.47161971220948362</v>
      </c>
      <c r="CJ22" s="2">
        <v>0.40174889412589876</v>
      </c>
      <c r="CK22" s="2">
        <v>0.37470527387881325</v>
      </c>
      <c r="CL22" s="2">
        <v>0.39670406528633484</v>
      </c>
      <c r="CM22" s="2">
        <v>0.42754184458728406</v>
      </c>
      <c r="CN22" s="2">
        <v>0.26887102631651066</v>
      </c>
      <c r="CO22" s="2">
        <v>0.29417396529405004</v>
      </c>
      <c r="CP22" s="2">
        <v>0.33525132680584402</v>
      </c>
      <c r="CQ22" s="2">
        <v>0.31693077411011961</v>
      </c>
      <c r="CR22" s="2">
        <v>0.38743740182335612</v>
      </c>
      <c r="CS22" s="2">
        <v>0.36305677933654418</v>
      </c>
      <c r="CT22" s="2">
        <v>0.39199840459011048</v>
      </c>
      <c r="CU22" s="2">
        <v>0.51797800536605887</v>
      </c>
      <c r="CV22" s="2">
        <v>0.41743366022408634</v>
      </c>
      <c r="CW22" s="2">
        <v>0.47780126282611013</v>
      </c>
      <c r="CX22" s="2">
        <v>0.41720917616573444</v>
      </c>
      <c r="CY22" s="2">
        <v>0.38625288135540947</v>
      </c>
      <c r="CZ22" s="2">
        <v>0.39022058488440681</v>
      </c>
      <c r="DA22" s="2">
        <v>0.54744341562756671</v>
      </c>
      <c r="DB22" s="2">
        <v>0.65545689757392867</v>
      </c>
      <c r="DC22" s="2">
        <v>0.49359145897947376</v>
      </c>
      <c r="DD22" s="2">
        <v>0.56946637112356824</v>
      </c>
      <c r="DE22" s="2">
        <v>0.57472763702480634</v>
      </c>
      <c r="DF22" s="2">
        <v>0.61770461311215197</v>
      </c>
      <c r="DG22" s="2">
        <v>0.79468268862344615</v>
      </c>
      <c r="DH22" s="2">
        <v>0.56723978470003289</v>
      </c>
    </row>
    <row r="23" spans="1:114" x14ac:dyDescent="0.2">
      <c r="A23" s="169" t="s">
        <v>184</v>
      </c>
      <c r="B23" s="3" t="s">
        <v>182</v>
      </c>
      <c r="C23" s="2">
        <v>64.923749000000001</v>
      </c>
      <c r="D23" s="2">
        <v>-48.818384999999999</v>
      </c>
      <c r="E23" s="174">
        <v>3173.6190000000001</v>
      </c>
      <c r="F23" s="2">
        <v>7.8568699999999998</v>
      </c>
      <c r="H23" s="144">
        <f t="shared" si="0"/>
        <v>0</v>
      </c>
      <c r="I23" s="174" t="s">
        <v>303</v>
      </c>
      <c r="J23" s="174" t="s">
        <v>245</v>
      </c>
      <c r="K23" s="190">
        <v>0</v>
      </c>
      <c r="L23" s="235">
        <v>0</v>
      </c>
      <c r="M23" s="189">
        <v>2.842121396443157E-2</v>
      </c>
      <c r="N23" s="17">
        <v>0.39699999999999996</v>
      </c>
      <c r="O23" s="7"/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</row>
    <row r="24" spans="1:114" x14ac:dyDescent="0.2">
      <c r="A24" s="169" t="s">
        <v>31</v>
      </c>
      <c r="B24" s="3" t="s">
        <v>182</v>
      </c>
      <c r="C24" s="2">
        <v>65.993939999999995</v>
      </c>
      <c r="D24" s="2">
        <v>-49.331510000000002</v>
      </c>
      <c r="E24" s="174">
        <v>59238.142999999996</v>
      </c>
      <c r="F24" s="2">
        <v>222.94300000000001</v>
      </c>
      <c r="H24" s="144">
        <f t="shared" si="0"/>
        <v>0</v>
      </c>
      <c r="I24" s="174" t="s">
        <v>303</v>
      </c>
      <c r="J24" s="174" t="s">
        <v>245</v>
      </c>
      <c r="K24" s="190">
        <v>0</v>
      </c>
      <c r="L24" s="235">
        <v>0</v>
      </c>
      <c r="M24" s="189">
        <v>0.5675076561451543</v>
      </c>
      <c r="N24" s="17">
        <v>7.8313333333333333</v>
      </c>
      <c r="O24" s="7"/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</row>
    <row r="25" spans="1:114" x14ac:dyDescent="0.2">
      <c r="A25" s="169" t="s">
        <v>201</v>
      </c>
      <c r="B25" s="3" t="s">
        <v>182</v>
      </c>
      <c r="C25" s="2">
        <v>67.151685999999998</v>
      </c>
      <c r="D25" s="2">
        <v>-48.451172999999997</v>
      </c>
      <c r="E25" s="174">
        <v>16910.867999999999</v>
      </c>
      <c r="F25" s="2">
        <v>72.392099999999999</v>
      </c>
      <c r="H25" s="144">
        <f t="shared" si="0"/>
        <v>0</v>
      </c>
      <c r="I25" s="174" t="s">
        <v>303</v>
      </c>
      <c r="J25" s="174" t="s">
        <v>245</v>
      </c>
      <c r="K25" s="190">
        <v>0</v>
      </c>
      <c r="L25" s="235">
        <v>0</v>
      </c>
      <c r="M25" s="189">
        <v>0.22589249264567024</v>
      </c>
      <c r="N25" s="17">
        <v>0.625</v>
      </c>
      <c r="O25" s="7"/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</row>
    <row r="26" spans="1:114" x14ac:dyDescent="0.2">
      <c r="A26" s="169" t="s">
        <v>183</v>
      </c>
      <c r="B26" s="3" t="s">
        <v>182</v>
      </c>
      <c r="C26" s="2">
        <v>67.538753999999997</v>
      </c>
      <c r="D26" s="2">
        <v>-48.219977</v>
      </c>
      <c r="E26" s="174">
        <v>9330.0630999999994</v>
      </c>
      <c r="F26" s="2">
        <v>38.9861</v>
      </c>
      <c r="H26" s="144">
        <f t="shared" si="0"/>
        <v>0</v>
      </c>
      <c r="I26" s="174" t="s">
        <v>303</v>
      </c>
      <c r="J26" s="174" t="s">
        <v>245</v>
      </c>
      <c r="K26" s="190">
        <v>0</v>
      </c>
      <c r="L26" s="235">
        <v>0</v>
      </c>
      <c r="M26" s="189">
        <v>0.1219900976512764</v>
      </c>
      <c r="N26" s="17">
        <v>-7.3333333333333237E-2</v>
      </c>
      <c r="O26" s="7"/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</row>
    <row r="27" spans="1:114" x14ac:dyDescent="0.2">
      <c r="A27" s="169" t="s">
        <v>181</v>
      </c>
      <c r="B27" s="3" t="s">
        <v>182</v>
      </c>
      <c r="C27" s="2">
        <v>67.971625000000003</v>
      </c>
      <c r="D27" s="2">
        <v>-48.398533999999998</v>
      </c>
      <c r="E27" s="174">
        <v>25608.645</v>
      </c>
      <c r="F27" s="2">
        <v>123.937</v>
      </c>
      <c r="H27" s="144">
        <f t="shared" si="0"/>
        <v>0</v>
      </c>
      <c r="I27" s="174" t="s">
        <v>303</v>
      </c>
      <c r="J27" s="174" t="s">
        <v>245</v>
      </c>
      <c r="K27" s="190">
        <v>0</v>
      </c>
      <c r="L27" s="235">
        <v>0</v>
      </c>
      <c r="M27" s="189">
        <v>0.27692223570869312</v>
      </c>
      <c r="N27" s="17">
        <v>2.4473333333333334</v>
      </c>
      <c r="O27" s="7"/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</row>
    <row r="28" spans="1:114" s="39" customFormat="1" ht="17" thickBot="1" x14ac:dyDescent="0.25">
      <c r="A28" s="172" t="s">
        <v>251</v>
      </c>
      <c r="B28" s="73" t="s">
        <v>182</v>
      </c>
      <c r="C28" s="76">
        <v>67.971625000000003</v>
      </c>
      <c r="D28" s="76">
        <v>-48.398533999999998</v>
      </c>
      <c r="E28" s="185">
        <v>6367.2209999999995</v>
      </c>
      <c r="F28" s="76">
        <v>0.65943700000000005</v>
      </c>
      <c r="G28" s="51"/>
      <c r="H28" s="51">
        <f t="shared" si="0"/>
        <v>0.17639999999999997</v>
      </c>
      <c r="I28" s="185" t="s">
        <v>334</v>
      </c>
      <c r="J28" s="185" t="s">
        <v>272</v>
      </c>
      <c r="K28" s="233">
        <v>1.4</v>
      </c>
      <c r="L28" s="234">
        <v>0.42</v>
      </c>
      <c r="M28" s="192">
        <v>9.6705877754825892E-2</v>
      </c>
      <c r="N28" s="74">
        <v>1.3993333333333335</v>
      </c>
      <c r="O28" s="75"/>
      <c r="P28" s="76">
        <v>1.4</v>
      </c>
      <c r="Q28" s="76">
        <v>1.4</v>
      </c>
      <c r="R28" s="76">
        <v>1.4</v>
      </c>
      <c r="S28" s="76">
        <v>1.4</v>
      </c>
      <c r="T28" s="76">
        <v>1.4</v>
      </c>
      <c r="U28" s="76">
        <v>1.4</v>
      </c>
      <c r="V28" s="76">
        <v>1.4</v>
      </c>
      <c r="W28" s="76">
        <v>1.4</v>
      </c>
      <c r="X28" s="76">
        <v>1.4</v>
      </c>
      <c r="Y28" s="76">
        <v>1.4</v>
      </c>
      <c r="Z28" s="76">
        <v>1.4</v>
      </c>
      <c r="AA28" s="76">
        <v>1.4</v>
      </c>
      <c r="AB28" s="76">
        <v>1.4</v>
      </c>
      <c r="AC28" s="76">
        <v>1.4</v>
      </c>
      <c r="AD28" s="76">
        <v>1.4</v>
      </c>
      <c r="AE28" s="76">
        <v>1.4</v>
      </c>
      <c r="AF28" s="76">
        <v>1.4</v>
      </c>
      <c r="AG28" s="76">
        <v>1.4</v>
      </c>
      <c r="AH28" s="76">
        <v>1.4</v>
      </c>
      <c r="AI28" s="76">
        <v>1.4</v>
      </c>
      <c r="AJ28" s="76">
        <v>1.4</v>
      </c>
      <c r="AK28" s="76">
        <v>1.4</v>
      </c>
      <c r="AL28" s="76">
        <v>1.4</v>
      </c>
      <c r="AM28" s="76">
        <v>1.4</v>
      </c>
      <c r="AN28" s="76">
        <v>1.4</v>
      </c>
      <c r="AO28" s="76">
        <v>1.4</v>
      </c>
      <c r="AP28" s="76">
        <v>1.4</v>
      </c>
      <c r="AQ28" s="76">
        <v>1.4</v>
      </c>
      <c r="AR28" s="76">
        <v>1.4</v>
      </c>
      <c r="AS28" s="76">
        <v>1.4</v>
      </c>
      <c r="AT28" s="76">
        <v>1.4</v>
      </c>
      <c r="AU28" s="76">
        <v>1.4</v>
      </c>
      <c r="AV28" s="76">
        <v>1.4</v>
      </c>
      <c r="AW28" s="76">
        <v>1.4</v>
      </c>
      <c r="AX28" s="76">
        <v>1.4</v>
      </c>
      <c r="AY28" s="76">
        <v>1.4</v>
      </c>
      <c r="AZ28" s="76">
        <v>1.4</v>
      </c>
      <c r="BA28" s="76">
        <v>1.4</v>
      </c>
      <c r="BB28" s="76">
        <v>1.4</v>
      </c>
      <c r="BC28" s="76">
        <v>1.4</v>
      </c>
      <c r="BD28" s="76">
        <v>1.4</v>
      </c>
      <c r="BE28" s="76">
        <v>1.4</v>
      </c>
      <c r="BF28" s="76">
        <v>1.4</v>
      </c>
      <c r="BG28" s="76">
        <v>1.4</v>
      </c>
      <c r="BH28" s="76">
        <v>1.4</v>
      </c>
      <c r="BI28" s="76">
        <v>1.4</v>
      </c>
      <c r="BJ28" s="76">
        <v>1.4</v>
      </c>
      <c r="BK28" s="41"/>
      <c r="BL28" s="77"/>
      <c r="BM28" s="41"/>
      <c r="BN28" s="76">
        <v>0.51453065876365689</v>
      </c>
      <c r="BO28" s="76">
        <v>0.51453065876365689</v>
      </c>
      <c r="BP28" s="76">
        <v>0.51453065876365689</v>
      </c>
      <c r="BQ28" s="76">
        <v>0.51453065876365689</v>
      </c>
      <c r="BR28" s="76">
        <v>0.51453065876365689</v>
      </c>
      <c r="BS28" s="76">
        <v>0.51453065876365689</v>
      </c>
      <c r="BT28" s="76">
        <v>0.51453065876365689</v>
      </c>
      <c r="BU28" s="76">
        <v>0.51453065876365689</v>
      </c>
      <c r="BV28" s="76">
        <v>0.51453065876365689</v>
      </c>
      <c r="BW28" s="76">
        <v>0.51453065876365689</v>
      </c>
      <c r="BX28" s="76">
        <v>0.51453065876365689</v>
      </c>
      <c r="BY28" s="76">
        <v>0.51453065876365689</v>
      </c>
      <c r="BZ28" s="76">
        <v>0.51453065876365689</v>
      </c>
      <c r="CA28" s="76">
        <v>0.51453065876365689</v>
      </c>
      <c r="CB28" s="76">
        <v>0.51453065876365689</v>
      </c>
      <c r="CC28" s="76">
        <v>0.51453065876365689</v>
      </c>
      <c r="CD28" s="76">
        <v>0.51453065876365689</v>
      </c>
      <c r="CE28" s="76">
        <v>0.51453065876365689</v>
      </c>
      <c r="CF28" s="76">
        <v>0.51453065876365689</v>
      </c>
      <c r="CG28" s="76">
        <v>0.51453065876365689</v>
      </c>
      <c r="CH28" s="76">
        <v>0.51453065876365689</v>
      </c>
      <c r="CI28" s="76">
        <v>0.51453065876365689</v>
      </c>
      <c r="CJ28" s="76">
        <v>0.51453065876365689</v>
      </c>
      <c r="CK28" s="76">
        <v>0.51453065876365689</v>
      </c>
      <c r="CL28" s="76">
        <v>0.51453065876365689</v>
      </c>
      <c r="CM28" s="76">
        <v>0.51453065876365689</v>
      </c>
      <c r="CN28" s="76">
        <v>0.51453065876365689</v>
      </c>
      <c r="CO28" s="76">
        <v>0.51453065876365689</v>
      </c>
      <c r="CP28" s="76">
        <v>0.51453065876365689</v>
      </c>
      <c r="CQ28" s="76">
        <v>0.51453065876365689</v>
      </c>
      <c r="CR28" s="76">
        <v>0.51453065876365689</v>
      </c>
      <c r="CS28" s="76">
        <v>0.51453065876365689</v>
      </c>
      <c r="CT28" s="76">
        <v>0.51453065876365689</v>
      </c>
      <c r="CU28" s="76">
        <v>0.51453065876365689</v>
      </c>
      <c r="CV28" s="76">
        <v>0.51453065876365689</v>
      </c>
      <c r="CW28" s="76">
        <v>0.51453065876365689</v>
      </c>
      <c r="CX28" s="76">
        <v>0.51453065876365689</v>
      </c>
      <c r="CY28" s="76">
        <v>0.51453065876365689</v>
      </c>
      <c r="CZ28" s="76">
        <v>0.51453065876365689</v>
      </c>
      <c r="DA28" s="76">
        <v>0.51453065876365689</v>
      </c>
      <c r="DB28" s="76">
        <v>0.51453065876365689</v>
      </c>
      <c r="DC28" s="76">
        <v>0.51453065876365689</v>
      </c>
      <c r="DD28" s="76">
        <v>0.51453065876365689</v>
      </c>
      <c r="DE28" s="76">
        <v>0.51453065876365689</v>
      </c>
      <c r="DF28" s="76">
        <v>0.51453065876365689</v>
      </c>
      <c r="DG28" s="76">
        <v>0.51453065876365689</v>
      </c>
      <c r="DH28" s="76">
        <v>0.51453065876365689</v>
      </c>
    </row>
    <row r="29" spans="1:114" x14ac:dyDescent="0.2">
      <c r="A29" s="169" t="s">
        <v>180</v>
      </c>
      <c r="B29" s="3" t="s">
        <v>178</v>
      </c>
      <c r="C29" s="2">
        <v>68.447557000000003</v>
      </c>
      <c r="D29" s="2">
        <v>-48.845568</v>
      </c>
      <c r="E29" s="174">
        <v>21013.004000000001</v>
      </c>
      <c r="F29" s="2">
        <v>107.334</v>
      </c>
      <c r="H29" s="144">
        <f t="shared" si="0"/>
        <v>0</v>
      </c>
      <c r="I29" s="174" t="s">
        <v>303</v>
      </c>
      <c r="J29" s="174" t="s">
        <v>245</v>
      </c>
      <c r="K29" s="190">
        <v>0</v>
      </c>
      <c r="L29" s="235">
        <v>0</v>
      </c>
      <c r="M29" s="189">
        <v>0.28706617079559726</v>
      </c>
      <c r="N29" s="17">
        <v>-0.22733333333333336</v>
      </c>
      <c r="O29" s="7"/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</row>
    <row r="30" spans="1:114" x14ac:dyDescent="0.2">
      <c r="A30" s="169" t="s">
        <v>73</v>
      </c>
      <c r="B30" s="3" t="s">
        <v>178</v>
      </c>
      <c r="C30" s="2">
        <v>68.871572999999998</v>
      </c>
      <c r="D30" s="2">
        <v>-46.767139</v>
      </c>
      <c r="E30" s="174">
        <v>9686.4315000000006</v>
      </c>
      <c r="F30" s="2">
        <v>51.006500000000003</v>
      </c>
      <c r="H30" s="144">
        <f t="shared" si="0"/>
        <v>6.3581135409000011E-2</v>
      </c>
      <c r="I30" s="174" t="s">
        <v>334</v>
      </c>
      <c r="J30" s="174" t="s">
        <v>274</v>
      </c>
      <c r="K30" s="190">
        <v>0.242982</v>
      </c>
      <c r="L30" s="235">
        <v>0.25215300000000002</v>
      </c>
      <c r="M30" s="189">
        <v>0.14188804413639677</v>
      </c>
      <c r="N30" s="17">
        <v>-0.37600000000000006</v>
      </c>
      <c r="O30" s="7"/>
      <c r="P30" s="2">
        <v>0.242982</v>
      </c>
      <c r="Q30" s="2">
        <v>0.242982</v>
      </c>
      <c r="R30" s="2">
        <v>0.242982</v>
      </c>
      <c r="S30" s="2">
        <v>0.242982</v>
      </c>
      <c r="T30" s="2">
        <v>0.242982</v>
      </c>
      <c r="U30" s="2">
        <v>0.242982</v>
      </c>
      <c r="V30" s="2">
        <v>0.242982</v>
      </c>
      <c r="W30" s="2">
        <v>0.242982</v>
      </c>
      <c r="X30" s="2">
        <v>0.242982</v>
      </c>
      <c r="Y30" s="2">
        <v>0.242982</v>
      </c>
      <c r="Z30" s="2">
        <v>0.242982</v>
      </c>
      <c r="AA30" s="2">
        <v>0.242982</v>
      </c>
      <c r="AB30" s="2">
        <v>0.242982</v>
      </c>
      <c r="AC30" s="2">
        <v>0.242982</v>
      </c>
      <c r="AD30" s="2">
        <v>0.19414261800000002</v>
      </c>
      <c r="AE30" s="2">
        <v>0.180292644</v>
      </c>
      <c r="AF30" s="2">
        <v>0.17414908711199997</v>
      </c>
      <c r="AG30" s="2">
        <v>0.218659258818</v>
      </c>
      <c r="AH30" s="2">
        <v>0.214008340356</v>
      </c>
      <c r="AI30" s="2">
        <v>0.20938244904</v>
      </c>
      <c r="AJ30" s="2">
        <v>0.20471719463999999</v>
      </c>
      <c r="AK30" s="2">
        <v>0.219096140454</v>
      </c>
      <c r="AL30" s="2">
        <v>0.177354505656</v>
      </c>
      <c r="AM30" s="2">
        <v>0.217362949848</v>
      </c>
      <c r="AN30" s="2">
        <v>0.25762774005</v>
      </c>
      <c r="AO30" s="2">
        <v>0.18021731957999998</v>
      </c>
      <c r="AP30" s="2">
        <v>0.2077739082</v>
      </c>
      <c r="AQ30" s="2">
        <v>0.22097366236800001</v>
      </c>
      <c r="AR30" s="2">
        <v>0.20508506938799997</v>
      </c>
      <c r="AS30" s="2">
        <v>0.18900840833999999</v>
      </c>
      <c r="AT30" s="2">
        <v>0.18424547517599998</v>
      </c>
      <c r="AU30" s="2">
        <v>0.17992282539599999</v>
      </c>
      <c r="AV30" s="2">
        <v>0.175959303012</v>
      </c>
      <c r="AW30" s="2">
        <v>0.17164491462000001</v>
      </c>
      <c r="AX30" s="2">
        <v>0.167840302464</v>
      </c>
      <c r="AY30" s="2">
        <v>0.16619968800000001</v>
      </c>
      <c r="AZ30" s="2">
        <v>0.16400531755800002</v>
      </c>
      <c r="BA30" s="2">
        <v>0.18814728013200002</v>
      </c>
      <c r="BB30" s="2">
        <v>0.19985998446</v>
      </c>
      <c r="BC30" s="2">
        <v>0.228534047298</v>
      </c>
      <c r="BD30" s="2">
        <v>0.25761146025600001</v>
      </c>
      <c r="BE30" s="2">
        <v>0.28552936310999999</v>
      </c>
      <c r="BF30" s="2">
        <v>0.26560265227200003</v>
      </c>
      <c r="BG30" s="2">
        <v>0.226439299476</v>
      </c>
      <c r="BH30" s="2">
        <v>0.21691246122000002</v>
      </c>
      <c r="BI30" s="2">
        <v>0.15367007818799999</v>
      </c>
      <c r="BJ30" s="2">
        <v>0.27252763927199997</v>
      </c>
      <c r="BN30" s="2">
        <v>0.4584407729768657</v>
      </c>
      <c r="BO30" s="2">
        <v>0.43681548873701698</v>
      </c>
      <c r="BP30" s="2">
        <v>0.41616215378721522</v>
      </c>
      <c r="BQ30" s="2">
        <v>0.39648077412476568</v>
      </c>
      <c r="BR30" s="2">
        <v>0.37777135814154117</v>
      </c>
      <c r="BS30" s="2">
        <v>0.36003391793139583</v>
      </c>
      <c r="BT30" s="2">
        <v>0.34326847155326934</v>
      </c>
      <c r="BU30" s="2">
        <v>0.32747504717585929</v>
      </c>
      <c r="BV30" s="2">
        <v>0.31265369121848308</v>
      </c>
      <c r="BW30" s="2">
        <v>0.29880448583607483</v>
      </c>
      <c r="BX30" s="2">
        <v>0.28592759120370159</v>
      </c>
      <c r="BY30" s="2">
        <v>0.27499508825793401</v>
      </c>
      <c r="BZ30" s="2">
        <v>0.26673597151193201</v>
      </c>
      <c r="CA30" s="2">
        <v>0.26333567439877792</v>
      </c>
      <c r="CB30" s="2">
        <v>0.21246648211414457</v>
      </c>
      <c r="CC30" s="2">
        <v>0.20619148093893302</v>
      </c>
      <c r="CD30" s="2">
        <v>0.19012457598406951</v>
      </c>
      <c r="CE30" s="2">
        <v>0.23765303584247219</v>
      </c>
      <c r="CF30" s="2">
        <v>0.23376672573827378</v>
      </c>
      <c r="CG30" s="2">
        <v>0.22915563549767698</v>
      </c>
      <c r="CH30" s="2">
        <v>0.22476932486815496</v>
      </c>
      <c r="CI30" s="2">
        <v>0.24153844900566498</v>
      </c>
      <c r="CJ30" s="2">
        <v>0.20263697172930112</v>
      </c>
      <c r="CK30" s="2">
        <v>0.24300436526408462</v>
      </c>
      <c r="CL30" s="2">
        <v>0.27633187973763462</v>
      </c>
      <c r="CM30" s="2">
        <v>0.20478383879326689</v>
      </c>
      <c r="CN30" s="2">
        <v>0.23569811145473676</v>
      </c>
      <c r="CO30" s="2">
        <v>0.25203243040988216</v>
      </c>
      <c r="CP30" s="2">
        <v>0.23668391918893927</v>
      </c>
      <c r="CQ30" s="2">
        <v>0.21794135907441961</v>
      </c>
      <c r="CR30" s="2">
        <v>0.2136223863168939</v>
      </c>
      <c r="CS30" s="2">
        <v>0.21123132820613</v>
      </c>
      <c r="CT30" s="2">
        <v>0.20731244857533029</v>
      </c>
      <c r="CU30" s="2">
        <v>0.20103268329902166</v>
      </c>
      <c r="CV30" s="2">
        <v>0.18242237545965914</v>
      </c>
      <c r="CW30" s="2">
        <v>0.18509895438658447</v>
      </c>
      <c r="CX30" s="2">
        <v>0.18479091482908508</v>
      </c>
      <c r="CY30" s="2">
        <v>0.20830827883613925</v>
      </c>
      <c r="CZ30" s="2">
        <v>0.22401311155375297</v>
      </c>
      <c r="DA30" s="2">
        <v>0.25326579601723104</v>
      </c>
      <c r="DB30" s="2">
        <v>0.28225005175275908</v>
      </c>
      <c r="DC30" s="2">
        <v>0.31595693976614797</v>
      </c>
      <c r="DD30" s="2">
        <v>0.29435910000632343</v>
      </c>
      <c r="DE30" s="2">
        <v>0.25290595618963074</v>
      </c>
      <c r="DF30" s="2">
        <v>0.2421905361705621</v>
      </c>
      <c r="DG30" s="2">
        <v>0.17458069304026527</v>
      </c>
      <c r="DH30" s="2">
        <v>0.30155591387994174</v>
      </c>
    </row>
    <row r="31" spans="1:114" x14ac:dyDescent="0.2">
      <c r="A31" s="169" t="s">
        <v>72</v>
      </c>
      <c r="B31" s="3" t="s">
        <v>178</v>
      </c>
      <c r="C31" s="2">
        <v>69.462439000000003</v>
      </c>
      <c r="D31" s="2">
        <v>-46.239488999999999</v>
      </c>
      <c r="E31" s="174">
        <v>78018.024000000005</v>
      </c>
      <c r="F31" s="2">
        <v>484.11900000000003</v>
      </c>
      <c r="H31" s="144">
        <f t="shared" si="0"/>
        <v>7.5309080625</v>
      </c>
      <c r="I31" s="174" t="s">
        <v>334</v>
      </c>
      <c r="J31" s="174" t="s">
        <v>275</v>
      </c>
      <c r="K31" s="190">
        <v>25.488499999999998</v>
      </c>
      <c r="L31" s="235">
        <v>2.7442500000000001</v>
      </c>
      <c r="M31" s="189">
        <v>0.38266455165044916</v>
      </c>
      <c r="N31" s="17">
        <v>26.009666666666664</v>
      </c>
      <c r="O31" s="7"/>
      <c r="P31" s="2">
        <v>30.025452999999995</v>
      </c>
      <c r="Q31" s="2">
        <v>30.025452999999995</v>
      </c>
      <c r="R31" s="2">
        <v>30.025452999999995</v>
      </c>
      <c r="S31" s="2">
        <v>30.025452999999995</v>
      </c>
      <c r="T31" s="2">
        <v>30.025452999999995</v>
      </c>
      <c r="U31" s="2">
        <v>29.515682999999996</v>
      </c>
      <c r="V31" s="2">
        <v>29.005912999999996</v>
      </c>
      <c r="W31" s="2">
        <v>28.521631499999998</v>
      </c>
      <c r="X31" s="2">
        <v>28.011861499999998</v>
      </c>
      <c r="Y31" s="2">
        <v>27.502091499999999</v>
      </c>
      <c r="Z31" s="2">
        <v>26.992321499999996</v>
      </c>
      <c r="AA31" s="2">
        <v>26.508039999999998</v>
      </c>
      <c r="AB31" s="2">
        <v>25.998269999999998</v>
      </c>
      <c r="AC31" s="2">
        <v>25.488499999999998</v>
      </c>
      <c r="AD31" s="2">
        <v>26.227666499999994</v>
      </c>
      <c r="AE31" s="2">
        <v>27.170741</v>
      </c>
      <c r="AF31" s="2">
        <v>26.024268269999997</v>
      </c>
      <c r="AG31" s="2">
        <v>25.539400534499997</v>
      </c>
      <c r="AH31" s="2">
        <v>25.078644919999999</v>
      </c>
      <c r="AI31" s="2">
        <v>24.616920742499996</v>
      </c>
      <c r="AJ31" s="2">
        <v>24.178238168999993</v>
      </c>
      <c r="AK31" s="2">
        <v>26.129178935999995</v>
      </c>
      <c r="AL31" s="2">
        <v>25.254974362999995</v>
      </c>
      <c r="AM31" s="2">
        <v>22.264306703999996</v>
      </c>
      <c r="AN31" s="2">
        <v>26.129688706</v>
      </c>
      <c r="AO31" s="2">
        <v>24.834567043999996</v>
      </c>
      <c r="AP31" s="2">
        <v>25.868890373999996</v>
      </c>
      <c r="AQ31" s="2">
        <v>26.987019891999999</v>
      </c>
      <c r="AR31" s="2">
        <v>30.985044047999995</v>
      </c>
      <c r="AS31" s="2">
        <v>32.947021335499997</v>
      </c>
      <c r="AT31" s="2">
        <v>34.725889238999997</v>
      </c>
      <c r="AU31" s="2">
        <v>37.032725931499989</v>
      </c>
      <c r="AV31" s="2">
        <v>38.025452029499995</v>
      </c>
      <c r="AW31" s="2">
        <v>40.862704406999995</v>
      </c>
      <c r="AX31" s="2">
        <v>42.212218528000001</v>
      </c>
      <c r="AY31" s="2">
        <v>42.002499149999998</v>
      </c>
      <c r="AZ31" s="2">
        <v>42.655896847499996</v>
      </c>
      <c r="BA31" s="2">
        <v>42.500238578000001</v>
      </c>
      <c r="BB31" s="2">
        <v>46.224312335999997</v>
      </c>
      <c r="BC31" s="2">
        <v>42.437332959999992</v>
      </c>
      <c r="BD31" s="2">
        <v>46.282120253999992</v>
      </c>
      <c r="BE31" s="2">
        <v>49.728114476999998</v>
      </c>
      <c r="BF31" s="2">
        <v>46.922799189999992</v>
      </c>
      <c r="BG31" s="2">
        <v>44.023737199999992</v>
      </c>
      <c r="BH31" s="2">
        <v>44.711671815000003</v>
      </c>
      <c r="BI31" s="2">
        <v>37.373226803000001</v>
      </c>
      <c r="BJ31" s="2">
        <v>33.980758430000002</v>
      </c>
      <c r="BN31" s="2">
        <v>9.2725908311707954</v>
      </c>
      <c r="BO31" s="2">
        <v>7.9727753857873598</v>
      </c>
      <c r="BP31" s="2">
        <v>6.8514225669123583</v>
      </c>
      <c r="BQ31" s="2">
        <v>6.0359641616358921</v>
      </c>
      <c r="BR31" s="2">
        <v>5.7301964742864229</v>
      </c>
      <c r="BS31" s="2">
        <v>5.7517445746415721</v>
      </c>
      <c r="BT31" s="2">
        <v>5.9516678058681958</v>
      </c>
      <c r="BU31" s="2">
        <v>6.2562857625901866</v>
      </c>
      <c r="BV31" s="2">
        <v>6.6601193408320087</v>
      </c>
      <c r="BW31" s="2">
        <v>6.6052372614633494</v>
      </c>
      <c r="BX31" s="2">
        <v>6.0916314902320803</v>
      </c>
      <c r="BY31" s="2">
        <v>5.6827193473011697</v>
      </c>
      <c r="BZ31" s="2">
        <v>5.3730048715052874</v>
      </c>
      <c r="CA31" s="2">
        <v>4.400865728700591</v>
      </c>
      <c r="CB31" s="2">
        <v>4.3531133685644434</v>
      </c>
      <c r="CC31" s="2">
        <v>4.6075155932851013</v>
      </c>
      <c r="CD31" s="2">
        <v>4.3582289942444179</v>
      </c>
      <c r="CE31" s="2">
        <v>4.436860233777506</v>
      </c>
      <c r="CF31" s="2">
        <v>4.4912298284360261</v>
      </c>
      <c r="CG31" s="2">
        <v>4.443288594466865</v>
      </c>
      <c r="CH31" s="2">
        <v>4.1174184485704206</v>
      </c>
      <c r="CI31" s="2">
        <v>4.277692595247367</v>
      </c>
      <c r="CJ31" s="2">
        <v>4.1592850965840436</v>
      </c>
      <c r="CK31" s="2">
        <v>3.9430571782489761</v>
      </c>
      <c r="CL31" s="2">
        <v>4.3107967269165464</v>
      </c>
      <c r="CM31" s="2">
        <v>3.9945907222063068</v>
      </c>
      <c r="CN31" s="2">
        <v>4.2396501413694203</v>
      </c>
      <c r="CO31" s="2">
        <v>4.0780912060345553</v>
      </c>
      <c r="CP31" s="2">
        <v>5.4939449490625716</v>
      </c>
      <c r="CQ31" s="2">
        <v>5.8157928569545021</v>
      </c>
      <c r="CR31" s="2">
        <v>3.8157953539954108</v>
      </c>
      <c r="CS31" s="2">
        <v>6.4301498188948951</v>
      </c>
      <c r="CT31" s="2">
        <v>6.6385567796223839</v>
      </c>
      <c r="CU31" s="2">
        <v>6.5119432621482272</v>
      </c>
      <c r="CV31" s="2">
        <v>6.4601955557627848</v>
      </c>
      <c r="CW31" s="2">
        <v>6.3813946734501288</v>
      </c>
      <c r="CX31" s="2">
        <v>6.6236967804969353</v>
      </c>
      <c r="CY31" s="2">
        <v>6.3030442823866597</v>
      </c>
      <c r="CZ31" s="2">
        <v>7.0262428309779814</v>
      </c>
      <c r="DA31" s="2">
        <v>6.2804527645225479</v>
      </c>
      <c r="DB31" s="2">
        <v>6.7791156165393298</v>
      </c>
      <c r="DC31" s="2">
        <v>6.9799756689518189</v>
      </c>
      <c r="DD31" s="2">
        <v>7.1480621895887957</v>
      </c>
      <c r="DE31" s="2">
        <v>6.8213576605498814</v>
      </c>
      <c r="DF31" s="2">
        <v>6.8573309746492548</v>
      </c>
      <c r="DG31" s="2">
        <v>5.7290799779257036</v>
      </c>
      <c r="DH31" s="2">
        <v>5.3346692648399614</v>
      </c>
      <c r="DI31" s="2"/>
      <c r="DJ31" s="2"/>
    </row>
    <row r="32" spans="1:114" x14ac:dyDescent="0.2">
      <c r="A32" s="169" t="s">
        <v>63</v>
      </c>
      <c r="B32" s="3" t="s">
        <v>178</v>
      </c>
      <c r="C32" s="2">
        <v>70.003061000000002</v>
      </c>
      <c r="D32" s="2">
        <v>-46.395727999999998</v>
      </c>
      <c r="E32" s="174">
        <v>3415.7505000000001</v>
      </c>
      <c r="F32" s="2">
        <v>18.648900000000001</v>
      </c>
      <c r="H32" s="144">
        <f t="shared" si="0"/>
        <v>2.6652195025000002E-2</v>
      </c>
      <c r="I32" s="174" t="s">
        <v>334</v>
      </c>
      <c r="J32" s="174" t="s">
        <v>274</v>
      </c>
      <c r="K32" s="190">
        <v>0.26441799999999999</v>
      </c>
      <c r="L32" s="235">
        <v>0.16325500000000001</v>
      </c>
      <c r="M32" s="189">
        <v>4.0896329915318171E-2</v>
      </c>
      <c r="N32" s="17">
        <v>0.2166666666666667</v>
      </c>
      <c r="O32" s="7"/>
      <c r="P32" s="2">
        <v>0.26441799999999999</v>
      </c>
      <c r="Q32" s="2">
        <v>0.26441799999999999</v>
      </c>
      <c r="R32" s="2">
        <v>0.26441799999999999</v>
      </c>
      <c r="S32" s="2">
        <v>0.26441799999999999</v>
      </c>
      <c r="T32" s="2">
        <v>0.26441799999999999</v>
      </c>
      <c r="U32" s="2">
        <v>0.26441799999999999</v>
      </c>
      <c r="V32" s="2">
        <v>0.26441799999999999</v>
      </c>
      <c r="W32" s="2">
        <v>0.26441799999999999</v>
      </c>
      <c r="X32" s="2">
        <v>0.26441799999999999</v>
      </c>
      <c r="Y32" s="2">
        <v>0.26441799999999999</v>
      </c>
      <c r="Z32" s="2">
        <v>0.26441799999999999</v>
      </c>
      <c r="AA32" s="2">
        <v>0.26441799999999999</v>
      </c>
      <c r="AB32" s="2">
        <v>0.26441799999999999</v>
      </c>
      <c r="AC32" s="2">
        <v>0.26441799999999999</v>
      </c>
      <c r="AD32" s="2">
        <v>0.22316879199999998</v>
      </c>
      <c r="AE32" s="2">
        <v>0.27711006399999999</v>
      </c>
      <c r="AF32" s="2">
        <v>0.21708717799999996</v>
      </c>
      <c r="AG32" s="2">
        <v>0.25727871399999996</v>
      </c>
      <c r="AH32" s="2">
        <v>0.247495248</v>
      </c>
      <c r="AI32" s="2">
        <v>0.2379762</v>
      </c>
      <c r="AJ32" s="2">
        <v>0.22819273399999998</v>
      </c>
      <c r="AK32" s="2">
        <v>0.25304802599999998</v>
      </c>
      <c r="AL32" s="2">
        <v>0.275523556</v>
      </c>
      <c r="AM32" s="2">
        <v>0.22180386628399998</v>
      </c>
      <c r="AN32" s="2">
        <v>0.21306934649000001</v>
      </c>
      <c r="AO32" s="2">
        <v>0.20459950911399999</v>
      </c>
      <c r="AP32" s="2">
        <v>0.19533562448399999</v>
      </c>
      <c r="AQ32" s="2">
        <v>0.18739515194399997</v>
      </c>
      <c r="AR32" s="2">
        <v>0.203662411722</v>
      </c>
      <c r="AS32" s="2">
        <v>0.220083562776</v>
      </c>
      <c r="AT32" s="2">
        <v>0.28866909686999997</v>
      </c>
      <c r="AU32" s="2">
        <v>0.357116604768</v>
      </c>
      <c r="AV32" s="2">
        <v>0.42542608646999996</v>
      </c>
      <c r="AW32" s="2">
        <v>0.49161123395999995</v>
      </c>
      <c r="AX32" s="2">
        <v>0.55936861087799994</v>
      </c>
      <c r="AY32" s="2">
        <v>0.62024371609199991</v>
      </c>
      <c r="AZ32" s="2">
        <v>0.7413249489799999</v>
      </c>
      <c r="BA32" s="2">
        <v>0.67338697456800001</v>
      </c>
      <c r="BB32" s="2">
        <v>0.60409147814399988</v>
      </c>
      <c r="BC32" s="2">
        <v>0.58823195092199998</v>
      </c>
      <c r="BD32" s="2">
        <v>0.57148820990799998</v>
      </c>
      <c r="BE32" s="2">
        <v>0.55343745071999995</v>
      </c>
      <c r="BF32" s="2">
        <v>0.53707209186399996</v>
      </c>
      <c r="BG32" s="2">
        <v>0.48635989248</v>
      </c>
      <c r="BH32" s="2">
        <v>0.46284678624799996</v>
      </c>
      <c r="BI32" s="2">
        <v>0.39864874002799999</v>
      </c>
      <c r="BJ32" s="2">
        <v>0.44375501339399992</v>
      </c>
      <c r="BN32" s="2">
        <v>0.39237492117524969</v>
      </c>
      <c r="BO32" s="2">
        <v>0.36857746508499389</v>
      </c>
      <c r="BP32" s="2">
        <v>0.34610212783022054</v>
      </c>
      <c r="BQ32" s="2">
        <v>0.32468450167179558</v>
      </c>
      <c r="BR32" s="2">
        <v>0.30432459869264128</v>
      </c>
      <c r="BS32" s="2">
        <v>0.28502243633752156</v>
      </c>
      <c r="BT32" s="2">
        <v>0.26677804071354738</v>
      </c>
      <c r="BU32" s="2">
        <v>0.24932704530763436</v>
      </c>
      <c r="BV32" s="2">
        <v>0.23293393511138863</v>
      </c>
      <c r="BW32" s="2">
        <v>0.2173344486190476</v>
      </c>
      <c r="BX32" s="2">
        <v>0.20332203015445199</v>
      </c>
      <c r="BY32" s="2">
        <v>0.19063279745726769</v>
      </c>
      <c r="BZ32" s="2">
        <v>0.18058934388753209</v>
      </c>
      <c r="CA32" s="2">
        <v>0.17662609105540461</v>
      </c>
      <c r="CB32" s="2">
        <v>0.15287403870471988</v>
      </c>
      <c r="CC32" s="2">
        <v>0.18840570629766556</v>
      </c>
      <c r="CD32" s="2">
        <v>0.14793406960791156</v>
      </c>
      <c r="CE32" s="2">
        <v>0.17317048211782982</v>
      </c>
      <c r="CF32" s="2">
        <v>0.16840589094432479</v>
      </c>
      <c r="CG32" s="2">
        <v>0.16274181171811813</v>
      </c>
      <c r="CH32" s="2">
        <v>0.15612765535847065</v>
      </c>
      <c r="CI32" s="2">
        <v>0.16906788961218538</v>
      </c>
      <c r="CJ32" s="2">
        <v>0.18217789738705711</v>
      </c>
      <c r="CK32" s="2">
        <v>0.14679254911441331</v>
      </c>
      <c r="CL32" s="2">
        <v>0.14291720254905088</v>
      </c>
      <c r="CM32" s="2">
        <v>0.14078688664987471</v>
      </c>
      <c r="CN32" s="2">
        <v>0.12866286001879054</v>
      </c>
      <c r="CO32" s="2">
        <v>0.1337249580715425</v>
      </c>
      <c r="CP32" s="2">
        <v>0.14441579923954345</v>
      </c>
      <c r="CQ32" s="2">
        <v>0.14361615383060719</v>
      </c>
      <c r="CR32" s="2">
        <v>0.1859976892710774</v>
      </c>
      <c r="CS32" s="2">
        <v>0.23092283354830806</v>
      </c>
      <c r="CT32" s="2">
        <v>0.27155697800706757</v>
      </c>
      <c r="CU32" s="2">
        <v>0.30668708356519231</v>
      </c>
      <c r="CV32" s="2">
        <v>0.36629591956654922</v>
      </c>
      <c r="CW32" s="2">
        <v>0.40424306234513774</v>
      </c>
      <c r="CX32" s="2">
        <v>0.47667579668937399</v>
      </c>
      <c r="CY32" s="2">
        <v>0.43698565991508082</v>
      </c>
      <c r="CZ32" s="2">
        <v>0.39228132371260932</v>
      </c>
      <c r="DA32" s="2">
        <v>0.38332575613883407</v>
      </c>
      <c r="DB32" s="2">
        <v>0.37325983000854224</v>
      </c>
      <c r="DC32" s="2">
        <v>0.35697695153126036</v>
      </c>
      <c r="DD32" s="2">
        <v>0.34735007956450437</v>
      </c>
      <c r="DE32" s="2">
        <v>0.31832338151361161</v>
      </c>
      <c r="DF32" s="2">
        <v>0.30446338458840266</v>
      </c>
      <c r="DG32" s="2">
        <v>0.2564605213355664</v>
      </c>
      <c r="DH32" s="2">
        <v>0.29351472107764903</v>
      </c>
    </row>
    <row r="33" spans="1:112" x14ac:dyDescent="0.2">
      <c r="A33" s="169" t="s">
        <v>203</v>
      </c>
      <c r="B33" s="3" t="s">
        <v>178</v>
      </c>
      <c r="C33" s="2">
        <v>70.119668000000004</v>
      </c>
      <c r="D33" s="2">
        <v>-46.130167999999998</v>
      </c>
      <c r="E33" s="174">
        <v>745.73684000000003</v>
      </c>
      <c r="F33" s="2">
        <v>1.0772999999999999</v>
      </c>
      <c r="H33" s="144">
        <f t="shared" si="0"/>
        <v>0</v>
      </c>
      <c r="I33" s="174" t="s">
        <v>303</v>
      </c>
      <c r="J33" s="174" t="s">
        <v>245</v>
      </c>
      <c r="K33" s="190">
        <v>0</v>
      </c>
      <c r="L33" s="235">
        <v>0</v>
      </c>
      <c r="M33" s="189">
        <v>3.4247318032930817E-2</v>
      </c>
      <c r="N33" s="17">
        <v>-0.88866666666666694</v>
      </c>
      <c r="O33" s="7"/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</row>
    <row r="34" spans="1:112" x14ac:dyDescent="0.2">
      <c r="A34" s="169" t="s">
        <v>55</v>
      </c>
      <c r="B34" s="3" t="s">
        <v>178</v>
      </c>
      <c r="C34" s="2">
        <v>70.296272000000002</v>
      </c>
      <c r="D34" s="2">
        <v>-45.433534999999999</v>
      </c>
      <c r="E34" s="174">
        <v>1641.6551999999999</v>
      </c>
      <c r="F34" s="2">
        <v>7.1547999999999998</v>
      </c>
      <c r="H34" s="144">
        <f t="shared" si="0"/>
        <v>1.0725559500099999E-3</v>
      </c>
      <c r="I34" s="174" t="s">
        <v>334</v>
      </c>
      <c r="J34" s="174" t="s">
        <v>275</v>
      </c>
      <c r="K34" s="190">
        <v>0.42030000000000001</v>
      </c>
      <c r="L34" s="235">
        <v>3.2749899999999998E-2</v>
      </c>
      <c r="M34" s="189">
        <v>3.0755584840136886E-2</v>
      </c>
      <c r="N34" s="17">
        <v>-0.29433333333333339</v>
      </c>
      <c r="O34" s="7"/>
      <c r="P34" s="2">
        <v>0.42030000000000001</v>
      </c>
      <c r="Q34" s="2">
        <v>0.42030000000000001</v>
      </c>
      <c r="R34" s="2">
        <v>0.42030000000000001</v>
      </c>
      <c r="S34" s="2">
        <v>0.42030000000000001</v>
      </c>
      <c r="T34" s="2">
        <v>0.42030000000000001</v>
      </c>
      <c r="U34" s="2">
        <v>0.42030000000000001</v>
      </c>
      <c r="V34" s="2">
        <v>0.42030000000000001</v>
      </c>
      <c r="W34" s="2">
        <v>0.42030000000000001</v>
      </c>
      <c r="X34" s="2">
        <v>0.42030000000000001</v>
      </c>
      <c r="Y34" s="2">
        <v>0.42030000000000001</v>
      </c>
      <c r="Z34" s="2">
        <v>0.42030000000000001</v>
      </c>
      <c r="AA34" s="2">
        <v>0.42030000000000001</v>
      </c>
      <c r="AB34" s="2">
        <v>0.42030000000000001</v>
      </c>
      <c r="AC34" s="2">
        <v>0.42030000000000001</v>
      </c>
      <c r="AD34" s="2">
        <v>0.3812121</v>
      </c>
      <c r="AE34" s="2">
        <v>0.41189399999999998</v>
      </c>
      <c r="AF34" s="2">
        <v>0.35989616519999995</v>
      </c>
      <c r="AG34" s="2">
        <v>0.33908122800000001</v>
      </c>
      <c r="AH34" s="2">
        <v>0.34800924059999999</v>
      </c>
      <c r="AI34" s="2">
        <v>0.35731552319999998</v>
      </c>
      <c r="AJ34" s="2">
        <v>0.36653522399999999</v>
      </c>
      <c r="AK34" s="2">
        <v>0.37826579700000001</v>
      </c>
      <c r="AL34" s="2">
        <v>0.38040470370000001</v>
      </c>
      <c r="AM34" s="2">
        <v>0.34154628749999999</v>
      </c>
      <c r="AN34" s="2">
        <v>0.45818878409999997</v>
      </c>
      <c r="AO34" s="2">
        <v>0.36201195540000003</v>
      </c>
      <c r="AP34" s="2">
        <v>0.35839359269999999</v>
      </c>
      <c r="AQ34" s="2">
        <v>0.28539000449999996</v>
      </c>
      <c r="AR34" s="2">
        <v>0.46395067680000002</v>
      </c>
      <c r="AS34" s="2">
        <v>0.40200350039999999</v>
      </c>
      <c r="AT34" s="2">
        <v>0.3970927152</v>
      </c>
      <c r="AU34" s="2">
        <v>0.44112166199999997</v>
      </c>
      <c r="AV34" s="2">
        <v>0.58138922160000006</v>
      </c>
      <c r="AW34" s="2">
        <v>0.49411392660000003</v>
      </c>
      <c r="AX34" s="2">
        <v>0.49147023960000003</v>
      </c>
      <c r="AY34" s="2">
        <v>0.50015447820000003</v>
      </c>
      <c r="AZ34" s="2">
        <v>0.47684716199999994</v>
      </c>
      <c r="BA34" s="2">
        <v>0.45834975899999991</v>
      </c>
      <c r="BB34" s="2">
        <v>0.4748347656000001</v>
      </c>
      <c r="BC34" s="2">
        <v>0.56845280790000008</v>
      </c>
      <c r="BD34" s="2">
        <v>0.70184341890000013</v>
      </c>
      <c r="BE34" s="2">
        <v>0.69217021440000004</v>
      </c>
      <c r="BF34" s="2">
        <v>0.72797893380000001</v>
      </c>
      <c r="BG34" s="2">
        <v>0.79359911189999999</v>
      </c>
      <c r="BH34" s="2">
        <v>0.78051391200000009</v>
      </c>
      <c r="BI34" s="2">
        <v>0.71164943820000004</v>
      </c>
      <c r="BJ34" s="2">
        <v>0.75873900960000007</v>
      </c>
      <c r="BN34" s="2">
        <v>0.40483142164442293</v>
      </c>
      <c r="BO34" s="2">
        <v>0.36700854470869271</v>
      </c>
      <c r="BP34" s="2">
        <v>0.33128789561170641</v>
      </c>
      <c r="BQ34" s="2">
        <v>0.29724943401660375</v>
      </c>
      <c r="BR34" s="2">
        <v>0.26447327214439104</v>
      </c>
      <c r="BS34" s="2">
        <v>0.23380027638642409</v>
      </c>
      <c r="BT34" s="2">
        <v>0.20439079092752283</v>
      </c>
      <c r="BU34" s="2">
        <v>0.17624611031177079</v>
      </c>
      <c r="BV34" s="2">
        <v>0.14978843247586571</v>
      </c>
      <c r="BW34" s="2">
        <v>0.12502155775189272</v>
      </c>
      <c r="BX34" s="2">
        <v>0.10111523228877889</v>
      </c>
      <c r="BY34" s="2">
        <v>7.9768495837953673E-2</v>
      </c>
      <c r="BZ34" s="2">
        <v>6.1455207981306458E-2</v>
      </c>
      <c r="CA34" s="2">
        <v>5.2420465810639902E-2</v>
      </c>
      <c r="CB34" s="2">
        <v>4.7289885574547282E-2</v>
      </c>
      <c r="CC34" s="2">
        <v>5.134767581780527E-2</v>
      </c>
      <c r="CD34" s="2">
        <v>4.475693863125791E-2</v>
      </c>
      <c r="CE34" s="2">
        <v>4.307723926049721E-2</v>
      </c>
      <c r="CF34" s="2">
        <v>4.6597717890018833E-2</v>
      </c>
      <c r="CG34" s="2">
        <v>4.7294932594905442E-2</v>
      </c>
      <c r="CH34" s="2">
        <v>4.517870234818698E-2</v>
      </c>
      <c r="CI34" s="2">
        <v>4.5682116530874686E-2</v>
      </c>
      <c r="CJ34" s="2">
        <v>4.5426389529089832E-2</v>
      </c>
      <c r="CK34" s="2">
        <v>4.0318953903943792E-2</v>
      </c>
      <c r="CL34" s="2">
        <v>5.434424673608447E-2</v>
      </c>
      <c r="CM34" s="2">
        <v>4.1909525281565572E-2</v>
      </c>
      <c r="CN34" s="2">
        <v>4.0046116739040891E-2</v>
      </c>
      <c r="CO34" s="2">
        <v>3.1837779319169368E-2</v>
      </c>
      <c r="CP34" s="2">
        <v>5.045549659088594E-2</v>
      </c>
      <c r="CQ34" s="2">
        <v>5.0507408079294006E-2</v>
      </c>
      <c r="CR34" s="2">
        <v>4.9687381309457879E-2</v>
      </c>
      <c r="CS34" s="2">
        <v>5.511869470887526E-2</v>
      </c>
      <c r="CT34" s="2">
        <v>7.1334286155382162E-2</v>
      </c>
      <c r="CU34" s="2">
        <v>5.7333307217419111E-2</v>
      </c>
      <c r="CV34" s="2">
        <v>5.5182465613836218E-2</v>
      </c>
      <c r="CW34" s="2">
        <v>5.5105248457323244E-2</v>
      </c>
      <c r="CX34" s="2">
        <v>5.2756871868445077E-2</v>
      </c>
      <c r="CY34" s="2">
        <v>5.0034335569872641E-2</v>
      </c>
      <c r="CZ34" s="2">
        <v>5.1639155008819458E-2</v>
      </c>
      <c r="DA34" s="2">
        <v>6.1312890584328011E-2</v>
      </c>
      <c r="DB34" s="2">
        <v>7.9010718283705483E-2</v>
      </c>
      <c r="DC34" s="2">
        <v>7.7574328602577319E-2</v>
      </c>
      <c r="DD34" s="2">
        <v>7.8873366977338322E-2</v>
      </c>
      <c r="DE34" s="2">
        <v>8.4306114281486891E-2</v>
      </c>
      <c r="DF34" s="2">
        <v>8.2835392604597866E-2</v>
      </c>
      <c r="DG34" s="2">
        <v>7.7034635003216001E-2</v>
      </c>
      <c r="DH34" s="2">
        <v>8.0951292579904466E-2</v>
      </c>
    </row>
    <row r="35" spans="1:112" x14ac:dyDescent="0.2">
      <c r="A35" s="169" t="s">
        <v>65</v>
      </c>
      <c r="B35" s="3" t="s">
        <v>178</v>
      </c>
      <c r="C35" s="2">
        <v>70.308015999999995</v>
      </c>
      <c r="D35" s="2">
        <v>-46.051557000000003</v>
      </c>
      <c r="E35" s="174">
        <v>6303.6745000000001</v>
      </c>
      <c r="F35" s="2">
        <v>35.090400000000002</v>
      </c>
      <c r="H35" s="144">
        <f t="shared" si="0"/>
        <v>1.0725559500099999E-3</v>
      </c>
      <c r="I35" s="174" t="s">
        <v>334</v>
      </c>
      <c r="J35" s="174" t="s">
        <v>275</v>
      </c>
      <c r="K35" s="190">
        <v>1.0746</v>
      </c>
      <c r="L35" s="235">
        <v>3.2749899999999998E-2</v>
      </c>
      <c r="M35" s="189">
        <v>5.6268499680029047E-2</v>
      </c>
      <c r="N35" s="17">
        <v>1.1573333333333333</v>
      </c>
      <c r="O35" s="7"/>
      <c r="P35" s="2">
        <v>1.2508344</v>
      </c>
      <c r="Q35" s="2">
        <v>1.2508344</v>
      </c>
      <c r="R35" s="2">
        <v>1.2508344</v>
      </c>
      <c r="S35" s="2">
        <v>1.2508344</v>
      </c>
      <c r="T35" s="2">
        <v>1.2508344</v>
      </c>
      <c r="U35" s="2">
        <v>1.2314915999999998</v>
      </c>
      <c r="V35" s="2">
        <v>1.2121487999999998</v>
      </c>
      <c r="W35" s="2">
        <v>1.1917313999999999</v>
      </c>
      <c r="X35" s="2">
        <v>1.1723885999999999</v>
      </c>
      <c r="Y35" s="2">
        <v>1.1530457999999999</v>
      </c>
      <c r="Z35" s="2">
        <v>1.1337029999999999</v>
      </c>
      <c r="AA35" s="2">
        <v>1.1132856</v>
      </c>
      <c r="AB35" s="2">
        <v>1.0939428</v>
      </c>
      <c r="AC35" s="2">
        <v>1.0746</v>
      </c>
      <c r="AD35" s="2">
        <v>0.86397840000000004</v>
      </c>
      <c r="AE35" s="2">
        <v>1.0724507999999999</v>
      </c>
      <c r="AF35" s="2">
        <v>0.82544324400000002</v>
      </c>
      <c r="AG35" s="2">
        <v>1.1000250360000001</v>
      </c>
      <c r="AH35" s="2">
        <v>1.0722412529999998</v>
      </c>
      <c r="AI35" s="2">
        <v>1.044683136</v>
      </c>
      <c r="AJ35" s="2">
        <v>1.017345312</v>
      </c>
      <c r="AK35" s="2">
        <v>1.2114298926</v>
      </c>
      <c r="AL35" s="2">
        <v>0.59688656999999989</v>
      </c>
      <c r="AM35" s="2">
        <v>0.4275339084</v>
      </c>
      <c r="AN35" s="2">
        <v>1.4413265927999999</v>
      </c>
      <c r="AO35" s="2">
        <v>1.1098318355999999</v>
      </c>
      <c r="AP35" s="2">
        <v>0.96675959160000002</v>
      </c>
      <c r="AQ35" s="2">
        <v>0.8413172351999999</v>
      </c>
      <c r="AR35" s="2">
        <v>1.2261014064000002</v>
      </c>
      <c r="AS35" s="2">
        <v>0.96743766419999999</v>
      </c>
      <c r="AT35" s="2">
        <v>0.88358877540000014</v>
      </c>
      <c r="AU35" s="2">
        <v>1.0244677608000001</v>
      </c>
      <c r="AV35" s="2">
        <v>1.1164674906000001</v>
      </c>
      <c r="AW35" s="2">
        <v>0.88203167999999998</v>
      </c>
      <c r="AX35" s="2">
        <v>0.31773987720000002</v>
      </c>
      <c r="AY35" s="2">
        <v>1.7146725948000001</v>
      </c>
      <c r="AZ35" s="2">
        <v>1.7090234225999998</v>
      </c>
      <c r="BA35" s="2">
        <v>2.0426555592</v>
      </c>
      <c r="BB35" s="2">
        <v>2.3495645429999996</v>
      </c>
      <c r="BC35" s="2">
        <v>2.2734968327999998</v>
      </c>
      <c r="BD35" s="2">
        <v>1.9740101111999999</v>
      </c>
      <c r="BE35" s="2">
        <v>1.7266468626</v>
      </c>
      <c r="BF35" s="2">
        <v>2.1184599923999996</v>
      </c>
      <c r="BG35" s="2">
        <v>1.8075201839999999</v>
      </c>
      <c r="BH35" s="2">
        <v>1.7704421855999999</v>
      </c>
      <c r="BI35" s="2">
        <v>1.636927434</v>
      </c>
      <c r="BJ35" s="2">
        <v>1.44501462</v>
      </c>
      <c r="BN35" s="2">
        <v>0.28187540312906795</v>
      </c>
      <c r="BO35" s="2">
        <v>0.22282727799628868</v>
      </c>
      <c r="BP35" s="2">
        <v>0.17133404292399704</v>
      </c>
      <c r="BQ35" s="2">
        <v>0.13063751665699666</v>
      </c>
      <c r="BR35" s="2">
        <v>0.11354665864787253</v>
      </c>
      <c r="BS35" s="2">
        <v>0.11721511100356796</v>
      </c>
      <c r="BT35" s="2">
        <v>0.12944189636055678</v>
      </c>
      <c r="BU35" s="2">
        <v>0.1480831494729562</v>
      </c>
      <c r="BV35" s="2">
        <v>0.16999959982961915</v>
      </c>
      <c r="BW35" s="2">
        <v>0.16940658254105709</v>
      </c>
      <c r="BX35" s="2">
        <v>0.14629870211378374</v>
      </c>
      <c r="BY35" s="2">
        <v>0.1263903126604615</v>
      </c>
      <c r="BZ35" s="2">
        <v>0.1129546137330904</v>
      </c>
      <c r="CA35" s="2">
        <v>8.0380255510097268E-2</v>
      </c>
      <c r="CB35" s="2">
        <v>6.8472091807804267E-2</v>
      </c>
      <c r="CC35" s="2">
        <v>8.3495767794052933E-2</v>
      </c>
      <c r="CD35" s="2">
        <v>6.9181510649771433E-2</v>
      </c>
      <c r="CE35" s="2">
        <v>9.3344186710808602E-2</v>
      </c>
      <c r="CF35" s="2">
        <v>9.7433942499474166E-2</v>
      </c>
      <c r="CG35" s="2">
        <v>9.6256413932571394E-2</v>
      </c>
      <c r="CH35" s="2">
        <v>9.410862540788896E-2</v>
      </c>
      <c r="CI35" s="2">
        <v>0.11951546279754502</v>
      </c>
      <c r="CJ35" s="2">
        <v>6.0823500288127483E-2</v>
      </c>
      <c r="CK35" s="2">
        <v>4.0981739665477072E-2</v>
      </c>
      <c r="CL35" s="2">
        <v>0.12848133454375735</v>
      </c>
      <c r="CM35" s="2">
        <v>0.10758607273624234</v>
      </c>
      <c r="CN35" s="2">
        <v>9.6701169443169893E-2</v>
      </c>
      <c r="CO35" s="2">
        <v>8.0399444372427742E-2</v>
      </c>
      <c r="CP35" s="2">
        <v>0.10111104939032479</v>
      </c>
      <c r="CQ35" s="2">
        <v>7.5857396755763917E-2</v>
      </c>
      <c r="CR35" s="2">
        <v>9.5768182482383085E-2</v>
      </c>
      <c r="CS35" s="2">
        <v>8.4071816018587445E-2</v>
      </c>
      <c r="CT35" s="2">
        <v>8.7665439336956405E-2</v>
      </c>
      <c r="CU35" s="2">
        <v>6.9365354905932833E-2</v>
      </c>
      <c r="CV35" s="2">
        <v>3.3126317873907268E-2</v>
      </c>
      <c r="CW35" s="2">
        <v>0.12579177201068584</v>
      </c>
      <c r="CX35" s="2">
        <v>0.13566649578076773</v>
      </c>
      <c r="CY35" s="2">
        <v>0.12527462995650882</v>
      </c>
      <c r="CZ35" s="2">
        <v>0.14501690610987214</v>
      </c>
      <c r="DA35" s="2">
        <v>0.12862019681746834</v>
      </c>
      <c r="DB35" s="2">
        <v>0.11126093707384674</v>
      </c>
      <c r="DC35" s="2">
        <v>0.10461920312149284</v>
      </c>
      <c r="DD35" s="2">
        <v>0.13036644245171727</v>
      </c>
      <c r="DE35" s="2">
        <v>0.12079816948215717</v>
      </c>
      <c r="DF35" s="2">
        <v>0.12550256387267006</v>
      </c>
      <c r="DG35" s="2">
        <v>0.11051416459308293</v>
      </c>
      <c r="DH35" s="2">
        <v>0.10378861724779123</v>
      </c>
    </row>
    <row r="36" spans="1:112" x14ac:dyDescent="0.2">
      <c r="A36" s="169" t="s">
        <v>64</v>
      </c>
      <c r="B36" s="3" t="s">
        <v>178</v>
      </c>
      <c r="C36" s="2">
        <v>70.554807999999994</v>
      </c>
      <c r="D36" s="2">
        <v>-45.542631</v>
      </c>
      <c r="E36" s="174">
        <v>18373.286</v>
      </c>
      <c r="F36" s="2">
        <v>111.601</v>
      </c>
      <c r="H36" s="144">
        <f t="shared" si="0"/>
        <v>9.3269160000000004E-2</v>
      </c>
      <c r="I36" s="174" t="s">
        <v>334</v>
      </c>
      <c r="J36" s="174" t="s">
        <v>274</v>
      </c>
      <c r="K36" s="190">
        <v>5.8242500000000001</v>
      </c>
      <c r="L36" s="235">
        <v>0.3054</v>
      </c>
      <c r="M36" s="189">
        <v>8.5646617060296248E-2</v>
      </c>
      <c r="N36" s="17">
        <v>5.8439999999999994</v>
      </c>
      <c r="O36" s="7"/>
      <c r="P36" s="2">
        <v>5.8242500000000001</v>
      </c>
      <c r="Q36" s="2">
        <v>5.8242500000000001</v>
      </c>
      <c r="R36" s="2">
        <v>5.8242500000000001</v>
      </c>
      <c r="S36" s="2">
        <v>5.8242500000000001</v>
      </c>
      <c r="T36" s="2">
        <v>5.8242500000000001</v>
      </c>
      <c r="U36" s="2">
        <v>5.8242500000000001</v>
      </c>
      <c r="V36" s="2">
        <v>5.8242500000000001</v>
      </c>
      <c r="W36" s="2">
        <v>5.8242500000000001</v>
      </c>
      <c r="X36" s="2">
        <v>5.8242500000000001</v>
      </c>
      <c r="Y36" s="2">
        <v>5.8242500000000001</v>
      </c>
      <c r="Z36" s="2">
        <v>5.8242500000000001</v>
      </c>
      <c r="AA36" s="2">
        <v>5.8242500000000001</v>
      </c>
      <c r="AB36" s="2">
        <v>5.8242500000000001</v>
      </c>
      <c r="AC36" s="2">
        <v>5.8242500000000001</v>
      </c>
      <c r="AD36" s="2">
        <v>6.2901900000000008</v>
      </c>
      <c r="AE36" s="2">
        <v>5.9989775000000005</v>
      </c>
      <c r="AF36" s="2">
        <v>6.0102299510000003</v>
      </c>
      <c r="AG36" s="2">
        <v>5.5803129372500004</v>
      </c>
      <c r="AH36" s="2">
        <v>5.6212748874999994</v>
      </c>
      <c r="AI36" s="2">
        <v>5.8470985327499996</v>
      </c>
      <c r="AJ36" s="2">
        <v>6.0723164560000003</v>
      </c>
      <c r="AK36" s="2">
        <v>5.2701308549999997</v>
      </c>
      <c r="AL36" s="2">
        <v>5.4666410499999998</v>
      </c>
      <c r="AM36" s="2">
        <v>5.4611080124999996</v>
      </c>
      <c r="AN36" s="2">
        <v>5.7254124775000008</v>
      </c>
      <c r="AO36" s="2">
        <v>5.5363049042499997</v>
      </c>
      <c r="AP36" s="2">
        <v>6.5249189234999996</v>
      </c>
      <c r="AQ36" s="2">
        <v>6.3984045649999999</v>
      </c>
      <c r="AR36" s="2">
        <v>6.4821805770000003</v>
      </c>
      <c r="AS36" s="2">
        <v>6.9179975560000004</v>
      </c>
      <c r="AT36" s="2">
        <v>6.67808505</v>
      </c>
      <c r="AU36" s="2">
        <v>6.6587194187500005</v>
      </c>
      <c r="AV36" s="2">
        <v>6.243502812</v>
      </c>
      <c r="AW36" s="2">
        <v>6.2540214074999998</v>
      </c>
      <c r="AX36" s="2">
        <v>6.0776281720000007</v>
      </c>
      <c r="AY36" s="2">
        <v>6.4084455719999998</v>
      </c>
      <c r="AZ36" s="2">
        <v>6.0875061000000006</v>
      </c>
      <c r="BA36" s="2">
        <v>6.1580960100000004</v>
      </c>
      <c r="BB36" s="2">
        <v>6.2513189554999995</v>
      </c>
      <c r="BC36" s="2">
        <v>6.1301396100000005</v>
      </c>
      <c r="BD36" s="2">
        <v>6.1415551400000004</v>
      </c>
      <c r="BE36" s="2">
        <v>5.9771948049999999</v>
      </c>
      <c r="BF36" s="2">
        <v>6.1866057137500006</v>
      </c>
      <c r="BG36" s="2">
        <v>5.6555098290000005</v>
      </c>
      <c r="BH36" s="2">
        <v>5.9823201450000001</v>
      </c>
      <c r="BI36" s="2">
        <v>5.9319986250000003</v>
      </c>
      <c r="BJ36" s="2">
        <v>5.9663908212499992</v>
      </c>
      <c r="BN36" s="2">
        <v>5.4652106613761049</v>
      </c>
      <c r="BO36" s="2">
        <v>4.9410336587746926</v>
      </c>
      <c r="BP36" s="2">
        <v>4.4459788786524079</v>
      </c>
      <c r="BQ36" s="2">
        <v>3.9683982772710009</v>
      </c>
      <c r="BR36" s="2">
        <v>3.5199405806148785</v>
      </c>
      <c r="BS36" s="2">
        <v>3.0889581619442046</v>
      </c>
      <c r="BT36" s="2">
        <v>2.6754521329174046</v>
      </c>
      <c r="BU36" s="2">
        <v>2.2852482390916493</v>
      </c>
      <c r="BV36" s="2">
        <v>1.9183493027466443</v>
      </c>
      <c r="BW36" s="2">
        <v>1.5631139646728367</v>
      </c>
      <c r="BX36" s="2">
        <v>1.2253806526470972</v>
      </c>
      <c r="BY36" s="2">
        <v>0.91101262164224428</v>
      </c>
      <c r="BZ36" s="2">
        <v>0.61437353854373145</v>
      </c>
      <c r="CA36" s="2">
        <v>0.40071918259709627</v>
      </c>
      <c r="CB36" s="2">
        <v>0.4482375209116381</v>
      </c>
      <c r="CC36" s="2">
        <v>0.43848938413742161</v>
      </c>
      <c r="CD36" s="2">
        <v>0.45029341017504798</v>
      </c>
      <c r="CE36" s="2">
        <v>0.42165763069349521</v>
      </c>
      <c r="CF36" s="2">
        <v>0.45222163999987941</v>
      </c>
      <c r="CG36" s="2">
        <v>0.52125645141041754</v>
      </c>
      <c r="CH36" s="2">
        <v>0.53867150699278177</v>
      </c>
      <c r="CI36" s="2">
        <v>0.49593341672583885</v>
      </c>
      <c r="CJ36" s="2">
        <v>0.46009465261349025</v>
      </c>
      <c r="CK36" s="2">
        <v>0.49390605868543991</v>
      </c>
      <c r="CL36" s="2">
        <v>0.51884779376829882</v>
      </c>
      <c r="CM36" s="2">
        <v>0.50843853379426884</v>
      </c>
      <c r="CN36" s="2">
        <v>0.59424997571549509</v>
      </c>
      <c r="CO36" s="2">
        <v>0.54193956561470635</v>
      </c>
      <c r="CP36" s="2">
        <v>0.55726504195781135</v>
      </c>
      <c r="CQ36" s="2">
        <v>0.59678215346881469</v>
      </c>
      <c r="CR36" s="2">
        <v>0.57259984371891781</v>
      </c>
      <c r="CS36" s="2">
        <v>0.56550618006908882</v>
      </c>
      <c r="CT36" s="2">
        <v>0.52629889267953833</v>
      </c>
      <c r="CU36" s="2">
        <v>0.53226239464304115</v>
      </c>
      <c r="CV36" s="2">
        <v>0.50575035666786583</v>
      </c>
      <c r="CW36" s="2">
        <v>0.52959988696115867</v>
      </c>
      <c r="CX36" s="2">
        <v>0.50195342236001994</v>
      </c>
      <c r="CY36" s="2">
        <v>0.5064111002053302</v>
      </c>
      <c r="CZ36" s="2">
        <v>0.50055244970125035</v>
      </c>
      <c r="DA36" s="2">
        <v>0.47122808950089845</v>
      </c>
      <c r="DB36" s="2">
        <v>0.46620178127266543</v>
      </c>
      <c r="DC36" s="2">
        <v>0.46166992695011255</v>
      </c>
      <c r="DD36" s="2">
        <v>0.47407405999506891</v>
      </c>
      <c r="DE36" s="2">
        <v>0.45052479629697956</v>
      </c>
      <c r="DF36" s="2">
        <v>0.45622748950257824</v>
      </c>
      <c r="DG36" s="2">
        <v>0.44813033212109954</v>
      </c>
      <c r="DH36" s="2">
        <v>0.4389593513262518</v>
      </c>
    </row>
    <row r="37" spans="1:112" x14ac:dyDescent="0.2">
      <c r="A37" s="169" t="s">
        <v>9</v>
      </c>
      <c r="B37" s="3" t="s">
        <v>178</v>
      </c>
      <c r="C37" s="2">
        <v>70.640396999999993</v>
      </c>
      <c r="D37" s="2">
        <v>-46.682921</v>
      </c>
      <c r="E37" s="174">
        <v>7996.6815999999999</v>
      </c>
      <c r="F37" s="2">
        <v>44.774999999999999</v>
      </c>
      <c r="H37" s="144">
        <f t="shared" si="0"/>
        <v>2.1312788121000001E-2</v>
      </c>
      <c r="I37" s="174" t="s">
        <v>334</v>
      </c>
      <c r="J37" s="174" t="s">
        <v>275</v>
      </c>
      <c r="K37" s="190">
        <v>2.5365000000000002</v>
      </c>
      <c r="L37" s="235">
        <v>0.14598900000000001</v>
      </c>
      <c r="M37" s="189">
        <v>5.7339149961470673E-2</v>
      </c>
      <c r="N37" s="17">
        <v>1.6176666666666673</v>
      </c>
      <c r="O37" s="7"/>
      <c r="P37" s="2">
        <v>2.5365000000000002</v>
      </c>
      <c r="Q37" s="2">
        <v>2.5365000000000002</v>
      </c>
      <c r="R37" s="2">
        <v>2.5365000000000002</v>
      </c>
      <c r="S37" s="2">
        <v>2.5365000000000002</v>
      </c>
      <c r="T37" s="2">
        <v>2.5365000000000002</v>
      </c>
      <c r="U37" s="2">
        <v>2.5365000000000002</v>
      </c>
      <c r="V37" s="2">
        <v>2.5365000000000002</v>
      </c>
      <c r="W37" s="2">
        <v>2.5365000000000002</v>
      </c>
      <c r="X37" s="2">
        <v>2.5365000000000002</v>
      </c>
      <c r="Y37" s="2">
        <v>2.5365000000000002</v>
      </c>
      <c r="Z37" s="2">
        <v>2.5365000000000002</v>
      </c>
      <c r="AA37" s="2">
        <v>2.5365000000000002</v>
      </c>
      <c r="AB37" s="2">
        <v>2.5365000000000002</v>
      </c>
      <c r="AC37" s="2">
        <v>2.5365000000000002</v>
      </c>
      <c r="AD37" s="2">
        <v>2.3285070000000001</v>
      </c>
      <c r="AE37" s="2">
        <v>2.409675</v>
      </c>
      <c r="AF37" s="2">
        <v>2.2546644119999999</v>
      </c>
      <c r="AG37" s="2">
        <v>2.3663820179999999</v>
      </c>
      <c r="AH37" s="2">
        <v>2.447534799</v>
      </c>
      <c r="AI37" s="2">
        <v>2.4449932259999998</v>
      </c>
      <c r="AJ37" s="2">
        <v>2.4423451199999997</v>
      </c>
      <c r="AK37" s="2">
        <v>2.5873593614999995</v>
      </c>
      <c r="AL37" s="2">
        <v>2.4040338240000003</v>
      </c>
      <c r="AM37" s="2">
        <v>2.2104887280000005</v>
      </c>
      <c r="AN37" s="2">
        <v>2.3376003525000004</v>
      </c>
      <c r="AO37" s="2">
        <v>2.6027153324999999</v>
      </c>
      <c r="AP37" s="2">
        <v>2.2684781910000003</v>
      </c>
      <c r="AQ37" s="2">
        <v>2.3730986700000005</v>
      </c>
      <c r="AR37" s="2">
        <v>2.4801820905</v>
      </c>
      <c r="AS37" s="2">
        <v>2.4444225134999997</v>
      </c>
      <c r="AT37" s="2">
        <v>2.4161684399999999</v>
      </c>
      <c r="AU37" s="2">
        <v>2.5055826015</v>
      </c>
      <c r="AV37" s="2">
        <v>2.5234979009999998</v>
      </c>
      <c r="AW37" s="2">
        <v>2.0674250550000002</v>
      </c>
      <c r="AX37" s="2">
        <v>2.0366826750000002</v>
      </c>
      <c r="AY37" s="2">
        <v>2.3361697664999999</v>
      </c>
      <c r="AZ37" s="2">
        <v>2.1438396539999998</v>
      </c>
      <c r="BA37" s="2">
        <v>2.1818973000000002</v>
      </c>
      <c r="BB37" s="2">
        <v>2.3898192780000005</v>
      </c>
      <c r="BC37" s="2">
        <v>2.2020396464999998</v>
      </c>
      <c r="BD37" s="2">
        <v>2.1737754269999998</v>
      </c>
      <c r="BE37" s="2">
        <v>1.9418683050000003</v>
      </c>
      <c r="BF37" s="2">
        <v>2.2505096250000003</v>
      </c>
      <c r="BG37" s="2">
        <v>2.2262124914999997</v>
      </c>
      <c r="BH37" s="2">
        <v>2.1974156069999999</v>
      </c>
      <c r="BI37" s="2">
        <v>2.1793405080000001</v>
      </c>
      <c r="BJ37" s="2">
        <v>2.1421579545</v>
      </c>
      <c r="BN37" s="2">
        <v>2.3928482591272466</v>
      </c>
      <c r="BO37" s="2">
        <v>2.1645738360835605</v>
      </c>
      <c r="BP37" s="2">
        <v>1.9489837839171793</v>
      </c>
      <c r="BQ37" s="2">
        <v>1.7410059803291915</v>
      </c>
      <c r="BR37" s="2">
        <v>1.5457138598691267</v>
      </c>
      <c r="BS37" s="2">
        <v>1.358036102153255</v>
      </c>
      <c r="BT37" s="2">
        <v>1.1805108458686759</v>
      </c>
      <c r="BU37" s="2">
        <v>1.0106052484442314</v>
      </c>
      <c r="BV37" s="2">
        <v>0.848325380708425</v>
      </c>
      <c r="BW37" s="2">
        <v>0.69621805033949535</v>
      </c>
      <c r="BX37" s="2">
        <v>0.54924018328665336</v>
      </c>
      <c r="BY37" s="2">
        <v>0.41253645689625917</v>
      </c>
      <c r="BZ37" s="2">
        <v>0.28642222090373309</v>
      </c>
      <c r="CA37" s="2">
        <v>0.20486710880040124</v>
      </c>
      <c r="CB37" s="2">
        <v>0.18760163283817086</v>
      </c>
      <c r="CC37" s="2">
        <v>0.21423926505105034</v>
      </c>
      <c r="CD37" s="2">
        <v>0.20018942136472495</v>
      </c>
      <c r="CE37" s="2">
        <v>0.18992099837571597</v>
      </c>
      <c r="CF37" s="2">
        <v>0.19961460901543943</v>
      </c>
      <c r="CG37" s="2">
        <v>0.22880621670982665</v>
      </c>
      <c r="CH37" s="2">
        <v>0.19934926978296716</v>
      </c>
      <c r="CI37" s="2">
        <v>0.21526588974941335</v>
      </c>
      <c r="CJ37" s="2">
        <v>0.20436545996017219</v>
      </c>
      <c r="CK37" s="2">
        <v>0.20765337348117113</v>
      </c>
      <c r="CL37" s="2">
        <v>0.20045874857363305</v>
      </c>
      <c r="CM37" s="2">
        <v>0.21871870895115514</v>
      </c>
      <c r="CN37" s="2">
        <v>0.19639679479551758</v>
      </c>
      <c r="CO37" s="2">
        <v>0.22986855437543119</v>
      </c>
      <c r="CP37" s="2">
        <v>0.23377650796954846</v>
      </c>
      <c r="CQ37" s="2">
        <v>0.20450358339423252</v>
      </c>
      <c r="CR37" s="2">
        <v>0.19559967629119046</v>
      </c>
      <c r="CS37" s="2">
        <v>0.20583692383966629</v>
      </c>
      <c r="CT37" s="2">
        <v>0.21177212743129081</v>
      </c>
      <c r="CU37" s="2">
        <v>0.17726419006909028</v>
      </c>
      <c r="CV37" s="2">
        <v>0.16809438645599464</v>
      </c>
      <c r="CW37" s="2">
        <v>0.19336017322886637</v>
      </c>
      <c r="CX37" s="2">
        <v>0.17214455525389152</v>
      </c>
      <c r="CY37" s="2">
        <v>0.20404266007750815</v>
      </c>
      <c r="CZ37" s="2">
        <v>0.21137311845784293</v>
      </c>
      <c r="DA37" s="2">
        <v>0.18055258245725117</v>
      </c>
      <c r="DB37" s="2">
        <v>0.17885964843260449</v>
      </c>
      <c r="DC37" s="2">
        <v>0.16504543872152863</v>
      </c>
      <c r="DD37" s="2">
        <v>0.18838099443497486</v>
      </c>
      <c r="DE37" s="2">
        <v>0.17973688611577721</v>
      </c>
      <c r="DF37" s="2">
        <v>0.1780483338621332</v>
      </c>
      <c r="DG37" s="2">
        <v>0.13671271219572273</v>
      </c>
      <c r="DH37" s="2">
        <v>0.17196970913537968</v>
      </c>
    </row>
    <row r="38" spans="1:112" x14ac:dyDescent="0.2">
      <c r="A38" s="169" t="s">
        <v>8</v>
      </c>
      <c r="B38" s="3" t="s">
        <v>178</v>
      </c>
      <c r="C38" s="2">
        <v>70.998581999999999</v>
      </c>
      <c r="D38" s="2">
        <v>-46.625543999999998</v>
      </c>
      <c r="E38" s="174">
        <v>30292.87</v>
      </c>
      <c r="F38" s="2">
        <v>186.38200000000001</v>
      </c>
      <c r="H38" s="144">
        <f t="shared" si="0"/>
        <v>0.129999908025</v>
      </c>
      <c r="I38" s="174" t="s">
        <v>334</v>
      </c>
      <c r="J38" s="174" t="s">
        <v>274</v>
      </c>
      <c r="K38" s="190">
        <v>10.158200000000001</v>
      </c>
      <c r="L38" s="235">
        <v>0.36055500000000001</v>
      </c>
      <c r="M38" s="189">
        <v>0.14159104441263723</v>
      </c>
      <c r="N38" s="17">
        <v>9.879999999999999</v>
      </c>
      <c r="O38" s="7"/>
      <c r="P38" s="2">
        <v>8.5938372000000012</v>
      </c>
      <c r="Q38" s="2">
        <v>8.5938372000000012</v>
      </c>
      <c r="R38" s="2">
        <v>8.5938372000000012</v>
      </c>
      <c r="S38" s="2">
        <v>8.5938372000000012</v>
      </c>
      <c r="T38" s="2">
        <v>8.5938372000000012</v>
      </c>
      <c r="U38" s="2">
        <v>8.7665266000000006</v>
      </c>
      <c r="V38" s="2">
        <v>8.9493742000000012</v>
      </c>
      <c r="W38" s="2">
        <v>9.1220636000000006</v>
      </c>
      <c r="X38" s="2">
        <v>9.2947530000000018</v>
      </c>
      <c r="Y38" s="2">
        <v>9.4674424000000013</v>
      </c>
      <c r="Z38" s="2">
        <v>9.6401318000000007</v>
      </c>
      <c r="AA38" s="2">
        <v>9.8128212000000001</v>
      </c>
      <c r="AB38" s="2">
        <v>9.9855106000000013</v>
      </c>
      <c r="AC38" s="2">
        <v>10.158200000000001</v>
      </c>
      <c r="AD38" s="2">
        <v>10.523895200000002</v>
      </c>
      <c r="AE38" s="2">
        <v>9.6198154000000002</v>
      </c>
      <c r="AF38" s="2">
        <v>9.8636122000000004</v>
      </c>
      <c r="AG38" s="2">
        <v>9.65029</v>
      </c>
      <c r="AH38" s="2">
        <v>9.8636122000000004</v>
      </c>
      <c r="AI38" s="2">
        <v>9.8233044624000012</v>
      </c>
      <c r="AJ38" s="2">
        <v>9.7827122952000014</v>
      </c>
      <c r="AK38" s="2">
        <v>9.7522681698000007</v>
      </c>
      <c r="AL38" s="2">
        <v>9.9450809640000006</v>
      </c>
      <c r="AM38" s="2">
        <v>10.107449632800002</v>
      </c>
      <c r="AN38" s="2">
        <v>10.269818301600001</v>
      </c>
      <c r="AO38" s="2">
        <v>9.8945743935999992</v>
      </c>
      <c r="AP38" s="2">
        <v>9.9452638116000003</v>
      </c>
      <c r="AQ38" s="2">
        <v>10.289951854</v>
      </c>
      <c r="AR38" s="2">
        <v>9.8236092084000006</v>
      </c>
      <c r="AS38" s="2">
        <v>9.3674044464000001</v>
      </c>
      <c r="AT38" s="2">
        <v>10.218986668800001</v>
      </c>
      <c r="AU38" s="2">
        <v>10.229002654</v>
      </c>
      <c r="AV38" s="2">
        <v>9.9150431666000003</v>
      </c>
      <c r="AW38" s="2">
        <v>9.2061023886000015</v>
      </c>
      <c r="AX38" s="2">
        <v>9.0227164040000005</v>
      </c>
      <c r="AY38" s="2">
        <v>9.478921166000001</v>
      </c>
      <c r="AZ38" s="2">
        <v>9.4687832824000004</v>
      </c>
      <c r="BA38" s="2">
        <v>9.9755250894000014</v>
      </c>
      <c r="BB38" s="2">
        <v>9.9856731312000004</v>
      </c>
      <c r="BC38" s="2">
        <v>9.4478269158000021</v>
      </c>
      <c r="BD38" s="2">
        <v>9.1352083108000013</v>
      </c>
      <c r="BE38" s="2">
        <v>9.3260504142000009</v>
      </c>
      <c r="BF38" s="2">
        <v>9.4890590496000016</v>
      </c>
      <c r="BG38" s="2">
        <v>9.3869386650000024</v>
      </c>
      <c r="BH38" s="2">
        <v>9.6909228000000009</v>
      </c>
      <c r="BI38" s="2">
        <v>9.2051983088</v>
      </c>
      <c r="BJ38" s="2">
        <v>9.6424681860000003</v>
      </c>
      <c r="BN38" s="2">
        <v>2.4989439471284816</v>
      </c>
      <c r="BO38" s="2">
        <v>1.9199420337661914</v>
      </c>
      <c r="BP38" s="2">
        <v>1.3612720682812904</v>
      </c>
      <c r="BQ38" s="2">
        <v>0.84329018332245487</v>
      </c>
      <c r="BR38" s="2">
        <v>0.49822585411286557</v>
      </c>
      <c r="BS38" s="2">
        <v>0.62607023253646799</v>
      </c>
      <c r="BT38" s="2">
        <v>0.86606672803541263</v>
      </c>
      <c r="BU38" s="2">
        <v>1.1260908435510175</v>
      </c>
      <c r="BV38" s="2">
        <v>1.396298328655365</v>
      </c>
      <c r="BW38" s="2">
        <v>1.402425634078537</v>
      </c>
      <c r="BX38" s="2">
        <v>1.1444766077547135</v>
      </c>
      <c r="BY38" s="2">
        <v>0.89672165408825166</v>
      </c>
      <c r="BZ38" s="2">
        <v>0.66938734227254115</v>
      </c>
      <c r="CA38" s="2">
        <v>0.52354445057896348</v>
      </c>
      <c r="CB38" s="2">
        <v>0.56690853008496267</v>
      </c>
      <c r="CC38" s="2">
        <v>0.56512103796926794</v>
      </c>
      <c r="CD38" s="2">
        <v>0.49284475654833437</v>
      </c>
      <c r="CE38" s="2">
        <v>0.51557057064572887</v>
      </c>
      <c r="CF38" s="2">
        <v>0.553532307652981</v>
      </c>
      <c r="CG38" s="2">
        <v>0.67344459549596436</v>
      </c>
      <c r="CH38" s="2">
        <v>0.67200208652343019</v>
      </c>
      <c r="CI38" s="2">
        <v>0.80273608547089903</v>
      </c>
      <c r="CJ38" s="2">
        <v>0.76901871871204608</v>
      </c>
      <c r="CK38" s="2">
        <v>0.84577650545363148</v>
      </c>
      <c r="CL38" s="2">
        <v>0.66904475771125793</v>
      </c>
      <c r="CM38" s="2">
        <v>0.68577954253540585</v>
      </c>
      <c r="CN38" s="2">
        <v>0.7483495863252414</v>
      </c>
      <c r="CO38" s="2">
        <v>0.68970480436553672</v>
      </c>
      <c r="CP38" s="2">
        <v>0.75415802353883665</v>
      </c>
      <c r="CQ38" s="2">
        <v>0.48496956088527132</v>
      </c>
      <c r="CR38" s="2">
        <v>0.53547893077726116</v>
      </c>
      <c r="CS38" s="2">
        <v>0.52558623265734272</v>
      </c>
      <c r="CT38" s="2">
        <v>0.51440337270515746</v>
      </c>
      <c r="CU38" s="2">
        <v>0.51943455824109541</v>
      </c>
      <c r="CV38" s="2">
        <v>0.51310086397552801</v>
      </c>
      <c r="CW38" s="2">
        <v>0.5495525263975678</v>
      </c>
      <c r="CX38" s="2">
        <v>0.52897300394284708</v>
      </c>
      <c r="CY38" s="2">
        <v>0.54719832149283487</v>
      </c>
      <c r="CZ38" s="2">
        <v>0.59816173165870512</v>
      </c>
      <c r="DA38" s="2">
        <v>0.56890751031158593</v>
      </c>
      <c r="DB38" s="2">
        <v>0.5472191234255106</v>
      </c>
      <c r="DC38" s="2">
        <v>0.6760506090020526</v>
      </c>
      <c r="DD38" s="2">
        <v>0.5195899451014605</v>
      </c>
      <c r="DE38" s="2">
        <v>0.55661611845792702</v>
      </c>
      <c r="DF38" s="2">
        <v>0.52713683278221291</v>
      </c>
      <c r="DG38" s="2">
        <v>0.52970335076960784</v>
      </c>
      <c r="DH38" s="2">
        <v>0.56481745082273194</v>
      </c>
    </row>
    <row r="39" spans="1:112" x14ac:dyDescent="0.2">
      <c r="A39" s="169" t="s">
        <v>179</v>
      </c>
      <c r="B39" s="3" t="s">
        <v>178</v>
      </c>
      <c r="C39" s="2">
        <v>71.111123000000006</v>
      </c>
      <c r="D39" s="2">
        <v>-50.887504</v>
      </c>
      <c r="E39" s="174">
        <v>197.61392000000001</v>
      </c>
      <c r="F39" s="2">
        <v>9.1054800000000005E-2</v>
      </c>
      <c r="H39" s="144">
        <f t="shared" si="0"/>
        <v>0</v>
      </c>
      <c r="I39" s="174" t="s">
        <v>303</v>
      </c>
      <c r="J39" s="174" t="s">
        <v>245</v>
      </c>
      <c r="K39" s="190">
        <v>0</v>
      </c>
      <c r="L39" s="235">
        <v>0</v>
      </c>
      <c r="M39" s="189">
        <v>1.8923736925166052E-3</v>
      </c>
      <c r="N39" s="17">
        <v>2.4E-2</v>
      </c>
      <c r="O39" s="7"/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</row>
    <row r="40" spans="1:112" x14ac:dyDescent="0.2">
      <c r="A40" s="169" t="s">
        <v>68</v>
      </c>
      <c r="B40" s="3" t="s">
        <v>178</v>
      </c>
      <c r="C40" s="2">
        <v>71.214858000000007</v>
      </c>
      <c r="D40" s="2">
        <v>-50.984999999999999</v>
      </c>
      <c r="E40" s="174">
        <v>484.55345999999997</v>
      </c>
      <c r="F40" s="2">
        <v>0.53529300000000002</v>
      </c>
      <c r="H40" s="144">
        <f t="shared" si="0"/>
        <v>4.0401000000000005E-6</v>
      </c>
      <c r="I40" s="174" t="s">
        <v>334</v>
      </c>
      <c r="J40" s="174" t="s">
        <v>272</v>
      </c>
      <c r="K40" s="190">
        <v>6.7000000000000002E-3</v>
      </c>
      <c r="L40" s="235">
        <v>2.0100000000000001E-3</v>
      </c>
      <c r="M40" s="189">
        <v>5.547108740684357E-3</v>
      </c>
      <c r="N40" s="17">
        <v>7.6666666666666636E-3</v>
      </c>
      <c r="O40" s="7"/>
      <c r="P40" s="2">
        <v>6.7000000000000002E-3</v>
      </c>
      <c r="Q40" s="2">
        <v>6.7000000000000002E-3</v>
      </c>
      <c r="R40" s="2">
        <v>6.7000000000000002E-3</v>
      </c>
      <c r="S40" s="2">
        <v>6.7000000000000002E-3</v>
      </c>
      <c r="T40" s="2">
        <v>6.7000000000000002E-3</v>
      </c>
      <c r="U40" s="2">
        <v>6.7000000000000002E-3</v>
      </c>
      <c r="V40" s="2">
        <v>6.7000000000000002E-3</v>
      </c>
      <c r="W40" s="2">
        <v>6.7000000000000002E-3</v>
      </c>
      <c r="X40" s="2">
        <v>6.7000000000000002E-3</v>
      </c>
      <c r="Y40" s="2">
        <v>6.7000000000000002E-3</v>
      </c>
      <c r="Z40" s="2">
        <v>6.7000000000000002E-3</v>
      </c>
      <c r="AA40" s="2">
        <v>6.7000000000000002E-3</v>
      </c>
      <c r="AB40" s="2">
        <v>6.7000000000000002E-3</v>
      </c>
      <c r="AC40" s="2">
        <v>6.7000000000000002E-3</v>
      </c>
      <c r="AD40" s="2">
        <v>6.7000000000000002E-3</v>
      </c>
      <c r="AE40" s="2">
        <v>6.8608000000000002E-3</v>
      </c>
      <c r="AF40" s="2">
        <v>7.0216000000000002E-3</v>
      </c>
      <c r="AG40" s="2">
        <v>6.7870999999999999E-3</v>
      </c>
      <c r="AH40" s="2">
        <v>6.9076999999999993E-3</v>
      </c>
      <c r="AI40" s="2">
        <v>7.1354999999999995E-3</v>
      </c>
      <c r="AJ40" s="2">
        <v>7.3632999999999997E-3</v>
      </c>
      <c r="AK40" s="2">
        <v>7.5977999999999992E-3</v>
      </c>
      <c r="AL40" s="2">
        <v>6.7334999999999999E-3</v>
      </c>
      <c r="AM40" s="2">
        <v>5.8758999999999999E-3</v>
      </c>
      <c r="AN40" s="2">
        <v>6.5592999999999997E-3</v>
      </c>
      <c r="AO40" s="2">
        <v>7.1422000000000005E-3</v>
      </c>
      <c r="AP40" s="2">
        <v>6.1305000000000005E-3</v>
      </c>
      <c r="AQ40" s="2">
        <v>5.7553000000000005E-3</v>
      </c>
      <c r="AR40" s="2">
        <v>5.3868000000000006E-3</v>
      </c>
      <c r="AS40" s="2">
        <v>5.0115999999999997E-3</v>
      </c>
      <c r="AT40" s="2">
        <v>5.3600000000000002E-3</v>
      </c>
      <c r="AU40" s="2">
        <v>5.7083999999999998E-3</v>
      </c>
      <c r="AV40" s="2">
        <v>6.0568000000000002E-3</v>
      </c>
      <c r="AW40" s="2">
        <v>6.4118999999999999E-3</v>
      </c>
      <c r="AX40" s="2">
        <v>6.7602999999999995E-3</v>
      </c>
      <c r="AY40" s="2">
        <v>5.4872999999999996E-3</v>
      </c>
      <c r="AZ40" s="2">
        <v>5.7686999999999999E-3</v>
      </c>
      <c r="BA40" s="2">
        <v>6.0635000000000003E-3</v>
      </c>
      <c r="BB40" s="2">
        <v>5.5475999999999998E-3</v>
      </c>
      <c r="BC40" s="2">
        <v>6.4320000000000002E-3</v>
      </c>
      <c r="BD40" s="2">
        <v>5.3734000000000004E-3</v>
      </c>
      <c r="BE40" s="2">
        <v>5.7218E-3</v>
      </c>
      <c r="BF40" s="2">
        <v>6.1037000000000001E-3</v>
      </c>
      <c r="BG40" s="2">
        <v>5.3064000000000002E-3</v>
      </c>
      <c r="BH40" s="2">
        <v>5.2327000000000007E-3</v>
      </c>
      <c r="BI40" s="2">
        <v>5.5006999999999999E-3</v>
      </c>
      <c r="BJ40" s="2">
        <v>5.7553000000000005E-3</v>
      </c>
      <c r="BN40" s="2">
        <v>9.2910276264117509E-3</v>
      </c>
      <c r="BO40" s="2">
        <v>8.669181595395337E-3</v>
      </c>
      <c r="BP40" s="2">
        <v>8.082095232782336E-3</v>
      </c>
      <c r="BQ40" s="2">
        <v>7.5234748278343363E-3</v>
      </c>
      <c r="BR40" s="2">
        <v>6.9937596154715179E-3</v>
      </c>
      <c r="BS40" s="2">
        <v>6.4935451311376267E-3</v>
      </c>
      <c r="BT40" s="2">
        <v>6.0236537850277029E-3</v>
      </c>
      <c r="BU40" s="2">
        <v>5.5789431086998645E-3</v>
      </c>
      <c r="BV40" s="2">
        <v>5.1738174202890994E-3</v>
      </c>
      <c r="BW40" s="2">
        <v>4.7983837238702214E-3</v>
      </c>
      <c r="BX40" s="2">
        <v>4.4628390429813465E-3</v>
      </c>
      <c r="BY40" s="2">
        <v>4.1729640296854923E-3</v>
      </c>
      <c r="BZ40" s="2">
        <v>3.9498650982127612E-3</v>
      </c>
      <c r="CA40" s="2">
        <v>3.8076619018725076E-3</v>
      </c>
      <c r="CB40" s="2">
        <v>3.7583707347955408E-3</v>
      </c>
      <c r="CC40" s="2">
        <v>3.8552269078285352E-3</v>
      </c>
      <c r="CD40" s="2">
        <v>3.9336265571015541E-3</v>
      </c>
      <c r="CE40" s="2">
        <v>3.8197110520358994E-3</v>
      </c>
      <c r="CF40" s="2">
        <v>3.8559702875846052E-3</v>
      </c>
      <c r="CG40" s="2">
        <v>3.9906498129153199E-3</v>
      </c>
      <c r="CH40" s="2">
        <v>4.1108226373383194E-3</v>
      </c>
      <c r="CI40" s="2">
        <v>4.2490416624422819E-3</v>
      </c>
      <c r="CJ40" s="2">
        <v>3.8046566176162893E-3</v>
      </c>
      <c r="CK40" s="2">
        <v>3.3199282105686265E-3</v>
      </c>
      <c r="CL40" s="2">
        <v>3.6577482895945148E-3</v>
      </c>
      <c r="CM40" s="2">
        <v>3.9855072739088679E-3</v>
      </c>
      <c r="CN40" s="2">
        <v>3.437520602592301E-3</v>
      </c>
      <c r="CO40" s="2">
        <v>3.2535829898860634E-3</v>
      </c>
      <c r="CP40" s="2">
        <v>3.0614722811644745E-3</v>
      </c>
      <c r="CQ40" s="2">
        <v>2.8219172616021637E-3</v>
      </c>
      <c r="CR40" s="2">
        <v>3.0205343281964185E-3</v>
      </c>
      <c r="CS40" s="2">
        <v>3.2498308730688234E-3</v>
      </c>
      <c r="CT40" s="2">
        <v>3.4311841972912492E-3</v>
      </c>
      <c r="CU40" s="2">
        <v>3.5742270178134392E-3</v>
      </c>
      <c r="CV40" s="2">
        <v>3.7752897832069136E-3</v>
      </c>
      <c r="CW40" s="2">
        <v>3.0748748982659135E-3</v>
      </c>
      <c r="CX40" s="2">
        <v>3.244359986221862E-3</v>
      </c>
      <c r="CY40" s="2">
        <v>3.4814570805004313E-3</v>
      </c>
      <c r="CZ40" s="2">
        <v>3.1452013615964661E-3</v>
      </c>
      <c r="DA40" s="2">
        <v>3.7136558572443308E-3</v>
      </c>
      <c r="DB40" s="2">
        <v>3.1736590171685805E-3</v>
      </c>
      <c r="DC40" s="2">
        <v>3.2532595577151454E-3</v>
      </c>
      <c r="DD40" s="2">
        <v>3.4801001358771683E-3</v>
      </c>
      <c r="DE40" s="2">
        <v>3.0057805908803243E-3</v>
      </c>
      <c r="DF40" s="2">
        <v>2.9743027699220157E-3</v>
      </c>
      <c r="DG40" s="2">
        <v>2.9917310493650013E-3</v>
      </c>
      <c r="DH40" s="2">
        <v>3.2341851587153244E-3</v>
      </c>
    </row>
    <row r="41" spans="1:112" x14ac:dyDescent="0.2">
      <c r="A41" s="169" t="s">
        <v>7</v>
      </c>
      <c r="B41" s="3" t="s">
        <v>178</v>
      </c>
      <c r="C41" s="2">
        <v>71.298233999999994</v>
      </c>
      <c r="D41" s="2">
        <v>-46.394744000000003</v>
      </c>
      <c r="E41" s="174">
        <v>2538.3168999999998</v>
      </c>
      <c r="F41" s="2">
        <v>13.1241</v>
      </c>
      <c r="H41" s="144">
        <f t="shared" si="0"/>
        <v>1.1518870276000001E-2</v>
      </c>
      <c r="I41" s="174" t="s">
        <v>334</v>
      </c>
      <c r="J41" s="174" t="s">
        <v>274</v>
      </c>
      <c r="K41" s="190">
        <v>0.69405799999999995</v>
      </c>
      <c r="L41" s="235">
        <v>0.107326</v>
      </c>
      <c r="M41" s="189">
        <v>2.1372298510618837E-2</v>
      </c>
      <c r="N41" s="17">
        <v>0.49600000000000005</v>
      </c>
      <c r="O41" s="7"/>
      <c r="P41" s="2">
        <v>0.56565726999999988</v>
      </c>
      <c r="Q41" s="2">
        <v>0.56565726999999988</v>
      </c>
      <c r="R41" s="2">
        <v>0.56565726999999988</v>
      </c>
      <c r="S41" s="2">
        <v>0.56565726999999988</v>
      </c>
      <c r="T41" s="2">
        <v>0.56565726999999988</v>
      </c>
      <c r="U41" s="2">
        <v>0.57953842999999994</v>
      </c>
      <c r="V41" s="2">
        <v>0.59411364799999999</v>
      </c>
      <c r="W41" s="2">
        <v>0.60799480799999994</v>
      </c>
      <c r="X41" s="2">
        <v>0.622570026</v>
      </c>
      <c r="Y41" s="2">
        <v>0.63714524399999994</v>
      </c>
      <c r="Z41" s="2">
        <v>0.65102640399999989</v>
      </c>
      <c r="AA41" s="2">
        <v>0.66560162199999995</v>
      </c>
      <c r="AB41" s="2">
        <v>0.6794827819999999</v>
      </c>
      <c r="AC41" s="2">
        <v>0.69405799999999995</v>
      </c>
      <c r="AD41" s="2">
        <v>0.69336394199999996</v>
      </c>
      <c r="AE41" s="2">
        <v>0.66490756399999995</v>
      </c>
      <c r="AF41" s="2">
        <v>0.65184122809199996</v>
      </c>
      <c r="AG41" s="2">
        <v>0.65818561226999994</v>
      </c>
      <c r="AH41" s="2">
        <v>0.67406218901999992</v>
      </c>
      <c r="AI41" s="2">
        <v>0.68844723512799999</v>
      </c>
      <c r="AJ41" s="2">
        <v>0.704091302448</v>
      </c>
      <c r="AK41" s="2">
        <v>0.71894691987999981</v>
      </c>
      <c r="AL41" s="2">
        <v>0.6929808219839998</v>
      </c>
      <c r="AM41" s="2">
        <v>0.66383802062199992</v>
      </c>
      <c r="AN41" s="2">
        <v>0.75671755624000003</v>
      </c>
      <c r="AO41" s="2">
        <v>0.70331256937199993</v>
      </c>
      <c r="AP41" s="2">
        <v>0.67238812112399993</v>
      </c>
      <c r="AQ41" s="2">
        <v>0.64763037820599989</v>
      </c>
      <c r="AR41" s="2">
        <v>0.67944391475199994</v>
      </c>
      <c r="AS41" s="2">
        <v>0.67268170765799995</v>
      </c>
      <c r="AT41" s="2">
        <v>0.66656497450399999</v>
      </c>
      <c r="AU41" s="2">
        <v>0.66905386649199983</v>
      </c>
      <c r="AV41" s="2">
        <v>0.63551628987399988</v>
      </c>
      <c r="AW41" s="2">
        <v>0.66605831216399991</v>
      </c>
      <c r="AX41" s="2">
        <v>0.63982291976399996</v>
      </c>
      <c r="AY41" s="2">
        <v>0.64150948070400005</v>
      </c>
      <c r="AZ41" s="2">
        <v>0.61322522908800003</v>
      </c>
      <c r="BA41" s="2">
        <v>0.65257415333999991</v>
      </c>
      <c r="BB41" s="2">
        <v>0.66205012721400003</v>
      </c>
      <c r="BC41" s="2">
        <v>0.65933774854999994</v>
      </c>
      <c r="BD41" s="2">
        <v>0.61866803192399988</v>
      </c>
      <c r="BE41" s="2">
        <v>0.55261869641200001</v>
      </c>
      <c r="BF41" s="2">
        <v>0.58226954822999999</v>
      </c>
      <c r="BG41" s="2">
        <v>0.586491503044</v>
      </c>
      <c r="BH41" s="2">
        <v>0.57823915342400001</v>
      </c>
      <c r="BI41" s="2">
        <v>0.59521720022000002</v>
      </c>
      <c r="BJ41" s="2">
        <v>0.65941340087200007</v>
      </c>
      <c r="BN41" s="2">
        <v>0.24448182385832265</v>
      </c>
      <c r="BO41" s="2">
        <v>0.20700526407015912</v>
      </c>
      <c r="BP41" s="2">
        <v>0.17369461702312966</v>
      </c>
      <c r="BQ41" s="2">
        <v>0.14802070434374964</v>
      </c>
      <c r="BR41" s="2">
        <v>0.13761413604361328</v>
      </c>
      <c r="BS41" s="2">
        <v>0.14250629465506143</v>
      </c>
      <c r="BT41" s="2">
        <v>0.15305455763941533</v>
      </c>
      <c r="BU41" s="2">
        <v>0.16696681800939966</v>
      </c>
      <c r="BV41" s="2">
        <v>0.18376135062482651</v>
      </c>
      <c r="BW41" s="2">
        <v>0.18598403148364981</v>
      </c>
      <c r="BX41" s="2">
        <v>0.17352950755751501</v>
      </c>
      <c r="BY41" s="2">
        <v>0.16395803100637613</v>
      </c>
      <c r="BZ41" s="2">
        <v>0.15775124965652684</v>
      </c>
      <c r="CA41" s="2">
        <v>0.14541280058795758</v>
      </c>
      <c r="CB41" s="2">
        <v>0.14530689931988067</v>
      </c>
      <c r="CC41" s="2">
        <v>0.13680606419138361</v>
      </c>
      <c r="CD41" s="2">
        <v>0.13747080636204534</v>
      </c>
      <c r="CE41" s="2">
        <v>0.14723723957212217</v>
      </c>
      <c r="CF41" s="2">
        <v>0.15226431828599915</v>
      </c>
      <c r="CG41" s="2">
        <v>0.16314965717144891</v>
      </c>
      <c r="CH41" s="2">
        <v>0.15649652246351298</v>
      </c>
      <c r="CI41" s="2">
        <v>0.16880831240890656</v>
      </c>
      <c r="CJ41" s="2">
        <v>0.14700882618767519</v>
      </c>
      <c r="CK41" s="2">
        <v>0.15795527815437649</v>
      </c>
      <c r="CL41" s="2">
        <v>0.16522291499381317</v>
      </c>
      <c r="CM41" s="2">
        <v>0.16490960528784182</v>
      </c>
      <c r="CN41" s="2">
        <v>0.16602563463296471</v>
      </c>
      <c r="CO41" s="2">
        <v>0.16863913806860706</v>
      </c>
      <c r="CP41" s="2">
        <v>0.15337940211675472</v>
      </c>
      <c r="CQ41" s="2">
        <v>0.15219197655342509</v>
      </c>
      <c r="CR41" s="2">
        <v>0.15236735764541476</v>
      </c>
      <c r="CS41" s="2">
        <v>0.15258711602015931</v>
      </c>
      <c r="CT41" s="2">
        <v>0.14796476140107073</v>
      </c>
      <c r="CU41" s="2">
        <v>0.15110574146359623</v>
      </c>
      <c r="CV41" s="2">
        <v>0.14748784874746926</v>
      </c>
      <c r="CW41" s="2">
        <v>0.14613813126589775</v>
      </c>
      <c r="CX41" s="2">
        <v>0.14138438412901866</v>
      </c>
      <c r="CY41" s="2">
        <v>0.14599538227437842</v>
      </c>
      <c r="CZ41" s="2">
        <v>0.1517914274378504</v>
      </c>
      <c r="DA41" s="2">
        <v>0.1435715234360983</v>
      </c>
      <c r="DB41" s="2">
        <v>0.14468067793707184</v>
      </c>
      <c r="DC41" s="2">
        <v>0.13358967287624474</v>
      </c>
      <c r="DD41" s="2">
        <v>0.13841653624307243</v>
      </c>
      <c r="DE41" s="2">
        <v>0.13867762780332263</v>
      </c>
      <c r="DF41" s="2">
        <v>0.13647172359601734</v>
      </c>
      <c r="DG41" s="2">
        <v>0.13876325030644496</v>
      </c>
      <c r="DH41" s="2">
        <v>0.14046469534385753</v>
      </c>
    </row>
    <row r="42" spans="1:112" x14ac:dyDescent="0.2">
      <c r="A42" s="169" t="s">
        <v>5</v>
      </c>
      <c r="B42" s="3" t="s">
        <v>178</v>
      </c>
      <c r="C42" s="2">
        <v>71.400982999999997</v>
      </c>
      <c r="D42" s="2">
        <v>-47.354281</v>
      </c>
      <c r="E42" s="174">
        <v>12077.441000000001</v>
      </c>
      <c r="F42" s="2">
        <v>67.199299999999994</v>
      </c>
      <c r="H42" s="144">
        <f t="shared" si="0"/>
        <v>1.9063960027289999</v>
      </c>
      <c r="I42" s="174" t="s">
        <v>334</v>
      </c>
      <c r="J42" s="174" t="s">
        <v>275</v>
      </c>
      <c r="K42" s="190">
        <v>4.6024099999999999</v>
      </c>
      <c r="L42" s="235">
        <v>1.3807229999999999</v>
      </c>
      <c r="M42" s="189">
        <v>6.1873342722280927E-2</v>
      </c>
      <c r="N42" s="17">
        <v>3.8329999999999997</v>
      </c>
      <c r="O42" s="7"/>
      <c r="P42" s="2">
        <v>4.0547232099999997</v>
      </c>
      <c r="Q42" s="2">
        <v>4.0547232099999997</v>
      </c>
      <c r="R42" s="2">
        <v>4.0547232099999997</v>
      </c>
      <c r="S42" s="2">
        <v>4.0547232099999997</v>
      </c>
      <c r="T42" s="2">
        <v>4.0547232099999997</v>
      </c>
      <c r="U42" s="2">
        <v>4.1145545400000003</v>
      </c>
      <c r="V42" s="2">
        <v>4.1743858700000001</v>
      </c>
      <c r="W42" s="2">
        <v>4.2388196100000002</v>
      </c>
      <c r="X42" s="2">
        <v>4.2986509399999999</v>
      </c>
      <c r="Y42" s="2">
        <v>4.3584822699999997</v>
      </c>
      <c r="Z42" s="2">
        <v>4.4183135999999994</v>
      </c>
      <c r="AA42" s="2">
        <v>4.4827473399999995</v>
      </c>
      <c r="AB42" s="2">
        <v>4.5425786700000002</v>
      </c>
      <c r="AC42" s="2">
        <v>4.6024099999999999</v>
      </c>
      <c r="AD42" s="2">
        <v>4.6622413299999996</v>
      </c>
      <c r="AE42" s="2">
        <v>4.6070124099999994</v>
      </c>
      <c r="AF42" s="2">
        <v>4.5289923556799998</v>
      </c>
      <c r="AG42" s="2">
        <v>4.6797304879999988</v>
      </c>
      <c r="AH42" s="2">
        <v>4.4744399899500005</v>
      </c>
      <c r="AI42" s="2">
        <v>4.5105965229099994</v>
      </c>
      <c r="AJ42" s="2">
        <v>4.5508169838999999</v>
      </c>
      <c r="AK42" s="2">
        <v>4.5860714444999999</v>
      </c>
      <c r="AL42" s="2">
        <v>4.5985393731899995</v>
      </c>
      <c r="AM42" s="2">
        <v>4.6107495669199992</v>
      </c>
      <c r="AN42" s="2">
        <v>4.4098083463200002</v>
      </c>
      <c r="AO42" s="2">
        <v>4.1489713619799993</v>
      </c>
      <c r="AP42" s="2">
        <v>4.1228664924599991</v>
      </c>
      <c r="AQ42" s="2">
        <v>4.6258822909999999</v>
      </c>
      <c r="AR42" s="2">
        <v>5.1288704750799985</v>
      </c>
      <c r="AS42" s="2">
        <v>4.7299980100199992</v>
      </c>
      <c r="AT42" s="2">
        <v>4.9075773974599999</v>
      </c>
      <c r="AU42" s="2">
        <v>4.8780391300800003</v>
      </c>
      <c r="AV42" s="2">
        <v>4.9426385568399995</v>
      </c>
      <c r="AW42" s="2">
        <v>5.1001606414999996</v>
      </c>
      <c r="AX42" s="2">
        <v>5.1501658261500003</v>
      </c>
      <c r="AY42" s="2">
        <v>5.2079859029800009</v>
      </c>
      <c r="AZ42" s="2">
        <v>5.37015642174</v>
      </c>
      <c r="BA42" s="2">
        <v>5.4786536350800006</v>
      </c>
      <c r="BB42" s="2">
        <v>5.4983565522899998</v>
      </c>
      <c r="BC42" s="2">
        <v>6.9180113384799986</v>
      </c>
      <c r="BD42" s="2">
        <v>7.496718371880001</v>
      </c>
      <c r="BE42" s="2">
        <v>7.1601993574999998</v>
      </c>
      <c r="BF42" s="2">
        <v>6.77544248391</v>
      </c>
      <c r="BG42" s="2">
        <v>8.2232548144799988</v>
      </c>
      <c r="BH42" s="2">
        <v>7.1096648956999999</v>
      </c>
      <c r="BI42" s="2">
        <v>7.2486806897499996</v>
      </c>
      <c r="BJ42" s="2">
        <v>7.5068528786999993</v>
      </c>
      <c r="BN42" s="2">
        <v>2.2126182283534628</v>
      </c>
      <c r="BO42" s="2">
        <v>1.9503220208315279</v>
      </c>
      <c r="BP42" s="2">
        <v>1.7018716910454315</v>
      </c>
      <c r="BQ42" s="2">
        <v>1.4719621056883472</v>
      </c>
      <c r="BR42" s="2">
        <v>1.3298387714494957</v>
      </c>
      <c r="BS42" s="2">
        <v>1.3935106926832559</v>
      </c>
      <c r="BT42" s="2">
        <v>1.5078098482586837</v>
      </c>
      <c r="BU42" s="2">
        <v>1.6420223017747675</v>
      </c>
      <c r="BV42" s="2">
        <v>1.77952058935153</v>
      </c>
      <c r="BW42" s="2">
        <v>1.9216489920783242</v>
      </c>
      <c r="BX42" s="2">
        <v>1.8153564189229299</v>
      </c>
      <c r="BY42" s="2">
        <v>1.7150819915628825</v>
      </c>
      <c r="BZ42" s="2">
        <v>1.6181154595460094</v>
      </c>
      <c r="CA42" s="2">
        <v>1.5397344155613464</v>
      </c>
      <c r="CB42" s="2">
        <v>1.5485209819912815</v>
      </c>
      <c r="CC42" s="2">
        <v>1.5685940657787667</v>
      </c>
      <c r="CD42" s="2">
        <v>1.5034262699169334</v>
      </c>
      <c r="CE42" s="2">
        <v>1.561645812277719</v>
      </c>
      <c r="CF42" s="2">
        <v>1.485773466390006</v>
      </c>
      <c r="CG42" s="2">
        <v>1.536531320648556</v>
      </c>
      <c r="CH42" s="2">
        <v>1.5478406502412603</v>
      </c>
      <c r="CI42" s="2">
        <v>1.5041598838238013</v>
      </c>
      <c r="CJ42" s="2">
        <v>1.5473152710969542</v>
      </c>
      <c r="CK42" s="2">
        <v>1.5193444724454419</v>
      </c>
      <c r="CL42" s="2">
        <v>1.4277140978804583</v>
      </c>
      <c r="CM42" s="2">
        <v>1.3577726516350088</v>
      </c>
      <c r="CN42" s="2">
        <v>1.3538281816619178</v>
      </c>
      <c r="CO42" s="2">
        <v>1.5475563621062183</v>
      </c>
      <c r="CP42" s="2">
        <v>1.6933760271863731</v>
      </c>
      <c r="CQ42" s="2">
        <v>1.560225348519239</v>
      </c>
      <c r="CR42" s="2">
        <v>1.6212878839177678</v>
      </c>
      <c r="CS42" s="2">
        <v>1.6160612297550467</v>
      </c>
      <c r="CT42" s="2">
        <v>1.6432696286327537</v>
      </c>
      <c r="CU42" s="2">
        <v>1.7024958751202763</v>
      </c>
      <c r="CV42" s="2">
        <v>1.7209592786051973</v>
      </c>
      <c r="CW42" s="2">
        <v>1.7417295864991558</v>
      </c>
      <c r="CX42" s="2">
        <v>1.7979242676635843</v>
      </c>
      <c r="CY42" s="2">
        <v>1.8335911653233827</v>
      </c>
      <c r="CZ42" s="2">
        <v>1.8219666377251711</v>
      </c>
      <c r="DA42" s="2">
        <v>2.2961854174974934</v>
      </c>
      <c r="DB42" s="2">
        <v>2.4766872374154327</v>
      </c>
      <c r="DC42" s="2">
        <v>2.3623445446400999</v>
      </c>
      <c r="DD42" s="2">
        <v>2.2249745290867482</v>
      </c>
      <c r="DE42" s="2">
        <v>2.7208985740946741</v>
      </c>
      <c r="DF42" s="2">
        <v>2.3843431107984405</v>
      </c>
      <c r="DG42" s="2">
        <v>2.4956362727106467</v>
      </c>
      <c r="DH42" s="2">
        <v>2.5586898308717574</v>
      </c>
    </row>
    <row r="43" spans="1:112" x14ac:dyDescent="0.2">
      <c r="A43" s="169" t="s">
        <v>6</v>
      </c>
      <c r="B43" s="3" t="s">
        <v>178</v>
      </c>
      <c r="C43" s="2">
        <v>71.402135000000001</v>
      </c>
      <c r="D43" s="2">
        <v>-46.238858</v>
      </c>
      <c r="E43" s="174">
        <v>2539.0300999999999</v>
      </c>
      <c r="F43" s="2">
        <v>14.2949</v>
      </c>
      <c r="H43" s="144">
        <f t="shared" si="0"/>
        <v>8.6765312744100011E-3</v>
      </c>
      <c r="I43" s="174" t="s">
        <v>334</v>
      </c>
      <c r="J43" s="174" t="s">
        <v>274</v>
      </c>
      <c r="K43" s="190">
        <v>0.71149899999999999</v>
      </c>
      <c r="L43" s="235">
        <v>9.3147900000000006E-2</v>
      </c>
      <c r="M43" s="189">
        <v>1.7239239808289845E-2</v>
      </c>
      <c r="N43" s="17">
        <v>0.63866666666666672</v>
      </c>
      <c r="O43" s="7"/>
      <c r="P43" s="2">
        <v>0.5552716070749999</v>
      </c>
      <c r="Q43" s="2">
        <v>0.5552716070749999</v>
      </c>
      <c r="R43" s="2">
        <v>0.5552716070749999</v>
      </c>
      <c r="S43" s="2">
        <v>0.5552716070749999</v>
      </c>
      <c r="T43" s="2">
        <v>0.5552716070749999</v>
      </c>
      <c r="U43" s="2">
        <v>0.59037910223199985</v>
      </c>
      <c r="V43" s="2">
        <v>0.6247701178959999</v>
      </c>
      <c r="W43" s="2">
        <v>0.65916113355999995</v>
      </c>
      <c r="X43" s="2">
        <v>0.6942686287169999</v>
      </c>
      <c r="Y43" s="2">
        <v>0.72865964438099984</v>
      </c>
      <c r="Z43" s="2">
        <v>0.76376713953799991</v>
      </c>
      <c r="AA43" s="2">
        <v>0.79815815520199995</v>
      </c>
      <c r="AB43" s="2">
        <v>0.83326565035899991</v>
      </c>
      <c r="AC43" s="2">
        <v>0.86765666602299996</v>
      </c>
      <c r="AD43" s="2">
        <v>0.90204768168699978</v>
      </c>
      <c r="AE43" s="2">
        <v>0.8511776376839999</v>
      </c>
      <c r="AF43" s="2">
        <v>0.79871810491499984</v>
      </c>
      <c r="AG43" s="2">
        <v>0.80926038559799984</v>
      </c>
      <c r="AH43" s="2">
        <v>0.712921998</v>
      </c>
      <c r="AI43" s="2">
        <v>0.72999797399999999</v>
      </c>
      <c r="AJ43" s="2">
        <v>0.746999954104</v>
      </c>
      <c r="AK43" s="2">
        <v>0.76469493423400003</v>
      </c>
      <c r="AL43" s="2">
        <v>0.75395770282499996</v>
      </c>
      <c r="AM43" s="2">
        <v>0.74325746936399995</v>
      </c>
      <c r="AN43" s="2">
        <v>0.83060250960199988</v>
      </c>
      <c r="AO43" s="2">
        <v>0.71424538613999999</v>
      </c>
      <c r="AP43" s="2">
        <v>0.78098968433199989</v>
      </c>
      <c r="AQ43" s="2">
        <v>0.82711331850600001</v>
      </c>
      <c r="AR43" s="2">
        <v>0.8746314907199999</v>
      </c>
      <c r="AS43" s="2">
        <v>0.81970092192400001</v>
      </c>
      <c r="AT43" s="2">
        <v>0.90318679158600002</v>
      </c>
      <c r="AU43" s="2">
        <v>0.85676575082999995</v>
      </c>
      <c r="AV43" s="2">
        <v>0.73759678332</v>
      </c>
      <c r="AW43" s="2">
        <v>0.77080955664000006</v>
      </c>
      <c r="AX43" s="2">
        <v>0.80180103008199999</v>
      </c>
      <c r="AY43" s="2">
        <v>0.76290195675400008</v>
      </c>
      <c r="AZ43" s="2">
        <v>0.78941169799499999</v>
      </c>
      <c r="BA43" s="2">
        <v>0.849704123255</v>
      </c>
      <c r="BB43" s="2">
        <v>0.80621232388199993</v>
      </c>
      <c r="BC43" s="2">
        <v>0.72635225312399987</v>
      </c>
      <c r="BD43" s="2">
        <v>0.80561181872599996</v>
      </c>
      <c r="BE43" s="2">
        <v>0.75212559290000003</v>
      </c>
      <c r="BF43" s="2">
        <v>0.69392710919699985</v>
      </c>
      <c r="BG43" s="2">
        <v>0.65503301636199995</v>
      </c>
      <c r="BH43" s="2">
        <v>0.66187763674199995</v>
      </c>
      <c r="BI43" s="2">
        <v>0.66187763674199995</v>
      </c>
      <c r="BJ43" s="2">
        <v>0.67763662809299996</v>
      </c>
      <c r="BN43" s="2">
        <v>0.22719578397774326</v>
      </c>
      <c r="BO43" s="2">
        <v>0.1863679696572294</v>
      </c>
      <c r="BP43" s="2">
        <v>0.14770040225614067</v>
      </c>
      <c r="BQ43" s="2">
        <v>0.11193537684430095</v>
      </c>
      <c r="BR43" s="2">
        <v>8.9877944511469715E-2</v>
      </c>
      <c r="BS43" s="2">
        <v>0.10223259795554301</v>
      </c>
      <c r="BT43" s="2">
        <v>0.12165479343161076</v>
      </c>
      <c r="BU43" s="2">
        <v>0.14325668580006842</v>
      </c>
      <c r="BV43" s="2">
        <v>0.16639814476978285</v>
      </c>
      <c r="BW43" s="2">
        <v>0.19017076269307182</v>
      </c>
      <c r="BX43" s="2">
        <v>0.1753921562003056</v>
      </c>
      <c r="BY43" s="2">
        <v>0.16125843577840737</v>
      </c>
      <c r="BZ43" s="2">
        <v>0.14869301165865728</v>
      </c>
      <c r="CA43" s="2">
        <v>0.13828228636480003</v>
      </c>
      <c r="CB43" s="2">
        <v>0.13578503467080166</v>
      </c>
      <c r="CC43" s="2">
        <v>0.13613719594648188</v>
      </c>
      <c r="CD43" s="2">
        <v>0.12855806741007619</v>
      </c>
      <c r="CE43" s="2">
        <v>0.12499163660440821</v>
      </c>
      <c r="CF43" s="2">
        <v>0.10963320267369511</v>
      </c>
      <c r="CG43" s="2">
        <v>0.11949902903805118</v>
      </c>
      <c r="CH43" s="2">
        <v>0.12166286959595148</v>
      </c>
      <c r="CI43" s="2">
        <v>0.11907076766376007</v>
      </c>
      <c r="CJ43" s="2">
        <v>0.12389230175612004</v>
      </c>
      <c r="CK43" s="2">
        <v>0.1287406879330163</v>
      </c>
      <c r="CL43" s="2">
        <v>0.14072174350930317</v>
      </c>
      <c r="CM43" s="2">
        <v>0.1234808382218499</v>
      </c>
      <c r="CN43" s="2">
        <v>0.13278659018697964</v>
      </c>
      <c r="CO43" s="2">
        <v>0.14358065675334444</v>
      </c>
      <c r="CP43" s="2">
        <v>0.15319001263869514</v>
      </c>
      <c r="CQ43" s="2">
        <v>0.13973827134587333</v>
      </c>
      <c r="CR43" s="2">
        <v>0.15328357803036061</v>
      </c>
      <c r="CS43" s="2">
        <v>0.14649048614017504</v>
      </c>
      <c r="CT43" s="2">
        <v>0.11315490980338085</v>
      </c>
      <c r="CU43" s="2">
        <v>0.11948135909706059</v>
      </c>
      <c r="CV43" s="2">
        <v>0.12080786071027033</v>
      </c>
      <c r="CW43" s="2">
        <v>0.12042272620802327</v>
      </c>
      <c r="CX43" s="2">
        <v>0.12514466725035725</v>
      </c>
      <c r="CY43" s="2">
        <v>0.13295985030929577</v>
      </c>
      <c r="CZ43" s="2">
        <v>0.12726814683938453</v>
      </c>
      <c r="DA43" s="2">
        <v>0.11480236634386271</v>
      </c>
      <c r="DB43" s="2">
        <v>0.12777199483733714</v>
      </c>
      <c r="DC43" s="2">
        <v>0.12078115061860738</v>
      </c>
      <c r="DD43" s="2">
        <v>0.10914142510168484</v>
      </c>
      <c r="DE43" s="2">
        <v>0.10077439739749872</v>
      </c>
      <c r="DF43" s="2">
        <v>0.10236316058127384</v>
      </c>
      <c r="DG43" s="2">
        <v>0.10303008696528963</v>
      </c>
      <c r="DH43" s="2">
        <v>0.10375544388166431</v>
      </c>
    </row>
    <row r="44" spans="1:112" x14ac:dyDescent="0.2">
      <c r="A44" s="169" t="s">
        <v>4</v>
      </c>
      <c r="B44" s="3" t="s">
        <v>178</v>
      </c>
      <c r="C44" s="2">
        <v>71.672452000000007</v>
      </c>
      <c r="D44" s="2">
        <v>-48.234257999999997</v>
      </c>
      <c r="E44" s="174">
        <v>7780.1977999999999</v>
      </c>
      <c r="F44" s="2">
        <v>36.215499999999999</v>
      </c>
      <c r="H44" s="144">
        <f t="shared" si="0"/>
        <v>2.1667251203999999E-2</v>
      </c>
      <c r="I44" s="174" t="s">
        <v>334</v>
      </c>
      <c r="J44" s="174" t="s">
        <v>274</v>
      </c>
      <c r="K44" s="190">
        <v>2.5199199999999999</v>
      </c>
      <c r="L44" s="235">
        <v>0.147198</v>
      </c>
      <c r="M44" s="189">
        <v>4.5905184710557836E-2</v>
      </c>
      <c r="N44" s="17">
        <v>2.194666666666667</v>
      </c>
      <c r="O44" s="7"/>
      <c r="P44" s="2">
        <v>2.5199199999999999</v>
      </c>
      <c r="Q44" s="2">
        <v>2.5199199999999999</v>
      </c>
      <c r="R44" s="2">
        <v>2.5199199999999999</v>
      </c>
      <c r="S44" s="2">
        <v>2.5199199999999999</v>
      </c>
      <c r="T44" s="2">
        <v>2.5199199999999999</v>
      </c>
      <c r="U44" s="2">
        <v>2.5199199999999999</v>
      </c>
      <c r="V44" s="2">
        <v>2.5199199999999999</v>
      </c>
      <c r="W44" s="2">
        <v>2.5199199999999999</v>
      </c>
      <c r="X44" s="2">
        <v>2.5199199999999999</v>
      </c>
      <c r="Y44" s="2">
        <v>2.5199199999999999</v>
      </c>
      <c r="Z44" s="2">
        <v>2.5199199999999999</v>
      </c>
      <c r="AA44" s="2">
        <v>2.5199199999999999</v>
      </c>
      <c r="AB44" s="2">
        <v>2.5199199999999999</v>
      </c>
      <c r="AC44" s="2">
        <v>2.5199199999999999</v>
      </c>
      <c r="AD44" s="2">
        <v>2.4115634399999997</v>
      </c>
      <c r="AE44" s="2">
        <v>2.62323672</v>
      </c>
      <c r="AF44" s="2">
        <v>2.3903809924799999</v>
      </c>
      <c r="AG44" s="2">
        <v>2.4097289382399998</v>
      </c>
      <c r="AH44" s="2">
        <v>2.4315212063999998</v>
      </c>
      <c r="AI44" s="2">
        <v>2.4509951481599996</v>
      </c>
      <c r="AJ44" s="2">
        <v>2.4703204146399997</v>
      </c>
      <c r="AK44" s="2">
        <v>2.4899052328799995</v>
      </c>
      <c r="AL44" s="2">
        <v>2.53567453984</v>
      </c>
      <c r="AM44" s="2">
        <v>2.5767290764799999</v>
      </c>
      <c r="AN44" s="2">
        <v>2.5756581104799996</v>
      </c>
      <c r="AO44" s="2">
        <v>2.6253080942400002</v>
      </c>
      <c r="AP44" s="2">
        <v>2.5462506440799997</v>
      </c>
      <c r="AQ44" s="2">
        <v>2.6799424797599998</v>
      </c>
      <c r="AR44" s="2">
        <v>2.8144684089600003</v>
      </c>
      <c r="AS44" s="2">
        <v>2.6450365479199998</v>
      </c>
      <c r="AT44" s="2">
        <v>2.6819004575999998</v>
      </c>
      <c r="AU44" s="2">
        <v>2.5811439763199999</v>
      </c>
      <c r="AV44" s="2">
        <v>2.6344276847199999</v>
      </c>
      <c r="AW44" s="2">
        <v>2.4048402934399999</v>
      </c>
      <c r="AX44" s="2">
        <v>2.7337604112</v>
      </c>
      <c r="AY44" s="2">
        <v>2.5863854099200001</v>
      </c>
      <c r="AZ44" s="2">
        <v>2.60548640352</v>
      </c>
      <c r="BA44" s="2">
        <v>2.7562935358399998</v>
      </c>
      <c r="BB44" s="2">
        <v>2.8683493384000003</v>
      </c>
      <c r="BC44" s="2">
        <v>2.6533774831200003</v>
      </c>
      <c r="BD44" s="2">
        <v>2.6078551283199998</v>
      </c>
      <c r="BE44" s="2">
        <v>2.4604599676799994</v>
      </c>
      <c r="BF44" s="2">
        <v>2.5807206297600001</v>
      </c>
      <c r="BG44" s="2">
        <v>2.4567960039999996</v>
      </c>
      <c r="BH44" s="2">
        <v>2.7416981591999998</v>
      </c>
      <c r="BI44" s="2">
        <v>2.7361417356</v>
      </c>
      <c r="BJ44" s="2">
        <v>2.6828252682399998</v>
      </c>
      <c r="BN44" s="2">
        <v>2.3792719625884251</v>
      </c>
      <c r="BO44" s="2">
        <v>2.1524799168742876</v>
      </c>
      <c r="BP44" s="2">
        <v>1.9382876045942155</v>
      </c>
      <c r="BQ44" s="2">
        <v>1.731655248352912</v>
      </c>
      <c r="BR44" s="2">
        <v>1.537622719160658</v>
      </c>
      <c r="BS44" s="2">
        <v>1.3511502968430993</v>
      </c>
      <c r="BT44" s="2">
        <v>1.1747580183502637</v>
      </c>
      <c r="BU44" s="2">
        <v>1.0059262247217675</v>
      </c>
      <c r="BV44" s="2">
        <v>0.84465534943883402</v>
      </c>
      <c r="BW44" s="2">
        <v>0.69346604911594079</v>
      </c>
      <c r="BX44" s="2">
        <v>0.54732062411511762</v>
      </c>
      <c r="BY44" s="2">
        <v>0.4112640581739837</v>
      </c>
      <c r="BZ44" s="2">
        <v>0.28531919783230997</v>
      </c>
      <c r="CA44" s="2">
        <v>0.20232243378380799</v>
      </c>
      <c r="CB44" s="2">
        <v>0.18596998730663522</v>
      </c>
      <c r="CC44" s="2">
        <v>0.20084186021842032</v>
      </c>
      <c r="CD44" s="2">
        <v>0.17497516217816983</v>
      </c>
      <c r="CE44" s="2">
        <v>0.21441171206778128</v>
      </c>
      <c r="CF44" s="2">
        <v>0.27779756337727207</v>
      </c>
      <c r="CG44" s="2">
        <v>0.27973178756844941</v>
      </c>
      <c r="CH44" s="2">
        <v>0.21939705555619765</v>
      </c>
      <c r="CI44" s="2">
        <v>0.19488562483933733</v>
      </c>
      <c r="CJ44" s="2">
        <v>0.229412261597633</v>
      </c>
      <c r="CK44" s="2">
        <v>0.21640737706631596</v>
      </c>
      <c r="CL44" s="2">
        <v>0.20604228788011458</v>
      </c>
      <c r="CM44" s="2">
        <v>0.20920168915118503</v>
      </c>
      <c r="CN44" s="2">
        <v>0.20217108336104328</v>
      </c>
      <c r="CO44" s="2">
        <v>0.24245932891135785</v>
      </c>
      <c r="CP44" s="2">
        <v>0.23988508009351828</v>
      </c>
      <c r="CQ44" s="2">
        <v>0.22220255017066387</v>
      </c>
      <c r="CR44" s="2">
        <v>0.22193729158236689</v>
      </c>
      <c r="CS44" s="2">
        <v>0.19723745979100984</v>
      </c>
      <c r="CT44" s="2">
        <v>0.20330802080170474</v>
      </c>
      <c r="CU44" s="2">
        <v>0.18736471320823178</v>
      </c>
      <c r="CV44" s="2">
        <v>0.21510486132037288</v>
      </c>
      <c r="CW44" s="2">
        <v>0.20396199292535233</v>
      </c>
      <c r="CX44" s="2">
        <v>0.20540752304101029</v>
      </c>
      <c r="CY44" s="2">
        <v>0.21439875631825289</v>
      </c>
      <c r="CZ44" s="2">
        <v>0.22112868917774745</v>
      </c>
      <c r="DA44" s="2">
        <v>0.20026382185041633</v>
      </c>
      <c r="DB44" s="2">
        <v>0.19211656054764295</v>
      </c>
      <c r="DC44" s="2">
        <v>0.18072928604187047</v>
      </c>
      <c r="DD44" s="2">
        <v>0.19077294432415945</v>
      </c>
      <c r="DE44" s="2">
        <v>0.18080328041925189</v>
      </c>
      <c r="DF44" s="2">
        <v>0.2092648968126275</v>
      </c>
      <c r="DG44" s="2">
        <v>0.20293258396452243</v>
      </c>
      <c r="DH44" s="2">
        <v>0.1934357355144633</v>
      </c>
    </row>
    <row r="45" spans="1:112" x14ac:dyDescent="0.2">
      <c r="A45" s="169" t="s">
        <v>3</v>
      </c>
      <c r="B45" s="3" t="s">
        <v>178</v>
      </c>
      <c r="C45" s="2">
        <v>72.118150999999997</v>
      </c>
      <c r="D45" s="2">
        <v>-47.371268999999998</v>
      </c>
      <c r="E45" s="174">
        <v>30081.737000000001</v>
      </c>
      <c r="F45" s="2">
        <v>164.94900000000001</v>
      </c>
      <c r="H45" s="144">
        <f t="shared" si="0"/>
        <v>0.12354311116899999</v>
      </c>
      <c r="I45" s="174" t="s">
        <v>334</v>
      </c>
      <c r="J45" s="174" t="s">
        <v>274</v>
      </c>
      <c r="K45" s="190">
        <v>11.1906</v>
      </c>
      <c r="L45" s="235">
        <v>0.35148699999999999</v>
      </c>
      <c r="M45" s="189">
        <v>0.13327083279498098</v>
      </c>
      <c r="N45" s="17">
        <v>11.689</v>
      </c>
      <c r="O45" s="7"/>
      <c r="P45" s="2">
        <v>11.0451222</v>
      </c>
      <c r="Q45" s="2">
        <v>11.0451222</v>
      </c>
      <c r="R45" s="2">
        <v>11.0451222</v>
      </c>
      <c r="S45" s="2">
        <v>11.0451222</v>
      </c>
      <c r="T45" s="2">
        <v>11.0451222</v>
      </c>
      <c r="U45" s="2">
        <v>11.0451222</v>
      </c>
      <c r="V45" s="2">
        <v>11.0451222</v>
      </c>
      <c r="W45" s="2">
        <v>11.0451222</v>
      </c>
      <c r="X45" s="2">
        <v>11.0451222</v>
      </c>
      <c r="Y45" s="2">
        <v>11.0451222</v>
      </c>
      <c r="Z45" s="2">
        <v>11.0451222</v>
      </c>
      <c r="AA45" s="2">
        <v>11.0451222</v>
      </c>
      <c r="AB45" s="2">
        <v>11.0451222</v>
      </c>
      <c r="AC45" s="2">
        <v>11.0451222</v>
      </c>
      <c r="AD45" s="2">
        <v>11.1906</v>
      </c>
      <c r="AE45" s="2">
        <v>11.1682188</v>
      </c>
      <c r="AF45" s="2">
        <v>11.291315399999998</v>
      </c>
      <c r="AG45" s="2">
        <v>11.335921131599999</v>
      </c>
      <c r="AH45" s="2">
        <v>11.2017682188</v>
      </c>
      <c r="AI45" s="2">
        <v>11.0453683932</v>
      </c>
      <c r="AJ45" s="2">
        <v>10.900181548799999</v>
      </c>
      <c r="AK45" s="2">
        <v>10.7661629232</v>
      </c>
      <c r="AL45" s="2">
        <v>10.654961930999999</v>
      </c>
      <c r="AM45" s="2">
        <v>10.554548677199998</v>
      </c>
      <c r="AN45" s="2">
        <v>11.3464626768</v>
      </c>
      <c r="AO45" s="2">
        <v>11.0566708992</v>
      </c>
      <c r="AP45" s="2">
        <v>11.034435176999999</v>
      </c>
      <c r="AQ45" s="2">
        <v>11.368474586999998</v>
      </c>
      <c r="AR45" s="2">
        <v>11.702513996999999</v>
      </c>
      <c r="AS45" s="2">
        <v>11.857604522400001</v>
      </c>
      <c r="AT45" s="2">
        <v>11.979962542799999</v>
      </c>
      <c r="AU45" s="2">
        <v>11.9345734692</v>
      </c>
      <c r="AV45" s="2">
        <v>11.790114013799998</v>
      </c>
      <c r="AW45" s="2">
        <v>11.890124406</v>
      </c>
      <c r="AX45" s="2">
        <v>11.93365584</v>
      </c>
      <c r="AY45" s="2">
        <v>12.011363366400001</v>
      </c>
      <c r="AZ45" s="2">
        <v>11.7109181376</v>
      </c>
      <c r="BA45" s="2">
        <v>12.2321427138</v>
      </c>
      <c r="BB45" s="2">
        <v>12.363822504000002</v>
      </c>
      <c r="BC45" s="2">
        <v>12.085713712800001</v>
      </c>
      <c r="BD45" s="2">
        <v>12.0525112026</v>
      </c>
      <c r="BE45" s="2">
        <v>11.708635255200001</v>
      </c>
      <c r="BF45" s="2">
        <v>11.497972210199999</v>
      </c>
      <c r="BG45" s="2">
        <v>11.739219165</v>
      </c>
      <c r="BH45" s="2">
        <v>11.826405129599999</v>
      </c>
      <c r="BI45" s="2">
        <v>12.3769826496</v>
      </c>
      <c r="BJ45" s="2">
        <v>11.480682733199998</v>
      </c>
      <c r="BN45" s="2">
        <v>10.261488472253507</v>
      </c>
      <c r="BO45" s="2">
        <v>9.2543354824435866</v>
      </c>
      <c r="BP45" s="2">
        <v>8.3031356713385165</v>
      </c>
      <c r="BQ45" s="2">
        <v>7.3855079227835914</v>
      </c>
      <c r="BR45" s="2">
        <v>6.5238334783113574</v>
      </c>
      <c r="BS45" s="2">
        <v>5.6957312984036141</v>
      </c>
      <c r="BT45" s="2">
        <v>4.9012015873646817</v>
      </c>
      <c r="BU45" s="2">
        <v>4.1514352200763236</v>
      </c>
      <c r="BV45" s="2">
        <v>3.4464327153076471</v>
      </c>
      <c r="BW45" s="2">
        <v>2.7638141857341876</v>
      </c>
      <c r="BX45" s="2">
        <v>2.1147728384895577</v>
      </c>
      <c r="BY45" s="2">
        <v>1.5105064509640596</v>
      </c>
      <c r="BZ45" s="2">
        <v>0.92867134932473383</v>
      </c>
      <c r="CA45" s="2">
        <v>0.52615160856554644</v>
      </c>
      <c r="CB45" s="2">
        <v>0.53072994227293246</v>
      </c>
      <c r="CC45" s="2">
        <v>0.51886854307490449</v>
      </c>
      <c r="CD45" s="2">
        <v>0.60090270051500538</v>
      </c>
      <c r="CE45" s="2">
        <v>0.49058158796631979</v>
      </c>
      <c r="CF45" s="2">
        <v>0.5197583630209599</v>
      </c>
      <c r="CG45" s="2">
        <v>0.67076851590137232</v>
      </c>
      <c r="CH45" s="2">
        <v>0.66620522876143817</v>
      </c>
      <c r="CI45" s="2">
        <v>0.60620623086229064</v>
      </c>
      <c r="CJ45" s="2">
        <v>0.71392180857914345</v>
      </c>
      <c r="CK45" s="2">
        <v>0.52131125658742761</v>
      </c>
      <c r="CL45" s="2">
        <v>0.56827977339885105</v>
      </c>
      <c r="CM45" s="2">
        <v>0.54804096168634864</v>
      </c>
      <c r="CN45" s="2">
        <v>0.60271792578047911</v>
      </c>
      <c r="CO45" s="2">
        <v>0.73558339581840326</v>
      </c>
      <c r="CP45" s="2">
        <v>0.63484474690569659</v>
      </c>
      <c r="CQ45" s="2">
        <v>0.68389289362672534</v>
      </c>
      <c r="CR45" s="2">
        <v>0.53234848161997006</v>
      </c>
      <c r="CS45" s="2">
        <v>0.53076437683645561</v>
      </c>
      <c r="CT45" s="2">
        <v>0.50409925192034766</v>
      </c>
      <c r="CU45" s="2">
        <v>0.52936452562436487</v>
      </c>
      <c r="CV45" s="2">
        <v>0.53058083946764434</v>
      </c>
      <c r="CW45" s="2">
        <v>0.53302818216272996</v>
      </c>
      <c r="CX45" s="2">
        <v>0.54551006303777061</v>
      </c>
      <c r="CY45" s="2">
        <v>0.57297187544219619</v>
      </c>
      <c r="CZ45" s="2">
        <v>0.59902272486742714</v>
      </c>
      <c r="DA45" s="2">
        <v>0.54592727910998307</v>
      </c>
      <c r="DB45" s="2">
        <v>0.55590890440834939</v>
      </c>
      <c r="DC45" s="2">
        <v>0.53388817295626545</v>
      </c>
      <c r="DD45" s="2">
        <v>0.61524428731388736</v>
      </c>
      <c r="DE45" s="2">
        <v>0.52337474490221103</v>
      </c>
      <c r="DF45" s="2">
        <v>0.52596604772114908</v>
      </c>
      <c r="DG45" s="2">
        <v>0.55427050026195057</v>
      </c>
      <c r="DH45" s="2">
        <v>0.51414967699449288</v>
      </c>
    </row>
    <row r="46" spans="1:112" s="39" customFormat="1" ht="17" thickBot="1" x14ac:dyDescent="0.25">
      <c r="A46" s="172" t="s">
        <v>246</v>
      </c>
      <c r="B46" s="73" t="s">
        <v>178</v>
      </c>
      <c r="C46" s="76">
        <v>72.118150999999997</v>
      </c>
      <c r="D46" s="76">
        <v>-47.371268999999998</v>
      </c>
      <c r="E46" s="185">
        <v>3754.4735000000001</v>
      </c>
      <c r="F46" s="76">
        <v>0.101323</v>
      </c>
      <c r="G46" s="51"/>
      <c r="H46" s="51">
        <f t="shared" si="0"/>
        <v>3.3923363859459363E-2</v>
      </c>
      <c r="I46" s="185" t="s">
        <v>334</v>
      </c>
      <c r="J46" s="185" t="s">
        <v>272</v>
      </c>
      <c r="K46" s="233">
        <v>0.6133333333333334</v>
      </c>
      <c r="L46" s="234">
        <v>0.18418296299999998</v>
      </c>
      <c r="M46" s="192">
        <v>2.5546310806312179E-2</v>
      </c>
      <c r="N46" s="74">
        <v>0.6133333333333334</v>
      </c>
      <c r="O46" s="75"/>
      <c r="P46" s="76">
        <v>0.6133333333333334</v>
      </c>
      <c r="Q46" s="76">
        <v>0.6133333333333334</v>
      </c>
      <c r="R46" s="76">
        <v>0.6133333333333334</v>
      </c>
      <c r="S46" s="76">
        <v>0.6133333333333334</v>
      </c>
      <c r="T46" s="76">
        <v>0.6133333333333334</v>
      </c>
      <c r="U46" s="76">
        <v>0.6133333333333334</v>
      </c>
      <c r="V46" s="76">
        <v>0.6133333333333334</v>
      </c>
      <c r="W46" s="76">
        <v>0.6133333333333334</v>
      </c>
      <c r="X46" s="76">
        <v>0.6133333333333334</v>
      </c>
      <c r="Y46" s="76">
        <v>0.6133333333333334</v>
      </c>
      <c r="Z46" s="76">
        <v>0.6133333333333334</v>
      </c>
      <c r="AA46" s="76">
        <v>0.6133333333333334</v>
      </c>
      <c r="AB46" s="76">
        <v>0.6133333333333334</v>
      </c>
      <c r="AC46" s="76">
        <v>0.6133333333333334</v>
      </c>
      <c r="AD46" s="76">
        <v>0.6133333333333334</v>
      </c>
      <c r="AE46" s="76">
        <v>0.6133333333333334</v>
      </c>
      <c r="AF46" s="76">
        <v>0.6133333333333334</v>
      </c>
      <c r="AG46" s="76">
        <v>0.6133333333333334</v>
      </c>
      <c r="AH46" s="76">
        <v>0.6133333333333334</v>
      </c>
      <c r="AI46" s="76">
        <v>0.6133333333333334</v>
      </c>
      <c r="AJ46" s="76">
        <v>0.6133333333333334</v>
      </c>
      <c r="AK46" s="76">
        <v>0.6133333333333334</v>
      </c>
      <c r="AL46" s="76">
        <v>0.6133333333333334</v>
      </c>
      <c r="AM46" s="76">
        <v>0.6133333333333334</v>
      </c>
      <c r="AN46" s="76">
        <v>0.6133333333333334</v>
      </c>
      <c r="AO46" s="76">
        <v>0.6133333333333334</v>
      </c>
      <c r="AP46" s="76">
        <v>0.6133333333333334</v>
      </c>
      <c r="AQ46" s="76">
        <v>0.6133333333333334</v>
      </c>
      <c r="AR46" s="76">
        <v>0.6133333333333334</v>
      </c>
      <c r="AS46" s="76">
        <v>0.6133333333333334</v>
      </c>
      <c r="AT46" s="76">
        <v>0.6133333333333334</v>
      </c>
      <c r="AU46" s="76">
        <v>0.6133333333333334</v>
      </c>
      <c r="AV46" s="76">
        <v>0.6133333333333334</v>
      </c>
      <c r="AW46" s="76">
        <v>0.6133333333333334</v>
      </c>
      <c r="AX46" s="76">
        <v>0.6133333333333334</v>
      </c>
      <c r="AY46" s="76">
        <v>0.6133333333333334</v>
      </c>
      <c r="AZ46" s="76">
        <v>0.6133333333333334</v>
      </c>
      <c r="BA46" s="76">
        <v>0.6133333333333334</v>
      </c>
      <c r="BB46" s="76">
        <v>0.6133333333333334</v>
      </c>
      <c r="BC46" s="76">
        <v>0.6133333333333334</v>
      </c>
      <c r="BD46" s="76">
        <v>0.6133333333333334</v>
      </c>
      <c r="BE46" s="76">
        <v>0.6133333333333334</v>
      </c>
      <c r="BF46" s="76">
        <v>0.6133333333333334</v>
      </c>
      <c r="BG46" s="76">
        <v>0.6133333333333334</v>
      </c>
      <c r="BH46" s="76">
        <v>0.6133333333333334</v>
      </c>
      <c r="BI46" s="76">
        <v>0.6133333333333334</v>
      </c>
      <c r="BJ46" s="76">
        <v>0.6133333333333334</v>
      </c>
      <c r="BK46" s="41"/>
      <c r="BL46" s="77"/>
      <c r="BM46" s="41"/>
      <c r="BN46" s="76">
        <v>0.11575239968690515</v>
      </c>
      <c r="BO46" s="76">
        <v>0.11575239968690515</v>
      </c>
      <c r="BP46" s="76">
        <v>0.11575239968690515</v>
      </c>
      <c r="BQ46" s="76">
        <v>0.11575239968690515</v>
      </c>
      <c r="BR46" s="76">
        <v>0.11575239968690515</v>
      </c>
      <c r="BS46" s="76">
        <v>0.11575239968690515</v>
      </c>
      <c r="BT46" s="76">
        <v>0.11575239968690515</v>
      </c>
      <c r="BU46" s="76">
        <v>0.11575239968690515</v>
      </c>
      <c r="BV46" s="76">
        <v>0.11575239968690515</v>
      </c>
      <c r="BW46" s="76">
        <v>0.11575239968690515</v>
      </c>
      <c r="BX46" s="76">
        <v>0.11575239968690515</v>
      </c>
      <c r="BY46" s="76">
        <v>0.11575239968690515</v>
      </c>
      <c r="BZ46" s="76">
        <v>0.11575239968690515</v>
      </c>
      <c r="CA46" s="76">
        <v>0.11575239968690515</v>
      </c>
      <c r="CB46" s="76">
        <v>0.11575239968690515</v>
      </c>
      <c r="CC46" s="76">
        <v>0.11575239968690515</v>
      </c>
      <c r="CD46" s="76">
        <v>0.11575239968690515</v>
      </c>
      <c r="CE46" s="76">
        <v>0.11575239968690515</v>
      </c>
      <c r="CF46" s="76">
        <v>0.11575239968690515</v>
      </c>
      <c r="CG46" s="76">
        <v>0.11575239968690515</v>
      </c>
      <c r="CH46" s="76">
        <v>0.11575239968690515</v>
      </c>
      <c r="CI46" s="76">
        <v>0.11575239968690515</v>
      </c>
      <c r="CJ46" s="76">
        <v>0.11575239968690515</v>
      </c>
      <c r="CK46" s="76">
        <v>0.11575239968690515</v>
      </c>
      <c r="CL46" s="76">
        <v>0.11575239968690515</v>
      </c>
      <c r="CM46" s="76">
        <v>0.11575239968690515</v>
      </c>
      <c r="CN46" s="76">
        <v>0.11575239968690515</v>
      </c>
      <c r="CO46" s="76">
        <v>0.11575239968690515</v>
      </c>
      <c r="CP46" s="76">
        <v>0.11575239968690515</v>
      </c>
      <c r="CQ46" s="76">
        <v>0.11575239968690515</v>
      </c>
      <c r="CR46" s="76">
        <v>0.11575239968690515</v>
      </c>
      <c r="CS46" s="76">
        <v>0.11575239968690515</v>
      </c>
      <c r="CT46" s="76">
        <v>0.11575239968690515</v>
      </c>
      <c r="CU46" s="76">
        <v>0.11575239968690515</v>
      </c>
      <c r="CV46" s="76">
        <v>0.11575239968690515</v>
      </c>
      <c r="CW46" s="76">
        <v>0.11575239968690515</v>
      </c>
      <c r="CX46" s="76">
        <v>0.11575239968690515</v>
      </c>
      <c r="CY46" s="76">
        <v>0.11575239968690515</v>
      </c>
      <c r="CZ46" s="76">
        <v>0.11575239968690515</v>
      </c>
      <c r="DA46" s="76">
        <v>0.11575239968690515</v>
      </c>
      <c r="DB46" s="76">
        <v>0.11575239968690515</v>
      </c>
      <c r="DC46" s="76">
        <v>0.11575239968690515</v>
      </c>
      <c r="DD46" s="76">
        <v>0.11575239968690515</v>
      </c>
      <c r="DE46" s="76">
        <v>0.11575239968690515</v>
      </c>
      <c r="DF46" s="76">
        <v>0.11575239968690515</v>
      </c>
      <c r="DG46" s="76">
        <v>0.11575239968690515</v>
      </c>
      <c r="DH46" s="76">
        <v>0.11575239968690515</v>
      </c>
    </row>
    <row r="47" spans="1:112" x14ac:dyDescent="0.2">
      <c r="A47" s="169" t="s">
        <v>1</v>
      </c>
      <c r="B47" s="3" t="s">
        <v>176</v>
      </c>
      <c r="C47" s="2">
        <v>71.826560000000001</v>
      </c>
      <c r="D47" s="2">
        <v>-52.016008999999997</v>
      </c>
      <c r="E47" s="174">
        <v>2497.5394000000001</v>
      </c>
      <c r="F47" s="2">
        <v>3.4065500000000002</v>
      </c>
      <c r="H47" s="144">
        <f t="shared" si="0"/>
        <v>8.1703882560400006E-3</v>
      </c>
      <c r="I47" s="174" t="s">
        <v>334</v>
      </c>
      <c r="J47" s="174" t="s">
        <v>274</v>
      </c>
      <c r="K47" s="190">
        <v>1.1588000000000001</v>
      </c>
      <c r="L47" s="235">
        <v>9.0390200000000004E-2</v>
      </c>
      <c r="M47" s="189">
        <v>1.6962823687111262E-2</v>
      </c>
      <c r="N47" s="17">
        <v>0.84533333333333338</v>
      </c>
      <c r="O47" s="7"/>
      <c r="P47" s="2">
        <v>1.1588000000000001</v>
      </c>
      <c r="Q47" s="2">
        <v>1.1588000000000001</v>
      </c>
      <c r="R47" s="2">
        <v>1.1588000000000001</v>
      </c>
      <c r="S47" s="2">
        <v>1.1588000000000001</v>
      </c>
      <c r="T47" s="2">
        <v>1.1588000000000001</v>
      </c>
      <c r="U47" s="2">
        <v>1.1588000000000001</v>
      </c>
      <c r="V47" s="2">
        <v>1.1588000000000001</v>
      </c>
      <c r="W47" s="2">
        <v>1.1588000000000001</v>
      </c>
      <c r="X47" s="2">
        <v>1.1588000000000001</v>
      </c>
      <c r="Y47" s="2">
        <v>1.1588000000000001</v>
      </c>
      <c r="Z47" s="2">
        <v>1.1588000000000001</v>
      </c>
      <c r="AA47" s="2">
        <v>1.1588000000000001</v>
      </c>
      <c r="AB47" s="2">
        <v>1.1588000000000001</v>
      </c>
      <c r="AC47" s="2">
        <v>1.1588000000000001</v>
      </c>
      <c r="AD47" s="2">
        <v>1.1669115999999999</v>
      </c>
      <c r="AE47" s="2">
        <v>1.0382848</v>
      </c>
      <c r="AF47" s="2">
        <v>1.117123758</v>
      </c>
      <c r="AG47" s="2">
        <v>1.105547346</v>
      </c>
      <c r="AH47" s="2">
        <v>1.1021277272000001</v>
      </c>
      <c r="AI47" s="2">
        <v>1.0674332552000001</v>
      </c>
      <c r="AJ47" s="2">
        <v>1.0317039748000001</v>
      </c>
      <c r="AK47" s="2">
        <v>1.0790722424000001</v>
      </c>
      <c r="AL47" s="2">
        <v>1.1657064479999999</v>
      </c>
      <c r="AM47" s="2">
        <v>1.2510115099999999</v>
      </c>
      <c r="AN47" s="2">
        <v>0.96967804599999996</v>
      </c>
      <c r="AO47" s="2">
        <v>0.98598120319999993</v>
      </c>
      <c r="AP47" s="2">
        <v>1.0044107583999999</v>
      </c>
      <c r="AQ47" s="2">
        <v>1.0206606108</v>
      </c>
      <c r="AR47" s="2">
        <v>1.0379209368</v>
      </c>
      <c r="AS47" s="2">
        <v>1.0943521792000002</v>
      </c>
      <c r="AT47" s="2">
        <v>1.1058474752</v>
      </c>
      <c r="AU47" s="2">
        <v>1.102435968</v>
      </c>
      <c r="AV47" s="2">
        <v>1.0279019520000001</v>
      </c>
      <c r="AW47" s="2">
        <v>1.2550499280000003</v>
      </c>
      <c r="AX47" s="2">
        <v>1.3812432480000001</v>
      </c>
      <c r="AY47" s="2">
        <v>1.5728276520000002</v>
      </c>
      <c r="AZ47" s="2">
        <v>1.7001681840000002</v>
      </c>
      <c r="BA47" s="2">
        <v>2.0179459080000002</v>
      </c>
      <c r="BB47" s="2">
        <v>2.0972773560000002</v>
      </c>
      <c r="BC47" s="2">
        <v>1.9058864716000001</v>
      </c>
      <c r="BD47" s="2">
        <v>1.7883250528000001</v>
      </c>
      <c r="BE47" s="2">
        <v>1.6950161592000001</v>
      </c>
      <c r="BF47" s="2">
        <v>1.7338139420000001</v>
      </c>
      <c r="BG47" s="2">
        <v>1.6864294512</v>
      </c>
      <c r="BH47" s="2">
        <v>1.6653949135999999</v>
      </c>
      <c r="BI47" s="2">
        <v>1.5911621855999998</v>
      </c>
      <c r="BJ47" s="2">
        <v>1.6343158976000001</v>
      </c>
      <c r="BN47" s="2">
        <v>1.1174751384975268</v>
      </c>
      <c r="BO47" s="2">
        <v>1.0143422393453982</v>
      </c>
      <c r="BP47" s="2">
        <v>0.9146858015037822</v>
      </c>
      <c r="BQ47" s="2">
        <v>0.82082343288180215</v>
      </c>
      <c r="BR47" s="2">
        <v>0.73159635990907124</v>
      </c>
      <c r="BS47" s="2">
        <v>0.64584582573542337</v>
      </c>
      <c r="BT47" s="2">
        <v>0.56588946257943662</v>
      </c>
      <c r="BU47" s="2">
        <v>0.48825099641553332</v>
      </c>
      <c r="BV47" s="2">
        <v>0.41524815577785668</v>
      </c>
      <c r="BW47" s="2">
        <v>0.34688121862964605</v>
      </c>
      <c r="BX47" s="2">
        <v>0.28315076791839938</v>
      </c>
      <c r="BY47" s="2">
        <v>0.22405826600366935</v>
      </c>
      <c r="BZ47" s="2">
        <v>0.17540036847400781</v>
      </c>
      <c r="CA47" s="2">
        <v>0.15223633428695943</v>
      </c>
      <c r="CB47" s="2">
        <v>0.15865447023558094</v>
      </c>
      <c r="CC47" s="2">
        <v>0.16607384351364804</v>
      </c>
      <c r="CD47" s="2">
        <v>0.14547718882903651</v>
      </c>
      <c r="CE47" s="2">
        <v>0.12954631063741701</v>
      </c>
      <c r="CF47" s="2">
        <v>0.13385811607896725</v>
      </c>
      <c r="CG47" s="2">
        <v>0.13926021713855755</v>
      </c>
      <c r="CH47" s="2">
        <v>0.12374038620095784</v>
      </c>
      <c r="CI47" s="2">
        <v>0.12510078635400274</v>
      </c>
      <c r="CJ47" s="2">
        <v>0.14098987304877125</v>
      </c>
      <c r="CK47" s="2">
        <v>0.28239964940653745</v>
      </c>
      <c r="CL47" s="2">
        <v>0.1257618283852199</v>
      </c>
      <c r="CM47" s="2">
        <v>0.13387936877277407</v>
      </c>
      <c r="CN47" s="2">
        <v>0.15487808612394199</v>
      </c>
      <c r="CO47" s="2">
        <v>0.13650602971497933</v>
      </c>
      <c r="CP47" s="2">
        <v>0.12979372123127927</v>
      </c>
      <c r="CQ47" s="2">
        <v>0.14100425549760742</v>
      </c>
      <c r="CR47" s="2">
        <v>0.14189419595602648</v>
      </c>
      <c r="CS47" s="2">
        <v>0.14501593497362586</v>
      </c>
      <c r="CT47" s="2">
        <v>0.12199297450086785</v>
      </c>
      <c r="CU47" s="2">
        <v>0.13271717463334584</v>
      </c>
      <c r="CV47" s="2">
        <v>0.15852202691528175</v>
      </c>
      <c r="CW47" s="2">
        <v>0.19169040691575856</v>
      </c>
      <c r="CX47" s="2">
        <v>0.22332732520070248</v>
      </c>
      <c r="CY47" s="2">
        <v>0.29034736587169785</v>
      </c>
      <c r="CZ47" s="2">
        <v>0.28375288097624141</v>
      </c>
      <c r="DA47" s="2">
        <v>0.24832212970459638</v>
      </c>
      <c r="DB47" s="2">
        <v>0.22195992043917923</v>
      </c>
      <c r="DC47" s="2">
        <v>0.20779531188695538</v>
      </c>
      <c r="DD47" s="2">
        <v>0.22090754657557748</v>
      </c>
      <c r="DE47" s="2">
        <v>0.20674345708454506</v>
      </c>
      <c r="DF47" s="2">
        <v>0.20034967490440675</v>
      </c>
      <c r="DG47" s="2">
        <v>0.19208914858161866</v>
      </c>
      <c r="DH47" s="2">
        <v>0.19532461959655911</v>
      </c>
    </row>
    <row r="48" spans="1:112" x14ac:dyDescent="0.2">
      <c r="A48" s="169" t="s">
        <v>17</v>
      </c>
      <c r="B48" s="3" t="s">
        <v>176</v>
      </c>
      <c r="C48" s="2">
        <v>72.205787999999998</v>
      </c>
      <c r="D48" s="2">
        <v>-51.939118000000001</v>
      </c>
      <c r="E48" s="174">
        <v>2975.1691000000001</v>
      </c>
      <c r="F48" s="2">
        <v>5.8774100000000002</v>
      </c>
      <c r="H48" s="144">
        <f t="shared" si="0"/>
        <v>3.6281347560000003E-3</v>
      </c>
      <c r="I48" s="174" t="s">
        <v>334</v>
      </c>
      <c r="J48" s="174" t="s">
        <v>275</v>
      </c>
      <c r="K48" s="190">
        <v>0.55149999999999999</v>
      </c>
      <c r="L48" s="235">
        <v>6.0234000000000003E-2</v>
      </c>
      <c r="M48" s="189">
        <v>2.3964907351298522E-2</v>
      </c>
      <c r="N48" s="17">
        <v>0.1796666666666667</v>
      </c>
      <c r="O48" s="7"/>
      <c r="P48" s="2">
        <v>0.55149999999999999</v>
      </c>
      <c r="Q48" s="2">
        <v>0.55149999999999999</v>
      </c>
      <c r="R48" s="2">
        <v>0.55149999999999999</v>
      </c>
      <c r="S48" s="2">
        <v>0.55149999999999999</v>
      </c>
      <c r="T48" s="2">
        <v>0.55149999999999999</v>
      </c>
      <c r="U48" s="2">
        <v>0.55149999999999999</v>
      </c>
      <c r="V48" s="2">
        <v>0.55149999999999999</v>
      </c>
      <c r="W48" s="2">
        <v>0.55149999999999999</v>
      </c>
      <c r="X48" s="2">
        <v>0.55149999999999999</v>
      </c>
      <c r="Y48" s="2">
        <v>0.55149999999999999</v>
      </c>
      <c r="Z48" s="2">
        <v>0.55149999999999999</v>
      </c>
      <c r="AA48" s="2">
        <v>0.55149999999999999</v>
      </c>
      <c r="AB48" s="2">
        <v>0.55149999999999999</v>
      </c>
      <c r="AC48" s="2">
        <v>0.55149999999999999</v>
      </c>
      <c r="AD48" s="2">
        <v>0.593414</v>
      </c>
      <c r="AE48" s="2">
        <v>0.57466300000000003</v>
      </c>
      <c r="AF48" s="2">
        <v>0.52850079549999995</v>
      </c>
      <c r="AG48" s="2">
        <v>0.48687412699999999</v>
      </c>
      <c r="AH48" s="2">
        <v>0.49475395899999997</v>
      </c>
      <c r="AI48" s="2">
        <v>0.46731683399999996</v>
      </c>
      <c r="AJ48" s="2">
        <v>0.43977988749999991</v>
      </c>
      <c r="AK48" s="2">
        <v>0.48050319899999994</v>
      </c>
      <c r="AL48" s="2">
        <v>0.45526159550000006</v>
      </c>
      <c r="AM48" s="2">
        <v>0.43092886400000002</v>
      </c>
      <c r="AN48" s="2">
        <v>0.40698328550000001</v>
      </c>
      <c r="AO48" s="2">
        <v>0.40851810999999999</v>
      </c>
      <c r="AP48" s="2">
        <v>0.40994373749999996</v>
      </c>
      <c r="AQ48" s="2">
        <v>0.41175210599999995</v>
      </c>
      <c r="AR48" s="2">
        <v>0.41295437599999996</v>
      </c>
      <c r="AS48" s="2">
        <v>0.41452945999999996</v>
      </c>
      <c r="AT48" s="2">
        <v>0.41455593200000002</v>
      </c>
      <c r="AU48" s="2">
        <v>0.41355606249999999</v>
      </c>
      <c r="AV48" s="2">
        <v>0.41295437599999996</v>
      </c>
      <c r="AW48" s="2">
        <v>0.41227327349999998</v>
      </c>
      <c r="AX48" s="2">
        <v>0.410521158</v>
      </c>
      <c r="AY48" s="2">
        <v>0.45282837749999993</v>
      </c>
      <c r="AZ48" s="2">
        <v>0.44139743700000006</v>
      </c>
      <c r="BA48" s="2">
        <v>0.47264101500000005</v>
      </c>
      <c r="BB48" s="2">
        <v>0.45327509249999998</v>
      </c>
      <c r="BC48" s="2">
        <v>0.57284746200000003</v>
      </c>
      <c r="BD48" s="2">
        <v>0.65500331399999989</v>
      </c>
      <c r="BE48" s="2">
        <v>0.61824363299999996</v>
      </c>
      <c r="BF48" s="2">
        <v>0.64515186949999992</v>
      </c>
      <c r="BG48" s="2">
        <v>0.58152365999999989</v>
      </c>
      <c r="BH48" s="2">
        <v>0.61669171199999995</v>
      </c>
      <c r="BI48" s="2">
        <v>0.5355136694999999</v>
      </c>
      <c r="BJ48" s="2">
        <v>0.64076744450000001</v>
      </c>
      <c r="BN48" s="2">
        <v>0.55116087776640432</v>
      </c>
      <c r="BO48" s="2">
        <v>0.50208420543743193</v>
      </c>
      <c r="BP48" s="2">
        <v>0.45576619965392318</v>
      </c>
      <c r="BQ48" s="2">
        <v>0.41110440134000414</v>
      </c>
      <c r="BR48" s="2">
        <v>0.36920204604660617</v>
      </c>
      <c r="BS48" s="2">
        <v>0.32950840811171689</v>
      </c>
      <c r="BT48" s="2">
        <v>0.29202446896076717</v>
      </c>
      <c r="BU48" s="2">
        <v>0.25620065824532179</v>
      </c>
      <c r="BV48" s="2">
        <v>0.22314171541334538</v>
      </c>
      <c r="BW48" s="2">
        <v>0.19285118455536462</v>
      </c>
      <c r="BX48" s="2">
        <v>0.16533513512287198</v>
      </c>
      <c r="BY48" s="2">
        <v>0.14225186446894669</v>
      </c>
      <c r="BZ48" s="2">
        <v>0.12634545322578333</v>
      </c>
      <c r="CA48" s="2">
        <v>0.1203238701214312</v>
      </c>
      <c r="CB48" s="2">
        <v>0.13036568515068664</v>
      </c>
      <c r="CC48" s="2">
        <v>0.12667957857294593</v>
      </c>
      <c r="CD48" s="2">
        <v>0.11728270006455693</v>
      </c>
      <c r="CE48" s="2">
        <v>0.10844809636014012</v>
      </c>
      <c r="CF48" s="2">
        <v>0.11093816844388479</v>
      </c>
      <c r="CG48" s="2">
        <v>0.10901081471219587</v>
      </c>
      <c r="CH48" s="2">
        <v>9.2414290256045056E-2</v>
      </c>
      <c r="CI48" s="2">
        <v>0.10059211065142093</v>
      </c>
      <c r="CJ48" s="2">
        <v>9.9429901695829576E-2</v>
      </c>
      <c r="CK48" s="2">
        <v>9.630201756172499E-2</v>
      </c>
      <c r="CL48" s="2">
        <v>7.0744996465467364E-2</v>
      </c>
      <c r="CM48" s="2">
        <v>7.3613272131465152E-2</v>
      </c>
      <c r="CN48" s="2">
        <v>8.0814208174086757E-2</v>
      </c>
      <c r="CO48" s="2">
        <v>8.0668034955987261E-2</v>
      </c>
      <c r="CP48" s="2">
        <v>7.3304981526963631E-2</v>
      </c>
      <c r="CQ48" s="2">
        <v>8.5506844939521987E-2</v>
      </c>
      <c r="CR48" s="2">
        <v>8.6567951293938628E-2</v>
      </c>
      <c r="CS48" s="2">
        <v>9.1180181938564933E-2</v>
      </c>
      <c r="CT48" s="2">
        <v>9.0643645125082217E-2</v>
      </c>
      <c r="CU48" s="2">
        <v>8.507497327100888E-2</v>
      </c>
      <c r="CV48" s="2">
        <v>8.1682471241890514E-2</v>
      </c>
      <c r="CW48" s="2">
        <v>8.2824898768842053E-2</v>
      </c>
      <c r="CX48" s="2">
        <v>7.8549939916640887E-2</v>
      </c>
      <c r="CY48" s="2">
        <v>8.4639264952976662E-2</v>
      </c>
      <c r="CZ48" s="2">
        <v>8.9703585010604325E-2</v>
      </c>
      <c r="DA48" s="2">
        <v>0.10622732253467111</v>
      </c>
      <c r="DB48" s="2">
        <v>0.11692506989516505</v>
      </c>
      <c r="DC48" s="2">
        <v>0.10675510416613793</v>
      </c>
      <c r="DD48" s="2">
        <v>0.10857513163674878</v>
      </c>
      <c r="DE48" s="2">
        <v>0.10881503624791031</v>
      </c>
      <c r="DF48" s="2">
        <v>0.11425817672344687</v>
      </c>
      <c r="DG48" s="2">
        <v>0.10037610115762167</v>
      </c>
      <c r="DH48" s="2">
        <v>0.11871476743893206</v>
      </c>
    </row>
    <row r="49" spans="1:112" x14ac:dyDescent="0.2">
      <c r="A49" s="169" t="s">
        <v>187</v>
      </c>
      <c r="B49" s="3" t="s">
        <v>176</v>
      </c>
      <c r="C49" s="2">
        <v>72.359238000000005</v>
      </c>
      <c r="D49" s="2">
        <v>-52.804065000000001</v>
      </c>
      <c r="E49" s="174">
        <v>4224.4030000000002</v>
      </c>
      <c r="F49" s="2">
        <v>10.517200000000001</v>
      </c>
      <c r="H49" s="144">
        <f t="shared" si="0"/>
        <v>0</v>
      </c>
      <c r="I49" s="174" t="s">
        <v>303</v>
      </c>
      <c r="J49" s="174" t="s">
        <v>245</v>
      </c>
      <c r="K49" s="190">
        <v>0</v>
      </c>
      <c r="L49" s="235">
        <v>0</v>
      </c>
      <c r="M49" s="189">
        <v>3.5701313666274867E-2</v>
      </c>
      <c r="N49" s="17">
        <v>2.6666666666666661E-2</v>
      </c>
      <c r="O49" s="7"/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</row>
    <row r="50" spans="1:112" x14ac:dyDescent="0.2">
      <c r="A50" s="169" t="s">
        <v>188</v>
      </c>
      <c r="B50" s="3" t="s">
        <v>176</v>
      </c>
      <c r="C50" s="2">
        <v>72.721063000000001</v>
      </c>
      <c r="D50" s="2">
        <v>-53.836264</v>
      </c>
      <c r="E50" s="174">
        <v>654.46538999999996</v>
      </c>
      <c r="F50" s="2">
        <v>0.77357699999999996</v>
      </c>
      <c r="H50" s="144">
        <f t="shared" si="0"/>
        <v>9.0000000000000002E-6</v>
      </c>
      <c r="I50" s="174" t="s">
        <v>334</v>
      </c>
      <c r="J50" s="174" t="s">
        <v>272</v>
      </c>
      <c r="K50" s="190">
        <v>0.01</v>
      </c>
      <c r="L50" s="235">
        <v>3.0000000000000001E-3</v>
      </c>
      <c r="M50" s="189">
        <v>2.1708917462270667E-2</v>
      </c>
      <c r="N50" s="17">
        <v>-0.57433333333333336</v>
      </c>
      <c r="O50" s="7"/>
      <c r="P50" s="2">
        <v>7.8300000000000002E-3</v>
      </c>
      <c r="Q50" s="2">
        <v>7.8300000000000002E-3</v>
      </c>
      <c r="R50" s="2">
        <v>7.8300000000000002E-3</v>
      </c>
      <c r="S50" s="2">
        <v>7.8300000000000002E-3</v>
      </c>
      <c r="T50" s="2">
        <v>7.8300000000000002E-3</v>
      </c>
      <c r="U50" s="2">
        <v>7.8300000000000002E-3</v>
      </c>
      <c r="V50" s="2">
        <v>7.8300000000000002E-3</v>
      </c>
      <c r="W50" s="2">
        <v>7.8300000000000002E-3</v>
      </c>
      <c r="X50" s="2">
        <v>7.8300000000000002E-3</v>
      </c>
      <c r="Y50" s="2">
        <v>7.8300000000000002E-3</v>
      </c>
      <c r="Z50" s="2">
        <v>7.8300000000000002E-3</v>
      </c>
      <c r="AA50" s="2">
        <v>7.8300000000000002E-3</v>
      </c>
      <c r="AB50" s="2">
        <v>7.8300000000000002E-3</v>
      </c>
      <c r="AC50" s="2">
        <v>7.8300000000000002E-3</v>
      </c>
      <c r="AD50" s="2">
        <v>0.01</v>
      </c>
      <c r="AE50" s="2">
        <v>1.052E-2</v>
      </c>
      <c r="AF50" s="2">
        <v>9.0500000000000008E-3</v>
      </c>
      <c r="AG50" s="2">
        <v>8.3800000000000003E-3</v>
      </c>
      <c r="AH50" s="2">
        <v>6.6100000000000004E-3</v>
      </c>
      <c r="AI50" s="2">
        <v>1.268E-2</v>
      </c>
      <c r="AJ50" s="2">
        <v>8.3700000000000007E-3</v>
      </c>
      <c r="AK50" s="2">
        <v>9.5899999999999996E-3</v>
      </c>
      <c r="AL50" s="2">
        <v>9.6100000000000005E-3</v>
      </c>
      <c r="AM50" s="2">
        <v>8.8199999999999997E-3</v>
      </c>
      <c r="AN50" s="2">
        <v>8.1300000000000001E-3</v>
      </c>
      <c r="AO50" s="2">
        <v>8.0000000000000002E-3</v>
      </c>
      <c r="AP50" s="2">
        <v>7.8799999999999999E-3</v>
      </c>
      <c r="AQ50" s="2">
        <v>8.3499999999999998E-3</v>
      </c>
      <c r="AR50" s="2">
        <v>8.8199999999999997E-3</v>
      </c>
      <c r="AS50" s="2">
        <v>9.8200000000000006E-3</v>
      </c>
      <c r="AT50" s="2">
        <v>7.9000000000000008E-3</v>
      </c>
      <c r="AU50" s="2">
        <v>1.0629999999999999E-2</v>
      </c>
      <c r="AV50" s="2">
        <v>8.0300000000000007E-3</v>
      </c>
      <c r="AW50" s="2">
        <v>9.3799999999999994E-3</v>
      </c>
      <c r="AX50" s="2">
        <v>9.2700000000000005E-3</v>
      </c>
      <c r="AY50" s="2">
        <v>8.1599999999999989E-3</v>
      </c>
      <c r="AZ50" s="2">
        <v>9.1500000000000001E-3</v>
      </c>
      <c r="BA50" s="2">
        <v>1.001E-2</v>
      </c>
      <c r="BB50" s="2">
        <v>9.4400000000000005E-3</v>
      </c>
      <c r="BC50" s="2">
        <v>9.11E-3</v>
      </c>
      <c r="BD50" s="2">
        <v>6.8000000000000005E-3</v>
      </c>
      <c r="BE50" s="2">
        <v>8.1499999999999993E-3</v>
      </c>
      <c r="BF50" s="2">
        <v>7.8000000000000005E-3</v>
      </c>
      <c r="BG50" s="2">
        <v>6.9800000000000001E-3</v>
      </c>
      <c r="BH50" s="2">
        <v>6.1500000000000001E-3</v>
      </c>
      <c r="BI50" s="2">
        <v>5.9099999999999995E-3</v>
      </c>
      <c r="BJ50" s="2">
        <v>4.45E-3</v>
      </c>
      <c r="BN50" s="2">
        <v>1.8043626183563762E-2</v>
      </c>
      <c r="BO50" s="2">
        <v>1.7162153385030895E-2</v>
      </c>
      <c r="BP50" s="2">
        <v>1.6322246565694625E-2</v>
      </c>
      <c r="BQ50" s="2">
        <v>1.5524330503693487E-2</v>
      </c>
      <c r="BR50" s="2">
        <v>1.4768988631354948E-2</v>
      </c>
      <c r="BS50" s="2">
        <v>1.4057040652102839E-2</v>
      </c>
      <c r="BT50" s="2">
        <v>1.3380048311655006E-2</v>
      </c>
      <c r="BU50" s="2">
        <v>1.2749670807812252E-2</v>
      </c>
      <c r="BV50" s="2">
        <v>1.2168814544054704E-2</v>
      </c>
      <c r="BW50" s="2">
        <v>1.1642137474893042E-2</v>
      </c>
      <c r="BX50" s="2">
        <v>1.1169041831659518E-2</v>
      </c>
      <c r="BY50" s="2">
        <v>1.0794228612147719E-2</v>
      </c>
      <c r="BZ50" s="2">
        <v>1.0541986982309952E-2</v>
      </c>
      <c r="CA50" s="2">
        <v>1.045356959631363E-2</v>
      </c>
      <c r="CB50" s="2">
        <v>1.3396217643489337E-2</v>
      </c>
      <c r="CC50" s="2">
        <v>1.4233472970543819E-2</v>
      </c>
      <c r="CD50" s="2">
        <v>1.2103692496430096E-2</v>
      </c>
      <c r="CE50" s="2">
        <v>1.1253244694944656E-2</v>
      </c>
      <c r="CF50" s="2">
        <v>8.9962441134847047E-3</v>
      </c>
      <c r="CG50" s="2">
        <v>1.6947501812074328E-2</v>
      </c>
      <c r="CH50" s="2">
        <v>1.1170285809981122E-2</v>
      </c>
      <c r="CI50" s="2">
        <v>1.2847071177458563E-2</v>
      </c>
      <c r="CJ50" s="2">
        <v>1.2851273627803084E-2</v>
      </c>
      <c r="CK50" s="2">
        <v>1.1869736222538497E-2</v>
      </c>
      <c r="CL50" s="2">
        <v>1.0926664959269189E-2</v>
      </c>
      <c r="CM50" s="2">
        <v>1.07775884037641E-2</v>
      </c>
      <c r="CN50" s="2">
        <v>1.0577221013787809E-2</v>
      </c>
      <c r="CO50" s="2">
        <v>1.119781993725232E-2</v>
      </c>
      <c r="CP50" s="2">
        <v>1.1736608208388838E-2</v>
      </c>
      <c r="CQ50" s="2">
        <v>1.3071803100926788E-2</v>
      </c>
      <c r="CR50" s="2">
        <v>1.0543830865928052E-2</v>
      </c>
      <c r="CS50" s="2">
        <v>1.4233783622363431E-2</v>
      </c>
      <c r="CT50" s="2">
        <v>1.0747967801589313E-2</v>
      </c>
      <c r="CU50" s="2">
        <v>1.2513493573155475E-2</v>
      </c>
      <c r="CV50" s="2">
        <v>1.2346795495594816E-2</v>
      </c>
      <c r="CW50" s="2">
        <v>1.0859841071619395E-2</v>
      </c>
      <c r="CX50" s="2">
        <v>1.2186950750257762E-2</v>
      </c>
      <c r="CY50" s="2">
        <v>1.3298948286954205E-2</v>
      </c>
      <c r="CZ50" s="2">
        <v>1.2529777604600237E-2</v>
      </c>
      <c r="DA50" s="2">
        <v>1.2116240244583151E-2</v>
      </c>
      <c r="DB50" s="2">
        <v>9.0269896828650623E-3</v>
      </c>
      <c r="DC50" s="2">
        <v>1.0828365878341626E-2</v>
      </c>
      <c r="DD50" s="2">
        <v>1.0357349166890031E-2</v>
      </c>
      <c r="DE50" s="2">
        <v>9.2601746646382137E-3</v>
      </c>
      <c r="DF50" s="2">
        <v>8.1860305690271418E-3</v>
      </c>
      <c r="DG50" s="2">
        <v>7.874550472525315E-3</v>
      </c>
      <c r="DH50" s="2">
        <v>5.9271723493627511E-3</v>
      </c>
    </row>
    <row r="51" spans="1:112" x14ac:dyDescent="0.2">
      <c r="A51" s="169" t="s">
        <v>226</v>
      </c>
      <c r="B51" s="3" t="s">
        <v>176</v>
      </c>
      <c r="C51" s="2">
        <v>72.822832000000005</v>
      </c>
      <c r="D51" s="2">
        <v>-50.138005</v>
      </c>
      <c r="E51" s="174">
        <v>8534.3387000000002</v>
      </c>
      <c r="F51" s="2">
        <v>38.855499999999999</v>
      </c>
      <c r="H51" s="144">
        <f t="shared" si="0"/>
        <v>0.21066631225599999</v>
      </c>
      <c r="I51" s="174" t="s">
        <v>334</v>
      </c>
      <c r="J51" s="174" t="s">
        <v>275</v>
      </c>
      <c r="K51" s="190">
        <v>2.9786000000000001</v>
      </c>
      <c r="L51" s="235">
        <v>0.458984</v>
      </c>
      <c r="M51" s="189">
        <v>3.7432105615800335E-2</v>
      </c>
      <c r="N51" s="17">
        <v>1.271333333333333</v>
      </c>
      <c r="O51" s="7"/>
      <c r="P51" s="2">
        <v>3.0888081999999999</v>
      </c>
      <c r="Q51" s="2">
        <v>3.0888081999999999</v>
      </c>
      <c r="R51" s="2">
        <v>3.0888081999999999</v>
      </c>
      <c r="S51" s="2">
        <v>3.0888081999999999</v>
      </c>
      <c r="T51" s="2">
        <v>3.0888081999999999</v>
      </c>
      <c r="U51" s="2">
        <v>3.0888081999999999</v>
      </c>
      <c r="V51" s="2">
        <v>3.0888081999999999</v>
      </c>
      <c r="W51" s="2">
        <v>3.0888081999999999</v>
      </c>
      <c r="X51" s="2">
        <v>3.0888081999999999</v>
      </c>
      <c r="Y51" s="2">
        <v>3.0888081999999999</v>
      </c>
      <c r="Z51" s="2">
        <v>3.0888081999999999</v>
      </c>
      <c r="AA51" s="2">
        <v>3.0888081999999999</v>
      </c>
      <c r="AB51" s="2">
        <v>3.0888081999999999</v>
      </c>
      <c r="AC51" s="2">
        <v>3.0888081999999999</v>
      </c>
      <c r="AD51" s="2">
        <v>2.9786000000000001</v>
      </c>
      <c r="AE51" s="2">
        <v>2.9964716</v>
      </c>
      <c r="AF51" s="2">
        <v>3.0557844617999996</v>
      </c>
      <c r="AG51" s="2">
        <v>2.9192513950000003</v>
      </c>
      <c r="AH51" s="2">
        <v>3.0670525056000004</v>
      </c>
      <c r="AI51" s="2">
        <v>2.9281723020000001</v>
      </c>
      <c r="AJ51" s="2">
        <v>2.7870045335999998</v>
      </c>
      <c r="AK51" s="2">
        <v>2.8371016070000001</v>
      </c>
      <c r="AL51" s="2">
        <v>3.1911588532000001</v>
      </c>
      <c r="AM51" s="2">
        <v>2.9889506349999997</v>
      </c>
      <c r="AN51" s="2">
        <v>2.9944848737999998</v>
      </c>
      <c r="AO51" s="2">
        <v>3.0172026560000003</v>
      </c>
      <c r="AP51" s="2">
        <v>3.0428543591999997</v>
      </c>
      <c r="AQ51" s="2">
        <v>2.6957700156000004</v>
      </c>
      <c r="AR51" s="2">
        <v>2.9983987542000001</v>
      </c>
      <c r="AS51" s="2">
        <v>2.9029554743999997</v>
      </c>
      <c r="AT51" s="2">
        <v>2.8052395228</v>
      </c>
      <c r="AU51" s="2">
        <v>2.8365803520000004</v>
      </c>
      <c r="AV51" s="2">
        <v>2.7878683276</v>
      </c>
      <c r="AW51" s="2">
        <v>2.6966218951999998</v>
      </c>
      <c r="AX51" s="2">
        <v>2.7421289459999998</v>
      </c>
      <c r="AY51" s="2">
        <v>2.7618323849999999</v>
      </c>
      <c r="AZ51" s="2">
        <v>2.770157572</v>
      </c>
      <c r="BA51" s="2">
        <v>2.7220085030000001</v>
      </c>
      <c r="BB51" s="2">
        <v>2.6008539480000001</v>
      </c>
      <c r="BC51" s="2">
        <v>2.8649961960000003</v>
      </c>
      <c r="BD51" s="2">
        <v>2.6487051569999998</v>
      </c>
      <c r="BE51" s="2">
        <v>2.6627194699999999</v>
      </c>
      <c r="BF51" s="2">
        <v>2.6708748768000001</v>
      </c>
      <c r="BG51" s="2">
        <v>2.4768488728000002</v>
      </c>
      <c r="BH51" s="2">
        <v>2.4389640594000004</v>
      </c>
      <c r="BI51" s="2">
        <v>2.4474739196000006</v>
      </c>
      <c r="BJ51" s="2">
        <v>2.2161975439999999</v>
      </c>
      <c r="BN51" s="2">
        <v>3.1165112334957232</v>
      </c>
      <c r="BO51" s="2">
        <v>2.8484506968823107</v>
      </c>
      <c r="BP51" s="2">
        <v>2.5952855372868848</v>
      </c>
      <c r="BQ51" s="2">
        <v>2.354038002888998</v>
      </c>
      <c r="BR51" s="2">
        <v>2.1217308403070527</v>
      </c>
      <c r="BS51" s="2">
        <v>1.904322120371801</v>
      </c>
      <c r="BT51" s="2">
        <v>1.6958577284418643</v>
      </c>
      <c r="BU51" s="2">
        <v>1.4963418967342035</v>
      </c>
      <c r="BV51" s="2">
        <v>1.3087594346706009</v>
      </c>
      <c r="BW51" s="2">
        <v>1.1301463581663018</v>
      </c>
      <c r="BX51" s="2">
        <v>0.96350866198084417</v>
      </c>
      <c r="BY51" s="2">
        <v>0.80891996561807833</v>
      </c>
      <c r="BZ51" s="2">
        <v>0.67551233357323737</v>
      </c>
      <c r="CA51" s="2">
        <v>0.61074080001461395</v>
      </c>
      <c r="CB51" s="2">
        <v>0.5301063356247645</v>
      </c>
      <c r="CC51" s="2">
        <v>0.53010006820898192</v>
      </c>
      <c r="CD51" s="2">
        <v>0.54200391926573821</v>
      </c>
      <c r="CE51" s="2">
        <v>0.52335201866998093</v>
      </c>
      <c r="CF51" s="2">
        <v>0.58609062079916163</v>
      </c>
      <c r="CG51" s="2">
        <v>0.58455948818064751</v>
      </c>
      <c r="CH51" s="2">
        <v>0.52200388641188999</v>
      </c>
      <c r="CI51" s="2">
        <v>0.53532561366394349</v>
      </c>
      <c r="CJ51" s="2">
        <v>0.62720895730925241</v>
      </c>
      <c r="CK51" s="2">
        <v>0.57259124143486717</v>
      </c>
      <c r="CL51" s="2">
        <v>0.57608225391932977</v>
      </c>
      <c r="CM51" s="2">
        <v>0.6020353217712191</v>
      </c>
      <c r="CN51" s="2">
        <v>0.58588548082247094</v>
      </c>
      <c r="CO51" s="2">
        <v>0.52599544904073825</v>
      </c>
      <c r="CP51" s="2">
        <v>0.54773556365411524</v>
      </c>
      <c r="CQ51" s="2">
        <v>0.52987098326238069</v>
      </c>
      <c r="CR51" s="2">
        <v>0.51723355702677432</v>
      </c>
      <c r="CS51" s="2">
        <v>0.54134080481437374</v>
      </c>
      <c r="CT51" s="2">
        <v>0.51422018548264103</v>
      </c>
      <c r="CU51" s="2">
        <v>0.49984354998236519</v>
      </c>
      <c r="CV51" s="2">
        <v>0.50952105811813431</v>
      </c>
      <c r="CW51" s="2">
        <v>0.51508553537073742</v>
      </c>
      <c r="CX51" s="2">
        <v>0.51621731951441729</v>
      </c>
      <c r="CY51" s="2">
        <v>0.50311213879167715</v>
      </c>
      <c r="CZ51" s="2">
        <v>0.47865621022460647</v>
      </c>
      <c r="DA51" s="2">
        <v>0.53050712321667803</v>
      </c>
      <c r="DB51" s="2">
        <v>0.48882253585001095</v>
      </c>
      <c r="DC51" s="2">
        <v>0.51789857896519687</v>
      </c>
      <c r="DD51" s="2">
        <v>0.49162270546368358</v>
      </c>
      <c r="DE51" s="2">
        <v>0.45268948822050442</v>
      </c>
      <c r="DF51" s="2">
        <v>0.44632312496303439</v>
      </c>
      <c r="DG51" s="2">
        <v>0.44690829053670172</v>
      </c>
      <c r="DH51" s="2">
        <v>0.40460188663259578</v>
      </c>
    </row>
    <row r="52" spans="1:112" x14ac:dyDescent="0.2">
      <c r="A52" s="169" t="s">
        <v>225</v>
      </c>
      <c r="B52" s="3" t="s">
        <v>176</v>
      </c>
      <c r="C52" s="2">
        <v>72.977901000000003</v>
      </c>
      <c r="D52" s="2">
        <v>-50.156818000000001</v>
      </c>
      <c r="E52" s="174">
        <v>16926.448</v>
      </c>
      <c r="F52" s="2">
        <v>96.403400000000005</v>
      </c>
      <c r="H52" s="144">
        <f t="shared" si="0"/>
        <v>0.100075424409</v>
      </c>
      <c r="I52" s="174" t="s">
        <v>334</v>
      </c>
      <c r="J52" s="174" t="s">
        <v>275</v>
      </c>
      <c r="K52" s="190">
        <v>4.8402000000000003</v>
      </c>
      <c r="L52" s="235">
        <v>0.31634699999999999</v>
      </c>
      <c r="M52" s="189">
        <v>5.3446576402808199E-2</v>
      </c>
      <c r="N52" s="17">
        <v>3.6656666666666671</v>
      </c>
      <c r="O52" s="7"/>
      <c r="P52" s="2">
        <v>4.8402000000000003</v>
      </c>
      <c r="Q52" s="2">
        <v>4.8402000000000003</v>
      </c>
      <c r="R52" s="2">
        <v>4.8402000000000003</v>
      </c>
      <c r="S52" s="2">
        <v>4.8402000000000003</v>
      </c>
      <c r="T52" s="2">
        <v>4.8402000000000003</v>
      </c>
      <c r="U52" s="2">
        <v>4.8402000000000003</v>
      </c>
      <c r="V52" s="2">
        <v>4.8402000000000003</v>
      </c>
      <c r="W52" s="2">
        <v>4.8402000000000003</v>
      </c>
      <c r="X52" s="2">
        <v>4.8402000000000003</v>
      </c>
      <c r="Y52" s="2">
        <v>4.8402000000000003</v>
      </c>
      <c r="Z52" s="2">
        <v>4.8402000000000003</v>
      </c>
      <c r="AA52" s="2">
        <v>4.8402000000000003</v>
      </c>
      <c r="AB52" s="2">
        <v>4.8402000000000003</v>
      </c>
      <c r="AC52" s="2">
        <v>4.8402000000000003</v>
      </c>
      <c r="AD52" s="2">
        <v>4.8982824000000003</v>
      </c>
      <c r="AE52" s="2">
        <v>4.6853135999999997</v>
      </c>
      <c r="AF52" s="2">
        <v>4.580015049</v>
      </c>
      <c r="AG52" s="2">
        <v>4.6959620399999995</v>
      </c>
      <c r="AH52" s="2">
        <v>4.6197192096000004</v>
      </c>
      <c r="AI52" s="2">
        <v>4.4823349727999995</v>
      </c>
      <c r="AJ52" s="2">
        <v>4.0721183424000005</v>
      </c>
      <c r="AK52" s="2">
        <v>4.0230580751999998</v>
      </c>
      <c r="AL52" s="2">
        <v>4.3530145092000003</v>
      </c>
      <c r="AM52" s="2">
        <v>4.0513974462000002</v>
      </c>
      <c r="AN52" s="2">
        <v>4.2337132596</v>
      </c>
      <c r="AO52" s="2">
        <v>4.2023778048000002</v>
      </c>
      <c r="AP52" s="2">
        <v>4.1711391539999996</v>
      </c>
      <c r="AQ52" s="2">
        <v>4.2220677384000007</v>
      </c>
      <c r="AR52" s="2">
        <v>4.1316286014000001</v>
      </c>
      <c r="AS52" s="2">
        <v>4.0644708264000009</v>
      </c>
      <c r="AT52" s="2">
        <v>4.1997447360000004</v>
      </c>
      <c r="AU52" s="2">
        <v>4.1503117734000012</v>
      </c>
      <c r="AV52" s="2">
        <v>4.1056125264000007</v>
      </c>
      <c r="AW52" s="2">
        <v>4.0965081102000003</v>
      </c>
      <c r="AX52" s="2">
        <v>3.9773859480000007</v>
      </c>
      <c r="AY52" s="2">
        <v>4.1609069712000002</v>
      </c>
      <c r="AZ52" s="2">
        <v>4.0728540528000012</v>
      </c>
      <c r="BA52" s="2">
        <v>4.2622317179999998</v>
      </c>
      <c r="BB52" s="2">
        <v>4.5482052546</v>
      </c>
      <c r="BC52" s="2">
        <v>5.0959755288000004</v>
      </c>
      <c r="BD52" s="2">
        <v>5.4160240734</v>
      </c>
      <c r="BE52" s="2">
        <v>5.5036655748000003</v>
      </c>
      <c r="BF52" s="2">
        <v>5.8279880159999999</v>
      </c>
      <c r="BG52" s="2">
        <v>6.1043150340000008</v>
      </c>
      <c r="BH52" s="2">
        <v>6.4852871759999999</v>
      </c>
      <c r="BI52" s="2">
        <v>6.9101502516000002</v>
      </c>
      <c r="BJ52" s="2">
        <v>6.8685729336000003</v>
      </c>
      <c r="BN52" s="2">
        <v>4.6041732040613654</v>
      </c>
      <c r="BO52" s="2">
        <v>4.1685621279549734</v>
      </c>
      <c r="BP52" s="2">
        <v>3.7571532766555436</v>
      </c>
      <c r="BQ52" s="2">
        <v>3.360266824803964</v>
      </c>
      <c r="BR52" s="2">
        <v>2.9875834570003228</v>
      </c>
      <c r="BS52" s="2">
        <v>2.6294238730507455</v>
      </c>
      <c r="BT52" s="2">
        <v>2.2906293462489531</v>
      </c>
      <c r="BU52" s="2">
        <v>1.9663620722098196</v>
      </c>
      <c r="BV52" s="2">
        <v>1.6614655241245506</v>
      </c>
      <c r="BW52" s="2">
        <v>1.3662681728887058</v>
      </c>
      <c r="BX52" s="2">
        <v>1.0904658043251185</v>
      </c>
      <c r="BY52" s="2">
        <v>0.82926757938676843</v>
      </c>
      <c r="BZ52" s="2">
        <v>0.59253642607440482</v>
      </c>
      <c r="CA52" s="2">
        <v>0.44360979563916186</v>
      </c>
      <c r="CB52" s="2">
        <v>0.45221062715231719</v>
      </c>
      <c r="CC52" s="2">
        <v>0.43814756605655591</v>
      </c>
      <c r="CD52" s="2">
        <v>0.4210813752885848</v>
      </c>
      <c r="CE52" s="2">
        <v>0.43760061450790877</v>
      </c>
      <c r="CF52" s="2">
        <v>0.4320658392346467</v>
      </c>
      <c r="CG52" s="2">
        <v>0.41301487119579611</v>
      </c>
      <c r="CH52" s="2">
        <v>0.36212178274685708</v>
      </c>
      <c r="CI52" s="2">
        <v>0.35841998951593329</v>
      </c>
      <c r="CJ52" s="2">
        <v>0.39355465719382132</v>
      </c>
      <c r="CK52" s="2">
        <v>0.35939249621809488</v>
      </c>
      <c r="CL52" s="2">
        <v>0.38926356773462112</v>
      </c>
      <c r="CM52" s="2">
        <v>0.43214946021317718</v>
      </c>
      <c r="CN52" s="2">
        <v>0.37054674885629402</v>
      </c>
      <c r="CO52" s="2">
        <v>0.37345054705505099</v>
      </c>
      <c r="CP52" s="2">
        <v>0.38476722586083695</v>
      </c>
      <c r="CQ52" s="2">
        <v>0.37975049428219837</v>
      </c>
      <c r="CR52" s="2">
        <v>0.39265603020754192</v>
      </c>
      <c r="CS52" s="2">
        <v>0.43293115168875662</v>
      </c>
      <c r="CT52" s="2">
        <v>0.38523311495357337</v>
      </c>
      <c r="CU52" s="2">
        <v>0.37535397198068404</v>
      </c>
      <c r="CV52" s="2">
        <v>0.3669165392589982</v>
      </c>
      <c r="CW52" s="2">
        <v>0.38281339163181027</v>
      </c>
      <c r="CX52" s="2">
        <v>0.37225833206700132</v>
      </c>
      <c r="CY52" s="2">
        <v>0.38850639949772581</v>
      </c>
      <c r="CZ52" s="2">
        <v>0.42376463690900668</v>
      </c>
      <c r="DA52" s="2">
        <v>0.48460033345520642</v>
      </c>
      <c r="DB52" s="2">
        <v>0.50916918422910984</v>
      </c>
      <c r="DC52" s="2">
        <v>0.5141517241738619</v>
      </c>
      <c r="DD52" s="2">
        <v>0.54738473967974266</v>
      </c>
      <c r="DE52" s="2">
        <v>0.5853687334954516</v>
      </c>
      <c r="DF52" s="2">
        <v>0.61368168768633136</v>
      </c>
      <c r="DG52" s="2">
        <v>0.65277577890588767</v>
      </c>
      <c r="DH52" s="2">
        <v>0.65929844563396189</v>
      </c>
    </row>
    <row r="53" spans="1:112" x14ac:dyDescent="0.2">
      <c r="A53" s="169" t="s">
        <v>69</v>
      </c>
      <c r="B53" s="3" t="s">
        <v>176</v>
      </c>
      <c r="C53" s="2">
        <v>73.169135999999995</v>
      </c>
      <c r="D53" s="2">
        <v>-51.436991999999996</v>
      </c>
      <c r="E53" s="174">
        <v>21432.655999999999</v>
      </c>
      <c r="F53" s="2">
        <v>127.18300000000001</v>
      </c>
      <c r="H53" s="144">
        <f t="shared" si="0"/>
        <v>0.10569521166400001</v>
      </c>
      <c r="I53" s="174" t="s">
        <v>334</v>
      </c>
      <c r="J53" s="174" t="s">
        <v>274</v>
      </c>
      <c r="K53" s="190">
        <v>5.8742999999999999</v>
      </c>
      <c r="L53" s="235">
        <v>0.32510800000000001</v>
      </c>
      <c r="M53" s="189">
        <v>7.4403206375837916E-2</v>
      </c>
      <c r="N53" s="17">
        <v>4.543333333333333</v>
      </c>
      <c r="O53" s="7"/>
      <c r="P53" s="2">
        <v>5.1870069000000001</v>
      </c>
      <c r="Q53" s="2">
        <v>5.1870069000000001</v>
      </c>
      <c r="R53" s="2">
        <v>5.1870069000000001</v>
      </c>
      <c r="S53" s="2">
        <v>5.1870069000000001</v>
      </c>
      <c r="T53" s="2">
        <v>5.1870069000000001</v>
      </c>
      <c r="U53" s="2">
        <v>5.1870069000000001</v>
      </c>
      <c r="V53" s="2">
        <v>5.1870069000000001</v>
      </c>
      <c r="W53" s="2">
        <v>5.1870069000000001</v>
      </c>
      <c r="X53" s="2">
        <v>5.1870069000000001</v>
      </c>
      <c r="Y53" s="2">
        <v>5.1870069000000001</v>
      </c>
      <c r="Z53" s="2">
        <v>5.1870069000000001</v>
      </c>
      <c r="AA53" s="2">
        <v>5.1870069000000001</v>
      </c>
      <c r="AB53" s="2">
        <v>5.1870069000000001</v>
      </c>
      <c r="AC53" s="2">
        <v>5.1870069000000001</v>
      </c>
      <c r="AD53" s="2">
        <v>5.8742999999999999</v>
      </c>
      <c r="AE53" s="2">
        <v>5.6510765999999997</v>
      </c>
      <c r="AF53" s="2">
        <v>5.4193942079999999</v>
      </c>
      <c r="AG53" s="2">
        <v>5.5315933379999995</v>
      </c>
      <c r="AH53" s="2">
        <v>4.826659715099999</v>
      </c>
      <c r="AI53" s="2">
        <v>4.9863643091999998</v>
      </c>
      <c r="AJ53" s="2">
        <v>5.2161669251999996</v>
      </c>
      <c r="AK53" s="2">
        <v>5.1501515417999997</v>
      </c>
      <c r="AL53" s="2">
        <v>5.2014341807999998</v>
      </c>
      <c r="AM53" s="2">
        <v>4.8543922853999995</v>
      </c>
      <c r="AN53" s="2">
        <v>4.3751786400000006</v>
      </c>
      <c r="AO53" s="2">
        <v>4.6520578961999997</v>
      </c>
      <c r="AP53" s="2">
        <v>4.9181108175000006</v>
      </c>
      <c r="AQ53" s="2">
        <v>4.5714155058000001</v>
      </c>
      <c r="AR53" s="2">
        <v>5.1864194700000006</v>
      </c>
      <c r="AS53" s="2">
        <v>5.0355204515999992</v>
      </c>
      <c r="AT53" s="2">
        <v>5.260388655599999</v>
      </c>
      <c r="AU53" s="2">
        <v>5.4196526772000002</v>
      </c>
      <c r="AV53" s="2">
        <v>5.5744052364000005</v>
      </c>
      <c r="AW53" s="2">
        <v>5.9732290862999999</v>
      </c>
      <c r="AX53" s="2">
        <v>6.6643346069999998</v>
      </c>
      <c r="AY53" s="2">
        <v>8.2302820037999993</v>
      </c>
      <c r="AZ53" s="2">
        <v>9.9359320031999996</v>
      </c>
      <c r="BA53" s="2">
        <v>9.2783981069999992</v>
      </c>
      <c r="BB53" s="2">
        <v>9.3338280017999988</v>
      </c>
      <c r="BC53" s="2">
        <v>10.511989358399999</v>
      </c>
      <c r="BD53" s="2">
        <v>10.632177536400002</v>
      </c>
      <c r="BE53" s="2">
        <v>10.287074160000001</v>
      </c>
      <c r="BF53" s="2">
        <v>10.054075924800001</v>
      </c>
      <c r="BG53" s="2">
        <v>10.0198170072</v>
      </c>
      <c r="BH53" s="2">
        <v>9.6742378124999995</v>
      </c>
      <c r="BI53" s="2">
        <v>9.4224006972000005</v>
      </c>
      <c r="BJ53" s="2">
        <v>9.2229388406999995</v>
      </c>
      <c r="BN53" s="2">
        <v>5.4912216120708051</v>
      </c>
      <c r="BO53" s="2">
        <v>4.9625356642781027</v>
      </c>
      <c r="BP53" s="2">
        <v>4.463221402622735</v>
      </c>
      <c r="BQ53" s="2">
        <v>3.9874045936298264</v>
      </c>
      <c r="BR53" s="2">
        <v>3.5292110429802976</v>
      </c>
      <c r="BS53" s="2">
        <v>3.0945151554079136</v>
      </c>
      <c r="BT53" s="2">
        <v>2.6833171148656612</v>
      </c>
      <c r="BU53" s="2">
        <v>2.2897429855056237</v>
      </c>
      <c r="BV53" s="2">
        <v>1.919667564974771</v>
      </c>
      <c r="BW53" s="2">
        <v>1.5613436021077387</v>
      </c>
      <c r="BX53" s="2">
        <v>1.226522037625541</v>
      </c>
      <c r="BY53" s="2">
        <v>0.9152096600939208</v>
      </c>
      <c r="BZ53" s="2">
        <v>0.62743403670194331</v>
      </c>
      <c r="CA53" s="2">
        <v>0.45722128996332889</v>
      </c>
      <c r="CB53" s="2">
        <v>0.44841835296049998</v>
      </c>
      <c r="CC53" s="2">
        <v>0.43604784596076268</v>
      </c>
      <c r="CD53" s="2">
        <v>0.41642813454791483</v>
      </c>
      <c r="CE53" s="2">
        <v>0.4333622415371523</v>
      </c>
      <c r="CF53" s="2">
        <v>0.47923017772421672</v>
      </c>
      <c r="CG53" s="2">
        <v>0.41813650087945042</v>
      </c>
      <c r="CH53" s="2">
        <v>0.42969896583685474</v>
      </c>
      <c r="CI53" s="2">
        <v>0.45857453047192198</v>
      </c>
      <c r="CJ53" s="2">
        <v>0.3990099802882785</v>
      </c>
      <c r="CK53" s="2">
        <v>0.39531756112854666</v>
      </c>
      <c r="CL53" s="2">
        <v>0.57545546109755608</v>
      </c>
      <c r="CM53" s="2">
        <v>0.61500491451923767</v>
      </c>
      <c r="CN53" s="2">
        <v>0.3957706139932331</v>
      </c>
      <c r="CO53" s="2">
        <v>0.37548742831008208</v>
      </c>
      <c r="CP53" s="2">
        <v>0.41390522021212578</v>
      </c>
      <c r="CQ53" s="2">
        <v>0.39398673592266942</v>
      </c>
      <c r="CR53" s="2">
        <v>0.41577645100728744</v>
      </c>
      <c r="CS53" s="2">
        <v>0.48012872273013629</v>
      </c>
      <c r="CT53" s="2">
        <v>0.48197464375736521</v>
      </c>
      <c r="CU53" s="2">
        <v>0.54285526460622746</v>
      </c>
      <c r="CV53" s="2">
        <v>0.58417781721003714</v>
      </c>
      <c r="CW53" s="2">
        <v>0.72277448302969249</v>
      </c>
      <c r="CX53" s="2">
        <v>0.88485402764517529</v>
      </c>
      <c r="CY53" s="2">
        <v>0.84972137028763051</v>
      </c>
      <c r="CZ53" s="2">
        <v>0.84475070176399925</v>
      </c>
      <c r="DA53" s="2">
        <v>0.96504076646999515</v>
      </c>
      <c r="DB53" s="2">
        <v>0.96031189253606875</v>
      </c>
      <c r="DC53" s="2">
        <v>0.89659488679394816</v>
      </c>
      <c r="DD53" s="2">
        <v>1.0791195644662139</v>
      </c>
      <c r="DE53" s="2">
        <v>0.9534783564368261</v>
      </c>
      <c r="DF53" s="2">
        <v>0.90856477686067549</v>
      </c>
      <c r="DG53" s="2">
        <v>0.87633247825045824</v>
      </c>
      <c r="DH53" s="2">
        <v>0.87523322594097674</v>
      </c>
    </row>
    <row r="54" spans="1:112" x14ac:dyDescent="0.2">
      <c r="A54" s="169" t="s">
        <v>18</v>
      </c>
      <c r="B54" s="3" t="s">
        <v>176</v>
      </c>
      <c r="C54" s="2">
        <v>73.449431000000004</v>
      </c>
      <c r="D54" s="2">
        <v>-50.002087000000003</v>
      </c>
      <c r="E54" s="174">
        <v>5952.6974</v>
      </c>
      <c r="F54" s="2">
        <v>32.612400000000001</v>
      </c>
      <c r="H54" s="144">
        <f t="shared" si="0"/>
        <v>3.5362426400999999E-2</v>
      </c>
      <c r="I54" s="174" t="s">
        <v>334</v>
      </c>
      <c r="J54" s="174" t="s">
        <v>275</v>
      </c>
      <c r="K54" s="190">
        <v>1.4003000000000001</v>
      </c>
      <c r="L54" s="235">
        <v>0.18804899999999999</v>
      </c>
      <c r="M54" s="189">
        <v>3.1167020804445472E-2</v>
      </c>
      <c r="N54" s="17">
        <v>0.84133333333333327</v>
      </c>
      <c r="O54" s="7"/>
      <c r="P54" s="2">
        <v>1.4003000000000001</v>
      </c>
      <c r="Q54" s="2">
        <v>1.4003000000000001</v>
      </c>
      <c r="R54" s="2">
        <v>1.4003000000000001</v>
      </c>
      <c r="S54" s="2">
        <v>1.4003000000000001</v>
      </c>
      <c r="T54" s="2">
        <v>1.4003000000000001</v>
      </c>
      <c r="U54" s="2">
        <v>1.4003000000000001</v>
      </c>
      <c r="V54" s="2">
        <v>1.4003000000000001</v>
      </c>
      <c r="W54" s="2">
        <v>1.4003000000000001</v>
      </c>
      <c r="X54" s="2">
        <v>1.4003000000000001</v>
      </c>
      <c r="Y54" s="2">
        <v>1.4003000000000001</v>
      </c>
      <c r="Z54" s="2">
        <v>1.4003000000000001</v>
      </c>
      <c r="AA54" s="2">
        <v>1.4003000000000001</v>
      </c>
      <c r="AB54" s="2">
        <v>1.4003000000000001</v>
      </c>
      <c r="AC54" s="2">
        <v>1.4003000000000001</v>
      </c>
      <c r="AD54" s="2">
        <v>1.3204829</v>
      </c>
      <c r="AE54" s="2">
        <v>1.3890976000000002</v>
      </c>
      <c r="AF54" s="2">
        <v>1.2266628000000002</v>
      </c>
      <c r="AG54" s="2">
        <v>0.79817099999999996</v>
      </c>
      <c r="AH54" s="2">
        <v>1.0558262</v>
      </c>
      <c r="AI54" s="2">
        <v>0.9620061000000002</v>
      </c>
      <c r="AJ54" s="2">
        <v>1.3247580159000001</v>
      </c>
      <c r="AK54" s="2">
        <v>1.3751184051000001</v>
      </c>
      <c r="AL54" s="2">
        <v>1.2520152315000002</v>
      </c>
      <c r="AM54" s="2">
        <v>1.2562119306000001</v>
      </c>
      <c r="AN54" s="2">
        <v>1.0463769756000001</v>
      </c>
      <c r="AO54" s="2">
        <v>1.203053742</v>
      </c>
      <c r="AP54" s="2">
        <v>1.3597305084</v>
      </c>
      <c r="AQ54" s="2">
        <v>1.2072504411</v>
      </c>
      <c r="AR54" s="2">
        <v>1.2884944468000001</v>
      </c>
      <c r="AS54" s="2">
        <v>1.2200169762000002</v>
      </c>
      <c r="AT54" s="2">
        <v>1.201849484</v>
      </c>
      <c r="AU54" s="2">
        <v>1.124987017</v>
      </c>
      <c r="AV54" s="2">
        <v>1.0495220493999999</v>
      </c>
      <c r="AW54" s="2">
        <v>1.069087041</v>
      </c>
      <c r="AX54" s="2">
        <v>0.69735220060000003</v>
      </c>
      <c r="AY54" s="2">
        <v>1.0117895656</v>
      </c>
      <c r="AZ54" s="2">
        <v>1.0512626223000001</v>
      </c>
      <c r="BA54" s="2">
        <v>1.0694119106</v>
      </c>
      <c r="BB54" s="2">
        <v>0.95632788350000009</v>
      </c>
      <c r="BC54" s="2">
        <v>1.1475934602</v>
      </c>
      <c r="BD54" s="2">
        <v>1.0931455953</v>
      </c>
      <c r="BE54" s="2">
        <v>0.78739989239999997</v>
      </c>
      <c r="BF54" s="2">
        <v>0.90746441500000008</v>
      </c>
      <c r="BG54" s="2">
        <v>0.84184775729999994</v>
      </c>
      <c r="BH54" s="2">
        <v>0.87168675000000007</v>
      </c>
      <c r="BI54" s="2">
        <v>0.90146412949999999</v>
      </c>
      <c r="BJ54" s="2">
        <v>0.74820129450000006</v>
      </c>
      <c r="BN54" s="2">
        <v>1.4274815367939282</v>
      </c>
      <c r="BO54" s="2">
        <v>1.302866017567839</v>
      </c>
      <c r="BP54" s="2">
        <v>1.1824536801990457</v>
      </c>
      <c r="BQ54" s="2">
        <v>1.0690454205864179</v>
      </c>
      <c r="BR54" s="2">
        <v>0.95984191486443438</v>
      </c>
      <c r="BS54" s="2">
        <v>0.8576445011956273</v>
      </c>
      <c r="BT54" s="2">
        <v>0.75825541798736729</v>
      </c>
      <c r="BU54" s="2">
        <v>0.66587755441979191</v>
      </c>
      <c r="BV54" s="2">
        <v>0.57631801693503826</v>
      </c>
      <c r="BW54" s="2">
        <v>0.49238771473201776</v>
      </c>
      <c r="BX54" s="2">
        <v>0.41271430089507705</v>
      </c>
      <c r="BY54" s="2">
        <v>0.33876728602013878</v>
      </c>
      <c r="BZ54" s="2">
        <v>0.27219951870000869</v>
      </c>
      <c r="CA54" s="2">
        <v>0.2355400885413807</v>
      </c>
      <c r="CB54" s="2">
        <v>0.22461466643883032</v>
      </c>
      <c r="CC54" s="2">
        <v>0.24472555883799085</v>
      </c>
      <c r="CD54" s="2">
        <v>0.20911549147139413</v>
      </c>
      <c r="CE54" s="2">
        <v>0.14121544306995421</v>
      </c>
      <c r="CF54" s="2">
        <v>0.21318112940481143</v>
      </c>
      <c r="CG54" s="2">
        <v>0.17437321792707614</v>
      </c>
      <c r="CH54" s="2">
        <v>0.26051701741320665</v>
      </c>
      <c r="CI54" s="2">
        <v>0.26321402597461707</v>
      </c>
      <c r="CJ54" s="2">
        <v>0.23009106157476705</v>
      </c>
      <c r="CK54" s="2">
        <v>0.25400191399424993</v>
      </c>
      <c r="CL54" s="2">
        <v>0.19260888856607411</v>
      </c>
      <c r="CM54" s="2">
        <v>0.22480844724678323</v>
      </c>
      <c r="CN54" s="2">
        <v>0.25701436751799445</v>
      </c>
      <c r="CO54" s="2">
        <v>0.2240113610980459</v>
      </c>
      <c r="CP54" s="2">
        <v>0.23771486243229811</v>
      </c>
      <c r="CQ54" s="2">
        <v>0.22432471560330591</v>
      </c>
      <c r="CR54" s="2">
        <v>0.22869033302780159</v>
      </c>
      <c r="CS54" s="2">
        <v>0.22652982141484868</v>
      </c>
      <c r="CT54" s="2">
        <v>0.21357085163821554</v>
      </c>
      <c r="CU54" s="2">
        <v>0.21345962782040945</v>
      </c>
      <c r="CV54" s="2">
        <v>0.14252564857887651</v>
      </c>
      <c r="CW54" s="2">
        <v>0.18513797560222653</v>
      </c>
      <c r="CX54" s="2">
        <v>0.18910397651589775</v>
      </c>
      <c r="CY54" s="2">
        <v>0.19157411233838242</v>
      </c>
      <c r="CZ54" s="2">
        <v>0.16941849087045499</v>
      </c>
      <c r="DA54" s="2">
        <v>0.20222387115900692</v>
      </c>
      <c r="DB54" s="2">
        <v>0.19345562935227251</v>
      </c>
      <c r="DC54" s="2">
        <v>0.15054285720006871</v>
      </c>
      <c r="DD54" s="2">
        <v>0.16276428236443211</v>
      </c>
      <c r="DE54" s="2">
        <v>0.14573931949905264</v>
      </c>
      <c r="DF54" s="2">
        <v>0.15112297159167157</v>
      </c>
      <c r="DG54" s="2">
        <v>0.15668601267930976</v>
      </c>
      <c r="DH54" s="2">
        <v>0.13156482953993492</v>
      </c>
    </row>
    <row r="55" spans="1:112" x14ac:dyDescent="0.2">
      <c r="A55" s="169" t="s">
        <v>19</v>
      </c>
      <c r="B55" s="3" t="s">
        <v>176</v>
      </c>
      <c r="C55" s="2">
        <v>73.600036000000003</v>
      </c>
      <c r="D55" s="2">
        <v>-50.373348</v>
      </c>
      <c r="E55" s="174">
        <v>13841.717000000001</v>
      </c>
      <c r="F55" s="2">
        <v>73.316900000000004</v>
      </c>
      <c r="H55" s="144">
        <f t="shared" si="0"/>
        <v>2.7352528996000002E-2</v>
      </c>
      <c r="I55" s="174" t="s">
        <v>334</v>
      </c>
      <c r="J55" s="174" t="s">
        <v>275</v>
      </c>
      <c r="K55" s="190">
        <v>3.7281</v>
      </c>
      <c r="L55" s="235">
        <v>0.16538600000000001</v>
      </c>
      <c r="M55" s="189">
        <v>5.574119017563256E-2</v>
      </c>
      <c r="N55" s="17">
        <v>2.8836666666666662</v>
      </c>
      <c r="O55" s="7"/>
      <c r="P55" s="2">
        <v>3.7281</v>
      </c>
      <c r="Q55" s="2">
        <v>3.7281</v>
      </c>
      <c r="R55" s="2">
        <v>3.7281</v>
      </c>
      <c r="S55" s="2">
        <v>3.7281</v>
      </c>
      <c r="T55" s="2">
        <v>3.7281</v>
      </c>
      <c r="U55" s="2">
        <v>3.7281</v>
      </c>
      <c r="V55" s="2">
        <v>3.7281</v>
      </c>
      <c r="W55" s="2">
        <v>3.7281</v>
      </c>
      <c r="X55" s="2">
        <v>3.7281</v>
      </c>
      <c r="Y55" s="2">
        <v>3.7281</v>
      </c>
      <c r="Z55" s="2">
        <v>3.7281</v>
      </c>
      <c r="AA55" s="2">
        <v>3.7281</v>
      </c>
      <c r="AB55" s="2">
        <v>3.7281</v>
      </c>
      <c r="AC55" s="2">
        <v>3.7281</v>
      </c>
      <c r="AD55" s="2">
        <v>3.8585834999999995</v>
      </c>
      <c r="AE55" s="2">
        <v>3.7541966999999996</v>
      </c>
      <c r="AF55" s="2">
        <v>4.0402873658999994</v>
      </c>
      <c r="AG55" s="2">
        <v>4.428349023</v>
      </c>
      <c r="AH55" s="2">
        <v>4.1415872991000002</v>
      </c>
      <c r="AI55" s="2">
        <v>3.9890819123999997</v>
      </c>
      <c r="AJ55" s="2">
        <v>3.8447708894999995</v>
      </c>
      <c r="AK55" s="2">
        <v>3.7012651361999995</v>
      </c>
      <c r="AL55" s="2">
        <v>3.3906733971</v>
      </c>
      <c r="AM55" s="2">
        <v>3.2893175423999996</v>
      </c>
      <c r="AN55" s="2">
        <v>3.9394012518000006</v>
      </c>
      <c r="AO55" s="2">
        <v>3.8910925320000005</v>
      </c>
      <c r="AP55" s="2">
        <v>3.3815581926</v>
      </c>
      <c r="AQ55" s="2">
        <v>3.4034123147999997</v>
      </c>
      <c r="AR55" s="2">
        <v>3.5791213959000001</v>
      </c>
      <c r="AS55" s="2">
        <v>3.8893850621999997</v>
      </c>
      <c r="AT55" s="2">
        <v>3.752593617</v>
      </c>
      <c r="AU55" s="2">
        <v>3.7691985743999998</v>
      </c>
      <c r="AV55" s="2">
        <v>3.7891625498999995</v>
      </c>
      <c r="AW55" s="2">
        <v>3.4174523393999996</v>
      </c>
      <c r="AX55" s="2">
        <v>3.7511433860999994</v>
      </c>
      <c r="AY55" s="2">
        <v>3.6165552479999996</v>
      </c>
      <c r="AZ55" s="2">
        <v>3.9927615471000002</v>
      </c>
      <c r="BA55" s="2">
        <v>3.9486394835999996</v>
      </c>
      <c r="BB55" s="2">
        <v>4.1442081534000001</v>
      </c>
      <c r="BC55" s="2">
        <v>5.1929748767999993</v>
      </c>
      <c r="BD55" s="2">
        <v>6.6173924124000001</v>
      </c>
      <c r="BE55" s="2">
        <v>4.7495994000000001</v>
      </c>
      <c r="BF55" s="2">
        <v>6.4006183097999996</v>
      </c>
      <c r="BG55" s="2">
        <v>7.7908939055999991</v>
      </c>
      <c r="BH55" s="2">
        <v>7.4348156183999992</v>
      </c>
      <c r="BI55" s="2">
        <v>6.8201115780000006</v>
      </c>
      <c r="BJ55" s="2">
        <v>6.3856537163999993</v>
      </c>
      <c r="BN55" s="2">
        <v>3.4680402540897908</v>
      </c>
      <c r="BO55" s="2">
        <v>3.1325112639730044</v>
      </c>
      <c r="BP55" s="2">
        <v>2.8156227756045835</v>
      </c>
      <c r="BQ55" s="2">
        <v>2.5136466896093959</v>
      </c>
      <c r="BR55" s="2">
        <v>2.2228549069800989</v>
      </c>
      <c r="BS55" s="2">
        <v>1.9469755287004658</v>
      </c>
      <c r="BT55" s="2">
        <v>1.6860085564983904</v>
      </c>
      <c r="BU55" s="2">
        <v>1.4362258937944217</v>
      </c>
      <c r="BV55" s="2">
        <v>1.2013556452631797</v>
      </c>
      <c r="BW55" s="2">
        <v>0.97766972193789858</v>
      </c>
      <c r="BX55" s="2">
        <v>0.76144005071942744</v>
      </c>
      <c r="BY55" s="2">
        <v>0.56385099047777398</v>
      </c>
      <c r="BZ55" s="2">
        <v>0.38117470196065961</v>
      </c>
      <c r="CA55" s="2">
        <v>0.27678914820241152</v>
      </c>
      <c r="CB55" s="2">
        <v>0.29001838406988284</v>
      </c>
      <c r="CC55" s="2">
        <v>0.28539982582807311</v>
      </c>
      <c r="CD55" s="2">
        <v>0.29398312344045374</v>
      </c>
      <c r="CE55" s="2">
        <v>0.32192305681455508</v>
      </c>
      <c r="CF55" s="2">
        <v>0.33471644896254027</v>
      </c>
      <c r="CG55" s="2">
        <v>0.28699422472955738</v>
      </c>
      <c r="CH55" s="2">
        <v>0.31332264709420199</v>
      </c>
      <c r="CI55" s="2">
        <v>0.27724972340421561</v>
      </c>
      <c r="CJ55" s="2">
        <v>0.26316099864638259</v>
      </c>
      <c r="CK55" s="2">
        <v>0.26560697849727266</v>
      </c>
      <c r="CL55" s="2">
        <v>0.30851010338465673</v>
      </c>
      <c r="CM55" s="2">
        <v>0.3457371612153789</v>
      </c>
      <c r="CN55" s="2">
        <v>0.2361360832285746</v>
      </c>
      <c r="CO55" s="2">
        <v>0.28355411961358817</v>
      </c>
      <c r="CP55" s="2">
        <v>0.26941867834814059</v>
      </c>
      <c r="CQ55" s="2">
        <v>0.29708528743570084</v>
      </c>
      <c r="CR55" s="2">
        <v>0.28708130261093068</v>
      </c>
      <c r="CS55" s="2">
        <v>0.31582843950773537</v>
      </c>
      <c r="CT55" s="2">
        <v>0.29501458596586827</v>
      </c>
      <c r="CU55" s="2">
        <v>0.26053221930192272</v>
      </c>
      <c r="CV55" s="2">
        <v>0.29252721890728095</v>
      </c>
      <c r="CW55" s="2">
        <v>0.27215244523435123</v>
      </c>
      <c r="CX55" s="2">
        <v>0.29542606114800529</v>
      </c>
      <c r="CY55" s="2">
        <v>0.28264781534937766</v>
      </c>
      <c r="CZ55" s="2">
        <v>0.29095409756305962</v>
      </c>
      <c r="DA55" s="2">
        <v>0.36468672871673086</v>
      </c>
      <c r="DB55" s="2">
        <v>0.49257715858068352</v>
      </c>
      <c r="DC55" s="2">
        <v>0.43744285060761795</v>
      </c>
      <c r="DD55" s="2">
        <v>0.4871803148167233</v>
      </c>
      <c r="DE55" s="2">
        <v>0.56551032120315303</v>
      </c>
      <c r="DF55" s="2">
        <v>0.52400295115195239</v>
      </c>
      <c r="DG55" s="2">
        <v>0.48845565893733001</v>
      </c>
      <c r="DH55" s="2">
        <v>0.51598834084262879</v>
      </c>
    </row>
    <row r="56" spans="1:112" x14ac:dyDescent="0.2">
      <c r="A56" s="169" t="s">
        <v>20</v>
      </c>
      <c r="B56" s="3" t="s">
        <v>176</v>
      </c>
      <c r="C56" s="2">
        <v>73.757870999999994</v>
      </c>
      <c r="D56" s="2">
        <v>-51.652633000000002</v>
      </c>
      <c r="E56" s="174">
        <v>4016.0073000000002</v>
      </c>
      <c r="F56" s="2">
        <v>21.807600000000001</v>
      </c>
      <c r="H56" s="144">
        <f t="shared" si="0"/>
        <v>2.0251080014399999E-3</v>
      </c>
      <c r="I56" s="174" t="s">
        <v>334</v>
      </c>
      <c r="J56" s="174" t="s">
        <v>275</v>
      </c>
      <c r="K56" s="190">
        <v>0.53080000000000005</v>
      </c>
      <c r="L56" s="235">
        <v>4.5001199999999998E-2</v>
      </c>
      <c r="M56" s="189">
        <v>2.1537897704134338E-2</v>
      </c>
      <c r="N56" s="17">
        <v>0.6243333333333333</v>
      </c>
      <c r="O56" s="7"/>
      <c r="P56" s="2">
        <v>0.53080000000000005</v>
      </c>
      <c r="Q56" s="2">
        <v>0.53080000000000005</v>
      </c>
      <c r="R56" s="2">
        <v>0.53080000000000005</v>
      </c>
      <c r="S56" s="2">
        <v>0.53080000000000005</v>
      </c>
      <c r="T56" s="2">
        <v>0.53080000000000005</v>
      </c>
      <c r="U56" s="2">
        <v>0.53080000000000005</v>
      </c>
      <c r="V56" s="2">
        <v>0.53080000000000005</v>
      </c>
      <c r="W56" s="2">
        <v>0.53080000000000005</v>
      </c>
      <c r="X56" s="2">
        <v>0.53080000000000005</v>
      </c>
      <c r="Y56" s="2">
        <v>0.53080000000000005</v>
      </c>
      <c r="Z56" s="2">
        <v>0.53080000000000005</v>
      </c>
      <c r="AA56" s="2">
        <v>0.53080000000000005</v>
      </c>
      <c r="AB56" s="2">
        <v>0.53080000000000005</v>
      </c>
      <c r="AC56" s="2">
        <v>0.53080000000000005</v>
      </c>
      <c r="AD56" s="2">
        <v>0.49470560000000008</v>
      </c>
      <c r="AE56" s="2">
        <v>0.51859160000000004</v>
      </c>
      <c r="AF56" s="2">
        <v>0.412482026</v>
      </c>
      <c r="AG56" s="2">
        <v>0.47131642880000002</v>
      </c>
      <c r="AH56" s="2">
        <v>0.51185468640000009</v>
      </c>
      <c r="AI56" s="2">
        <v>0.37387322640000004</v>
      </c>
      <c r="AJ56" s="2">
        <v>0.43568913279999999</v>
      </c>
      <c r="AK56" s="2">
        <v>0.49736384639999998</v>
      </c>
      <c r="AL56" s="2">
        <v>0.37521031160000001</v>
      </c>
      <c r="AM56" s="2">
        <v>0.40033360640000004</v>
      </c>
      <c r="AN56" s="2">
        <v>0.40680512000000002</v>
      </c>
      <c r="AO56" s="2">
        <v>0.43503306399999997</v>
      </c>
      <c r="AP56" s="2">
        <v>0.46243932960000006</v>
      </c>
      <c r="AQ56" s="2">
        <v>0.380413744</v>
      </c>
      <c r="AR56" s="2">
        <v>0.41119749</v>
      </c>
      <c r="AS56" s="2">
        <v>0.44172857520000008</v>
      </c>
      <c r="AT56" s="2">
        <v>0.4487330120000001</v>
      </c>
      <c r="AU56" s="2">
        <v>0.45612971000000013</v>
      </c>
      <c r="AV56" s="2">
        <v>0.463430864</v>
      </c>
      <c r="AW56" s="2">
        <v>0.47014017600000002</v>
      </c>
      <c r="AX56" s="2">
        <v>0.47674863600000006</v>
      </c>
      <c r="AY56" s="2">
        <v>0.50206461120000012</v>
      </c>
      <c r="AZ56" s="2">
        <v>0.48925056839999997</v>
      </c>
      <c r="BA56" s="2">
        <v>0.46037770240000003</v>
      </c>
      <c r="BB56" s="2">
        <v>0.60320536640000011</v>
      </c>
      <c r="BC56" s="2">
        <v>0.75613627760000013</v>
      </c>
      <c r="BD56" s="2">
        <v>0.70412106240000005</v>
      </c>
      <c r="BE56" s="2">
        <v>0.49483883080000002</v>
      </c>
      <c r="BF56" s="2">
        <v>0.51595670880000011</v>
      </c>
      <c r="BG56" s="2">
        <v>0.51069648080000007</v>
      </c>
      <c r="BH56" s="2">
        <v>0.51963037560000003</v>
      </c>
      <c r="BI56" s="2">
        <v>0.47902895280000002</v>
      </c>
      <c r="BJ56" s="2">
        <v>0.44419254880000003</v>
      </c>
      <c r="BN56" s="2">
        <v>0.51502828244636945</v>
      </c>
      <c r="BO56" s="2">
        <v>0.46726075436351233</v>
      </c>
      <c r="BP56" s="2">
        <v>0.422148015731931</v>
      </c>
      <c r="BQ56" s="2">
        <v>0.37915954820921738</v>
      </c>
      <c r="BR56" s="2">
        <v>0.33776499894301348</v>
      </c>
      <c r="BS56" s="2">
        <v>0.29902625694760426</v>
      </c>
      <c r="BT56" s="2">
        <v>0.261882746489496</v>
      </c>
      <c r="BU56" s="2">
        <v>0.22633587208180578</v>
      </c>
      <c r="BV56" s="2">
        <v>0.19291849328249888</v>
      </c>
      <c r="BW56" s="2">
        <v>0.16110465597600634</v>
      </c>
      <c r="BX56" s="2">
        <v>0.13143422962636075</v>
      </c>
      <c r="BY56" s="2">
        <v>0.10393152649447294</v>
      </c>
      <c r="BZ56" s="2">
        <v>8.0776468748669117E-2</v>
      </c>
      <c r="CA56" s="2">
        <v>6.9338016916332887E-2</v>
      </c>
      <c r="CB56" s="2">
        <v>6.5720348921424171E-2</v>
      </c>
      <c r="CC56" s="2">
        <v>6.7773110050614122E-2</v>
      </c>
      <c r="CD56" s="2">
        <v>5.4438616503304851E-2</v>
      </c>
      <c r="CE56" s="2">
        <v>6.4540680533184444E-2</v>
      </c>
      <c r="CF56" s="2">
        <v>7.1478721068173073E-2</v>
      </c>
      <c r="CG56" s="2">
        <v>4.7837945635230091E-2</v>
      </c>
      <c r="CH56" s="2">
        <v>5.760410022235167E-2</v>
      </c>
      <c r="CI56" s="2">
        <v>6.3344159256005367E-2</v>
      </c>
      <c r="CJ56" s="2">
        <v>4.8243042030661348E-2</v>
      </c>
      <c r="CK56" s="2">
        <v>5.2308624590233971E-2</v>
      </c>
      <c r="CL56" s="2">
        <v>5.2798136460560134E-2</v>
      </c>
      <c r="CM56" s="2">
        <v>5.906885344054176E-2</v>
      </c>
      <c r="CN56" s="2">
        <v>5.9376372507762974E-2</v>
      </c>
      <c r="CO56" s="2">
        <v>4.9295147943815468E-2</v>
      </c>
      <c r="CP56" s="2">
        <v>5.5748135432951512E-2</v>
      </c>
      <c r="CQ56" s="2">
        <v>5.6843238019422822E-2</v>
      </c>
      <c r="CR56" s="2">
        <v>6.0694158198907285E-2</v>
      </c>
      <c r="CS56" s="2">
        <v>6.9887003396346348E-2</v>
      </c>
      <c r="CT56" s="2">
        <v>7.0349452442218019E-2</v>
      </c>
      <c r="CU56" s="2">
        <v>6.2231683683543301E-2</v>
      </c>
      <c r="CV56" s="2">
        <v>6.4095178007324019E-2</v>
      </c>
      <c r="CW56" s="2">
        <v>6.7119237996678016E-2</v>
      </c>
      <c r="CX56" s="2">
        <v>6.4964419799215217E-2</v>
      </c>
      <c r="CY56" s="2">
        <v>6.1430615295224436E-2</v>
      </c>
      <c r="CZ56" s="2">
        <v>8.377743918259456E-2</v>
      </c>
      <c r="DA56" s="2">
        <v>0.10503896478279748</v>
      </c>
      <c r="DB56" s="2">
        <v>9.2625912636861235E-2</v>
      </c>
      <c r="DC56" s="2">
        <v>6.3998482030521539E-2</v>
      </c>
      <c r="DD56" s="2">
        <v>6.5707050022435612E-2</v>
      </c>
      <c r="DE56" s="2">
        <v>7.0007026643147327E-2</v>
      </c>
      <c r="DF56" s="2">
        <v>6.9317099336682189E-2</v>
      </c>
      <c r="DG56" s="2">
        <v>6.3198918239731339E-2</v>
      </c>
      <c r="DH56" s="2">
        <v>5.6357751470411485E-2</v>
      </c>
    </row>
    <row r="57" spans="1:112" x14ac:dyDescent="0.2">
      <c r="A57" s="169" t="s">
        <v>21</v>
      </c>
      <c r="B57" s="3" t="s">
        <v>176</v>
      </c>
      <c r="C57" s="2">
        <v>73.902610999999993</v>
      </c>
      <c r="D57" s="2">
        <v>-50.232137000000002</v>
      </c>
      <c r="E57" s="174">
        <v>9020.8744999999999</v>
      </c>
      <c r="F57" s="2">
        <v>49.631300000000003</v>
      </c>
      <c r="H57" s="144">
        <f t="shared" si="0"/>
        <v>3.9941262408099993E-3</v>
      </c>
      <c r="I57" s="174" t="s">
        <v>334</v>
      </c>
      <c r="J57" s="174" t="s">
        <v>275</v>
      </c>
      <c r="K57" s="190">
        <v>1.8255999999999999</v>
      </c>
      <c r="L57" s="235">
        <v>6.3199099999999994E-2</v>
      </c>
      <c r="M57" s="189">
        <v>3.6070557995369276E-2</v>
      </c>
      <c r="N57" s="17">
        <v>1.8539999999999999</v>
      </c>
      <c r="O57" s="7"/>
      <c r="P57" s="2">
        <v>1.4403984000000001</v>
      </c>
      <c r="Q57" s="2">
        <v>1.4403984000000001</v>
      </c>
      <c r="R57" s="2">
        <v>1.4403984000000001</v>
      </c>
      <c r="S57" s="2">
        <v>1.4403984000000001</v>
      </c>
      <c r="T57" s="2">
        <v>1.4403984000000001</v>
      </c>
      <c r="U57" s="2">
        <v>1.4823872</v>
      </c>
      <c r="V57" s="2">
        <v>1.5262015999999998</v>
      </c>
      <c r="W57" s="2">
        <v>1.5681904</v>
      </c>
      <c r="X57" s="2">
        <v>1.6120048</v>
      </c>
      <c r="Y57" s="2">
        <v>1.6539936</v>
      </c>
      <c r="Z57" s="2">
        <v>1.697808</v>
      </c>
      <c r="AA57" s="2">
        <v>1.7397967999999999</v>
      </c>
      <c r="AB57" s="2">
        <v>1.7836112</v>
      </c>
      <c r="AC57" s="2">
        <v>1.8255999999999999</v>
      </c>
      <c r="AD57" s="2">
        <v>1.8128207999999999</v>
      </c>
      <c r="AE57" s="2">
        <v>1.7489247999999997</v>
      </c>
      <c r="AF57" s="2">
        <v>1.8292457231999997</v>
      </c>
      <c r="AG57" s="2">
        <v>1.7910012287999999</v>
      </c>
      <c r="AH57" s="2">
        <v>1.6982899584</v>
      </c>
      <c r="AI57" s="2">
        <v>1.5258364799999999</v>
      </c>
      <c r="AJ57" s="2">
        <v>1.5751130751999998</v>
      </c>
      <c r="AK57" s="2">
        <v>1.6208407039999999</v>
      </c>
      <c r="AL57" s="2">
        <v>1.6771002192</v>
      </c>
      <c r="AM57" s="2">
        <v>1.5326277119999998</v>
      </c>
      <c r="AN57" s="2">
        <v>1.6575936832</v>
      </c>
      <c r="AO57" s="2">
        <v>1.66672716</v>
      </c>
      <c r="AP57" s="2">
        <v>1.6758387295999999</v>
      </c>
      <c r="AQ57" s="2">
        <v>1.6472899968000001</v>
      </c>
      <c r="AR57" s="2">
        <v>1.5128181263999998</v>
      </c>
      <c r="AS57" s="2">
        <v>1.5955378879999997</v>
      </c>
      <c r="AT57" s="2">
        <v>1.5276493007999998</v>
      </c>
      <c r="AU57" s="2">
        <v>1.4870023167999999</v>
      </c>
      <c r="AV57" s="2">
        <v>1.6051076832</v>
      </c>
      <c r="AW57" s="2">
        <v>1.5517417439999999</v>
      </c>
      <c r="AX57" s="2">
        <v>1.5094060799999998</v>
      </c>
      <c r="AY57" s="2">
        <v>1.4936328959999998</v>
      </c>
      <c r="AZ57" s="2">
        <v>1.5222966415999999</v>
      </c>
      <c r="BA57" s="2">
        <v>1.5296045184</v>
      </c>
      <c r="BB57" s="2">
        <v>1.4998947039999997</v>
      </c>
      <c r="BC57" s="2">
        <v>1.5125004719999999</v>
      </c>
      <c r="BD57" s="2">
        <v>1.5975314431999998</v>
      </c>
      <c r="BE57" s="2">
        <v>1.5501425183999999</v>
      </c>
      <c r="BF57" s="2">
        <v>1.5925804159999999</v>
      </c>
      <c r="BG57" s="2">
        <v>1.6261988399999998</v>
      </c>
      <c r="BH57" s="2">
        <v>1.6246379520000001</v>
      </c>
      <c r="BI57" s="2">
        <v>1.6842255359999998</v>
      </c>
      <c r="BJ57" s="2">
        <v>1.636905984</v>
      </c>
      <c r="BN57" s="2">
        <v>0.44958276402025255</v>
      </c>
      <c r="BO57" s="2">
        <v>0.34558823080710188</v>
      </c>
      <c r="BP57" s="2">
        <v>0.25077436701897948</v>
      </c>
      <c r="BQ57" s="2">
        <v>0.16705866343838277</v>
      </c>
      <c r="BR57" s="2">
        <v>0.12181649495236523</v>
      </c>
      <c r="BS57" s="2">
        <v>0.13774445760565016</v>
      </c>
      <c r="BT57" s="2">
        <v>0.170089633812747</v>
      </c>
      <c r="BU57" s="2">
        <v>0.21154818357645699</v>
      </c>
      <c r="BV57" s="2">
        <v>0.25859648033422611</v>
      </c>
      <c r="BW57" s="2">
        <v>0.26006607652465608</v>
      </c>
      <c r="BX57" s="2">
        <v>0.21610609660992391</v>
      </c>
      <c r="BY57" s="2">
        <v>0.17765385209472326</v>
      </c>
      <c r="BZ57" s="2">
        <v>0.14851680461499878</v>
      </c>
      <c r="CA57" s="2">
        <v>0.10079484511546963</v>
      </c>
      <c r="CB57" s="2">
        <v>0.10881207658181943</v>
      </c>
      <c r="CC57" s="2">
        <v>9.1307529013564731E-2</v>
      </c>
      <c r="CD57" s="2">
        <v>0.11457960670029116</v>
      </c>
      <c r="CE57" s="2">
        <v>0.10108360814613275</v>
      </c>
      <c r="CF57" s="2">
        <v>9.9265861978815317E-2</v>
      </c>
      <c r="CG57" s="2">
        <v>9.2806171242722391E-2</v>
      </c>
      <c r="CH57" s="2">
        <v>0.11558245736161656</v>
      </c>
      <c r="CI57" s="2">
        <v>0.1013943914540926</v>
      </c>
      <c r="CJ57" s="2">
        <v>9.3288347665043764E-2</v>
      </c>
      <c r="CK57" s="2">
        <v>9.8060514729094439E-2</v>
      </c>
      <c r="CL57" s="2">
        <v>0.10260583130352197</v>
      </c>
      <c r="CM57" s="2">
        <v>0.120276827950453</v>
      </c>
      <c r="CN57" s="2">
        <v>0.11879962871020738</v>
      </c>
      <c r="CO57" s="2">
        <v>9.6987445232252542E-2</v>
      </c>
      <c r="CP57" s="2">
        <v>9.3638572616259019E-2</v>
      </c>
      <c r="CQ57" s="2">
        <v>9.4990170977720112E-2</v>
      </c>
      <c r="CR57" s="2">
        <v>9.4121176578339905E-2</v>
      </c>
      <c r="CS57" s="2">
        <v>9.0848758400703195E-2</v>
      </c>
      <c r="CT57" s="2">
        <v>0.10713047677146292</v>
      </c>
      <c r="CU57" s="2">
        <v>9.6573921173162242E-2</v>
      </c>
      <c r="CV57" s="2">
        <v>9.6631993872544744E-2</v>
      </c>
      <c r="CW57" s="2">
        <v>8.9259640096387011E-2</v>
      </c>
      <c r="CX57" s="2">
        <v>9.5338734398407038E-2</v>
      </c>
      <c r="CY57" s="2">
        <v>9.5574053736467768E-2</v>
      </c>
      <c r="CZ57" s="2">
        <v>9.1041793157843082E-2</v>
      </c>
      <c r="DA57" s="2">
        <v>9.4832175812808353E-2</v>
      </c>
      <c r="DB57" s="2">
        <v>9.9633353477207032E-2</v>
      </c>
      <c r="DC57" s="2">
        <v>9.6123493218784647E-2</v>
      </c>
      <c r="DD57" s="2">
        <v>9.7667905494359733E-2</v>
      </c>
      <c r="DE57" s="2">
        <v>0.10051427096764325</v>
      </c>
      <c r="DF57" s="2">
        <v>9.8689638597221865E-2</v>
      </c>
      <c r="DG57" s="2">
        <v>0.10250244535943021</v>
      </c>
      <c r="DH57" s="2">
        <v>9.9148007795245699E-2</v>
      </c>
    </row>
    <row r="58" spans="1:112" x14ac:dyDescent="0.2">
      <c r="A58" s="169" t="s">
        <v>22</v>
      </c>
      <c r="B58" s="3" t="s">
        <v>176</v>
      </c>
      <c r="C58" s="2">
        <v>74.114695999999995</v>
      </c>
      <c r="D58" s="2">
        <v>-51.268627000000002</v>
      </c>
      <c r="E58" s="174">
        <v>7138.5722999999998</v>
      </c>
      <c r="F58" s="2">
        <v>38.087699999999998</v>
      </c>
      <c r="H58" s="144">
        <f t="shared" si="0"/>
        <v>5.0946475782400009E-3</v>
      </c>
      <c r="I58" s="174" t="s">
        <v>334</v>
      </c>
      <c r="J58" s="174" t="s">
        <v>275</v>
      </c>
      <c r="K58" s="190">
        <v>2.2119</v>
      </c>
      <c r="L58" s="235">
        <v>7.1376800000000004E-2</v>
      </c>
      <c r="M58" s="189">
        <v>2.3676895943577574E-2</v>
      </c>
      <c r="N58" s="17">
        <v>1.4669999999999999</v>
      </c>
      <c r="O58" s="7"/>
      <c r="P58" s="2">
        <v>1.6080512999999999</v>
      </c>
      <c r="Q58" s="2">
        <v>1.6080512999999999</v>
      </c>
      <c r="R58" s="2">
        <v>1.6080512999999999</v>
      </c>
      <c r="S58" s="2">
        <v>1.6080512999999999</v>
      </c>
      <c r="T58" s="2">
        <v>1.6080512999999999</v>
      </c>
      <c r="U58" s="2">
        <v>1.6987392000000001</v>
      </c>
      <c r="V58" s="2">
        <v>1.7894271000000002</v>
      </c>
      <c r="W58" s="2">
        <v>1.8823269</v>
      </c>
      <c r="X58" s="2">
        <v>1.9730148000000001</v>
      </c>
      <c r="Y58" s="2">
        <v>2.0659146000000002</v>
      </c>
      <c r="Z58" s="2">
        <v>2.1566025</v>
      </c>
      <c r="AA58" s="2">
        <v>2.2495022999999996</v>
      </c>
      <c r="AB58" s="2">
        <v>2.3401901999999999</v>
      </c>
      <c r="AC58" s="2">
        <v>2.4308780999999997</v>
      </c>
      <c r="AD58" s="2">
        <v>2.2119</v>
      </c>
      <c r="AE58" s="2">
        <v>2.2052643000000001</v>
      </c>
      <c r="AF58" s="2">
        <v>2.0464852704000003</v>
      </c>
      <c r="AG58" s="2">
        <v>2.0359300836000003</v>
      </c>
      <c r="AH58" s="2">
        <v>2.1350010845999998</v>
      </c>
      <c r="AI58" s="2">
        <v>2.1263525556</v>
      </c>
      <c r="AJ58" s="2">
        <v>2.1874363859999999</v>
      </c>
      <c r="AK58" s="2">
        <v>2.2482238217999999</v>
      </c>
      <c r="AL58" s="2">
        <v>2.2435301699999997</v>
      </c>
      <c r="AM58" s="2">
        <v>2.0789073006000001</v>
      </c>
      <c r="AN58" s="2">
        <v>2.0876044913999996</v>
      </c>
      <c r="AO58" s="2">
        <v>2.0983565372999999</v>
      </c>
      <c r="AP58" s="2">
        <v>2.1068612927999997</v>
      </c>
      <c r="AQ58" s="2">
        <v>1.9359765345</v>
      </c>
      <c r="AR58" s="2">
        <v>2.3129705586</v>
      </c>
      <c r="AS58" s="2">
        <v>2.1933333114</v>
      </c>
      <c r="AT58" s="2">
        <v>2.0469099551999999</v>
      </c>
      <c r="AU58" s="2">
        <v>2.2470647862000002</v>
      </c>
      <c r="AV58" s="2">
        <v>2.3051315849999998</v>
      </c>
      <c r="AW58" s="2">
        <v>2.3338287755999998</v>
      </c>
      <c r="AX58" s="2">
        <v>2.2282946028000001</v>
      </c>
      <c r="AY58" s="2">
        <v>2.1418977888000001</v>
      </c>
      <c r="AZ58" s="2">
        <v>2.2149170316000002</v>
      </c>
      <c r="BA58" s="2">
        <v>2.2047754701</v>
      </c>
      <c r="BB58" s="2">
        <v>2.1386020578</v>
      </c>
      <c r="BC58" s="2">
        <v>2.2737491477999998</v>
      </c>
      <c r="BD58" s="2">
        <v>2.4340013028</v>
      </c>
      <c r="BE58" s="2">
        <v>2.4433443684</v>
      </c>
      <c r="BF58" s="2">
        <v>2.2143242424</v>
      </c>
      <c r="BG58" s="2">
        <v>2.2190488608000001</v>
      </c>
      <c r="BH58" s="2">
        <v>2.1613138470000002</v>
      </c>
      <c r="BI58" s="2">
        <v>2.2548772170000002</v>
      </c>
      <c r="BJ58" s="2">
        <v>2.1151691892</v>
      </c>
      <c r="BN58" s="2">
        <v>0.57818371859457862</v>
      </c>
      <c r="BO58" s="2">
        <v>0.46540248324685379</v>
      </c>
      <c r="BP58" s="2">
        <v>0.36811572644342516</v>
      </c>
      <c r="BQ58" s="2">
        <v>0.29959014984460003</v>
      </c>
      <c r="BR58" s="2">
        <v>0.27307132199151229</v>
      </c>
      <c r="BS58" s="2">
        <v>0.28263898477438343</v>
      </c>
      <c r="BT58" s="2">
        <v>0.30546433343799961</v>
      </c>
      <c r="BU58" s="2">
        <v>0.33941121669350249</v>
      </c>
      <c r="BV58" s="2">
        <v>0.38212929653661032</v>
      </c>
      <c r="BW58" s="2">
        <v>0.38513618892832985</v>
      </c>
      <c r="BX58" s="2">
        <v>0.34829820494332953</v>
      </c>
      <c r="BY58" s="2">
        <v>0.32038745580542638</v>
      </c>
      <c r="BZ58" s="2">
        <v>0.30346269621530775</v>
      </c>
      <c r="CA58" s="2">
        <v>0.26890786651409226</v>
      </c>
      <c r="CB58" s="2">
        <v>0.25294757757791658</v>
      </c>
      <c r="CC58" s="2">
        <v>0.24832031332716956</v>
      </c>
      <c r="CD58" s="2">
        <v>0.28443244707591725</v>
      </c>
      <c r="CE58" s="2">
        <v>0.20449549758794189</v>
      </c>
      <c r="CF58" s="2">
        <v>0.20950541944338705</v>
      </c>
      <c r="CG58" s="2">
        <v>0.21750785279222362</v>
      </c>
      <c r="CH58" s="2">
        <v>0.22990950392685278</v>
      </c>
      <c r="CI58" s="2">
        <v>0.23374230889105282</v>
      </c>
      <c r="CJ58" s="2">
        <v>0.237422527499487</v>
      </c>
      <c r="CK58" s="2">
        <v>0.20786637208673847</v>
      </c>
      <c r="CL58" s="2">
        <v>0.2184526681648718</v>
      </c>
      <c r="CM58" s="2">
        <v>0.21834503472085415</v>
      </c>
      <c r="CN58" s="2">
        <v>0.23736556689130819</v>
      </c>
      <c r="CO58" s="2">
        <v>0.21424818220149927</v>
      </c>
      <c r="CP58" s="2">
        <v>0.25790169596169255</v>
      </c>
      <c r="CQ58" s="2">
        <v>0.25977725458145395</v>
      </c>
      <c r="CR58" s="2">
        <v>0.21647436489992838</v>
      </c>
      <c r="CS58" s="2">
        <v>0.24565165700381911</v>
      </c>
      <c r="CT58" s="2">
        <v>0.2532920989972941</v>
      </c>
      <c r="CU58" s="2">
        <v>0.2475908748063852</v>
      </c>
      <c r="CV58" s="2">
        <v>0.26095755156319089</v>
      </c>
      <c r="CW58" s="2">
        <v>0.24586149331132284</v>
      </c>
      <c r="CX58" s="2">
        <v>0.25431205120904199</v>
      </c>
      <c r="CY58" s="2">
        <v>0.24387463460626232</v>
      </c>
      <c r="CZ58" s="2">
        <v>0.23785223168910075</v>
      </c>
      <c r="DA58" s="2">
        <v>0.25625062039791363</v>
      </c>
      <c r="DB58" s="2">
        <v>0.26709297446461938</v>
      </c>
      <c r="DC58" s="2">
        <v>0.25180151619890329</v>
      </c>
      <c r="DD58" s="2">
        <v>0.23853258917418529</v>
      </c>
      <c r="DE58" s="2">
        <v>0.24055916241110439</v>
      </c>
      <c r="DF58" s="2">
        <v>0.22741073153441643</v>
      </c>
      <c r="DG58" s="2">
        <v>0.22868704236920134</v>
      </c>
      <c r="DH58" s="2">
        <v>0.21374661006538662</v>
      </c>
    </row>
    <row r="59" spans="1:112" x14ac:dyDescent="0.2">
      <c r="A59" s="169" t="s">
        <v>23</v>
      </c>
      <c r="B59" s="3" t="s">
        <v>176</v>
      </c>
      <c r="C59" s="2">
        <v>74.249988000000002</v>
      </c>
      <c r="D59" s="2">
        <v>-51.093743000000003</v>
      </c>
      <c r="E59" s="174">
        <v>2588.7435</v>
      </c>
      <c r="F59" s="2">
        <v>12.1327</v>
      </c>
      <c r="H59" s="144">
        <f t="shared" si="0"/>
        <v>2.8397921260900003E-3</v>
      </c>
      <c r="I59" s="174" t="s">
        <v>334</v>
      </c>
      <c r="J59" s="174" t="s">
        <v>275</v>
      </c>
      <c r="K59" s="190">
        <v>0.51990000000000003</v>
      </c>
      <c r="L59" s="235">
        <v>5.3289700000000002E-2</v>
      </c>
      <c r="M59" s="189">
        <v>2.5601789435292042E-2</v>
      </c>
      <c r="N59" s="17">
        <v>-2.5666666666666674E-2</v>
      </c>
      <c r="O59" s="7"/>
      <c r="P59" s="2">
        <v>0.71122320000000006</v>
      </c>
      <c r="Q59" s="2">
        <v>0.71122320000000006</v>
      </c>
      <c r="R59" s="2">
        <v>0.71122320000000006</v>
      </c>
      <c r="S59" s="2">
        <v>0.71122320000000006</v>
      </c>
      <c r="T59" s="2">
        <v>0.71122320000000006</v>
      </c>
      <c r="U59" s="2">
        <v>0.6899073</v>
      </c>
      <c r="V59" s="2">
        <v>0.66859140000000006</v>
      </c>
      <c r="W59" s="2">
        <v>0.64727550000000011</v>
      </c>
      <c r="X59" s="2">
        <v>0.62595960000000006</v>
      </c>
      <c r="Y59" s="2">
        <v>0.60516360000000002</v>
      </c>
      <c r="Z59" s="2">
        <v>0.58384770000000008</v>
      </c>
      <c r="AA59" s="2">
        <v>0.56253180000000003</v>
      </c>
      <c r="AB59" s="2">
        <v>0.54121589999999997</v>
      </c>
      <c r="AC59" s="2">
        <v>0.51990000000000003</v>
      </c>
      <c r="AD59" s="2">
        <v>0.51418110000000006</v>
      </c>
      <c r="AE59" s="2">
        <v>0.5157408</v>
      </c>
      <c r="AF59" s="2">
        <v>0.4758769476000001</v>
      </c>
      <c r="AG59" s="2">
        <v>0.45689071950000004</v>
      </c>
      <c r="AH59" s="2">
        <v>0.46173462780000007</v>
      </c>
      <c r="AI59" s="2">
        <v>0.44399200049999998</v>
      </c>
      <c r="AJ59" s="2">
        <v>0.46054977570000005</v>
      </c>
      <c r="AK59" s="2">
        <v>0.47693754359999996</v>
      </c>
      <c r="AL59" s="2">
        <v>0.52106769539999997</v>
      </c>
      <c r="AM59" s="2">
        <v>0.49925997000000005</v>
      </c>
      <c r="AN59" s="2">
        <v>0.49469004899999997</v>
      </c>
      <c r="AO59" s="2">
        <v>0.49215241710000002</v>
      </c>
      <c r="AP59" s="2">
        <v>0.48861241800000005</v>
      </c>
      <c r="AQ59" s="2">
        <v>0.44387502300000004</v>
      </c>
      <c r="AR59" s="2">
        <v>0.44102701080000001</v>
      </c>
      <c r="AS59" s="2">
        <v>0.52736576400000001</v>
      </c>
      <c r="AT59" s="2">
        <v>0.54182730239999999</v>
      </c>
      <c r="AU59" s="2">
        <v>0.445699872</v>
      </c>
      <c r="AV59" s="2">
        <v>0.47008110240000006</v>
      </c>
      <c r="AW59" s="2">
        <v>0.47002963230000006</v>
      </c>
      <c r="AX59" s="2">
        <v>0.46898047410000004</v>
      </c>
      <c r="AY59" s="2">
        <v>0.45734303250000002</v>
      </c>
      <c r="AZ59" s="2">
        <v>0.44866954080000004</v>
      </c>
      <c r="BA59" s="2">
        <v>0.43860947580000004</v>
      </c>
      <c r="BB59" s="2">
        <v>0.41864115660000006</v>
      </c>
      <c r="BC59" s="2">
        <v>0.44377624200000004</v>
      </c>
      <c r="BD59" s="2">
        <v>0.46211831400000003</v>
      </c>
      <c r="BE59" s="2">
        <v>0.52486712460000007</v>
      </c>
      <c r="BF59" s="2">
        <v>0.63004185480000008</v>
      </c>
      <c r="BG59" s="2">
        <v>0.66865118850000005</v>
      </c>
      <c r="BH59" s="2">
        <v>0.70397371440000001</v>
      </c>
      <c r="BI59" s="2">
        <v>0.78321479280000006</v>
      </c>
      <c r="BJ59" s="2">
        <v>0.83193150240000013</v>
      </c>
      <c r="BN59" s="2">
        <v>0.19592862004745787</v>
      </c>
      <c r="BO59" s="2">
        <v>0.16945378589973398</v>
      </c>
      <c r="BP59" s="2">
        <v>0.1471536824409837</v>
      </c>
      <c r="BQ59" s="2">
        <v>0.13161994164653909</v>
      </c>
      <c r="BR59" s="2">
        <v>0.12541667795948175</v>
      </c>
      <c r="BS59" s="2">
        <v>0.12480350787955513</v>
      </c>
      <c r="BT59" s="2">
        <v>0.12729704475424369</v>
      </c>
      <c r="BU59" s="2">
        <v>0.13238751639828727</v>
      </c>
      <c r="BV59" s="2">
        <v>0.1390428697339654</v>
      </c>
      <c r="BW59" s="2">
        <v>0.1369392718267041</v>
      </c>
      <c r="BX59" s="2">
        <v>0.12596665313722569</v>
      </c>
      <c r="BY59" s="2">
        <v>0.11655199068525762</v>
      </c>
      <c r="BZ59" s="2">
        <v>0.10973003257011534</v>
      </c>
      <c r="CA59" s="2">
        <v>7.2024696420004072E-2</v>
      </c>
      <c r="CB59" s="2">
        <v>7.1438675166842158E-2</v>
      </c>
      <c r="CC59" s="2">
        <v>8.1824686671863198E-2</v>
      </c>
      <c r="CD59" s="2">
        <v>7.4066521736619428E-2</v>
      </c>
      <c r="CE59" s="2">
        <v>7.4100346940357803E-2</v>
      </c>
      <c r="CF59" s="2">
        <v>8.418040627802717E-2</v>
      </c>
      <c r="CG59" s="2">
        <v>8.7328209294454118E-2</v>
      </c>
      <c r="CH59" s="2">
        <v>9.0867619299901142E-2</v>
      </c>
      <c r="CI59" s="2">
        <v>9.0876325838653876E-2</v>
      </c>
      <c r="CJ59" s="2">
        <v>9.1156035363471277E-2</v>
      </c>
      <c r="CK59" s="2">
        <v>9.028937931808409E-2</v>
      </c>
      <c r="CL59" s="2">
        <v>8.5174652576235466E-2</v>
      </c>
      <c r="CM59" s="2">
        <v>8.6798180018429871E-2</v>
      </c>
      <c r="CN59" s="2">
        <v>9.0251731785864667E-2</v>
      </c>
      <c r="CO59" s="2">
        <v>7.1250142387140197E-2</v>
      </c>
      <c r="CP59" s="2">
        <v>6.6463401268173183E-2</v>
      </c>
      <c r="CQ59" s="2">
        <v>7.4752542116693188E-2</v>
      </c>
      <c r="CR59" s="2">
        <v>8.48246136067142E-2</v>
      </c>
      <c r="CS59" s="2">
        <v>7.2003346091905493E-2</v>
      </c>
      <c r="CT59" s="2">
        <v>7.0542989312800397E-2</v>
      </c>
      <c r="CU59" s="2">
        <v>7.3333854638571422E-2</v>
      </c>
      <c r="CV59" s="2">
        <v>7.1693392939955913E-2</v>
      </c>
      <c r="CW59" s="2">
        <v>6.8040747972197127E-2</v>
      </c>
      <c r="CX59" s="2">
        <v>6.8972557086363254E-2</v>
      </c>
      <c r="CY59" s="2">
        <v>6.7847467618887811E-2</v>
      </c>
      <c r="CZ59" s="2">
        <v>6.4773767023174153E-2</v>
      </c>
      <c r="DA59" s="2">
        <v>6.5856781301720374E-2</v>
      </c>
      <c r="DB59" s="2">
        <v>6.721014240228948E-2</v>
      </c>
      <c r="DC59" s="2">
        <v>7.6315583856320451E-2</v>
      </c>
      <c r="DD59" s="2">
        <v>8.7935274852169065E-2</v>
      </c>
      <c r="DE59" s="2">
        <v>9.1365441957067542E-2</v>
      </c>
      <c r="DF59" s="2">
        <v>9.6726733322994238E-2</v>
      </c>
      <c r="DG59" s="2">
        <v>0.10567009551365147</v>
      </c>
      <c r="DH59" s="2">
        <v>0.11647576821422059</v>
      </c>
    </row>
    <row r="60" spans="1:112" x14ac:dyDescent="0.2">
      <c r="A60" s="169" t="s">
        <v>24</v>
      </c>
      <c r="B60" s="3" t="s">
        <v>176</v>
      </c>
      <c r="C60" s="2">
        <v>74.475886000000003</v>
      </c>
      <c r="D60" s="2">
        <v>-51.358854999999998</v>
      </c>
      <c r="E60" s="174">
        <v>20340.067999999999</v>
      </c>
      <c r="F60" s="2">
        <v>108.33199999999999</v>
      </c>
      <c r="H60" s="144">
        <f t="shared" si="0"/>
        <v>0.15915232572099999</v>
      </c>
      <c r="I60" s="174" t="s">
        <v>334</v>
      </c>
      <c r="J60" s="174" t="s">
        <v>275</v>
      </c>
      <c r="K60" s="190">
        <v>5.0780000000000003</v>
      </c>
      <c r="L60" s="235">
        <v>0.39893899999999999</v>
      </c>
      <c r="M60" s="189">
        <v>8.0163306098760823E-2</v>
      </c>
      <c r="N60" s="17">
        <v>4.6713333333333331</v>
      </c>
      <c r="O60" s="7"/>
      <c r="P60" s="2">
        <v>5.0780000000000003</v>
      </c>
      <c r="Q60" s="2">
        <v>5.0780000000000003</v>
      </c>
      <c r="R60" s="2">
        <v>5.0780000000000003</v>
      </c>
      <c r="S60" s="2">
        <v>5.0780000000000003</v>
      </c>
      <c r="T60" s="2">
        <v>5.0780000000000003</v>
      </c>
      <c r="U60" s="2">
        <v>5.0780000000000003</v>
      </c>
      <c r="V60" s="2">
        <v>5.0780000000000003</v>
      </c>
      <c r="W60" s="2">
        <v>5.0780000000000003</v>
      </c>
      <c r="X60" s="2">
        <v>5.0780000000000003</v>
      </c>
      <c r="Y60" s="2">
        <v>5.0780000000000003</v>
      </c>
      <c r="Z60" s="2">
        <v>5.0780000000000003</v>
      </c>
      <c r="AA60" s="2">
        <v>5.0780000000000003</v>
      </c>
      <c r="AB60" s="2">
        <v>5.0780000000000003</v>
      </c>
      <c r="AC60" s="2">
        <v>5.0780000000000003</v>
      </c>
      <c r="AD60" s="2">
        <v>4.5295760000000005</v>
      </c>
      <c r="AE60" s="2">
        <v>4.9815180000000003</v>
      </c>
      <c r="AF60" s="2">
        <v>4.845067062</v>
      </c>
      <c r="AG60" s="2">
        <v>4.9465051900000008</v>
      </c>
      <c r="AH60" s="2">
        <v>4.8358809599999999</v>
      </c>
      <c r="AI60" s="2">
        <v>4.8261311999999998</v>
      </c>
      <c r="AJ60" s="2">
        <v>4.6811949240000006</v>
      </c>
      <c r="AK60" s="2">
        <v>4.5366598099999997</v>
      </c>
      <c r="AL60" s="2">
        <v>4.7422527959999998</v>
      </c>
      <c r="AM60" s="2">
        <v>4.5434897200000002</v>
      </c>
      <c r="AN60" s="2">
        <v>4.4650853999999995</v>
      </c>
      <c r="AO60" s="2">
        <v>4.5354563240000001</v>
      </c>
      <c r="AP60" s="2">
        <v>4.6003785539999997</v>
      </c>
      <c r="AQ60" s="2">
        <v>4.7975319040000004</v>
      </c>
      <c r="AR60" s="2">
        <v>4.5131486700000005</v>
      </c>
      <c r="AS60" s="2">
        <v>4.7433699560000004</v>
      </c>
      <c r="AT60" s="2">
        <v>4.69450944</v>
      </c>
      <c r="AU60" s="2">
        <v>4.5340497180000003</v>
      </c>
      <c r="AV60" s="2">
        <v>4.6070358120000003</v>
      </c>
      <c r="AW60" s="2">
        <v>4.6263525239999996</v>
      </c>
      <c r="AX60" s="2">
        <v>4.7946882240000006</v>
      </c>
      <c r="AY60" s="2">
        <v>5.1682106699999997</v>
      </c>
      <c r="AZ60" s="2">
        <v>4.83131076</v>
      </c>
      <c r="BA60" s="2">
        <v>5.1878472960000002</v>
      </c>
      <c r="BB60" s="2">
        <v>5.589537408</v>
      </c>
      <c r="BC60" s="2">
        <v>5.4342267780000011</v>
      </c>
      <c r="BD60" s="2">
        <v>5.3411927400000003</v>
      </c>
      <c r="BE60" s="2">
        <v>4.5470544760000005</v>
      </c>
      <c r="BF60" s="2">
        <v>5.1322584300000003</v>
      </c>
      <c r="BG60" s="2">
        <v>4.9800961600000013</v>
      </c>
      <c r="BH60" s="2">
        <v>4.6565260000000004</v>
      </c>
      <c r="BI60" s="2">
        <v>5.3274973740000009</v>
      </c>
      <c r="BJ60" s="2">
        <v>4.9432044900000003</v>
      </c>
      <c r="BN60" s="2">
        <v>4.902430103636358</v>
      </c>
      <c r="BO60" s="2">
        <v>4.4454201741263439</v>
      </c>
      <c r="BP60" s="2">
        <v>4.0138020227278979</v>
      </c>
      <c r="BQ60" s="2">
        <v>3.5974204829517609</v>
      </c>
      <c r="BR60" s="2">
        <v>3.2064319653172326</v>
      </c>
      <c r="BS60" s="2">
        <v>2.8306820625019027</v>
      </c>
      <c r="BT60" s="2">
        <v>2.4752503237562791</v>
      </c>
      <c r="BU60" s="2">
        <v>2.1401395336021576</v>
      </c>
      <c r="BV60" s="2">
        <v>1.820277411902171</v>
      </c>
      <c r="BW60" s="2">
        <v>1.5156744325328444</v>
      </c>
      <c r="BX60" s="2">
        <v>1.2314291302967015</v>
      </c>
      <c r="BY60" s="2">
        <v>0.96252513031416254</v>
      </c>
      <c r="BZ60" s="2">
        <v>0.73449934825736218</v>
      </c>
      <c r="CA60" s="2">
        <v>0.62337758925179887</v>
      </c>
      <c r="CB60" s="2">
        <v>0.58001211909483485</v>
      </c>
      <c r="CC60" s="2">
        <v>0.63087025633562188</v>
      </c>
      <c r="CD60" s="2">
        <v>0.60429829161938553</v>
      </c>
      <c r="CE60" s="2">
        <v>0.62693311923981909</v>
      </c>
      <c r="CF60" s="2">
        <v>0.63751405585969434</v>
      </c>
      <c r="CG60" s="2">
        <v>0.60127146200639736</v>
      </c>
      <c r="CH60" s="2">
        <v>0.62402084522775914</v>
      </c>
      <c r="CI60" s="2">
        <v>0.60214389846720895</v>
      </c>
      <c r="CJ60" s="2">
        <v>0.58794098266296091</v>
      </c>
      <c r="CK60" s="2">
        <v>0.54711230639277708</v>
      </c>
      <c r="CL60" s="2">
        <v>0.58466554891067879</v>
      </c>
      <c r="CM60" s="2">
        <v>0.61903718882479386</v>
      </c>
      <c r="CN60" s="2">
        <v>0.6331825980235064</v>
      </c>
      <c r="CO60" s="2">
        <v>0.54556524187827271</v>
      </c>
      <c r="CP60" s="2">
        <v>0.57105260488757248</v>
      </c>
      <c r="CQ60" s="2">
        <v>0.47813080887298498</v>
      </c>
      <c r="CR60" s="2">
        <v>0.60850983974481743</v>
      </c>
      <c r="CS60" s="2">
        <v>0.55168141105393542</v>
      </c>
      <c r="CT60" s="2">
        <v>0.62421097428465222</v>
      </c>
      <c r="CU60" s="2">
        <v>0.6105226557270016</v>
      </c>
      <c r="CV60" s="2">
        <v>0.64220878286275196</v>
      </c>
      <c r="CW60" s="2">
        <v>0.60432937998148006</v>
      </c>
      <c r="CX60" s="2">
        <v>0.64345667233146941</v>
      </c>
      <c r="CY60" s="2">
        <v>0.68030153964826767</v>
      </c>
      <c r="CZ60" s="2">
        <v>0.63128368028475235</v>
      </c>
      <c r="DA60" s="2">
        <v>0.6417502481341012</v>
      </c>
      <c r="DB60" s="2">
        <v>0.63370986792996309</v>
      </c>
      <c r="DC60" s="2">
        <v>0.58855832005593989</v>
      </c>
      <c r="DD60" s="2">
        <v>0.61559529861612894</v>
      </c>
      <c r="DE60" s="2">
        <v>0.60286788981817929</v>
      </c>
      <c r="DF60" s="2">
        <v>0.59041133300162674</v>
      </c>
      <c r="DG60" s="2">
        <v>0.59431752173165453</v>
      </c>
      <c r="DH60" s="2">
        <v>0.56191596543335132</v>
      </c>
    </row>
    <row r="61" spans="1:112" x14ac:dyDescent="0.2">
      <c r="A61" s="169" t="s">
        <v>25</v>
      </c>
      <c r="B61" s="3" t="s">
        <v>176</v>
      </c>
      <c r="C61" s="2">
        <v>74.776927000000001</v>
      </c>
      <c r="D61" s="2">
        <v>-50.716898999999998</v>
      </c>
      <c r="E61" s="174">
        <v>11069.022999999999</v>
      </c>
      <c r="F61" s="2">
        <v>56.729399999999998</v>
      </c>
      <c r="H61" s="144">
        <f t="shared" si="0"/>
        <v>5.1332605488999997E-2</v>
      </c>
      <c r="I61" s="174" t="s">
        <v>334</v>
      </c>
      <c r="J61" s="174" t="s">
        <v>275</v>
      </c>
      <c r="K61" s="190">
        <v>3.7288000000000001</v>
      </c>
      <c r="L61" s="235">
        <v>0.22656699999999999</v>
      </c>
      <c r="M61" s="189">
        <v>3.615878854458944E-2</v>
      </c>
      <c r="N61" s="17">
        <v>2.9350000000000001</v>
      </c>
      <c r="O61" s="7"/>
      <c r="P61" s="2">
        <v>3.7288000000000001</v>
      </c>
      <c r="Q61" s="2">
        <v>3.7288000000000001</v>
      </c>
      <c r="R61" s="2">
        <v>3.7288000000000001</v>
      </c>
      <c r="S61" s="2">
        <v>3.7288000000000001</v>
      </c>
      <c r="T61" s="2">
        <v>3.7288000000000001</v>
      </c>
      <c r="U61" s="2">
        <v>3.7288000000000001</v>
      </c>
      <c r="V61" s="2">
        <v>3.7288000000000001</v>
      </c>
      <c r="W61" s="2">
        <v>3.7288000000000001</v>
      </c>
      <c r="X61" s="2">
        <v>3.7288000000000001</v>
      </c>
      <c r="Y61" s="2">
        <v>3.7288000000000001</v>
      </c>
      <c r="Z61" s="2">
        <v>3.7288000000000001</v>
      </c>
      <c r="AA61" s="2">
        <v>3.7288000000000001</v>
      </c>
      <c r="AB61" s="2">
        <v>3.7288000000000001</v>
      </c>
      <c r="AC61" s="2">
        <v>3.7288000000000001</v>
      </c>
      <c r="AD61" s="2">
        <v>3.6542240000000001</v>
      </c>
      <c r="AE61" s="2">
        <v>3.7698167999999996</v>
      </c>
      <c r="AF61" s="2">
        <v>3.7656442727999999</v>
      </c>
      <c r="AG61" s="2">
        <v>3.5443176200000002</v>
      </c>
      <c r="AH61" s="2">
        <v>3.6102987360000003</v>
      </c>
      <c r="AI61" s="2">
        <v>3.5880788168</v>
      </c>
      <c r="AJ61" s="2">
        <v>3.5944252343999996</v>
      </c>
      <c r="AK61" s="2">
        <v>3.47561448</v>
      </c>
      <c r="AL61" s="2">
        <v>3.2661565975999998</v>
      </c>
      <c r="AM61" s="2">
        <v>2.9859894807999998</v>
      </c>
      <c r="AN61" s="2">
        <v>3.6080763712000006</v>
      </c>
      <c r="AO61" s="2">
        <v>3.4116618312000004</v>
      </c>
      <c r="AP61" s="2">
        <v>3.2177344008000004</v>
      </c>
      <c r="AQ61" s="2">
        <v>2.9959863936000004</v>
      </c>
      <c r="AR61" s="2">
        <v>3.2564542600000004</v>
      </c>
      <c r="AS61" s="2">
        <v>3.1440495839999998</v>
      </c>
      <c r="AT61" s="2">
        <v>3.4746077039999999</v>
      </c>
      <c r="AU61" s="2">
        <v>3.7304369432</v>
      </c>
      <c r="AV61" s="2">
        <v>4.2317219000000001</v>
      </c>
      <c r="AW61" s="2">
        <v>4.6153893184000001</v>
      </c>
      <c r="AX61" s="2">
        <v>4.6070629080000005</v>
      </c>
      <c r="AY61" s="2">
        <v>4.6056049471999998</v>
      </c>
      <c r="AZ61" s="2">
        <v>4.5772735248000007</v>
      </c>
      <c r="BA61" s="2">
        <v>4.5175008608000002</v>
      </c>
      <c r="BB61" s="2">
        <v>4.6200615047999998</v>
      </c>
      <c r="BC61" s="2">
        <v>5.2878261952000001</v>
      </c>
      <c r="BD61" s="2">
        <v>4.9778659663999996</v>
      </c>
      <c r="BE61" s="2">
        <v>5.2449338088000008</v>
      </c>
      <c r="BF61" s="2">
        <v>5.6227470112000004</v>
      </c>
      <c r="BG61" s="2">
        <v>6.5259518624000004</v>
      </c>
      <c r="BH61" s="2">
        <v>6.977173950400001</v>
      </c>
      <c r="BI61" s="2">
        <v>7.6360268087999996</v>
      </c>
      <c r="BJ61" s="2">
        <v>8.0325063840000013</v>
      </c>
      <c r="BN61" s="2">
        <v>3.5297147688426098</v>
      </c>
      <c r="BO61" s="2">
        <v>3.1941269473875873</v>
      </c>
      <c r="BP61" s="2">
        <v>2.8771838651054638</v>
      </c>
      <c r="BQ61" s="2">
        <v>2.5714282687953962</v>
      </c>
      <c r="BR61" s="2">
        <v>2.2843179302217371</v>
      </c>
      <c r="BS61" s="2">
        <v>2.0083959131336617</v>
      </c>
      <c r="BT61" s="2">
        <v>1.7473916652993751</v>
      </c>
      <c r="BU61" s="2">
        <v>1.4975778325585662</v>
      </c>
      <c r="BV61" s="2">
        <v>1.2589568156411677</v>
      </c>
      <c r="BW61" s="2">
        <v>1.0315333917911853</v>
      </c>
      <c r="BX61" s="2">
        <v>0.81904611553677098</v>
      </c>
      <c r="BY61" s="2">
        <v>0.61407093407634972</v>
      </c>
      <c r="BZ61" s="2">
        <v>0.42420426827325652</v>
      </c>
      <c r="CA61" s="2">
        <v>0.29851113651808142</v>
      </c>
      <c r="CB61" s="2">
        <v>0.2939252412586823</v>
      </c>
      <c r="CC61" s="2">
        <v>0.30467765570832073</v>
      </c>
      <c r="CD61" s="2">
        <v>0.30393380267547321</v>
      </c>
      <c r="CE61" s="2">
        <v>0.28617679836418553</v>
      </c>
      <c r="CF61" s="2">
        <v>0.28977461952744915</v>
      </c>
      <c r="CG61" s="2">
        <v>0.2879476183309243</v>
      </c>
      <c r="CH61" s="2">
        <v>0.28781413032054581</v>
      </c>
      <c r="CI61" s="2">
        <v>0.2835227562370507</v>
      </c>
      <c r="CJ61" s="2">
        <v>0.25978704281118264</v>
      </c>
      <c r="CK61" s="2">
        <v>0.2352335911246011</v>
      </c>
      <c r="CL61" s="2">
        <v>0.29355235908223554</v>
      </c>
      <c r="CM61" s="2">
        <v>0.31842407866288341</v>
      </c>
      <c r="CN61" s="2">
        <v>0.24515961221191454</v>
      </c>
      <c r="CO61" s="2">
        <v>0.25428223107178405</v>
      </c>
      <c r="CP61" s="2">
        <v>0.25992341653420414</v>
      </c>
      <c r="CQ61" s="2">
        <v>0.24925300374912124</v>
      </c>
      <c r="CR61" s="2">
        <v>0.27249273018573478</v>
      </c>
      <c r="CS61" s="2">
        <v>0.29107546330976786</v>
      </c>
      <c r="CT61" s="2">
        <v>0.33416847243976627</v>
      </c>
      <c r="CU61" s="2">
        <v>0.35739278249064005</v>
      </c>
      <c r="CV61" s="2">
        <v>0.35635403148789219</v>
      </c>
      <c r="CW61" s="2">
        <v>0.36176786356604701</v>
      </c>
      <c r="CX61" s="2">
        <v>0.35640958580804005</v>
      </c>
      <c r="CY61" s="2">
        <v>0.34618620333996114</v>
      </c>
      <c r="CZ61" s="2">
        <v>0.35495091508073523</v>
      </c>
      <c r="DA61" s="2">
        <v>0.43725761523209611</v>
      </c>
      <c r="DB61" s="2">
        <v>0.3965458114046696</v>
      </c>
      <c r="DC61" s="2">
        <v>0.41213075923731451</v>
      </c>
      <c r="DD61" s="2">
        <v>0.42904033380038537</v>
      </c>
      <c r="DE61" s="2">
        <v>0.50122430707935006</v>
      </c>
      <c r="DF61" s="2">
        <v>0.53118231622974732</v>
      </c>
      <c r="DG61" s="2">
        <v>0.64550593484322216</v>
      </c>
      <c r="DH61" s="2">
        <v>0.68336707866056501</v>
      </c>
    </row>
    <row r="62" spans="1:112" x14ac:dyDescent="0.2">
      <c r="A62" s="169" t="s">
        <v>189</v>
      </c>
      <c r="B62" s="3" t="s">
        <v>176</v>
      </c>
      <c r="C62" s="2">
        <v>74.931642999999994</v>
      </c>
      <c r="D62" s="2">
        <v>-52.852443999999998</v>
      </c>
      <c r="E62" s="174">
        <v>9225.2991000000002</v>
      </c>
      <c r="F62" s="2">
        <v>46.406999999999996</v>
      </c>
      <c r="H62" s="144">
        <f t="shared" si="0"/>
        <v>0.29180739686399998</v>
      </c>
      <c r="I62" s="174" t="s">
        <v>334</v>
      </c>
      <c r="J62" s="174" t="s">
        <v>275</v>
      </c>
      <c r="K62" s="190">
        <v>5.2415000000000003</v>
      </c>
      <c r="L62" s="235">
        <v>0.54019200000000001</v>
      </c>
      <c r="M62" s="189">
        <v>3.188936297937868E-2</v>
      </c>
      <c r="N62" s="17">
        <v>2.4779999999999993</v>
      </c>
      <c r="O62" s="7"/>
      <c r="P62" s="2">
        <v>5.2886734999999998</v>
      </c>
      <c r="Q62" s="2">
        <v>5.2886734999999998</v>
      </c>
      <c r="R62" s="2">
        <v>5.2886734999999998</v>
      </c>
      <c r="S62" s="2">
        <v>5.2886734999999998</v>
      </c>
      <c r="T62" s="2">
        <v>5.2886734999999998</v>
      </c>
      <c r="U62" s="2">
        <v>5.2886734999999998</v>
      </c>
      <c r="V62" s="2">
        <v>5.2886734999999998</v>
      </c>
      <c r="W62" s="2">
        <v>5.2886734999999998</v>
      </c>
      <c r="X62" s="2">
        <v>5.2886734999999998</v>
      </c>
      <c r="Y62" s="2">
        <v>5.2886734999999998</v>
      </c>
      <c r="Z62" s="2">
        <v>5.2886734999999998</v>
      </c>
      <c r="AA62" s="2">
        <v>5.2886734999999998</v>
      </c>
      <c r="AB62" s="2">
        <v>5.2886734999999998</v>
      </c>
      <c r="AC62" s="2">
        <v>5.2886734999999998</v>
      </c>
      <c r="AD62" s="2">
        <v>5.2415000000000003</v>
      </c>
      <c r="AE62" s="2">
        <v>4.9846665000000003</v>
      </c>
      <c r="AF62" s="2">
        <v>5.1107036090000006</v>
      </c>
      <c r="AG62" s="2">
        <v>5.1264857655</v>
      </c>
      <c r="AH62" s="2">
        <v>4.9858196299999999</v>
      </c>
      <c r="AI62" s="2">
        <v>5.0018219295000002</v>
      </c>
      <c r="AJ62" s="2">
        <v>4.5865902995000001</v>
      </c>
      <c r="AK62" s="2">
        <v>4.6286638200000008</v>
      </c>
      <c r="AL62" s="2">
        <v>4.5416339540000008</v>
      </c>
      <c r="AM62" s="2">
        <v>4.4910954109999999</v>
      </c>
      <c r="AN62" s="2">
        <v>4.4865405475000006</v>
      </c>
      <c r="AO62" s="2">
        <v>4.2919446184999996</v>
      </c>
      <c r="AP62" s="2">
        <v>4.5608755004999999</v>
      </c>
      <c r="AQ62" s="2">
        <v>4.6388113640000004</v>
      </c>
      <c r="AR62" s="2">
        <v>4.4905398119999997</v>
      </c>
      <c r="AS62" s="2">
        <v>4.5580922639999999</v>
      </c>
      <c r="AT62" s="2">
        <v>4.5793832370000001</v>
      </c>
      <c r="AU62" s="2">
        <v>4.5648852480000004</v>
      </c>
      <c r="AV62" s="2">
        <v>4.7535897309999999</v>
      </c>
      <c r="AW62" s="2">
        <v>4.4746108935000004</v>
      </c>
      <c r="AX62" s="2">
        <v>4.4298956570000003</v>
      </c>
      <c r="AY62" s="2">
        <v>4.4145799940000003</v>
      </c>
      <c r="AZ62" s="2">
        <v>4.3588313999999997</v>
      </c>
      <c r="BA62" s="2">
        <v>4.4257391475000007</v>
      </c>
      <c r="BB62" s="2">
        <v>4.4649612919999999</v>
      </c>
      <c r="BC62" s="2">
        <v>4.5063796250000001</v>
      </c>
      <c r="BD62" s="2">
        <v>4.4574030489999998</v>
      </c>
      <c r="BE62" s="2">
        <v>4.5071029520000003</v>
      </c>
      <c r="BF62" s="2">
        <v>4.3560429220000003</v>
      </c>
      <c r="BG62" s="2">
        <v>4.2847690050000011</v>
      </c>
      <c r="BH62" s="2">
        <v>4.2097631400000006</v>
      </c>
      <c r="BI62" s="2">
        <v>4.4308496100000001</v>
      </c>
      <c r="BJ62" s="2">
        <v>4.7706246060000002</v>
      </c>
      <c r="BN62" s="2">
        <v>5.1880581724074535</v>
      </c>
      <c r="BO62" s="2">
        <v>4.7163314650797261</v>
      </c>
      <c r="BP62" s="2">
        <v>4.2708137246839035</v>
      </c>
      <c r="BQ62" s="2">
        <v>3.8410226394558649</v>
      </c>
      <c r="BR62" s="2">
        <v>3.4374415502490989</v>
      </c>
      <c r="BS62" s="2">
        <v>3.049588774269933</v>
      </c>
      <c r="BT62" s="2">
        <v>2.6827070969524627</v>
      </c>
      <c r="BU62" s="2">
        <v>2.3315578874066913</v>
      </c>
      <c r="BV62" s="2">
        <v>2.0013865656805163</v>
      </c>
      <c r="BW62" s="2">
        <v>1.6817207556371114</v>
      </c>
      <c r="BX62" s="2">
        <v>1.3830618822527661</v>
      </c>
      <c r="BY62" s="2">
        <v>1.1002275511262134</v>
      </c>
      <c r="BZ62" s="2">
        <v>0.84391924022187204</v>
      </c>
      <c r="CA62" s="2">
        <v>0.69308063815988785</v>
      </c>
      <c r="CB62" s="2">
        <v>0.683028524841788</v>
      </c>
      <c r="CC62" s="2">
        <v>0.66155379655504254</v>
      </c>
      <c r="CD62" s="2">
        <v>0.66918983358556761</v>
      </c>
      <c r="CE62" s="2">
        <v>0.6913070000394691</v>
      </c>
      <c r="CF62" s="2">
        <v>0.66611484344089844</v>
      </c>
      <c r="CG62" s="2">
        <v>0.65722063292966704</v>
      </c>
      <c r="CH62" s="2">
        <v>0.62929140781584736</v>
      </c>
      <c r="CI62" s="2">
        <v>0.6181169827140317</v>
      </c>
      <c r="CJ62" s="2">
        <v>0.60371354528374233</v>
      </c>
      <c r="CK62" s="2">
        <v>0.60331172955014789</v>
      </c>
      <c r="CL62" s="2">
        <v>0.60270347922798417</v>
      </c>
      <c r="CM62" s="2">
        <v>0.59755449970510832</v>
      </c>
      <c r="CN62" s="2">
        <v>0.5946721511500177</v>
      </c>
      <c r="CO62" s="2">
        <v>0.64811232479262026</v>
      </c>
      <c r="CP62" s="2">
        <v>0.59710978372062151</v>
      </c>
      <c r="CQ62" s="2">
        <v>0.60385553402369507</v>
      </c>
      <c r="CR62" s="2">
        <v>0.6058037069523643</v>
      </c>
      <c r="CS62" s="2">
        <v>0.6040394418114422</v>
      </c>
      <c r="CT62" s="2">
        <v>0.62849895982363746</v>
      </c>
      <c r="CU62" s="2">
        <v>0.60430461843420646</v>
      </c>
      <c r="CV62" s="2">
        <v>0.58938528047797945</v>
      </c>
      <c r="CW62" s="2">
        <v>0.5617706240574194</v>
      </c>
      <c r="CX62" s="2">
        <v>0.56454421845603298</v>
      </c>
      <c r="CY62" s="2">
        <v>0.57013840400563776</v>
      </c>
      <c r="CZ62" s="2">
        <v>0.58615591880714002</v>
      </c>
      <c r="DA62" s="2">
        <v>0.71143178136006879</v>
      </c>
      <c r="DB62" s="2">
        <v>0.56034224305741964</v>
      </c>
      <c r="DC62" s="2">
        <v>0.55139431663961658</v>
      </c>
      <c r="DD62" s="2">
        <v>0.52184580058893959</v>
      </c>
      <c r="DE62" s="2">
        <v>0.5182924411658385</v>
      </c>
      <c r="DF62" s="2">
        <v>0.53202993983561386</v>
      </c>
      <c r="DG62" s="2">
        <v>0.57726102514173194</v>
      </c>
      <c r="DH62" s="2">
        <v>0.60415453871587521</v>
      </c>
    </row>
    <row r="63" spans="1:112" x14ac:dyDescent="0.2">
      <c r="A63" s="169" t="s">
        <v>232</v>
      </c>
      <c r="B63" s="3" t="s">
        <v>176</v>
      </c>
      <c r="C63" s="2">
        <v>75.155608000000001</v>
      </c>
      <c r="D63" s="2">
        <v>-53.351520999999998</v>
      </c>
      <c r="E63" s="174">
        <v>25557.79</v>
      </c>
      <c r="F63" s="2">
        <v>134.184</v>
      </c>
      <c r="H63" s="144">
        <f t="shared" si="0"/>
        <v>0.7136194575999999</v>
      </c>
      <c r="I63" s="174" t="s">
        <v>334</v>
      </c>
      <c r="J63" s="174" t="s">
        <v>275</v>
      </c>
      <c r="K63" s="190">
        <v>8.1676000000000002</v>
      </c>
      <c r="L63" s="235">
        <v>0.84475999999999996</v>
      </c>
      <c r="M63" s="189">
        <v>8.2694789102022964E-2</v>
      </c>
      <c r="N63" s="17">
        <v>6.9499999999999984</v>
      </c>
      <c r="O63" s="7"/>
      <c r="P63" s="2">
        <v>6.6239236000000004</v>
      </c>
      <c r="Q63" s="2">
        <v>6.6239236000000004</v>
      </c>
      <c r="R63" s="2">
        <v>6.6239236000000004</v>
      </c>
      <c r="S63" s="2">
        <v>6.6239236000000004</v>
      </c>
      <c r="T63" s="2">
        <v>6.6239236000000004</v>
      </c>
      <c r="U63" s="2">
        <v>6.7954432000000002</v>
      </c>
      <c r="V63" s="2">
        <v>6.9669628000000001</v>
      </c>
      <c r="W63" s="2">
        <v>7.1384824</v>
      </c>
      <c r="X63" s="2">
        <v>7.3100019999999999</v>
      </c>
      <c r="Y63" s="2">
        <v>7.4815216000000007</v>
      </c>
      <c r="Z63" s="2">
        <v>7.6530412000000005</v>
      </c>
      <c r="AA63" s="2">
        <v>7.8245607999999995</v>
      </c>
      <c r="AB63" s="2">
        <v>7.9960804000000003</v>
      </c>
      <c r="AC63" s="2">
        <v>8.1676000000000002</v>
      </c>
      <c r="AD63" s="2">
        <v>8.0369183999999994</v>
      </c>
      <c r="AE63" s="2">
        <v>8.0614211999999998</v>
      </c>
      <c r="AF63" s="2">
        <v>7.7115130483999996</v>
      </c>
      <c r="AG63" s="2">
        <v>7.8019692184000009</v>
      </c>
      <c r="AH63" s="2">
        <v>7.8429869056000001</v>
      </c>
      <c r="AI63" s="2">
        <v>7.7546461439999996</v>
      </c>
      <c r="AJ63" s="2">
        <v>7.6103246519999992</v>
      </c>
      <c r="AK63" s="2">
        <v>7.6353420107999987</v>
      </c>
      <c r="AL63" s="2">
        <v>7.8041418</v>
      </c>
      <c r="AM63" s="2">
        <v>7.660555392</v>
      </c>
      <c r="AN63" s="2">
        <v>7.4537517600000003</v>
      </c>
      <c r="AO63" s="2">
        <v>7.5816563759999998</v>
      </c>
      <c r="AP63" s="2">
        <v>7.661143459199999</v>
      </c>
      <c r="AQ63" s="2">
        <v>7.8583419935999999</v>
      </c>
      <c r="AR63" s="2">
        <v>7.7159562228</v>
      </c>
      <c r="AS63" s="2">
        <v>7.8801004799999994</v>
      </c>
      <c r="AT63" s="2">
        <v>7.7776134351999993</v>
      </c>
      <c r="AU63" s="2">
        <v>7.5348560280000001</v>
      </c>
      <c r="AV63" s="2">
        <v>7.9699440799999985</v>
      </c>
      <c r="AW63" s="2">
        <v>7.5107697756</v>
      </c>
      <c r="AX63" s="2">
        <v>7.6183779055999992</v>
      </c>
      <c r="AY63" s="2">
        <v>7.5942181447999992</v>
      </c>
      <c r="AZ63" s="2">
        <v>7.4472176799999996</v>
      </c>
      <c r="BA63" s="2">
        <v>7.7519018304000005</v>
      </c>
      <c r="BB63" s="2">
        <v>7.9243035311999996</v>
      </c>
      <c r="BC63" s="2">
        <v>8.1025205632000006</v>
      </c>
      <c r="BD63" s="2">
        <v>8.0675959055999993</v>
      </c>
      <c r="BE63" s="2">
        <v>8.577548179199999</v>
      </c>
      <c r="BF63" s="2">
        <v>8.3799576000000009</v>
      </c>
      <c r="BG63" s="2">
        <v>8.637743391199999</v>
      </c>
      <c r="BH63" s="2">
        <v>8.4334227095999985</v>
      </c>
      <c r="BI63" s="2">
        <v>8.2623441600000014</v>
      </c>
      <c r="BJ63" s="2">
        <v>8.1209956744000014</v>
      </c>
      <c r="BN63" s="2">
        <v>2.4893145344042242</v>
      </c>
      <c r="BO63" s="2">
        <v>2.0319331262848181</v>
      </c>
      <c r="BP63" s="2">
        <v>1.6153929269798577</v>
      </c>
      <c r="BQ63" s="2">
        <v>1.2560335765305288</v>
      </c>
      <c r="BR63" s="2">
        <v>1.0845306859831607</v>
      </c>
      <c r="BS63" s="2">
        <v>1.1512510798637949</v>
      </c>
      <c r="BT63" s="2">
        <v>1.2996412454943165</v>
      </c>
      <c r="BU63" s="2">
        <v>1.4807038194868993</v>
      </c>
      <c r="BV63" s="2">
        <v>1.694438556768687</v>
      </c>
      <c r="BW63" s="2">
        <v>1.7121581958334686</v>
      </c>
      <c r="BX63" s="2">
        <v>1.533863822455644</v>
      </c>
      <c r="BY63" s="2">
        <v>1.3882436928227853</v>
      </c>
      <c r="BZ63" s="2">
        <v>1.2752990314811909</v>
      </c>
      <c r="CA63" s="2">
        <v>1.1786997903265251</v>
      </c>
      <c r="CB63" s="2">
        <v>1.1488667701469519</v>
      </c>
      <c r="CC63" s="2">
        <v>1.1840593411609053</v>
      </c>
      <c r="CD63" s="2">
        <v>1.1305704478377212</v>
      </c>
      <c r="CE63" s="2">
        <v>1.1389131034850772</v>
      </c>
      <c r="CF63" s="2">
        <v>1.1343822542256827</v>
      </c>
      <c r="CG63" s="2">
        <v>1.0758255848500176</v>
      </c>
      <c r="CH63" s="2">
        <v>1.0520307381015299</v>
      </c>
      <c r="CI63" s="2">
        <v>1.0538082836173186</v>
      </c>
      <c r="CJ63" s="2">
        <v>1.1264516796810986</v>
      </c>
      <c r="CK63" s="2">
        <v>1.0627748653894447</v>
      </c>
      <c r="CL63" s="2">
        <v>1.0408508430276378</v>
      </c>
      <c r="CM63" s="2">
        <v>1.140535357281703</v>
      </c>
      <c r="CN63" s="2">
        <v>0.9657083787602414</v>
      </c>
      <c r="CO63" s="2">
        <v>1.0486191731626966</v>
      </c>
      <c r="CP63" s="2">
        <v>1.0410325243912546</v>
      </c>
      <c r="CQ63" s="2">
        <v>1.0650728777492686</v>
      </c>
      <c r="CR63" s="2">
        <v>1.0461401249894233</v>
      </c>
      <c r="CS63" s="2">
        <v>1.0436846694225672</v>
      </c>
      <c r="CT63" s="2">
        <v>1.1033559725146138</v>
      </c>
      <c r="CU63" s="2">
        <v>1.0472794321248358</v>
      </c>
      <c r="CV63" s="2">
        <v>1.0498195048730374</v>
      </c>
      <c r="CW63" s="2">
        <v>1.0849851746836019</v>
      </c>
      <c r="CX63" s="2">
        <v>1.0458172147201807</v>
      </c>
      <c r="CY63" s="2">
        <v>1.1219778729296441</v>
      </c>
      <c r="CZ63" s="2">
        <v>1.1764702506178584</v>
      </c>
      <c r="DA63" s="2">
        <v>1.1933509268246105</v>
      </c>
      <c r="DB63" s="2">
        <v>1.25611232942589</v>
      </c>
      <c r="DC63" s="2">
        <v>1.2835733560563274</v>
      </c>
      <c r="DD63" s="2">
        <v>1.3722704550400502</v>
      </c>
      <c r="DE63" s="2">
        <v>1.3590971607454747</v>
      </c>
      <c r="DF63" s="2">
        <v>1.3201855430605556</v>
      </c>
      <c r="DG63" s="2">
        <v>1.28883156641673</v>
      </c>
      <c r="DH63" s="2">
        <v>1.2502031568141956</v>
      </c>
    </row>
    <row r="64" spans="1:112" x14ac:dyDescent="0.2">
      <c r="A64" s="169" t="s">
        <v>26</v>
      </c>
      <c r="B64" s="3" t="s">
        <v>176</v>
      </c>
      <c r="C64" s="2">
        <v>75.542321000000001</v>
      </c>
      <c r="D64" s="2">
        <v>-52.948171000000002</v>
      </c>
      <c r="E64" s="174">
        <v>6182.3850000000002</v>
      </c>
      <c r="F64" s="2">
        <v>26.520299999999999</v>
      </c>
      <c r="H64" s="144">
        <f t="shared" si="0"/>
        <v>6.1941254399999993E-2</v>
      </c>
      <c r="I64" s="174" t="s">
        <v>334</v>
      </c>
      <c r="J64" s="174" t="s">
        <v>275</v>
      </c>
      <c r="K64" s="190">
        <v>2.1482000000000001</v>
      </c>
      <c r="L64" s="235">
        <v>0.24887999999999999</v>
      </c>
      <c r="M64" s="189">
        <v>3.1451082943656956E-2</v>
      </c>
      <c r="N64" s="17">
        <v>1.2563333333333333</v>
      </c>
      <c r="O64" s="7"/>
      <c r="P64" s="2">
        <v>2.1482000000000001</v>
      </c>
      <c r="Q64" s="2">
        <v>2.1482000000000001</v>
      </c>
      <c r="R64" s="2">
        <v>2.1482000000000001</v>
      </c>
      <c r="S64" s="2">
        <v>2.1482000000000001</v>
      </c>
      <c r="T64" s="2">
        <v>2.1482000000000001</v>
      </c>
      <c r="U64" s="2">
        <v>2.1482000000000001</v>
      </c>
      <c r="V64" s="2">
        <v>2.1482000000000001</v>
      </c>
      <c r="W64" s="2">
        <v>2.1482000000000001</v>
      </c>
      <c r="X64" s="2">
        <v>2.1482000000000001</v>
      </c>
      <c r="Y64" s="2">
        <v>2.1482000000000001</v>
      </c>
      <c r="Z64" s="2">
        <v>2.1482000000000001</v>
      </c>
      <c r="AA64" s="2">
        <v>2.1482000000000001</v>
      </c>
      <c r="AB64" s="2">
        <v>2.1482000000000001</v>
      </c>
      <c r="AC64" s="2">
        <v>2.1482000000000001</v>
      </c>
      <c r="AD64" s="2">
        <v>1.5015917999999999</v>
      </c>
      <c r="AE64" s="2">
        <v>2.4854674000000001</v>
      </c>
      <c r="AF64" s="2">
        <v>2.4723354533999999</v>
      </c>
      <c r="AG64" s="2">
        <v>2.5311596140000003</v>
      </c>
      <c r="AH64" s="2">
        <v>2.5747036280000004</v>
      </c>
      <c r="AI64" s="2">
        <v>1.9794180741999998</v>
      </c>
      <c r="AJ64" s="2">
        <v>2.38643538</v>
      </c>
      <c r="AK64" s="2">
        <v>2.2764367989999998</v>
      </c>
      <c r="AL64" s="2">
        <v>2.8610758736000004</v>
      </c>
      <c r="AM64" s="2">
        <v>2.6093412048000002</v>
      </c>
      <c r="AN64" s="2">
        <v>2.6908911732000003</v>
      </c>
      <c r="AO64" s="2">
        <v>2.8009692376000004</v>
      </c>
      <c r="AP64" s="2">
        <v>2.9071053550000006</v>
      </c>
      <c r="AQ64" s="2">
        <v>2.4630874524000004</v>
      </c>
      <c r="AR64" s="2">
        <v>2.6722920576000004</v>
      </c>
      <c r="AS64" s="2">
        <v>2.8772990800000002</v>
      </c>
      <c r="AT64" s="2">
        <v>2.8068166380000004</v>
      </c>
      <c r="AU64" s="2">
        <v>2.7370860659999998</v>
      </c>
      <c r="AV64" s="2">
        <v>2.6700063728000001</v>
      </c>
      <c r="AW64" s="2">
        <v>2.6017645034000001</v>
      </c>
      <c r="AX64" s="2">
        <v>2.5371874632000004</v>
      </c>
      <c r="AY64" s="2">
        <v>2.5149407040000002</v>
      </c>
      <c r="AZ64" s="2">
        <v>2.4540628642</v>
      </c>
      <c r="BA64" s="2">
        <v>2.4577556200000004</v>
      </c>
      <c r="BB64" s="2">
        <v>2.6023101462000002</v>
      </c>
      <c r="BC64" s="2">
        <v>2.9631755231999999</v>
      </c>
      <c r="BD64" s="2">
        <v>2.9687049900000004</v>
      </c>
      <c r="BE64" s="2">
        <v>3.0621216151999997</v>
      </c>
      <c r="BF64" s="2">
        <v>4.4506923167999997</v>
      </c>
      <c r="BG64" s="2">
        <v>5.8045652920000004</v>
      </c>
      <c r="BH64" s="2">
        <v>6.8568932850000008</v>
      </c>
      <c r="BI64" s="2">
        <v>9.8017596996000016</v>
      </c>
      <c r="BJ64" s="2">
        <v>11.599500203400002</v>
      </c>
      <c r="BN64" s="2">
        <v>2.1639574664207677</v>
      </c>
      <c r="BO64" s="2">
        <v>1.9727716840364948</v>
      </c>
      <c r="BP64" s="2">
        <v>1.7923275882857668</v>
      </c>
      <c r="BQ64" s="2">
        <v>1.6183290976335793</v>
      </c>
      <c r="BR64" s="2">
        <v>1.4550727509634014</v>
      </c>
      <c r="BS64" s="2">
        <v>1.3004108044681328</v>
      </c>
      <c r="BT64" s="2">
        <v>1.1521958186967818</v>
      </c>
      <c r="BU64" s="2">
        <v>1.0147247856032708</v>
      </c>
      <c r="BV64" s="2">
        <v>0.88585107947370867</v>
      </c>
      <c r="BW64" s="2">
        <v>0.76772481522404057</v>
      </c>
      <c r="BX64" s="2">
        <v>0.66034959375102553</v>
      </c>
      <c r="BY64" s="2">
        <v>0.57017231123417544</v>
      </c>
      <c r="BZ64" s="2">
        <v>0.50578013423257939</v>
      </c>
      <c r="CA64" s="2">
        <v>0.48217708026069234</v>
      </c>
      <c r="CB64" s="2">
        <v>0.461137723048757</v>
      </c>
      <c r="CC64" s="2">
        <v>0.57051005568522617</v>
      </c>
      <c r="CD64" s="2">
        <v>0.51589178902337796</v>
      </c>
      <c r="CE64" s="2">
        <v>0.51051016703498664</v>
      </c>
      <c r="CF64" s="2">
        <v>0.46594514566928802</v>
      </c>
      <c r="CG64" s="2">
        <v>0.3770864373895243</v>
      </c>
      <c r="CH64" s="2">
        <v>0.40663566670017659</v>
      </c>
      <c r="CI64" s="2">
        <v>0.38475797452305888</v>
      </c>
      <c r="CJ64" s="2">
        <v>0.45374264108968315</v>
      </c>
      <c r="CK64" s="2">
        <v>0.41570976988817027</v>
      </c>
      <c r="CL64" s="2">
        <v>0.41637327567518312</v>
      </c>
      <c r="CM64" s="2">
        <v>0.43830918135593644</v>
      </c>
      <c r="CN64" s="2">
        <v>0.43021408325987154</v>
      </c>
      <c r="CO64" s="2">
        <v>0.41502415568707562</v>
      </c>
      <c r="CP64" s="2">
        <v>0.44819046633434545</v>
      </c>
      <c r="CQ64" s="2">
        <v>0.45552092858594573</v>
      </c>
      <c r="CR64" s="2">
        <v>0.45597133659672878</v>
      </c>
      <c r="CS64" s="2">
        <v>0.47158740237273244</v>
      </c>
      <c r="CT64" s="2">
        <v>0.46261048952712081</v>
      </c>
      <c r="CU64" s="2">
        <v>0.4291711022940099</v>
      </c>
      <c r="CV64" s="2">
        <v>0.42267440047983623</v>
      </c>
      <c r="CW64" s="2">
        <v>0.41907782526846094</v>
      </c>
      <c r="CX64" s="2">
        <v>0.40734251680897493</v>
      </c>
      <c r="CY64" s="2">
        <v>0.41766084733909969</v>
      </c>
      <c r="CZ64" s="2">
        <v>0.43696598810242693</v>
      </c>
      <c r="DA64" s="2">
        <v>0.49398800552951905</v>
      </c>
      <c r="DB64" s="2">
        <v>0.51995122512045922</v>
      </c>
      <c r="DC64" s="2">
        <v>0.60147476106284059</v>
      </c>
      <c r="DD64" s="2">
        <v>0.93326439436855324</v>
      </c>
      <c r="DE64" s="2">
        <v>1.0537307375199905</v>
      </c>
      <c r="DF64" s="2">
        <v>1.2262290778377607</v>
      </c>
      <c r="DG64" s="2">
        <v>1.8054690135630551</v>
      </c>
      <c r="DH64" s="2">
        <v>1.9770139217749623</v>
      </c>
    </row>
    <row r="65" spans="1:112" x14ac:dyDescent="0.2">
      <c r="A65" s="169" t="s">
        <v>29</v>
      </c>
      <c r="B65" s="3" t="s">
        <v>176</v>
      </c>
      <c r="C65" s="2">
        <v>75.626852999999997</v>
      </c>
      <c r="D65" s="2">
        <v>-54.790571999999997</v>
      </c>
      <c r="E65" s="174">
        <v>9578.9292999999998</v>
      </c>
      <c r="F65" s="2">
        <v>40.584099999999999</v>
      </c>
      <c r="H65" s="144">
        <f t="shared" si="0"/>
        <v>0.1333126144</v>
      </c>
      <c r="I65" s="174" t="s">
        <v>334</v>
      </c>
      <c r="J65" s="174" t="s">
        <v>275</v>
      </c>
      <c r="K65" s="190">
        <v>4.5789999999999997</v>
      </c>
      <c r="L65" s="235">
        <v>0.36512</v>
      </c>
      <c r="M65" s="189">
        <v>4.0460894259498524E-2</v>
      </c>
      <c r="N65" s="17">
        <v>2.4273333333333329</v>
      </c>
      <c r="O65" s="7"/>
      <c r="P65" s="2">
        <v>5.9389629999999993</v>
      </c>
      <c r="Q65" s="2">
        <v>5.9389629999999993</v>
      </c>
      <c r="R65" s="2">
        <v>5.9389629999999993</v>
      </c>
      <c r="S65" s="2">
        <v>5.9389629999999993</v>
      </c>
      <c r="T65" s="2">
        <v>5.9389629999999993</v>
      </c>
      <c r="U65" s="2">
        <v>5.9389629999999993</v>
      </c>
      <c r="V65" s="2">
        <v>5.9389629999999993</v>
      </c>
      <c r="W65" s="2">
        <v>5.9389629999999993</v>
      </c>
      <c r="X65" s="2">
        <v>5.9389629999999993</v>
      </c>
      <c r="Y65" s="2">
        <v>5.9389629999999993</v>
      </c>
      <c r="Z65" s="2">
        <v>5.9389629999999993</v>
      </c>
      <c r="AA65" s="2">
        <v>5.9389629999999993</v>
      </c>
      <c r="AB65" s="2">
        <v>5.9389629999999993</v>
      </c>
      <c r="AC65" s="2">
        <v>5.9389629999999993</v>
      </c>
      <c r="AD65" s="2">
        <v>6.0763329999999991</v>
      </c>
      <c r="AE65" s="2">
        <v>6.3281779999999994</v>
      </c>
      <c r="AF65" s="2">
        <v>5.7915191999999989</v>
      </c>
      <c r="AG65" s="2">
        <v>6.1755874040000007</v>
      </c>
      <c r="AH65" s="2">
        <v>6.2324769</v>
      </c>
      <c r="AI65" s="2">
        <v>5.2514810979999984</v>
      </c>
      <c r="AJ65" s="2">
        <v>5.9589411769999989</v>
      </c>
      <c r="AK65" s="2">
        <v>6.1727209499999995</v>
      </c>
      <c r="AL65" s="2">
        <v>6.3191573699999992</v>
      </c>
      <c r="AM65" s="2">
        <v>5.8249825320000008</v>
      </c>
      <c r="AN65" s="2">
        <v>5.4257715749999997</v>
      </c>
      <c r="AO65" s="2">
        <v>5.7483529669999998</v>
      </c>
      <c r="AP65" s="2">
        <v>5.4484650989999999</v>
      </c>
      <c r="AQ65" s="2">
        <v>5.0085743059999999</v>
      </c>
      <c r="AR65" s="2">
        <v>6.2574049760000001</v>
      </c>
      <c r="AS65" s="2">
        <v>7.1241913600000002</v>
      </c>
      <c r="AT65" s="2">
        <v>6.959438940000001</v>
      </c>
      <c r="AU65" s="2">
        <v>7.3881569729999992</v>
      </c>
      <c r="AV65" s="2">
        <v>8.7556615859999987</v>
      </c>
      <c r="AW65" s="2">
        <v>8.6780154829999994</v>
      </c>
      <c r="AX65" s="2">
        <v>8.1312874619999995</v>
      </c>
      <c r="AY65" s="2">
        <v>8.7156914949999997</v>
      </c>
      <c r="AZ65" s="2">
        <v>9.3572780799999986</v>
      </c>
      <c r="BA65" s="2">
        <v>10.015271221999999</v>
      </c>
      <c r="BB65" s="2">
        <v>10.190436287999999</v>
      </c>
      <c r="BC65" s="2">
        <v>10.627227098000001</v>
      </c>
      <c r="BD65" s="2">
        <v>11.401801580000001</v>
      </c>
      <c r="BE65" s="2">
        <v>9.7715859999999992</v>
      </c>
      <c r="BF65" s="2">
        <v>9.5283083089999998</v>
      </c>
      <c r="BG65" s="2">
        <v>9.8191251780000002</v>
      </c>
      <c r="BH65" s="2">
        <v>8.385545595</v>
      </c>
      <c r="BI65" s="2">
        <v>7.4105757570000002</v>
      </c>
      <c r="BJ65" s="2">
        <v>7.9602892859999992</v>
      </c>
      <c r="BN65" s="2">
        <v>4.5295475927769333</v>
      </c>
      <c r="BO65" s="2">
        <v>4.1174404080978659</v>
      </c>
      <c r="BP65" s="2">
        <v>3.7236497651502178</v>
      </c>
      <c r="BQ65" s="2">
        <v>3.3527547664917257</v>
      </c>
      <c r="BR65" s="2">
        <v>3.0001766589661933</v>
      </c>
      <c r="BS65" s="2">
        <v>2.66133684609881</v>
      </c>
      <c r="BT65" s="2">
        <v>2.3362358972211812</v>
      </c>
      <c r="BU65" s="2">
        <v>2.0294535783021561</v>
      </c>
      <c r="BV65" s="2">
        <v>1.7409913348485564</v>
      </c>
      <c r="BW65" s="2">
        <v>1.4616948243294379</v>
      </c>
      <c r="BX65" s="2">
        <v>1.1961503094435553</v>
      </c>
      <c r="BY65" s="2">
        <v>0.94895677602049977</v>
      </c>
      <c r="BZ65" s="2">
        <v>0.71106057654230659</v>
      </c>
      <c r="CA65" s="2">
        <v>0.53819161373968549</v>
      </c>
      <c r="CB65" s="2">
        <v>0.54919329838880526</v>
      </c>
      <c r="CC65" s="2">
        <v>0.57830938454582825</v>
      </c>
      <c r="CD65" s="2">
        <v>0.54374544823349524</v>
      </c>
      <c r="CE65" s="2">
        <v>0.57375974154221665</v>
      </c>
      <c r="CF65" s="2">
        <v>0.57330541888614228</v>
      </c>
      <c r="CG65" s="2">
        <v>0.47253109486330136</v>
      </c>
      <c r="CH65" s="2">
        <v>0.54164511809314664</v>
      </c>
      <c r="CI65" s="2">
        <v>0.56244440578156285</v>
      </c>
      <c r="CJ65" s="2">
        <v>0.56944206090614302</v>
      </c>
      <c r="CK65" s="2">
        <v>0.52516742008183381</v>
      </c>
      <c r="CL65" s="2">
        <v>0.48852099707374302</v>
      </c>
      <c r="CM65" s="2">
        <v>0.5221093654827017</v>
      </c>
      <c r="CN65" s="2">
        <v>0.48948202627363224</v>
      </c>
      <c r="CO65" s="2">
        <v>0.45376243702186142</v>
      </c>
      <c r="CP65" s="2">
        <v>0.57726555643397337</v>
      </c>
      <c r="CQ65" s="2">
        <v>0.64220126833945668</v>
      </c>
      <c r="CR65" s="2">
        <v>0.63616862590329926</v>
      </c>
      <c r="CS65" s="2">
        <v>0.677522120678546</v>
      </c>
      <c r="CT65" s="2">
        <v>0.79033575008357027</v>
      </c>
      <c r="CU65" s="2">
        <v>0.77212589306758272</v>
      </c>
      <c r="CV65" s="2">
        <v>0.72377376231372015</v>
      </c>
      <c r="CW65" s="2">
        <v>0.7810283516425699</v>
      </c>
      <c r="CX65" s="2">
        <v>0.83544181369457005</v>
      </c>
      <c r="CY65" s="2">
        <v>0.90171386551321009</v>
      </c>
      <c r="CZ65" s="2">
        <v>0.90073835626378373</v>
      </c>
      <c r="DA65" s="2">
        <v>0.94191939963594029</v>
      </c>
      <c r="DB65" s="2">
        <v>1.0102647459432836</v>
      </c>
      <c r="DC65" s="2">
        <v>0.88142512436284859</v>
      </c>
      <c r="DD65" s="2">
        <v>0.85749044349581616</v>
      </c>
      <c r="DE65" s="2">
        <v>0.88326082151077234</v>
      </c>
      <c r="DF65" s="2">
        <v>0.75049821849054033</v>
      </c>
      <c r="DG65" s="2">
        <v>0.66812834556565959</v>
      </c>
      <c r="DH65" s="2">
        <v>0.73438603805574421</v>
      </c>
    </row>
    <row r="66" spans="1:112" x14ac:dyDescent="0.2">
      <c r="A66" s="169" t="s">
        <v>27</v>
      </c>
      <c r="B66" s="3" t="s">
        <v>176</v>
      </c>
      <c r="C66" s="2">
        <v>75.852068000000003</v>
      </c>
      <c r="D66" s="2">
        <v>-55.530352999999998</v>
      </c>
      <c r="E66" s="174">
        <v>10411.66</v>
      </c>
      <c r="F66" s="2">
        <v>45.804000000000002</v>
      </c>
      <c r="H66" s="144">
        <f t="shared" si="0"/>
        <v>0.13777756185600001</v>
      </c>
      <c r="I66" s="174" t="s">
        <v>334</v>
      </c>
      <c r="J66" s="174" t="s">
        <v>275</v>
      </c>
      <c r="K66" s="190">
        <v>3.1236000000000002</v>
      </c>
      <c r="L66" s="235">
        <v>0.37118400000000001</v>
      </c>
      <c r="M66" s="189">
        <v>3.9662567856251524E-2</v>
      </c>
      <c r="N66" s="17">
        <v>3.1423333333333332</v>
      </c>
      <c r="O66" s="7"/>
      <c r="P66" s="2">
        <v>3.3297576000000002</v>
      </c>
      <c r="Q66" s="2">
        <v>3.3297576000000002</v>
      </c>
      <c r="R66" s="2">
        <v>3.3297576000000002</v>
      </c>
      <c r="S66" s="2">
        <v>3.3297576000000002</v>
      </c>
      <c r="T66" s="2">
        <v>3.3110160000000004</v>
      </c>
      <c r="U66" s="2">
        <v>3.2891507999999998</v>
      </c>
      <c r="V66" s="2">
        <v>3.2672856000000001</v>
      </c>
      <c r="W66" s="2">
        <v>3.2485440000000003</v>
      </c>
      <c r="X66" s="2">
        <v>3.2266787999999997</v>
      </c>
      <c r="Y66" s="2">
        <v>3.2048136</v>
      </c>
      <c r="Z66" s="2">
        <v>3.1860720000000002</v>
      </c>
      <c r="AA66" s="2">
        <v>3.1642067999999997</v>
      </c>
      <c r="AB66" s="2">
        <v>3.1454651999999999</v>
      </c>
      <c r="AC66" s="2">
        <v>3.1236000000000002</v>
      </c>
      <c r="AD66" s="2">
        <v>2.6425656000000002</v>
      </c>
      <c r="AE66" s="2">
        <v>3.1954427999999999</v>
      </c>
      <c r="AF66" s="2">
        <v>3.1297722336000002</v>
      </c>
      <c r="AG66" s="2">
        <v>3.2475163355999999</v>
      </c>
      <c r="AH66" s="2">
        <v>3.1633821696000002</v>
      </c>
      <c r="AI66" s="2">
        <v>2.9536761599999997</v>
      </c>
      <c r="AJ66" s="2">
        <v>2.7453008040000002</v>
      </c>
      <c r="AK66" s="2">
        <v>2.9265758064000003</v>
      </c>
      <c r="AL66" s="2">
        <v>3.0697678775999999</v>
      </c>
      <c r="AM66" s="2">
        <v>2.9814543348</v>
      </c>
      <c r="AN66" s="2">
        <v>2.9148029580000001</v>
      </c>
      <c r="AO66" s="2">
        <v>3.0531472019999999</v>
      </c>
      <c r="AP66" s="2">
        <v>2.7767554560000001</v>
      </c>
      <c r="AQ66" s="2">
        <v>2.3112890784000002</v>
      </c>
      <c r="AR66" s="2">
        <v>2.9617725311999998</v>
      </c>
      <c r="AS66" s="2">
        <v>2.8753675079999996</v>
      </c>
      <c r="AT66" s="2">
        <v>2.9606574059999997</v>
      </c>
      <c r="AU66" s="2">
        <v>3.1832701307999995</v>
      </c>
      <c r="AV66" s="2">
        <v>3.9319751856000003</v>
      </c>
      <c r="AW66" s="2">
        <v>4.3761635999999999</v>
      </c>
      <c r="AX66" s="2">
        <v>4.316752728</v>
      </c>
      <c r="AY66" s="2">
        <v>4.3079691648000003</v>
      </c>
      <c r="AZ66" s="2">
        <v>4.3448807460000003</v>
      </c>
      <c r="BA66" s="2">
        <v>4.5369665280000007</v>
      </c>
      <c r="BB66" s="2">
        <v>4.6209195252000006</v>
      </c>
      <c r="BC66" s="2">
        <v>4.8675214979999994</v>
      </c>
      <c r="BD66" s="2">
        <v>5.0340749736000001</v>
      </c>
      <c r="BE66" s="2">
        <v>4.9878144575999999</v>
      </c>
      <c r="BF66" s="2">
        <v>4.7775368291999998</v>
      </c>
      <c r="BG66" s="2">
        <v>4.5586599300000001</v>
      </c>
      <c r="BH66" s="2">
        <v>4.6618355616000011</v>
      </c>
      <c r="BI66" s="2">
        <v>5.1614991120000013</v>
      </c>
      <c r="BJ66" s="2">
        <v>5.6198842884000006</v>
      </c>
      <c r="BN66" s="2">
        <v>0.89419582351170668</v>
      </c>
      <c r="BO66" s="2">
        <v>0.72552162086633598</v>
      </c>
      <c r="BP66" s="2">
        <v>0.57246572354812086</v>
      </c>
      <c r="BQ66" s="2">
        <v>0.48188244980070627</v>
      </c>
      <c r="BR66" s="2">
        <v>0.50777429571367849</v>
      </c>
      <c r="BS66" s="2">
        <v>0.57077928576946291</v>
      </c>
      <c r="BT66" s="2">
        <v>0.64315537449527804</v>
      </c>
      <c r="BU66" s="2">
        <v>0.71902520124131097</v>
      </c>
      <c r="BV66" s="2">
        <v>0.80077228793912592</v>
      </c>
      <c r="BW66" s="2">
        <v>0.71384519390215184</v>
      </c>
      <c r="BX66" s="2">
        <v>0.63353535251690041</v>
      </c>
      <c r="BY66" s="2">
        <v>0.55597922920978027</v>
      </c>
      <c r="BZ66" s="2">
        <v>0.48816416224868464</v>
      </c>
      <c r="CA66" s="2">
        <v>0.44809165284780567</v>
      </c>
      <c r="CB66" s="2">
        <v>0.37861701149332239</v>
      </c>
      <c r="CC66" s="2">
        <v>0.45660174219795935</v>
      </c>
      <c r="CD66" s="2">
        <v>0.44851044693016723</v>
      </c>
      <c r="CE66" s="2">
        <v>0.4622234986303082</v>
      </c>
      <c r="CF66" s="2">
        <v>0.45194510753851758</v>
      </c>
      <c r="CG66" s="2">
        <v>0.45755906794619533</v>
      </c>
      <c r="CH66" s="2">
        <v>0.39880769377683567</v>
      </c>
      <c r="CI66" s="2">
        <v>0.41998065634169479</v>
      </c>
      <c r="CJ66" s="2">
        <v>0.47315039427885086</v>
      </c>
      <c r="CK66" s="2">
        <v>0.4562860320047134</v>
      </c>
      <c r="CL66" s="2">
        <v>0.45702756045992066</v>
      </c>
      <c r="CM66" s="2">
        <v>0.47295270168228271</v>
      </c>
      <c r="CN66" s="2">
        <v>0.43986631853829616</v>
      </c>
      <c r="CO66" s="2">
        <v>0.33648990985172839</v>
      </c>
      <c r="CP66" s="2">
        <v>0.41625380037540055</v>
      </c>
      <c r="CQ66" s="2">
        <v>0.40581259203306519</v>
      </c>
      <c r="CR66" s="2">
        <v>0.41859241926064172</v>
      </c>
      <c r="CS66" s="2">
        <v>0.45055298039356606</v>
      </c>
      <c r="CT66" s="2">
        <v>0.56244494208837725</v>
      </c>
      <c r="CU66" s="2">
        <v>0.62923552799347959</v>
      </c>
      <c r="CV66" s="2">
        <v>0.61881844531705077</v>
      </c>
      <c r="CW66" s="2">
        <v>0.61341145115775353</v>
      </c>
      <c r="CX66" s="2">
        <v>0.62208806511650161</v>
      </c>
      <c r="CY66" s="2">
        <v>0.65140097697036237</v>
      </c>
      <c r="CZ66" s="2">
        <v>0.67366477088800869</v>
      </c>
      <c r="DA66" s="2">
        <v>0.69656027335763537</v>
      </c>
      <c r="DB66" s="2">
        <v>0.72073723923006128</v>
      </c>
      <c r="DC66" s="2">
        <v>0.71338976361429796</v>
      </c>
      <c r="DD66" s="2">
        <v>0.68122880891414039</v>
      </c>
      <c r="DE66" s="2">
        <v>0.65080099960014925</v>
      </c>
      <c r="DF66" s="2">
        <v>0.66127682554823164</v>
      </c>
      <c r="DG66" s="2">
        <v>0.77879871202771123</v>
      </c>
      <c r="DH66" s="2">
        <v>0.84092092941326146</v>
      </c>
    </row>
    <row r="67" spans="1:112" x14ac:dyDescent="0.2">
      <c r="A67" s="169" t="s">
        <v>149</v>
      </c>
      <c r="B67" s="3" t="s">
        <v>176</v>
      </c>
      <c r="C67" s="2">
        <v>75.999731999999995</v>
      </c>
      <c r="D67" s="2">
        <v>-66.897402999999997</v>
      </c>
      <c r="E67" s="174">
        <v>106.59520000000001</v>
      </c>
      <c r="F67" s="2">
        <v>3.7459E-4</v>
      </c>
      <c r="H67" s="144">
        <f t="shared" si="0"/>
        <v>8.4680999999999994E-6</v>
      </c>
      <c r="I67" s="174" t="s">
        <v>334</v>
      </c>
      <c r="J67" s="174" t="s">
        <v>272</v>
      </c>
      <c r="K67" s="190">
        <v>9.7000000000000003E-3</v>
      </c>
      <c r="L67" s="235">
        <v>2.9099999999999998E-3</v>
      </c>
      <c r="M67" s="189">
        <v>6.3919190352978831E-4</v>
      </c>
      <c r="N67" s="17">
        <v>1.0333333333333335E-2</v>
      </c>
      <c r="O67" s="7"/>
      <c r="P67" s="2">
        <v>9.7000000000000003E-3</v>
      </c>
      <c r="Q67" s="2">
        <v>9.7000000000000003E-3</v>
      </c>
      <c r="R67" s="2">
        <v>9.7000000000000003E-3</v>
      </c>
      <c r="S67" s="2">
        <v>9.7000000000000003E-3</v>
      </c>
      <c r="T67" s="2">
        <v>9.7000000000000003E-3</v>
      </c>
      <c r="U67" s="2">
        <v>9.7000000000000003E-3</v>
      </c>
      <c r="V67" s="2">
        <v>9.7000000000000003E-3</v>
      </c>
      <c r="W67" s="2">
        <v>9.7000000000000003E-3</v>
      </c>
      <c r="X67" s="2">
        <v>9.7000000000000003E-3</v>
      </c>
      <c r="Y67" s="2">
        <v>9.7000000000000003E-3</v>
      </c>
      <c r="Z67" s="2">
        <v>9.7000000000000003E-3</v>
      </c>
      <c r="AA67" s="2">
        <v>9.7000000000000003E-3</v>
      </c>
      <c r="AB67" s="2">
        <v>9.7000000000000003E-3</v>
      </c>
      <c r="AC67" s="2">
        <v>9.7000000000000003E-3</v>
      </c>
      <c r="AD67" s="2">
        <v>9.7000000000000003E-3</v>
      </c>
      <c r="AE67" s="2">
        <v>9.7000000000000003E-3</v>
      </c>
      <c r="AF67" s="2">
        <v>9.7000000000000003E-3</v>
      </c>
      <c r="AG67" s="2">
        <v>9.7000000000000003E-3</v>
      </c>
      <c r="AH67" s="2">
        <v>9.7000000000000003E-3</v>
      </c>
      <c r="AI67" s="2">
        <v>9.7000000000000003E-3</v>
      </c>
      <c r="AJ67" s="2">
        <v>9.7000000000000003E-3</v>
      </c>
      <c r="AK67" s="2">
        <v>9.7000000000000003E-3</v>
      </c>
      <c r="AL67" s="2">
        <v>9.7000000000000003E-3</v>
      </c>
      <c r="AM67" s="2">
        <v>9.7000000000000003E-3</v>
      </c>
      <c r="AN67" s="2">
        <v>9.7000000000000003E-3</v>
      </c>
      <c r="AO67" s="2">
        <v>9.7000000000000003E-3</v>
      </c>
      <c r="AP67" s="2">
        <v>9.7000000000000003E-3</v>
      </c>
      <c r="AQ67" s="2">
        <v>9.7000000000000003E-3</v>
      </c>
      <c r="AR67" s="2">
        <v>9.7000000000000003E-3</v>
      </c>
      <c r="AS67" s="2">
        <v>9.7000000000000003E-3</v>
      </c>
      <c r="AT67" s="2">
        <v>9.7000000000000003E-3</v>
      </c>
      <c r="AU67" s="2">
        <v>9.7000000000000003E-3</v>
      </c>
      <c r="AV67" s="2">
        <v>9.7000000000000003E-3</v>
      </c>
      <c r="AW67" s="2">
        <v>9.7000000000000003E-3</v>
      </c>
      <c r="AX67" s="2">
        <v>9.7000000000000003E-3</v>
      </c>
      <c r="AY67" s="2">
        <v>9.7000000000000003E-3</v>
      </c>
      <c r="AZ67" s="2">
        <v>9.7000000000000003E-3</v>
      </c>
      <c r="BA67" s="2">
        <v>9.7000000000000003E-3</v>
      </c>
      <c r="BB67" s="2">
        <v>9.7000000000000003E-3</v>
      </c>
      <c r="BC67" s="2">
        <v>9.7000000000000003E-3</v>
      </c>
      <c r="BD67" s="2">
        <v>9.7000000000000003E-3</v>
      </c>
      <c r="BE67" s="2">
        <v>9.7000000000000003E-3</v>
      </c>
      <c r="BF67" s="2">
        <v>9.7000000000000003E-3</v>
      </c>
      <c r="BG67" s="2">
        <v>9.7000000000000003E-3</v>
      </c>
      <c r="BH67" s="2">
        <v>9.7000000000000003E-3</v>
      </c>
      <c r="BI67" s="2">
        <v>9.7000000000000003E-3</v>
      </c>
      <c r="BJ67" s="2">
        <v>9.7000000000000003E-3</v>
      </c>
      <c r="BN67" s="2">
        <v>2.4861503281339565E-3</v>
      </c>
      <c r="BO67" s="2">
        <v>2.4861503281339565E-3</v>
      </c>
      <c r="BP67" s="2">
        <v>2.4861503281339565E-3</v>
      </c>
      <c r="BQ67" s="2">
        <v>2.4861503281339565E-3</v>
      </c>
      <c r="BR67" s="2">
        <v>2.4861503281339565E-3</v>
      </c>
      <c r="BS67" s="2">
        <v>2.4861503281339565E-3</v>
      </c>
      <c r="BT67" s="2">
        <v>2.4861503281339565E-3</v>
      </c>
      <c r="BU67" s="2">
        <v>2.4861503281339565E-3</v>
      </c>
      <c r="BV67" s="2">
        <v>2.4861503281339565E-3</v>
      </c>
      <c r="BW67" s="2">
        <v>2.4861503281339565E-3</v>
      </c>
      <c r="BX67" s="2">
        <v>2.4861503281339565E-3</v>
      </c>
      <c r="BY67" s="2">
        <v>2.4861503281339565E-3</v>
      </c>
      <c r="BZ67" s="2">
        <v>2.4861503281339565E-3</v>
      </c>
      <c r="CA67" s="2">
        <v>2.4861503281339565E-3</v>
      </c>
      <c r="CB67" s="2">
        <v>2.4861503281339565E-3</v>
      </c>
      <c r="CC67" s="2">
        <v>2.4861503281339565E-3</v>
      </c>
      <c r="CD67" s="2">
        <v>2.4861503281339565E-3</v>
      </c>
      <c r="CE67" s="2">
        <v>2.4861503281339565E-3</v>
      </c>
      <c r="CF67" s="2">
        <v>2.4861503281339565E-3</v>
      </c>
      <c r="CG67" s="2">
        <v>2.4861503281339565E-3</v>
      </c>
      <c r="CH67" s="2">
        <v>2.4861503281339565E-3</v>
      </c>
      <c r="CI67" s="2">
        <v>2.4861503281339565E-3</v>
      </c>
      <c r="CJ67" s="2">
        <v>2.4861503281339565E-3</v>
      </c>
      <c r="CK67" s="2">
        <v>2.4861503281339565E-3</v>
      </c>
      <c r="CL67" s="2">
        <v>2.4861503281339565E-3</v>
      </c>
      <c r="CM67" s="2">
        <v>2.4861503281339565E-3</v>
      </c>
      <c r="CN67" s="2">
        <v>2.4861503281339565E-3</v>
      </c>
      <c r="CO67" s="2">
        <v>2.4861503281339565E-3</v>
      </c>
      <c r="CP67" s="2">
        <v>2.4861503281339565E-3</v>
      </c>
      <c r="CQ67" s="2">
        <v>2.4861503281339565E-3</v>
      </c>
      <c r="CR67" s="2">
        <v>2.4861503281339565E-3</v>
      </c>
      <c r="CS67" s="2">
        <v>2.4861503281339565E-3</v>
      </c>
      <c r="CT67" s="2">
        <v>2.4861503281339565E-3</v>
      </c>
      <c r="CU67" s="2">
        <v>2.4861503281339565E-3</v>
      </c>
      <c r="CV67" s="2">
        <v>2.4861503281339565E-3</v>
      </c>
      <c r="CW67" s="2">
        <v>2.4861503281339565E-3</v>
      </c>
      <c r="CX67" s="2">
        <v>2.4861503281339565E-3</v>
      </c>
      <c r="CY67" s="2">
        <v>2.4861503281339565E-3</v>
      </c>
      <c r="CZ67" s="2">
        <v>2.4861503281339565E-3</v>
      </c>
      <c r="DA67" s="2">
        <v>2.4861503281339565E-3</v>
      </c>
      <c r="DB67" s="2">
        <v>2.4861503281339565E-3</v>
      </c>
      <c r="DC67" s="2">
        <v>2.4861503281339565E-3</v>
      </c>
      <c r="DD67" s="2">
        <v>2.4861503281339565E-3</v>
      </c>
      <c r="DE67" s="2">
        <v>2.4861503281339565E-3</v>
      </c>
      <c r="DF67" s="2">
        <v>2.4861503281339565E-3</v>
      </c>
      <c r="DG67" s="2">
        <v>2.4861503281339565E-3</v>
      </c>
      <c r="DH67" s="2">
        <v>2.4861503281339565E-3</v>
      </c>
    </row>
    <row r="68" spans="1:112" x14ac:dyDescent="0.2">
      <c r="A68" s="169" t="s">
        <v>28</v>
      </c>
      <c r="B68" s="3" t="s">
        <v>176</v>
      </c>
      <c r="C68" s="2">
        <v>76.075506000000004</v>
      </c>
      <c r="D68" s="2">
        <v>-55.283631</v>
      </c>
      <c r="E68" s="174">
        <v>11306.88</v>
      </c>
      <c r="F68" s="2">
        <v>58.464799999999997</v>
      </c>
      <c r="H68" s="144">
        <f t="shared" ref="H68:H131" si="1">L68*L68</f>
        <v>8.4148727056000003E-2</v>
      </c>
      <c r="I68" s="174" t="s">
        <v>334</v>
      </c>
      <c r="J68" s="174" t="s">
        <v>275</v>
      </c>
      <c r="K68" s="190">
        <v>3.7704</v>
      </c>
      <c r="L68" s="235">
        <v>0.29008400000000001</v>
      </c>
      <c r="M68" s="189">
        <v>3.4387079831319847E-2</v>
      </c>
      <c r="N68" s="17">
        <v>3.171333333333334</v>
      </c>
      <c r="O68" s="7"/>
      <c r="P68" s="2">
        <v>4.4641535999999995</v>
      </c>
      <c r="Q68" s="2">
        <v>4.4641535999999995</v>
      </c>
      <c r="R68" s="2">
        <v>4.4641535999999995</v>
      </c>
      <c r="S68" s="2">
        <v>4.4641535999999995</v>
      </c>
      <c r="T68" s="2">
        <v>4.4151384</v>
      </c>
      <c r="U68" s="2">
        <v>4.3698936000000002</v>
      </c>
      <c r="V68" s="2">
        <v>4.3246488000000003</v>
      </c>
      <c r="W68" s="2">
        <v>4.2794040000000004</v>
      </c>
      <c r="X68" s="2">
        <v>4.2341591999999997</v>
      </c>
      <c r="Y68" s="2">
        <v>4.1889143999999998</v>
      </c>
      <c r="Z68" s="2">
        <v>4.1398992000000003</v>
      </c>
      <c r="AA68" s="2">
        <v>4.0946544000000005</v>
      </c>
      <c r="AB68" s="2">
        <v>4.0494096000000006</v>
      </c>
      <c r="AC68" s="2">
        <v>4.0041647999999999</v>
      </c>
      <c r="AD68" s="2">
        <v>3.7704</v>
      </c>
      <c r="AE68" s="2">
        <v>3.7176144</v>
      </c>
      <c r="AF68" s="2">
        <v>3.8682192575999998</v>
      </c>
      <c r="AG68" s="2">
        <v>3.7102545792000003</v>
      </c>
      <c r="AH68" s="2">
        <v>3.8414720399999998</v>
      </c>
      <c r="AI68" s="2">
        <v>3.9272486400000002</v>
      </c>
      <c r="AJ68" s="2">
        <v>4.008915504</v>
      </c>
      <c r="AK68" s="2">
        <v>3.6134005440000001</v>
      </c>
      <c r="AL68" s="2">
        <v>4.0484820815999996</v>
      </c>
      <c r="AM68" s="2">
        <v>3.8399261759999996</v>
      </c>
      <c r="AN68" s="2">
        <v>3.7432606607999994</v>
      </c>
      <c r="AO68" s="2">
        <v>4.0681861919999998</v>
      </c>
      <c r="AP68" s="2">
        <v>4.0856959295999999</v>
      </c>
      <c r="AQ68" s="2">
        <v>3.7240693247999999</v>
      </c>
      <c r="AR68" s="2">
        <v>3.3712352927999998</v>
      </c>
      <c r="AS68" s="2">
        <v>3.4889170175999999</v>
      </c>
      <c r="AT68" s="2">
        <v>3.9425564639999999</v>
      </c>
      <c r="AU68" s="2">
        <v>4.0324503407999996</v>
      </c>
      <c r="AV68" s="2">
        <v>3.8785727760000004</v>
      </c>
      <c r="AW68" s="2">
        <v>3.8705342832</v>
      </c>
      <c r="AX68" s="2">
        <v>3.9567030048</v>
      </c>
      <c r="AY68" s="2">
        <v>3.8182991615999997</v>
      </c>
      <c r="AZ68" s="2">
        <v>3.8059737239999998</v>
      </c>
      <c r="BA68" s="2">
        <v>3.7267576199999994</v>
      </c>
      <c r="BB68" s="2">
        <v>3.5860048175999997</v>
      </c>
      <c r="BC68" s="2">
        <v>4.2194546399999995</v>
      </c>
      <c r="BD68" s="2">
        <v>4.0318546175999996</v>
      </c>
      <c r="BE68" s="2">
        <v>3.5375099327999999</v>
      </c>
      <c r="BF68" s="2">
        <v>3.9095843160000001</v>
      </c>
      <c r="BG68" s="2">
        <v>4.2522797423999998</v>
      </c>
      <c r="BH68" s="2">
        <v>4.1819994864000005</v>
      </c>
      <c r="BI68" s="2">
        <v>6.4442922720000002</v>
      </c>
      <c r="BJ68" s="2">
        <v>7.9223267760000011</v>
      </c>
      <c r="BN68" s="2">
        <v>0.97630916333966866</v>
      </c>
      <c r="BO68" s="2">
        <v>0.78416292851444691</v>
      </c>
      <c r="BP68" s="2">
        <v>0.62983234758933915</v>
      </c>
      <c r="BQ68" s="2">
        <v>0.55843745775059439</v>
      </c>
      <c r="BR68" s="2">
        <v>0.57343060678893243</v>
      </c>
      <c r="BS68" s="2">
        <v>0.62256892345959758</v>
      </c>
      <c r="BT68" s="2">
        <v>0.69434801541408853</v>
      </c>
      <c r="BU68" s="2">
        <v>0.77748138016219759</v>
      </c>
      <c r="BV68" s="2">
        <v>0.86441965698333056</v>
      </c>
      <c r="BW68" s="2">
        <v>0.77051982218644555</v>
      </c>
      <c r="BX68" s="2">
        <v>0.68012609336500951</v>
      </c>
      <c r="BY68" s="2">
        <v>0.60136343379086199</v>
      </c>
      <c r="BZ68" s="2">
        <v>0.54522799353502571</v>
      </c>
      <c r="CA68" s="2">
        <v>0.66214769348228009</v>
      </c>
      <c r="CB68" s="2">
        <v>0.44861546770846478</v>
      </c>
      <c r="CC68" s="2">
        <v>0.44453891823060593</v>
      </c>
      <c r="CD68" s="2">
        <v>0.47082528107825383</v>
      </c>
      <c r="CE68" s="2">
        <v>0.46950407037928577</v>
      </c>
      <c r="CF68" s="2">
        <v>0.50912817438569058</v>
      </c>
      <c r="CG68" s="2">
        <v>0.53395715411659284</v>
      </c>
      <c r="CH68" s="2">
        <v>0.57701432676903819</v>
      </c>
      <c r="CI68" s="2">
        <v>0.54600504237934611</v>
      </c>
      <c r="CJ68" s="2">
        <v>0.57527691473301068</v>
      </c>
      <c r="CK68" s="2">
        <v>0.57718509741018686</v>
      </c>
      <c r="CL68" s="2">
        <v>0.57286508800140123</v>
      </c>
      <c r="CM68" s="2">
        <v>0.70429882920582976</v>
      </c>
      <c r="CN68" s="2">
        <v>0.63120996272182461</v>
      </c>
      <c r="CO68" s="2">
        <v>0.48524630924522727</v>
      </c>
      <c r="CP68" s="2">
        <v>0.46495217191263649</v>
      </c>
      <c r="CQ68" s="2">
        <v>0.47360750229600235</v>
      </c>
      <c r="CR68" s="2">
        <v>0.53733492937646965</v>
      </c>
      <c r="CS68" s="2">
        <v>0.53991668545962135</v>
      </c>
      <c r="CT68" s="2">
        <v>0.54208881146078858</v>
      </c>
      <c r="CU68" s="2">
        <v>0.53372781565932281</v>
      </c>
      <c r="CV68" s="2">
        <v>0.52905313818123401</v>
      </c>
      <c r="CW68" s="2">
        <v>0.51791558821704431</v>
      </c>
      <c r="CX68" s="2">
        <v>0.51962817127155814</v>
      </c>
      <c r="CY68" s="2">
        <v>0.50992997891502556</v>
      </c>
      <c r="CZ68" s="2">
        <v>0.49144891837595539</v>
      </c>
      <c r="DA68" s="2">
        <v>0.55748653180072372</v>
      </c>
      <c r="DB68" s="2">
        <v>0.53540622484491629</v>
      </c>
      <c r="DC68" s="2">
        <v>0.46754889993117366</v>
      </c>
      <c r="DD68" s="2">
        <v>0.52643162946416688</v>
      </c>
      <c r="DE68" s="2">
        <v>0.53750176878722955</v>
      </c>
      <c r="DF68" s="2">
        <v>0.52013955287551195</v>
      </c>
      <c r="DG68" s="2">
        <v>0.68623812556856745</v>
      </c>
      <c r="DH68" s="2">
        <v>0.91247335038532418</v>
      </c>
    </row>
    <row r="69" spans="1:112" x14ac:dyDescent="0.2">
      <c r="A69" s="169" t="s">
        <v>261</v>
      </c>
      <c r="B69" s="3" t="s">
        <v>176</v>
      </c>
      <c r="C69" s="2">
        <v>76.075506000000004</v>
      </c>
      <c r="D69" s="2">
        <v>-55.283631</v>
      </c>
      <c r="E69" s="174">
        <v>114.6495</v>
      </c>
      <c r="F69" s="2">
        <v>5.9523800000000002E-2</v>
      </c>
      <c r="H69" s="144">
        <f t="shared" si="1"/>
        <v>1.0212113025E-4</v>
      </c>
      <c r="I69" s="174" t="s">
        <v>334</v>
      </c>
      <c r="J69" s="174" t="s">
        <v>275</v>
      </c>
      <c r="K69" s="190">
        <v>3.9100000000000003E-2</v>
      </c>
      <c r="L69" s="235">
        <v>1.01055E-2</v>
      </c>
      <c r="M69" s="189">
        <v>7.7996576099621578E-4</v>
      </c>
      <c r="N69" s="17">
        <v>6.900000000000002E-2</v>
      </c>
      <c r="O69" s="7"/>
      <c r="P69" s="2">
        <v>3.4562836000000006E-2</v>
      </c>
      <c r="Q69" s="2">
        <v>3.4562836000000006E-2</v>
      </c>
      <c r="R69" s="2">
        <v>3.4562836000000006E-2</v>
      </c>
      <c r="S69" s="2">
        <v>4.3034945800000002E-2</v>
      </c>
      <c r="T69" s="2">
        <v>5.1464905800000016E-2</v>
      </c>
      <c r="U69" s="2">
        <v>5.0874808600000015E-2</v>
      </c>
      <c r="V69" s="2">
        <v>5.0284711400000015E-2</v>
      </c>
      <c r="W69" s="2">
        <v>4.973676400000001E-2</v>
      </c>
      <c r="X69" s="2">
        <v>4.9146666800000009E-2</v>
      </c>
      <c r="Y69" s="2">
        <v>4.8556569600000009E-2</v>
      </c>
      <c r="Z69" s="2">
        <v>4.7966472400000008E-2</v>
      </c>
      <c r="AA69" s="2">
        <v>4.7376375200000015E-2</v>
      </c>
      <c r="AB69" s="2">
        <v>4.682842780000001E-2</v>
      </c>
      <c r="AC69" s="2">
        <v>4.6238330600000009E-2</v>
      </c>
      <c r="AD69" s="2">
        <v>4.5648233400000009E-2</v>
      </c>
      <c r="AE69" s="2">
        <v>4.5058136200000008E-2</v>
      </c>
      <c r="AF69" s="2">
        <v>4.3931782499999995E-2</v>
      </c>
      <c r="AG69" s="2">
        <v>4.2819661199999998E-2</v>
      </c>
      <c r="AH69" s="2">
        <v>4.1762397200000002E-2</v>
      </c>
      <c r="AI69" s="2">
        <v>4.06782324E-2</v>
      </c>
      <c r="AJ69" s="2">
        <v>3.9608299999999999E-2</v>
      </c>
      <c r="AK69" s="2">
        <v>3.2335700000000002E-2</v>
      </c>
      <c r="AL69" s="2">
        <v>3.4153654499999998E-2</v>
      </c>
      <c r="AM69" s="2">
        <v>3.5950729600000002E-2</v>
      </c>
      <c r="AN69" s="2">
        <v>3.9453855000000003E-2</v>
      </c>
      <c r="AO69" s="2">
        <v>4.2886287600000003E-2</v>
      </c>
      <c r="AP69" s="2">
        <v>4.6173385500000004E-2</v>
      </c>
      <c r="AQ69" s="2">
        <v>4.3404440800000006E-2</v>
      </c>
      <c r="AR69" s="2">
        <v>4.07310174E-2</v>
      </c>
      <c r="AS69" s="2">
        <v>3.8081523200000002E-2</v>
      </c>
      <c r="AT69" s="2">
        <v>3.9738620300000006E-2</v>
      </c>
      <c r="AU69" s="2">
        <v>4.1296638000000004E-2</v>
      </c>
      <c r="AV69" s="2">
        <v>4.2824118600000002E-2</v>
      </c>
      <c r="AW69" s="2">
        <v>4.4253536399999994E-2</v>
      </c>
      <c r="AX69" s="2">
        <v>4.5618908399999998E-2</v>
      </c>
      <c r="AY69" s="2">
        <v>4.4841287599999995E-2</v>
      </c>
      <c r="AZ69" s="2">
        <v>4.1767988500000006E-2</v>
      </c>
      <c r="BA69" s="2">
        <v>3.7098705600000004E-2</v>
      </c>
      <c r="BB69" s="2">
        <v>3.7281693600000006E-2</v>
      </c>
      <c r="BC69" s="2">
        <v>3.7408299400000011E-2</v>
      </c>
      <c r="BD69" s="2">
        <v>3.4359164099999999E-2</v>
      </c>
      <c r="BE69" s="2">
        <v>3.139339E-2</v>
      </c>
      <c r="BF69" s="2">
        <v>2.8510977099999998E-2</v>
      </c>
      <c r="BG69" s="2">
        <v>2.4511477200000003E-2</v>
      </c>
      <c r="BH69" s="2">
        <v>2.3845916999999998E-2</v>
      </c>
      <c r="BI69" s="2">
        <v>2.4092598899999998E-2</v>
      </c>
      <c r="BJ69" s="2">
        <v>2.5929008599999998E-2</v>
      </c>
      <c r="BN69" s="2">
        <v>1.3925035810386007E-2</v>
      </c>
      <c r="BO69" s="2">
        <v>1.2767780966199585E-2</v>
      </c>
      <c r="BP69" s="2">
        <v>1.2356954530885957E-2</v>
      </c>
      <c r="BQ69" s="2">
        <v>1.4258709130900996E-2</v>
      </c>
      <c r="BR69" s="2">
        <v>2.1824872317499584E-2</v>
      </c>
      <c r="BS69" s="2">
        <v>2.1741697600593652E-2</v>
      </c>
      <c r="BT69" s="2">
        <v>2.1783494749573112E-2</v>
      </c>
      <c r="BU69" s="2">
        <v>2.1917720729372071E-2</v>
      </c>
      <c r="BV69" s="2">
        <v>2.2168459112421209E-2</v>
      </c>
      <c r="BW69" s="2">
        <v>2.2503167890982598E-2</v>
      </c>
      <c r="BX69" s="2">
        <v>2.2963822889910161E-2</v>
      </c>
      <c r="BY69" s="2">
        <v>2.3508867923977862E-2</v>
      </c>
      <c r="BZ69" s="2">
        <v>2.4147272003748319E-2</v>
      </c>
      <c r="CA69" s="2">
        <v>2.3269837054714824E-2</v>
      </c>
      <c r="CB69" s="2">
        <v>2.2476407645071472E-2</v>
      </c>
      <c r="CC69" s="2">
        <v>2.1766887376933376E-2</v>
      </c>
      <c r="CD69" s="2">
        <v>2.0929986561496791E-2</v>
      </c>
      <c r="CE69" s="2">
        <v>2.0188888315708385E-2</v>
      </c>
      <c r="CF69" s="2">
        <v>1.9589242739989556E-2</v>
      </c>
      <c r="CG69" s="2">
        <v>1.9069422133076542E-2</v>
      </c>
      <c r="CH69" s="2">
        <v>1.3586976917397898E-2</v>
      </c>
      <c r="CI69" s="2">
        <v>1.257078424177873E-2</v>
      </c>
      <c r="CJ69" s="2">
        <v>1.2965323068766868E-2</v>
      </c>
      <c r="CK69" s="2">
        <v>1.5143739537963831E-2</v>
      </c>
      <c r="CL69" s="2">
        <v>1.5831982196497972E-2</v>
      </c>
      <c r="CM69" s="2">
        <v>1.647251195522138E-2</v>
      </c>
      <c r="CN69" s="2">
        <v>1.4442726228736996E-2</v>
      </c>
      <c r="CO69" s="2">
        <v>1.3848228999449248E-2</v>
      </c>
      <c r="CP69" s="2">
        <v>1.3206881662070038E-2</v>
      </c>
      <c r="CQ69" s="2">
        <v>1.2048041783443798E-2</v>
      </c>
      <c r="CR69" s="2">
        <v>1.2469636782586245E-2</v>
      </c>
      <c r="CS69" s="2">
        <v>1.302402098932964E-2</v>
      </c>
      <c r="CT69" s="2">
        <v>1.3320758526229267E-2</v>
      </c>
      <c r="CU69" s="2">
        <v>1.3364412987757632E-2</v>
      </c>
      <c r="CV69" s="2">
        <v>1.5659227261362957E-2</v>
      </c>
      <c r="CW69" s="2">
        <v>1.6047202349787473E-2</v>
      </c>
      <c r="CX69" s="2">
        <v>1.5012674980896489E-2</v>
      </c>
      <c r="CY69" s="2">
        <v>1.3280319615852465E-2</v>
      </c>
      <c r="CZ69" s="2">
        <v>1.3275862288908476E-2</v>
      </c>
      <c r="DA69" s="2">
        <v>1.541302865222029E-2</v>
      </c>
      <c r="DB69" s="2">
        <v>1.4662027007576423E-2</v>
      </c>
      <c r="DC69" s="2">
        <v>1.3900160134495342E-2</v>
      </c>
      <c r="DD69" s="2">
        <v>1.0788936211974246E-2</v>
      </c>
      <c r="DE69" s="2">
        <v>9.1119760741185125E-3</v>
      </c>
      <c r="DF69" s="2">
        <v>8.6721565716835723E-3</v>
      </c>
      <c r="DG69" s="2">
        <v>8.3650590784302894E-3</v>
      </c>
      <c r="DH69" s="2">
        <v>8.8375111902709493E-3</v>
      </c>
    </row>
    <row r="70" spans="1:112" x14ac:dyDescent="0.2">
      <c r="A70" s="169" t="s">
        <v>263</v>
      </c>
      <c r="B70" s="3" t="s">
        <v>176</v>
      </c>
      <c r="C70" s="2">
        <v>76.075506000000004</v>
      </c>
      <c r="D70" s="2">
        <v>-55.283631</v>
      </c>
      <c r="E70" s="174">
        <v>250.00653</v>
      </c>
      <c r="F70" s="2">
        <v>2.07899E-2</v>
      </c>
      <c r="H70" s="144">
        <f t="shared" si="1"/>
        <v>1.8662399999999999E-5</v>
      </c>
      <c r="I70" s="174" t="s">
        <v>334</v>
      </c>
      <c r="J70" s="174" t="s">
        <v>272</v>
      </c>
      <c r="K70" s="190">
        <v>1.44E-2</v>
      </c>
      <c r="L70" s="235">
        <v>4.3200000000000001E-3</v>
      </c>
      <c r="M70" s="189">
        <v>2.4541440115328468E-3</v>
      </c>
      <c r="N70" s="17">
        <v>1.4666666666666666E-2</v>
      </c>
      <c r="O70" s="7"/>
      <c r="P70" s="2">
        <v>1.44E-2</v>
      </c>
      <c r="Q70" s="2">
        <v>1.44E-2</v>
      </c>
      <c r="R70" s="2">
        <v>1.44E-2</v>
      </c>
      <c r="S70" s="2">
        <v>1.44E-2</v>
      </c>
      <c r="T70" s="2">
        <v>1.44E-2</v>
      </c>
      <c r="U70" s="2">
        <v>1.44E-2</v>
      </c>
      <c r="V70" s="2">
        <v>1.44E-2</v>
      </c>
      <c r="W70" s="2">
        <v>1.44E-2</v>
      </c>
      <c r="X70" s="2">
        <v>1.44E-2</v>
      </c>
      <c r="Y70" s="2">
        <v>1.44E-2</v>
      </c>
      <c r="Z70" s="2">
        <v>1.44E-2</v>
      </c>
      <c r="AA70" s="2">
        <v>1.44E-2</v>
      </c>
      <c r="AB70" s="2">
        <v>1.44E-2</v>
      </c>
      <c r="AC70" s="2">
        <v>1.44E-2</v>
      </c>
      <c r="AD70" s="2">
        <v>1.44E-2</v>
      </c>
      <c r="AE70" s="2">
        <v>1.44E-2</v>
      </c>
      <c r="AF70" s="2">
        <v>1.44E-2</v>
      </c>
      <c r="AG70" s="2">
        <v>1.44E-2</v>
      </c>
      <c r="AH70" s="2">
        <v>1.44E-2</v>
      </c>
      <c r="AI70" s="2">
        <v>1.44E-2</v>
      </c>
      <c r="AJ70" s="2">
        <v>1.44E-2</v>
      </c>
      <c r="AK70" s="2">
        <v>1.44E-2</v>
      </c>
      <c r="AL70" s="2">
        <v>1.44E-2</v>
      </c>
      <c r="AM70" s="2">
        <v>1.44E-2</v>
      </c>
      <c r="AN70" s="2">
        <v>1.44E-2</v>
      </c>
      <c r="AO70" s="2">
        <v>1.44E-2</v>
      </c>
      <c r="AP70" s="2">
        <v>1.44E-2</v>
      </c>
      <c r="AQ70" s="2">
        <v>1.44E-2</v>
      </c>
      <c r="AR70" s="2">
        <v>1.44E-2</v>
      </c>
      <c r="AS70" s="2">
        <v>1.44E-2</v>
      </c>
      <c r="AT70" s="2">
        <v>1.44E-2</v>
      </c>
      <c r="AU70" s="2">
        <v>1.44E-2</v>
      </c>
      <c r="AV70" s="2">
        <v>1.44E-2</v>
      </c>
      <c r="AW70" s="2">
        <v>1.44E-2</v>
      </c>
      <c r="AX70" s="2">
        <v>1.44E-2</v>
      </c>
      <c r="AY70" s="2">
        <v>1.44E-2</v>
      </c>
      <c r="AZ70" s="2">
        <v>1.44E-2</v>
      </c>
      <c r="BA70" s="2">
        <v>1.44E-2</v>
      </c>
      <c r="BB70" s="2">
        <v>1.44E-2</v>
      </c>
      <c r="BC70" s="2">
        <v>1.44E-2</v>
      </c>
      <c r="BD70" s="2">
        <v>1.44E-2</v>
      </c>
      <c r="BE70" s="2">
        <v>1.44E-2</v>
      </c>
      <c r="BF70" s="2">
        <v>1.44E-2</v>
      </c>
      <c r="BG70" s="2">
        <v>1.44E-2</v>
      </c>
      <c r="BH70" s="2">
        <v>1.44E-2</v>
      </c>
      <c r="BI70" s="2">
        <v>1.44E-2</v>
      </c>
      <c r="BJ70" s="2">
        <v>1.44E-2</v>
      </c>
      <c r="BN70" s="2">
        <v>2.7231013838554508E-3</v>
      </c>
      <c r="BO70" s="2">
        <v>2.7231013838554508E-3</v>
      </c>
      <c r="BP70" s="2">
        <v>2.7231013838554508E-3</v>
      </c>
      <c r="BQ70" s="2">
        <v>2.7231013838554508E-3</v>
      </c>
      <c r="BR70" s="2">
        <v>2.7231013838554508E-3</v>
      </c>
      <c r="BS70" s="2">
        <v>2.7231013838554508E-3</v>
      </c>
      <c r="BT70" s="2">
        <v>2.7231013838554508E-3</v>
      </c>
      <c r="BU70" s="2">
        <v>2.7231013838554508E-3</v>
      </c>
      <c r="BV70" s="2">
        <v>2.7231013838554508E-3</v>
      </c>
      <c r="BW70" s="2">
        <v>2.7231013838554508E-3</v>
      </c>
      <c r="BX70" s="2">
        <v>2.7231013838554508E-3</v>
      </c>
      <c r="BY70" s="2">
        <v>2.7231013838554508E-3</v>
      </c>
      <c r="BZ70" s="2">
        <v>2.7231013838554508E-3</v>
      </c>
      <c r="CA70" s="2">
        <v>2.7231013838554508E-3</v>
      </c>
      <c r="CB70" s="2">
        <v>2.7231013838554508E-3</v>
      </c>
      <c r="CC70" s="2">
        <v>2.7231013838554508E-3</v>
      </c>
      <c r="CD70" s="2">
        <v>2.7231013838554508E-3</v>
      </c>
      <c r="CE70" s="2">
        <v>2.7231013838554508E-3</v>
      </c>
      <c r="CF70" s="2">
        <v>2.7231013838554508E-3</v>
      </c>
      <c r="CG70" s="2">
        <v>2.7231013838554508E-3</v>
      </c>
      <c r="CH70" s="2">
        <v>2.7231013838554508E-3</v>
      </c>
      <c r="CI70" s="2">
        <v>2.7231013838554508E-3</v>
      </c>
      <c r="CJ70" s="2">
        <v>2.7231013838554508E-3</v>
      </c>
      <c r="CK70" s="2">
        <v>2.7231013838554508E-3</v>
      </c>
      <c r="CL70" s="2">
        <v>2.7231013838554508E-3</v>
      </c>
      <c r="CM70" s="2">
        <v>2.7231013838554508E-3</v>
      </c>
      <c r="CN70" s="2">
        <v>2.7231013838554508E-3</v>
      </c>
      <c r="CO70" s="2">
        <v>2.7231013838554508E-3</v>
      </c>
      <c r="CP70" s="2">
        <v>2.7231013838554508E-3</v>
      </c>
      <c r="CQ70" s="2">
        <v>2.7231013838554508E-3</v>
      </c>
      <c r="CR70" s="2">
        <v>2.7231013838554508E-3</v>
      </c>
      <c r="CS70" s="2">
        <v>2.7231013838554508E-3</v>
      </c>
      <c r="CT70" s="2">
        <v>2.7231013838554508E-3</v>
      </c>
      <c r="CU70" s="2">
        <v>2.7231013838554508E-3</v>
      </c>
      <c r="CV70" s="2">
        <v>2.7231013838554508E-3</v>
      </c>
      <c r="CW70" s="2">
        <v>2.7231013838554508E-3</v>
      </c>
      <c r="CX70" s="2">
        <v>2.7231013838554508E-3</v>
      </c>
      <c r="CY70" s="2">
        <v>2.7231013838554508E-3</v>
      </c>
      <c r="CZ70" s="2">
        <v>2.7231013838554508E-3</v>
      </c>
      <c r="DA70" s="2">
        <v>2.7231013838554508E-3</v>
      </c>
      <c r="DB70" s="2">
        <v>2.7231013838554508E-3</v>
      </c>
      <c r="DC70" s="2">
        <v>2.7231013838554508E-3</v>
      </c>
      <c r="DD70" s="2">
        <v>2.7231013838554508E-3</v>
      </c>
      <c r="DE70" s="2">
        <v>2.7231013838554508E-3</v>
      </c>
      <c r="DF70" s="2">
        <v>2.7231013838554508E-3</v>
      </c>
      <c r="DG70" s="2">
        <v>2.7231013838554508E-3</v>
      </c>
      <c r="DH70" s="2">
        <v>2.7231013838554508E-3</v>
      </c>
    </row>
    <row r="71" spans="1:112" x14ac:dyDescent="0.2">
      <c r="A71" s="169" t="s">
        <v>150</v>
      </c>
      <c r="B71" s="3" t="s">
        <v>176</v>
      </c>
      <c r="C71" s="2">
        <v>76.082284999999999</v>
      </c>
      <c r="D71" s="2">
        <v>-67.380122999999998</v>
      </c>
      <c r="E71" s="174">
        <v>128.47470999999999</v>
      </c>
      <c r="F71" s="2">
        <v>1.74564E-2</v>
      </c>
      <c r="H71" s="144">
        <f t="shared" si="1"/>
        <v>5.0788031043999993E-4</v>
      </c>
      <c r="I71" s="174" t="s">
        <v>334</v>
      </c>
      <c r="J71" s="174" t="s">
        <v>275</v>
      </c>
      <c r="K71" s="190">
        <v>9.6600000000000005E-2</v>
      </c>
      <c r="L71" s="235">
        <v>2.2536199999999999E-2</v>
      </c>
      <c r="M71" s="189">
        <v>7.0893286905436342E-4</v>
      </c>
      <c r="N71" s="17">
        <v>3.5333333333333349E-2</v>
      </c>
      <c r="O71" s="7"/>
      <c r="P71" s="2">
        <v>5.9946868800000004E-2</v>
      </c>
      <c r="Q71" s="2">
        <v>5.9946868800000004E-2</v>
      </c>
      <c r="R71" s="2">
        <v>5.9946868800000004E-2</v>
      </c>
      <c r="S71" s="2">
        <v>6.2689536000000004E-2</v>
      </c>
      <c r="T71" s="2">
        <v>6.5432203200000011E-2</v>
      </c>
      <c r="U71" s="2">
        <v>6.8076918E-2</v>
      </c>
      <c r="V71" s="2">
        <v>7.0819585200000007E-2</v>
      </c>
      <c r="W71" s="2">
        <v>7.35622524E-2</v>
      </c>
      <c r="X71" s="2">
        <v>7.6304919600000007E-2</v>
      </c>
      <c r="Y71" s="2">
        <v>7.894963440000001E-2</v>
      </c>
      <c r="Z71" s="2">
        <v>8.1692301600000003E-2</v>
      </c>
      <c r="AA71" s="2">
        <v>8.443496880000001E-2</v>
      </c>
      <c r="AB71" s="2">
        <v>8.7079683600000013E-2</v>
      </c>
      <c r="AC71" s="2">
        <v>8.9822350800000006E-2</v>
      </c>
      <c r="AD71" s="2">
        <v>9.2565017999999999E-2</v>
      </c>
      <c r="AE71" s="2">
        <v>9.5209732800000002E-2</v>
      </c>
      <c r="AF71" s="2">
        <v>9.7276199999999993E-2</v>
      </c>
      <c r="AG71" s="2">
        <v>0.1084818</v>
      </c>
      <c r="AH71" s="2">
        <v>0.11961697860000002</v>
      </c>
      <c r="AI71" s="2">
        <v>0.13048921200000002</v>
      </c>
      <c r="AJ71" s="2">
        <v>0.12369939120000001</v>
      </c>
      <c r="AK71" s="2">
        <v>0.1169934192</v>
      </c>
      <c r="AL71" s="2">
        <v>0.1104856704</v>
      </c>
      <c r="AM71" s="2">
        <v>0.10403404619999999</v>
      </c>
      <c r="AN71" s="2">
        <v>9.7572955199999992E-2</v>
      </c>
      <c r="AO71" s="2">
        <v>9.1195713000000012E-2</v>
      </c>
      <c r="AP71" s="2">
        <v>8.4902319600000012E-2</v>
      </c>
      <c r="AQ71" s="2">
        <v>7.8692775000000006E-2</v>
      </c>
      <c r="AR71" s="2">
        <v>7.2567079200000009E-2</v>
      </c>
      <c r="AS71" s="2">
        <v>6.6525232200000006E-2</v>
      </c>
      <c r="AT71" s="2">
        <v>9.0114662400000017E-2</v>
      </c>
      <c r="AU71" s="2">
        <v>0.11326234080000001</v>
      </c>
      <c r="AV71" s="2">
        <v>0.13604081400000001</v>
      </c>
      <c r="AW71" s="2">
        <v>0.15845008200000002</v>
      </c>
      <c r="AX71" s="2">
        <v>0.18057544260000002</v>
      </c>
      <c r="AY71" s="2">
        <v>0.1213473744</v>
      </c>
      <c r="AZ71" s="2">
        <v>0.1591604784</v>
      </c>
      <c r="BA71" s="2">
        <v>0.16612205400000002</v>
      </c>
      <c r="BB71" s="2">
        <v>0.17315202239999999</v>
      </c>
      <c r="BC71" s="2">
        <v>0.17985538619999999</v>
      </c>
      <c r="BD71" s="2">
        <v>0.1863435252</v>
      </c>
      <c r="BE71" s="2">
        <v>0.19277979000000001</v>
      </c>
      <c r="BF71" s="2">
        <v>0.19908216719999997</v>
      </c>
      <c r="BG71" s="2">
        <v>0.1824731496</v>
      </c>
      <c r="BH71" s="2">
        <v>0.19406698499999997</v>
      </c>
      <c r="BI71" s="2">
        <v>0.182415093</v>
      </c>
      <c r="BJ71" s="2">
        <v>0.231620718</v>
      </c>
      <c r="BN71" s="2">
        <v>2.3979891920348557E-2</v>
      </c>
      <c r="BO71" s="2">
        <v>1.9792864003199545E-2</v>
      </c>
      <c r="BP71" s="2">
        <v>1.7859182060104541E-2</v>
      </c>
      <c r="BQ71" s="2">
        <v>1.9025014766290926E-2</v>
      </c>
      <c r="BR71" s="2">
        <v>2.1062132757978559E-2</v>
      </c>
      <c r="BS71" s="2">
        <v>2.356859623061245E-2</v>
      </c>
      <c r="BT71" s="2">
        <v>2.6392528167106154E-2</v>
      </c>
      <c r="BU71" s="2">
        <v>2.9414664914596322E-2</v>
      </c>
      <c r="BV71" s="2">
        <v>3.2634216729738492E-2</v>
      </c>
      <c r="BW71" s="2">
        <v>3.5932167586404148E-2</v>
      </c>
      <c r="BX71" s="2">
        <v>3.3779968974122734E-2</v>
      </c>
      <c r="BY71" s="2">
        <v>3.1729612483731316E-2</v>
      </c>
      <c r="BZ71" s="2">
        <v>2.9859713740525151E-2</v>
      </c>
      <c r="CA71" s="2">
        <v>2.8215064847673263E-2</v>
      </c>
      <c r="CB71" s="2">
        <v>2.6876158241881699E-2</v>
      </c>
      <c r="CC71" s="2">
        <v>2.6016409349960638E-2</v>
      </c>
      <c r="CD71" s="2">
        <v>2.6147096678371007E-2</v>
      </c>
      <c r="CE71" s="2">
        <v>2.8999505067813153E-2</v>
      </c>
      <c r="CF71" s="2">
        <v>3.1376306523408129E-2</v>
      </c>
      <c r="CG71" s="2">
        <v>3.5420883413931917E-2</v>
      </c>
      <c r="CH71" s="2">
        <v>3.42721098160872E-2</v>
      </c>
      <c r="CI71" s="2">
        <v>3.3779777252094439E-2</v>
      </c>
      <c r="CJ71" s="2">
        <v>3.3885812499148509E-2</v>
      </c>
      <c r="CK71" s="2">
        <v>3.4260481301953555E-2</v>
      </c>
      <c r="CL71" s="2">
        <v>3.4890509873575559E-2</v>
      </c>
      <c r="CM71" s="2">
        <v>3.1343487939733988E-2</v>
      </c>
      <c r="CN71" s="2">
        <v>2.8116934872282638E-2</v>
      </c>
      <c r="CO71" s="2">
        <v>2.5204215500809066E-2</v>
      </c>
      <c r="CP71" s="2">
        <v>2.2861994955678061E-2</v>
      </c>
      <c r="CQ71" s="2">
        <v>1.8056303977964344E-2</v>
      </c>
      <c r="CR71" s="2">
        <v>2.3743470462808822E-2</v>
      </c>
      <c r="CS71" s="2">
        <v>3.006693677313256E-2</v>
      </c>
      <c r="CT71" s="2">
        <v>3.5001515003493584E-2</v>
      </c>
      <c r="CU71" s="2">
        <v>3.8702364047198595E-2</v>
      </c>
      <c r="CV71" s="2">
        <v>4.5406104744033553E-2</v>
      </c>
      <c r="CW71" s="2">
        <v>3.4092291543135533E-2</v>
      </c>
      <c r="CX71" s="2">
        <v>4.4889733051110339E-2</v>
      </c>
      <c r="CY71" s="2">
        <v>4.6560911015977778E-2</v>
      </c>
      <c r="CZ71" s="2">
        <v>4.857344544023591E-2</v>
      </c>
      <c r="DA71" s="2">
        <v>5.0810881248898626E-2</v>
      </c>
      <c r="DB71" s="2">
        <v>5.1274332837957418E-2</v>
      </c>
      <c r="DC71" s="2">
        <v>5.2062085467341729E-2</v>
      </c>
      <c r="DD71" s="2">
        <v>5.329001423366117E-2</v>
      </c>
      <c r="DE71" s="2">
        <v>4.7754128102459256E-2</v>
      </c>
      <c r="DF71" s="2">
        <v>5.0392168984878735E-2</v>
      </c>
      <c r="DG71" s="2">
        <v>4.6879670480413374E-2</v>
      </c>
      <c r="DH71" s="2">
        <v>5.9020703143598252E-2</v>
      </c>
    </row>
    <row r="72" spans="1:112" x14ac:dyDescent="0.2">
      <c r="A72" s="169" t="s">
        <v>155</v>
      </c>
      <c r="B72" s="3" t="s">
        <v>176</v>
      </c>
      <c r="C72" s="2">
        <v>76.090558000000001</v>
      </c>
      <c r="D72" s="2">
        <v>-67.891063000000003</v>
      </c>
      <c r="E72" s="174">
        <v>131.01203000000001</v>
      </c>
      <c r="F72" s="2">
        <v>8.1995699999999998E-3</v>
      </c>
      <c r="H72" s="144">
        <f t="shared" si="1"/>
        <v>9.0000000000000002E-6</v>
      </c>
      <c r="I72" s="174" t="s">
        <v>334</v>
      </c>
      <c r="J72" s="174" t="s">
        <v>272</v>
      </c>
      <c r="K72" s="190">
        <v>0.01</v>
      </c>
      <c r="L72" s="235">
        <v>3.0000000000000001E-3</v>
      </c>
      <c r="M72" s="189">
        <v>9.8684750248931741E-4</v>
      </c>
      <c r="N72" s="17">
        <v>1.3333333333333342E-3</v>
      </c>
      <c r="O72" s="7"/>
      <c r="P72" s="2">
        <v>0.01</v>
      </c>
      <c r="Q72" s="2">
        <v>0.01</v>
      </c>
      <c r="R72" s="2">
        <v>0.01</v>
      </c>
      <c r="S72" s="2">
        <v>0.01</v>
      </c>
      <c r="T72" s="2">
        <v>0.01</v>
      </c>
      <c r="U72" s="2">
        <v>0.01</v>
      </c>
      <c r="V72" s="2">
        <v>0.01</v>
      </c>
      <c r="W72" s="2">
        <v>0.01</v>
      </c>
      <c r="X72" s="2">
        <v>0.01</v>
      </c>
      <c r="Y72" s="2">
        <v>0.01</v>
      </c>
      <c r="Z72" s="2">
        <v>0.01</v>
      </c>
      <c r="AA72" s="2">
        <v>0.01</v>
      </c>
      <c r="AB72" s="2">
        <v>0.01</v>
      </c>
      <c r="AC72" s="2">
        <v>0.01</v>
      </c>
      <c r="AD72" s="2">
        <v>0.01</v>
      </c>
      <c r="AE72" s="2">
        <v>0.01</v>
      </c>
      <c r="AF72" s="2">
        <v>0.01</v>
      </c>
      <c r="AG72" s="2">
        <v>0.01</v>
      </c>
      <c r="AH72" s="2">
        <v>0.01</v>
      </c>
      <c r="AI72" s="2">
        <v>0.01</v>
      </c>
      <c r="AJ72" s="2">
        <v>0.01</v>
      </c>
      <c r="AK72" s="2">
        <v>0.01</v>
      </c>
      <c r="AL72" s="2">
        <v>0.01</v>
      </c>
      <c r="AM72" s="2">
        <v>0.01</v>
      </c>
      <c r="AN72" s="2">
        <v>0.01</v>
      </c>
      <c r="AO72" s="2">
        <v>0.01</v>
      </c>
      <c r="AP72" s="2">
        <v>0.01</v>
      </c>
      <c r="AQ72" s="2">
        <v>0.01</v>
      </c>
      <c r="AR72" s="2">
        <v>0.01</v>
      </c>
      <c r="AS72" s="2">
        <v>0.01</v>
      </c>
      <c r="AT72" s="2">
        <v>0.01</v>
      </c>
      <c r="AU72" s="2">
        <v>0.01</v>
      </c>
      <c r="AV72" s="2">
        <v>0.01</v>
      </c>
      <c r="AW72" s="2">
        <v>0.01</v>
      </c>
      <c r="AX72" s="2">
        <v>0.01</v>
      </c>
      <c r="AY72" s="2">
        <v>0.01</v>
      </c>
      <c r="AZ72" s="2">
        <v>0.01</v>
      </c>
      <c r="BA72" s="2">
        <v>0.01</v>
      </c>
      <c r="BB72" s="2">
        <v>0.01</v>
      </c>
      <c r="BC72" s="2">
        <v>0.01</v>
      </c>
      <c r="BD72" s="2">
        <v>0.01</v>
      </c>
      <c r="BE72" s="2">
        <v>0.01</v>
      </c>
      <c r="BF72" s="2">
        <v>0.01</v>
      </c>
      <c r="BG72" s="2">
        <v>0.01</v>
      </c>
      <c r="BH72" s="2">
        <v>0.01</v>
      </c>
      <c r="BI72" s="2">
        <v>0.01</v>
      </c>
      <c r="BJ72" s="2">
        <v>0.01</v>
      </c>
      <c r="BN72" s="2">
        <v>2.7434237512446585E-3</v>
      </c>
      <c r="BO72" s="2">
        <v>2.7434237512446585E-3</v>
      </c>
      <c r="BP72" s="2">
        <v>2.7434237512446585E-3</v>
      </c>
      <c r="BQ72" s="2">
        <v>2.7434237512446585E-3</v>
      </c>
      <c r="BR72" s="2">
        <v>2.7434237512446585E-3</v>
      </c>
      <c r="BS72" s="2">
        <v>2.7434237512446585E-3</v>
      </c>
      <c r="BT72" s="2">
        <v>2.7434237512446585E-3</v>
      </c>
      <c r="BU72" s="2">
        <v>2.7434237512446585E-3</v>
      </c>
      <c r="BV72" s="2">
        <v>2.7434237512446585E-3</v>
      </c>
      <c r="BW72" s="2">
        <v>2.7434237512446585E-3</v>
      </c>
      <c r="BX72" s="2">
        <v>2.7434237512446585E-3</v>
      </c>
      <c r="BY72" s="2">
        <v>2.7434237512446585E-3</v>
      </c>
      <c r="BZ72" s="2">
        <v>2.7434237512446585E-3</v>
      </c>
      <c r="CA72" s="2">
        <v>2.7434237512446585E-3</v>
      </c>
      <c r="CB72" s="2">
        <v>2.7434237512446585E-3</v>
      </c>
      <c r="CC72" s="2">
        <v>2.7434237512446585E-3</v>
      </c>
      <c r="CD72" s="2">
        <v>2.7434237512446585E-3</v>
      </c>
      <c r="CE72" s="2">
        <v>2.7434237512446585E-3</v>
      </c>
      <c r="CF72" s="2">
        <v>2.7434237512446585E-3</v>
      </c>
      <c r="CG72" s="2">
        <v>2.7434237512446585E-3</v>
      </c>
      <c r="CH72" s="2">
        <v>2.7434237512446585E-3</v>
      </c>
      <c r="CI72" s="2">
        <v>2.7434237512446585E-3</v>
      </c>
      <c r="CJ72" s="2">
        <v>2.7434237512446585E-3</v>
      </c>
      <c r="CK72" s="2">
        <v>2.7434237512446585E-3</v>
      </c>
      <c r="CL72" s="2">
        <v>2.7434237512446585E-3</v>
      </c>
      <c r="CM72" s="2">
        <v>2.7434237512446585E-3</v>
      </c>
      <c r="CN72" s="2">
        <v>2.7434237512446585E-3</v>
      </c>
      <c r="CO72" s="2">
        <v>2.7434237512446585E-3</v>
      </c>
      <c r="CP72" s="2">
        <v>2.7434237512446585E-3</v>
      </c>
      <c r="CQ72" s="2">
        <v>2.7434237512446585E-3</v>
      </c>
      <c r="CR72" s="2">
        <v>2.7434237512446585E-3</v>
      </c>
      <c r="CS72" s="2">
        <v>2.7434237512446585E-3</v>
      </c>
      <c r="CT72" s="2">
        <v>2.7434237512446585E-3</v>
      </c>
      <c r="CU72" s="2">
        <v>2.7434237512446585E-3</v>
      </c>
      <c r="CV72" s="2">
        <v>2.7434237512446585E-3</v>
      </c>
      <c r="CW72" s="2">
        <v>2.7434237512446585E-3</v>
      </c>
      <c r="CX72" s="2">
        <v>2.7434237512446585E-3</v>
      </c>
      <c r="CY72" s="2">
        <v>2.7434237512446585E-3</v>
      </c>
      <c r="CZ72" s="2">
        <v>2.7434237512446585E-3</v>
      </c>
      <c r="DA72" s="2">
        <v>2.7434237512446585E-3</v>
      </c>
      <c r="DB72" s="2">
        <v>2.7434237512446585E-3</v>
      </c>
      <c r="DC72" s="2">
        <v>2.7434237512446585E-3</v>
      </c>
      <c r="DD72" s="2">
        <v>2.7434237512446585E-3</v>
      </c>
      <c r="DE72" s="2">
        <v>2.7434237512446585E-3</v>
      </c>
      <c r="DF72" s="2">
        <v>2.7434237512446585E-3</v>
      </c>
      <c r="DG72" s="2">
        <v>2.7434237512446585E-3</v>
      </c>
      <c r="DH72" s="2">
        <v>2.7434237512446585E-3</v>
      </c>
    </row>
    <row r="73" spans="1:112" x14ac:dyDescent="0.2">
      <c r="A73" s="169" t="s">
        <v>151</v>
      </c>
      <c r="B73" s="3" t="s">
        <v>176</v>
      </c>
      <c r="C73" s="2">
        <v>76.135752999999994</v>
      </c>
      <c r="D73" s="2">
        <v>-67.245059999999995</v>
      </c>
      <c r="E73" s="174">
        <v>34.229224000000002</v>
      </c>
      <c r="F73" s="2">
        <v>2.16183E-4</v>
      </c>
      <c r="H73" s="144">
        <f t="shared" si="1"/>
        <v>9.0000000000000002E-6</v>
      </c>
      <c r="I73" s="174" t="s">
        <v>334</v>
      </c>
      <c r="J73" s="174" t="s">
        <v>272</v>
      </c>
      <c r="K73" s="190">
        <v>0.01</v>
      </c>
      <c r="L73" s="235">
        <v>3.0000000000000001E-3</v>
      </c>
      <c r="M73" s="189">
        <v>1.9577455129739311E-4</v>
      </c>
      <c r="N73" s="17">
        <v>3.3333333333333343E-4</v>
      </c>
      <c r="O73" s="7"/>
      <c r="P73" s="2">
        <v>0.01</v>
      </c>
      <c r="Q73" s="2">
        <v>0.01</v>
      </c>
      <c r="R73" s="2">
        <v>0.01</v>
      </c>
      <c r="S73" s="2">
        <v>0.01</v>
      </c>
      <c r="T73" s="2">
        <v>0.01</v>
      </c>
      <c r="U73" s="2">
        <v>0.01</v>
      </c>
      <c r="V73" s="2">
        <v>0.01</v>
      </c>
      <c r="W73" s="2">
        <v>0.01</v>
      </c>
      <c r="X73" s="2">
        <v>0.01</v>
      </c>
      <c r="Y73" s="2">
        <v>0.01</v>
      </c>
      <c r="Z73" s="2">
        <v>0.01</v>
      </c>
      <c r="AA73" s="2">
        <v>0.01</v>
      </c>
      <c r="AB73" s="2">
        <v>0.01</v>
      </c>
      <c r="AC73" s="2">
        <v>0.01</v>
      </c>
      <c r="AD73" s="2">
        <v>0.01</v>
      </c>
      <c r="AE73" s="2">
        <v>0.01</v>
      </c>
      <c r="AF73" s="2">
        <v>0.01</v>
      </c>
      <c r="AG73" s="2">
        <v>0.01</v>
      </c>
      <c r="AH73" s="2">
        <v>0.01</v>
      </c>
      <c r="AI73" s="2">
        <v>0.01</v>
      </c>
      <c r="AJ73" s="2">
        <v>0.01</v>
      </c>
      <c r="AK73" s="2">
        <v>0.01</v>
      </c>
      <c r="AL73" s="2">
        <v>0.01</v>
      </c>
      <c r="AM73" s="2">
        <v>0.01</v>
      </c>
      <c r="AN73" s="2">
        <v>0.01</v>
      </c>
      <c r="AO73" s="2">
        <v>0.01</v>
      </c>
      <c r="AP73" s="2">
        <v>0.01</v>
      </c>
      <c r="AQ73" s="2">
        <v>0.01</v>
      </c>
      <c r="AR73" s="2">
        <v>0.01</v>
      </c>
      <c r="AS73" s="2">
        <v>0.01</v>
      </c>
      <c r="AT73" s="2">
        <v>0.01</v>
      </c>
      <c r="AU73" s="2">
        <v>0.01</v>
      </c>
      <c r="AV73" s="2">
        <v>0.01</v>
      </c>
      <c r="AW73" s="2">
        <v>0.01</v>
      </c>
      <c r="AX73" s="2">
        <v>0.01</v>
      </c>
      <c r="AY73" s="2">
        <v>0.01</v>
      </c>
      <c r="AZ73" s="2">
        <v>0.01</v>
      </c>
      <c r="BA73" s="2">
        <v>0.01</v>
      </c>
      <c r="BB73" s="2">
        <v>0.01</v>
      </c>
      <c r="BC73" s="2">
        <v>0.01</v>
      </c>
      <c r="BD73" s="2">
        <v>0.01</v>
      </c>
      <c r="BE73" s="2">
        <v>0.01</v>
      </c>
      <c r="BF73" s="2">
        <v>0.01</v>
      </c>
      <c r="BG73" s="2">
        <v>0.01</v>
      </c>
      <c r="BH73" s="2">
        <v>0.01</v>
      </c>
      <c r="BI73" s="2">
        <v>0.01</v>
      </c>
      <c r="BJ73" s="2">
        <v>0.01</v>
      </c>
      <c r="BN73" s="2">
        <v>2.3478872756486965E-3</v>
      </c>
      <c r="BO73" s="2">
        <v>2.3478872756486965E-3</v>
      </c>
      <c r="BP73" s="2">
        <v>2.3478872756486965E-3</v>
      </c>
      <c r="BQ73" s="2">
        <v>2.3478872756486965E-3</v>
      </c>
      <c r="BR73" s="2">
        <v>2.3478872756486965E-3</v>
      </c>
      <c r="BS73" s="2">
        <v>2.3478872756486965E-3</v>
      </c>
      <c r="BT73" s="2">
        <v>2.3478872756486965E-3</v>
      </c>
      <c r="BU73" s="2">
        <v>2.3478872756486965E-3</v>
      </c>
      <c r="BV73" s="2">
        <v>2.3478872756486965E-3</v>
      </c>
      <c r="BW73" s="2">
        <v>2.3478872756486965E-3</v>
      </c>
      <c r="BX73" s="2">
        <v>2.3478872756486965E-3</v>
      </c>
      <c r="BY73" s="2">
        <v>2.3478872756486965E-3</v>
      </c>
      <c r="BZ73" s="2">
        <v>2.3478872756486965E-3</v>
      </c>
      <c r="CA73" s="2">
        <v>2.3478872756486965E-3</v>
      </c>
      <c r="CB73" s="2">
        <v>2.3478872756486965E-3</v>
      </c>
      <c r="CC73" s="2">
        <v>2.3478872756486965E-3</v>
      </c>
      <c r="CD73" s="2">
        <v>2.3478872756486965E-3</v>
      </c>
      <c r="CE73" s="2">
        <v>2.3478872756486965E-3</v>
      </c>
      <c r="CF73" s="2">
        <v>2.3478872756486965E-3</v>
      </c>
      <c r="CG73" s="2">
        <v>2.3478872756486965E-3</v>
      </c>
      <c r="CH73" s="2">
        <v>2.3478872756486965E-3</v>
      </c>
      <c r="CI73" s="2">
        <v>2.3478872756486965E-3</v>
      </c>
      <c r="CJ73" s="2">
        <v>2.3478872756486965E-3</v>
      </c>
      <c r="CK73" s="2">
        <v>2.3478872756486965E-3</v>
      </c>
      <c r="CL73" s="2">
        <v>2.3478872756486965E-3</v>
      </c>
      <c r="CM73" s="2">
        <v>2.3478872756486965E-3</v>
      </c>
      <c r="CN73" s="2">
        <v>2.3478872756486965E-3</v>
      </c>
      <c r="CO73" s="2">
        <v>2.3478872756486965E-3</v>
      </c>
      <c r="CP73" s="2">
        <v>2.3478872756486965E-3</v>
      </c>
      <c r="CQ73" s="2">
        <v>2.3478872756486965E-3</v>
      </c>
      <c r="CR73" s="2">
        <v>2.3478872756486965E-3</v>
      </c>
      <c r="CS73" s="2">
        <v>2.3478872756486965E-3</v>
      </c>
      <c r="CT73" s="2">
        <v>2.3478872756486965E-3</v>
      </c>
      <c r="CU73" s="2">
        <v>2.3478872756486965E-3</v>
      </c>
      <c r="CV73" s="2">
        <v>2.3478872756486965E-3</v>
      </c>
      <c r="CW73" s="2">
        <v>2.3478872756486965E-3</v>
      </c>
      <c r="CX73" s="2">
        <v>2.3478872756486965E-3</v>
      </c>
      <c r="CY73" s="2">
        <v>2.3478872756486965E-3</v>
      </c>
      <c r="CZ73" s="2">
        <v>2.3478872756486965E-3</v>
      </c>
      <c r="DA73" s="2">
        <v>2.3478872756486965E-3</v>
      </c>
      <c r="DB73" s="2">
        <v>2.3478872756486965E-3</v>
      </c>
      <c r="DC73" s="2">
        <v>2.3478872756486965E-3</v>
      </c>
      <c r="DD73" s="2">
        <v>2.3478872756486965E-3</v>
      </c>
      <c r="DE73" s="2">
        <v>2.3478872756486965E-3</v>
      </c>
      <c r="DF73" s="2">
        <v>2.3478872756486965E-3</v>
      </c>
      <c r="DG73" s="2">
        <v>2.3478872756486965E-3</v>
      </c>
      <c r="DH73" s="2">
        <v>2.3478872756486965E-3</v>
      </c>
    </row>
    <row r="74" spans="1:112" x14ac:dyDescent="0.2">
      <c r="A74" s="169" t="s">
        <v>32</v>
      </c>
      <c r="B74" s="3" t="s">
        <v>176</v>
      </c>
      <c r="C74" s="2">
        <v>76.182631000000001</v>
      </c>
      <c r="D74" s="2">
        <v>-55.922232999999999</v>
      </c>
      <c r="E74" s="174">
        <v>3608.1929</v>
      </c>
      <c r="F74" s="2">
        <v>16.8489</v>
      </c>
      <c r="H74" s="144">
        <f t="shared" si="1"/>
        <v>6.4095048900000007E-2</v>
      </c>
      <c r="I74" s="174" t="s">
        <v>334</v>
      </c>
      <c r="J74" s="174" t="s">
        <v>272</v>
      </c>
      <c r="K74" s="190">
        <v>0.84389999999999998</v>
      </c>
      <c r="L74" s="235">
        <v>0.25317000000000001</v>
      </c>
      <c r="M74" s="189">
        <v>1.4041918444606104E-2</v>
      </c>
      <c r="N74" s="17">
        <v>0.84300000000000019</v>
      </c>
      <c r="O74" s="7"/>
      <c r="P74" s="2">
        <v>0.84389999999999998</v>
      </c>
      <c r="Q74" s="2">
        <v>0.84389999999999998</v>
      </c>
      <c r="R74" s="2">
        <v>0.84389999999999998</v>
      </c>
      <c r="S74" s="2">
        <v>0.84389999999999998</v>
      </c>
      <c r="T74" s="2">
        <v>0.84389999999999998</v>
      </c>
      <c r="U74" s="2">
        <v>0.84389999999999998</v>
      </c>
      <c r="V74" s="2">
        <v>0.84389999999999998</v>
      </c>
      <c r="W74" s="2">
        <v>0.84389999999999998</v>
      </c>
      <c r="X74" s="2">
        <v>0.84389999999999998</v>
      </c>
      <c r="Y74" s="2">
        <v>0.84389999999999998</v>
      </c>
      <c r="Z74" s="2">
        <v>0.84389999999999998</v>
      </c>
      <c r="AA74" s="2">
        <v>0.84389999999999998</v>
      </c>
      <c r="AB74" s="2">
        <v>0.84389999999999998</v>
      </c>
      <c r="AC74" s="2">
        <v>0.84389999999999998</v>
      </c>
      <c r="AD74" s="2">
        <v>0.84389999999999998</v>
      </c>
      <c r="AE74" s="2">
        <v>0.84389999999999998</v>
      </c>
      <c r="AF74" s="2">
        <v>0.84389999999999998</v>
      </c>
      <c r="AG74" s="2">
        <v>0.84389999999999998</v>
      </c>
      <c r="AH74" s="2">
        <v>0.84389999999999998</v>
      </c>
      <c r="AI74" s="2">
        <v>0.84389999999999998</v>
      </c>
      <c r="AJ74" s="2">
        <v>0.84389999999999998</v>
      </c>
      <c r="AK74" s="2">
        <v>0.84389999999999998</v>
      </c>
      <c r="AL74" s="2">
        <v>0.84389999999999998</v>
      </c>
      <c r="AM74" s="2">
        <v>0.84389999999999998</v>
      </c>
      <c r="AN74" s="2">
        <v>0.84389999999999998</v>
      </c>
      <c r="AO74" s="2">
        <v>0.84389999999999998</v>
      </c>
      <c r="AP74" s="2">
        <v>0.84389999999999998</v>
      </c>
      <c r="AQ74" s="2">
        <v>0.84389999999999998</v>
      </c>
      <c r="AR74" s="2">
        <v>0.84389999999999998</v>
      </c>
      <c r="AS74" s="2">
        <v>0.84389999999999998</v>
      </c>
      <c r="AT74" s="2">
        <v>0.84389999999999998</v>
      </c>
      <c r="AU74" s="2">
        <v>0.84389999999999998</v>
      </c>
      <c r="AV74" s="2">
        <v>0.84389999999999998</v>
      </c>
      <c r="AW74" s="2">
        <v>0.84389999999999998</v>
      </c>
      <c r="AX74" s="2">
        <v>0.84389999999999998</v>
      </c>
      <c r="AY74" s="2">
        <v>0.84389999999999998</v>
      </c>
      <c r="AZ74" s="2">
        <v>0.84389999999999998</v>
      </c>
      <c r="BA74" s="2">
        <v>0.84389999999999998</v>
      </c>
      <c r="BB74" s="2">
        <v>0.84389999999999998</v>
      </c>
      <c r="BC74" s="2">
        <v>0.84389999999999998</v>
      </c>
      <c r="BD74" s="2">
        <v>0.84389999999999998</v>
      </c>
      <c r="BE74" s="2">
        <v>0.84389999999999998</v>
      </c>
      <c r="BF74" s="2">
        <v>0.84389999999999998</v>
      </c>
      <c r="BG74" s="2">
        <v>0.84389999999999998</v>
      </c>
      <c r="BH74" s="2">
        <v>0.84389999999999998</v>
      </c>
      <c r="BI74" s="2">
        <v>0.84389999999999998</v>
      </c>
      <c r="BJ74" s="2">
        <v>0.84389999999999998</v>
      </c>
      <c r="BN74" s="2">
        <v>0.26556504037405215</v>
      </c>
      <c r="BO74" s="2">
        <v>0.26556504037405215</v>
      </c>
      <c r="BP74" s="2">
        <v>0.26556504037405215</v>
      </c>
      <c r="BQ74" s="2">
        <v>0.26556504037405215</v>
      </c>
      <c r="BR74" s="2">
        <v>0.26556504037405215</v>
      </c>
      <c r="BS74" s="2">
        <v>0.26556504037405215</v>
      </c>
      <c r="BT74" s="2">
        <v>0.26556504037405215</v>
      </c>
      <c r="BU74" s="2">
        <v>0.26556504037405215</v>
      </c>
      <c r="BV74" s="2">
        <v>0.26556504037405215</v>
      </c>
      <c r="BW74" s="2">
        <v>0.26556504037405215</v>
      </c>
      <c r="BX74" s="2">
        <v>0.26556504037405215</v>
      </c>
      <c r="BY74" s="2">
        <v>0.26556504037405215</v>
      </c>
      <c r="BZ74" s="2">
        <v>0.26556504037405215</v>
      </c>
      <c r="CA74" s="2">
        <v>0.26556504037405215</v>
      </c>
      <c r="CB74" s="2">
        <v>0.26556504037405215</v>
      </c>
      <c r="CC74" s="2">
        <v>0.26556504037405215</v>
      </c>
      <c r="CD74" s="2">
        <v>0.26556504037405215</v>
      </c>
      <c r="CE74" s="2">
        <v>0.26556504037405215</v>
      </c>
      <c r="CF74" s="2">
        <v>0.26556504037405215</v>
      </c>
      <c r="CG74" s="2">
        <v>0.26556504037405215</v>
      </c>
      <c r="CH74" s="2">
        <v>0.26556504037405215</v>
      </c>
      <c r="CI74" s="2">
        <v>0.26556504037405215</v>
      </c>
      <c r="CJ74" s="2">
        <v>0.26556504037405215</v>
      </c>
      <c r="CK74" s="2">
        <v>0.26556504037405215</v>
      </c>
      <c r="CL74" s="2">
        <v>0.26556504037405215</v>
      </c>
      <c r="CM74" s="2">
        <v>0.26556504037405215</v>
      </c>
      <c r="CN74" s="2">
        <v>0.26556504037405215</v>
      </c>
      <c r="CO74" s="2">
        <v>0.26556504037405215</v>
      </c>
      <c r="CP74" s="2">
        <v>0.26556504037405215</v>
      </c>
      <c r="CQ74" s="2">
        <v>0.26556504037405215</v>
      </c>
      <c r="CR74" s="2">
        <v>0.26556504037405215</v>
      </c>
      <c r="CS74" s="2">
        <v>0.26556504037405215</v>
      </c>
      <c r="CT74" s="2">
        <v>0.26556504037405215</v>
      </c>
      <c r="CU74" s="2">
        <v>0.26556504037405215</v>
      </c>
      <c r="CV74" s="2">
        <v>0.26556504037405215</v>
      </c>
      <c r="CW74" s="2">
        <v>0.26556504037405215</v>
      </c>
      <c r="CX74" s="2">
        <v>0.26556504037405215</v>
      </c>
      <c r="CY74" s="2">
        <v>0.26556504037405215</v>
      </c>
      <c r="CZ74" s="2">
        <v>0.26556504037405215</v>
      </c>
      <c r="DA74" s="2">
        <v>0.26556504037405215</v>
      </c>
      <c r="DB74" s="2">
        <v>0.26556504037405215</v>
      </c>
      <c r="DC74" s="2">
        <v>0.26556504037405215</v>
      </c>
      <c r="DD74" s="2">
        <v>0.26556504037405215</v>
      </c>
      <c r="DE74" s="2">
        <v>0.26556504037405215</v>
      </c>
      <c r="DF74" s="2">
        <v>0.26556504037405215</v>
      </c>
      <c r="DG74" s="2">
        <v>0.26556504037405215</v>
      </c>
      <c r="DH74" s="2">
        <v>0.26556504037405215</v>
      </c>
    </row>
    <row r="75" spans="1:112" x14ac:dyDescent="0.2">
      <c r="A75" s="169" t="s">
        <v>154</v>
      </c>
      <c r="B75" s="3" t="s">
        <v>176</v>
      </c>
      <c r="C75" s="2">
        <v>76.219783000000007</v>
      </c>
      <c r="D75" s="2">
        <v>-67.686961999999994</v>
      </c>
      <c r="E75" s="174">
        <v>548.28035</v>
      </c>
      <c r="F75" s="2">
        <v>0.26627600000000001</v>
      </c>
      <c r="H75" s="144">
        <f t="shared" si="1"/>
        <v>3.9980834841600005E-5</v>
      </c>
      <c r="I75" s="174" t="s">
        <v>334</v>
      </c>
      <c r="J75" s="174" t="s">
        <v>275</v>
      </c>
      <c r="K75" s="190">
        <v>0.32340000000000002</v>
      </c>
      <c r="L75" s="235">
        <v>6.3230400000000003E-3</v>
      </c>
      <c r="M75" s="189">
        <v>2.5530638386373648E-3</v>
      </c>
      <c r="N75" s="17">
        <v>0.16900000000000004</v>
      </c>
      <c r="O75" s="7"/>
      <c r="P75" s="2">
        <v>0.19467321720000003</v>
      </c>
      <c r="Q75" s="2">
        <v>0.19467321720000003</v>
      </c>
      <c r="R75" s="2">
        <v>0.13518055320000003</v>
      </c>
      <c r="S75" s="2">
        <v>0.37249017960000008</v>
      </c>
      <c r="T75" s="2">
        <v>0.60946929120000015</v>
      </c>
      <c r="U75" s="2">
        <v>0.58633325520000013</v>
      </c>
      <c r="V75" s="2">
        <v>0.5631972192000001</v>
      </c>
      <c r="W75" s="2">
        <v>0.53973066840000006</v>
      </c>
      <c r="X75" s="2">
        <v>0.51659463240000003</v>
      </c>
      <c r="Y75" s="2">
        <v>0.49345859640000012</v>
      </c>
      <c r="Z75" s="2">
        <v>0.46999204560000007</v>
      </c>
      <c r="AA75" s="2">
        <v>0.4468560096000001</v>
      </c>
      <c r="AB75" s="2">
        <v>0.42338945880000006</v>
      </c>
      <c r="AC75" s="2">
        <v>0.40025342280000009</v>
      </c>
      <c r="AD75" s="2">
        <v>0.37711738680000007</v>
      </c>
      <c r="AE75" s="2">
        <v>0.35365083600000008</v>
      </c>
      <c r="AF75" s="2">
        <v>0.32695740000000001</v>
      </c>
      <c r="AG75" s="2">
        <v>0.33601259999999999</v>
      </c>
      <c r="AH75" s="2">
        <v>0.34479032280000005</v>
      </c>
      <c r="AI75" s="2">
        <v>0.3532905684</v>
      </c>
      <c r="AJ75" s="2">
        <v>0.39184793339999996</v>
      </c>
      <c r="AK75" s="2">
        <v>0.42898848299999998</v>
      </c>
      <c r="AL75" s="2">
        <v>0.35840999039999999</v>
      </c>
      <c r="AM75" s="2">
        <v>0.28936117980000003</v>
      </c>
      <c r="AN75" s="2">
        <v>0.29161495440000001</v>
      </c>
      <c r="AO75" s="2">
        <v>0.29343893040000002</v>
      </c>
      <c r="AP75" s="2">
        <v>0.29542590000000002</v>
      </c>
      <c r="AQ75" s="2">
        <v>0.29727768840000002</v>
      </c>
      <c r="AR75" s="2">
        <v>0.29871035040000005</v>
      </c>
      <c r="AS75" s="2">
        <v>0.29994897239999996</v>
      </c>
      <c r="AT75" s="2">
        <v>0.31687702199999995</v>
      </c>
      <c r="AU75" s="2">
        <v>0.33299851200000002</v>
      </c>
      <c r="AV75" s="2">
        <v>0.348862899</v>
      </c>
      <c r="AW75" s="2">
        <v>0.36392784119999999</v>
      </c>
      <c r="AX75" s="2">
        <v>0.37872856560000007</v>
      </c>
      <c r="AY75" s="2">
        <v>0.38549280000000002</v>
      </c>
      <c r="AZ75" s="2">
        <v>0.43658320860000005</v>
      </c>
      <c r="BA75" s="2">
        <v>0.45054826739999998</v>
      </c>
      <c r="BB75" s="2">
        <v>0.47340132840000004</v>
      </c>
      <c r="BC75" s="2">
        <v>0.49541484300000005</v>
      </c>
      <c r="BD75" s="2">
        <v>0.51634820159999995</v>
      </c>
      <c r="BE75" s="2">
        <v>0.53668618079999997</v>
      </c>
      <c r="BF75" s="2">
        <v>0.6437451636</v>
      </c>
      <c r="BG75" s="2">
        <v>0.5513898852000001</v>
      </c>
      <c r="BH75" s="2">
        <v>0.53055484019999999</v>
      </c>
      <c r="BI75" s="2">
        <v>0.50229776520000002</v>
      </c>
      <c r="BJ75" s="2">
        <v>0.48692591639999999</v>
      </c>
      <c r="BN75" s="2">
        <v>3.8815815569339253E-2</v>
      </c>
      <c r="BO75" s="2">
        <v>3.4860991240489615E-2</v>
      </c>
      <c r="BP75" s="2">
        <v>2.7413149086355788E-2</v>
      </c>
      <c r="BQ75" s="2">
        <v>3.3610214859383182E-2</v>
      </c>
      <c r="BR75" s="2">
        <v>9.1925916561898594E-2</v>
      </c>
      <c r="BS75" s="2">
        <v>9.2116843766483797E-2</v>
      </c>
      <c r="BT75" s="2">
        <v>9.2967796187149274E-2</v>
      </c>
      <c r="BU75" s="2">
        <v>9.4472962780200592E-2</v>
      </c>
      <c r="BV75" s="2">
        <v>9.7305470982964312E-2</v>
      </c>
      <c r="BW75" s="2">
        <v>0.10080083226269539</v>
      </c>
      <c r="BX75" s="2">
        <v>0.10495294846109282</v>
      </c>
      <c r="BY75" s="2">
        <v>9.9877420476325141E-2</v>
      </c>
      <c r="BZ75" s="2">
        <v>9.5455096594065689E-2</v>
      </c>
      <c r="CA75" s="2">
        <v>9.1699118907040508E-2</v>
      </c>
      <c r="CB75" s="2">
        <v>8.9262964705185369E-2</v>
      </c>
      <c r="CC75" s="2">
        <v>8.7480668695389882E-2</v>
      </c>
      <c r="CD75" s="2">
        <v>4.7941106513743413E-2</v>
      </c>
      <c r="CE75" s="2">
        <v>4.8645564906312846E-2</v>
      </c>
      <c r="CF75" s="2">
        <v>4.8369937050005002E-2</v>
      </c>
      <c r="CG75" s="2">
        <v>6.9819579890685324E-2</v>
      </c>
      <c r="CH75" s="2">
        <v>7.0514703987676272E-2</v>
      </c>
      <c r="CI75" s="2">
        <v>4.9634057859108204E-2</v>
      </c>
      <c r="CJ75" s="2">
        <v>4.8615106674518453E-2</v>
      </c>
      <c r="CK75" s="2">
        <v>2.9372817985324342E-2</v>
      </c>
      <c r="CL75" s="2">
        <v>3.0037345684853452E-2</v>
      </c>
      <c r="CM75" s="2">
        <v>3.3289238837807586E-2</v>
      </c>
      <c r="CN75" s="2">
        <v>3.7619958638335879E-2</v>
      </c>
      <c r="CO75" s="2">
        <v>3.2733993978248013E-2</v>
      </c>
      <c r="CP75" s="2">
        <v>2.9094713610322374E-2</v>
      </c>
      <c r="CQ75" s="2">
        <v>3.1853027832936004E-2</v>
      </c>
      <c r="CR75" s="2">
        <v>3.2725007837833657E-2</v>
      </c>
      <c r="CS75" s="2">
        <v>3.5439811541463972E-2</v>
      </c>
      <c r="CT75" s="2">
        <v>3.5432298897700394E-2</v>
      </c>
      <c r="CU75" s="2">
        <v>3.2817067059324814E-2</v>
      </c>
      <c r="CV75" s="2">
        <v>4.518654452764078E-2</v>
      </c>
      <c r="CW75" s="2">
        <v>4.2552371670039967E-2</v>
      </c>
      <c r="CX75" s="2">
        <v>4.7739633014146667E-2</v>
      </c>
      <c r="CY75" s="2">
        <v>4.6260092334623373E-2</v>
      </c>
      <c r="CZ75" s="2">
        <v>4.6771046890251529E-2</v>
      </c>
      <c r="DA75" s="2">
        <v>4.8210386331395613E-2</v>
      </c>
      <c r="DB75" s="2">
        <v>4.6784099695557579E-2</v>
      </c>
      <c r="DC75" s="2">
        <v>6.3675353916757396E-2</v>
      </c>
      <c r="DD75" s="2">
        <v>6.8544085882693756E-2</v>
      </c>
      <c r="DE75" s="2">
        <v>4.7082422607352473E-2</v>
      </c>
      <c r="DF75" s="2">
        <v>5.3054289895915582E-2</v>
      </c>
      <c r="DG75" s="2">
        <v>4.639591092655846E-2</v>
      </c>
      <c r="DH75" s="2">
        <v>4.2830506729861662E-2</v>
      </c>
    </row>
    <row r="76" spans="1:112" x14ac:dyDescent="0.2">
      <c r="A76" s="169" t="s">
        <v>167</v>
      </c>
      <c r="B76" s="3" t="s">
        <v>176</v>
      </c>
      <c r="C76" s="2">
        <v>76.233796999999996</v>
      </c>
      <c r="D76" s="2">
        <v>-65.036608999999999</v>
      </c>
      <c r="E76" s="174">
        <v>737.11231999999995</v>
      </c>
      <c r="F76" s="2">
        <v>0.13140399999999999</v>
      </c>
      <c r="H76" s="144">
        <f t="shared" si="1"/>
        <v>1.8224360999999998E-3</v>
      </c>
      <c r="I76" s="174" t="s">
        <v>334</v>
      </c>
      <c r="J76" s="174" t="s">
        <v>272</v>
      </c>
      <c r="K76" s="190">
        <v>0.14230000000000001</v>
      </c>
      <c r="L76" s="235">
        <v>4.2689999999999999E-2</v>
      </c>
      <c r="M76" s="189">
        <v>5.482481256295693E-3</v>
      </c>
      <c r="N76" s="17">
        <v>0.14299999999999999</v>
      </c>
      <c r="O76" s="7"/>
      <c r="P76" s="2">
        <v>0.14230000000000001</v>
      </c>
      <c r="Q76" s="2">
        <v>0.14230000000000001</v>
      </c>
      <c r="R76" s="2">
        <v>0.14230000000000001</v>
      </c>
      <c r="S76" s="2">
        <v>0.14230000000000001</v>
      </c>
      <c r="T76" s="2">
        <v>0.14230000000000001</v>
      </c>
      <c r="U76" s="2">
        <v>0.14230000000000001</v>
      </c>
      <c r="V76" s="2">
        <v>0.14230000000000001</v>
      </c>
      <c r="W76" s="2">
        <v>0.14230000000000001</v>
      </c>
      <c r="X76" s="2">
        <v>0.14230000000000001</v>
      </c>
      <c r="Y76" s="2">
        <v>0.14230000000000001</v>
      </c>
      <c r="Z76" s="2">
        <v>0.14230000000000001</v>
      </c>
      <c r="AA76" s="2">
        <v>0.14230000000000001</v>
      </c>
      <c r="AB76" s="2">
        <v>0.14230000000000001</v>
      </c>
      <c r="AC76" s="2">
        <v>0.14230000000000001</v>
      </c>
      <c r="AD76" s="2">
        <v>0.14230000000000001</v>
      </c>
      <c r="AE76" s="2">
        <v>0.14230000000000001</v>
      </c>
      <c r="AF76" s="2">
        <v>0.14230000000000001</v>
      </c>
      <c r="AG76" s="2">
        <v>0.14230000000000001</v>
      </c>
      <c r="AH76" s="2">
        <v>0.14230000000000001</v>
      </c>
      <c r="AI76" s="2">
        <v>0.14230000000000001</v>
      </c>
      <c r="AJ76" s="2">
        <v>0.14230000000000001</v>
      </c>
      <c r="AK76" s="2">
        <v>0.14230000000000001</v>
      </c>
      <c r="AL76" s="2">
        <v>0.14230000000000001</v>
      </c>
      <c r="AM76" s="2">
        <v>0.14230000000000001</v>
      </c>
      <c r="AN76" s="2">
        <v>0.14230000000000001</v>
      </c>
      <c r="AO76" s="2">
        <v>0.14230000000000001</v>
      </c>
      <c r="AP76" s="2">
        <v>0.14230000000000001</v>
      </c>
      <c r="AQ76" s="2">
        <v>0.14230000000000001</v>
      </c>
      <c r="AR76" s="2">
        <v>0.14230000000000001</v>
      </c>
      <c r="AS76" s="2">
        <v>0.14230000000000001</v>
      </c>
      <c r="AT76" s="2">
        <v>0.14230000000000001</v>
      </c>
      <c r="AU76" s="2">
        <v>0.14230000000000001</v>
      </c>
      <c r="AV76" s="2">
        <v>0.14230000000000001</v>
      </c>
      <c r="AW76" s="2">
        <v>0.14230000000000001</v>
      </c>
      <c r="AX76" s="2">
        <v>0.14230000000000001</v>
      </c>
      <c r="AY76" s="2">
        <v>0.14230000000000001</v>
      </c>
      <c r="AZ76" s="2">
        <v>0.14230000000000001</v>
      </c>
      <c r="BA76" s="2">
        <v>0.14230000000000001</v>
      </c>
      <c r="BB76" s="2">
        <v>0.14230000000000001</v>
      </c>
      <c r="BC76" s="2">
        <v>0.14230000000000001</v>
      </c>
      <c r="BD76" s="2">
        <v>0.14230000000000001</v>
      </c>
      <c r="BE76" s="2">
        <v>0.14230000000000001</v>
      </c>
      <c r="BF76" s="2">
        <v>0.14230000000000001</v>
      </c>
      <c r="BG76" s="2">
        <v>0.14230000000000001</v>
      </c>
      <c r="BH76" s="2">
        <v>0.14230000000000001</v>
      </c>
      <c r="BI76" s="2">
        <v>0.14230000000000001</v>
      </c>
      <c r="BJ76" s="2">
        <v>0.14230000000000001</v>
      </c>
      <c r="BN76" s="2">
        <v>4.641099200768796E-2</v>
      </c>
      <c r="BO76" s="2">
        <v>4.641099200768796E-2</v>
      </c>
      <c r="BP76" s="2">
        <v>4.641099200768796E-2</v>
      </c>
      <c r="BQ76" s="2">
        <v>4.641099200768796E-2</v>
      </c>
      <c r="BR76" s="2">
        <v>4.641099200768796E-2</v>
      </c>
      <c r="BS76" s="2">
        <v>4.641099200768796E-2</v>
      </c>
      <c r="BT76" s="2">
        <v>4.641099200768796E-2</v>
      </c>
      <c r="BU76" s="2">
        <v>4.641099200768796E-2</v>
      </c>
      <c r="BV76" s="2">
        <v>4.641099200768796E-2</v>
      </c>
      <c r="BW76" s="2">
        <v>4.641099200768796E-2</v>
      </c>
      <c r="BX76" s="2">
        <v>4.641099200768796E-2</v>
      </c>
      <c r="BY76" s="2">
        <v>4.641099200768796E-2</v>
      </c>
      <c r="BZ76" s="2">
        <v>4.641099200768796E-2</v>
      </c>
      <c r="CA76" s="2">
        <v>4.641099200768796E-2</v>
      </c>
      <c r="CB76" s="2">
        <v>4.641099200768796E-2</v>
      </c>
      <c r="CC76" s="2">
        <v>4.641099200768796E-2</v>
      </c>
      <c r="CD76" s="2">
        <v>4.641099200768796E-2</v>
      </c>
      <c r="CE76" s="2">
        <v>4.641099200768796E-2</v>
      </c>
      <c r="CF76" s="2">
        <v>4.641099200768796E-2</v>
      </c>
      <c r="CG76" s="2">
        <v>4.641099200768796E-2</v>
      </c>
      <c r="CH76" s="2">
        <v>4.641099200768796E-2</v>
      </c>
      <c r="CI76" s="2">
        <v>4.641099200768796E-2</v>
      </c>
      <c r="CJ76" s="2">
        <v>4.641099200768796E-2</v>
      </c>
      <c r="CK76" s="2">
        <v>4.641099200768796E-2</v>
      </c>
      <c r="CL76" s="2">
        <v>4.641099200768796E-2</v>
      </c>
      <c r="CM76" s="2">
        <v>4.641099200768796E-2</v>
      </c>
      <c r="CN76" s="2">
        <v>4.641099200768796E-2</v>
      </c>
      <c r="CO76" s="2">
        <v>4.641099200768796E-2</v>
      </c>
      <c r="CP76" s="2">
        <v>4.641099200768796E-2</v>
      </c>
      <c r="CQ76" s="2">
        <v>4.641099200768796E-2</v>
      </c>
      <c r="CR76" s="2">
        <v>4.641099200768796E-2</v>
      </c>
      <c r="CS76" s="2">
        <v>4.641099200768796E-2</v>
      </c>
      <c r="CT76" s="2">
        <v>4.641099200768796E-2</v>
      </c>
      <c r="CU76" s="2">
        <v>4.641099200768796E-2</v>
      </c>
      <c r="CV76" s="2">
        <v>4.641099200768796E-2</v>
      </c>
      <c r="CW76" s="2">
        <v>4.641099200768796E-2</v>
      </c>
      <c r="CX76" s="2">
        <v>4.641099200768796E-2</v>
      </c>
      <c r="CY76" s="2">
        <v>4.641099200768796E-2</v>
      </c>
      <c r="CZ76" s="2">
        <v>4.641099200768796E-2</v>
      </c>
      <c r="DA76" s="2">
        <v>4.641099200768796E-2</v>
      </c>
      <c r="DB76" s="2">
        <v>4.641099200768796E-2</v>
      </c>
      <c r="DC76" s="2">
        <v>4.641099200768796E-2</v>
      </c>
      <c r="DD76" s="2">
        <v>4.641099200768796E-2</v>
      </c>
      <c r="DE76" s="2">
        <v>4.641099200768796E-2</v>
      </c>
      <c r="DF76" s="2">
        <v>4.641099200768796E-2</v>
      </c>
      <c r="DG76" s="2">
        <v>4.641099200768796E-2</v>
      </c>
      <c r="DH76" s="2">
        <v>4.641099200768796E-2</v>
      </c>
    </row>
    <row r="77" spans="1:112" x14ac:dyDescent="0.2">
      <c r="A77" s="169" t="s">
        <v>169</v>
      </c>
      <c r="B77" s="3" t="s">
        <v>176</v>
      </c>
      <c r="C77" s="2">
        <v>76.265170999999995</v>
      </c>
      <c r="D77" s="2">
        <v>-63.835703000000002</v>
      </c>
      <c r="E77" s="174">
        <v>253.29006000000001</v>
      </c>
      <c r="F77" s="2">
        <v>9.2092000000000007E-3</v>
      </c>
      <c r="H77" s="144">
        <f t="shared" si="1"/>
        <v>1.5055289999999999E-4</v>
      </c>
      <c r="I77" s="174" t="s">
        <v>334</v>
      </c>
      <c r="J77" s="174" t="s">
        <v>272</v>
      </c>
      <c r="K77" s="190">
        <v>4.0899999999999999E-2</v>
      </c>
      <c r="L77" s="235">
        <v>1.227E-2</v>
      </c>
      <c r="M77" s="189">
        <v>2.143805354799657E-3</v>
      </c>
      <c r="N77" s="17">
        <v>4.0333333333333325E-2</v>
      </c>
      <c r="O77" s="7"/>
      <c r="P77" s="2">
        <v>4.0899999999999999E-2</v>
      </c>
      <c r="Q77" s="2">
        <v>4.0899999999999999E-2</v>
      </c>
      <c r="R77" s="2">
        <v>4.0899999999999999E-2</v>
      </c>
      <c r="S77" s="2">
        <v>4.0899999999999999E-2</v>
      </c>
      <c r="T77" s="2">
        <v>4.0899999999999999E-2</v>
      </c>
      <c r="U77" s="2">
        <v>4.0899999999999999E-2</v>
      </c>
      <c r="V77" s="2">
        <v>4.0899999999999999E-2</v>
      </c>
      <c r="W77" s="2">
        <v>4.0899999999999999E-2</v>
      </c>
      <c r="X77" s="2">
        <v>4.0899999999999999E-2</v>
      </c>
      <c r="Y77" s="2">
        <v>4.0899999999999999E-2</v>
      </c>
      <c r="Z77" s="2">
        <v>4.0899999999999999E-2</v>
      </c>
      <c r="AA77" s="2">
        <v>4.0899999999999999E-2</v>
      </c>
      <c r="AB77" s="2">
        <v>4.0899999999999999E-2</v>
      </c>
      <c r="AC77" s="2">
        <v>4.0899999999999999E-2</v>
      </c>
      <c r="AD77" s="2">
        <v>4.0899999999999999E-2</v>
      </c>
      <c r="AE77" s="2">
        <v>4.0899999999999999E-2</v>
      </c>
      <c r="AF77" s="2">
        <v>4.0899999999999999E-2</v>
      </c>
      <c r="AG77" s="2">
        <v>4.0899999999999999E-2</v>
      </c>
      <c r="AH77" s="2">
        <v>4.0899999999999999E-2</v>
      </c>
      <c r="AI77" s="2">
        <v>4.0899999999999999E-2</v>
      </c>
      <c r="AJ77" s="2">
        <v>4.0899999999999999E-2</v>
      </c>
      <c r="AK77" s="2">
        <v>4.0899999999999999E-2</v>
      </c>
      <c r="AL77" s="2">
        <v>4.0899999999999999E-2</v>
      </c>
      <c r="AM77" s="2">
        <v>4.0899999999999999E-2</v>
      </c>
      <c r="AN77" s="2">
        <v>4.0899999999999999E-2</v>
      </c>
      <c r="AO77" s="2">
        <v>4.0899999999999999E-2</v>
      </c>
      <c r="AP77" s="2">
        <v>4.0899999999999999E-2</v>
      </c>
      <c r="AQ77" s="2">
        <v>4.0899999999999999E-2</v>
      </c>
      <c r="AR77" s="2">
        <v>4.0899999999999999E-2</v>
      </c>
      <c r="AS77" s="2">
        <v>4.0899999999999999E-2</v>
      </c>
      <c r="AT77" s="2">
        <v>4.0899999999999999E-2</v>
      </c>
      <c r="AU77" s="2">
        <v>4.0899999999999999E-2</v>
      </c>
      <c r="AV77" s="2">
        <v>4.0899999999999999E-2</v>
      </c>
      <c r="AW77" s="2">
        <v>4.0899999999999999E-2</v>
      </c>
      <c r="AX77" s="2">
        <v>4.0899999999999999E-2</v>
      </c>
      <c r="AY77" s="2">
        <v>4.0899999999999999E-2</v>
      </c>
      <c r="AZ77" s="2">
        <v>4.0899999999999999E-2</v>
      </c>
      <c r="BA77" s="2">
        <v>4.0899999999999999E-2</v>
      </c>
      <c r="BB77" s="2">
        <v>4.0899999999999999E-2</v>
      </c>
      <c r="BC77" s="2">
        <v>4.0899999999999999E-2</v>
      </c>
      <c r="BD77" s="2">
        <v>4.0899999999999999E-2</v>
      </c>
      <c r="BE77" s="2">
        <v>4.0899999999999999E-2</v>
      </c>
      <c r="BF77" s="2">
        <v>4.0899999999999999E-2</v>
      </c>
      <c r="BG77" s="2">
        <v>4.0899999999999999E-2</v>
      </c>
      <c r="BH77" s="2">
        <v>4.0899999999999999E-2</v>
      </c>
      <c r="BI77" s="2">
        <v>4.0899999999999999E-2</v>
      </c>
      <c r="BJ77" s="2">
        <v>4.0899999999999999E-2</v>
      </c>
      <c r="BN77" s="2">
        <v>1.2787321002186759E-2</v>
      </c>
      <c r="BO77" s="2">
        <v>1.2787321002186759E-2</v>
      </c>
      <c r="BP77" s="2">
        <v>1.2787321002186759E-2</v>
      </c>
      <c r="BQ77" s="2">
        <v>1.2787321002186759E-2</v>
      </c>
      <c r="BR77" s="2">
        <v>1.2787321002186759E-2</v>
      </c>
      <c r="BS77" s="2">
        <v>1.2787321002186759E-2</v>
      </c>
      <c r="BT77" s="2">
        <v>1.2787321002186759E-2</v>
      </c>
      <c r="BU77" s="2">
        <v>1.2787321002186759E-2</v>
      </c>
      <c r="BV77" s="2">
        <v>1.2787321002186759E-2</v>
      </c>
      <c r="BW77" s="2">
        <v>1.2787321002186759E-2</v>
      </c>
      <c r="BX77" s="2">
        <v>1.2787321002186759E-2</v>
      </c>
      <c r="BY77" s="2">
        <v>1.2787321002186759E-2</v>
      </c>
      <c r="BZ77" s="2">
        <v>1.2787321002186759E-2</v>
      </c>
      <c r="CA77" s="2">
        <v>1.2787321002186759E-2</v>
      </c>
      <c r="CB77" s="2">
        <v>1.2787321002186759E-2</v>
      </c>
      <c r="CC77" s="2">
        <v>1.2787321002186759E-2</v>
      </c>
      <c r="CD77" s="2">
        <v>1.2787321002186759E-2</v>
      </c>
      <c r="CE77" s="2">
        <v>1.2787321002186759E-2</v>
      </c>
      <c r="CF77" s="2">
        <v>1.2787321002186759E-2</v>
      </c>
      <c r="CG77" s="2">
        <v>1.2787321002186759E-2</v>
      </c>
      <c r="CH77" s="2">
        <v>1.2787321002186759E-2</v>
      </c>
      <c r="CI77" s="2">
        <v>1.2787321002186759E-2</v>
      </c>
      <c r="CJ77" s="2">
        <v>1.2787321002186759E-2</v>
      </c>
      <c r="CK77" s="2">
        <v>1.2787321002186759E-2</v>
      </c>
      <c r="CL77" s="2">
        <v>1.2787321002186759E-2</v>
      </c>
      <c r="CM77" s="2">
        <v>1.2787321002186759E-2</v>
      </c>
      <c r="CN77" s="2">
        <v>1.2787321002186759E-2</v>
      </c>
      <c r="CO77" s="2">
        <v>1.2787321002186759E-2</v>
      </c>
      <c r="CP77" s="2">
        <v>1.2787321002186759E-2</v>
      </c>
      <c r="CQ77" s="2">
        <v>1.2787321002186759E-2</v>
      </c>
      <c r="CR77" s="2">
        <v>1.2787321002186759E-2</v>
      </c>
      <c r="CS77" s="2">
        <v>1.2787321002186759E-2</v>
      </c>
      <c r="CT77" s="2">
        <v>1.2787321002186759E-2</v>
      </c>
      <c r="CU77" s="2">
        <v>1.2787321002186759E-2</v>
      </c>
      <c r="CV77" s="2">
        <v>1.2787321002186759E-2</v>
      </c>
      <c r="CW77" s="2">
        <v>1.2787321002186759E-2</v>
      </c>
      <c r="CX77" s="2">
        <v>1.2787321002186759E-2</v>
      </c>
      <c r="CY77" s="2">
        <v>1.2787321002186759E-2</v>
      </c>
      <c r="CZ77" s="2">
        <v>1.2787321002186759E-2</v>
      </c>
      <c r="DA77" s="2">
        <v>1.2787321002186759E-2</v>
      </c>
      <c r="DB77" s="2">
        <v>1.2787321002186759E-2</v>
      </c>
      <c r="DC77" s="2">
        <v>1.2787321002186759E-2</v>
      </c>
      <c r="DD77" s="2">
        <v>1.2787321002186759E-2</v>
      </c>
      <c r="DE77" s="2">
        <v>1.2787321002186759E-2</v>
      </c>
      <c r="DF77" s="2">
        <v>1.2787321002186759E-2</v>
      </c>
      <c r="DG77" s="2">
        <v>1.2787321002186759E-2</v>
      </c>
      <c r="DH77" s="2">
        <v>1.2787321002186759E-2</v>
      </c>
    </row>
    <row r="78" spans="1:112" x14ac:dyDescent="0.2">
      <c r="A78" s="169" t="s">
        <v>266</v>
      </c>
      <c r="B78" s="3" t="s">
        <v>176</v>
      </c>
      <c r="C78" s="2">
        <v>76.265170999999995</v>
      </c>
      <c r="D78" s="2">
        <v>-63.835703000000002</v>
      </c>
      <c r="E78" s="174">
        <v>23.514215</v>
      </c>
      <c r="F78" s="2">
        <v>6.2193599999999994E-5</v>
      </c>
      <c r="H78" s="144">
        <f t="shared" si="1"/>
        <v>3.9689999999999991E-7</v>
      </c>
      <c r="I78" s="174" t="s">
        <v>334</v>
      </c>
      <c r="J78" s="174" t="s">
        <v>272</v>
      </c>
      <c r="K78" s="190">
        <v>2.0999999999999999E-3</v>
      </c>
      <c r="L78" s="235">
        <v>6.2999999999999992E-4</v>
      </c>
      <c r="M78" s="189">
        <v>1.7468908942404435E-4</v>
      </c>
      <c r="N78" s="17">
        <v>1E-3</v>
      </c>
      <c r="O78" s="7"/>
      <c r="P78" s="2">
        <v>2.0999999999999999E-3</v>
      </c>
      <c r="Q78" s="2">
        <v>2.0999999999999999E-3</v>
      </c>
      <c r="R78" s="2">
        <v>2.0999999999999999E-3</v>
      </c>
      <c r="S78" s="2">
        <v>2.0999999999999999E-3</v>
      </c>
      <c r="T78" s="2">
        <v>2.0999999999999999E-3</v>
      </c>
      <c r="U78" s="2">
        <v>2.0999999999999999E-3</v>
      </c>
      <c r="V78" s="2">
        <v>2.0999999999999999E-3</v>
      </c>
      <c r="W78" s="2">
        <v>2.0999999999999999E-3</v>
      </c>
      <c r="X78" s="2">
        <v>2.0999999999999999E-3</v>
      </c>
      <c r="Y78" s="2">
        <v>2.0999999999999999E-3</v>
      </c>
      <c r="Z78" s="2">
        <v>2.0999999999999999E-3</v>
      </c>
      <c r="AA78" s="2">
        <v>2.0999999999999999E-3</v>
      </c>
      <c r="AB78" s="2">
        <v>2.0999999999999999E-3</v>
      </c>
      <c r="AC78" s="2">
        <v>2.0999999999999999E-3</v>
      </c>
      <c r="AD78" s="2">
        <v>2.0999999999999999E-3</v>
      </c>
      <c r="AE78" s="2">
        <v>2.0999999999999999E-3</v>
      </c>
      <c r="AF78" s="2">
        <v>2.0999999999999999E-3</v>
      </c>
      <c r="AG78" s="2">
        <v>2.0999999999999999E-3</v>
      </c>
      <c r="AH78" s="2">
        <v>2.0999999999999999E-3</v>
      </c>
      <c r="AI78" s="2">
        <v>2.0999999999999999E-3</v>
      </c>
      <c r="AJ78" s="2">
        <v>2.0999999999999999E-3</v>
      </c>
      <c r="AK78" s="2">
        <v>2.0999999999999999E-3</v>
      </c>
      <c r="AL78" s="2">
        <v>2.0999999999999999E-3</v>
      </c>
      <c r="AM78" s="2">
        <v>2.0999999999999999E-3</v>
      </c>
      <c r="AN78" s="2">
        <v>2.0999999999999999E-3</v>
      </c>
      <c r="AO78" s="2">
        <v>2.0999999999999999E-3</v>
      </c>
      <c r="AP78" s="2">
        <v>2.0999999999999999E-3</v>
      </c>
      <c r="AQ78" s="2">
        <v>2.0999999999999999E-3</v>
      </c>
      <c r="AR78" s="2">
        <v>2.0999999999999999E-3</v>
      </c>
      <c r="AS78" s="2">
        <v>2.0999999999999999E-3</v>
      </c>
      <c r="AT78" s="2">
        <v>2.0999999999999999E-3</v>
      </c>
      <c r="AU78" s="2">
        <v>2.0999999999999999E-3</v>
      </c>
      <c r="AV78" s="2">
        <v>2.0999999999999999E-3</v>
      </c>
      <c r="AW78" s="2">
        <v>2.0999999999999999E-3</v>
      </c>
      <c r="AX78" s="2">
        <v>2.0999999999999999E-3</v>
      </c>
      <c r="AY78" s="2">
        <v>2.0999999999999999E-3</v>
      </c>
      <c r="AZ78" s="2">
        <v>2.0999999999999999E-3</v>
      </c>
      <c r="BA78" s="2">
        <v>2.0999999999999999E-3</v>
      </c>
      <c r="BB78" s="2">
        <v>2.0999999999999999E-3</v>
      </c>
      <c r="BC78" s="2">
        <v>2.0999999999999999E-3</v>
      </c>
      <c r="BD78" s="2">
        <v>2.0999999999999999E-3</v>
      </c>
      <c r="BE78" s="2">
        <v>2.0999999999999999E-3</v>
      </c>
      <c r="BF78" s="2">
        <v>2.0999999999999999E-3</v>
      </c>
      <c r="BG78" s="2">
        <v>2.0999999999999999E-3</v>
      </c>
      <c r="BH78" s="2">
        <v>2.0999999999999999E-3</v>
      </c>
      <c r="BI78" s="2">
        <v>2.0999999999999999E-3</v>
      </c>
      <c r="BJ78" s="2">
        <v>2.0999999999999999E-3</v>
      </c>
      <c r="BN78" s="2">
        <v>3.9998736262731346E-4</v>
      </c>
      <c r="BO78" s="2">
        <v>3.9998736262731346E-4</v>
      </c>
      <c r="BP78" s="2">
        <v>3.9998736262731346E-4</v>
      </c>
      <c r="BQ78" s="2">
        <v>3.9998736262731346E-4</v>
      </c>
      <c r="BR78" s="2">
        <v>3.9998736262731346E-4</v>
      </c>
      <c r="BS78" s="2">
        <v>3.9998736262731346E-4</v>
      </c>
      <c r="BT78" s="2">
        <v>3.9998736262731346E-4</v>
      </c>
      <c r="BU78" s="2">
        <v>3.9998736262731346E-4</v>
      </c>
      <c r="BV78" s="2">
        <v>3.9998736262731346E-4</v>
      </c>
      <c r="BW78" s="2">
        <v>3.9998736262731346E-4</v>
      </c>
      <c r="BX78" s="2">
        <v>3.9998736262731346E-4</v>
      </c>
      <c r="BY78" s="2">
        <v>3.9998736262731346E-4</v>
      </c>
      <c r="BZ78" s="2">
        <v>3.9998736262731346E-4</v>
      </c>
      <c r="CA78" s="2">
        <v>3.9998736262731346E-4</v>
      </c>
      <c r="CB78" s="2">
        <v>3.9998736262731346E-4</v>
      </c>
      <c r="CC78" s="2">
        <v>3.9998736262731346E-4</v>
      </c>
      <c r="CD78" s="2">
        <v>3.9998736262731346E-4</v>
      </c>
      <c r="CE78" s="2">
        <v>3.9998736262731346E-4</v>
      </c>
      <c r="CF78" s="2">
        <v>3.9998736262731346E-4</v>
      </c>
      <c r="CG78" s="2">
        <v>3.9998736262731346E-4</v>
      </c>
      <c r="CH78" s="2">
        <v>3.9998736262731346E-4</v>
      </c>
      <c r="CI78" s="2">
        <v>3.9998736262731346E-4</v>
      </c>
      <c r="CJ78" s="2">
        <v>3.9998736262731346E-4</v>
      </c>
      <c r="CK78" s="2">
        <v>3.9998736262731346E-4</v>
      </c>
      <c r="CL78" s="2">
        <v>3.9998736262731346E-4</v>
      </c>
      <c r="CM78" s="2">
        <v>3.9998736262731346E-4</v>
      </c>
      <c r="CN78" s="2">
        <v>3.9998736262731346E-4</v>
      </c>
      <c r="CO78" s="2">
        <v>3.9998736262731346E-4</v>
      </c>
      <c r="CP78" s="2">
        <v>3.9998736262731346E-4</v>
      </c>
      <c r="CQ78" s="2">
        <v>3.9998736262731346E-4</v>
      </c>
      <c r="CR78" s="2">
        <v>3.9998736262731346E-4</v>
      </c>
      <c r="CS78" s="2">
        <v>3.9998736262731346E-4</v>
      </c>
      <c r="CT78" s="2">
        <v>3.9998736262731346E-4</v>
      </c>
      <c r="CU78" s="2">
        <v>3.9998736262731346E-4</v>
      </c>
      <c r="CV78" s="2">
        <v>3.9998736262731346E-4</v>
      </c>
      <c r="CW78" s="2">
        <v>3.9998736262731346E-4</v>
      </c>
      <c r="CX78" s="2">
        <v>3.9998736262731346E-4</v>
      </c>
      <c r="CY78" s="2">
        <v>3.9998736262731346E-4</v>
      </c>
      <c r="CZ78" s="2">
        <v>3.9998736262731346E-4</v>
      </c>
      <c r="DA78" s="2">
        <v>3.9998736262731346E-4</v>
      </c>
      <c r="DB78" s="2">
        <v>3.9998736262731346E-4</v>
      </c>
      <c r="DC78" s="2">
        <v>3.9998736262731346E-4</v>
      </c>
      <c r="DD78" s="2">
        <v>3.9998736262731346E-4</v>
      </c>
      <c r="DE78" s="2">
        <v>3.9998736262731346E-4</v>
      </c>
      <c r="DF78" s="2">
        <v>3.9998736262731346E-4</v>
      </c>
      <c r="DG78" s="2">
        <v>3.9998736262731346E-4</v>
      </c>
      <c r="DH78" s="2">
        <v>3.9998736262731346E-4</v>
      </c>
    </row>
    <row r="79" spans="1:112" x14ac:dyDescent="0.2">
      <c r="A79" s="169" t="s">
        <v>267</v>
      </c>
      <c r="B79" s="3" t="s">
        <v>176</v>
      </c>
      <c r="C79" s="2">
        <v>76.271936999999994</v>
      </c>
      <c r="D79" s="2">
        <v>-66.558485000000005</v>
      </c>
      <c r="E79" s="174">
        <v>234.94667999999999</v>
      </c>
      <c r="F79" s="2">
        <v>9.1659699999999997E-2</v>
      </c>
      <c r="H79" s="144">
        <f t="shared" si="1"/>
        <v>3.9724027289999993E-5</v>
      </c>
      <c r="I79" s="174" t="s">
        <v>334</v>
      </c>
      <c r="J79" s="174" t="s">
        <v>275</v>
      </c>
      <c r="K79" s="190">
        <v>0.1091</v>
      </c>
      <c r="L79" s="235">
        <v>6.3026999999999996E-3</v>
      </c>
      <c r="M79" s="189">
        <v>1.190441869853227E-3</v>
      </c>
      <c r="N79" s="17">
        <v>9.3666666666666662E-2</v>
      </c>
      <c r="O79" s="7"/>
      <c r="P79" s="2">
        <v>7.5818390400000005E-2</v>
      </c>
      <c r="Q79" s="2">
        <v>7.5818390400000005E-2</v>
      </c>
      <c r="R79" s="2">
        <v>4.1234563199999998E-2</v>
      </c>
      <c r="S79" s="2">
        <v>4.6222615199999997E-2</v>
      </c>
      <c r="T79" s="2">
        <v>5.1210667200000004E-2</v>
      </c>
      <c r="U79" s="2">
        <v>5.6198719200000004E-2</v>
      </c>
      <c r="V79" s="2">
        <v>6.1186771200000004E-2</v>
      </c>
      <c r="W79" s="2">
        <v>6.6174823199999996E-2</v>
      </c>
      <c r="X79" s="2">
        <v>7.1052029599999997E-2</v>
      </c>
      <c r="Y79" s="2">
        <v>7.6040081600000003E-2</v>
      </c>
      <c r="Z79" s="2">
        <v>8.1028133599999996E-2</v>
      </c>
      <c r="AA79" s="2">
        <v>8.6016185600000003E-2</v>
      </c>
      <c r="AB79" s="2">
        <v>9.1004237599999996E-2</v>
      </c>
      <c r="AC79" s="2">
        <v>9.5992289600000003E-2</v>
      </c>
      <c r="AD79" s="2">
        <v>0.100869496</v>
      </c>
      <c r="AE79" s="2">
        <v>0.105857548</v>
      </c>
      <c r="AF79" s="2">
        <v>0.10997280000000001</v>
      </c>
      <c r="AG79" s="2">
        <v>0.13506580000000001</v>
      </c>
      <c r="AH79" s="2">
        <v>0.15963511999999999</v>
      </c>
      <c r="AI79" s="2">
        <v>0.1838980872</v>
      </c>
      <c r="AJ79" s="2">
        <v>0.16163906880000001</v>
      </c>
      <c r="AK79" s="2">
        <v>0.13982605120000002</v>
      </c>
      <c r="AL79" s="2">
        <v>0.15637084800000001</v>
      </c>
      <c r="AM79" s="2">
        <v>0.1727245016</v>
      </c>
      <c r="AN79" s="2">
        <v>0.16059770929999997</v>
      </c>
      <c r="AO79" s="2">
        <v>0.14883040150000001</v>
      </c>
      <c r="AP79" s="2">
        <v>0.1372411449</v>
      </c>
      <c r="AQ79" s="2">
        <v>0.12582993949999999</v>
      </c>
      <c r="AR79" s="2">
        <v>0.1146961754</v>
      </c>
      <c r="AS79" s="2">
        <v>0.10364019960000001</v>
      </c>
      <c r="AT79" s="2">
        <v>0.13396825400000004</v>
      </c>
      <c r="AU79" s="2">
        <v>0.16373771640000001</v>
      </c>
      <c r="AV79" s="2">
        <v>0.19285268790000004</v>
      </c>
      <c r="AW79" s="2">
        <v>0.22150583909999999</v>
      </c>
      <c r="AX79" s="2">
        <v>0.24960039829999997</v>
      </c>
      <c r="AY79" s="2">
        <v>0.16231112480000001</v>
      </c>
      <c r="AZ79" s="2">
        <v>0.17790980640000001</v>
      </c>
      <c r="BA79" s="2">
        <v>0.2001135111</v>
      </c>
      <c r="BB79" s="2">
        <v>0.2216570517</v>
      </c>
      <c r="BC79" s="2">
        <v>0.24304447019999997</v>
      </c>
      <c r="BD79" s="2">
        <v>0.16443191970000001</v>
      </c>
      <c r="BE79" s="2">
        <v>8.8602291999999999E-2</v>
      </c>
      <c r="BF79" s="2">
        <v>0.24063139640000003</v>
      </c>
      <c r="BG79" s="2">
        <v>0.2114776944</v>
      </c>
      <c r="BH79" s="2">
        <v>0.21063500599999999</v>
      </c>
      <c r="BI79" s="2">
        <v>0.19793729340000002</v>
      </c>
      <c r="BJ79" s="2">
        <v>0.23797808439999998</v>
      </c>
      <c r="BN79" s="2">
        <v>1.6700784828911252E-2</v>
      </c>
      <c r="BO79" s="2">
        <v>1.5376739972424381E-2</v>
      </c>
      <c r="BP79" s="2">
        <v>7.0991783992889902E-3</v>
      </c>
      <c r="BQ79" s="2">
        <v>8.1424261238781624E-3</v>
      </c>
      <c r="BR79" s="2">
        <v>1.0177126656085533E-2</v>
      </c>
      <c r="BS79" s="2">
        <v>1.2875949680148135E-2</v>
      </c>
      <c r="BT79" s="2">
        <v>1.5797790458540493E-2</v>
      </c>
      <c r="BU79" s="2">
        <v>1.8942068107607835E-2</v>
      </c>
      <c r="BV79" s="2">
        <v>2.2191874194063557E-2</v>
      </c>
      <c r="BW79" s="2">
        <v>2.5558891344505792E-2</v>
      </c>
      <c r="BX79" s="2">
        <v>2.2729251854621612E-2</v>
      </c>
      <c r="BY79" s="2">
        <v>2.0014499449337586E-2</v>
      </c>
      <c r="BZ79" s="2">
        <v>1.7417127928754234E-2</v>
      </c>
      <c r="CA79" s="2">
        <v>1.5051777217128347E-2</v>
      </c>
      <c r="CB79" s="2">
        <v>1.2920275222333893E-2</v>
      </c>
      <c r="CC79" s="2">
        <v>1.1478227700054897E-2</v>
      </c>
      <c r="CD79" s="2">
        <v>1.5750359377519056E-2</v>
      </c>
      <c r="CE79" s="2">
        <v>1.7397946595572592E-2</v>
      </c>
      <c r="CF79" s="2">
        <v>1.8708311949866323E-2</v>
      </c>
      <c r="CG79" s="2">
        <v>2.4718141298543633E-2</v>
      </c>
      <c r="CH79" s="2">
        <v>2.3572807493671501E-2</v>
      </c>
      <c r="CI79" s="2">
        <v>1.7469765591730971E-2</v>
      </c>
      <c r="CJ79" s="2">
        <v>1.863773188203385E-2</v>
      </c>
      <c r="CK79" s="2">
        <v>1.9595283075531392E-2</v>
      </c>
      <c r="CL79" s="2">
        <v>1.9115729454646645E-2</v>
      </c>
      <c r="CM79" s="2">
        <v>1.936145158501228E-2</v>
      </c>
      <c r="CN79" s="2">
        <v>2.0009004656383663E-2</v>
      </c>
      <c r="CO79" s="2">
        <v>1.7887416808001766E-2</v>
      </c>
      <c r="CP79" s="2">
        <v>1.6195916718942972E-2</v>
      </c>
      <c r="CQ79" s="2">
        <v>1.3561622919214703E-2</v>
      </c>
      <c r="CR79" s="2">
        <v>1.5609263023773922E-2</v>
      </c>
      <c r="CS79" s="2">
        <v>1.8287493086412331E-2</v>
      </c>
      <c r="CT79" s="2">
        <v>1.9922098396954184E-2</v>
      </c>
      <c r="CU79" s="2">
        <v>2.0612718798978059E-2</v>
      </c>
      <c r="CV79" s="2">
        <v>3.3751763923316525E-2</v>
      </c>
      <c r="CW79" s="2">
        <v>1.9628817991866894E-2</v>
      </c>
      <c r="CX79" s="2">
        <v>2.2047045455293755E-2</v>
      </c>
      <c r="CY79" s="2">
        <v>2.341898189025609E-2</v>
      </c>
      <c r="CZ79" s="2">
        <v>2.4578555311648383E-2</v>
      </c>
      <c r="DA79" s="2">
        <v>2.8837351470648989E-2</v>
      </c>
      <c r="DB79" s="2">
        <v>2.4201851711910298E-2</v>
      </c>
      <c r="DC79" s="2">
        <v>1.3563473618397118E-2</v>
      </c>
      <c r="DD79" s="2">
        <v>2.7994967715554604E-2</v>
      </c>
      <c r="DE79" s="2">
        <v>2.206091879963145E-2</v>
      </c>
      <c r="DF79" s="2">
        <v>2.1267598495119305E-2</v>
      </c>
      <c r="DG79" s="2">
        <v>2.0140958536073828E-2</v>
      </c>
      <c r="DH79" s="2">
        <v>2.3083567610628294E-2</v>
      </c>
    </row>
    <row r="80" spans="1:112" x14ac:dyDescent="0.2">
      <c r="A80" s="169" t="s">
        <v>265</v>
      </c>
      <c r="B80" s="3" t="s">
        <v>176</v>
      </c>
      <c r="C80" s="2">
        <v>76.271936999999994</v>
      </c>
      <c r="D80" s="2">
        <v>-66.558485000000005</v>
      </c>
      <c r="E80" s="174">
        <v>255.06435999999999</v>
      </c>
      <c r="F80" s="2">
        <v>9.3220499999999998E-2</v>
      </c>
      <c r="H80" s="144">
        <f t="shared" si="1"/>
        <v>1.4228911224999999E-4</v>
      </c>
      <c r="I80" s="174" t="s">
        <v>334</v>
      </c>
      <c r="J80" s="174" t="s">
        <v>275</v>
      </c>
      <c r="K80" s="190">
        <v>5.5599999999999997E-2</v>
      </c>
      <c r="L80" s="235">
        <v>1.19285E-2</v>
      </c>
      <c r="M80" s="189">
        <v>2.0903480109268464E-3</v>
      </c>
      <c r="N80" s="17">
        <v>7.9333333333333311E-2</v>
      </c>
      <c r="O80" s="7"/>
      <c r="P80" s="2">
        <v>4.7382987199999997E-2</v>
      </c>
      <c r="Q80" s="2">
        <v>4.7382987199999997E-2</v>
      </c>
      <c r="R80" s="2">
        <v>4.7382987199999997E-2</v>
      </c>
      <c r="S80" s="2">
        <v>4.8068868799999998E-2</v>
      </c>
      <c r="T80" s="2">
        <v>4.8754750399999998E-2</v>
      </c>
      <c r="U80" s="2">
        <v>4.9440631999999998E-2</v>
      </c>
      <c r="V80" s="2">
        <v>5.0183670399999998E-2</v>
      </c>
      <c r="W80" s="2">
        <v>5.0869551999999998E-2</v>
      </c>
      <c r="X80" s="2">
        <v>5.1555433599999999E-2</v>
      </c>
      <c r="Y80" s="2">
        <v>5.2241315199999999E-2</v>
      </c>
      <c r="Z80" s="2">
        <v>5.2984353600000006E-2</v>
      </c>
      <c r="AA80" s="2">
        <v>5.3670235199999999E-2</v>
      </c>
      <c r="AB80" s="2">
        <v>5.43561168E-2</v>
      </c>
      <c r="AC80" s="2">
        <v>5.50419984E-2</v>
      </c>
      <c r="AD80" s="2">
        <v>5.57850368E-2</v>
      </c>
      <c r="AE80" s="2">
        <v>5.64709184E-2</v>
      </c>
      <c r="AF80" s="2">
        <v>5.6378399999999995E-2</v>
      </c>
      <c r="AG80" s="2">
        <v>6.6219600000000003E-2</v>
      </c>
      <c r="AH80" s="2">
        <v>7.5818272800000003E-2</v>
      </c>
      <c r="AI80" s="2">
        <v>8.5063996799999986E-2</v>
      </c>
      <c r="AJ80" s="2">
        <v>0.16203152159999998</v>
      </c>
      <c r="AK80" s="2">
        <v>0.10617998719999999</v>
      </c>
      <c r="AL80" s="2">
        <v>8.1352530000000006E-2</v>
      </c>
      <c r="AM80" s="2">
        <v>5.7284123999999992E-2</v>
      </c>
      <c r="AN80" s="2">
        <v>5.6006880799999999E-2</v>
      </c>
      <c r="AO80" s="2">
        <v>5.4742092000000006E-2</v>
      </c>
      <c r="AP80" s="2">
        <v>5.3489757600000007E-2</v>
      </c>
      <c r="AQ80" s="2">
        <v>5.2297637999999994E-2</v>
      </c>
      <c r="AR80" s="2">
        <v>5.1069433999999997E-2</v>
      </c>
      <c r="AS80" s="2">
        <v>4.9853684399999994E-2</v>
      </c>
      <c r="AT80" s="2">
        <v>5.0149420799999997E-2</v>
      </c>
      <c r="AU80" s="2">
        <v>5.0298873599999995E-2</v>
      </c>
      <c r="AV80" s="2">
        <v>5.0516158399999997E-2</v>
      </c>
      <c r="AW80" s="2">
        <v>5.0651488800000005E-2</v>
      </c>
      <c r="AX80" s="2">
        <v>5.0791711999999989E-2</v>
      </c>
      <c r="AY80" s="2">
        <v>6.0889116799999997E-2</v>
      </c>
      <c r="AZ80" s="2">
        <v>7.7084284799999986E-2</v>
      </c>
      <c r="BA80" s="2">
        <v>0.12726751040000001</v>
      </c>
      <c r="BB80" s="2">
        <v>0.17539709439999998</v>
      </c>
      <c r="BC80" s="2">
        <v>0.22155209999999997</v>
      </c>
      <c r="BD80" s="2">
        <v>0.17992226719999999</v>
      </c>
      <c r="BE80" s="2">
        <v>0.29630318640000003</v>
      </c>
      <c r="BF80" s="2">
        <v>0.2214808764</v>
      </c>
      <c r="BG80" s="2">
        <v>0.14679195080000002</v>
      </c>
      <c r="BH80" s="2">
        <v>0.13912343199999996</v>
      </c>
      <c r="BI80" s="2">
        <v>0.14648687359999998</v>
      </c>
      <c r="BJ80" s="2">
        <v>0.16838170879999997</v>
      </c>
      <c r="BN80" s="2">
        <v>1.5901324944624148E-2</v>
      </c>
      <c r="BO80" s="2">
        <v>1.3820601387888844E-2</v>
      </c>
      <c r="BP80" s="2">
        <v>1.2986394406481798E-2</v>
      </c>
      <c r="BQ80" s="2">
        <v>1.3336578081559296E-2</v>
      </c>
      <c r="BR80" s="2">
        <v>1.4132673815169163E-2</v>
      </c>
      <c r="BS80" s="2">
        <v>1.5212768545864751E-2</v>
      </c>
      <c r="BT80" s="2">
        <v>1.6477129426693375E-2</v>
      </c>
      <c r="BU80" s="2">
        <v>1.7961125335003904E-2</v>
      </c>
      <c r="BV80" s="2">
        <v>1.9505285853252334E-2</v>
      </c>
      <c r="BW80" s="2">
        <v>2.1165493056392745E-2</v>
      </c>
      <c r="BX80" s="2">
        <v>1.9769092220019463E-2</v>
      </c>
      <c r="BY80" s="2">
        <v>1.8479452705319904E-2</v>
      </c>
      <c r="BZ80" s="2">
        <v>1.7251817864730436E-2</v>
      </c>
      <c r="CA80" s="2">
        <v>1.6256617450290139E-2</v>
      </c>
      <c r="CB80" s="2">
        <v>1.5448536863695409E-2</v>
      </c>
      <c r="CC80" s="2">
        <v>1.4915638441591682E-2</v>
      </c>
      <c r="CD80" s="2">
        <v>1.5224296633368037E-2</v>
      </c>
      <c r="CE80" s="2">
        <v>1.7183059667308265E-2</v>
      </c>
      <c r="CF80" s="2">
        <v>1.894837301047712E-2</v>
      </c>
      <c r="CG80" s="2">
        <v>2.2797504306319157E-2</v>
      </c>
      <c r="CH80" s="2">
        <v>3.7850023692069676E-2</v>
      </c>
      <c r="CI80" s="2">
        <v>2.605797916030099E-2</v>
      </c>
      <c r="CJ80" s="2">
        <v>2.1383262074367235E-2</v>
      </c>
      <c r="CK80" s="2">
        <v>1.7147178479378321E-2</v>
      </c>
      <c r="CL80" s="2">
        <v>1.691236126601852E-2</v>
      </c>
      <c r="CM80" s="2">
        <v>1.6965794609495172E-2</v>
      </c>
      <c r="CN80" s="2">
        <v>1.7152736160398516E-2</v>
      </c>
      <c r="CO80" s="2">
        <v>1.6305604985160444E-2</v>
      </c>
      <c r="CP80" s="2">
        <v>1.5607835420248028E-2</v>
      </c>
      <c r="CQ80" s="2">
        <v>1.2814860815871205E-2</v>
      </c>
      <c r="CR80" s="2">
        <v>1.2995317262072851E-2</v>
      </c>
      <c r="CS80" s="2">
        <v>1.3471449901539581E-2</v>
      </c>
      <c r="CT80" s="2">
        <v>1.3456357688760349E-2</v>
      </c>
      <c r="CU80" s="2">
        <v>1.2951864791987932E-2</v>
      </c>
      <c r="CV80" s="2">
        <v>1.363425965308411E-2</v>
      </c>
      <c r="CW80" s="2">
        <v>1.5246177584904867E-2</v>
      </c>
      <c r="CX80" s="2">
        <v>1.9874652838757952E-2</v>
      </c>
      <c r="CY80" s="2">
        <v>2.9900438082094586E-2</v>
      </c>
      <c r="CZ80" s="2">
        <v>3.9772662678010995E-2</v>
      </c>
      <c r="DA80" s="2">
        <v>5.4532721864876711E-2</v>
      </c>
      <c r="DB80" s="2">
        <v>4.5203766556066755E-2</v>
      </c>
      <c r="DC80" s="2">
        <v>7.5720587901584591E-2</v>
      </c>
      <c r="DD80" s="2">
        <v>5.3205143721975531E-2</v>
      </c>
      <c r="DE80" s="2">
        <v>3.4687013205871794E-2</v>
      </c>
      <c r="DF80" s="2">
        <v>3.3667307772421856E-2</v>
      </c>
      <c r="DG80" s="2">
        <v>3.5374487132209781E-2</v>
      </c>
      <c r="DH80" s="2">
        <v>4.0399578085679309E-2</v>
      </c>
    </row>
    <row r="81" spans="1:112" x14ac:dyDescent="0.2">
      <c r="A81" s="169" t="s">
        <v>264</v>
      </c>
      <c r="B81" s="3" t="s">
        <v>176</v>
      </c>
      <c r="C81" s="2">
        <v>76.271936999999994</v>
      </c>
      <c r="D81" s="2">
        <v>-66.558485000000005</v>
      </c>
      <c r="E81" s="174">
        <v>292.29000000000002</v>
      </c>
      <c r="F81" s="2">
        <v>0.228658</v>
      </c>
      <c r="H81" s="144">
        <f t="shared" si="1"/>
        <v>7.8183429769000006E-4</v>
      </c>
      <c r="I81" s="174" t="s">
        <v>334</v>
      </c>
      <c r="J81" s="174" t="s">
        <v>275</v>
      </c>
      <c r="K81" s="190">
        <v>0.15179999999999999</v>
      </c>
      <c r="L81" s="235">
        <v>2.7961300000000001E-2</v>
      </c>
      <c r="M81" s="189">
        <v>1.6299037208711976E-3</v>
      </c>
      <c r="N81" s="17">
        <v>0.12400000000000001</v>
      </c>
      <c r="O81" s="7"/>
      <c r="P81" s="2">
        <v>0.14625778199999998</v>
      </c>
      <c r="Q81" s="2">
        <v>0.14625778199999998</v>
      </c>
      <c r="R81" s="2">
        <v>0.19575065399999997</v>
      </c>
      <c r="S81" s="2">
        <v>0.20479262099999995</v>
      </c>
      <c r="T81" s="2">
        <v>0.21399321899999996</v>
      </c>
      <c r="U81" s="2">
        <v>0.21050333699999996</v>
      </c>
      <c r="V81" s="2">
        <v>0.20701345499999996</v>
      </c>
      <c r="W81" s="2">
        <v>0.20352357299999996</v>
      </c>
      <c r="X81" s="2">
        <v>0.20019232199999995</v>
      </c>
      <c r="Y81" s="2">
        <v>0.19670243999999995</v>
      </c>
      <c r="Z81" s="2">
        <v>0.19321255799999995</v>
      </c>
      <c r="AA81" s="2">
        <v>0.18972267599999995</v>
      </c>
      <c r="AB81" s="2">
        <v>0.18623279399999995</v>
      </c>
      <c r="AC81" s="2">
        <v>0.18290154299999997</v>
      </c>
      <c r="AD81" s="2">
        <v>0.17941166099999997</v>
      </c>
      <c r="AE81" s="2">
        <v>0.17592177899999997</v>
      </c>
      <c r="AF81" s="2">
        <v>0.17111184419999997</v>
      </c>
      <c r="AG81" s="2">
        <v>0.16651700999999999</v>
      </c>
      <c r="AH81" s="2">
        <v>0.1619657424</v>
      </c>
      <c r="AI81" s="2">
        <v>0.15746669399999996</v>
      </c>
      <c r="AJ81" s="2">
        <v>0.15286259999999999</v>
      </c>
      <c r="AK81" s="2">
        <v>0.38526839999999996</v>
      </c>
      <c r="AL81" s="2">
        <v>0.27162879480000002</v>
      </c>
      <c r="AM81" s="2">
        <v>0.15939151800000001</v>
      </c>
      <c r="AN81" s="2">
        <v>0.15618034080000001</v>
      </c>
      <c r="AO81" s="2">
        <v>0.15284134799999999</v>
      </c>
      <c r="AP81" s="2">
        <v>0.14969180160000001</v>
      </c>
      <c r="AQ81" s="2">
        <v>0.139315209</v>
      </c>
      <c r="AR81" s="2">
        <v>0.1293718536</v>
      </c>
      <c r="AS81" s="2">
        <v>0.11929051199999999</v>
      </c>
      <c r="AT81" s="2">
        <v>0.12505876019999998</v>
      </c>
      <c r="AU81" s="2">
        <v>0.130445535</v>
      </c>
      <c r="AV81" s="2">
        <v>0.13586858999999998</v>
      </c>
      <c r="AW81" s="2">
        <v>0.14103889799999997</v>
      </c>
      <c r="AX81" s="2">
        <v>0.14625945179999997</v>
      </c>
      <c r="AY81" s="2">
        <v>0.15216431999999999</v>
      </c>
      <c r="AZ81" s="2">
        <v>0.17173316159999999</v>
      </c>
      <c r="BA81" s="2">
        <v>0.13198099199999999</v>
      </c>
      <c r="BB81" s="2">
        <v>0.16180862939999999</v>
      </c>
      <c r="BC81" s="2">
        <v>0.19105168499999997</v>
      </c>
      <c r="BD81" s="2">
        <v>0.20656761839999999</v>
      </c>
      <c r="BE81" s="2">
        <v>0.22141547999999997</v>
      </c>
      <c r="BF81" s="2">
        <v>0.23635578779999997</v>
      </c>
      <c r="BG81" s="2">
        <v>0.20822709599999997</v>
      </c>
      <c r="BH81" s="2">
        <v>0.21586916340000001</v>
      </c>
      <c r="BI81" s="2">
        <v>0.21269274839999996</v>
      </c>
      <c r="BJ81" s="2">
        <v>0.21370920119999998</v>
      </c>
      <c r="BN81" s="2">
        <v>4.4895246315058493E-2</v>
      </c>
      <c r="BO81" s="2">
        <v>4.3318455566920169E-2</v>
      </c>
      <c r="BP81" s="2">
        <v>5.6994292477554262E-2</v>
      </c>
      <c r="BQ81" s="2">
        <v>5.888717816703451E-2</v>
      </c>
      <c r="BR81" s="2">
        <v>6.0021507072630154E-2</v>
      </c>
      <c r="BS81" s="2">
        <v>5.9884061095491853E-2</v>
      </c>
      <c r="BT81" s="2">
        <v>6.0219552571554258E-2</v>
      </c>
      <c r="BU81" s="2">
        <v>6.1344365425623257E-2</v>
      </c>
      <c r="BV81" s="2">
        <v>6.2972525180922334E-2</v>
      </c>
      <c r="BW81" s="2">
        <v>6.504956855915961E-2</v>
      </c>
      <c r="BX81" s="2">
        <v>6.7603693128523226E-2</v>
      </c>
      <c r="BY81" s="2">
        <v>7.0635182258720744E-2</v>
      </c>
      <c r="BZ81" s="2">
        <v>7.3827489363991805E-2</v>
      </c>
      <c r="CA81" s="2">
        <v>6.9449745739555202E-2</v>
      </c>
      <c r="CB81" s="2">
        <v>6.5203820677136037E-2</v>
      </c>
      <c r="CC81" s="2">
        <v>6.1433684597530548E-2</v>
      </c>
      <c r="CD81" s="2">
        <v>5.7695534372959142E-2</v>
      </c>
      <c r="CE81" s="2">
        <v>5.4528487873648689E-2</v>
      </c>
      <c r="CF81" s="2">
        <v>5.1840428555894685E-2</v>
      </c>
      <c r="CG81" s="2">
        <v>4.9976365724548062E-2</v>
      </c>
      <c r="CH81" s="2">
        <v>3.7197932553417759E-2</v>
      </c>
      <c r="CI81" s="2">
        <v>8.4788727943803779E-2</v>
      </c>
      <c r="CJ81" s="2">
        <v>6.5030430172228648E-2</v>
      </c>
      <c r="CK81" s="2">
        <v>3.9008984710033397E-2</v>
      </c>
      <c r="CL81" s="2">
        <v>3.8951298329112538E-2</v>
      </c>
      <c r="CM81" s="2">
        <v>3.8274073666054981E-2</v>
      </c>
      <c r="CN81" s="2">
        <v>3.6639386542193418E-2</v>
      </c>
      <c r="CO81" s="2">
        <v>3.530015034653862E-2</v>
      </c>
      <c r="CP81" s="2">
        <v>3.3476732827850776E-2</v>
      </c>
      <c r="CQ81" s="2">
        <v>3.8690846511566915E-2</v>
      </c>
      <c r="CR81" s="2">
        <v>3.984730160266569E-2</v>
      </c>
      <c r="CS81" s="2">
        <v>4.1751516739871597E-2</v>
      </c>
      <c r="CT81" s="2">
        <v>4.2556475783112419E-2</v>
      </c>
      <c r="CU81" s="2">
        <v>4.2201434095097377E-2</v>
      </c>
      <c r="CV81" s="2">
        <v>4.9927502651571622E-2</v>
      </c>
      <c r="CW81" s="2">
        <v>4.9932664741133073E-2</v>
      </c>
      <c r="CX81" s="2">
        <v>5.4643297461823899E-2</v>
      </c>
      <c r="CY81" s="2">
        <v>4.3497975179896328E-2</v>
      </c>
      <c r="CZ81" s="2">
        <v>4.8815021565503255E-2</v>
      </c>
      <c r="DA81" s="2">
        <v>6.0259935499088715E-2</v>
      </c>
      <c r="DB81" s="2">
        <v>6.3018954015377326E-2</v>
      </c>
      <c r="DC81" s="2">
        <v>6.5373903560868127E-2</v>
      </c>
      <c r="DD81" s="2">
        <v>7.7930090304220212E-2</v>
      </c>
      <c r="DE81" s="2">
        <v>5.6584046832407059E-2</v>
      </c>
      <c r="DF81" s="2">
        <v>5.7360831769285039E-2</v>
      </c>
      <c r="DG81" s="2">
        <v>5.4957129877967248E-2</v>
      </c>
      <c r="DH81" s="2">
        <v>5.2141219097204816E-2</v>
      </c>
    </row>
    <row r="82" spans="1:112" x14ac:dyDescent="0.2">
      <c r="A82" s="169" t="s">
        <v>152</v>
      </c>
      <c r="B82" s="3" t="s">
        <v>176</v>
      </c>
      <c r="C82" s="2">
        <v>76.285644000000005</v>
      </c>
      <c r="D82" s="2">
        <v>-68.512827000000001</v>
      </c>
      <c r="E82" s="174">
        <v>196.67846</v>
      </c>
      <c r="F82" s="2">
        <v>9.4130099999999994E-2</v>
      </c>
      <c r="H82" s="144">
        <f t="shared" si="1"/>
        <v>9.0000000000000002E-6</v>
      </c>
      <c r="I82" s="174" t="s">
        <v>334</v>
      </c>
      <c r="J82" s="174" t="s">
        <v>272</v>
      </c>
      <c r="K82" s="190">
        <v>0.01</v>
      </c>
      <c r="L82" s="235">
        <v>3.0000000000000001E-3</v>
      </c>
      <c r="M82" s="189">
        <v>5.9948430343581731E-3</v>
      </c>
      <c r="N82" s="17">
        <v>-0.1476666666666667</v>
      </c>
      <c r="O82" s="7"/>
      <c r="P82" s="2">
        <v>6.1379999999999997E-2</v>
      </c>
      <c r="Q82" s="2">
        <v>6.1379999999999997E-2</v>
      </c>
      <c r="R82" s="2">
        <v>9.9940000000000001E-2</v>
      </c>
      <c r="S82" s="2">
        <v>0.10062</v>
      </c>
      <c r="T82" s="2">
        <v>0.10131000000000001</v>
      </c>
      <c r="U82" s="2">
        <v>0.10199</v>
      </c>
      <c r="V82" s="2">
        <v>0.10268000000000001</v>
      </c>
      <c r="W82" s="2">
        <v>0.10336000000000001</v>
      </c>
      <c r="X82" s="2">
        <v>0.10404999999999999</v>
      </c>
      <c r="Y82" s="2">
        <v>0.10473</v>
      </c>
      <c r="Z82" s="2">
        <v>0.10542</v>
      </c>
      <c r="AA82" s="2">
        <v>0.1061</v>
      </c>
      <c r="AB82" s="2">
        <v>0.10678000000000001</v>
      </c>
      <c r="AC82" s="2">
        <v>0.10747</v>
      </c>
      <c r="AD82" s="2">
        <v>0.10815</v>
      </c>
      <c r="AE82" s="2">
        <v>0.10884000000000001</v>
      </c>
      <c r="AF82" s="2">
        <v>0.10952000000000001</v>
      </c>
      <c r="AG82" s="2">
        <v>0.11901</v>
      </c>
      <c r="AH82" s="2">
        <v>0.12848999999999999</v>
      </c>
      <c r="AI82" s="2">
        <v>0.13797999999999999</v>
      </c>
      <c r="AJ82" s="2">
        <v>8.5260000000000002E-2</v>
      </c>
      <c r="AK82" s="2">
        <v>3.2539999999999999E-2</v>
      </c>
      <c r="AL82" s="2">
        <v>5.287E-2</v>
      </c>
      <c r="AM82" s="2">
        <v>7.3190000000000005E-2</v>
      </c>
      <c r="AN82" s="2">
        <v>6.2660000000000007E-2</v>
      </c>
      <c r="AO82" s="2">
        <v>5.2130000000000003E-2</v>
      </c>
      <c r="AP82" s="2">
        <v>4.1600000000000005E-2</v>
      </c>
      <c r="AQ82" s="2">
        <v>3.1060000000000001E-2</v>
      </c>
      <c r="AR82" s="2">
        <v>2.053E-2</v>
      </c>
      <c r="AS82" s="2">
        <v>0.01</v>
      </c>
      <c r="AT82" s="2">
        <v>9.0400000000000012E-3</v>
      </c>
      <c r="AU82" s="2">
        <v>8.09E-3</v>
      </c>
      <c r="AV82" s="2">
        <v>7.1300000000000001E-3</v>
      </c>
      <c r="AW82" s="2">
        <v>6.1700000000000001E-3</v>
      </c>
      <c r="AX82" s="2">
        <v>5.2200000000000007E-3</v>
      </c>
      <c r="AY82" s="2">
        <v>7.3699999999999998E-3</v>
      </c>
      <c r="AZ82" s="2">
        <v>5.5600000000000007E-3</v>
      </c>
      <c r="BA82" s="2">
        <v>9.8600000000000007E-3</v>
      </c>
      <c r="BB82" s="2">
        <v>1.0529999999999999E-2</v>
      </c>
      <c r="BC82" s="2">
        <v>1.1200000000000002E-2</v>
      </c>
      <c r="BD82" s="2">
        <v>1.187E-2</v>
      </c>
      <c r="BE82" s="2">
        <v>1.2529999999999999E-2</v>
      </c>
      <c r="BF82" s="2">
        <v>1.3200000000000002E-2</v>
      </c>
      <c r="BG82" s="2">
        <v>1.504E-2</v>
      </c>
      <c r="BH82" s="2">
        <v>1.7860000000000001E-2</v>
      </c>
      <c r="BI82" s="2">
        <v>2.01E-2</v>
      </c>
      <c r="BJ82" s="2">
        <v>2.7879999999999999E-2</v>
      </c>
      <c r="BN82" s="2">
        <v>3.659464384550247E-2</v>
      </c>
      <c r="BO82" s="2">
        <v>6.9012272583908241E-2</v>
      </c>
      <c r="BP82" s="2">
        <v>0.18212053232777814</v>
      </c>
      <c r="BQ82" s="2">
        <v>5.5811765854203652E-2</v>
      </c>
      <c r="BR82" s="2">
        <v>5.615670819733215E-2</v>
      </c>
      <c r="BS82" s="2">
        <v>5.6496825480255961E-2</v>
      </c>
      <c r="BT82" s="2">
        <v>5.6842118666700046E-2</v>
      </c>
      <c r="BU82" s="2">
        <v>5.7182576861294972E-2</v>
      </c>
      <c r="BV82" s="2">
        <v>5.752821113672732E-2</v>
      </c>
      <c r="BW82" s="2">
        <v>5.7869000790122527E-2</v>
      </c>
      <c r="BX82" s="2">
        <v>5.8214966722206177E-2</v>
      </c>
      <c r="BY82" s="2">
        <v>5.8556078693204207E-2</v>
      </c>
      <c r="BZ82" s="2">
        <v>5.8897347345336803E-2</v>
      </c>
      <c r="CA82" s="2">
        <v>5.9243792608268231E-2</v>
      </c>
      <c r="CB82" s="2">
        <v>5.9585370457779001E-2</v>
      </c>
      <c r="CC82" s="2">
        <v>5.9932125162633465E-2</v>
      </c>
      <c r="CD82" s="2">
        <v>0.11325520507693604</v>
      </c>
      <c r="CE82" s="2">
        <v>6.50596384947488E-2</v>
      </c>
      <c r="CF82" s="2">
        <v>6.9863928408603171E-2</v>
      </c>
      <c r="CG82" s="2">
        <v>0.12207931305100253</v>
      </c>
      <c r="CH82" s="2">
        <v>4.8185001403215702E-2</v>
      </c>
      <c r="CI82" s="2">
        <v>2.9276295103541499E-2</v>
      </c>
      <c r="CJ82" s="2">
        <v>3.2575565114692964E-2</v>
      </c>
      <c r="CK82" s="2">
        <v>5.8763458921664569E-2</v>
      </c>
      <c r="CL82" s="2">
        <v>3.7205089107415927E-2</v>
      </c>
      <c r="CM82" s="2">
        <v>3.2229581891001398E-2</v>
      </c>
      <c r="CN82" s="2">
        <v>2.7376452987488944E-2</v>
      </c>
      <c r="CO82" s="2">
        <v>2.2671548202842035E-2</v>
      </c>
      <c r="CP82" s="2">
        <v>1.8156884123360424E-2</v>
      </c>
      <c r="CQ82" s="2">
        <v>6.783800940110286E-3</v>
      </c>
      <c r="CR82" s="2">
        <v>6.3644518786773515E-3</v>
      </c>
      <c r="CS82" s="2">
        <v>5.9735991273486937E-3</v>
      </c>
      <c r="CT82" s="2">
        <v>5.5574323352970568E-3</v>
      </c>
      <c r="CU82" s="2">
        <v>5.1191236733112251E-3</v>
      </c>
      <c r="CV82" s="2">
        <v>4.2349012755203974E-3</v>
      </c>
      <c r="CW82" s="2">
        <v>4.6901987577796216E-3</v>
      </c>
      <c r="CX82" s="2">
        <v>3.7303681123968908E-3</v>
      </c>
      <c r="CY82" s="2">
        <v>6.8969946238446409E-3</v>
      </c>
      <c r="CZ82" s="2">
        <v>7.2044578273711248E-3</v>
      </c>
      <c r="DA82" s="2">
        <v>7.5312986567085301E-3</v>
      </c>
      <c r="DB82" s="2">
        <v>7.8341279478364809E-3</v>
      </c>
      <c r="DC82" s="2">
        <v>8.1094641298261518E-3</v>
      </c>
      <c r="DD82" s="2">
        <v>8.7181345504352102E-3</v>
      </c>
      <c r="DE82" s="2">
        <v>1.0237169233926605E-2</v>
      </c>
      <c r="DF82" s="2">
        <v>1.295489459014176E-2</v>
      </c>
      <c r="DG82" s="2">
        <v>1.4659583966466098E-2</v>
      </c>
      <c r="DH82" s="2">
        <v>1.9474943846503369E-2</v>
      </c>
    </row>
    <row r="83" spans="1:112" x14ac:dyDescent="0.2">
      <c r="A83" s="169" t="s">
        <v>165</v>
      </c>
      <c r="B83" s="3" t="s">
        <v>176</v>
      </c>
      <c r="C83" s="2">
        <v>76.383960999999999</v>
      </c>
      <c r="D83" s="2">
        <v>-64.284289999999999</v>
      </c>
      <c r="E83" s="174">
        <v>9.4865552000000006E-2</v>
      </c>
      <c r="F83" s="2">
        <v>1.2042099999999999E-6</v>
      </c>
      <c r="H83" s="144">
        <f t="shared" si="1"/>
        <v>9.0000000000000002E-6</v>
      </c>
      <c r="I83" s="174" t="s">
        <v>334</v>
      </c>
      <c r="J83" s="174" t="s">
        <v>272</v>
      </c>
      <c r="K83" s="190">
        <v>0.01</v>
      </c>
      <c r="L83" s="235">
        <v>3.0000000000000001E-3</v>
      </c>
      <c r="M83" s="189">
        <v>0</v>
      </c>
      <c r="N83" s="17">
        <v>0</v>
      </c>
      <c r="O83" s="7"/>
      <c r="P83" s="2">
        <v>0.01</v>
      </c>
      <c r="Q83" s="2">
        <v>0.01</v>
      </c>
      <c r="R83" s="2">
        <v>0.01</v>
      </c>
      <c r="S83" s="2">
        <v>0.01</v>
      </c>
      <c r="T83" s="2">
        <v>0.01</v>
      </c>
      <c r="U83" s="2">
        <v>0.01</v>
      </c>
      <c r="V83" s="2">
        <v>0.01</v>
      </c>
      <c r="W83" s="2">
        <v>0.01</v>
      </c>
      <c r="X83" s="2">
        <v>0.01</v>
      </c>
      <c r="Y83" s="2">
        <v>0.01</v>
      </c>
      <c r="Z83" s="2">
        <v>0.01</v>
      </c>
      <c r="AA83" s="2">
        <v>0.01</v>
      </c>
      <c r="AB83" s="2">
        <v>0.01</v>
      </c>
      <c r="AC83" s="2">
        <v>0.01</v>
      </c>
      <c r="AD83" s="2">
        <v>0.01</v>
      </c>
      <c r="AE83" s="2">
        <v>0.01</v>
      </c>
      <c r="AF83" s="2">
        <v>0.01</v>
      </c>
      <c r="AG83" s="2">
        <v>0.01</v>
      </c>
      <c r="AH83" s="2">
        <v>0.01</v>
      </c>
      <c r="AI83" s="2">
        <v>0.01</v>
      </c>
      <c r="AJ83" s="2">
        <v>0.01</v>
      </c>
      <c r="AK83" s="2">
        <v>0.01</v>
      </c>
      <c r="AL83" s="2">
        <v>0.01</v>
      </c>
      <c r="AM83" s="2">
        <v>0.01</v>
      </c>
      <c r="AN83" s="2">
        <v>0.01</v>
      </c>
      <c r="AO83" s="2">
        <v>0.01</v>
      </c>
      <c r="AP83" s="2">
        <v>0.01</v>
      </c>
      <c r="AQ83" s="2">
        <v>0.01</v>
      </c>
      <c r="AR83" s="2">
        <v>0.01</v>
      </c>
      <c r="AS83" s="2">
        <v>0.01</v>
      </c>
      <c r="AT83" s="2">
        <v>0.01</v>
      </c>
      <c r="AU83" s="2">
        <v>0.01</v>
      </c>
      <c r="AV83" s="2">
        <v>0.01</v>
      </c>
      <c r="AW83" s="2">
        <v>0.01</v>
      </c>
      <c r="AX83" s="2">
        <v>0.01</v>
      </c>
      <c r="AY83" s="2">
        <v>0.01</v>
      </c>
      <c r="AZ83" s="2">
        <v>0.01</v>
      </c>
      <c r="BA83" s="2">
        <v>0.01</v>
      </c>
      <c r="BB83" s="2">
        <v>0.01</v>
      </c>
      <c r="BC83" s="2">
        <v>0.01</v>
      </c>
      <c r="BD83" s="2">
        <v>0.01</v>
      </c>
      <c r="BE83" s="2">
        <v>0.01</v>
      </c>
      <c r="BF83" s="2">
        <v>0.01</v>
      </c>
      <c r="BG83" s="2">
        <v>0.01</v>
      </c>
      <c r="BH83" s="2">
        <v>0.01</v>
      </c>
      <c r="BI83" s="2">
        <v>0.01</v>
      </c>
      <c r="BJ83" s="2">
        <v>0.01</v>
      </c>
      <c r="BN83" s="2">
        <v>2.2500000000000003E-3</v>
      </c>
      <c r="BO83" s="2">
        <v>2.2500000000000003E-3</v>
      </c>
      <c r="BP83" s="2">
        <v>2.2500000000000003E-3</v>
      </c>
      <c r="BQ83" s="2">
        <v>2.2500000000000003E-3</v>
      </c>
      <c r="BR83" s="2">
        <v>2.2500000000000003E-3</v>
      </c>
      <c r="BS83" s="2">
        <v>2.2500000000000003E-3</v>
      </c>
      <c r="BT83" s="2">
        <v>2.2500000000000003E-3</v>
      </c>
      <c r="BU83" s="2">
        <v>2.2500000000000003E-3</v>
      </c>
      <c r="BV83" s="2">
        <v>2.2500000000000003E-3</v>
      </c>
      <c r="BW83" s="2">
        <v>2.2500000000000003E-3</v>
      </c>
      <c r="BX83" s="2">
        <v>2.2500000000000003E-3</v>
      </c>
      <c r="BY83" s="2">
        <v>2.2500000000000003E-3</v>
      </c>
      <c r="BZ83" s="2">
        <v>2.2500000000000003E-3</v>
      </c>
      <c r="CA83" s="2">
        <v>2.2500000000000003E-3</v>
      </c>
      <c r="CB83" s="2">
        <v>2.2500000000000003E-3</v>
      </c>
      <c r="CC83" s="2">
        <v>2.2500000000000003E-3</v>
      </c>
      <c r="CD83" s="2">
        <v>2.2500000000000003E-3</v>
      </c>
      <c r="CE83" s="2">
        <v>2.2500000000000003E-3</v>
      </c>
      <c r="CF83" s="2">
        <v>2.2500000000000003E-3</v>
      </c>
      <c r="CG83" s="2">
        <v>2.2500000000000003E-3</v>
      </c>
      <c r="CH83" s="2">
        <v>2.2500000000000003E-3</v>
      </c>
      <c r="CI83" s="2">
        <v>2.2500000000000003E-3</v>
      </c>
      <c r="CJ83" s="2">
        <v>2.2500000000000003E-3</v>
      </c>
      <c r="CK83" s="2">
        <v>2.2500000000000003E-3</v>
      </c>
      <c r="CL83" s="2">
        <v>2.2500000000000003E-3</v>
      </c>
      <c r="CM83" s="2">
        <v>2.2500000000000003E-3</v>
      </c>
      <c r="CN83" s="2">
        <v>2.2500000000000003E-3</v>
      </c>
      <c r="CO83" s="2">
        <v>2.2500000000000003E-3</v>
      </c>
      <c r="CP83" s="2">
        <v>2.2500000000000003E-3</v>
      </c>
      <c r="CQ83" s="2">
        <v>2.2500000000000003E-3</v>
      </c>
      <c r="CR83" s="2">
        <v>2.2500000000000003E-3</v>
      </c>
      <c r="CS83" s="2">
        <v>2.2500000000000003E-3</v>
      </c>
      <c r="CT83" s="2">
        <v>2.2500000000000003E-3</v>
      </c>
      <c r="CU83" s="2">
        <v>2.2500000000000003E-3</v>
      </c>
      <c r="CV83" s="2">
        <v>2.2500000000000003E-3</v>
      </c>
      <c r="CW83" s="2">
        <v>2.2500000000000003E-3</v>
      </c>
      <c r="CX83" s="2">
        <v>2.2500000000000003E-3</v>
      </c>
      <c r="CY83" s="2">
        <v>2.2500000000000003E-3</v>
      </c>
      <c r="CZ83" s="2">
        <v>2.2500000000000003E-3</v>
      </c>
      <c r="DA83" s="2">
        <v>2.2500000000000003E-3</v>
      </c>
      <c r="DB83" s="2">
        <v>2.2500000000000003E-3</v>
      </c>
      <c r="DC83" s="2">
        <v>2.2500000000000003E-3</v>
      </c>
      <c r="DD83" s="2">
        <v>2.2500000000000003E-3</v>
      </c>
      <c r="DE83" s="2">
        <v>2.2500000000000003E-3</v>
      </c>
      <c r="DF83" s="2">
        <v>2.2500000000000003E-3</v>
      </c>
      <c r="DG83" s="2">
        <v>2.2500000000000003E-3</v>
      </c>
      <c r="DH83" s="2">
        <v>2.2500000000000003E-3</v>
      </c>
    </row>
    <row r="84" spans="1:112" x14ac:dyDescent="0.2">
      <c r="A84" s="169" t="s">
        <v>111</v>
      </c>
      <c r="B84" s="3" t="s">
        <v>176</v>
      </c>
      <c r="C84" s="2">
        <v>76.455832999999998</v>
      </c>
      <c r="D84" s="2">
        <v>-55.606644000000003</v>
      </c>
      <c r="E84" s="174">
        <v>23399.912</v>
      </c>
      <c r="F84" s="2">
        <v>115.434</v>
      </c>
      <c r="H84" s="144">
        <f t="shared" si="1"/>
        <v>0.11380569720100001</v>
      </c>
      <c r="I84" s="174" t="s">
        <v>334</v>
      </c>
      <c r="J84" s="174" t="s">
        <v>275</v>
      </c>
      <c r="K84" s="190">
        <v>8.8663000000000007</v>
      </c>
      <c r="L84" s="235">
        <v>0.33735100000000001</v>
      </c>
      <c r="M84" s="189">
        <v>7.2636708581658507E-2</v>
      </c>
      <c r="N84" s="17">
        <v>7.198666666666667</v>
      </c>
      <c r="O84" s="7"/>
      <c r="P84" s="2">
        <v>8.5825784000000009</v>
      </c>
      <c r="Q84" s="2">
        <v>8.5825784000000009</v>
      </c>
      <c r="R84" s="2">
        <v>8.5825784000000009</v>
      </c>
      <c r="S84" s="2">
        <v>8.5825784000000009</v>
      </c>
      <c r="T84" s="2">
        <v>8.6091773000000007</v>
      </c>
      <c r="U84" s="2">
        <v>8.6357762000000005</v>
      </c>
      <c r="V84" s="2">
        <v>8.6623751000000002</v>
      </c>
      <c r="W84" s="2">
        <v>8.688974</v>
      </c>
      <c r="X84" s="2">
        <v>8.7155728999999997</v>
      </c>
      <c r="Y84" s="2">
        <v>8.7421718000000013</v>
      </c>
      <c r="Z84" s="2">
        <v>8.768770700000001</v>
      </c>
      <c r="AA84" s="2">
        <v>8.7865033000000015</v>
      </c>
      <c r="AB84" s="2">
        <v>8.8131022000000012</v>
      </c>
      <c r="AC84" s="2">
        <v>8.839701100000001</v>
      </c>
      <c r="AD84" s="2">
        <v>8.8663000000000007</v>
      </c>
      <c r="AE84" s="2">
        <v>8.8219685000000005</v>
      </c>
      <c r="AF84" s="2">
        <v>8.6715960519999999</v>
      </c>
      <c r="AG84" s="2">
        <v>8.397716045000001</v>
      </c>
      <c r="AH84" s="2">
        <v>8.5043776340000008</v>
      </c>
      <c r="AI84" s="2">
        <v>8.6017384742999994</v>
      </c>
      <c r="AJ84" s="2">
        <v>8.7074159040000012</v>
      </c>
      <c r="AK84" s="2">
        <v>8.8039699109999994</v>
      </c>
      <c r="AL84" s="2">
        <v>8.9088227747999991</v>
      </c>
      <c r="AM84" s="2">
        <v>8.8995308924000014</v>
      </c>
      <c r="AN84" s="2">
        <v>8.7158388890000005</v>
      </c>
      <c r="AO84" s="2">
        <v>8.5238302961999999</v>
      </c>
      <c r="AP84" s="2">
        <v>8.3238331671000001</v>
      </c>
      <c r="AQ84" s="2">
        <v>8.0894347940000007</v>
      </c>
      <c r="AR84" s="2">
        <v>8.9053649178000001</v>
      </c>
      <c r="AS84" s="2">
        <v>8.8438859936000007</v>
      </c>
      <c r="AT84" s="2">
        <v>8.3420800125000003</v>
      </c>
      <c r="AU84" s="2">
        <v>8.6269099000000011</v>
      </c>
      <c r="AV84" s="2">
        <v>8.6350048318999999</v>
      </c>
      <c r="AW84" s="2">
        <v>8.5398960317999997</v>
      </c>
      <c r="AX84" s="2">
        <v>8.8314731736000009</v>
      </c>
      <c r="AY84" s="2">
        <v>9.0444771648000017</v>
      </c>
      <c r="AZ84" s="2">
        <v>9.042845765600001</v>
      </c>
      <c r="BA84" s="2">
        <v>8.9993122326000012</v>
      </c>
      <c r="BB84" s="2">
        <v>9.1595528725000008</v>
      </c>
      <c r="BC84" s="2">
        <v>9.3870709968000003</v>
      </c>
      <c r="BD84" s="2">
        <v>9.0969833934000004</v>
      </c>
      <c r="BE84" s="2">
        <v>8.8067539291999992</v>
      </c>
      <c r="BF84" s="2">
        <v>9.3817866820000013</v>
      </c>
      <c r="BG84" s="2">
        <v>8.8205498920000007</v>
      </c>
      <c r="BH84" s="2">
        <v>8.6251366400000009</v>
      </c>
      <c r="BI84" s="2">
        <v>8.6185755779999997</v>
      </c>
      <c r="BJ84" s="2">
        <v>8.4314079849999999</v>
      </c>
      <c r="BN84" s="2">
        <v>1.9135437971196256</v>
      </c>
      <c r="BO84" s="2">
        <v>1.5057936555274449</v>
      </c>
      <c r="BP84" s="2">
        <v>1.1956116126159007</v>
      </c>
      <c r="BQ84" s="2">
        <v>1.0715710689905991</v>
      </c>
      <c r="BR84" s="2">
        <v>1.1080229314641912</v>
      </c>
      <c r="BS84" s="2">
        <v>1.1976399813701109</v>
      </c>
      <c r="BT84" s="2">
        <v>1.340439765964522</v>
      </c>
      <c r="BU84" s="2">
        <v>1.5187103158946917</v>
      </c>
      <c r="BV84" s="2">
        <v>1.7147262739461584</v>
      </c>
      <c r="BW84" s="2">
        <v>1.7157392713056703</v>
      </c>
      <c r="BX84" s="2">
        <v>1.5217503340444669</v>
      </c>
      <c r="BY84" s="2">
        <v>1.3451706612870411</v>
      </c>
      <c r="BZ84" s="2">
        <v>1.2044015021892507</v>
      </c>
      <c r="CA84" s="2">
        <v>1.1168161687873004</v>
      </c>
      <c r="CB84" s="2">
        <v>0.84331516926113759</v>
      </c>
      <c r="CC84" s="2">
        <v>0.93899565365575466</v>
      </c>
      <c r="CD84" s="2">
        <v>0.94972731888776918</v>
      </c>
      <c r="CE84" s="2">
        <v>0.95631242942489258</v>
      </c>
      <c r="CF84" s="2">
        <v>1.0472441118226345</v>
      </c>
      <c r="CG84" s="2">
        <v>1.0758985816099964</v>
      </c>
      <c r="CH84" s="2">
        <v>1.1758544249139224</v>
      </c>
      <c r="CI84" s="2">
        <v>1.0813591877739448</v>
      </c>
      <c r="CJ84" s="2">
        <v>1.1276186865709985</v>
      </c>
      <c r="CK84" s="2">
        <v>1.2217660968855717</v>
      </c>
      <c r="CL84" s="2">
        <v>1.2400515434231711</v>
      </c>
      <c r="CM84" s="2">
        <v>1.2308897244754207</v>
      </c>
      <c r="CN84" s="2">
        <v>1.0302036021961074</v>
      </c>
      <c r="CO84" s="2">
        <v>1.0813112545548549</v>
      </c>
      <c r="CP84" s="2">
        <v>2.6885811774892687</v>
      </c>
      <c r="CQ84" s="2">
        <v>1.6864441465859481</v>
      </c>
      <c r="CR84" s="2">
        <v>1.6054521890282156</v>
      </c>
      <c r="CS84" s="2">
        <v>1.0532065689019221</v>
      </c>
      <c r="CT84" s="2">
        <v>1.0692327053722437</v>
      </c>
      <c r="CU84" s="2">
        <v>1.0554987421459558</v>
      </c>
      <c r="CV84" s="2">
        <v>1.1087483340106976</v>
      </c>
      <c r="CW84" s="2">
        <v>1.1152847972264532</v>
      </c>
      <c r="CX84" s="2">
        <v>1.1477892663300744</v>
      </c>
      <c r="CY84" s="2">
        <v>1.1538280200185045</v>
      </c>
      <c r="CZ84" s="2">
        <v>0.9710202172968122</v>
      </c>
      <c r="DA84" s="2">
        <v>0.94446857787390792</v>
      </c>
      <c r="DB84" s="2">
        <v>0.89885614063758834</v>
      </c>
      <c r="DC84" s="2">
        <v>0.88661550560796831</v>
      </c>
      <c r="DD84" s="2">
        <v>0.84888573274026236</v>
      </c>
      <c r="DE84" s="2">
        <v>0.86799904038490983</v>
      </c>
      <c r="DF84" s="2">
        <v>0.8678252019816326</v>
      </c>
      <c r="DG84" s="2">
        <v>0.97895417793691897</v>
      </c>
      <c r="DH84" s="2">
        <v>0.86042027775258423</v>
      </c>
    </row>
    <row r="85" spans="1:112" x14ac:dyDescent="0.2">
      <c r="A85" s="169" t="s">
        <v>156</v>
      </c>
      <c r="B85" s="3" t="s">
        <v>176</v>
      </c>
      <c r="C85" s="2">
        <v>76.457036000000002</v>
      </c>
      <c r="D85" s="2">
        <v>-65.368082000000001</v>
      </c>
      <c r="E85" s="174">
        <v>882.72681999999998</v>
      </c>
      <c r="F85" s="2">
        <v>0.80440800000000001</v>
      </c>
      <c r="H85" s="144">
        <f t="shared" si="1"/>
        <v>3.9724027289999993E-5</v>
      </c>
      <c r="I85" s="174" t="s">
        <v>334</v>
      </c>
      <c r="J85" s="174" t="s">
        <v>275</v>
      </c>
      <c r="K85" s="190">
        <v>0.72599999999999998</v>
      </c>
      <c r="L85" s="235">
        <v>6.3026999999999996E-3</v>
      </c>
      <c r="M85" s="189">
        <v>5.5261893275147592E-3</v>
      </c>
      <c r="N85" s="17">
        <v>0.36399999999999988</v>
      </c>
      <c r="O85" s="7"/>
      <c r="P85" s="2">
        <v>0.73564854000000002</v>
      </c>
      <c r="Q85" s="2">
        <v>0.73564854000000002</v>
      </c>
      <c r="R85" s="2">
        <v>0.56397132000000005</v>
      </c>
      <c r="S85" s="2">
        <v>0.5973745800000001</v>
      </c>
      <c r="T85" s="2">
        <v>0.63155466000000005</v>
      </c>
      <c r="U85" s="2">
        <v>0.64087650000000007</v>
      </c>
      <c r="V85" s="2">
        <v>0.64942151999999997</v>
      </c>
      <c r="W85" s="2">
        <v>0.65874336</v>
      </c>
      <c r="X85" s="2">
        <v>0.66806520000000003</v>
      </c>
      <c r="Y85" s="2">
        <v>0.67661022000000004</v>
      </c>
      <c r="Z85" s="2">
        <v>0.68593206000000007</v>
      </c>
      <c r="AA85" s="2">
        <v>0.69525390000000009</v>
      </c>
      <c r="AB85" s="2">
        <v>0.70379892000000011</v>
      </c>
      <c r="AC85" s="2">
        <v>0.71312076000000013</v>
      </c>
      <c r="AD85" s="2">
        <v>0.72244260000000005</v>
      </c>
      <c r="AE85" s="2">
        <v>0.73176444000000007</v>
      </c>
      <c r="AF85" s="2">
        <v>0.73269880199999993</v>
      </c>
      <c r="AG85" s="2">
        <v>0.73351772999999998</v>
      </c>
      <c r="AH85" s="2">
        <v>0.73412756999999995</v>
      </c>
      <c r="AI85" s="2">
        <v>0.7337856239999998</v>
      </c>
      <c r="AJ85" s="2">
        <v>0.73471200000000003</v>
      </c>
      <c r="AK85" s="2">
        <v>1.232748</v>
      </c>
      <c r="AL85" s="2">
        <v>0.98555371199999997</v>
      </c>
      <c r="AM85" s="2">
        <v>0.66532527599999991</v>
      </c>
      <c r="AN85" s="2">
        <v>0.62492627999999995</v>
      </c>
      <c r="AO85" s="2">
        <v>0.58602066600000002</v>
      </c>
      <c r="AP85" s="2">
        <v>0.55063179600000001</v>
      </c>
      <c r="AQ85" s="2">
        <v>0.57592854000000004</v>
      </c>
      <c r="AR85" s="2">
        <v>0.59915473200000002</v>
      </c>
      <c r="AS85" s="2">
        <v>0.62223717599999995</v>
      </c>
      <c r="AT85" s="2">
        <v>0.66851532000000002</v>
      </c>
      <c r="AU85" s="2">
        <v>0.71413861200000006</v>
      </c>
      <c r="AV85" s="2">
        <v>0.75818285399999996</v>
      </c>
      <c r="AW85" s="2">
        <v>0.80012242199999994</v>
      </c>
      <c r="AX85" s="2">
        <v>0.84059837399999993</v>
      </c>
      <c r="AY85" s="2">
        <v>0.86913235199999983</v>
      </c>
      <c r="AZ85" s="2">
        <v>0.81896865600000002</v>
      </c>
      <c r="BA85" s="2">
        <v>0.89900579999999997</v>
      </c>
      <c r="BB85" s="2">
        <v>1.0953887999999998</v>
      </c>
      <c r="BC85" s="2">
        <v>1.2876858720000002</v>
      </c>
      <c r="BD85" s="2">
        <v>1.093229676</v>
      </c>
      <c r="BE85" s="2">
        <v>1.5866120160000001</v>
      </c>
      <c r="BF85" s="2">
        <v>1.2017114999999998</v>
      </c>
      <c r="BG85" s="2">
        <v>1.125962838</v>
      </c>
      <c r="BH85" s="2">
        <v>1.1973162960000001</v>
      </c>
      <c r="BI85" s="2">
        <v>1.0941168480000001</v>
      </c>
      <c r="BJ85" s="2">
        <v>1.076816268</v>
      </c>
      <c r="BN85" s="2">
        <v>0.11055866108463772</v>
      </c>
      <c r="BO85" s="2">
        <v>0.10357914672330849</v>
      </c>
      <c r="BP85" s="2">
        <v>7.488776978915658E-2</v>
      </c>
      <c r="BQ85" s="2">
        <v>7.7516656862648012E-2</v>
      </c>
      <c r="BR85" s="2">
        <v>9.0231236974017887E-2</v>
      </c>
      <c r="BS85" s="2">
        <v>9.2641849812315921E-2</v>
      </c>
      <c r="BT85" s="2">
        <v>9.8923360290297496E-2</v>
      </c>
      <c r="BU85" s="2">
        <v>0.10986739494800152</v>
      </c>
      <c r="BV85" s="2">
        <v>0.12314161966878272</v>
      </c>
      <c r="BW85" s="2">
        <v>0.13873981812961081</v>
      </c>
      <c r="BX85" s="2">
        <v>0.15667621127087003</v>
      </c>
      <c r="BY85" s="2">
        <v>0.17539121981304134</v>
      </c>
      <c r="BZ85" s="2">
        <v>0.19565405922715653</v>
      </c>
      <c r="CA85" s="2">
        <v>0.17554894136596025</v>
      </c>
      <c r="CB85" s="2">
        <v>0.15699970338326844</v>
      </c>
      <c r="CC85" s="2">
        <v>0.13923069568668583</v>
      </c>
      <c r="CD85" s="2">
        <v>0.12251829426258984</v>
      </c>
      <c r="CE85" s="2">
        <v>0.10831297162601895</v>
      </c>
      <c r="CF85" s="2">
        <v>9.6658650238806459E-2</v>
      </c>
      <c r="CG85" s="2">
        <v>8.9690658105579926E-2</v>
      </c>
      <c r="CH85" s="2">
        <v>8.9544797736859125E-2</v>
      </c>
      <c r="CI85" s="2">
        <v>0.13370040781100923</v>
      </c>
      <c r="CJ85" s="2">
        <v>0.12280554227955789</v>
      </c>
      <c r="CK85" s="2">
        <v>8.6058848314409353E-2</v>
      </c>
      <c r="CL85" s="2">
        <v>8.6108544965851297E-2</v>
      </c>
      <c r="CM85" s="2">
        <v>8.2686038677680762E-2</v>
      </c>
      <c r="CN85" s="2">
        <v>7.5939705426957063E-2</v>
      </c>
      <c r="CO85" s="2">
        <v>7.7369084979276748E-2</v>
      </c>
      <c r="CP85" s="2">
        <v>7.665992253700081E-2</v>
      </c>
      <c r="CQ85" s="2">
        <v>7.3985549253262478E-2</v>
      </c>
      <c r="CR85" s="2">
        <v>7.5464851296485072E-2</v>
      </c>
      <c r="CS85" s="2">
        <v>8.0159282634429438E-2</v>
      </c>
      <c r="CT85" s="2">
        <v>7.9590589867127831E-2</v>
      </c>
      <c r="CU85" s="2">
        <v>7.4052059350022403E-2</v>
      </c>
      <c r="CV85" s="2">
        <v>8.4528496664718691E-2</v>
      </c>
      <c r="CW85" s="2">
        <v>8.2018172474912027E-2</v>
      </c>
      <c r="CX85" s="2">
        <v>7.8704956605664581E-2</v>
      </c>
      <c r="CY85" s="2">
        <v>8.0821065078723608E-2</v>
      </c>
      <c r="CZ85" s="2">
        <v>8.2913897300240194E-2</v>
      </c>
      <c r="DA85" s="2">
        <v>0.11052983624509802</v>
      </c>
      <c r="DB85" s="2">
        <v>9.5382665409344009E-2</v>
      </c>
      <c r="DC85" s="2">
        <v>0.13877283968529022</v>
      </c>
      <c r="DD85" s="2">
        <v>0.10224382512179953</v>
      </c>
      <c r="DE85" s="2">
        <v>9.3496801008009195E-2</v>
      </c>
      <c r="DF85" s="2">
        <v>0.10061748733259075</v>
      </c>
      <c r="DG85" s="2">
        <v>8.7303718984511905E-2</v>
      </c>
      <c r="DH85" s="2">
        <v>8.9288691784127586E-2</v>
      </c>
    </row>
    <row r="86" spans="1:112" x14ac:dyDescent="0.2">
      <c r="A86" s="169" t="s">
        <v>153</v>
      </c>
      <c r="B86" s="3" t="s">
        <v>176</v>
      </c>
      <c r="C86" s="2">
        <v>76.461793</v>
      </c>
      <c r="D86" s="2">
        <v>-68.099822000000003</v>
      </c>
      <c r="E86" s="174">
        <v>202.92847</v>
      </c>
      <c r="F86" s="2">
        <v>8.1372100000000003E-2</v>
      </c>
      <c r="H86" s="144">
        <f t="shared" si="1"/>
        <v>4.8441599999999987E-5</v>
      </c>
      <c r="I86" s="174" t="s">
        <v>334</v>
      </c>
      <c r="J86" s="174" t="s">
        <v>272</v>
      </c>
      <c r="K86" s="190">
        <v>2.3199999999999998E-2</v>
      </c>
      <c r="L86" s="235">
        <v>6.9599999999999992E-3</v>
      </c>
      <c r="M86" s="189">
        <v>1.2944758391381247E-3</v>
      </c>
      <c r="N86" s="17">
        <v>2.3333333333333334E-2</v>
      </c>
      <c r="O86" s="7"/>
      <c r="P86" s="2">
        <v>2.3199999999999998E-2</v>
      </c>
      <c r="Q86" s="2">
        <v>2.3199999999999998E-2</v>
      </c>
      <c r="R86" s="2">
        <v>2.3199999999999998E-2</v>
      </c>
      <c r="S86" s="2">
        <v>2.3199999999999998E-2</v>
      </c>
      <c r="T86" s="2">
        <v>2.3199999999999998E-2</v>
      </c>
      <c r="U86" s="2">
        <v>2.3199999999999998E-2</v>
      </c>
      <c r="V86" s="2">
        <v>2.3199999999999998E-2</v>
      </c>
      <c r="W86" s="2">
        <v>2.3199999999999998E-2</v>
      </c>
      <c r="X86" s="2">
        <v>2.3199999999999998E-2</v>
      </c>
      <c r="Y86" s="2">
        <v>2.3199999999999998E-2</v>
      </c>
      <c r="Z86" s="2">
        <v>2.3199999999999998E-2</v>
      </c>
      <c r="AA86" s="2">
        <v>2.3199999999999998E-2</v>
      </c>
      <c r="AB86" s="2">
        <v>2.3199999999999998E-2</v>
      </c>
      <c r="AC86" s="2">
        <v>2.3199999999999998E-2</v>
      </c>
      <c r="AD86" s="2">
        <v>2.3199999999999998E-2</v>
      </c>
      <c r="AE86" s="2">
        <v>2.3199999999999998E-2</v>
      </c>
      <c r="AF86" s="2">
        <v>2.3199999999999998E-2</v>
      </c>
      <c r="AG86" s="2">
        <v>2.3199999999999998E-2</v>
      </c>
      <c r="AH86" s="2">
        <v>2.3199999999999998E-2</v>
      </c>
      <c r="AI86" s="2">
        <v>2.3199999999999998E-2</v>
      </c>
      <c r="AJ86" s="2">
        <v>2.3199999999999998E-2</v>
      </c>
      <c r="AK86" s="2">
        <v>2.3199999999999998E-2</v>
      </c>
      <c r="AL86" s="2">
        <v>2.3199999999999998E-2</v>
      </c>
      <c r="AM86" s="2">
        <v>2.3199999999999998E-2</v>
      </c>
      <c r="AN86" s="2">
        <v>2.3199999999999998E-2</v>
      </c>
      <c r="AO86" s="2">
        <v>2.3199999999999998E-2</v>
      </c>
      <c r="AP86" s="2">
        <v>2.3199999999999998E-2</v>
      </c>
      <c r="AQ86" s="2">
        <v>2.3199999999999998E-2</v>
      </c>
      <c r="AR86" s="2">
        <v>2.3199999999999998E-2</v>
      </c>
      <c r="AS86" s="2">
        <v>2.3199999999999998E-2</v>
      </c>
      <c r="AT86" s="2">
        <v>2.3199999999999998E-2</v>
      </c>
      <c r="AU86" s="2">
        <v>2.3199999999999998E-2</v>
      </c>
      <c r="AV86" s="2">
        <v>2.3199999999999998E-2</v>
      </c>
      <c r="AW86" s="2">
        <v>2.3199999999999998E-2</v>
      </c>
      <c r="AX86" s="2">
        <v>2.3199999999999998E-2</v>
      </c>
      <c r="AY86" s="2">
        <v>2.3199999999999998E-2</v>
      </c>
      <c r="AZ86" s="2">
        <v>2.3199999999999998E-2</v>
      </c>
      <c r="BA86" s="2">
        <v>2.3199999999999998E-2</v>
      </c>
      <c r="BB86" s="2">
        <v>2.3199999999999998E-2</v>
      </c>
      <c r="BC86" s="2">
        <v>2.3199999999999998E-2</v>
      </c>
      <c r="BD86" s="2">
        <v>2.3199999999999998E-2</v>
      </c>
      <c r="BE86" s="2">
        <v>2.3199999999999998E-2</v>
      </c>
      <c r="BF86" s="2">
        <v>2.3199999999999998E-2</v>
      </c>
      <c r="BG86" s="2">
        <v>2.3199999999999998E-2</v>
      </c>
      <c r="BH86" s="2">
        <v>2.3199999999999998E-2</v>
      </c>
      <c r="BI86" s="2">
        <v>2.3199999999999998E-2</v>
      </c>
      <c r="BJ86" s="2">
        <v>2.3199999999999998E-2</v>
      </c>
      <c r="BN86" s="2">
        <v>6.8163807068676039E-3</v>
      </c>
      <c r="BO86" s="2">
        <v>6.8163807068676039E-3</v>
      </c>
      <c r="BP86" s="2">
        <v>6.8163807068676039E-3</v>
      </c>
      <c r="BQ86" s="2">
        <v>6.8163807068676039E-3</v>
      </c>
      <c r="BR86" s="2">
        <v>6.8163807068676039E-3</v>
      </c>
      <c r="BS86" s="2">
        <v>6.8163807068676039E-3</v>
      </c>
      <c r="BT86" s="2">
        <v>6.8163807068676039E-3</v>
      </c>
      <c r="BU86" s="2">
        <v>6.8163807068676039E-3</v>
      </c>
      <c r="BV86" s="2">
        <v>6.8163807068676039E-3</v>
      </c>
      <c r="BW86" s="2">
        <v>6.8163807068676039E-3</v>
      </c>
      <c r="BX86" s="2">
        <v>6.8163807068676039E-3</v>
      </c>
      <c r="BY86" s="2">
        <v>6.8163807068676039E-3</v>
      </c>
      <c r="BZ86" s="2">
        <v>6.8163807068676039E-3</v>
      </c>
      <c r="CA86" s="2">
        <v>6.8163807068676039E-3</v>
      </c>
      <c r="CB86" s="2">
        <v>6.8163807068676039E-3</v>
      </c>
      <c r="CC86" s="2">
        <v>6.8163807068676039E-3</v>
      </c>
      <c r="CD86" s="2">
        <v>6.8163807068676039E-3</v>
      </c>
      <c r="CE86" s="2">
        <v>6.8163807068676039E-3</v>
      </c>
      <c r="CF86" s="2">
        <v>6.8163807068676039E-3</v>
      </c>
      <c r="CG86" s="2">
        <v>6.8163807068676039E-3</v>
      </c>
      <c r="CH86" s="2">
        <v>6.8163807068676039E-3</v>
      </c>
      <c r="CI86" s="2">
        <v>6.8163807068676039E-3</v>
      </c>
      <c r="CJ86" s="2">
        <v>6.8163807068676039E-3</v>
      </c>
      <c r="CK86" s="2">
        <v>6.8163807068676039E-3</v>
      </c>
      <c r="CL86" s="2">
        <v>6.8163807068676039E-3</v>
      </c>
      <c r="CM86" s="2">
        <v>6.8163807068676039E-3</v>
      </c>
      <c r="CN86" s="2">
        <v>6.8163807068676039E-3</v>
      </c>
      <c r="CO86" s="2">
        <v>6.8163807068676039E-3</v>
      </c>
      <c r="CP86" s="2">
        <v>6.8163807068676039E-3</v>
      </c>
      <c r="CQ86" s="2">
        <v>6.8163807068676039E-3</v>
      </c>
      <c r="CR86" s="2">
        <v>6.8163807068676039E-3</v>
      </c>
      <c r="CS86" s="2">
        <v>6.8163807068676039E-3</v>
      </c>
      <c r="CT86" s="2">
        <v>6.8163807068676039E-3</v>
      </c>
      <c r="CU86" s="2">
        <v>6.8163807068676039E-3</v>
      </c>
      <c r="CV86" s="2">
        <v>6.8163807068676039E-3</v>
      </c>
      <c r="CW86" s="2">
        <v>6.8163807068676039E-3</v>
      </c>
      <c r="CX86" s="2">
        <v>6.8163807068676039E-3</v>
      </c>
      <c r="CY86" s="2">
        <v>6.8163807068676039E-3</v>
      </c>
      <c r="CZ86" s="2">
        <v>6.8163807068676039E-3</v>
      </c>
      <c r="DA86" s="2">
        <v>6.8163807068676039E-3</v>
      </c>
      <c r="DB86" s="2">
        <v>6.8163807068676039E-3</v>
      </c>
      <c r="DC86" s="2">
        <v>6.8163807068676039E-3</v>
      </c>
      <c r="DD86" s="2">
        <v>6.8163807068676039E-3</v>
      </c>
      <c r="DE86" s="2">
        <v>6.8163807068676039E-3</v>
      </c>
      <c r="DF86" s="2">
        <v>6.8163807068676039E-3</v>
      </c>
      <c r="DG86" s="2">
        <v>6.8163807068676039E-3</v>
      </c>
      <c r="DH86" s="2">
        <v>6.8163807068676039E-3</v>
      </c>
    </row>
    <row r="87" spans="1:112" x14ac:dyDescent="0.2">
      <c r="A87" s="169" t="s">
        <v>168</v>
      </c>
      <c r="B87" s="3" t="s">
        <v>176</v>
      </c>
      <c r="C87" s="2">
        <v>76.494031000000007</v>
      </c>
      <c r="D87" s="2">
        <v>-64.118779000000004</v>
      </c>
      <c r="E87" s="174">
        <v>850.18038999999999</v>
      </c>
      <c r="F87" s="2">
        <v>1.1945399999999999</v>
      </c>
      <c r="H87" s="144">
        <f t="shared" si="1"/>
        <v>1.0022012099999998E-2</v>
      </c>
      <c r="I87" s="174" t="s">
        <v>334</v>
      </c>
      <c r="J87" s="174" t="s">
        <v>272</v>
      </c>
      <c r="K87" s="190">
        <v>0.3337</v>
      </c>
      <c r="L87" s="235">
        <v>0.10010999999999999</v>
      </c>
      <c r="M87" s="189">
        <v>5.7649721872465431E-3</v>
      </c>
      <c r="N87" s="17">
        <v>0.33266666666666667</v>
      </c>
      <c r="O87" s="7"/>
      <c r="P87" s="2">
        <v>0.31734869999999998</v>
      </c>
      <c r="Q87" s="2">
        <v>0.31734869999999998</v>
      </c>
      <c r="R87" s="2">
        <v>0.35472309999999996</v>
      </c>
      <c r="S87" s="2">
        <v>0.40177479999999999</v>
      </c>
      <c r="T87" s="2">
        <v>0.44882649999999996</v>
      </c>
      <c r="U87" s="2">
        <v>0.43681329999999996</v>
      </c>
      <c r="V87" s="2">
        <v>0.42480009999999996</v>
      </c>
      <c r="W87" s="2">
        <v>0.41278690000000001</v>
      </c>
      <c r="X87" s="2">
        <v>0.40077370000000001</v>
      </c>
      <c r="Y87" s="2">
        <v>0.38842679999999996</v>
      </c>
      <c r="Z87" s="2">
        <v>0.37641359999999996</v>
      </c>
      <c r="AA87" s="2">
        <v>0.36440040000000001</v>
      </c>
      <c r="AB87" s="2">
        <v>0.35238720000000001</v>
      </c>
      <c r="AC87" s="2">
        <v>0.34037400000000001</v>
      </c>
      <c r="AD87" s="2">
        <v>0.32836080000000001</v>
      </c>
      <c r="AE87" s="2">
        <v>0.31634760000000001</v>
      </c>
      <c r="AF87" s="2">
        <v>0.31534649999999997</v>
      </c>
      <c r="AG87" s="2">
        <v>0.3140117</v>
      </c>
      <c r="AH87" s="2">
        <v>0.32068569999999996</v>
      </c>
      <c r="AI87" s="2">
        <v>0.32702599999999998</v>
      </c>
      <c r="AJ87" s="2">
        <v>0.3337</v>
      </c>
      <c r="AK87" s="2">
        <v>0.37975059999999994</v>
      </c>
      <c r="AL87" s="2">
        <v>0.34037400000000001</v>
      </c>
      <c r="AM87" s="2">
        <v>0.33036300000000002</v>
      </c>
      <c r="AN87" s="2">
        <v>0.32035199999999997</v>
      </c>
      <c r="AO87" s="2">
        <v>0.31834979999999996</v>
      </c>
      <c r="AP87" s="2">
        <v>0.31634760000000001</v>
      </c>
      <c r="AQ87" s="2">
        <v>0.323689</v>
      </c>
      <c r="AR87" s="2">
        <v>0.33136409999999999</v>
      </c>
      <c r="AS87" s="2">
        <v>0.33903919999999999</v>
      </c>
      <c r="AT87" s="2">
        <v>0.34905020000000003</v>
      </c>
      <c r="AU87" s="2">
        <v>0.35906120000000002</v>
      </c>
      <c r="AV87" s="2">
        <v>0.36907220000000002</v>
      </c>
      <c r="AW87" s="2">
        <v>0.37908319999999995</v>
      </c>
      <c r="AX87" s="2">
        <v>0.38909419999999995</v>
      </c>
      <c r="AY87" s="2">
        <v>0.33236519999999997</v>
      </c>
      <c r="AZ87" s="2">
        <v>0.35872749999999998</v>
      </c>
      <c r="BA87" s="2">
        <v>0.38575719999999997</v>
      </c>
      <c r="BB87" s="2">
        <v>0.39510079999999997</v>
      </c>
      <c r="BC87" s="2">
        <v>0.55661159999999998</v>
      </c>
      <c r="BD87" s="2">
        <v>0.4835313</v>
      </c>
      <c r="BE87" s="2">
        <v>0.48720199999999997</v>
      </c>
      <c r="BF87" s="2">
        <v>0.49087270000000005</v>
      </c>
      <c r="BG87" s="2">
        <v>0.50455439999999996</v>
      </c>
      <c r="BH87" s="2">
        <v>0.52357529999999997</v>
      </c>
      <c r="BI87" s="2">
        <v>0.59131639999999996</v>
      </c>
      <c r="BJ87" s="2">
        <v>0.61200580000000004</v>
      </c>
      <c r="BN87" s="2">
        <v>0.10695259581380337</v>
      </c>
      <c r="BO87" s="2">
        <v>0.10441886076258397</v>
      </c>
      <c r="BP87" s="2">
        <v>0.11971815133274818</v>
      </c>
      <c r="BQ87" s="2">
        <v>0.1339789430390228</v>
      </c>
      <c r="BR87" s="2">
        <v>0.14531717335025957</v>
      </c>
      <c r="BS87" s="2">
        <v>0.14220851381202337</v>
      </c>
      <c r="BT87" s="2">
        <v>0.14016175509868711</v>
      </c>
      <c r="BU87" s="2">
        <v>0.13919192801129501</v>
      </c>
      <c r="BV87" s="2">
        <v>0.13941902694453684</v>
      </c>
      <c r="BW87" s="2">
        <v>0.14077317970526304</v>
      </c>
      <c r="BX87" s="2">
        <v>0.13748001471384177</v>
      </c>
      <c r="BY87" s="2">
        <v>0.12917259673154052</v>
      </c>
      <c r="BZ87" s="2">
        <v>0.12177533301293221</v>
      </c>
      <c r="CA87" s="2">
        <v>0.11537730771134561</v>
      </c>
      <c r="CB87" s="2">
        <v>0.11000055843000489</v>
      </c>
      <c r="CC87" s="2">
        <v>0.10518193461610387</v>
      </c>
      <c r="CD87" s="2">
        <v>0.10553042196093704</v>
      </c>
      <c r="CE87" s="2">
        <v>0.10387405893227321</v>
      </c>
      <c r="CF87" s="2">
        <v>0.1064612380648178</v>
      </c>
      <c r="CG87" s="2">
        <v>0.10833402149680781</v>
      </c>
      <c r="CH87" s="2">
        <v>0.11189414656301477</v>
      </c>
      <c r="CI87" s="2">
        <v>0.1298040739113463</v>
      </c>
      <c r="CJ87" s="2">
        <v>0.1181616668545073</v>
      </c>
      <c r="CK87" s="2">
        <v>0.11592385450717194</v>
      </c>
      <c r="CL87" s="2">
        <v>0.11015318464766347</v>
      </c>
      <c r="CM87" s="2">
        <v>0.11015146259393961</v>
      </c>
      <c r="CN87" s="2">
        <v>0.1177343755639278</v>
      </c>
      <c r="CO87" s="2">
        <v>0.12041397327692255</v>
      </c>
      <c r="CP87" s="2">
        <v>0.1224891029964659</v>
      </c>
      <c r="CQ87" s="2">
        <v>0.11778242624605931</v>
      </c>
      <c r="CR87" s="2">
        <v>0.12101739910383717</v>
      </c>
      <c r="CS87" s="2">
        <v>0.12562873459173213</v>
      </c>
      <c r="CT87" s="2">
        <v>0.12846203039384574</v>
      </c>
      <c r="CU87" s="2">
        <v>0.12961200263267308</v>
      </c>
      <c r="CV87" s="2">
        <v>0.13435270895841556</v>
      </c>
      <c r="CW87" s="2">
        <v>0.11006587944038565</v>
      </c>
      <c r="CX87" s="2">
        <v>0.11832802171932699</v>
      </c>
      <c r="CY87" s="2">
        <v>0.12582784368504404</v>
      </c>
      <c r="CZ87" s="2">
        <v>0.13153711993920836</v>
      </c>
      <c r="DA87" s="2">
        <v>0.17879399083737132</v>
      </c>
      <c r="DB87" s="2">
        <v>0.15677876380913447</v>
      </c>
      <c r="DC87" s="2">
        <v>0.15826426396943027</v>
      </c>
      <c r="DD87" s="2">
        <v>0.15962599455415444</v>
      </c>
      <c r="DE87" s="2">
        <v>0.16349217926552911</v>
      </c>
      <c r="DF87" s="2">
        <v>0.16947897257185646</v>
      </c>
      <c r="DG87" s="2">
        <v>0.19096042887411044</v>
      </c>
      <c r="DH87" s="2">
        <v>0.20542629500837969</v>
      </c>
    </row>
    <row r="88" spans="1:112" x14ac:dyDescent="0.2">
      <c r="A88" s="169" t="s">
        <v>166</v>
      </c>
      <c r="B88" s="3" t="s">
        <v>176</v>
      </c>
      <c r="C88" s="2">
        <v>76.498355000000004</v>
      </c>
      <c r="D88" s="2">
        <v>-64.542340999999993</v>
      </c>
      <c r="E88" s="174">
        <v>469.05905999999999</v>
      </c>
      <c r="F88" s="2">
        <v>0.62406499999999998</v>
      </c>
      <c r="H88" s="144">
        <f t="shared" si="1"/>
        <v>5.8247424000000001E-3</v>
      </c>
      <c r="I88" s="174" t="s">
        <v>334</v>
      </c>
      <c r="J88" s="174" t="s">
        <v>272</v>
      </c>
      <c r="K88" s="190">
        <v>0.25440000000000002</v>
      </c>
      <c r="L88" s="235">
        <v>7.6319999999999999E-2</v>
      </c>
      <c r="M88" s="189">
        <v>2.5249830474633112E-3</v>
      </c>
      <c r="N88" s="17">
        <v>0.25400000000000006</v>
      </c>
      <c r="O88" s="7"/>
      <c r="P88" s="2">
        <v>0.25440000000000002</v>
      </c>
      <c r="Q88" s="2">
        <v>0.25440000000000002</v>
      </c>
      <c r="R88" s="2">
        <v>0.24168000000000001</v>
      </c>
      <c r="S88" s="2">
        <v>0.258216</v>
      </c>
      <c r="T88" s="2">
        <v>0.27475200000000005</v>
      </c>
      <c r="U88" s="2">
        <v>0.26966400000000001</v>
      </c>
      <c r="V88" s="2">
        <v>0.26483040000000002</v>
      </c>
      <c r="W88" s="2">
        <v>0.25974239999999998</v>
      </c>
      <c r="X88" s="2">
        <v>0.25490879999999999</v>
      </c>
      <c r="Y88" s="2">
        <v>0.24982080000000001</v>
      </c>
      <c r="Z88" s="2">
        <v>0.24498720000000002</v>
      </c>
      <c r="AA88" s="2">
        <v>0.23989920000000001</v>
      </c>
      <c r="AB88" s="2">
        <v>0.23506560000000001</v>
      </c>
      <c r="AC88" s="2">
        <v>0.23023200000000002</v>
      </c>
      <c r="AD88" s="2">
        <v>0.22514400000000001</v>
      </c>
      <c r="AE88" s="2">
        <v>0.22031040000000002</v>
      </c>
      <c r="AF88" s="2">
        <v>0.23048640000000001</v>
      </c>
      <c r="AG88" s="2">
        <v>0.24091680000000001</v>
      </c>
      <c r="AH88" s="2">
        <v>0.23048640000000001</v>
      </c>
      <c r="AI88" s="2">
        <v>0.22031040000000002</v>
      </c>
      <c r="AJ88" s="2">
        <v>0.2101344</v>
      </c>
      <c r="AK88" s="2">
        <v>0.20988000000000001</v>
      </c>
      <c r="AL88" s="2">
        <v>0.22336320000000001</v>
      </c>
      <c r="AM88" s="2">
        <v>0.22539840000000003</v>
      </c>
      <c r="AN88" s="2">
        <v>0.22743360000000001</v>
      </c>
      <c r="AO88" s="2">
        <v>0.20326560000000002</v>
      </c>
      <c r="AP88" s="2">
        <v>0.1790976</v>
      </c>
      <c r="AQ88" s="2">
        <v>0.19054560000000001</v>
      </c>
      <c r="AR88" s="2">
        <v>0.20199360000000002</v>
      </c>
      <c r="AS88" s="2">
        <v>0.21318719999999999</v>
      </c>
      <c r="AT88" s="2">
        <v>0.21344160000000001</v>
      </c>
      <c r="AU88" s="2">
        <v>0.213696</v>
      </c>
      <c r="AV88" s="2">
        <v>0.213696</v>
      </c>
      <c r="AW88" s="2">
        <v>0.21395040000000001</v>
      </c>
      <c r="AX88" s="2">
        <v>0.21395040000000001</v>
      </c>
      <c r="AY88" s="2">
        <v>0.21267840000000002</v>
      </c>
      <c r="AZ88" s="2">
        <v>0.20123040000000003</v>
      </c>
      <c r="BA88" s="2">
        <v>0.19614240000000002</v>
      </c>
      <c r="BB88" s="2">
        <v>0.18469440000000001</v>
      </c>
      <c r="BC88" s="2">
        <v>0.29790240000000001</v>
      </c>
      <c r="BD88" s="2">
        <v>0.23557440000000002</v>
      </c>
      <c r="BE88" s="2">
        <v>0.2182752</v>
      </c>
      <c r="BF88" s="2">
        <v>0.20097600000000002</v>
      </c>
      <c r="BG88" s="2">
        <v>0.19563360000000002</v>
      </c>
      <c r="BH88" s="2">
        <v>0.20021280000000002</v>
      </c>
      <c r="BI88" s="2">
        <v>0.19385280000000002</v>
      </c>
      <c r="BJ88" s="2">
        <v>0.20733599999999999</v>
      </c>
      <c r="BN88" s="2">
        <v>0.11705619070977821</v>
      </c>
      <c r="BO88" s="2">
        <v>0.11594974098810149</v>
      </c>
      <c r="BP88" s="2">
        <v>8.7477325693771563E-2</v>
      </c>
      <c r="BQ88" s="2">
        <v>9.2179969046554538E-2</v>
      </c>
      <c r="BR88" s="2">
        <v>0.12968680717749176</v>
      </c>
      <c r="BS88" s="2">
        <v>0.12877198843693535</v>
      </c>
      <c r="BT88" s="2">
        <v>0.12837412880486609</v>
      </c>
      <c r="BU88" s="2">
        <v>0.12861634728176827</v>
      </c>
      <c r="BV88" s="2">
        <v>0.12916492621909542</v>
      </c>
      <c r="BW88" s="2">
        <v>0.130377285269516</v>
      </c>
      <c r="BX88" s="2">
        <v>0.12934037147711666</v>
      </c>
      <c r="BY88" s="2">
        <v>0.12592147787564992</v>
      </c>
      <c r="BZ88" s="2">
        <v>0.1232558175372768</v>
      </c>
      <c r="CA88" s="2">
        <v>0.12082280238059062</v>
      </c>
      <c r="CB88" s="2">
        <v>0.11903412470643282</v>
      </c>
      <c r="CC88" s="2">
        <v>8.7724720087319172E-2</v>
      </c>
      <c r="CD88" s="2">
        <v>9.0636565687191958E-2</v>
      </c>
      <c r="CE88" s="2">
        <v>0.13766059745668097</v>
      </c>
      <c r="CF88" s="2">
        <v>0.13574293986632102</v>
      </c>
      <c r="CG88" s="2">
        <v>0.13366111437105438</v>
      </c>
      <c r="CH88" s="2">
        <v>0.12798924601109291</v>
      </c>
      <c r="CI88" s="2">
        <v>0.13541712062706349</v>
      </c>
      <c r="CJ88" s="2">
        <v>0.1268915312255221</v>
      </c>
      <c r="CK88" s="2">
        <v>0.12755258418238297</v>
      </c>
      <c r="CL88" s="2">
        <v>0.13559472895695884</v>
      </c>
      <c r="CM88" s="2">
        <v>0.13094713122295534</v>
      </c>
      <c r="CN88" s="2">
        <v>0.11207809044890003</v>
      </c>
      <c r="CO88" s="2">
        <v>0.11464072485222693</v>
      </c>
      <c r="CP88" s="2">
        <v>0.11699279523544272</v>
      </c>
      <c r="CQ88" s="2">
        <v>0.15289251025145137</v>
      </c>
      <c r="CR88" s="2">
        <v>0.15318703648579154</v>
      </c>
      <c r="CS88" s="2">
        <v>0.15372683877727719</v>
      </c>
      <c r="CT88" s="2">
        <v>0.15372683877727719</v>
      </c>
      <c r="CU88" s="2">
        <v>0.15328565563433907</v>
      </c>
      <c r="CV88" s="2">
        <v>0.2128692546696988</v>
      </c>
      <c r="CW88" s="2">
        <v>8.8118389046312612E-2</v>
      </c>
      <c r="CX88" s="2">
        <v>8.7305397194224726E-2</v>
      </c>
      <c r="CY88" s="2">
        <v>7.7167231593446434E-2</v>
      </c>
      <c r="CZ88" s="2">
        <v>0.1081798115398139</v>
      </c>
      <c r="DA88" s="2">
        <v>0.17563257726050896</v>
      </c>
      <c r="DB88" s="2">
        <v>0.15800503730391635</v>
      </c>
      <c r="DC88" s="2">
        <v>0.15461548060272692</v>
      </c>
      <c r="DD88" s="2">
        <v>0.12734353069263657</v>
      </c>
      <c r="DE88" s="2">
        <v>0.11353524710278247</v>
      </c>
      <c r="DF88" s="2">
        <v>0.10999139661342963</v>
      </c>
      <c r="DG88" s="2">
        <v>9.7574851716697358E-2</v>
      </c>
      <c r="DH88" s="2">
        <v>0.10201620773649617</v>
      </c>
    </row>
    <row r="89" spans="1:112" x14ac:dyDescent="0.2">
      <c r="A89" s="169" t="s">
        <v>34</v>
      </c>
      <c r="B89" s="3" t="s">
        <v>176</v>
      </c>
      <c r="C89" s="2">
        <v>76.530368999999993</v>
      </c>
      <c r="D89" s="2">
        <v>-59.521335000000001</v>
      </c>
      <c r="E89" s="174">
        <v>5445.3752000000004</v>
      </c>
      <c r="F89" s="2">
        <v>20.300899999999999</v>
      </c>
      <c r="H89" s="144">
        <f t="shared" si="1"/>
        <v>1.8979195224999999E-2</v>
      </c>
      <c r="I89" s="174" t="s">
        <v>334</v>
      </c>
      <c r="J89" s="174" t="s">
        <v>275</v>
      </c>
      <c r="K89" s="190">
        <v>2.8451</v>
      </c>
      <c r="L89" s="235">
        <v>0.137765</v>
      </c>
      <c r="M89" s="189">
        <v>2.2787966785826851E-2</v>
      </c>
      <c r="N89" s="17">
        <v>1.950666666666667</v>
      </c>
      <c r="O89" s="7"/>
      <c r="P89" s="2">
        <v>3.0471021</v>
      </c>
      <c r="Q89" s="2">
        <v>3.0471021</v>
      </c>
      <c r="R89" s="2">
        <v>3.0471021</v>
      </c>
      <c r="S89" s="2">
        <v>3.0471021</v>
      </c>
      <c r="T89" s="2">
        <v>3.0300314999999998</v>
      </c>
      <c r="U89" s="2">
        <v>3.0101157999999999</v>
      </c>
      <c r="V89" s="2">
        <v>2.9930452000000001</v>
      </c>
      <c r="W89" s="2">
        <v>2.9731294999999998</v>
      </c>
      <c r="X89" s="2">
        <v>2.9560588999999999</v>
      </c>
      <c r="Y89" s="2">
        <v>2.9361432000000001</v>
      </c>
      <c r="Z89" s="2">
        <v>2.9190726000000002</v>
      </c>
      <c r="AA89" s="2">
        <v>2.8991568999999995</v>
      </c>
      <c r="AB89" s="2">
        <v>2.8820862999999997</v>
      </c>
      <c r="AC89" s="2">
        <v>2.8621705999999998</v>
      </c>
      <c r="AD89" s="2">
        <v>2.8451</v>
      </c>
      <c r="AE89" s="2">
        <v>2.8251843000000001</v>
      </c>
      <c r="AF89" s="2">
        <v>3.3419853345999999</v>
      </c>
      <c r="AG89" s="2">
        <v>2.9412786054999995</v>
      </c>
      <c r="AH89" s="2">
        <v>2.9551427778000003</v>
      </c>
      <c r="AI89" s="2">
        <v>2.9012594288999995</v>
      </c>
      <c r="AJ89" s="2">
        <v>2.8446903055999999</v>
      </c>
      <c r="AK89" s="2">
        <v>2.7912422569999999</v>
      </c>
      <c r="AL89" s="2">
        <v>2.7743594335999999</v>
      </c>
      <c r="AM89" s="2">
        <v>2.8664012636999998</v>
      </c>
      <c r="AN89" s="2">
        <v>2.5708807267</v>
      </c>
      <c r="AO89" s="2">
        <v>2.6213158143999995</v>
      </c>
      <c r="AP89" s="2">
        <v>2.6769090683999996</v>
      </c>
      <c r="AQ89" s="2">
        <v>2.5248441636000001</v>
      </c>
      <c r="AR89" s="2">
        <v>3.0794594222999998</v>
      </c>
      <c r="AS89" s="2">
        <v>2.6796801957999996</v>
      </c>
      <c r="AT89" s="2">
        <v>2.5341163444999997</v>
      </c>
      <c r="AU89" s="2">
        <v>2.8437286617999997</v>
      </c>
      <c r="AV89" s="2">
        <v>2.6657448960000001</v>
      </c>
      <c r="AW89" s="2">
        <v>3.1121154800999999</v>
      </c>
      <c r="AX89" s="2">
        <v>2.6763144424999998</v>
      </c>
      <c r="AY89" s="2">
        <v>2.6598640742999997</v>
      </c>
      <c r="AZ89" s="2">
        <v>2.7677132800000002</v>
      </c>
      <c r="BA89" s="2">
        <v>2.7160348835999994</v>
      </c>
      <c r="BB89" s="2">
        <v>2.7318365689999995</v>
      </c>
      <c r="BC89" s="2">
        <v>2.9351246542</v>
      </c>
      <c r="BD89" s="2">
        <v>2.880322338</v>
      </c>
      <c r="BE89" s="2">
        <v>2.6233358353999998</v>
      </c>
      <c r="BF89" s="2">
        <v>2.8357396210000005</v>
      </c>
      <c r="BG89" s="2">
        <v>2.8262569027</v>
      </c>
      <c r="BH89" s="2">
        <v>2.7429040080000004</v>
      </c>
      <c r="BI89" s="2">
        <v>3.0334683807999996</v>
      </c>
      <c r="BJ89" s="2">
        <v>3.3675741640000001</v>
      </c>
      <c r="BN89" s="2">
        <v>0.64519126449715525</v>
      </c>
      <c r="BO89" s="2">
        <v>0.51157033637500837</v>
      </c>
      <c r="BP89" s="2">
        <v>0.40645100855368993</v>
      </c>
      <c r="BQ89" s="2">
        <v>0.36387635439579213</v>
      </c>
      <c r="BR89" s="2">
        <v>0.37439561517398617</v>
      </c>
      <c r="BS89" s="2">
        <v>0.40749348715504297</v>
      </c>
      <c r="BT89" s="2">
        <v>0.45211270479907884</v>
      </c>
      <c r="BU89" s="2">
        <v>0.51082573636918005</v>
      </c>
      <c r="BV89" s="2">
        <v>0.57538339839402641</v>
      </c>
      <c r="BW89" s="2">
        <v>0.57441850502701164</v>
      </c>
      <c r="BX89" s="2">
        <v>0.50820484821223078</v>
      </c>
      <c r="BY89" s="2">
        <v>0.44755641757810566</v>
      </c>
      <c r="BZ89" s="2">
        <v>0.40127423121301897</v>
      </c>
      <c r="CA89" s="2">
        <v>0.36623334605506397</v>
      </c>
      <c r="CB89" s="2">
        <v>0.34553684905846105</v>
      </c>
      <c r="CC89" s="2">
        <v>0.33038317300129821</v>
      </c>
      <c r="CD89" s="2">
        <v>0.32410217185312873</v>
      </c>
      <c r="CE89" s="2">
        <v>0.28716933787114507</v>
      </c>
      <c r="CF89" s="2">
        <v>0.32692442304959102</v>
      </c>
      <c r="CG89" s="2">
        <v>0.33798302473932573</v>
      </c>
      <c r="CH89" s="2">
        <v>0.33463731307126332</v>
      </c>
      <c r="CI89" s="2">
        <v>0.33443799454874024</v>
      </c>
      <c r="CJ89" s="2">
        <v>0.36370226942623773</v>
      </c>
      <c r="CK89" s="2">
        <v>0.33987801836442411</v>
      </c>
      <c r="CL89" s="2">
        <v>0.32231377176994946</v>
      </c>
      <c r="CM89" s="2">
        <v>0.33801555677037048</v>
      </c>
      <c r="CN89" s="2">
        <v>0.3485836613529657</v>
      </c>
      <c r="CO89" s="2">
        <v>0.35178482920545651</v>
      </c>
      <c r="CP89" s="2">
        <v>0.42480956526882852</v>
      </c>
      <c r="CQ89" s="2">
        <v>0.25946234505974963</v>
      </c>
      <c r="CR89" s="2">
        <v>0.28487621114804784</v>
      </c>
      <c r="CS89" s="2">
        <v>0.28586492549659448</v>
      </c>
      <c r="CT89" s="2">
        <v>0.28502567236529963</v>
      </c>
      <c r="CU89" s="2">
        <v>0.37954523539357787</v>
      </c>
      <c r="CV89" s="2">
        <v>0.31451182167289921</v>
      </c>
      <c r="CW89" s="2">
        <v>0.33495453413107745</v>
      </c>
      <c r="CX89" s="2">
        <v>0.31531461568652008</v>
      </c>
      <c r="CY89" s="2">
        <v>0.31241894081813298</v>
      </c>
      <c r="CZ89" s="2">
        <v>0.33964032529786203</v>
      </c>
      <c r="DA89" s="2">
        <v>0.33552018273514439</v>
      </c>
      <c r="DB89" s="2">
        <v>0.34023644510747597</v>
      </c>
      <c r="DC89" s="2">
        <v>0.32463708406515879</v>
      </c>
      <c r="DD89" s="2">
        <v>0.3317059583838895</v>
      </c>
      <c r="DE89" s="2">
        <v>0.34362187534195698</v>
      </c>
      <c r="DF89" s="2">
        <v>0.34131244047962295</v>
      </c>
      <c r="DG89" s="2">
        <v>0.37469467317553551</v>
      </c>
      <c r="DH89" s="2">
        <v>0.41514553887204814</v>
      </c>
    </row>
    <row r="90" spans="1:112" x14ac:dyDescent="0.2">
      <c r="A90" s="169" t="s">
        <v>36</v>
      </c>
      <c r="B90" s="3" t="s">
        <v>176</v>
      </c>
      <c r="C90" s="2">
        <v>76.545544000000007</v>
      </c>
      <c r="D90" s="2">
        <v>-63.464471000000003</v>
      </c>
      <c r="E90" s="174">
        <v>1036.0789</v>
      </c>
      <c r="F90" s="2">
        <v>1.52484</v>
      </c>
      <c r="H90" s="144">
        <f t="shared" si="1"/>
        <v>1.1339055224999998E-2</v>
      </c>
      <c r="I90" s="174" t="s">
        <v>334</v>
      </c>
      <c r="J90" s="174" t="s">
        <v>275</v>
      </c>
      <c r="K90" s="190">
        <v>0.65139999999999998</v>
      </c>
      <c r="L90" s="235">
        <v>0.106485</v>
      </c>
      <c r="M90" s="189">
        <v>5.2743500841009854E-3</v>
      </c>
      <c r="N90" s="17">
        <v>0.52366666666666661</v>
      </c>
      <c r="O90" s="7"/>
      <c r="P90" s="2">
        <v>0.53409653940000001</v>
      </c>
      <c r="Q90" s="2">
        <v>0.53409653940000001</v>
      </c>
      <c r="R90" s="2">
        <v>0.70005502019999988</v>
      </c>
      <c r="S90" s="2">
        <v>0.73693468259999995</v>
      </c>
      <c r="T90" s="2">
        <v>0.77447291039999988</v>
      </c>
      <c r="U90" s="2">
        <v>0.76393586399999991</v>
      </c>
      <c r="V90" s="2">
        <v>0.75339881759999994</v>
      </c>
      <c r="W90" s="2">
        <v>0.74286177119999985</v>
      </c>
      <c r="X90" s="2">
        <v>0.73232472479999999</v>
      </c>
      <c r="Y90" s="2">
        <v>0.72178767840000002</v>
      </c>
      <c r="Z90" s="2">
        <v>0.71125063200000005</v>
      </c>
      <c r="AA90" s="2">
        <v>0.70071358559999997</v>
      </c>
      <c r="AB90" s="2">
        <v>0.69017653919999999</v>
      </c>
      <c r="AC90" s="2">
        <v>0.67963949280000002</v>
      </c>
      <c r="AD90" s="2">
        <v>0.66910244639999994</v>
      </c>
      <c r="AE90" s="2">
        <v>0.65856539999999997</v>
      </c>
      <c r="AF90" s="2">
        <v>0.68918120000000005</v>
      </c>
      <c r="AG90" s="2">
        <v>0.7189658136</v>
      </c>
      <c r="AH90" s="2">
        <v>0.71670285</v>
      </c>
      <c r="AI90" s="2">
        <v>0.71431090919999995</v>
      </c>
      <c r="AJ90" s="2">
        <v>0.71166752799999988</v>
      </c>
      <c r="AK90" s="2">
        <v>0.64874228799999989</v>
      </c>
      <c r="AL90" s="2">
        <v>0.70803597299999999</v>
      </c>
      <c r="AM90" s="2">
        <v>0.67446346839999993</v>
      </c>
      <c r="AN90" s="2">
        <v>0.64208628280000002</v>
      </c>
      <c r="AO90" s="2">
        <v>0.62026308000000008</v>
      </c>
      <c r="AP90" s="2">
        <v>0.59936291099999994</v>
      </c>
      <c r="AQ90" s="2">
        <v>0.69810147159999991</v>
      </c>
      <c r="AR90" s="2">
        <v>0.6622679575999999</v>
      </c>
      <c r="AS90" s="2">
        <v>0.62767926899999993</v>
      </c>
      <c r="AT90" s="2">
        <v>0.6432444719999999</v>
      </c>
      <c r="AU90" s="2">
        <v>0.65819345060000001</v>
      </c>
      <c r="AV90" s="2">
        <v>0.67306165559999998</v>
      </c>
      <c r="AW90" s="2">
        <v>0.69311044480000006</v>
      </c>
      <c r="AX90" s="2">
        <v>0.60606256000000003</v>
      </c>
      <c r="AY90" s="2">
        <v>0.59953813759999997</v>
      </c>
      <c r="AZ90" s="2">
        <v>0.59724260399999995</v>
      </c>
      <c r="BA90" s="2">
        <v>0.58429668040000005</v>
      </c>
      <c r="BB90" s="2">
        <v>0.552791068</v>
      </c>
      <c r="BC90" s="2">
        <v>0.60677128319999996</v>
      </c>
      <c r="BD90" s="2">
        <v>0.54289043939999992</v>
      </c>
      <c r="BE90" s="2">
        <v>0.48065763759999997</v>
      </c>
      <c r="BF90" s="2">
        <v>0.58495264019999993</v>
      </c>
      <c r="BG90" s="2">
        <v>0.56667956740000003</v>
      </c>
      <c r="BH90" s="2">
        <v>0.56489733699999989</v>
      </c>
      <c r="BI90" s="2">
        <v>0.621227152</v>
      </c>
      <c r="BJ90" s="2">
        <v>0.62502090560000001</v>
      </c>
      <c r="BN90" s="2">
        <v>0.148589732276866</v>
      </c>
      <c r="BO90" s="2">
        <v>0.13937617231136878</v>
      </c>
      <c r="BP90" s="2">
        <v>0.18915379533745458</v>
      </c>
      <c r="BQ90" s="2">
        <v>0.19641315442264656</v>
      </c>
      <c r="BR90" s="2">
        <v>0.19983059824498742</v>
      </c>
      <c r="BS90" s="2">
        <v>0.19944844857122476</v>
      </c>
      <c r="BT90" s="2">
        <v>0.2030149596179798</v>
      </c>
      <c r="BU90" s="2">
        <v>0.20987312189537383</v>
      </c>
      <c r="BV90" s="2">
        <v>0.21936559174942205</v>
      </c>
      <c r="BW90" s="2">
        <v>0.2308344582117533</v>
      </c>
      <c r="BX90" s="2">
        <v>0.22913693659940385</v>
      </c>
      <c r="BY90" s="2">
        <v>0.21427261287122218</v>
      </c>
      <c r="BZ90" s="2">
        <v>0.20138407901119515</v>
      </c>
      <c r="CA90" s="2">
        <v>0.19112930968491204</v>
      </c>
      <c r="CB90" s="2">
        <v>0.18416597394706388</v>
      </c>
      <c r="CC90" s="2">
        <v>0.16733235661848392</v>
      </c>
      <c r="CD90" s="2">
        <v>0.1735548011414812</v>
      </c>
      <c r="CE90" s="2">
        <v>0.17573962136940863</v>
      </c>
      <c r="CF90" s="2">
        <v>0.17725610900548816</v>
      </c>
      <c r="CG90" s="2">
        <v>0.17617794221695099</v>
      </c>
      <c r="CH90" s="2">
        <v>0.16754202831472134</v>
      </c>
      <c r="CI90" s="2">
        <v>0.16968856829640255</v>
      </c>
      <c r="CJ90" s="2">
        <v>0.16635124070250601</v>
      </c>
      <c r="CK90" s="2">
        <v>0.16272301448081555</v>
      </c>
      <c r="CL90" s="2">
        <v>0.16337982343975632</v>
      </c>
      <c r="CM90" s="2">
        <v>0.16089727010731814</v>
      </c>
      <c r="CN90" s="2">
        <v>0.15215757674200966</v>
      </c>
      <c r="CO90" s="2">
        <v>0.17246518817560033</v>
      </c>
      <c r="CP90" s="2">
        <v>0.16762804143589119</v>
      </c>
      <c r="CQ90" s="2">
        <v>0.164061619223628</v>
      </c>
      <c r="CR90" s="2">
        <v>0.16741175000534092</v>
      </c>
      <c r="CS90" s="2">
        <v>0.16899402390088758</v>
      </c>
      <c r="CT90" s="2">
        <v>0.17216793241890654</v>
      </c>
      <c r="CU90" s="2">
        <v>0.16664163696824263</v>
      </c>
      <c r="CV90" s="2">
        <v>0.1497785071739457</v>
      </c>
      <c r="CW90" s="2">
        <v>0.14743620724704615</v>
      </c>
      <c r="CX90" s="2">
        <v>0.145855397418239</v>
      </c>
      <c r="CY90" s="2">
        <v>0.14655507683382024</v>
      </c>
      <c r="CZ90" s="2">
        <v>0.13679694576204576</v>
      </c>
      <c r="DA90" s="2">
        <v>0.16513641755262154</v>
      </c>
      <c r="DB90" s="2">
        <v>0.15479637876220806</v>
      </c>
      <c r="DC90" s="2">
        <v>0.13435742550949042</v>
      </c>
      <c r="DD90" s="2">
        <v>0.13599389008567245</v>
      </c>
      <c r="DE90" s="2">
        <v>0.12973243653502445</v>
      </c>
      <c r="DF90" s="2">
        <v>0.12980043138351893</v>
      </c>
      <c r="DG90" s="2">
        <v>0.1390573895731394</v>
      </c>
      <c r="DH90" s="2">
        <v>0.13683702082632268</v>
      </c>
    </row>
    <row r="91" spans="1:112" x14ac:dyDescent="0.2">
      <c r="A91" s="169" t="s">
        <v>60</v>
      </c>
      <c r="B91" s="3" t="s">
        <v>176</v>
      </c>
      <c r="C91" s="2">
        <v>76.545762999999994</v>
      </c>
      <c r="D91" s="2">
        <v>-61.055137999999999</v>
      </c>
      <c r="E91" s="174">
        <v>2582.8652999999999</v>
      </c>
      <c r="F91" s="2">
        <v>8.0511400000000002</v>
      </c>
      <c r="H91" s="144">
        <f t="shared" si="1"/>
        <v>9.5402688804900014E-3</v>
      </c>
      <c r="I91" s="174" t="s">
        <v>334</v>
      </c>
      <c r="J91" s="174" t="s">
        <v>275</v>
      </c>
      <c r="K91" s="190">
        <v>2.2018</v>
      </c>
      <c r="L91" s="235">
        <v>9.7674300000000006E-2</v>
      </c>
      <c r="M91" s="189">
        <v>1.3408664288000324E-2</v>
      </c>
      <c r="N91" s="17">
        <v>0.96566666666666678</v>
      </c>
      <c r="O91" s="7"/>
      <c r="P91" s="2">
        <v>2.4608769987999999</v>
      </c>
      <c r="Q91" s="2">
        <v>2.4608769987999999</v>
      </c>
      <c r="R91" s="2">
        <v>2.4608769987999999</v>
      </c>
      <c r="S91" s="2">
        <v>2.4608769987999999</v>
      </c>
      <c r="T91" s="2">
        <v>2.4342968691999998</v>
      </c>
      <c r="U91" s="2">
        <v>2.4077167395999997</v>
      </c>
      <c r="V91" s="2">
        <v>2.38113661</v>
      </c>
      <c r="W91" s="2">
        <v>2.3545564803999999</v>
      </c>
      <c r="X91" s="2">
        <v>2.3279763507999998</v>
      </c>
      <c r="Y91" s="2">
        <v>2.3013962211999996</v>
      </c>
      <c r="Z91" s="2">
        <v>2.2748160915999995</v>
      </c>
      <c r="AA91" s="2">
        <v>2.2482359619999999</v>
      </c>
      <c r="AB91" s="2">
        <v>2.2216558323999998</v>
      </c>
      <c r="AC91" s="2">
        <v>2.1950757028000001</v>
      </c>
      <c r="AD91" s="2">
        <v>2.1684955732</v>
      </c>
      <c r="AE91" s="2">
        <v>2.2150107999999999</v>
      </c>
      <c r="AF91" s="2">
        <v>2.1797819999999999</v>
      </c>
      <c r="AG91" s="2">
        <v>2.144817416</v>
      </c>
      <c r="AH91" s="2">
        <v>2.1666922990000002</v>
      </c>
      <c r="AI91" s="2">
        <v>2.1470544448000002</v>
      </c>
      <c r="AJ91" s="2">
        <v>2.1296470140000001</v>
      </c>
      <c r="AK91" s="2">
        <v>2.1701116944000001</v>
      </c>
      <c r="AL91" s="2">
        <v>2.1375734939999997</v>
      </c>
      <c r="AM91" s="2">
        <v>2.09259072</v>
      </c>
      <c r="AN91" s="2">
        <v>1.968144984</v>
      </c>
      <c r="AO91" s="2">
        <v>1.9704062326</v>
      </c>
      <c r="AP91" s="2">
        <v>1.9745742399999999</v>
      </c>
      <c r="AQ91" s="2">
        <v>1.9393058075999998</v>
      </c>
      <c r="AR91" s="2">
        <v>2.0151402032000001</v>
      </c>
      <c r="AS91" s="2">
        <v>2.0920953149999999</v>
      </c>
      <c r="AT91" s="2">
        <v>2.1353342633999999</v>
      </c>
      <c r="AU91" s="2">
        <v>2.1778334070000001</v>
      </c>
      <c r="AV91" s="2">
        <v>2.2240381800000004</v>
      </c>
      <c r="AW91" s="2">
        <v>2.0999006959999997</v>
      </c>
      <c r="AX91" s="2">
        <v>1.9791936163999999</v>
      </c>
      <c r="AY91" s="2">
        <v>2.0114301701999997</v>
      </c>
      <c r="AZ91" s="2">
        <v>2.0447874401999999</v>
      </c>
      <c r="BA91" s="2">
        <v>2.1163063078</v>
      </c>
      <c r="BB91" s="2">
        <v>2.0907940512000001</v>
      </c>
      <c r="BC91" s="2">
        <v>2.3312438219999998</v>
      </c>
      <c r="BD91" s="2">
        <v>2.3265804096</v>
      </c>
      <c r="BE91" s="2">
        <v>2.1372212059999995</v>
      </c>
      <c r="BF91" s="2">
        <v>2.1504650330000001</v>
      </c>
      <c r="BG91" s="2">
        <v>2.1826707615999998</v>
      </c>
      <c r="BH91" s="2">
        <v>2.2487996228</v>
      </c>
      <c r="BI91" s="2">
        <v>2.2693512239999998</v>
      </c>
      <c r="BJ91" s="2">
        <v>2.3517007457999997</v>
      </c>
      <c r="BN91" s="2">
        <v>0.48760881469884476</v>
      </c>
      <c r="BO91" s="2">
        <v>0.37914082734045362</v>
      </c>
      <c r="BP91" s="2">
        <v>0.29286604401630051</v>
      </c>
      <c r="BQ91" s="2">
        <v>0.25529986487727946</v>
      </c>
      <c r="BR91" s="2">
        <v>0.26295248659545595</v>
      </c>
      <c r="BS91" s="2">
        <v>0.29050366381582049</v>
      </c>
      <c r="BT91" s="2">
        <v>0.32913505114585251</v>
      </c>
      <c r="BU91" s="2">
        <v>0.3766389820208052</v>
      </c>
      <c r="BV91" s="2">
        <v>0.42858648395010007</v>
      </c>
      <c r="BW91" s="2">
        <v>0.42740871432531091</v>
      </c>
      <c r="BX91" s="2">
        <v>0.3731033486651345</v>
      </c>
      <c r="BY91" s="2">
        <v>0.32323716475338315</v>
      </c>
      <c r="BZ91" s="2">
        <v>0.28223786874886059</v>
      </c>
      <c r="CA91" s="2">
        <v>0.2523133285651607</v>
      </c>
      <c r="CB91" s="2">
        <v>0.20916490577564262</v>
      </c>
      <c r="CC91" s="2">
        <v>0.23773143777928543</v>
      </c>
      <c r="CD91" s="2">
        <v>0.24632051777284381</v>
      </c>
      <c r="CE91" s="2">
        <v>0.24387334024897711</v>
      </c>
      <c r="CF91" s="2">
        <v>0.22455697161260751</v>
      </c>
      <c r="CG91" s="2">
        <v>0.2337012132674105</v>
      </c>
      <c r="CH91" s="2">
        <v>0.24067084671811304</v>
      </c>
      <c r="CI91" s="2">
        <v>0.26094681312575457</v>
      </c>
      <c r="CJ91" s="2">
        <v>0.2563661932136162</v>
      </c>
      <c r="CK91" s="2">
        <v>0.18595674107921079</v>
      </c>
      <c r="CL91" s="2">
        <v>0.18829224555760352</v>
      </c>
      <c r="CM91" s="2">
        <v>0.20025401693293945</v>
      </c>
      <c r="CN91" s="2">
        <v>0.26205901454394021</v>
      </c>
      <c r="CO91" s="2">
        <v>0.25526317210750399</v>
      </c>
      <c r="CP91" s="2">
        <v>0.26575039280547219</v>
      </c>
      <c r="CQ91" s="2">
        <v>0.15450008964575018</v>
      </c>
      <c r="CR91" s="2">
        <v>0.17410489580593064</v>
      </c>
      <c r="CS91" s="2">
        <v>0.17551005696586688</v>
      </c>
      <c r="CT91" s="2">
        <v>0.17716687460719921</v>
      </c>
      <c r="CU91" s="2">
        <v>0.18689539561087803</v>
      </c>
      <c r="CV91" s="2">
        <v>0.15930552013659205</v>
      </c>
      <c r="CW91" s="2">
        <v>0.16036894582145789</v>
      </c>
      <c r="CX91" s="2">
        <v>0.18076486489338373</v>
      </c>
      <c r="CY91" s="2">
        <v>0.18144913220756517</v>
      </c>
      <c r="CZ91" s="2">
        <v>0.18556518940235345</v>
      </c>
      <c r="DA91" s="2">
        <v>0.20712653476154175</v>
      </c>
      <c r="DB91" s="2">
        <v>0.20433128056091049</v>
      </c>
      <c r="DC91" s="2">
        <v>0.20655979349589154</v>
      </c>
      <c r="DD91" s="2">
        <v>0.18772728071985456</v>
      </c>
      <c r="DE91" s="2">
        <v>0.19976497936646831</v>
      </c>
      <c r="DF91" s="2">
        <v>0.20569819622245172</v>
      </c>
      <c r="DG91" s="2">
        <v>0.20821000222838254</v>
      </c>
      <c r="DH91" s="2">
        <v>0.20490663280937882</v>
      </c>
    </row>
    <row r="92" spans="1:112" x14ac:dyDescent="0.2">
      <c r="A92" s="169" t="s">
        <v>129</v>
      </c>
      <c r="B92" s="3" t="s">
        <v>176</v>
      </c>
      <c r="C92" s="2">
        <v>76.547043000000002</v>
      </c>
      <c r="D92" s="2">
        <v>-62.46698</v>
      </c>
      <c r="E92" s="174">
        <v>3518.9304000000002</v>
      </c>
      <c r="F92" s="2">
        <v>7.5401999999999996</v>
      </c>
      <c r="H92" s="144">
        <f t="shared" si="1"/>
        <v>2.0978046243999997E-2</v>
      </c>
      <c r="I92" s="174" t="s">
        <v>334</v>
      </c>
      <c r="J92" s="174" t="s">
        <v>275</v>
      </c>
      <c r="K92" s="190">
        <v>3.3637999999999999</v>
      </c>
      <c r="L92" s="235">
        <v>0.14483799999999999</v>
      </c>
      <c r="M92" s="189">
        <v>1.932733856820381E-2</v>
      </c>
      <c r="N92" s="17">
        <v>1.815333333333333</v>
      </c>
      <c r="O92" s="7"/>
      <c r="P92" s="2">
        <v>3.3637999999999999</v>
      </c>
      <c r="Q92" s="2">
        <v>3.3637999999999999</v>
      </c>
      <c r="R92" s="2">
        <v>3.3637999999999999</v>
      </c>
      <c r="S92" s="2">
        <v>3.3637999999999999</v>
      </c>
      <c r="T92" s="2">
        <v>3.3637999999999999</v>
      </c>
      <c r="U92" s="2">
        <v>3.3637999999999999</v>
      </c>
      <c r="V92" s="2">
        <v>3.3637999999999999</v>
      </c>
      <c r="W92" s="2">
        <v>3.3637999999999999</v>
      </c>
      <c r="X92" s="2">
        <v>3.3637999999999999</v>
      </c>
      <c r="Y92" s="2">
        <v>3.3637999999999999</v>
      </c>
      <c r="Z92" s="2">
        <v>3.3637999999999999</v>
      </c>
      <c r="AA92" s="2">
        <v>3.3637999999999999</v>
      </c>
      <c r="AB92" s="2">
        <v>3.3637999999999999</v>
      </c>
      <c r="AC92" s="2">
        <v>3.3637999999999999</v>
      </c>
      <c r="AD92" s="2">
        <v>3.3637999999999999</v>
      </c>
      <c r="AE92" s="2">
        <v>3.3637999999999999</v>
      </c>
      <c r="AF92" s="2">
        <v>3.2998878</v>
      </c>
      <c r="AG92" s="2">
        <v>3.2326117999999999</v>
      </c>
      <c r="AH92" s="2">
        <v>3.1686995999999996</v>
      </c>
      <c r="AI92" s="2">
        <v>3.1047874000000002</v>
      </c>
      <c r="AJ92" s="2">
        <v>3.0408751999999999</v>
      </c>
      <c r="AK92" s="2">
        <v>3.0610580000000001</v>
      </c>
      <c r="AL92" s="2">
        <v>3.0075903990000001</v>
      </c>
      <c r="AM92" s="2">
        <v>2.9269399302000001</v>
      </c>
      <c r="AN92" s="2">
        <v>2.8496498976</v>
      </c>
      <c r="AO92" s="2">
        <v>2.9134981853999999</v>
      </c>
      <c r="AP92" s="2">
        <v>2.9773464731999999</v>
      </c>
      <c r="AQ92" s="2">
        <v>2.7790807373999997</v>
      </c>
      <c r="AR92" s="2">
        <v>2.9202190578000002</v>
      </c>
      <c r="AS92" s="2">
        <v>3.0579969420000004</v>
      </c>
      <c r="AT92" s="2">
        <v>2.9504629836</v>
      </c>
      <c r="AU92" s="2">
        <v>2.8429290252000001</v>
      </c>
      <c r="AV92" s="2">
        <v>2.9642949291999998</v>
      </c>
      <c r="AW92" s="2">
        <v>2.9877944359999997</v>
      </c>
      <c r="AX92" s="2">
        <v>2.8572386303999999</v>
      </c>
      <c r="AY92" s="2">
        <v>2.6370644651999999</v>
      </c>
      <c r="AZ92" s="2">
        <v>2.6336401167999997</v>
      </c>
      <c r="BA92" s="2">
        <v>2.5544024439999999</v>
      </c>
      <c r="BB92" s="2">
        <v>2.2603390480000001</v>
      </c>
      <c r="BC92" s="2">
        <v>2.4259321944000001</v>
      </c>
      <c r="BD92" s="2">
        <v>2.3252704793999999</v>
      </c>
      <c r="BE92" s="2">
        <v>2.1260023312</v>
      </c>
      <c r="BF92" s="2">
        <v>2.1733242696000001</v>
      </c>
      <c r="BG92" s="2">
        <v>2.1382465632000001</v>
      </c>
      <c r="BH92" s="2">
        <v>2.0748860264000002</v>
      </c>
      <c r="BI92" s="2">
        <v>2.0977665939999999</v>
      </c>
      <c r="BJ92" s="2">
        <v>2.1282426219999997</v>
      </c>
      <c r="BN92" s="2">
        <v>3.5082158958447671</v>
      </c>
      <c r="BO92" s="2">
        <v>3.4443038352574966</v>
      </c>
      <c r="BP92" s="2">
        <v>3.1281074128514534</v>
      </c>
      <c r="BQ92" s="2">
        <v>2.8253663292361892</v>
      </c>
      <c r="BR92" s="2">
        <v>2.5394444074314073</v>
      </c>
      <c r="BS92" s="2">
        <v>2.2669779051837038</v>
      </c>
      <c r="BT92" s="2">
        <v>2.0046031141811387</v>
      </c>
      <c r="BU92" s="2">
        <v>1.7590476937493102</v>
      </c>
      <c r="BV92" s="2">
        <v>1.5235842540151496</v>
      </c>
      <c r="BW92" s="2">
        <v>1.2982130833197798</v>
      </c>
      <c r="BX92" s="2">
        <v>1.0862984049605411</v>
      </c>
      <c r="BY92" s="2">
        <v>0.8878410677079609</v>
      </c>
      <c r="BZ92" s="2">
        <v>0.69947932100254573</v>
      </c>
      <c r="CA92" s="2">
        <v>0.52458179259559556</v>
      </c>
      <c r="CB92" s="2">
        <v>0.3766151949179436</v>
      </c>
      <c r="CC92" s="2">
        <v>0.30266037517286015</v>
      </c>
      <c r="CD92" s="2">
        <v>0.3234383685546367</v>
      </c>
      <c r="CE92" s="2">
        <v>0.37097528081623649</v>
      </c>
      <c r="CF92" s="2">
        <v>0.36822774517273638</v>
      </c>
      <c r="CG92" s="2">
        <v>0.31504795344798009</v>
      </c>
      <c r="CH92" s="2">
        <v>0.30893781730029124</v>
      </c>
      <c r="CI92" s="2">
        <v>0.29635971835347341</v>
      </c>
      <c r="CJ92" s="2">
        <v>0.36107026847426504</v>
      </c>
      <c r="CK92" s="2">
        <v>0.37104090716038157</v>
      </c>
      <c r="CL92" s="2">
        <v>0.24681221503394535</v>
      </c>
      <c r="CM92" s="2">
        <v>0.27641707897419254</v>
      </c>
      <c r="CN92" s="2">
        <v>0.31946222856117235</v>
      </c>
      <c r="CO92" s="2">
        <v>0.21022067725763061</v>
      </c>
      <c r="CP92" s="2">
        <v>0.24984877870070321</v>
      </c>
      <c r="CQ92" s="2">
        <v>0.2792752412428966</v>
      </c>
      <c r="CR92" s="2">
        <v>0.29479690851521234</v>
      </c>
      <c r="CS92" s="2">
        <v>0.31368290369937446</v>
      </c>
      <c r="CT92" s="2">
        <v>0.34219833785506654</v>
      </c>
      <c r="CU92" s="2">
        <v>0.3566316168201914</v>
      </c>
      <c r="CV92" s="2">
        <v>0.31728363414613503</v>
      </c>
      <c r="CW92" s="2">
        <v>0.23419010127101214</v>
      </c>
      <c r="CX92" s="2">
        <v>0.23154858990131721</v>
      </c>
      <c r="CY92" s="2">
        <v>0.23455443216550381</v>
      </c>
      <c r="CZ92" s="2">
        <v>0.21809552062837556</v>
      </c>
      <c r="DA92" s="2">
        <v>0.24075644226305762</v>
      </c>
      <c r="DB92" s="2">
        <v>0.24813823610693836</v>
      </c>
      <c r="DC92" s="2">
        <v>0.23827131055288125</v>
      </c>
      <c r="DD92" s="2">
        <v>0.2388308413561733</v>
      </c>
      <c r="DE92" s="2">
        <v>0.22293841567626443</v>
      </c>
      <c r="DF92" s="2">
        <v>0.21125402956532069</v>
      </c>
      <c r="DG92" s="2">
        <v>0.20945099544533125</v>
      </c>
      <c r="DH92" s="2">
        <v>0.21594628076202596</v>
      </c>
    </row>
    <row r="93" spans="1:112" x14ac:dyDescent="0.2">
      <c r="A93" s="169" t="s">
        <v>130</v>
      </c>
      <c r="B93" s="3" t="s">
        <v>176</v>
      </c>
      <c r="C93" s="2">
        <v>76.575682</v>
      </c>
      <c r="D93" s="2">
        <v>-61.599817000000002</v>
      </c>
      <c r="E93" s="174">
        <v>1183.1755000000001</v>
      </c>
      <c r="F93" s="2">
        <v>2.2531400000000001</v>
      </c>
      <c r="H93" s="144">
        <f t="shared" si="1"/>
        <v>4.2810092835999998E-4</v>
      </c>
      <c r="I93" s="174" t="s">
        <v>334</v>
      </c>
      <c r="J93" s="174" t="s">
        <v>275</v>
      </c>
      <c r="K93" s="190">
        <v>1.0896999999999999</v>
      </c>
      <c r="L93" s="235">
        <v>2.06906E-2</v>
      </c>
      <c r="M93" s="189">
        <v>8.6611007276883329E-3</v>
      </c>
      <c r="N93" s="17">
        <v>0.752</v>
      </c>
      <c r="O93" s="7"/>
      <c r="P93" s="2">
        <v>1.1922048098999998</v>
      </c>
      <c r="Q93" s="2">
        <v>1.1922048098999998</v>
      </c>
      <c r="R93" s="2">
        <v>1.1922048098999998</v>
      </c>
      <c r="S93" s="2">
        <v>1.1922048098999998</v>
      </c>
      <c r="T93" s="2">
        <v>1.1864675393999999</v>
      </c>
      <c r="U93" s="2">
        <v>1.1795828147999998</v>
      </c>
      <c r="V93" s="2">
        <v>1.1738455442999998</v>
      </c>
      <c r="W93" s="2">
        <v>1.1681082737999999</v>
      </c>
      <c r="X93" s="2">
        <v>1.1623710032999996</v>
      </c>
      <c r="Y93" s="2">
        <v>1.1566337327999998</v>
      </c>
      <c r="Z93" s="2">
        <v>1.1497490081999999</v>
      </c>
      <c r="AA93" s="2">
        <v>1.1440117376999999</v>
      </c>
      <c r="AB93" s="2">
        <v>1.1382744671999998</v>
      </c>
      <c r="AC93" s="2">
        <v>1.1325371966999997</v>
      </c>
      <c r="AD93" s="2">
        <v>1.1256524720999999</v>
      </c>
      <c r="AE93" s="2">
        <v>1.1199152015999998</v>
      </c>
      <c r="AF93" s="2">
        <v>1.1353715064000001</v>
      </c>
      <c r="AG93" s="2">
        <v>1.15039629</v>
      </c>
      <c r="AH93" s="2">
        <v>1.4031304109999996</v>
      </c>
      <c r="AI93" s="2">
        <v>1.2501975541999999</v>
      </c>
      <c r="AJ93" s="2">
        <v>1.0995072999999997</v>
      </c>
      <c r="AK93" s="2">
        <v>1.3359721999999998</v>
      </c>
      <c r="AL93" s="2">
        <v>0.95894471759999989</v>
      </c>
      <c r="AM93" s="2">
        <v>0.99196916580000005</v>
      </c>
      <c r="AN93" s="2">
        <v>1.0242199269999999</v>
      </c>
      <c r="AO93" s="2">
        <v>1.0336839714999999</v>
      </c>
      <c r="AP93" s="2">
        <v>1.0417531999999998</v>
      </c>
      <c r="AQ93" s="2">
        <v>0.94010271489999986</v>
      </c>
      <c r="AR93" s="2">
        <v>1.1429460110999998</v>
      </c>
      <c r="AS93" s="2">
        <v>1.3407559829999998</v>
      </c>
      <c r="AT93" s="2">
        <v>1.5867132597</v>
      </c>
      <c r="AU93" s="2">
        <v>1.8276099695999999</v>
      </c>
      <c r="AV93" s="2">
        <v>2.0667163023999997</v>
      </c>
      <c r="AW93" s="2">
        <v>1.9729944744999999</v>
      </c>
      <c r="AX93" s="2">
        <v>1.8977256263999998</v>
      </c>
      <c r="AY93" s="2">
        <v>1.7381259849999997</v>
      </c>
      <c r="AZ93" s="2">
        <v>1.6444390274999996</v>
      </c>
      <c r="BA93" s="2">
        <v>1.7178902559999996</v>
      </c>
      <c r="BB93" s="2">
        <v>1.6020224549999997</v>
      </c>
      <c r="BC93" s="2">
        <v>1.7658446838999999</v>
      </c>
      <c r="BD93" s="2">
        <v>1.8197281694999996</v>
      </c>
      <c r="BE93" s="2">
        <v>1.9021160276999998</v>
      </c>
      <c r="BF93" s="2">
        <v>1.7897232799999998</v>
      </c>
      <c r="BG93" s="2">
        <v>1.7252609868</v>
      </c>
      <c r="BH93" s="2">
        <v>1.7942651496000002</v>
      </c>
      <c r="BI93" s="2">
        <v>1.7672253337999999</v>
      </c>
      <c r="BJ93" s="2">
        <v>1.7287927044999998</v>
      </c>
      <c r="BN93" s="2">
        <v>0.22681305510909855</v>
      </c>
      <c r="BO93" s="2">
        <v>0.17293115671767612</v>
      </c>
      <c r="BP93" s="2">
        <v>0.13283707387372976</v>
      </c>
      <c r="BQ93" s="2">
        <v>0.1168153486275033</v>
      </c>
      <c r="BR93" s="2">
        <v>0.12128094901020185</v>
      </c>
      <c r="BS93" s="2">
        <v>0.13259432536928911</v>
      </c>
      <c r="BT93" s="2">
        <v>0.15080864724980253</v>
      </c>
      <c r="BU93" s="2">
        <v>0.17361656328569819</v>
      </c>
      <c r="BV93" s="2">
        <v>0.1998726680308017</v>
      </c>
      <c r="BW93" s="2">
        <v>0.22842934591010403</v>
      </c>
      <c r="BX93" s="2">
        <v>0.19963200254304589</v>
      </c>
      <c r="BY93" s="2">
        <v>0.17315605354094807</v>
      </c>
      <c r="BZ93" s="2">
        <v>0.15012697072328546</v>
      </c>
      <c r="CA93" s="2">
        <v>0.13169002739751678</v>
      </c>
      <c r="CB93" s="2">
        <v>0.1201091151505016</v>
      </c>
      <c r="CC93" s="2">
        <v>9.8266699709927408E-2</v>
      </c>
      <c r="CD93" s="2">
        <v>0.10244951692851377</v>
      </c>
      <c r="CE93" s="2">
        <v>0.12453683855841996</v>
      </c>
      <c r="CF93" s="2">
        <v>0.1720207209340314</v>
      </c>
      <c r="CG93" s="2">
        <v>0.17128108893441102</v>
      </c>
      <c r="CH93" s="2">
        <v>8.8137272593126731E-2</v>
      </c>
      <c r="CI93" s="2">
        <v>0.16271797940731664</v>
      </c>
      <c r="CJ93" s="2">
        <v>9.6053617130360189E-2</v>
      </c>
      <c r="CK93" s="2">
        <v>0.10026002806827385</v>
      </c>
      <c r="CL93" s="2">
        <v>9.9171760447400614E-2</v>
      </c>
      <c r="CM93" s="2">
        <v>0.1028188428362261</v>
      </c>
      <c r="CN93" s="2">
        <v>0.24577392750920063</v>
      </c>
      <c r="CO93" s="2">
        <v>0.23346292623632514</v>
      </c>
      <c r="CP93" s="2">
        <v>0.23755322565228126</v>
      </c>
      <c r="CQ93" s="2">
        <v>0.35978880924810985</v>
      </c>
      <c r="CR93" s="2">
        <v>0.36224221267364348</v>
      </c>
      <c r="CS93" s="2">
        <v>0.36359888380420352</v>
      </c>
      <c r="CT93" s="2">
        <v>0.54248881061142584</v>
      </c>
      <c r="CU93" s="2">
        <v>0.53667518659222835</v>
      </c>
      <c r="CV93" s="2">
        <v>9.6742717970057679E-2</v>
      </c>
      <c r="CW93" s="2">
        <v>9.6901908326563202E-2</v>
      </c>
      <c r="CX93" s="2">
        <v>9.8283966302888479E-2</v>
      </c>
      <c r="CY93" s="2">
        <v>0.11352374113362193</v>
      </c>
      <c r="CZ93" s="2">
        <v>0.10318270557784488</v>
      </c>
      <c r="DA93" s="2">
        <v>0.1098623772625613</v>
      </c>
      <c r="DB93" s="2">
        <v>0.12687934668422268</v>
      </c>
      <c r="DC93" s="2">
        <v>0.12767674039383151</v>
      </c>
      <c r="DD93" s="2">
        <v>0.11092496066964472</v>
      </c>
      <c r="DE93" s="2">
        <v>0.10754963860941352</v>
      </c>
      <c r="DF93" s="2">
        <v>0.10522935941917781</v>
      </c>
      <c r="DG93" s="2">
        <v>0.10267081426738414</v>
      </c>
      <c r="DH93" s="2">
        <v>0.10330739292071099</v>
      </c>
    </row>
    <row r="94" spans="1:112" x14ac:dyDescent="0.2">
      <c r="A94" s="169" t="s">
        <v>39</v>
      </c>
      <c r="B94" s="3" t="s">
        <v>176</v>
      </c>
      <c r="C94" s="2">
        <v>76.602318999999994</v>
      </c>
      <c r="D94" s="2">
        <v>-66.878676999999996</v>
      </c>
      <c r="E94" s="174">
        <v>1634.1335999999999</v>
      </c>
      <c r="F94" s="2">
        <v>1.62155</v>
      </c>
      <c r="H94" s="144">
        <f t="shared" si="1"/>
        <v>2.5674488999999998E-3</v>
      </c>
      <c r="I94" s="174" t="s">
        <v>334</v>
      </c>
      <c r="J94" s="174" t="s">
        <v>272</v>
      </c>
      <c r="K94" s="190">
        <v>0.16889999999999999</v>
      </c>
      <c r="L94" s="235">
        <v>5.067E-2</v>
      </c>
      <c r="M94" s="189">
        <v>1.3143112527054635E-2</v>
      </c>
      <c r="N94" s="17">
        <v>0.16866666666666669</v>
      </c>
      <c r="O94" s="7"/>
      <c r="P94" s="2">
        <v>0.31212719999999999</v>
      </c>
      <c r="Q94" s="2">
        <v>0.31212719999999999</v>
      </c>
      <c r="R94" s="2">
        <v>0.16889999999999999</v>
      </c>
      <c r="S94" s="2">
        <v>0.3916791</v>
      </c>
      <c r="T94" s="2">
        <v>0.61445819999999995</v>
      </c>
      <c r="U94" s="2">
        <v>0.58675860000000002</v>
      </c>
      <c r="V94" s="2">
        <v>0.55905899999999997</v>
      </c>
      <c r="W94" s="2">
        <v>0.53119050000000001</v>
      </c>
      <c r="X94" s="2">
        <v>0.50349089999999996</v>
      </c>
      <c r="Y94" s="2">
        <v>0.47579130000000003</v>
      </c>
      <c r="Z94" s="2">
        <v>0.44792280000000001</v>
      </c>
      <c r="AA94" s="2">
        <v>0.42022319999999996</v>
      </c>
      <c r="AB94" s="2">
        <v>0.39252359999999997</v>
      </c>
      <c r="AC94" s="2">
        <v>0.36465509999999995</v>
      </c>
      <c r="AD94" s="2">
        <v>0.33695550000000002</v>
      </c>
      <c r="AE94" s="2">
        <v>0.30925589999999997</v>
      </c>
      <c r="AF94" s="2">
        <v>0.28138739999999995</v>
      </c>
      <c r="AG94" s="2">
        <v>0.24760739999999998</v>
      </c>
      <c r="AH94" s="2">
        <v>0.21399629999999997</v>
      </c>
      <c r="AI94" s="2">
        <v>0.1802163</v>
      </c>
      <c r="AJ94" s="2">
        <v>0.13528889999999999</v>
      </c>
      <c r="AK94" s="2">
        <v>9.0192599999999998E-2</v>
      </c>
      <c r="AL94" s="2">
        <v>0.91645140000000003</v>
      </c>
      <c r="AM94" s="2">
        <v>1.7425413000000001</v>
      </c>
      <c r="AN94" s="2">
        <v>1.2348279</v>
      </c>
      <c r="AO94" s="2">
        <v>0.72728340000000002</v>
      </c>
      <c r="AP94" s="2">
        <v>0.21956999999999999</v>
      </c>
      <c r="AQ94" s="2">
        <v>0.19693739999999998</v>
      </c>
      <c r="AR94" s="2">
        <v>0.17430480000000001</v>
      </c>
      <c r="AS94" s="2">
        <v>0.15184110000000001</v>
      </c>
      <c r="AT94" s="2">
        <v>0.4050222</v>
      </c>
      <c r="AU94" s="2">
        <v>0.65803439999999991</v>
      </c>
      <c r="AV94" s="2">
        <v>0.91121549999999985</v>
      </c>
      <c r="AW94" s="2">
        <v>1.1643965999999999</v>
      </c>
      <c r="AX94" s="2">
        <v>1.4175777000000001</v>
      </c>
      <c r="AY94" s="2">
        <v>0.1884924</v>
      </c>
      <c r="AZ94" s="2">
        <v>0.10539359999999999</v>
      </c>
      <c r="BA94" s="2">
        <v>1.79034E-2</v>
      </c>
      <c r="BB94" s="2">
        <v>4.15494E-2</v>
      </c>
      <c r="BC94" s="2">
        <v>6.5195400000000001E-2</v>
      </c>
      <c r="BD94" s="2">
        <v>0.1069137</v>
      </c>
      <c r="BE94" s="2">
        <v>0.1923771</v>
      </c>
      <c r="BF94" s="2">
        <v>0.39488820000000002</v>
      </c>
      <c r="BG94" s="2">
        <v>0.79467449999999995</v>
      </c>
      <c r="BH94" s="2">
        <v>0.31955879999999998</v>
      </c>
      <c r="BI94" s="2">
        <v>0.37276229999999994</v>
      </c>
      <c r="BJ94" s="2">
        <v>1.3633607999999997</v>
      </c>
      <c r="BN94" s="2">
        <v>0.15325923038286576</v>
      </c>
      <c r="BO94" s="2">
        <v>0.15283438017205464</v>
      </c>
      <c r="BP94" s="2">
        <v>0.15064402635437268</v>
      </c>
      <c r="BQ94" s="2">
        <v>0.21040130712705102</v>
      </c>
      <c r="BR94" s="2">
        <v>0.27524526439359642</v>
      </c>
      <c r="BS94" s="2">
        <v>0.26677882093793526</v>
      </c>
      <c r="BT94" s="2">
        <v>0.25839201135314438</v>
      </c>
      <c r="BU94" s="2">
        <v>0.2503115896561619</v>
      </c>
      <c r="BV94" s="2">
        <v>0.24238158200585963</v>
      </c>
      <c r="BW94" s="2">
        <v>0.23483919100811268</v>
      </c>
      <c r="BX94" s="2">
        <v>0.22751058601305707</v>
      </c>
      <c r="BY94" s="2">
        <v>0.21859056704995833</v>
      </c>
      <c r="BZ94" s="2">
        <v>0.20989561962823006</v>
      </c>
      <c r="CA94" s="2">
        <v>0.20154098556258393</v>
      </c>
      <c r="CB94" s="2">
        <v>0.19333392438962374</v>
      </c>
      <c r="CC94" s="2">
        <v>0.18554288721776391</v>
      </c>
      <c r="CD94" s="2">
        <v>0.1307060860377067</v>
      </c>
      <c r="CE94" s="2">
        <v>0.12051535201469218</v>
      </c>
      <c r="CF94" s="2">
        <v>0.11063904755391116</v>
      </c>
      <c r="CG94" s="2">
        <v>8.6365863325865516E-2</v>
      </c>
      <c r="CH94" s="2">
        <v>7.3376072016883537E-2</v>
      </c>
      <c r="CI94" s="2">
        <v>4.5477291437941464E-2</v>
      </c>
      <c r="CJ94" s="2">
        <v>0.33643026820998789</v>
      </c>
      <c r="CK94" s="2">
        <v>0.85881777311843011</v>
      </c>
      <c r="CL94" s="2">
        <v>0.51625837997204438</v>
      </c>
      <c r="CM94" s="2">
        <v>0.35749344759284618</v>
      </c>
      <c r="CN94" s="2">
        <v>9.6878924652572668E-2</v>
      </c>
      <c r="CO94" s="2">
        <v>9.0092128564043597E-2</v>
      </c>
      <c r="CP94" s="2">
        <v>8.3201186714719655E-2</v>
      </c>
      <c r="CQ94" s="2">
        <v>7.3119756786755571E-2</v>
      </c>
      <c r="CR94" s="2">
        <v>0.1566258431956678</v>
      </c>
      <c r="CS94" s="2">
        <v>0.24613307822656014</v>
      </c>
      <c r="CT94" s="2">
        <v>0.33698545537541691</v>
      </c>
      <c r="CU94" s="2">
        <v>0.4283364864537984</v>
      </c>
      <c r="CV94" s="2">
        <v>0.69352765751693934</v>
      </c>
      <c r="CW94" s="2">
        <v>9.4054518354253241E-2</v>
      </c>
      <c r="CX94" s="2">
        <v>4.9724388852876486E-2</v>
      </c>
      <c r="CY94" s="2">
        <v>1.1120872159328814E-2</v>
      </c>
      <c r="CZ94" s="2">
        <v>1.9029063550076261E-2</v>
      </c>
      <c r="DA94" s="2">
        <v>3.8213044178977855E-2</v>
      </c>
      <c r="DB94" s="2">
        <v>4.9106212773715921E-2</v>
      </c>
      <c r="DC94" s="2">
        <v>7.6256059915357693E-2</v>
      </c>
      <c r="DD94" s="2">
        <v>0.16546141637672462</v>
      </c>
      <c r="DE94" s="2">
        <v>0.34193141098552499</v>
      </c>
      <c r="DF94" s="2">
        <v>0.13678315582752362</v>
      </c>
      <c r="DG94" s="2">
        <v>0.15750332125088204</v>
      </c>
      <c r="DH94" s="2">
        <v>0.65935524119883704</v>
      </c>
    </row>
    <row r="95" spans="1:112" x14ac:dyDescent="0.2">
      <c r="A95" s="169" t="s">
        <v>33</v>
      </c>
      <c r="B95" s="3" t="s">
        <v>176</v>
      </c>
      <c r="C95" s="2">
        <v>76.640524999999997</v>
      </c>
      <c r="D95" s="2">
        <v>-58.522554</v>
      </c>
      <c r="E95" s="174">
        <v>1844.2117000000001</v>
      </c>
      <c r="F95" s="2">
        <v>6.1284999999999998</v>
      </c>
      <c r="H95" s="144">
        <f t="shared" si="1"/>
        <v>1.5779379456000001E-2</v>
      </c>
      <c r="I95" s="174" t="s">
        <v>334</v>
      </c>
      <c r="J95" s="174" t="s">
        <v>275</v>
      </c>
      <c r="K95" s="190">
        <v>1.0749</v>
      </c>
      <c r="L95" s="235">
        <v>0.12561600000000001</v>
      </c>
      <c r="M95" s="189">
        <v>9.179168263841242E-3</v>
      </c>
      <c r="N95" s="17">
        <v>0.61833333333333329</v>
      </c>
      <c r="O95" s="7"/>
      <c r="P95" s="2">
        <v>0.74705549999999987</v>
      </c>
      <c r="Q95" s="2">
        <v>0.74705549999999987</v>
      </c>
      <c r="R95" s="2">
        <v>0.74705549999999987</v>
      </c>
      <c r="S95" s="2">
        <v>0.74705549999999987</v>
      </c>
      <c r="T95" s="2">
        <v>0.77715269999999992</v>
      </c>
      <c r="U95" s="2">
        <v>0.80617499999999997</v>
      </c>
      <c r="V95" s="2">
        <v>0.83627220000000002</v>
      </c>
      <c r="W95" s="2">
        <v>0.86636940000000007</v>
      </c>
      <c r="X95" s="2">
        <v>0.89646659999999989</v>
      </c>
      <c r="Y95" s="2">
        <v>0.92548889999999995</v>
      </c>
      <c r="Z95" s="2">
        <v>0.95558609999999999</v>
      </c>
      <c r="AA95" s="2">
        <v>0.98568330000000004</v>
      </c>
      <c r="AB95" s="2">
        <v>1.0157805</v>
      </c>
      <c r="AC95" s="2">
        <v>1.0448028</v>
      </c>
      <c r="AD95" s="2">
        <v>1.0749</v>
      </c>
      <c r="AE95" s="2">
        <v>1.0276044</v>
      </c>
      <c r="AF95" s="2">
        <v>1.0694868036</v>
      </c>
      <c r="AG95" s="2">
        <v>0.97427431139999998</v>
      </c>
      <c r="AH95" s="2">
        <v>0.99987627960000003</v>
      </c>
      <c r="AI95" s="2">
        <v>0.99268842329999996</v>
      </c>
      <c r="AJ95" s="2">
        <v>0.98546187060000001</v>
      </c>
      <c r="AK95" s="2">
        <v>0.97819662149999997</v>
      </c>
      <c r="AL95" s="2">
        <v>0.97491710159999989</v>
      </c>
      <c r="AM95" s="2">
        <v>0.86795165280000008</v>
      </c>
      <c r="AN95" s="2">
        <v>0.92654230199999998</v>
      </c>
      <c r="AO95" s="2">
        <v>0.88328832600000007</v>
      </c>
      <c r="AP95" s="2">
        <v>0.8416778721</v>
      </c>
      <c r="AQ95" s="2">
        <v>0.80359523999999993</v>
      </c>
      <c r="AR95" s="2">
        <v>0.97539650700000002</v>
      </c>
      <c r="AS95" s="2">
        <v>0.9137681903999999</v>
      </c>
      <c r="AT95" s="2">
        <v>0.89320750319999986</v>
      </c>
      <c r="AU95" s="2">
        <v>1.0076617802999999</v>
      </c>
      <c r="AV95" s="2">
        <v>0.9025161371999999</v>
      </c>
      <c r="AW95" s="2">
        <v>0.94577226299999984</v>
      </c>
      <c r="AX95" s="2">
        <v>0.86107551749999989</v>
      </c>
      <c r="AY95" s="2">
        <v>0.85168196639999993</v>
      </c>
      <c r="AZ95" s="2">
        <v>0.90708876179999998</v>
      </c>
      <c r="BA95" s="2">
        <v>0.95949873600000013</v>
      </c>
      <c r="BB95" s="2">
        <v>1.0545413940000001</v>
      </c>
      <c r="BC95" s="2">
        <v>1.2360103116000001</v>
      </c>
      <c r="BD95" s="2">
        <v>1.3820720231999999</v>
      </c>
      <c r="BE95" s="2">
        <v>0.79836692639999995</v>
      </c>
      <c r="BF95" s="2">
        <v>1.100783592</v>
      </c>
      <c r="BG95" s="2">
        <v>1.0745130360000001</v>
      </c>
      <c r="BH95" s="2">
        <v>1.0899614988000002</v>
      </c>
      <c r="BI95" s="2">
        <v>1.1235886703999998</v>
      </c>
      <c r="BJ95" s="2">
        <v>1.0440288719999999</v>
      </c>
      <c r="BN95" s="2">
        <v>0.28114510469898041</v>
      </c>
      <c r="BO95" s="2">
        <v>0.2328042953303924</v>
      </c>
      <c r="BP95" s="2">
        <v>0.19737082956288854</v>
      </c>
      <c r="BQ95" s="2">
        <v>0.18341987170283042</v>
      </c>
      <c r="BR95" s="2">
        <v>0.19013793121920386</v>
      </c>
      <c r="BS95" s="2">
        <v>0.20424195663607708</v>
      </c>
      <c r="BT95" s="2">
        <v>0.22383915785340786</v>
      </c>
      <c r="BU95" s="2">
        <v>0.24773406970344355</v>
      </c>
      <c r="BV95" s="2">
        <v>0.27485435867788521</v>
      </c>
      <c r="BW95" s="2">
        <v>0.27822440719287156</v>
      </c>
      <c r="BX95" s="2">
        <v>0.2580986155963455</v>
      </c>
      <c r="BY95" s="2">
        <v>0.24120593045342664</v>
      </c>
      <c r="BZ95" s="2">
        <v>0.22861906539449758</v>
      </c>
      <c r="CA95" s="2">
        <v>0.22128034421132287</v>
      </c>
      <c r="CB95" s="2">
        <v>0.22585615523557317</v>
      </c>
      <c r="CC95" s="2">
        <v>0.22142075808144496</v>
      </c>
      <c r="CD95" s="2">
        <v>0.23494355144233364</v>
      </c>
      <c r="CE95" s="2">
        <v>0.21760126318697431</v>
      </c>
      <c r="CF95" s="2">
        <v>0.22161005873183032</v>
      </c>
      <c r="CG95" s="2">
        <v>0.22290121287177375</v>
      </c>
      <c r="CH95" s="2">
        <v>0.2210625762433972</v>
      </c>
      <c r="CI95" s="2">
        <v>0.2151690633885375</v>
      </c>
      <c r="CJ95" s="2">
        <v>0.20981881503408939</v>
      </c>
      <c r="CK95" s="2">
        <v>0.18146089048177061</v>
      </c>
      <c r="CL95" s="2">
        <v>0.18457838276675476</v>
      </c>
      <c r="CM95" s="2">
        <v>0.18267435860112552</v>
      </c>
      <c r="CN95" s="2">
        <v>0.17223007913952243</v>
      </c>
      <c r="CO95" s="2">
        <v>0.15658753451428672</v>
      </c>
      <c r="CP95" s="2">
        <v>0.18543936952491408</v>
      </c>
      <c r="CQ95" s="2">
        <v>0.17371980172850013</v>
      </c>
      <c r="CR95" s="2">
        <v>0.21306232036578884</v>
      </c>
      <c r="CS95" s="2">
        <v>0.22709609018213439</v>
      </c>
      <c r="CT95" s="2">
        <v>0.21085497377439932</v>
      </c>
      <c r="CU95" s="2">
        <v>0.2085258002113915</v>
      </c>
      <c r="CV95" s="2">
        <v>0.20378325850876422</v>
      </c>
      <c r="CW95" s="2">
        <v>0.19632252192660127</v>
      </c>
      <c r="CX95" s="2">
        <v>0.17834592553595047</v>
      </c>
      <c r="CY95" s="2">
        <v>0.20070052233447833</v>
      </c>
      <c r="CZ95" s="2">
        <v>0.21587315182278127</v>
      </c>
      <c r="DA95" s="2">
        <v>0.22519928268850731</v>
      </c>
      <c r="DB95" s="2">
        <v>0.28482702765572165</v>
      </c>
      <c r="DC95" s="2">
        <v>0.20644407291859751</v>
      </c>
      <c r="DD95" s="2">
        <v>0.24860921212250195</v>
      </c>
      <c r="DE95" s="2">
        <v>0.23087283024142244</v>
      </c>
      <c r="DF95" s="2">
        <v>0.2378739956042023</v>
      </c>
      <c r="DG95" s="2">
        <v>0.24616470599474666</v>
      </c>
      <c r="DH95" s="2">
        <v>0.21599762871244094</v>
      </c>
    </row>
    <row r="96" spans="1:112" x14ac:dyDescent="0.2">
      <c r="A96" s="169" t="s">
        <v>35</v>
      </c>
      <c r="B96" s="3" t="s">
        <v>176</v>
      </c>
      <c r="C96" s="2">
        <v>76.671572999999995</v>
      </c>
      <c r="D96" s="2">
        <v>-60.180917000000001</v>
      </c>
      <c r="E96" s="174">
        <v>1693.4244000000001</v>
      </c>
      <c r="F96" s="2">
        <v>5.7570899999999998</v>
      </c>
      <c r="H96" s="144">
        <f t="shared" si="1"/>
        <v>6.196429062760001E-3</v>
      </c>
      <c r="I96" s="174" t="s">
        <v>334</v>
      </c>
      <c r="J96" s="174" t="s">
        <v>275</v>
      </c>
      <c r="K96" s="190">
        <v>1.0025999999999999</v>
      </c>
      <c r="L96" s="235">
        <v>7.8717400000000007E-2</v>
      </c>
      <c r="M96" s="189">
        <v>7.6623456423639304E-3</v>
      </c>
      <c r="N96" s="17">
        <v>0.69466666666666654</v>
      </c>
      <c r="O96" s="7"/>
      <c r="P96" s="2">
        <v>0.78984828000000007</v>
      </c>
      <c r="Q96" s="2">
        <v>0.78984828000000007</v>
      </c>
      <c r="R96" s="2">
        <v>0.78984828000000007</v>
      </c>
      <c r="S96" s="2">
        <v>0.78984828000000007</v>
      </c>
      <c r="T96" s="2">
        <v>0.80807554800000003</v>
      </c>
      <c r="U96" s="2">
        <v>0.82731544199999996</v>
      </c>
      <c r="V96" s="2">
        <v>0.84554271000000003</v>
      </c>
      <c r="W96" s="2">
        <v>0.86478260399999995</v>
      </c>
      <c r="X96" s="2">
        <v>0.88300987200000003</v>
      </c>
      <c r="Y96" s="2">
        <v>0.90224976600000006</v>
      </c>
      <c r="Z96" s="2">
        <v>0.92047703400000003</v>
      </c>
      <c r="AA96" s="2">
        <v>0.9387043020000001</v>
      </c>
      <c r="AB96" s="2">
        <v>0.95794419600000003</v>
      </c>
      <c r="AC96" s="2">
        <v>0.97617146399999999</v>
      </c>
      <c r="AD96" s="2">
        <v>0.99541135800000002</v>
      </c>
      <c r="AE96" s="2">
        <v>1.012626</v>
      </c>
      <c r="AF96" s="2">
        <v>0.8211293999999999</v>
      </c>
      <c r="AG96" s="2">
        <v>0.94790816999999994</v>
      </c>
      <c r="AH96" s="2">
        <v>0.93636824399999985</v>
      </c>
      <c r="AI96" s="2">
        <v>0.97057695599999994</v>
      </c>
      <c r="AJ96" s="2">
        <v>1.004845824</v>
      </c>
      <c r="AK96" s="2">
        <v>0.91627613999999991</v>
      </c>
      <c r="AL96" s="2">
        <v>0.9603504359999997</v>
      </c>
      <c r="AM96" s="2">
        <v>1.028457054</v>
      </c>
      <c r="AN96" s="2">
        <v>0.8670484799999999</v>
      </c>
      <c r="AO96" s="2">
        <v>0.86857243200000001</v>
      </c>
      <c r="AP96" s="2">
        <v>0.87075809999999987</v>
      </c>
      <c r="AQ96" s="2">
        <v>0.85133071979999986</v>
      </c>
      <c r="AR96" s="2">
        <v>0.87357440339999992</v>
      </c>
      <c r="AS96" s="2">
        <v>0.89509621499999992</v>
      </c>
      <c r="AT96" s="2">
        <v>0.87532394039999994</v>
      </c>
      <c r="AU96" s="2">
        <v>0.85577223779999978</v>
      </c>
      <c r="AV96" s="2">
        <v>0.91907339399999999</v>
      </c>
      <c r="AW96" s="2">
        <v>1.0672787285999998</v>
      </c>
      <c r="AX96" s="2">
        <v>0.98199957780000002</v>
      </c>
      <c r="AY96" s="2">
        <v>0.96434679959999992</v>
      </c>
      <c r="AZ96" s="2">
        <v>0.99020084580000001</v>
      </c>
      <c r="BA96" s="2">
        <v>0.9667359954000001</v>
      </c>
      <c r="BB96" s="2">
        <v>0.95373127079999998</v>
      </c>
      <c r="BC96" s="2">
        <v>1.0226850857999998</v>
      </c>
      <c r="BD96" s="2">
        <v>0.96103721699999978</v>
      </c>
      <c r="BE96" s="2">
        <v>0.89414374499999993</v>
      </c>
      <c r="BF96" s="2">
        <v>0.85763206079999976</v>
      </c>
      <c r="BG96" s="2">
        <v>0.80619065999999995</v>
      </c>
      <c r="BH96" s="2">
        <v>0.7993118213999999</v>
      </c>
      <c r="BI96" s="2">
        <v>0.78875344079999998</v>
      </c>
      <c r="BJ96" s="2">
        <v>0.80538857999999991</v>
      </c>
      <c r="BN96" s="2">
        <v>0.2386141393824642</v>
      </c>
      <c r="BO96" s="2">
        <v>0.19102198078274249</v>
      </c>
      <c r="BP96" s="2">
        <v>0.15456928546825219</v>
      </c>
      <c r="BQ96" s="2">
        <v>0.13938117033982908</v>
      </c>
      <c r="BR96" s="2">
        <v>0.14484858482893082</v>
      </c>
      <c r="BS96" s="2">
        <v>0.15748253968536358</v>
      </c>
      <c r="BT96" s="2">
        <v>0.17611328141974231</v>
      </c>
      <c r="BU96" s="2">
        <v>0.19786073516165115</v>
      </c>
      <c r="BV96" s="2">
        <v>0.22256743837923987</v>
      </c>
      <c r="BW96" s="2">
        <v>0.22406332548787408</v>
      </c>
      <c r="BX96" s="2">
        <v>0.20219104724514314</v>
      </c>
      <c r="BY96" s="2">
        <v>0.18335694000410374</v>
      </c>
      <c r="BZ96" s="2">
        <v>0.16763979145962177</v>
      </c>
      <c r="CA96" s="2">
        <v>0.15791958228123654</v>
      </c>
      <c r="CB96" s="2">
        <v>0.15334089158070496</v>
      </c>
      <c r="CC96" s="2">
        <v>0.15265467598278049</v>
      </c>
      <c r="CD96" s="2">
        <v>0.12901219198921526</v>
      </c>
      <c r="CE96" s="2">
        <v>0.14218934391532195</v>
      </c>
      <c r="CF96" s="2">
        <v>0.14747713973462148</v>
      </c>
      <c r="CG96" s="2">
        <v>0.15326520605754376</v>
      </c>
      <c r="CH96" s="2">
        <v>0.17630032480424962</v>
      </c>
      <c r="CI96" s="2">
        <v>0.15505781029559579</v>
      </c>
      <c r="CJ96" s="2">
        <v>0.16796873771828391</v>
      </c>
      <c r="CK96" s="2">
        <v>0.16947584299019602</v>
      </c>
      <c r="CL96" s="2">
        <v>0.16149592625303882</v>
      </c>
      <c r="CM96" s="2">
        <v>0.16332891016219162</v>
      </c>
      <c r="CN96" s="2">
        <v>0.15522855062031971</v>
      </c>
      <c r="CO96" s="2">
        <v>0.15105646645338214</v>
      </c>
      <c r="CP96" s="2">
        <v>0.15448364462734421</v>
      </c>
      <c r="CQ96" s="2">
        <v>0.12549067387988389</v>
      </c>
      <c r="CR96" s="2">
        <v>0.12762660870693143</v>
      </c>
      <c r="CS96" s="2">
        <v>0.12370881777020776</v>
      </c>
      <c r="CT96" s="2">
        <v>0.13301880188158488</v>
      </c>
      <c r="CU96" s="2">
        <v>0.20129071518053138</v>
      </c>
      <c r="CV96" s="2">
        <v>0.14797121343324859</v>
      </c>
      <c r="CW96" s="2">
        <v>0.14653955335384916</v>
      </c>
      <c r="CX96" s="2">
        <v>0.1757707204923496</v>
      </c>
      <c r="CY96" s="2">
        <v>0.17667794330642128</v>
      </c>
      <c r="CZ96" s="2">
        <v>0.17594965176362815</v>
      </c>
      <c r="DA96" s="2">
        <v>0.18619247170261702</v>
      </c>
      <c r="DB96" s="2">
        <v>0.16906534219103006</v>
      </c>
      <c r="DC96" s="2">
        <v>0.15703661043152387</v>
      </c>
      <c r="DD96" s="2">
        <v>0.14067386122052938</v>
      </c>
      <c r="DE96" s="2">
        <v>0.1331828098147021</v>
      </c>
      <c r="DF96" s="2">
        <v>0.13366641079321473</v>
      </c>
      <c r="DG96" s="2">
        <v>0.13224917493505478</v>
      </c>
      <c r="DH96" s="2">
        <v>0.13240780902307375</v>
      </c>
    </row>
    <row r="97" spans="1:112" x14ac:dyDescent="0.2">
      <c r="A97" s="169" t="s">
        <v>191</v>
      </c>
      <c r="B97" s="3" t="s">
        <v>176</v>
      </c>
      <c r="C97" s="2">
        <v>77.041113999999993</v>
      </c>
      <c r="D97" s="2">
        <v>-65.627499</v>
      </c>
      <c r="E97" s="174">
        <v>5165.3410000000003</v>
      </c>
      <c r="F97" s="2">
        <v>8.6731599999999993</v>
      </c>
      <c r="H97" s="144">
        <f t="shared" si="1"/>
        <v>0</v>
      </c>
      <c r="I97" s="174" t="s">
        <v>303</v>
      </c>
      <c r="J97" s="174" t="s">
        <v>245</v>
      </c>
      <c r="K97" s="190">
        <v>0</v>
      </c>
      <c r="L97" s="235">
        <v>0</v>
      </c>
      <c r="M97" s="189">
        <v>3.0277687465221265E-2</v>
      </c>
      <c r="N97" s="17">
        <v>0.22033333333333333</v>
      </c>
      <c r="O97" s="7"/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</row>
    <row r="98" spans="1:112" x14ac:dyDescent="0.2">
      <c r="A98" s="169" t="s">
        <v>37</v>
      </c>
      <c r="B98" s="3" t="s">
        <v>176</v>
      </c>
      <c r="C98" s="2">
        <v>77.565804999999997</v>
      </c>
      <c r="D98" s="2">
        <v>-62.949767000000001</v>
      </c>
      <c r="E98" s="174">
        <v>8754.9002999999993</v>
      </c>
      <c r="F98" s="2">
        <v>28.8749</v>
      </c>
      <c r="H98" s="144">
        <f t="shared" si="1"/>
        <v>4.397409E-2</v>
      </c>
      <c r="I98" s="174" t="s">
        <v>334</v>
      </c>
      <c r="J98" s="174" t="s">
        <v>275</v>
      </c>
      <c r="K98" s="190">
        <v>1.2515000000000001</v>
      </c>
      <c r="L98" s="235">
        <v>0.2097</v>
      </c>
      <c r="M98" s="189">
        <v>3.4653879266477582E-2</v>
      </c>
      <c r="N98" s="17">
        <v>1.5523333333333333</v>
      </c>
      <c r="O98" s="7"/>
      <c r="P98" s="2">
        <v>1.3280592609999999</v>
      </c>
      <c r="Q98" s="2">
        <v>1.3280592609999999</v>
      </c>
      <c r="R98" s="2">
        <v>1.3280592609999999</v>
      </c>
      <c r="S98" s="2">
        <v>1.3280592609999999</v>
      </c>
      <c r="T98" s="2">
        <v>1.3280592609999999</v>
      </c>
      <c r="U98" s="2">
        <v>1.3280592609999999</v>
      </c>
      <c r="V98" s="2">
        <v>1.3280592609999999</v>
      </c>
      <c r="W98" s="2">
        <v>1.3280592609999999</v>
      </c>
      <c r="X98" s="2">
        <v>1.3280592609999999</v>
      </c>
      <c r="Y98" s="2">
        <v>1.3280592609999999</v>
      </c>
      <c r="Z98" s="2">
        <v>1.3280592609999999</v>
      </c>
      <c r="AA98" s="2">
        <v>1.3280592609999999</v>
      </c>
      <c r="AB98" s="2">
        <v>1.3280592609999999</v>
      </c>
      <c r="AC98" s="2">
        <v>1.3280592609999999</v>
      </c>
      <c r="AD98" s="2">
        <v>1.1008581964999999</v>
      </c>
      <c r="AE98" s="2">
        <v>1.1937470294999999</v>
      </c>
      <c r="AF98" s="2">
        <v>1.254003</v>
      </c>
      <c r="AG98" s="2">
        <v>1.2602605</v>
      </c>
      <c r="AH98" s="2">
        <v>1.2652339610000001</v>
      </c>
      <c r="AI98" s="2">
        <v>1.2727004099999999</v>
      </c>
      <c r="AJ98" s="2">
        <v>1.0995491275</v>
      </c>
      <c r="AK98" s="2">
        <v>1.1432277290000001</v>
      </c>
      <c r="AL98" s="2">
        <v>1.2030018720000002</v>
      </c>
      <c r="AM98" s="2">
        <v>1.1372968704999999</v>
      </c>
      <c r="AN98" s="2">
        <v>1.16346949</v>
      </c>
      <c r="AO98" s="2">
        <v>1.191968648</v>
      </c>
      <c r="AP98" s="2">
        <v>1.217937273</v>
      </c>
      <c r="AQ98" s="2">
        <v>1.1501347575</v>
      </c>
      <c r="AR98" s="2">
        <v>1.0813673355</v>
      </c>
      <c r="AS98" s="2">
        <v>1.0139027250000001</v>
      </c>
      <c r="AT98" s="2">
        <v>1.3466640599999999</v>
      </c>
      <c r="AU98" s="2">
        <v>1.3783708125</v>
      </c>
      <c r="AV98" s="2">
        <v>1.4085682559999999</v>
      </c>
      <c r="AW98" s="2">
        <v>1.4386305374999999</v>
      </c>
      <c r="AX98" s="2">
        <v>1.1361229635000001</v>
      </c>
      <c r="AY98" s="2">
        <v>1.2334345975000001</v>
      </c>
      <c r="AZ98" s="2">
        <v>1.206606192</v>
      </c>
      <c r="BA98" s="2">
        <v>0.97078604700000015</v>
      </c>
      <c r="BB98" s="2">
        <v>1.2631489619999998</v>
      </c>
      <c r="BC98" s="2">
        <v>1.1918672765</v>
      </c>
      <c r="BD98" s="2">
        <v>1.0784738675000001</v>
      </c>
      <c r="BE98" s="2">
        <v>1.1702526200000001</v>
      </c>
      <c r="BF98" s="2">
        <v>1.4083517465000002</v>
      </c>
      <c r="BG98" s="2">
        <v>1.3216816170000001</v>
      </c>
      <c r="BH98" s="2">
        <v>1.306057891</v>
      </c>
      <c r="BI98" s="2">
        <v>1.3281230875000001</v>
      </c>
      <c r="BJ98" s="2">
        <v>1.275936789</v>
      </c>
      <c r="BN98" s="2">
        <v>1.3391975063631596</v>
      </c>
      <c r="BO98" s="2">
        <v>1.2262247761713707</v>
      </c>
      <c r="BP98" s="2">
        <v>1.120783600919524</v>
      </c>
      <c r="BQ98" s="2">
        <v>1.0191082326476804</v>
      </c>
      <c r="BR98" s="2">
        <v>0.92245393637507522</v>
      </c>
      <c r="BS98" s="2">
        <v>0.83207597899800079</v>
      </c>
      <c r="BT98" s="2">
        <v>0.74546388836055699</v>
      </c>
      <c r="BU98" s="2">
        <v>0.66387295650442213</v>
      </c>
      <c r="BV98" s="2">
        <v>0.58730325234796843</v>
      </c>
      <c r="BW98" s="2">
        <v>0.51575489729520951</v>
      </c>
      <c r="BX98" s="2">
        <v>0.45173855272109886</v>
      </c>
      <c r="BY98" s="2">
        <v>0.39525453905134278</v>
      </c>
      <c r="BZ98" s="2">
        <v>0.35508937722187695</v>
      </c>
      <c r="CA98" s="2">
        <v>0.338772860112732</v>
      </c>
      <c r="CB98" s="2">
        <v>0.28593888814914648</v>
      </c>
      <c r="CC98" s="2">
        <v>0.30012681858452989</v>
      </c>
      <c r="CD98" s="2">
        <v>0.2962516858370583</v>
      </c>
      <c r="CE98" s="2">
        <v>0.30212197660110451</v>
      </c>
      <c r="CF98" s="2">
        <v>0.30276373430233022</v>
      </c>
      <c r="CG98" s="2">
        <v>0.2739750449628538</v>
      </c>
      <c r="CH98" s="2">
        <v>0.27244977410211568</v>
      </c>
      <c r="CI98" s="2">
        <v>0.32688812416825241</v>
      </c>
      <c r="CJ98" s="2">
        <v>0.50911105017998648</v>
      </c>
      <c r="CK98" s="2">
        <v>0.43338557010769097</v>
      </c>
      <c r="CL98" s="2">
        <v>0.43971886487935918</v>
      </c>
      <c r="CM98" s="2">
        <v>0.44420754505452309</v>
      </c>
      <c r="CN98" s="2">
        <v>0.42581551740733203</v>
      </c>
      <c r="CO98" s="2">
        <v>0.41678281108963011</v>
      </c>
      <c r="CP98" s="2">
        <v>0.40489284351550275</v>
      </c>
      <c r="CQ98" s="2">
        <v>0.39221955337578673</v>
      </c>
      <c r="CR98" s="2">
        <v>0.52680115580598219</v>
      </c>
      <c r="CS98" s="2">
        <v>0.53298817717031888</v>
      </c>
      <c r="CT98" s="2">
        <v>0.53738750308430983</v>
      </c>
      <c r="CU98" s="2">
        <v>0.35142332608166688</v>
      </c>
      <c r="CV98" s="2">
        <v>0.27654900687416578</v>
      </c>
      <c r="CW98" s="2">
        <v>0.29740770190506094</v>
      </c>
      <c r="CX98" s="2">
        <v>0.30719720518840204</v>
      </c>
      <c r="CY98" s="2">
        <v>0.23150775816482771</v>
      </c>
      <c r="CZ98" s="2">
        <v>0.28962094212054873</v>
      </c>
      <c r="DA98" s="2">
        <v>0.28714122800958752</v>
      </c>
      <c r="DB98" s="2">
        <v>0.27348900558023287</v>
      </c>
      <c r="DC98" s="2">
        <v>0.28680812258317157</v>
      </c>
      <c r="DD98" s="2">
        <v>0.33155115531250845</v>
      </c>
      <c r="DE98" s="2">
        <v>0.30807648367013701</v>
      </c>
      <c r="DF98" s="2">
        <v>0.30127642535932309</v>
      </c>
      <c r="DG98" s="2">
        <v>0.30485498936949962</v>
      </c>
      <c r="DH98" s="2">
        <v>0.29092819753758203</v>
      </c>
    </row>
    <row r="99" spans="1:112" x14ac:dyDescent="0.2">
      <c r="A99" s="169" t="s">
        <v>215</v>
      </c>
      <c r="B99" s="3" t="s">
        <v>176</v>
      </c>
      <c r="C99" s="2">
        <v>77.630458000000004</v>
      </c>
      <c r="D99" s="2">
        <v>-68.147091000000003</v>
      </c>
      <c r="E99" s="174">
        <v>62.357289999999999</v>
      </c>
      <c r="F99" s="2">
        <v>7.2287699999999998E-3</v>
      </c>
      <c r="H99" s="144">
        <f t="shared" si="1"/>
        <v>0</v>
      </c>
      <c r="I99" s="174" t="s">
        <v>303</v>
      </c>
      <c r="J99" s="174" t="s">
        <v>245</v>
      </c>
      <c r="K99" s="190">
        <v>0</v>
      </c>
      <c r="L99" s="235">
        <v>0</v>
      </c>
      <c r="M99" s="189">
        <v>3.3753591476103268E-4</v>
      </c>
      <c r="N99" s="17">
        <v>4.6666666666666662E-3</v>
      </c>
      <c r="O99" s="7"/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</row>
    <row r="100" spans="1:112" x14ac:dyDescent="0.2">
      <c r="A100" s="169" t="s">
        <v>141</v>
      </c>
      <c r="B100" s="3" t="s">
        <v>176</v>
      </c>
      <c r="C100" s="2">
        <v>77.652719000000005</v>
      </c>
      <c r="D100" s="2">
        <v>-67.671268999999995</v>
      </c>
      <c r="E100" s="174">
        <v>222.44988000000001</v>
      </c>
      <c r="F100" s="2">
        <v>9.6127699999999996E-2</v>
      </c>
      <c r="H100" s="144">
        <f t="shared" si="1"/>
        <v>1.6402499999999998E-5</v>
      </c>
      <c r="I100" s="174" t="s">
        <v>334</v>
      </c>
      <c r="J100" s="174" t="s">
        <v>272</v>
      </c>
      <c r="K100" s="190">
        <v>1.35E-2</v>
      </c>
      <c r="L100" s="235">
        <v>4.0499999999999998E-3</v>
      </c>
      <c r="M100" s="189">
        <v>2.7288518049415466E-3</v>
      </c>
      <c r="N100" s="17">
        <v>1.3333333333333332E-2</v>
      </c>
      <c r="O100" s="7"/>
      <c r="P100" s="2">
        <v>1.35E-2</v>
      </c>
      <c r="Q100" s="2">
        <v>1.35E-2</v>
      </c>
      <c r="R100" s="2">
        <v>1.35E-2</v>
      </c>
      <c r="S100" s="2">
        <v>1.3122E-2</v>
      </c>
      <c r="T100" s="2">
        <v>1.2743999999999998E-2</v>
      </c>
      <c r="U100" s="2">
        <v>1.2474000000000001E-2</v>
      </c>
      <c r="V100" s="2">
        <v>1.21905E-2</v>
      </c>
      <c r="W100" s="2">
        <v>1.1920500000000001E-2</v>
      </c>
      <c r="X100" s="2">
        <v>1.1650499999999999E-2</v>
      </c>
      <c r="Y100" s="2">
        <v>1.1366999999999999E-2</v>
      </c>
      <c r="Z100" s="2">
        <v>1.1096999999999999E-2</v>
      </c>
      <c r="AA100" s="2">
        <v>1.0827E-2</v>
      </c>
      <c r="AB100" s="2">
        <v>1.0543500000000001E-2</v>
      </c>
      <c r="AC100" s="2">
        <v>1.02735E-2</v>
      </c>
      <c r="AD100" s="2">
        <v>1.00035E-2</v>
      </c>
      <c r="AE100" s="2">
        <v>9.7199999999999995E-3</v>
      </c>
      <c r="AF100" s="2">
        <v>9.4500000000000001E-3</v>
      </c>
      <c r="AG100" s="2">
        <v>1.0071E-2</v>
      </c>
      <c r="AH100" s="2">
        <v>1.07055E-2</v>
      </c>
      <c r="AI100" s="2">
        <v>1.13265E-2</v>
      </c>
      <c r="AJ100" s="2">
        <v>2.4354000000000001E-2</v>
      </c>
      <c r="AK100" s="2">
        <v>4.4819999999999999E-3</v>
      </c>
      <c r="AL100" s="2">
        <v>4.6305000000000001E-3</v>
      </c>
      <c r="AM100" s="2">
        <v>4.7654999999999998E-3</v>
      </c>
      <c r="AN100" s="2">
        <v>4.914E-3</v>
      </c>
      <c r="AO100" s="2">
        <v>5.9265000000000003E-3</v>
      </c>
      <c r="AP100" s="2">
        <v>6.9389999999999999E-3</v>
      </c>
      <c r="AQ100" s="2">
        <v>6.1289999999999999E-3</v>
      </c>
      <c r="AR100" s="2">
        <v>5.3055000000000003E-3</v>
      </c>
      <c r="AS100" s="2">
        <v>4.4955000000000004E-3</v>
      </c>
      <c r="AT100" s="2">
        <v>4.5360000000000001E-3</v>
      </c>
      <c r="AU100" s="2">
        <v>4.5764999999999998E-3</v>
      </c>
      <c r="AV100" s="2">
        <v>4.6170000000000004E-3</v>
      </c>
      <c r="AW100" s="2">
        <v>4.6574999999999993E-3</v>
      </c>
      <c r="AX100" s="2">
        <v>4.7114999999999995E-3</v>
      </c>
      <c r="AY100" s="2">
        <v>5.3055000000000003E-3</v>
      </c>
      <c r="AZ100" s="2">
        <v>4.6439999999999997E-3</v>
      </c>
      <c r="BA100" s="2">
        <v>4.1580000000000002E-3</v>
      </c>
      <c r="BB100" s="2">
        <v>4.1714999999999999E-3</v>
      </c>
      <c r="BC100" s="2">
        <v>4.1985E-3</v>
      </c>
      <c r="BD100" s="2">
        <v>4.2255000000000001E-3</v>
      </c>
      <c r="BE100" s="2">
        <v>4.2389999999999997E-3</v>
      </c>
      <c r="BF100" s="2">
        <v>4.2659999999999998E-3</v>
      </c>
      <c r="BG100" s="2">
        <v>4.1580000000000002E-3</v>
      </c>
      <c r="BH100" s="2">
        <v>4.1985E-3</v>
      </c>
      <c r="BI100" s="2">
        <v>3.7800000000000004E-3</v>
      </c>
      <c r="BJ100" s="2">
        <v>4.2929999999999999E-3</v>
      </c>
      <c r="BN100" s="2">
        <v>1.0102047406160818E-2</v>
      </c>
      <c r="BO100" s="2">
        <v>9.9982633857930072E-3</v>
      </c>
      <c r="BP100" s="2">
        <v>9.9593762239456006E-3</v>
      </c>
      <c r="BQ100" s="2">
        <v>9.8802197982217187E-3</v>
      </c>
      <c r="BR100" s="2">
        <v>1.1637967878110996E-2</v>
      </c>
      <c r="BS100" s="2">
        <v>1.1588099302960835E-2</v>
      </c>
      <c r="BT100" s="2">
        <v>1.1535289746117309E-2</v>
      </c>
      <c r="BU100" s="2">
        <v>1.1512299234096197E-2</v>
      </c>
      <c r="BV100" s="2">
        <v>1.1489558393294018E-2</v>
      </c>
      <c r="BW100" s="2">
        <v>1.1490486680622318E-2</v>
      </c>
      <c r="BX100" s="2">
        <v>1.1508110945221205E-2</v>
      </c>
      <c r="BY100" s="2">
        <v>1.1366567942790491E-2</v>
      </c>
      <c r="BZ100" s="2">
        <v>1.1235306806146712E-2</v>
      </c>
      <c r="CA100" s="2">
        <v>1.1133826886471196E-2</v>
      </c>
      <c r="CB100" s="2">
        <v>1.1032467352443336E-2</v>
      </c>
      <c r="CC100" s="2">
        <v>1.0954810847906588E-2</v>
      </c>
      <c r="CD100" s="2">
        <v>7.3902107896453165E-3</v>
      </c>
      <c r="CE100" s="2">
        <v>7.5536534110839043E-3</v>
      </c>
      <c r="CF100" s="2">
        <v>7.7088267638125152E-3</v>
      </c>
      <c r="CG100" s="2">
        <v>1.2664336212982033E-2</v>
      </c>
      <c r="CH100" s="2">
        <v>1.2649273861222211E-2</v>
      </c>
      <c r="CI100" s="2">
        <v>2.6108841928921744E-3</v>
      </c>
      <c r="CJ100" s="2">
        <v>2.6869329918218668E-3</v>
      </c>
      <c r="CK100" s="2">
        <v>2.7223768020433791E-3</v>
      </c>
      <c r="CL100" s="2">
        <v>2.6037431502868727E-3</v>
      </c>
      <c r="CM100" s="2">
        <v>2.9180635635432466E-3</v>
      </c>
      <c r="CN100" s="2">
        <v>4.512614005701702E-3</v>
      </c>
      <c r="CO100" s="2">
        <v>4.3230987161669799E-3</v>
      </c>
      <c r="CP100" s="2">
        <v>4.1219603218282308E-3</v>
      </c>
      <c r="CQ100" s="2">
        <v>3.5615591981562134E-3</v>
      </c>
      <c r="CR100" s="2">
        <v>3.5974094929718896E-3</v>
      </c>
      <c r="CS100" s="2">
        <v>3.6724559120446042E-3</v>
      </c>
      <c r="CT100" s="2">
        <v>3.6821733406145894E-3</v>
      </c>
      <c r="CU100" s="2">
        <v>3.6266730887454185E-3</v>
      </c>
      <c r="CV100" s="2">
        <v>2.9582681469757302E-3</v>
      </c>
      <c r="CW100" s="2">
        <v>3.9788675960242097E-3</v>
      </c>
      <c r="CX100" s="2">
        <v>3.8456618821587716E-3</v>
      </c>
      <c r="CY100" s="2">
        <v>3.5071113947122601E-3</v>
      </c>
      <c r="CZ100" s="2">
        <v>3.5234417032060585E-3</v>
      </c>
      <c r="DA100" s="2">
        <v>3.5955085978539498E-3</v>
      </c>
      <c r="DB100" s="2">
        <v>3.6019020729890988E-3</v>
      </c>
      <c r="DC100" s="2">
        <v>3.53947880194261E-3</v>
      </c>
      <c r="DD100" s="2">
        <v>3.4019364373504661E-3</v>
      </c>
      <c r="DE100" s="2">
        <v>2.7163866983245773E-3</v>
      </c>
      <c r="DF100" s="2">
        <v>2.6885058921842968E-3</v>
      </c>
      <c r="DG100" s="2">
        <v>2.4658002778167711E-3</v>
      </c>
      <c r="DH100" s="2">
        <v>2.5866695179926876E-3</v>
      </c>
    </row>
    <row r="101" spans="1:112" x14ac:dyDescent="0.2">
      <c r="A101" s="169" t="s">
        <v>214</v>
      </c>
      <c r="B101" s="3" t="s">
        <v>176</v>
      </c>
      <c r="C101" s="2">
        <v>77.698245999999997</v>
      </c>
      <c r="D101" s="2">
        <v>-67.369416999999999</v>
      </c>
      <c r="E101" s="174">
        <v>20.199338999999998</v>
      </c>
      <c r="F101" s="2">
        <v>1.7231600000000001E-3</v>
      </c>
      <c r="H101" s="144">
        <f t="shared" si="1"/>
        <v>0</v>
      </c>
      <c r="I101" s="174" t="s">
        <v>303</v>
      </c>
      <c r="J101" s="174" t="s">
        <v>245</v>
      </c>
      <c r="K101" s="190">
        <v>0</v>
      </c>
      <c r="L101" s="235">
        <v>0</v>
      </c>
      <c r="M101" s="189">
        <v>9.1040245063484773E-5</v>
      </c>
      <c r="N101" s="17">
        <v>5.0000000000000001E-3</v>
      </c>
      <c r="O101" s="7"/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</row>
    <row r="102" spans="1:112" x14ac:dyDescent="0.2">
      <c r="A102" s="169" t="s">
        <v>213</v>
      </c>
      <c r="B102" s="3" t="s">
        <v>176</v>
      </c>
      <c r="C102" s="2">
        <v>77.727012999999999</v>
      </c>
      <c r="D102" s="2">
        <v>-67.100883999999994</v>
      </c>
      <c r="E102" s="174">
        <v>9.5144737999999993</v>
      </c>
      <c r="F102" s="2">
        <v>1.9942900000000001E-3</v>
      </c>
      <c r="H102" s="144">
        <f t="shared" si="1"/>
        <v>0</v>
      </c>
      <c r="I102" s="174" t="s">
        <v>303</v>
      </c>
      <c r="J102" s="174" t="s">
        <v>245</v>
      </c>
      <c r="K102" s="190">
        <v>0</v>
      </c>
      <c r="L102" s="235">
        <v>0</v>
      </c>
      <c r="M102" s="189">
        <v>3.0308418478094261E-5</v>
      </c>
      <c r="N102" s="17">
        <v>0</v>
      </c>
      <c r="O102" s="7"/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</row>
    <row r="103" spans="1:112" x14ac:dyDescent="0.2">
      <c r="A103" s="169" t="s">
        <v>140</v>
      </c>
      <c r="B103" s="3" t="s">
        <v>176</v>
      </c>
      <c r="C103" s="2">
        <v>77.745012000000003</v>
      </c>
      <c r="D103" s="2">
        <v>-67.287895000000006</v>
      </c>
      <c r="E103" s="174">
        <v>70.092229000000003</v>
      </c>
      <c r="F103" s="2">
        <v>4.5289700000000002E-2</v>
      </c>
      <c r="H103" s="144">
        <f t="shared" si="1"/>
        <v>3.6723599999999995E-5</v>
      </c>
      <c r="I103" s="174" t="s">
        <v>334</v>
      </c>
      <c r="J103" s="174" t="s">
        <v>272</v>
      </c>
      <c r="K103" s="190">
        <v>2.0199999999999999E-2</v>
      </c>
      <c r="L103" s="235">
        <v>6.0599999999999994E-3</v>
      </c>
      <c r="M103" s="189">
        <v>7.58310605336012E-4</v>
      </c>
      <c r="N103" s="17">
        <v>2.0333333333333339E-2</v>
      </c>
      <c r="O103" s="7"/>
      <c r="P103" s="2">
        <v>2.0199999999999999E-2</v>
      </c>
      <c r="Q103" s="2">
        <v>2.0199999999999999E-2</v>
      </c>
      <c r="R103" s="2">
        <v>2.0199999999999999E-2</v>
      </c>
      <c r="S103" s="2">
        <v>2.0199999999999999E-2</v>
      </c>
      <c r="T103" s="2">
        <v>2.0199999999999999E-2</v>
      </c>
      <c r="U103" s="2">
        <v>2.0199999999999999E-2</v>
      </c>
      <c r="V103" s="2">
        <v>2.0199999999999999E-2</v>
      </c>
      <c r="W103" s="2">
        <v>2.0199999999999999E-2</v>
      </c>
      <c r="X103" s="2">
        <v>2.0199999999999999E-2</v>
      </c>
      <c r="Y103" s="2">
        <v>2.0199999999999999E-2</v>
      </c>
      <c r="Z103" s="2">
        <v>2.0199999999999999E-2</v>
      </c>
      <c r="AA103" s="2">
        <v>2.0199999999999999E-2</v>
      </c>
      <c r="AB103" s="2">
        <v>2.0199999999999999E-2</v>
      </c>
      <c r="AC103" s="2">
        <v>2.0199999999999999E-2</v>
      </c>
      <c r="AD103" s="2">
        <v>2.0199999999999999E-2</v>
      </c>
      <c r="AE103" s="2">
        <v>2.0199999999999999E-2</v>
      </c>
      <c r="AF103" s="2">
        <v>2.0199999999999999E-2</v>
      </c>
      <c r="AG103" s="2">
        <v>2.0199999999999999E-2</v>
      </c>
      <c r="AH103" s="2">
        <v>2.0199999999999999E-2</v>
      </c>
      <c r="AI103" s="2">
        <v>2.0199999999999999E-2</v>
      </c>
      <c r="AJ103" s="2">
        <v>2.0199999999999999E-2</v>
      </c>
      <c r="AK103" s="2">
        <v>2.0199999999999999E-2</v>
      </c>
      <c r="AL103" s="2">
        <v>2.0199999999999999E-2</v>
      </c>
      <c r="AM103" s="2">
        <v>2.0199999999999999E-2</v>
      </c>
      <c r="AN103" s="2">
        <v>2.0199999999999999E-2</v>
      </c>
      <c r="AO103" s="2">
        <v>2.0199999999999999E-2</v>
      </c>
      <c r="AP103" s="2">
        <v>2.0199999999999999E-2</v>
      </c>
      <c r="AQ103" s="2">
        <v>2.0199999999999999E-2</v>
      </c>
      <c r="AR103" s="2">
        <v>2.0199999999999999E-2</v>
      </c>
      <c r="AS103" s="2">
        <v>2.0199999999999999E-2</v>
      </c>
      <c r="AT103" s="2">
        <v>2.0199999999999999E-2</v>
      </c>
      <c r="AU103" s="2">
        <v>2.0199999999999999E-2</v>
      </c>
      <c r="AV103" s="2">
        <v>2.0199999999999999E-2</v>
      </c>
      <c r="AW103" s="2">
        <v>2.0199999999999999E-2</v>
      </c>
      <c r="AX103" s="2">
        <v>2.0199999999999999E-2</v>
      </c>
      <c r="AY103" s="2">
        <v>2.0199999999999999E-2</v>
      </c>
      <c r="AZ103" s="2">
        <v>2.0199999999999999E-2</v>
      </c>
      <c r="BA103" s="2">
        <v>2.0199999999999999E-2</v>
      </c>
      <c r="BB103" s="2">
        <v>2.0199999999999999E-2</v>
      </c>
      <c r="BC103" s="2">
        <v>2.0199999999999999E-2</v>
      </c>
      <c r="BD103" s="2">
        <v>2.0199999999999999E-2</v>
      </c>
      <c r="BE103" s="2">
        <v>2.0199999999999999E-2</v>
      </c>
      <c r="BF103" s="2">
        <v>2.0199999999999999E-2</v>
      </c>
      <c r="BG103" s="2">
        <v>2.0199999999999999E-2</v>
      </c>
      <c r="BH103" s="2">
        <v>2.0199999999999999E-2</v>
      </c>
      <c r="BI103" s="2">
        <v>2.0199999999999999E-2</v>
      </c>
      <c r="BJ103" s="2">
        <v>2.0199999999999999E-2</v>
      </c>
      <c r="BN103" s="2">
        <v>5.5639031201254116E-3</v>
      </c>
      <c r="BO103" s="2">
        <v>5.5639031201254116E-3</v>
      </c>
      <c r="BP103" s="2">
        <v>5.5639031201254116E-3</v>
      </c>
      <c r="BQ103" s="2">
        <v>5.5639031201254116E-3</v>
      </c>
      <c r="BR103" s="2">
        <v>5.5639031201254116E-3</v>
      </c>
      <c r="BS103" s="2">
        <v>5.5639031201254116E-3</v>
      </c>
      <c r="BT103" s="2">
        <v>5.5639031201254116E-3</v>
      </c>
      <c r="BU103" s="2">
        <v>5.5639031201254116E-3</v>
      </c>
      <c r="BV103" s="2">
        <v>5.5639031201254116E-3</v>
      </c>
      <c r="BW103" s="2">
        <v>5.5639031201254116E-3</v>
      </c>
      <c r="BX103" s="2">
        <v>5.5639031201254116E-3</v>
      </c>
      <c r="BY103" s="2">
        <v>5.5639031201254116E-3</v>
      </c>
      <c r="BZ103" s="2">
        <v>5.5639031201254116E-3</v>
      </c>
      <c r="CA103" s="2">
        <v>5.5639031201254116E-3</v>
      </c>
      <c r="CB103" s="2">
        <v>5.5639031201254116E-3</v>
      </c>
      <c r="CC103" s="2">
        <v>5.5639031201254116E-3</v>
      </c>
      <c r="CD103" s="2">
        <v>5.5639031201254116E-3</v>
      </c>
      <c r="CE103" s="2">
        <v>5.5639031201254116E-3</v>
      </c>
      <c r="CF103" s="2">
        <v>5.5639031201254116E-3</v>
      </c>
      <c r="CG103" s="2">
        <v>5.5639031201254116E-3</v>
      </c>
      <c r="CH103" s="2">
        <v>5.5639031201254116E-3</v>
      </c>
      <c r="CI103" s="2">
        <v>5.5639031201254116E-3</v>
      </c>
      <c r="CJ103" s="2">
        <v>5.5639031201254116E-3</v>
      </c>
      <c r="CK103" s="2">
        <v>5.5639031201254116E-3</v>
      </c>
      <c r="CL103" s="2">
        <v>5.5639031201254116E-3</v>
      </c>
      <c r="CM103" s="2">
        <v>5.5639031201254116E-3</v>
      </c>
      <c r="CN103" s="2">
        <v>5.5639031201254116E-3</v>
      </c>
      <c r="CO103" s="2">
        <v>5.5639031201254116E-3</v>
      </c>
      <c r="CP103" s="2">
        <v>5.5639031201254116E-3</v>
      </c>
      <c r="CQ103" s="2">
        <v>5.5639031201254116E-3</v>
      </c>
      <c r="CR103" s="2">
        <v>5.5639031201254116E-3</v>
      </c>
      <c r="CS103" s="2">
        <v>5.5639031201254116E-3</v>
      </c>
      <c r="CT103" s="2">
        <v>5.5639031201254116E-3</v>
      </c>
      <c r="CU103" s="2">
        <v>5.5639031201254116E-3</v>
      </c>
      <c r="CV103" s="2">
        <v>5.5639031201254116E-3</v>
      </c>
      <c r="CW103" s="2">
        <v>5.5639031201254116E-3</v>
      </c>
      <c r="CX103" s="2">
        <v>5.5639031201254116E-3</v>
      </c>
      <c r="CY103" s="2">
        <v>5.5639031201254116E-3</v>
      </c>
      <c r="CZ103" s="2">
        <v>5.5639031201254116E-3</v>
      </c>
      <c r="DA103" s="2">
        <v>5.5639031201254116E-3</v>
      </c>
      <c r="DB103" s="2">
        <v>5.5639031201254116E-3</v>
      </c>
      <c r="DC103" s="2">
        <v>5.5639031201254116E-3</v>
      </c>
      <c r="DD103" s="2">
        <v>5.5639031201254116E-3</v>
      </c>
      <c r="DE103" s="2">
        <v>5.5639031201254116E-3</v>
      </c>
      <c r="DF103" s="2">
        <v>5.5639031201254116E-3</v>
      </c>
      <c r="DG103" s="2">
        <v>5.5639031201254116E-3</v>
      </c>
      <c r="DH103" s="2">
        <v>5.5639031201254116E-3</v>
      </c>
    </row>
    <row r="104" spans="1:112" x14ac:dyDescent="0.2">
      <c r="A104" s="169" t="s">
        <v>38</v>
      </c>
      <c r="B104" s="3" t="s">
        <v>176</v>
      </c>
      <c r="C104" s="2">
        <v>77.783620999999997</v>
      </c>
      <c r="D104" s="2">
        <v>-64.764397000000002</v>
      </c>
      <c r="E104" s="174">
        <v>3331.6714999999999</v>
      </c>
      <c r="F104" s="2">
        <v>7.8920700000000004</v>
      </c>
      <c r="H104" s="144">
        <f t="shared" si="1"/>
        <v>5.2043753161000003E-2</v>
      </c>
      <c r="I104" s="174" t="s">
        <v>334</v>
      </c>
      <c r="J104" s="174" t="s">
        <v>275</v>
      </c>
      <c r="K104" s="190">
        <v>1.4931000000000001</v>
      </c>
      <c r="L104" s="235">
        <v>0.228131</v>
      </c>
      <c r="M104" s="189">
        <v>1.6713324352237116E-2</v>
      </c>
      <c r="N104" s="17">
        <v>0.89066666666666661</v>
      </c>
      <c r="O104" s="7"/>
      <c r="P104" s="2">
        <v>1.5199758000000001</v>
      </c>
      <c r="Q104" s="2">
        <v>1.5199758000000001</v>
      </c>
      <c r="R104" s="2">
        <v>1.5199758000000001</v>
      </c>
      <c r="S104" s="2">
        <v>1.5199758000000001</v>
      </c>
      <c r="T104" s="2">
        <v>1.5199758000000001</v>
      </c>
      <c r="U104" s="2">
        <v>1.5199758000000001</v>
      </c>
      <c r="V104" s="2">
        <v>1.5199758000000001</v>
      </c>
      <c r="W104" s="2">
        <v>1.5199758000000001</v>
      </c>
      <c r="X104" s="2">
        <v>1.5199758000000001</v>
      </c>
      <c r="Y104" s="2">
        <v>1.5199758000000001</v>
      </c>
      <c r="Z104" s="2">
        <v>1.5199758000000001</v>
      </c>
      <c r="AA104" s="2">
        <v>1.5199758000000001</v>
      </c>
      <c r="AB104" s="2">
        <v>1.5199758000000001</v>
      </c>
      <c r="AC104" s="2">
        <v>1.5199758000000001</v>
      </c>
      <c r="AD104" s="2">
        <v>1.5199758000000001</v>
      </c>
      <c r="AE104" s="2">
        <v>1.5199758000000001</v>
      </c>
      <c r="AF104" s="2">
        <v>1.5065378999999999</v>
      </c>
      <c r="AG104" s="2">
        <v>1.4886207</v>
      </c>
      <c r="AH104" s="2">
        <v>1.4693044653</v>
      </c>
      <c r="AI104" s="2">
        <v>1.3459938156000002</v>
      </c>
      <c r="AJ104" s="2">
        <v>1.3830197094000001</v>
      </c>
      <c r="AK104" s="2">
        <v>1.3356600705000001</v>
      </c>
      <c r="AL104" s="2">
        <v>1.3089291012000002</v>
      </c>
      <c r="AM104" s="2">
        <v>1.2867087870000002</v>
      </c>
      <c r="AN104" s="2">
        <v>1.2702309353999999</v>
      </c>
      <c r="AO104" s="2">
        <v>1.2566676150000002</v>
      </c>
      <c r="AP104" s="2">
        <v>1.2431311704000001</v>
      </c>
      <c r="AQ104" s="2">
        <v>1.2500472096000002</v>
      </c>
      <c r="AR104" s="2">
        <v>1.2593283192000002</v>
      </c>
      <c r="AS104" s="2">
        <v>1.2654993015</v>
      </c>
      <c r="AT104" s="2">
        <v>1.4340090744000002</v>
      </c>
      <c r="AU104" s="2">
        <v>1.5124132485000001</v>
      </c>
      <c r="AV104" s="2">
        <v>1.5876132300000003</v>
      </c>
      <c r="AW104" s="2">
        <v>1.6628654700000001</v>
      </c>
      <c r="AX104" s="2">
        <v>1.6378396209000001</v>
      </c>
      <c r="AY104" s="2">
        <v>1.6984639601999998</v>
      </c>
      <c r="AZ104" s="2">
        <v>1.6417530359999999</v>
      </c>
      <c r="BA104" s="2">
        <v>1.63584036</v>
      </c>
      <c r="BB104" s="2">
        <v>1.6971888527999999</v>
      </c>
      <c r="BC104" s="2">
        <v>1.9146364713000001</v>
      </c>
      <c r="BD104" s="2">
        <v>2.0398373856000003</v>
      </c>
      <c r="BE104" s="2">
        <v>2.2588363350000003</v>
      </c>
      <c r="BF104" s="2">
        <v>2.1188164032000003</v>
      </c>
      <c r="BG104" s="2">
        <v>2.2494910221</v>
      </c>
      <c r="BH104" s="2">
        <v>2.1654907091999998</v>
      </c>
      <c r="BI104" s="2">
        <v>2.1656519639999998</v>
      </c>
      <c r="BJ104" s="2">
        <v>2.2105584395999998</v>
      </c>
      <c r="BN104" s="2">
        <v>1.750709496983581</v>
      </c>
      <c r="BO104" s="2">
        <v>1.750709496983581</v>
      </c>
      <c r="BP104" s="2">
        <v>1.7233506913287242</v>
      </c>
      <c r="BQ104" s="2">
        <v>1.5804774281944338</v>
      </c>
      <c r="BR104" s="2">
        <v>1.4436848633943979</v>
      </c>
      <c r="BS104" s="2">
        <v>1.3144931040909169</v>
      </c>
      <c r="BT104" s="2">
        <v>1.1913825046145265</v>
      </c>
      <c r="BU104" s="2">
        <v>1.0743534542246773</v>
      </c>
      <c r="BV104" s="2">
        <v>0.96188671809692117</v>
      </c>
      <c r="BW104" s="2">
        <v>0.85702279808144433</v>
      </c>
      <c r="BX104" s="2">
        <v>0.75672355538685177</v>
      </c>
      <c r="BY104" s="2">
        <v>0.66099170239901095</v>
      </c>
      <c r="BZ104" s="2">
        <v>0.57135163240891473</v>
      </c>
      <c r="CA104" s="2">
        <v>0.48781303928874414</v>
      </c>
      <c r="CB104" s="2">
        <v>0.41191694962063091</v>
      </c>
      <c r="CC104" s="2">
        <v>0.35129324541087614</v>
      </c>
      <c r="CD104" s="2">
        <v>0.32123373051338672</v>
      </c>
      <c r="CE104" s="2">
        <v>0.32511066160104024</v>
      </c>
      <c r="CF104" s="2">
        <v>0.32717535363481576</v>
      </c>
      <c r="CG104" s="2">
        <v>0.29577374703766157</v>
      </c>
      <c r="CH104" s="2">
        <v>0.2992561797343915</v>
      </c>
      <c r="CI104" s="2">
        <v>0.28836134935674246</v>
      </c>
      <c r="CJ104" s="2">
        <v>0.28067068695252007</v>
      </c>
      <c r="CK104" s="2">
        <v>0.28495135854411768</v>
      </c>
      <c r="CL104" s="2">
        <v>0.31099509316488771</v>
      </c>
      <c r="CM104" s="2">
        <v>0.31334535968850274</v>
      </c>
      <c r="CN104" s="2">
        <v>0.28683511359222591</v>
      </c>
      <c r="CO104" s="2">
        <v>0.29237017121980735</v>
      </c>
      <c r="CP104" s="2">
        <v>0.29290466594169129</v>
      </c>
      <c r="CQ104" s="2">
        <v>0.27162508805272884</v>
      </c>
      <c r="CR104" s="2">
        <v>0.32943065528138504</v>
      </c>
      <c r="CS104" s="2">
        <v>0.34420096910610842</v>
      </c>
      <c r="CT104" s="2">
        <v>0.35454513765477152</v>
      </c>
      <c r="CU104" s="2">
        <v>0.37905340858395398</v>
      </c>
      <c r="CV104" s="2">
        <v>0.38151501721042741</v>
      </c>
      <c r="CW104" s="2">
        <v>0.39815076014325046</v>
      </c>
      <c r="CX104" s="2">
        <v>0.34239610499690359</v>
      </c>
      <c r="CY104" s="2">
        <v>0.3491599049357173</v>
      </c>
      <c r="CZ104" s="2">
        <v>0.35630282787340389</v>
      </c>
      <c r="DA104" s="2">
        <v>0.40049047152437006</v>
      </c>
      <c r="DB104" s="2">
        <v>0.46803899487201273</v>
      </c>
      <c r="DC104" s="2">
        <v>0.51638071414886977</v>
      </c>
      <c r="DD104" s="2">
        <v>0.47051996641012528</v>
      </c>
      <c r="DE104" s="2">
        <v>0.52298176798043672</v>
      </c>
      <c r="DF104" s="2">
        <v>0.48344030020861095</v>
      </c>
      <c r="DG104" s="2">
        <v>0.48367725508628001</v>
      </c>
      <c r="DH104" s="2">
        <v>0.49478385209484937</v>
      </c>
    </row>
    <row r="105" spans="1:112" x14ac:dyDescent="0.2">
      <c r="A105" s="169" t="s">
        <v>91</v>
      </c>
      <c r="B105" s="3" t="s">
        <v>176</v>
      </c>
      <c r="C105" s="2">
        <v>77.795219000000003</v>
      </c>
      <c r="D105" s="2">
        <v>-67.012675000000002</v>
      </c>
      <c r="E105" s="174">
        <v>282.16584999999998</v>
      </c>
      <c r="F105" s="2">
        <v>0.31758799999999998</v>
      </c>
      <c r="H105" s="144">
        <f t="shared" si="1"/>
        <v>8.946080999999999E-4</v>
      </c>
      <c r="I105" s="174" t="s">
        <v>334</v>
      </c>
      <c r="J105" s="174" t="s">
        <v>272</v>
      </c>
      <c r="K105" s="190">
        <v>9.9699999999999997E-2</v>
      </c>
      <c r="L105" s="235">
        <v>2.9909999999999999E-2</v>
      </c>
      <c r="M105" s="189">
        <v>1.9202990438062343E-3</v>
      </c>
      <c r="N105" s="17">
        <v>9.9666666666666653E-2</v>
      </c>
      <c r="O105" s="7"/>
      <c r="P105" s="2">
        <v>9.9699999999999997E-2</v>
      </c>
      <c r="Q105" s="2">
        <v>9.9699999999999997E-2</v>
      </c>
      <c r="R105" s="2">
        <v>9.9699999999999997E-2</v>
      </c>
      <c r="S105" s="2">
        <v>9.9699999999999997E-2</v>
      </c>
      <c r="T105" s="2">
        <v>9.9699999999999997E-2</v>
      </c>
      <c r="U105" s="2">
        <v>9.9699999999999997E-2</v>
      </c>
      <c r="V105" s="2">
        <v>9.9699999999999997E-2</v>
      </c>
      <c r="W105" s="2">
        <v>9.9699999999999997E-2</v>
      </c>
      <c r="X105" s="2">
        <v>9.9699999999999997E-2</v>
      </c>
      <c r="Y105" s="2">
        <v>9.9699999999999997E-2</v>
      </c>
      <c r="Z105" s="2">
        <v>9.9699999999999997E-2</v>
      </c>
      <c r="AA105" s="2">
        <v>9.9699999999999997E-2</v>
      </c>
      <c r="AB105" s="2">
        <v>9.9699999999999997E-2</v>
      </c>
      <c r="AC105" s="2">
        <v>9.9699999999999997E-2</v>
      </c>
      <c r="AD105" s="2">
        <v>9.9699999999999997E-2</v>
      </c>
      <c r="AE105" s="2">
        <v>9.9699999999999997E-2</v>
      </c>
      <c r="AF105" s="2">
        <v>9.9699999999999997E-2</v>
      </c>
      <c r="AG105" s="2">
        <v>0.11515350000000001</v>
      </c>
      <c r="AH105" s="2">
        <v>0.130607</v>
      </c>
      <c r="AI105" s="2">
        <v>0.14606050000000001</v>
      </c>
      <c r="AJ105" s="2">
        <v>4.3967699999999998E-2</v>
      </c>
      <c r="AK105" s="2">
        <v>5.0846999999999996E-2</v>
      </c>
      <c r="AL105" s="2">
        <v>4.0577899999999993E-2</v>
      </c>
      <c r="AM105" s="2">
        <v>3.0308799999999997E-2</v>
      </c>
      <c r="AN105" s="2">
        <v>1.9939999999999999E-2</v>
      </c>
      <c r="AO105" s="2">
        <v>3.6390499999999999E-2</v>
      </c>
      <c r="AP105" s="2">
        <v>5.29407E-2</v>
      </c>
      <c r="AQ105" s="2">
        <v>6.9391199999999986E-2</v>
      </c>
      <c r="AR105" s="2">
        <v>8.5841699999999993E-2</v>
      </c>
      <c r="AS105" s="2">
        <v>0.1022922</v>
      </c>
      <c r="AT105" s="2">
        <v>0.16181309999999999</v>
      </c>
      <c r="AU105" s="2">
        <v>0.1537374</v>
      </c>
      <c r="AV105" s="2">
        <v>0.14566170000000001</v>
      </c>
      <c r="AW105" s="2">
        <v>0.13758599999999999</v>
      </c>
      <c r="AX105" s="2">
        <v>0.12163399999999999</v>
      </c>
      <c r="AY105" s="2">
        <v>0.1207367</v>
      </c>
      <c r="AZ105" s="2">
        <v>0.1145553</v>
      </c>
      <c r="BA105" s="2">
        <v>0.11874270000000001</v>
      </c>
      <c r="BB105" s="2">
        <v>0.15234159999999999</v>
      </c>
      <c r="BC105" s="2">
        <v>0.144565</v>
      </c>
      <c r="BD105" s="2">
        <v>0.1332989</v>
      </c>
      <c r="BE105" s="2">
        <v>0.1219331</v>
      </c>
      <c r="BF105" s="2">
        <v>0.14127490000000001</v>
      </c>
      <c r="BG105" s="2">
        <v>0.14576139999999999</v>
      </c>
      <c r="BH105" s="2">
        <v>0.1490515</v>
      </c>
      <c r="BI105" s="2">
        <v>0.1367884</v>
      </c>
      <c r="BJ105" s="2">
        <v>0.14954999999999999</v>
      </c>
      <c r="BN105" s="2">
        <v>0.11615237140301402</v>
      </c>
      <c r="BO105" s="2">
        <v>0.11615237140301402</v>
      </c>
      <c r="BP105" s="2">
        <v>0.1145751022579309</v>
      </c>
      <c r="BQ105" s="2">
        <v>0.10532141372357443</v>
      </c>
      <c r="BR105" s="2">
        <v>9.6584900654585054E-2</v>
      </c>
      <c r="BS105" s="2">
        <v>8.8271879831250913E-2</v>
      </c>
      <c r="BT105" s="2">
        <v>8.0388848052555029E-2</v>
      </c>
      <c r="BU105" s="2">
        <v>7.3040896059719931E-2</v>
      </c>
      <c r="BV105" s="2">
        <v>6.6046565734469348E-2</v>
      </c>
      <c r="BW105" s="2">
        <v>5.9519836690177227E-2</v>
      </c>
      <c r="BX105" s="2">
        <v>5.3484972865761385E-2</v>
      </c>
      <c r="BY105" s="2">
        <v>4.7888692016798066E-2</v>
      </c>
      <c r="BZ105" s="2">
        <v>4.2964681272329462E-2</v>
      </c>
      <c r="CA105" s="2">
        <v>3.8774120900089609E-2</v>
      </c>
      <c r="CB105" s="2">
        <v>3.5523712119167855E-2</v>
      </c>
      <c r="CC105" s="2">
        <v>3.3422026918621915E-2</v>
      </c>
      <c r="CD105" s="2">
        <v>3.2726277595304519E-2</v>
      </c>
      <c r="CE105" s="2">
        <v>3.7318534952037616E-2</v>
      </c>
      <c r="CF105" s="2">
        <v>4.1765884821483731E-2</v>
      </c>
      <c r="CG105" s="2">
        <v>4.818182653036137E-2</v>
      </c>
      <c r="CH105" s="2">
        <v>1.68844239876705E-2</v>
      </c>
      <c r="CI105" s="2">
        <v>2.1262239878611946E-2</v>
      </c>
      <c r="CJ105" s="2">
        <v>1.9135141287354562E-2</v>
      </c>
      <c r="CK105" s="2">
        <v>1.6903784839721644E-2</v>
      </c>
      <c r="CL105" s="2">
        <v>8.5427337605316848E-3</v>
      </c>
      <c r="CM105" s="2">
        <v>1.3195219864205642E-2</v>
      </c>
      <c r="CN105" s="2">
        <v>1.8650409576091126E-2</v>
      </c>
      <c r="CO105" s="2">
        <v>2.3151135540648689E-2</v>
      </c>
      <c r="CP105" s="2">
        <v>2.7123465419861735E-2</v>
      </c>
      <c r="CQ105" s="2">
        <v>3.3460548214180777E-2</v>
      </c>
      <c r="CR105" s="2">
        <v>5.1285871896124977E-2</v>
      </c>
      <c r="CS105" s="2">
        <v>4.9058209479604861E-2</v>
      </c>
      <c r="CT105" s="2">
        <v>4.6721817876791749E-2</v>
      </c>
      <c r="CU105" s="2">
        <v>5.3679012311448081E-2</v>
      </c>
      <c r="CV105" s="2">
        <v>4.2750609726815811E-2</v>
      </c>
      <c r="CW105" s="2">
        <v>3.9642773908679318E-2</v>
      </c>
      <c r="CX105" s="2">
        <v>4.0933353248020728E-2</v>
      </c>
      <c r="CY105" s="2">
        <v>4.5983097275698576E-2</v>
      </c>
      <c r="CZ105" s="2">
        <v>5.7029766505146115E-2</v>
      </c>
      <c r="DA105" s="2">
        <v>5.475294523019883E-2</v>
      </c>
      <c r="DB105" s="2">
        <v>5.1995018154565989E-2</v>
      </c>
      <c r="DC105" s="2">
        <v>4.4661853103097601E-2</v>
      </c>
      <c r="DD105" s="2">
        <v>4.8498477614771329E-2</v>
      </c>
      <c r="DE105" s="2">
        <v>4.9724547158518526E-2</v>
      </c>
      <c r="DF105" s="2">
        <v>4.9771814932521738E-2</v>
      </c>
      <c r="DG105" s="2">
        <v>4.5314312004262398E-2</v>
      </c>
      <c r="DH105" s="2">
        <v>4.7553756393686197E-2</v>
      </c>
    </row>
    <row r="106" spans="1:112" x14ac:dyDescent="0.2">
      <c r="A106" s="169" t="s">
        <v>216</v>
      </c>
      <c r="B106" s="3" t="s">
        <v>176</v>
      </c>
      <c r="C106" s="2">
        <v>77.801918000000001</v>
      </c>
      <c r="D106" s="2">
        <v>-68.810676999999998</v>
      </c>
      <c r="E106" s="174">
        <v>432.89967000000001</v>
      </c>
      <c r="F106" s="2">
        <v>0.28173799999999999</v>
      </c>
      <c r="H106" s="144">
        <f t="shared" si="1"/>
        <v>0</v>
      </c>
      <c r="I106" s="174" t="s">
        <v>303</v>
      </c>
      <c r="J106" s="174" t="s">
        <v>245</v>
      </c>
      <c r="K106" s="190">
        <v>0</v>
      </c>
      <c r="L106" s="235">
        <v>0</v>
      </c>
      <c r="M106" s="189">
        <v>6.1227934790993987E-3</v>
      </c>
      <c r="N106" s="17">
        <v>-3.5333333333333335E-2</v>
      </c>
      <c r="O106" s="7"/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</row>
    <row r="107" spans="1:112" x14ac:dyDescent="0.2">
      <c r="A107" s="169" t="s">
        <v>89</v>
      </c>
      <c r="B107" s="3" t="s">
        <v>176</v>
      </c>
      <c r="C107" s="2">
        <v>77.812707000000003</v>
      </c>
      <c r="D107" s="2">
        <v>-65.878439</v>
      </c>
      <c r="E107" s="174">
        <v>477.36234999999999</v>
      </c>
      <c r="F107" s="2">
        <v>0.90858899999999998</v>
      </c>
      <c r="H107" s="144">
        <f t="shared" si="1"/>
        <v>2.3743692562499998E-3</v>
      </c>
      <c r="I107" s="174" t="s">
        <v>334</v>
      </c>
      <c r="J107" s="174" t="s">
        <v>275</v>
      </c>
      <c r="K107" s="190">
        <v>0.31319999999999998</v>
      </c>
      <c r="L107" s="235">
        <v>4.87275E-2</v>
      </c>
      <c r="M107" s="189">
        <v>2.5773455128306529E-3</v>
      </c>
      <c r="N107" s="17">
        <v>0.12333333333333335</v>
      </c>
      <c r="O107" s="7"/>
      <c r="P107" s="2">
        <v>0.31570559999999998</v>
      </c>
      <c r="Q107" s="2">
        <v>0.31570559999999998</v>
      </c>
      <c r="R107" s="2">
        <v>0.31570559999999998</v>
      </c>
      <c r="S107" s="2">
        <v>0.31570559999999998</v>
      </c>
      <c r="T107" s="2">
        <v>0.31570559999999998</v>
      </c>
      <c r="U107" s="2">
        <v>0.31570559999999998</v>
      </c>
      <c r="V107" s="2">
        <v>0.31570559999999998</v>
      </c>
      <c r="W107" s="2">
        <v>0.31570559999999998</v>
      </c>
      <c r="X107" s="2">
        <v>0.31570559999999998</v>
      </c>
      <c r="Y107" s="2">
        <v>0.31570559999999998</v>
      </c>
      <c r="Z107" s="2">
        <v>0.31570559999999998</v>
      </c>
      <c r="AA107" s="2">
        <v>0.31570559999999998</v>
      </c>
      <c r="AB107" s="2">
        <v>0.31570559999999998</v>
      </c>
      <c r="AC107" s="2">
        <v>0.31570559999999998</v>
      </c>
      <c r="AD107" s="2">
        <v>0.31570559999999998</v>
      </c>
      <c r="AE107" s="2">
        <v>0.31570559999999998</v>
      </c>
      <c r="AF107" s="2">
        <v>0.31445279999999998</v>
      </c>
      <c r="AG107" s="2">
        <v>0.33105239999999997</v>
      </c>
      <c r="AH107" s="2">
        <v>0.34750918079999998</v>
      </c>
      <c r="AI107" s="2">
        <v>0.36351244799999993</v>
      </c>
      <c r="AJ107" s="2">
        <v>0.37968484320000001</v>
      </c>
      <c r="AK107" s="2">
        <v>0.36181365119999997</v>
      </c>
      <c r="AL107" s="2">
        <v>0.37415498400000002</v>
      </c>
      <c r="AM107" s="2">
        <v>0.33625152000000003</v>
      </c>
      <c r="AN107" s="2">
        <v>0.34096204800000002</v>
      </c>
      <c r="AO107" s="2">
        <v>0.39564676799999998</v>
      </c>
      <c r="AP107" s="2">
        <v>0.44986795199999996</v>
      </c>
      <c r="AQ107" s="2">
        <v>0.42334617599999996</v>
      </c>
      <c r="AR107" s="2">
        <v>0.39702985919999995</v>
      </c>
      <c r="AS107" s="2">
        <v>0.37091900159999991</v>
      </c>
      <c r="AT107" s="2">
        <v>0.46110682079999987</v>
      </c>
      <c r="AU107" s="2">
        <v>0.48222276479999993</v>
      </c>
      <c r="AV107" s="2">
        <v>0.50343767999999989</v>
      </c>
      <c r="AW107" s="2">
        <v>0.52416149759999997</v>
      </c>
      <c r="AX107" s="2">
        <v>0.48105515519999997</v>
      </c>
      <c r="AY107" s="2">
        <v>0.49642951680000003</v>
      </c>
      <c r="AZ107" s="2">
        <v>0.52959614399999999</v>
      </c>
      <c r="BA107" s="2">
        <v>0.53104939200000001</v>
      </c>
      <c r="BB107" s="2">
        <v>0.38730312000000006</v>
      </c>
      <c r="BC107" s="2">
        <v>0.62154915840000002</v>
      </c>
      <c r="BD107" s="2">
        <v>0.62195130720000003</v>
      </c>
      <c r="BE107" s="2">
        <v>0.5942957472</v>
      </c>
      <c r="BF107" s="2">
        <v>0.53698139999999994</v>
      </c>
      <c r="BG107" s="2">
        <v>0.59472169920000006</v>
      </c>
      <c r="BH107" s="2">
        <v>0.67464752039999998</v>
      </c>
      <c r="BI107" s="2">
        <v>0.66949318800000002</v>
      </c>
      <c r="BJ107" s="2">
        <v>0.73652425199999993</v>
      </c>
      <c r="BN107" s="2">
        <v>0.36331140999668371</v>
      </c>
      <c r="BO107" s="2">
        <v>0.36331140999668371</v>
      </c>
      <c r="BP107" s="2">
        <v>0.35857595100436501</v>
      </c>
      <c r="BQ107" s="2">
        <v>0.32890050381599312</v>
      </c>
      <c r="BR107" s="2">
        <v>0.30080372779756265</v>
      </c>
      <c r="BS107" s="2">
        <v>0.27396996517158106</v>
      </c>
      <c r="BT107" s="2">
        <v>0.24839926961445416</v>
      </c>
      <c r="BU107" s="2">
        <v>0.22440739555221492</v>
      </c>
      <c r="BV107" s="2">
        <v>0.20136308381379817</v>
      </c>
      <c r="BW107" s="2">
        <v>0.17958217942494789</v>
      </c>
      <c r="BX107" s="2">
        <v>0.15906493073345018</v>
      </c>
      <c r="BY107" s="2">
        <v>0.13981174542635444</v>
      </c>
      <c r="BZ107" s="2">
        <v>0.12213889901271188</v>
      </c>
      <c r="CA107" s="2">
        <v>0.10573202923610425</v>
      </c>
      <c r="CB107" s="2">
        <v>9.1854982973693461E-2</v>
      </c>
      <c r="CC107" s="2">
        <v>8.1769731970259094E-2</v>
      </c>
      <c r="CD107" s="2">
        <v>7.7681921433970957E-2</v>
      </c>
      <c r="CE107" s="2">
        <v>8.1011417373305722E-2</v>
      </c>
      <c r="CF107" s="2">
        <v>8.6178120874795983E-2</v>
      </c>
      <c r="CG107" s="2">
        <v>8.5679108949697352E-2</v>
      </c>
      <c r="CH107" s="2">
        <v>9.2938743264610768E-2</v>
      </c>
      <c r="CI107" s="2">
        <v>8.0574592268991552E-2</v>
      </c>
      <c r="CJ107" s="2">
        <v>7.685676658009459E-2</v>
      </c>
      <c r="CK107" s="2">
        <v>7.2239101866585637E-2</v>
      </c>
      <c r="CL107" s="2">
        <v>8.0135248016891217E-2</v>
      </c>
      <c r="CM107" s="2">
        <v>8.9207923266639538E-2</v>
      </c>
      <c r="CN107" s="2">
        <v>9.3113011247357408E-2</v>
      </c>
      <c r="CO107" s="2">
        <v>8.98818493911131E-2</v>
      </c>
      <c r="CP107" s="2">
        <v>8.5784929645879374E-2</v>
      </c>
      <c r="CQ107" s="2">
        <v>8.3499023127180355E-2</v>
      </c>
      <c r="CR107" s="2">
        <v>0.10296088887816307</v>
      </c>
      <c r="CS107" s="2">
        <v>0.10661195116411548</v>
      </c>
      <c r="CT107" s="2">
        <v>0.10968872926951909</v>
      </c>
      <c r="CU107" s="2">
        <v>0.11793562796395635</v>
      </c>
      <c r="CV107" s="2">
        <v>0.10572433357524849</v>
      </c>
      <c r="CW107" s="2">
        <v>0.11080534830148962</v>
      </c>
      <c r="CX107" s="2">
        <v>0.11855958882369652</v>
      </c>
      <c r="CY107" s="2">
        <v>0.11747072967559319</v>
      </c>
      <c r="CZ107" s="2">
        <v>9.0384959243177077E-2</v>
      </c>
      <c r="DA107" s="2">
        <v>0.13343654024194715</v>
      </c>
      <c r="DB107" s="2">
        <v>0.13107289047631221</v>
      </c>
      <c r="DC107" s="2">
        <v>0.12306891545099166</v>
      </c>
      <c r="DD107" s="2">
        <v>0.1064178805308553</v>
      </c>
      <c r="DE107" s="2">
        <v>0.11669973285972735</v>
      </c>
      <c r="DF107" s="2">
        <v>0.13009844723710104</v>
      </c>
      <c r="DG107" s="2">
        <v>0.12903818738626965</v>
      </c>
      <c r="DH107" s="2">
        <v>0.14004148032910102</v>
      </c>
    </row>
    <row r="108" spans="1:112" x14ac:dyDescent="0.2">
      <c r="A108" s="169" t="s">
        <v>142</v>
      </c>
      <c r="B108" s="3" t="s">
        <v>176</v>
      </c>
      <c r="C108" s="2">
        <v>77.820070000000001</v>
      </c>
      <c r="D108" s="2">
        <v>-68.245678999999996</v>
      </c>
      <c r="E108" s="174">
        <v>949.69617000000005</v>
      </c>
      <c r="F108" s="2">
        <v>1.07761</v>
      </c>
      <c r="H108" s="144">
        <f t="shared" si="1"/>
        <v>3.5501338889999997E-5</v>
      </c>
      <c r="I108" s="174" t="s">
        <v>334</v>
      </c>
      <c r="J108" s="174" t="s">
        <v>275</v>
      </c>
      <c r="K108" s="190">
        <v>2.8500000000000001E-2</v>
      </c>
      <c r="L108" s="235">
        <v>5.9582999999999997E-3</v>
      </c>
      <c r="M108" s="189">
        <v>6.7977912716412755E-3</v>
      </c>
      <c r="N108" s="17">
        <v>7.7000000000000013E-2</v>
      </c>
      <c r="O108" s="7"/>
      <c r="P108" s="2">
        <v>1.6798270499999997E-2</v>
      </c>
      <c r="Q108" s="2">
        <v>1.6798270499999997E-2</v>
      </c>
      <c r="R108" s="2">
        <v>1.6798270499999997E-2</v>
      </c>
      <c r="S108" s="2">
        <v>1.6798270499999997E-2</v>
      </c>
      <c r="T108" s="2">
        <v>1.77203025E-2</v>
      </c>
      <c r="U108" s="2">
        <v>1.86423345E-2</v>
      </c>
      <c r="V108" s="2">
        <v>1.9564366499999999E-2</v>
      </c>
      <c r="W108" s="2">
        <v>2.0486398499999999E-2</v>
      </c>
      <c r="X108" s="2">
        <v>2.1408430499999999E-2</v>
      </c>
      <c r="Y108" s="2">
        <v>2.2359276000000001E-2</v>
      </c>
      <c r="Z108" s="2">
        <v>2.3281308000000001E-2</v>
      </c>
      <c r="AA108" s="2">
        <v>2.4203339999999997E-2</v>
      </c>
      <c r="AB108" s="2">
        <v>2.5125372E-2</v>
      </c>
      <c r="AC108" s="2">
        <v>2.6047404E-2</v>
      </c>
      <c r="AD108" s="2">
        <v>2.6969435999999999E-2</v>
      </c>
      <c r="AE108" s="2">
        <v>2.7891467999999999E-2</v>
      </c>
      <c r="AF108" s="2">
        <v>2.8671000000000002E-2</v>
      </c>
      <c r="AG108" s="2">
        <v>4.34055E-2</v>
      </c>
      <c r="AH108" s="2">
        <v>5.7989463000000005E-2</v>
      </c>
      <c r="AI108" s="2">
        <v>7.2439304999999996E-2</v>
      </c>
      <c r="AJ108" s="2">
        <v>0.11276238750000002</v>
      </c>
      <c r="AK108" s="2">
        <v>9.5033278499999999E-2</v>
      </c>
      <c r="AL108" s="2">
        <v>7.6954674000000001E-2</v>
      </c>
      <c r="AM108" s="2">
        <v>5.9142402000000004E-2</v>
      </c>
      <c r="AN108" s="2">
        <v>4.1843329499999998E-2</v>
      </c>
      <c r="AO108" s="2">
        <v>4.0506195000000002E-2</v>
      </c>
      <c r="AP108" s="2">
        <v>3.9259662000000001E-2</v>
      </c>
      <c r="AQ108" s="2">
        <v>3.7989160500000001E-2</v>
      </c>
      <c r="AR108" s="2">
        <v>3.6714384000000003E-2</v>
      </c>
      <c r="AS108" s="2">
        <v>3.5526959999999996E-2</v>
      </c>
      <c r="AT108" s="2">
        <v>4.3861841999999998E-2</v>
      </c>
      <c r="AU108" s="2">
        <v>5.1890234999999993E-2</v>
      </c>
      <c r="AV108" s="2">
        <v>5.9570244000000008E-2</v>
      </c>
      <c r="AW108" s="2">
        <v>6.6838713000000008E-2</v>
      </c>
      <c r="AX108" s="2">
        <v>7.6315932000000003E-2</v>
      </c>
      <c r="AY108" s="2">
        <v>7.0174809000000005E-2</v>
      </c>
      <c r="AZ108" s="2">
        <v>5.8762440000000006E-2</v>
      </c>
      <c r="BA108" s="2">
        <v>5.3738460000000002E-2</v>
      </c>
      <c r="BB108" s="2">
        <v>4.8106290000000003E-2</v>
      </c>
      <c r="BC108" s="2">
        <v>4.2286960499999998E-2</v>
      </c>
      <c r="BD108" s="2">
        <v>3.6166499999999997E-2</v>
      </c>
      <c r="BE108" s="2">
        <v>3.0738959999999999E-2</v>
      </c>
      <c r="BF108" s="2">
        <v>5.6714543999999999E-2</v>
      </c>
      <c r="BG108" s="2">
        <v>4.9072810500000001E-2</v>
      </c>
      <c r="BH108" s="2">
        <v>3.9179292000000004E-2</v>
      </c>
      <c r="BI108" s="2">
        <v>2.9406699000000001E-2</v>
      </c>
      <c r="BJ108" s="2">
        <v>3.4944619500000003E-2</v>
      </c>
      <c r="BN108" s="2">
        <v>7.3584114823139713E-3</v>
      </c>
      <c r="BO108" s="2">
        <v>5.8885204110318461E-3</v>
      </c>
      <c r="BP108" s="2">
        <v>4.6232739423036698E-3</v>
      </c>
      <c r="BQ108" s="2">
        <v>4.0078035320352196E-3</v>
      </c>
      <c r="BR108" s="2">
        <v>4.3443334739442464E-3</v>
      </c>
      <c r="BS108" s="2">
        <v>4.9419874498359273E-3</v>
      </c>
      <c r="BT108" s="2">
        <v>5.6886850722654252E-3</v>
      </c>
      <c r="BU108" s="2">
        <v>6.5301788404395524E-3</v>
      </c>
      <c r="BV108" s="2">
        <v>7.4076082035429112E-3</v>
      </c>
      <c r="BW108" s="2">
        <v>8.3227363285448084E-3</v>
      </c>
      <c r="BX108" s="2">
        <v>8.4744260505753236E-3</v>
      </c>
      <c r="BY108" s="2">
        <v>7.8724143007248646E-3</v>
      </c>
      <c r="BZ108" s="2">
        <v>7.3130024921672322E-3</v>
      </c>
      <c r="CA108" s="2">
        <v>6.8052072020766512E-3</v>
      </c>
      <c r="CB108" s="2">
        <v>6.4145767204214976E-3</v>
      </c>
      <c r="CC108" s="2">
        <v>6.1957134403920694E-3</v>
      </c>
      <c r="CD108" s="2">
        <v>6.4032275995548494E-3</v>
      </c>
      <c r="CE108" s="2">
        <v>9.2953966644171472E-3</v>
      </c>
      <c r="CF108" s="2">
        <v>1.2112249251652525E-2</v>
      </c>
      <c r="CG108" s="2">
        <v>1.5272023139581512E-2</v>
      </c>
      <c r="CH108" s="2">
        <v>2.3027907045785449E-2</v>
      </c>
      <c r="CI108" s="2">
        <v>1.9576359386409021E-2</v>
      </c>
      <c r="CJ108" s="2">
        <v>1.6211273979895247E-2</v>
      </c>
      <c r="CK108" s="2">
        <v>1.2566500873159711E-2</v>
      </c>
      <c r="CL108" s="2">
        <v>8.9083883963576391E-3</v>
      </c>
      <c r="CM108" s="2">
        <v>8.7646584809229905E-3</v>
      </c>
      <c r="CN108" s="2">
        <v>8.7729471947258497E-3</v>
      </c>
      <c r="CO108" s="2">
        <v>8.5331730521229516E-3</v>
      </c>
      <c r="CP108" s="2">
        <v>8.0640215497477744E-3</v>
      </c>
      <c r="CQ108" s="2">
        <v>7.6919600578409329E-3</v>
      </c>
      <c r="CR108" s="2">
        <v>9.4949356248790577E-3</v>
      </c>
      <c r="CS108" s="2">
        <v>1.1353643063185433E-2</v>
      </c>
      <c r="CT108" s="2">
        <v>1.2980644208405548E-2</v>
      </c>
      <c r="CU108" s="2">
        <v>1.4440077829433184E-2</v>
      </c>
      <c r="CV108" s="2">
        <v>1.6557909110533134E-2</v>
      </c>
      <c r="CW108" s="2">
        <v>1.5593316115820655E-2</v>
      </c>
      <c r="CX108" s="2">
        <v>1.3392709315154582E-2</v>
      </c>
      <c r="CY108" s="2">
        <v>1.243310606725884E-2</v>
      </c>
      <c r="CZ108" s="2">
        <v>1.1354712263058765E-2</v>
      </c>
      <c r="DA108" s="2">
        <v>1.030475313429372E-2</v>
      </c>
      <c r="DB108" s="2">
        <v>8.9655312363524746E-3</v>
      </c>
      <c r="DC108" s="2">
        <v>7.6840076550602583E-3</v>
      </c>
      <c r="DD108" s="2">
        <v>1.3690441503548253E-2</v>
      </c>
      <c r="DE108" s="2">
        <v>1.2242713644605342E-2</v>
      </c>
      <c r="DF108" s="2">
        <v>1.0389027410752285E-2</v>
      </c>
      <c r="DG108" s="2">
        <v>8.0978991639315042E-3</v>
      </c>
      <c r="DH108" s="2">
        <v>9.6568302968654783E-3</v>
      </c>
    </row>
    <row r="109" spans="1:112" x14ac:dyDescent="0.2">
      <c r="A109" s="169" t="s">
        <v>90</v>
      </c>
      <c r="B109" s="3" t="s">
        <v>176</v>
      </c>
      <c r="C109" s="2">
        <v>77.827915000000004</v>
      </c>
      <c r="D109" s="2">
        <v>-66.533440999999996</v>
      </c>
      <c r="E109" s="174">
        <v>1190.3706</v>
      </c>
      <c r="F109" s="2">
        <v>2.05959</v>
      </c>
      <c r="H109" s="144">
        <f t="shared" si="1"/>
        <v>1.3291784099999997E-2</v>
      </c>
      <c r="I109" s="174" t="s">
        <v>334</v>
      </c>
      <c r="J109" s="174" t="s">
        <v>272</v>
      </c>
      <c r="K109" s="190">
        <v>0.38429999999999997</v>
      </c>
      <c r="L109" s="235">
        <v>0.11528999999999999</v>
      </c>
      <c r="M109" s="189">
        <v>5.4439961918370588E-3</v>
      </c>
      <c r="N109" s="17">
        <v>0.38333333333333336</v>
      </c>
      <c r="O109" s="7"/>
      <c r="P109" s="2">
        <v>0.38429999999999997</v>
      </c>
      <c r="Q109" s="2">
        <v>0.38429999999999997</v>
      </c>
      <c r="R109" s="2">
        <v>0.38429999999999997</v>
      </c>
      <c r="S109" s="2">
        <v>0.38429999999999997</v>
      </c>
      <c r="T109" s="2">
        <v>0.38429999999999997</v>
      </c>
      <c r="U109" s="2">
        <v>0.38429999999999997</v>
      </c>
      <c r="V109" s="2">
        <v>0.38429999999999997</v>
      </c>
      <c r="W109" s="2">
        <v>0.38429999999999997</v>
      </c>
      <c r="X109" s="2">
        <v>0.38429999999999997</v>
      </c>
      <c r="Y109" s="2">
        <v>0.38429999999999997</v>
      </c>
      <c r="Z109" s="2">
        <v>0.38429999999999997</v>
      </c>
      <c r="AA109" s="2">
        <v>0.38429999999999997</v>
      </c>
      <c r="AB109" s="2">
        <v>0.38429999999999997</v>
      </c>
      <c r="AC109" s="2">
        <v>0.38429999999999997</v>
      </c>
      <c r="AD109" s="2">
        <v>0.38429999999999997</v>
      </c>
      <c r="AE109" s="2">
        <v>0.38429999999999997</v>
      </c>
      <c r="AF109" s="2">
        <v>0.38429999999999997</v>
      </c>
      <c r="AG109" s="2">
        <v>0.41312249999999995</v>
      </c>
      <c r="AH109" s="2">
        <v>0.44232929999999998</v>
      </c>
      <c r="AI109" s="2">
        <v>0.47115179999999995</v>
      </c>
      <c r="AJ109" s="2">
        <v>0.39813480000000001</v>
      </c>
      <c r="AK109" s="2">
        <v>0.46192859999999997</v>
      </c>
      <c r="AL109" s="2">
        <v>0.4546269</v>
      </c>
      <c r="AM109" s="2">
        <v>0.44770949999999998</v>
      </c>
      <c r="AN109" s="2">
        <v>0.44079209999999996</v>
      </c>
      <c r="AO109" s="2">
        <v>0.43963919999999995</v>
      </c>
      <c r="AP109" s="2">
        <v>0.43887059999999994</v>
      </c>
      <c r="AQ109" s="2">
        <v>0.43810199999999994</v>
      </c>
      <c r="AR109" s="2">
        <v>0.43733339999999993</v>
      </c>
      <c r="AS109" s="2">
        <v>0.43656479999999992</v>
      </c>
      <c r="AT109" s="2">
        <v>0.44040779999999996</v>
      </c>
      <c r="AU109" s="2">
        <v>0.45193679999999997</v>
      </c>
      <c r="AV109" s="2">
        <v>0.46346579999999993</v>
      </c>
      <c r="AW109" s="2">
        <v>0.4753791</v>
      </c>
      <c r="AX109" s="2">
        <v>0.43694909999999998</v>
      </c>
      <c r="AY109" s="2">
        <v>0.4438665</v>
      </c>
      <c r="AZ109" s="2">
        <v>0.43579619999999991</v>
      </c>
      <c r="BA109" s="2">
        <v>0.4653873</v>
      </c>
      <c r="BB109" s="2">
        <v>0.43310609999999999</v>
      </c>
      <c r="BC109" s="2">
        <v>0.47691630000000002</v>
      </c>
      <c r="BD109" s="2">
        <v>0.4546269</v>
      </c>
      <c r="BE109" s="2">
        <v>0.43272179999999993</v>
      </c>
      <c r="BF109" s="2">
        <v>0.45155249999999997</v>
      </c>
      <c r="BG109" s="2">
        <v>0.43425899999999995</v>
      </c>
      <c r="BH109" s="2">
        <v>0.43310609999999999</v>
      </c>
      <c r="BI109" s="2">
        <v>0.43156889999999998</v>
      </c>
      <c r="BJ109" s="2">
        <v>0.44963099999999995</v>
      </c>
      <c r="BN109" s="2">
        <v>0.45008829674346812</v>
      </c>
      <c r="BO109" s="2">
        <v>0.45008829674346812</v>
      </c>
      <c r="BP109" s="2">
        <v>0.44400861236578065</v>
      </c>
      <c r="BQ109" s="2">
        <v>0.40833968053274966</v>
      </c>
      <c r="BR109" s="2">
        <v>0.37466423447043651</v>
      </c>
      <c r="BS109" s="2">
        <v>0.34262116624167716</v>
      </c>
      <c r="BT109" s="2">
        <v>0.31223551817193962</v>
      </c>
      <c r="BU109" s="2">
        <v>0.28354122220441391</v>
      </c>
      <c r="BV109" s="2">
        <v>0.25658510270632773</v>
      </c>
      <c r="BW109" s="2">
        <v>0.23143301830273461</v>
      </c>
      <c r="BX109" s="2">
        <v>0.20817935670430687</v>
      </c>
      <c r="BY109" s="2">
        <v>0.18696159676229673</v>
      </c>
      <c r="BZ109" s="2">
        <v>0.16765875788526655</v>
      </c>
      <c r="CA109" s="2">
        <v>0.15153333944054526</v>
      </c>
      <c r="CB109" s="2">
        <v>0.13878583140297729</v>
      </c>
      <c r="CC109" s="2">
        <v>0.130769638685058</v>
      </c>
      <c r="CD109" s="2">
        <v>0.12812818661725497</v>
      </c>
      <c r="CE109" s="2">
        <v>0.1370678197446108</v>
      </c>
      <c r="CF109" s="2">
        <v>0.14559694892101982</v>
      </c>
      <c r="CG109" s="2">
        <v>0.15583114523468966</v>
      </c>
      <c r="CH109" s="2">
        <v>0.13389932144527658</v>
      </c>
      <c r="CI109" s="2">
        <v>0.1529570769574124</v>
      </c>
      <c r="CJ109" s="2">
        <v>0.15159088115241093</v>
      </c>
      <c r="CK109" s="2">
        <v>0.14958842840337386</v>
      </c>
      <c r="CL109" s="2">
        <v>0.14176571230998461</v>
      </c>
      <c r="CM109" s="2">
        <v>0.14215974792431824</v>
      </c>
      <c r="CN109" s="2">
        <v>0.14388149262518618</v>
      </c>
      <c r="CO109" s="2">
        <v>0.14365549870571392</v>
      </c>
      <c r="CP109" s="2">
        <v>0.14147334772632683</v>
      </c>
      <c r="CQ109" s="2">
        <v>0.13993873068360124</v>
      </c>
      <c r="CR109" s="2">
        <v>0.15639725859329329</v>
      </c>
      <c r="CS109" s="2">
        <v>0.16030898332450372</v>
      </c>
      <c r="CT109" s="2">
        <v>0.16349268761376556</v>
      </c>
      <c r="CU109" s="2">
        <v>0.16585394678012852</v>
      </c>
      <c r="CV109" s="2">
        <v>0.15094769990184942</v>
      </c>
      <c r="CW109" s="2">
        <v>0.15495616230024384</v>
      </c>
      <c r="CX109" s="2">
        <v>0.16269256941929694</v>
      </c>
      <c r="CY109" s="2">
        <v>0.16902962329761517</v>
      </c>
      <c r="CZ109" s="2">
        <v>0.15615148776559326</v>
      </c>
      <c r="DA109" s="2">
        <v>0.15959797608762402</v>
      </c>
      <c r="DB109" s="2">
        <v>0.15379550885075854</v>
      </c>
      <c r="DC109" s="2">
        <v>0.14930685809332248</v>
      </c>
      <c r="DD109" s="2">
        <v>0.1507004702676189</v>
      </c>
      <c r="DE109" s="2">
        <v>0.1432343530460044</v>
      </c>
      <c r="DF109" s="2">
        <v>0.1425391399316559</v>
      </c>
      <c r="DG109" s="2">
        <v>0.14133621552478148</v>
      </c>
      <c r="DH109" s="2">
        <v>0.14671412743395984</v>
      </c>
    </row>
    <row r="110" spans="1:112" x14ac:dyDescent="0.2">
      <c r="A110" s="169" t="s">
        <v>143</v>
      </c>
      <c r="B110" s="3" t="s">
        <v>176</v>
      </c>
      <c r="C110" s="2">
        <v>77.833224000000001</v>
      </c>
      <c r="D110" s="2">
        <v>-69.238320999999999</v>
      </c>
      <c r="E110" s="174">
        <v>135.05378999999999</v>
      </c>
      <c r="F110" s="2">
        <v>2.3326400000000001E-2</v>
      </c>
      <c r="H110" s="144">
        <f t="shared" si="1"/>
        <v>4.2771599999999996E-5</v>
      </c>
      <c r="I110" s="174" t="s">
        <v>334</v>
      </c>
      <c r="J110" s="174" t="s">
        <v>272</v>
      </c>
      <c r="K110" s="190">
        <v>2.18E-2</v>
      </c>
      <c r="L110" s="235">
        <v>6.5399999999999998E-3</v>
      </c>
      <c r="M110" s="189">
        <v>9.2900393971505216E-4</v>
      </c>
      <c r="N110" s="17">
        <v>2.1666666666666671E-2</v>
      </c>
      <c r="O110" s="7"/>
      <c r="P110" s="2">
        <v>2.18E-2</v>
      </c>
      <c r="Q110" s="2">
        <v>2.18E-2</v>
      </c>
      <c r="R110" s="2">
        <v>2.18E-2</v>
      </c>
      <c r="S110" s="2">
        <v>2.18E-2</v>
      </c>
      <c r="T110" s="2">
        <v>2.18E-2</v>
      </c>
      <c r="U110" s="2">
        <v>2.18E-2</v>
      </c>
      <c r="V110" s="2">
        <v>2.18E-2</v>
      </c>
      <c r="W110" s="2">
        <v>2.18E-2</v>
      </c>
      <c r="X110" s="2">
        <v>2.18E-2</v>
      </c>
      <c r="Y110" s="2">
        <v>2.18E-2</v>
      </c>
      <c r="Z110" s="2">
        <v>2.18E-2</v>
      </c>
      <c r="AA110" s="2">
        <v>2.18E-2</v>
      </c>
      <c r="AB110" s="2">
        <v>2.18E-2</v>
      </c>
      <c r="AC110" s="2">
        <v>2.18E-2</v>
      </c>
      <c r="AD110" s="2">
        <v>2.18E-2</v>
      </c>
      <c r="AE110" s="2">
        <v>2.18E-2</v>
      </c>
      <c r="AF110" s="2">
        <v>2.18E-2</v>
      </c>
      <c r="AG110" s="2">
        <v>2.18E-2</v>
      </c>
      <c r="AH110" s="2">
        <v>2.18E-2</v>
      </c>
      <c r="AI110" s="2">
        <v>2.18E-2</v>
      </c>
      <c r="AJ110" s="2">
        <v>2.18E-2</v>
      </c>
      <c r="AK110" s="2">
        <v>2.18E-2</v>
      </c>
      <c r="AL110" s="2">
        <v>2.18E-2</v>
      </c>
      <c r="AM110" s="2">
        <v>2.18E-2</v>
      </c>
      <c r="AN110" s="2">
        <v>2.18E-2</v>
      </c>
      <c r="AO110" s="2">
        <v>2.18E-2</v>
      </c>
      <c r="AP110" s="2">
        <v>2.18E-2</v>
      </c>
      <c r="AQ110" s="2">
        <v>2.18E-2</v>
      </c>
      <c r="AR110" s="2">
        <v>2.18E-2</v>
      </c>
      <c r="AS110" s="2">
        <v>2.18E-2</v>
      </c>
      <c r="AT110" s="2">
        <v>2.18E-2</v>
      </c>
      <c r="AU110" s="2">
        <v>2.18E-2</v>
      </c>
      <c r="AV110" s="2">
        <v>2.18E-2</v>
      </c>
      <c r="AW110" s="2">
        <v>2.18E-2</v>
      </c>
      <c r="AX110" s="2">
        <v>2.18E-2</v>
      </c>
      <c r="AY110" s="2">
        <v>2.18E-2</v>
      </c>
      <c r="AZ110" s="2">
        <v>2.18E-2</v>
      </c>
      <c r="BA110" s="2">
        <v>2.18E-2</v>
      </c>
      <c r="BB110" s="2">
        <v>2.18E-2</v>
      </c>
      <c r="BC110" s="2">
        <v>2.18E-2</v>
      </c>
      <c r="BD110" s="2">
        <v>2.18E-2</v>
      </c>
      <c r="BE110" s="2">
        <v>2.18E-2</v>
      </c>
      <c r="BF110" s="2">
        <v>2.18E-2</v>
      </c>
      <c r="BG110" s="2">
        <v>2.18E-2</v>
      </c>
      <c r="BH110" s="2">
        <v>2.18E-2</v>
      </c>
      <c r="BI110" s="2">
        <v>2.18E-2</v>
      </c>
      <c r="BJ110" s="2">
        <v>2.18E-2</v>
      </c>
      <c r="BN110" s="2">
        <v>6.14856244923862E-3</v>
      </c>
      <c r="BO110" s="2">
        <v>6.14856244923862E-3</v>
      </c>
      <c r="BP110" s="2">
        <v>6.14856244923862E-3</v>
      </c>
      <c r="BQ110" s="2">
        <v>6.14856244923862E-3</v>
      </c>
      <c r="BR110" s="2">
        <v>6.14856244923862E-3</v>
      </c>
      <c r="BS110" s="2">
        <v>6.14856244923862E-3</v>
      </c>
      <c r="BT110" s="2">
        <v>6.14856244923862E-3</v>
      </c>
      <c r="BU110" s="2">
        <v>6.14856244923862E-3</v>
      </c>
      <c r="BV110" s="2">
        <v>6.14856244923862E-3</v>
      </c>
      <c r="BW110" s="2">
        <v>6.14856244923862E-3</v>
      </c>
      <c r="BX110" s="2">
        <v>6.14856244923862E-3</v>
      </c>
      <c r="BY110" s="2">
        <v>6.14856244923862E-3</v>
      </c>
      <c r="BZ110" s="2">
        <v>6.14856244923862E-3</v>
      </c>
      <c r="CA110" s="2">
        <v>6.14856244923862E-3</v>
      </c>
      <c r="CB110" s="2">
        <v>6.14856244923862E-3</v>
      </c>
      <c r="CC110" s="2">
        <v>6.14856244923862E-3</v>
      </c>
      <c r="CD110" s="2">
        <v>6.14856244923862E-3</v>
      </c>
      <c r="CE110" s="2">
        <v>6.14856244923862E-3</v>
      </c>
      <c r="CF110" s="2">
        <v>6.14856244923862E-3</v>
      </c>
      <c r="CG110" s="2">
        <v>6.14856244923862E-3</v>
      </c>
      <c r="CH110" s="2">
        <v>6.14856244923862E-3</v>
      </c>
      <c r="CI110" s="2">
        <v>6.14856244923862E-3</v>
      </c>
      <c r="CJ110" s="2">
        <v>6.14856244923862E-3</v>
      </c>
      <c r="CK110" s="2">
        <v>6.14856244923862E-3</v>
      </c>
      <c r="CL110" s="2">
        <v>6.14856244923862E-3</v>
      </c>
      <c r="CM110" s="2">
        <v>6.14856244923862E-3</v>
      </c>
      <c r="CN110" s="2">
        <v>6.14856244923862E-3</v>
      </c>
      <c r="CO110" s="2">
        <v>6.14856244923862E-3</v>
      </c>
      <c r="CP110" s="2">
        <v>6.14856244923862E-3</v>
      </c>
      <c r="CQ110" s="2">
        <v>6.14856244923862E-3</v>
      </c>
      <c r="CR110" s="2">
        <v>6.14856244923862E-3</v>
      </c>
      <c r="CS110" s="2">
        <v>6.14856244923862E-3</v>
      </c>
      <c r="CT110" s="2">
        <v>6.14856244923862E-3</v>
      </c>
      <c r="CU110" s="2">
        <v>6.14856244923862E-3</v>
      </c>
      <c r="CV110" s="2">
        <v>6.14856244923862E-3</v>
      </c>
      <c r="CW110" s="2">
        <v>6.14856244923862E-3</v>
      </c>
      <c r="CX110" s="2">
        <v>6.14856244923862E-3</v>
      </c>
      <c r="CY110" s="2">
        <v>6.14856244923862E-3</v>
      </c>
      <c r="CZ110" s="2">
        <v>6.14856244923862E-3</v>
      </c>
      <c r="DA110" s="2">
        <v>6.14856244923862E-3</v>
      </c>
      <c r="DB110" s="2">
        <v>6.14856244923862E-3</v>
      </c>
      <c r="DC110" s="2">
        <v>6.14856244923862E-3</v>
      </c>
      <c r="DD110" s="2">
        <v>6.14856244923862E-3</v>
      </c>
      <c r="DE110" s="2">
        <v>6.14856244923862E-3</v>
      </c>
      <c r="DF110" s="2">
        <v>6.14856244923862E-3</v>
      </c>
      <c r="DG110" s="2">
        <v>6.14856244923862E-3</v>
      </c>
      <c r="DH110" s="2">
        <v>6.14856244923862E-3</v>
      </c>
    </row>
    <row r="111" spans="1:112" x14ac:dyDescent="0.2">
      <c r="A111" s="169" t="s">
        <v>217</v>
      </c>
      <c r="B111" s="3" t="s">
        <v>176</v>
      </c>
      <c r="C111" s="2">
        <v>77.839928999999998</v>
      </c>
      <c r="D111" s="2">
        <v>-69.505876999999998</v>
      </c>
      <c r="E111" s="174">
        <v>16.443335000000001</v>
      </c>
      <c r="F111" s="2">
        <v>7.1204700000000005E-4</v>
      </c>
      <c r="H111" s="144">
        <f t="shared" si="1"/>
        <v>0</v>
      </c>
      <c r="I111" s="174" t="s">
        <v>303</v>
      </c>
      <c r="J111" s="174" t="s">
        <v>245</v>
      </c>
      <c r="K111" s="190">
        <v>0</v>
      </c>
      <c r="L111" s="235">
        <v>0</v>
      </c>
      <c r="M111" s="189">
        <v>3.8843745297162995E-5</v>
      </c>
      <c r="N111" s="17">
        <v>1.6666666666666668E-3</v>
      </c>
      <c r="O111" s="7"/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</row>
    <row r="112" spans="1:112" x14ac:dyDescent="0.2">
      <c r="A112" s="169" t="s">
        <v>220</v>
      </c>
      <c r="B112" s="3" t="s">
        <v>176</v>
      </c>
      <c r="C112" s="2">
        <v>77.840542999999997</v>
      </c>
      <c r="D112" s="2">
        <v>-70.880122</v>
      </c>
      <c r="E112" s="174">
        <v>111.50655999999999</v>
      </c>
      <c r="F112" s="2">
        <v>1.9921000000000001E-4</v>
      </c>
      <c r="H112" s="144">
        <f t="shared" si="1"/>
        <v>0</v>
      </c>
      <c r="I112" s="174" t="s">
        <v>303</v>
      </c>
      <c r="J112" s="174" t="s">
        <v>245</v>
      </c>
      <c r="K112" s="190">
        <v>0</v>
      </c>
      <c r="L112" s="235">
        <v>0</v>
      </c>
      <c r="M112" s="189">
        <v>4.4365211745273271E-4</v>
      </c>
      <c r="N112" s="17">
        <v>1.5000000000000006E-2</v>
      </c>
      <c r="O112" s="7"/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</row>
    <row r="113" spans="1:112" x14ac:dyDescent="0.2">
      <c r="A113" s="169" t="s">
        <v>218</v>
      </c>
      <c r="B113" s="3" t="s">
        <v>176</v>
      </c>
      <c r="C113" s="2">
        <v>77.887989000000005</v>
      </c>
      <c r="D113" s="2">
        <v>-70.033309000000003</v>
      </c>
      <c r="E113" s="174">
        <v>22.859349000000002</v>
      </c>
      <c r="F113" s="2">
        <v>3.0251200000000001E-4</v>
      </c>
      <c r="H113" s="144">
        <f t="shared" si="1"/>
        <v>0</v>
      </c>
      <c r="I113" s="174" t="s">
        <v>303</v>
      </c>
      <c r="J113" s="174" t="s">
        <v>245</v>
      </c>
      <c r="K113" s="190">
        <v>0</v>
      </c>
      <c r="L113" s="235">
        <v>0</v>
      </c>
      <c r="M113" s="189">
        <v>9.1635893344771624E-5</v>
      </c>
      <c r="N113" s="17">
        <v>9.3333333333333358E-3</v>
      </c>
      <c r="O113" s="7"/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</row>
    <row r="114" spans="1:112" x14ac:dyDescent="0.2">
      <c r="A114" s="169" t="s">
        <v>145</v>
      </c>
      <c r="B114" s="3" t="s">
        <v>176</v>
      </c>
      <c r="C114" s="2">
        <v>77.907634000000002</v>
      </c>
      <c r="D114" s="2">
        <v>-70.159178999999995</v>
      </c>
      <c r="E114" s="174">
        <v>45.445497000000003</v>
      </c>
      <c r="F114" s="2">
        <v>1.14529E-2</v>
      </c>
      <c r="H114" s="144">
        <f t="shared" si="1"/>
        <v>2.4502500000000005E-5</v>
      </c>
      <c r="I114" s="174" t="s">
        <v>334</v>
      </c>
      <c r="J114" s="174" t="s">
        <v>272</v>
      </c>
      <c r="K114" s="190">
        <v>1.6500000000000001E-2</v>
      </c>
      <c r="L114" s="235">
        <v>4.9500000000000004E-3</v>
      </c>
      <c r="M114" s="189">
        <v>3.6374207826456222E-4</v>
      </c>
      <c r="N114" s="17">
        <v>1.6000000000000007E-2</v>
      </c>
      <c r="O114" s="7"/>
      <c r="P114" s="2">
        <v>1.6500000000000001E-2</v>
      </c>
      <c r="Q114" s="2">
        <v>1.6500000000000001E-2</v>
      </c>
      <c r="R114" s="2">
        <v>1.6500000000000001E-2</v>
      </c>
      <c r="S114" s="2">
        <v>1.6500000000000001E-2</v>
      </c>
      <c r="T114" s="2">
        <v>1.6500000000000001E-2</v>
      </c>
      <c r="U114" s="2">
        <v>1.6500000000000001E-2</v>
      </c>
      <c r="V114" s="2">
        <v>1.6500000000000001E-2</v>
      </c>
      <c r="W114" s="2">
        <v>1.6500000000000001E-2</v>
      </c>
      <c r="X114" s="2">
        <v>1.6500000000000001E-2</v>
      </c>
      <c r="Y114" s="2">
        <v>1.6500000000000001E-2</v>
      </c>
      <c r="Z114" s="2">
        <v>1.6500000000000001E-2</v>
      </c>
      <c r="AA114" s="2">
        <v>1.6500000000000001E-2</v>
      </c>
      <c r="AB114" s="2">
        <v>1.6500000000000001E-2</v>
      </c>
      <c r="AC114" s="2">
        <v>1.6500000000000001E-2</v>
      </c>
      <c r="AD114" s="2">
        <v>1.6500000000000001E-2</v>
      </c>
      <c r="AE114" s="2">
        <v>1.6500000000000001E-2</v>
      </c>
      <c r="AF114" s="2">
        <v>1.6500000000000001E-2</v>
      </c>
      <c r="AG114" s="2">
        <v>1.6500000000000001E-2</v>
      </c>
      <c r="AH114" s="2">
        <v>1.6500000000000001E-2</v>
      </c>
      <c r="AI114" s="2">
        <v>1.6500000000000001E-2</v>
      </c>
      <c r="AJ114" s="2">
        <v>1.6500000000000001E-2</v>
      </c>
      <c r="AK114" s="2">
        <v>1.6500000000000001E-2</v>
      </c>
      <c r="AL114" s="2">
        <v>1.6500000000000001E-2</v>
      </c>
      <c r="AM114" s="2">
        <v>1.6500000000000001E-2</v>
      </c>
      <c r="AN114" s="2">
        <v>1.6500000000000001E-2</v>
      </c>
      <c r="AO114" s="2">
        <v>1.6500000000000001E-2</v>
      </c>
      <c r="AP114" s="2">
        <v>1.6500000000000001E-2</v>
      </c>
      <c r="AQ114" s="2">
        <v>1.6500000000000001E-2</v>
      </c>
      <c r="AR114" s="2">
        <v>1.6500000000000001E-2</v>
      </c>
      <c r="AS114" s="2">
        <v>1.6500000000000001E-2</v>
      </c>
      <c r="AT114" s="2">
        <v>1.6500000000000001E-2</v>
      </c>
      <c r="AU114" s="2">
        <v>1.6500000000000001E-2</v>
      </c>
      <c r="AV114" s="2">
        <v>1.6500000000000001E-2</v>
      </c>
      <c r="AW114" s="2">
        <v>1.6500000000000001E-2</v>
      </c>
      <c r="AX114" s="2">
        <v>1.6500000000000001E-2</v>
      </c>
      <c r="AY114" s="2">
        <v>1.6500000000000001E-2</v>
      </c>
      <c r="AZ114" s="2">
        <v>1.6500000000000001E-2</v>
      </c>
      <c r="BA114" s="2">
        <v>1.6500000000000001E-2</v>
      </c>
      <c r="BB114" s="2">
        <v>1.6500000000000001E-2</v>
      </c>
      <c r="BC114" s="2">
        <v>1.6500000000000001E-2</v>
      </c>
      <c r="BD114" s="2">
        <v>1.6500000000000001E-2</v>
      </c>
      <c r="BE114" s="2">
        <v>1.6500000000000001E-2</v>
      </c>
      <c r="BF114" s="2">
        <v>1.6500000000000001E-2</v>
      </c>
      <c r="BG114" s="2">
        <v>1.6500000000000001E-2</v>
      </c>
      <c r="BH114" s="2">
        <v>1.6500000000000001E-2</v>
      </c>
      <c r="BI114" s="2">
        <v>1.6500000000000001E-2</v>
      </c>
      <c r="BJ114" s="2">
        <v>1.6500000000000001E-2</v>
      </c>
      <c r="BN114" s="2">
        <v>4.2425186525043498E-3</v>
      </c>
      <c r="BO114" s="2">
        <v>4.2425186525043498E-3</v>
      </c>
      <c r="BP114" s="2">
        <v>4.2425186525043498E-3</v>
      </c>
      <c r="BQ114" s="2">
        <v>4.2425186525043498E-3</v>
      </c>
      <c r="BR114" s="2">
        <v>4.2425186525043498E-3</v>
      </c>
      <c r="BS114" s="2">
        <v>4.2425186525043498E-3</v>
      </c>
      <c r="BT114" s="2">
        <v>4.2425186525043498E-3</v>
      </c>
      <c r="BU114" s="2">
        <v>4.2425186525043498E-3</v>
      </c>
      <c r="BV114" s="2">
        <v>4.2425186525043498E-3</v>
      </c>
      <c r="BW114" s="2">
        <v>4.2425186525043498E-3</v>
      </c>
      <c r="BX114" s="2">
        <v>4.2425186525043498E-3</v>
      </c>
      <c r="BY114" s="2">
        <v>4.2425186525043498E-3</v>
      </c>
      <c r="BZ114" s="2">
        <v>4.2425186525043498E-3</v>
      </c>
      <c r="CA114" s="2">
        <v>4.2425186525043498E-3</v>
      </c>
      <c r="CB114" s="2">
        <v>4.2425186525043498E-3</v>
      </c>
      <c r="CC114" s="2">
        <v>4.2425186525043498E-3</v>
      </c>
      <c r="CD114" s="2">
        <v>4.2425186525043498E-3</v>
      </c>
      <c r="CE114" s="2">
        <v>4.2425186525043498E-3</v>
      </c>
      <c r="CF114" s="2">
        <v>4.2425186525043498E-3</v>
      </c>
      <c r="CG114" s="2">
        <v>4.2425186525043498E-3</v>
      </c>
      <c r="CH114" s="2">
        <v>4.2425186525043498E-3</v>
      </c>
      <c r="CI114" s="2">
        <v>4.2425186525043498E-3</v>
      </c>
      <c r="CJ114" s="2">
        <v>4.2425186525043498E-3</v>
      </c>
      <c r="CK114" s="2">
        <v>4.2425186525043498E-3</v>
      </c>
      <c r="CL114" s="2">
        <v>4.2425186525043498E-3</v>
      </c>
      <c r="CM114" s="2">
        <v>4.2425186525043498E-3</v>
      </c>
      <c r="CN114" s="2">
        <v>4.2425186525043498E-3</v>
      </c>
      <c r="CO114" s="2">
        <v>4.2425186525043498E-3</v>
      </c>
      <c r="CP114" s="2">
        <v>4.2425186525043498E-3</v>
      </c>
      <c r="CQ114" s="2">
        <v>4.2425186525043498E-3</v>
      </c>
      <c r="CR114" s="2">
        <v>4.2425186525043498E-3</v>
      </c>
      <c r="CS114" s="2">
        <v>4.2425186525043498E-3</v>
      </c>
      <c r="CT114" s="2">
        <v>4.2425186525043498E-3</v>
      </c>
      <c r="CU114" s="2">
        <v>4.2425186525043498E-3</v>
      </c>
      <c r="CV114" s="2">
        <v>4.2425186525043498E-3</v>
      </c>
      <c r="CW114" s="2">
        <v>4.2425186525043498E-3</v>
      </c>
      <c r="CX114" s="2">
        <v>4.2425186525043498E-3</v>
      </c>
      <c r="CY114" s="2">
        <v>4.2425186525043498E-3</v>
      </c>
      <c r="CZ114" s="2">
        <v>4.2425186525043498E-3</v>
      </c>
      <c r="DA114" s="2">
        <v>4.2425186525043498E-3</v>
      </c>
      <c r="DB114" s="2">
        <v>4.2425186525043498E-3</v>
      </c>
      <c r="DC114" s="2">
        <v>4.2425186525043498E-3</v>
      </c>
      <c r="DD114" s="2">
        <v>4.2425186525043498E-3</v>
      </c>
      <c r="DE114" s="2">
        <v>4.2425186525043498E-3</v>
      </c>
      <c r="DF114" s="2">
        <v>4.2425186525043498E-3</v>
      </c>
      <c r="DG114" s="2">
        <v>4.2425186525043498E-3</v>
      </c>
      <c r="DH114" s="2">
        <v>4.2425186525043498E-3</v>
      </c>
    </row>
    <row r="115" spans="1:112" x14ac:dyDescent="0.2">
      <c r="A115" s="169" t="s">
        <v>219</v>
      </c>
      <c r="B115" s="3" t="s">
        <v>176</v>
      </c>
      <c r="C115" s="2">
        <v>77.918547000000004</v>
      </c>
      <c r="D115" s="2">
        <v>-70.377144000000001</v>
      </c>
      <c r="E115" s="174">
        <v>10.662407999999999</v>
      </c>
      <c r="F115" s="2">
        <v>8.3485099999999995E-4</v>
      </c>
      <c r="H115" s="144">
        <f t="shared" si="1"/>
        <v>0</v>
      </c>
      <c r="I115" s="174" t="s">
        <v>303</v>
      </c>
      <c r="J115" s="174" t="s">
        <v>245</v>
      </c>
      <c r="K115" s="190">
        <v>0</v>
      </c>
      <c r="L115" s="235">
        <v>0</v>
      </c>
      <c r="M115" s="189">
        <v>3.9044317520324433E-5</v>
      </c>
      <c r="N115" s="17">
        <v>2.3333333333333335E-3</v>
      </c>
      <c r="O115" s="7"/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</row>
    <row r="116" spans="1:112" x14ac:dyDescent="0.2">
      <c r="A116" s="169" t="s">
        <v>221</v>
      </c>
      <c r="B116" s="3" t="s">
        <v>176</v>
      </c>
      <c r="C116" s="2">
        <v>77.927673999999996</v>
      </c>
      <c r="D116" s="2">
        <v>-71.287745000000001</v>
      </c>
      <c r="E116" s="174">
        <v>39.221696999999999</v>
      </c>
      <c r="F116" s="2">
        <v>1.0828900000000001E-4</v>
      </c>
      <c r="H116" s="144">
        <f t="shared" si="1"/>
        <v>0</v>
      </c>
      <c r="I116" s="174" t="s">
        <v>303</v>
      </c>
      <c r="J116" s="174" t="s">
        <v>245</v>
      </c>
      <c r="K116" s="190">
        <v>0</v>
      </c>
      <c r="L116" s="235">
        <v>0</v>
      </c>
      <c r="M116" s="189">
        <v>1.1283575179600156E-4</v>
      </c>
      <c r="N116" s="17">
        <v>9.6666666666666689E-3</v>
      </c>
      <c r="O116" s="7"/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</row>
    <row r="117" spans="1:112" x14ac:dyDescent="0.2">
      <c r="A117" s="169" t="s">
        <v>144</v>
      </c>
      <c r="B117" s="3" t="s">
        <v>176</v>
      </c>
      <c r="C117" s="2">
        <v>77.944405000000003</v>
      </c>
      <c r="D117" s="2">
        <v>-69.494795999999994</v>
      </c>
      <c r="E117" s="174">
        <v>700.44439999999997</v>
      </c>
      <c r="F117" s="2">
        <v>0.68488599999999999</v>
      </c>
      <c r="H117" s="144">
        <f t="shared" si="1"/>
        <v>7.7245642102500005E-5</v>
      </c>
      <c r="I117" s="174" t="s">
        <v>334</v>
      </c>
      <c r="J117" s="174" t="s">
        <v>274</v>
      </c>
      <c r="K117" s="190">
        <v>6.8199999999999997E-2</v>
      </c>
      <c r="L117" s="235">
        <v>8.7889500000000002E-3</v>
      </c>
      <c r="M117" s="189">
        <v>4.2603541464393806E-3</v>
      </c>
      <c r="N117" s="17">
        <v>9.3666666666666662E-2</v>
      </c>
      <c r="O117" s="7"/>
      <c r="P117" s="2">
        <v>6.7995399999999998E-2</v>
      </c>
      <c r="Q117" s="2">
        <v>6.7995399999999998E-2</v>
      </c>
      <c r="R117" s="2">
        <v>6.7995399999999998E-2</v>
      </c>
      <c r="S117" s="2">
        <v>6.7995399999999998E-2</v>
      </c>
      <c r="T117" s="2">
        <v>6.7995399999999998E-2</v>
      </c>
      <c r="U117" s="2">
        <v>6.7995399999999998E-2</v>
      </c>
      <c r="V117" s="2">
        <v>6.7995399999999998E-2</v>
      </c>
      <c r="W117" s="2">
        <v>6.7995399999999998E-2</v>
      </c>
      <c r="X117" s="2">
        <v>6.7995399999999998E-2</v>
      </c>
      <c r="Y117" s="2">
        <v>6.7995399999999998E-2</v>
      </c>
      <c r="Z117" s="2">
        <v>6.7995399999999998E-2</v>
      </c>
      <c r="AA117" s="2">
        <v>6.7995399999999998E-2</v>
      </c>
      <c r="AB117" s="2">
        <v>6.7995399999999998E-2</v>
      </c>
      <c r="AC117" s="2">
        <v>6.7995399999999998E-2</v>
      </c>
      <c r="AD117" s="2">
        <v>6.7995399999999998E-2</v>
      </c>
      <c r="AE117" s="2">
        <v>6.7995399999999998E-2</v>
      </c>
      <c r="AF117" s="2">
        <v>6.8131799999999992E-2</v>
      </c>
      <c r="AG117" s="2">
        <v>7.6861399999999996E-2</v>
      </c>
      <c r="AH117" s="2">
        <v>8.5608322799999984E-2</v>
      </c>
      <c r="AI117" s="2">
        <v>9.4466752599999995E-2</v>
      </c>
      <c r="AJ117" s="2">
        <v>0.1032569824</v>
      </c>
      <c r="AK117" s="2">
        <v>9.7356454799999992E-2</v>
      </c>
      <c r="AL117" s="2">
        <v>9.1340941999999981E-2</v>
      </c>
      <c r="AM117" s="2">
        <v>8.5397925799999996E-2</v>
      </c>
      <c r="AN117" s="2">
        <v>7.9420946000000006E-2</v>
      </c>
      <c r="AO117" s="2">
        <v>7.4746927199999993E-2</v>
      </c>
      <c r="AP117" s="2">
        <v>6.9984725799999981E-2</v>
      </c>
      <c r="AQ117" s="2">
        <v>6.5212976399999997E-2</v>
      </c>
      <c r="AR117" s="2">
        <v>6.0491217599999994E-2</v>
      </c>
      <c r="AS117" s="2">
        <v>5.5695598199999995E-2</v>
      </c>
      <c r="AT117" s="2">
        <v>6.0183362799999994E-2</v>
      </c>
      <c r="AU117" s="2">
        <v>6.4694520000000005E-2</v>
      </c>
      <c r="AV117" s="2">
        <v>6.92124972E-2</v>
      </c>
      <c r="AW117" s="2">
        <v>7.3675641599999994E-2</v>
      </c>
      <c r="AX117" s="2">
        <v>7.8217216000000006E-2</v>
      </c>
      <c r="AY117" s="2">
        <v>8.1688868799999995E-2</v>
      </c>
      <c r="AZ117" s="2">
        <v>5.8503323999999995E-2</v>
      </c>
      <c r="BA117" s="2">
        <v>5.0344080599999994E-2</v>
      </c>
      <c r="BB117" s="2">
        <v>4.5609090999999997E-2</v>
      </c>
      <c r="BC117" s="2">
        <v>4.0954168199999988E-2</v>
      </c>
      <c r="BD117" s="2">
        <v>3.5962132799999998E-2</v>
      </c>
      <c r="BE117" s="2">
        <v>3.1004265600000004E-2</v>
      </c>
      <c r="BF117" s="2">
        <v>4.5534889399999993E-2</v>
      </c>
      <c r="BG117" s="2">
        <v>5.5422661799999995E-2</v>
      </c>
      <c r="BH117" s="2">
        <v>6.1832506999999988E-2</v>
      </c>
      <c r="BI117" s="2">
        <v>6.3771364799999994E-2</v>
      </c>
      <c r="BJ117" s="2">
        <v>7.3923002999999987E-2</v>
      </c>
      <c r="BN117" s="2">
        <v>7.5639853983276051E-2</v>
      </c>
      <c r="BO117" s="2">
        <v>7.5639853983276051E-2</v>
      </c>
      <c r="BP117" s="2">
        <v>7.4483973787025107E-2</v>
      </c>
      <c r="BQ117" s="2">
        <v>6.8092664952675214E-2</v>
      </c>
      <c r="BR117" s="2">
        <v>6.1973383757552312E-2</v>
      </c>
      <c r="BS117" s="2">
        <v>5.6194133178907472E-2</v>
      </c>
      <c r="BT117" s="2">
        <v>5.0686936893149154E-2</v>
      </c>
      <c r="BU117" s="2">
        <v>4.5451817361054823E-2</v>
      </c>
      <c r="BV117" s="2">
        <v>4.0488807006444034E-2</v>
      </c>
      <c r="BW117" s="2">
        <v>3.579795434505418E-2</v>
      </c>
      <c r="BX117" s="2">
        <v>3.1311359644942242E-2</v>
      </c>
      <c r="BY117" s="2">
        <v>2.7097142709134249E-2</v>
      </c>
      <c r="BZ117" s="2">
        <v>2.3155547610366409E-2</v>
      </c>
      <c r="CA117" s="2">
        <v>1.948706621905421E-2</v>
      </c>
      <c r="CB117" s="2">
        <v>1.6296386638368326E-2</v>
      </c>
      <c r="CC117" s="2">
        <v>1.378830726355524E-2</v>
      </c>
      <c r="CD117" s="2">
        <v>1.2731473570694721E-2</v>
      </c>
      <c r="CE117" s="2">
        <v>1.3997019413539015E-2</v>
      </c>
      <c r="CF117" s="2">
        <v>1.5807439867545858E-2</v>
      </c>
      <c r="CG117" s="2">
        <v>1.60108949494813E-2</v>
      </c>
      <c r="CH117" s="2">
        <v>1.8642407810970027E-2</v>
      </c>
      <c r="CI117" s="2">
        <v>1.8191501346323198E-2</v>
      </c>
      <c r="CJ117" s="2">
        <v>1.8131965358213323E-2</v>
      </c>
      <c r="CK117" s="2">
        <v>1.6858162278380898E-2</v>
      </c>
      <c r="CL117" s="2">
        <v>1.4270931395597326E-2</v>
      </c>
      <c r="CM117" s="2">
        <v>1.4025562530787593E-2</v>
      </c>
      <c r="CN117" s="2">
        <v>1.4247952966197857E-2</v>
      </c>
      <c r="CO117" s="2">
        <v>1.3714394501316689E-2</v>
      </c>
      <c r="CP117" s="2">
        <v>1.2433404496317397E-2</v>
      </c>
      <c r="CQ117" s="2">
        <v>1.1343691409778648E-2</v>
      </c>
      <c r="CR117" s="2">
        <v>1.2138101771660147E-2</v>
      </c>
      <c r="CS117" s="2">
        <v>1.3415760720303885E-2</v>
      </c>
      <c r="CT117" s="2">
        <v>1.3938715520158979E-2</v>
      </c>
      <c r="CU117" s="2">
        <v>1.3686485959435385E-2</v>
      </c>
      <c r="CV117" s="2">
        <v>1.5039287174840842E-2</v>
      </c>
      <c r="CW117" s="2">
        <v>1.6669076883656524E-2</v>
      </c>
      <c r="CX117" s="2">
        <v>1.4172946985927491E-2</v>
      </c>
      <c r="CY117" s="2">
        <v>1.2772718350568122E-2</v>
      </c>
      <c r="CZ117" s="2">
        <v>1.2447009711919359E-2</v>
      </c>
      <c r="DA117" s="2">
        <v>1.2563570262313532E-2</v>
      </c>
      <c r="DB117" s="2">
        <v>1.1323437800263431E-2</v>
      </c>
      <c r="DC117" s="2">
        <v>7.4115713311528504E-3</v>
      </c>
      <c r="DD117" s="2">
        <v>1.2091496433915086E-2</v>
      </c>
      <c r="DE117" s="2">
        <v>1.2975185214924422E-2</v>
      </c>
      <c r="DF117" s="2">
        <v>1.4152617124830654E-2</v>
      </c>
      <c r="DG117" s="2">
        <v>1.4634714430685897E-2</v>
      </c>
      <c r="DH117" s="2">
        <v>1.6032121674083251E-2</v>
      </c>
    </row>
    <row r="118" spans="1:112" x14ac:dyDescent="0.2">
      <c r="A118" s="169" t="s">
        <v>146</v>
      </c>
      <c r="B118" s="3" t="s">
        <v>176</v>
      </c>
      <c r="C118" s="2">
        <v>77.963074000000006</v>
      </c>
      <c r="D118" s="2">
        <v>-70.626367000000002</v>
      </c>
      <c r="E118" s="174">
        <v>600.09775000000002</v>
      </c>
      <c r="F118" s="2">
        <v>0.40896199999999999</v>
      </c>
      <c r="H118" s="144">
        <f t="shared" si="1"/>
        <v>2.5518784516E-8</v>
      </c>
      <c r="I118" s="174" t="s">
        <v>334</v>
      </c>
      <c r="J118" s="174" t="s">
        <v>275</v>
      </c>
      <c r="K118" s="190">
        <v>2.3E-3</v>
      </c>
      <c r="L118" s="235">
        <v>1.59746E-4</v>
      </c>
      <c r="M118" s="189">
        <v>4.6400692310046487E-3</v>
      </c>
      <c r="N118" s="17">
        <v>0.14633333333333334</v>
      </c>
      <c r="O118" s="7"/>
      <c r="P118" s="2">
        <v>0.15</v>
      </c>
      <c r="Q118" s="2">
        <v>0.15</v>
      </c>
      <c r="R118" s="2">
        <v>0.15</v>
      </c>
      <c r="S118" s="2">
        <v>0.15</v>
      </c>
      <c r="T118" s="2">
        <v>0.1638</v>
      </c>
      <c r="U118" s="2">
        <v>0.17759999999999998</v>
      </c>
      <c r="V118" s="2">
        <v>0.19124999999999998</v>
      </c>
      <c r="W118" s="2">
        <v>0.20504999999999998</v>
      </c>
      <c r="X118" s="2">
        <v>0.21885000000000002</v>
      </c>
      <c r="Y118" s="2">
        <v>0.23264999999999997</v>
      </c>
      <c r="Z118" s="2">
        <v>0.24645</v>
      </c>
      <c r="AA118" s="2">
        <v>0.2601</v>
      </c>
      <c r="AB118" s="2">
        <v>0.27389999999999998</v>
      </c>
      <c r="AC118" s="2">
        <v>0.28769999999999996</v>
      </c>
      <c r="AD118" s="2">
        <v>0.30149999999999993</v>
      </c>
      <c r="AE118" s="2">
        <v>0.31514999999999999</v>
      </c>
      <c r="AF118" s="2">
        <v>0.32204204999999997</v>
      </c>
      <c r="AG118" s="2">
        <v>0.32835449999999999</v>
      </c>
      <c r="AH118" s="2">
        <v>0.33373079999999994</v>
      </c>
      <c r="AI118" s="2">
        <v>0.33887024999999998</v>
      </c>
      <c r="AJ118" s="2">
        <v>0.34329599999999999</v>
      </c>
      <c r="AK118" s="2">
        <v>0.32894639999999997</v>
      </c>
      <c r="AL118" s="2">
        <v>0.31489919999999999</v>
      </c>
      <c r="AM118" s="2">
        <v>0.30079199999999995</v>
      </c>
      <c r="AN118" s="2">
        <v>0.28723545</v>
      </c>
      <c r="AO118" s="2">
        <v>0.26512259999999999</v>
      </c>
      <c r="AP118" s="2">
        <v>0.24390600000000001</v>
      </c>
      <c r="AQ118" s="2">
        <v>0.22335240000000001</v>
      </c>
      <c r="AR118" s="2">
        <v>0.20329919999999999</v>
      </c>
      <c r="AS118" s="2">
        <v>0.18432659999999998</v>
      </c>
      <c r="AT118" s="2">
        <v>0.19508610000000001</v>
      </c>
      <c r="AU118" s="2">
        <v>0.20474475</v>
      </c>
      <c r="AV118" s="2">
        <v>0.21340799999999999</v>
      </c>
      <c r="AW118" s="2">
        <v>0.22071869999999996</v>
      </c>
      <c r="AX118" s="2">
        <v>0.22736745</v>
      </c>
      <c r="AY118" s="2">
        <v>0.1842048</v>
      </c>
      <c r="AZ118" s="2">
        <v>0.14955450000000001</v>
      </c>
      <c r="BA118" s="2">
        <v>0.1308231</v>
      </c>
      <c r="BB118" s="2">
        <v>0.12745799999999999</v>
      </c>
      <c r="BC118" s="2">
        <v>0.10371899999999999</v>
      </c>
      <c r="BD118" s="2">
        <v>8.2468799999999995E-2</v>
      </c>
      <c r="BE118" s="2">
        <v>6.3277200000000006E-2</v>
      </c>
      <c r="BF118" s="2">
        <v>7.3974600000000001E-2</v>
      </c>
      <c r="BG118" s="2">
        <v>6.6867750000000004E-2</v>
      </c>
      <c r="BH118" s="2">
        <v>7.9461000000000004E-2</v>
      </c>
      <c r="BI118" s="2">
        <v>7.1850600000000001E-2</v>
      </c>
      <c r="BJ118" s="2">
        <v>0.10331879999999999</v>
      </c>
      <c r="BN118" s="2">
        <v>6.1169330995510522E-2</v>
      </c>
      <c r="BO118" s="2">
        <v>5.6323784139802824E-2</v>
      </c>
      <c r="BP118" s="2">
        <v>5.3169074145415711E-2</v>
      </c>
      <c r="BQ118" s="2">
        <v>5.2157294647447353E-2</v>
      </c>
      <c r="BR118" s="2">
        <v>5.6493658397443858E-2</v>
      </c>
      <c r="BS118" s="2">
        <v>6.1382669618639599E-2</v>
      </c>
      <c r="BT118" s="2">
        <v>6.654914974456913E-2</v>
      </c>
      <c r="BU118" s="2">
        <v>7.2109249223367894E-2</v>
      </c>
      <c r="BV118" s="2">
        <v>7.8054753544444744E-2</v>
      </c>
      <c r="BW118" s="2">
        <v>8.4142720231389329E-2</v>
      </c>
      <c r="BX118" s="2">
        <v>9.0567248253298177E-2</v>
      </c>
      <c r="BY118" s="2">
        <v>9.7104409902316918E-2</v>
      </c>
      <c r="BZ118" s="2">
        <v>0.10098746099673392</v>
      </c>
      <c r="CA118" s="2">
        <v>0.10240715107204115</v>
      </c>
      <c r="CB118" s="2">
        <v>0.10428066621681988</v>
      </c>
      <c r="CC118" s="2">
        <v>0.10667861402839107</v>
      </c>
      <c r="CD118" s="2">
        <v>0.10813740443241954</v>
      </c>
      <c r="CE118" s="2">
        <v>0.11006320387729172</v>
      </c>
      <c r="CF118" s="2">
        <v>0.11223816248812801</v>
      </c>
      <c r="CG118" s="2">
        <v>0.11467110988334342</v>
      </c>
      <c r="CH118" s="2">
        <v>0.11860968143276029</v>
      </c>
      <c r="CI118" s="2">
        <v>0.11509657409081425</v>
      </c>
      <c r="CJ118" s="2">
        <v>0.11182956335979274</v>
      </c>
      <c r="CK118" s="2">
        <v>0.10799507024278805</v>
      </c>
      <c r="CL118" s="2">
        <v>0.10455074455799837</v>
      </c>
      <c r="CM118" s="2">
        <v>9.8119732124185344E-2</v>
      </c>
      <c r="CN118" s="2">
        <v>9.1982122179934345E-2</v>
      </c>
      <c r="CO118" s="2">
        <v>8.5713933727110878E-2</v>
      </c>
      <c r="CP118" s="2">
        <v>7.9301788731028236E-2</v>
      </c>
      <c r="CQ118" s="2">
        <v>7.1878399677837199E-2</v>
      </c>
      <c r="CR118" s="2">
        <v>7.7178113814714774E-2</v>
      </c>
      <c r="CS118" s="2">
        <v>8.243277542793849E-2</v>
      </c>
      <c r="CT118" s="2">
        <v>8.7299772697737144E-2</v>
      </c>
      <c r="CU118" s="2">
        <v>9.1792385241744615E-2</v>
      </c>
      <c r="CV118" s="2">
        <v>9.6978554647260989E-2</v>
      </c>
      <c r="CW118" s="2">
        <v>8.0360270592547065E-2</v>
      </c>
      <c r="CX118" s="2">
        <v>6.6754180798419382E-2</v>
      </c>
      <c r="CY118" s="2">
        <v>6.089524366682126E-2</v>
      </c>
      <c r="CZ118" s="2">
        <v>6.2075435591754331E-2</v>
      </c>
      <c r="DA118" s="2">
        <v>5.3283491025354096E-2</v>
      </c>
      <c r="DB118" s="2">
        <v>4.4892113746973633E-2</v>
      </c>
      <c r="DC118" s="2">
        <v>3.6164080315163702E-2</v>
      </c>
      <c r="DD118" s="2">
        <v>4.5372348564871157E-2</v>
      </c>
      <c r="DE118" s="2">
        <v>4.9721623391965342E-2</v>
      </c>
      <c r="DF118" s="2">
        <v>6.2774816103582001E-2</v>
      </c>
      <c r="DG118" s="2">
        <v>9.5537059898397461E-2</v>
      </c>
      <c r="DH118" s="2">
        <v>4.4253402342756085E-2</v>
      </c>
    </row>
    <row r="119" spans="1:112" x14ac:dyDescent="0.2">
      <c r="A119" s="169" t="s">
        <v>147</v>
      </c>
      <c r="B119" s="3" t="s">
        <v>176</v>
      </c>
      <c r="C119" s="2">
        <v>78.007866000000007</v>
      </c>
      <c r="D119" s="2">
        <v>-71.433419000000001</v>
      </c>
      <c r="E119" s="174">
        <v>319.28053999999997</v>
      </c>
      <c r="F119" s="2">
        <v>0.189716</v>
      </c>
      <c r="H119" s="144">
        <f t="shared" si="1"/>
        <v>7.935488999999998E-4</v>
      </c>
      <c r="I119" s="174" t="s">
        <v>334</v>
      </c>
      <c r="J119" s="174" t="s">
        <v>272</v>
      </c>
      <c r="K119" s="190">
        <v>9.3899999999999997E-2</v>
      </c>
      <c r="L119" s="235">
        <v>2.8169999999999997E-2</v>
      </c>
      <c r="M119" s="189">
        <v>2.8768184872420242E-3</v>
      </c>
      <c r="N119" s="17">
        <v>9.4000000000000014E-2</v>
      </c>
      <c r="O119" s="7"/>
      <c r="P119" s="2">
        <v>9.3899999999999997E-2</v>
      </c>
      <c r="Q119" s="2">
        <v>9.3899999999999997E-2</v>
      </c>
      <c r="R119" s="2">
        <v>9.3899999999999997E-2</v>
      </c>
      <c r="S119" s="2">
        <v>9.3899999999999997E-2</v>
      </c>
      <c r="T119" s="2">
        <v>9.7749899999999987E-2</v>
      </c>
      <c r="U119" s="2">
        <v>0.1015998</v>
      </c>
      <c r="V119" s="2">
        <v>0.10544969999999999</v>
      </c>
      <c r="W119" s="2">
        <v>0.1093935</v>
      </c>
      <c r="X119" s="2">
        <v>0.11324339999999999</v>
      </c>
      <c r="Y119" s="2">
        <v>0.11709330000000001</v>
      </c>
      <c r="Z119" s="2">
        <v>0.1209432</v>
      </c>
      <c r="AA119" s="2">
        <v>0.12479309999999999</v>
      </c>
      <c r="AB119" s="2">
        <v>0.12864300000000001</v>
      </c>
      <c r="AC119" s="2">
        <v>0.1324929</v>
      </c>
      <c r="AD119" s="2">
        <v>0.13634279999999999</v>
      </c>
      <c r="AE119" s="2">
        <v>0.14028659999999998</v>
      </c>
      <c r="AF119" s="2">
        <v>0.1441365</v>
      </c>
      <c r="AG119" s="2">
        <v>0.14798639999999999</v>
      </c>
      <c r="AH119" s="2">
        <v>0.15183630000000001</v>
      </c>
      <c r="AI119" s="2">
        <v>0.1556862</v>
      </c>
      <c r="AJ119" s="2">
        <v>0.15953610000000001</v>
      </c>
      <c r="AK119" s="2">
        <v>0.15531059999999999</v>
      </c>
      <c r="AL119" s="2">
        <v>0.1510851</v>
      </c>
      <c r="AM119" s="2">
        <v>0.14685960000000001</v>
      </c>
      <c r="AN119" s="2">
        <v>0.14263409999999999</v>
      </c>
      <c r="AO119" s="2">
        <v>0.13840859999999999</v>
      </c>
      <c r="AP119" s="2">
        <v>0.1341831</v>
      </c>
      <c r="AQ119" s="2">
        <v>0.12995759999999998</v>
      </c>
      <c r="AR119" s="2">
        <v>0.12573209999999999</v>
      </c>
      <c r="AS119" s="2">
        <v>0.12141269999999998</v>
      </c>
      <c r="AT119" s="2">
        <v>0.1424463</v>
      </c>
      <c r="AU119" s="2">
        <v>0.163386</v>
      </c>
      <c r="AV119" s="2">
        <v>0.18432570000000001</v>
      </c>
      <c r="AW119" s="2">
        <v>0.20526539999999999</v>
      </c>
      <c r="AX119" s="2">
        <v>0.22620509999999996</v>
      </c>
      <c r="AY119" s="2">
        <v>0.21118110000000001</v>
      </c>
      <c r="AZ119" s="2">
        <v>0.18995970000000001</v>
      </c>
      <c r="BA119" s="2">
        <v>0.17934899999999998</v>
      </c>
      <c r="BB119" s="2">
        <v>0.20695560000000002</v>
      </c>
      <c r="BC119" s="2">
        <v>0.18733050000000001</v>
      </c>
      <c r="BD119" s="2">
        <v>0.1677054</v>
      </c>
      <c r="BE119" s="2">
        <v>0.14798639999999999</v>
      </c>
      <c r="BF119" s="2">
        <v>0.25662869999999999</v>
      </c>
      <c r="BG119" s="2">
        <v>0.23296589999999998</v>
      </c>
      <c r="BH119" s="2">
        <v>0.24761429999999998</v>
      </c>
      <c r="BI119" s="2">
        <v>0.22808309999999998</v>
      </c>
      <c r="BJ119" s="2">
        <v>0.23484389999999999</v>
      </c>
      <c r="BN119" s="2">
        <v>3.979183164163555E-2</v>
      </c>
      <c r="BO119" s="2">
        <v>3.7115116507063096E-2</v>
      </c>
      <c r="BP119" s="2">
        <v>3.5381737069219307E-2</v>
      </c>
      <c r="BQ119" s="2">
        <v>3.4854183461883834E-2</v>
      </c>
      <c r="BR119" s="2">
        <v>3.6031074829838118E-2</v>
      </c>
      <c r="BS119" s="2">
        <v>3.7466190453432149E-2</v>
      </c>
      <c r="BT119" s="2">
        <v>3.9225177962734038E-2</v>
      </c>
      <c r="BU119" s="2">
        <v>4.1214377435386224E-2</v>
      </c>
      <c r="BV119" s="2">
        <v>4.3463448858431106E-2</v>
      </c>
      <c r="BW119" s="2">
        <v>4.587511700435945E-2</v>
      </c>
      <c r="BX119" s="2">
        <v>4.845593930149536E-2</v>
      </c>
      <c r="BY119" s="2">
        <v>5.1211530673299636E-2</v>
      </c>
      <c r="BZ119" s="2">
        <v>5.2193937360011815E-2</v>
      </c>
      <c r="CA119" s="2">
        <v>5.1466323661755763E-2</v>
      </c>
      <c r="CB119" s="2">
        <v>5.0995514784347704E-2</v>
      </c>
      <c r="CC119" s="2">
        <v>5.0796099535209929E-2</v>
      </c>
      <c r="CD119" s="2">
        <v>5.0800966930947357E-2</v>
      </c>
      <c r="CE119" s="2">
        <v>5.1122179097762725E-2</v>
      </c>
      <c r="CF119" s="2">
        <v>5.1665612732834904E-2</v>
      </c>
      <c r="CG119" s="2">
        <v>5.2495628731765984E-2</v>
      </c>
      <c r="CH119" s="2">
        <v>5.0151294757598885E-2</v>
      </c>
      <c r="CI119" s="2">
        <v>4.8952098643922574E-2</v>
      </c>
      <c r="CJ119" s="2">
        <v>4.7994952499477342E-2</v>
      </c>
      <c r="CK119" s="2">
        <v>4.7342016856455157E-2</v>
      </c>
      <c r="CL119" s="2">
        <v>4.6962098804534419E-2</v>
      </c>
      <c r="CM119" s="2">
        <v>4.5701132474725889E-2</v>
      </c>
      <c r="CN119" s="2">
        <v>4.3489287997128791E-2</v>
      </c>
      <c r="CO119" s="2">
        <v>4.1481361746519091E-2</v>
      </c>
      <c r="CP119" s="2">
        <v>3.9756127672966476E-2</v>
      </c>
      <c r="CQ119" s="2">
        <v>3.8110959338449227E-2</v>
      </c>
      <c r="CR119" s="2">
        <v>4.481887010298622E-2</v>
      </c>
      <c r="CS119" s="2">
        <v>5.1699938549239197E-2</v>
      </c>
      <c r="CT119" s="2">
        <v>5.8201390701411657E-2</v>
      </c>
      <c r="CU119" s="2">
        <v>6.4436963649404932E-2</v>
      </c>
      <c r="CV119" s="2">
        <v>7.1017851956589426E-2</v>
      </c>
      <c r="CW119" s="2">
        <v>6.6421073831576277E-2</v>
      </c>
      <c r="CX119" s="2">
        <v>5.9830667880125192E-2</v>
      </c>
      <c r="CY119" s="2">
        <v>5.6637772682084829E-2</v>
      </c>
      <c r="CZ119" s="2">
        <v>6.5387756827460897E-2</v>
      </c>
      <c r="DA119" s="2">
        <v>5.9397876736538603E-2</v>
      </c>
      <c r="DB119" s="2">
        <v>5.3331665000287923E-2</v>
      </c>
      <c r="DC119" s="2">
        <v>4.7156043120517285E-2</v>
      </c>
      <c r="DD119" s="2">
        <v>8.1367404945908037E-2</v>
      </c>
      <c r="DE119" s="2">
        <v>7.3755571289053079E-2</v>
      </c>
      <c r="DF119" s="2">
        <v>7.8280777834607185E-2</v>
      </c>
      <c r="DG119" s="2">
        <v>7.2329607181532724E-2</v>
      </c>
      <c r="DH119" s="2">
        <v>7.4280773676342643E-2</v>
      </c>
    </row>
    <row r="120" spans="1:112" x14ac:dyDescent="0.2">
      <c r="A120" s="169" t="s">
        <v>148</v>
      </c>
      <c r="B120" s="3" t="s">
        <v>176</v>
      </c>
      <c r="C120" s="2">
        <v>78.010222999999996</v>
      </c>
      <c r="D120" s="2">
        <v>-71.955095999999998</v>
      </c>
      <c r="E120" s="174">
        <v>140.46187</v>
      </c>
      <c r="F120" s="2">
        <v>4.2112999999999998E-2</v>
      </c>
      <c r="H120" s="144">
        <f t="shared" si="1"/>
        <v>4.4355599999999999E-5</v>
      </c>
      <c r="I120" s="174" t="s">
        <v>334</v>
      </c>
      <c r="J120" s="174" t="s">
        <v>272</v>
      </c>
      <c r="K120" s="190">
        <v>2.2200000000000001E-2</v>
      </c>
      <c r="L120" s="235">
        <v>6.6600000000000001E-3</v>
      </c>
      <c r="M120" s="189">
        <v>1.2474495135698144E-3</v>
      </c>
      <c r="N120" s="17">
        <v>2.233333333333334E-2</v>
      </c>
      <c r="O120" s="7"/>
      <c r="P120" s="2">
        <v>2.2200000000000001E-2</v>
      </c>
      <c r="Q120" s="2">
        <v>2.2200000000000001E-2</v>
      </c>
      <c r="R120" s="2">
        <v>2.2200000000000001E-2</v>
      </c>
      <c r="S120" s="2">
        <v>2.2200000000000001E-2</v>
      </c>
      <c r="T120" s="2">
        <v>2.2200000000000001E-2</v>
      </c>
      <c r="U120" s="2">
        <v>2.2200000000000001E-2</v>
      </c>
      <c r="V120" s="2">
        <v>2.2200000000000001E-2</v>
      </c>
      <c r="W120" s="2">
        <v>2.2200000000000001E-2</v>
      </c>
      <c r="X120" s="2">
        <v>2.2200000000000001E-2</v>
      </c>
      <c r="Y120" s="2">
        <v>2.2200000000000001E-2</v>
      </c>
      <c r="Z120" s="2">
        <v>2.2200000000000001E-2</v>
      </c>
      <c r="AA120" s="2">
        <v>2.2200000000000001E-2</v>
      </c>
      <c r="AB120" s="2">
        <v>2.2200000000000001E-2</v>
      </c>
      <c r="AC120" s="2">
        <v>2.2200000000000001E-2</v>
      </c>
      <c r="AD120" s="2">
        <v>2.2200000000000001E-2</v>
      </c>
      <c r="AE120" s="2">
        <v>2.2200000000000001E-2</v>
      </c>
      <c r="AF120" s="2">
        <v>2.2200000000000001E-2</v>
      </c>
      <c r="AG120" s="2">
        <v>2.2200000000000001E-2</v>
      </c>
      <c r="AH120" s="2">
        <v>2.2200000000000001E-2</v>
      </c>
      <c r="AI120" s="2">
        <v>2.2200000000000001E-2</v>
      </c>
      <c r="AJ120" s="2">
        <v>2.2200000000000001E-2</v>
      </c>
      <c r="AK120" s="2">
        <v>2.2200000000000001E-2</v>
      </c>
      <c r="AL120" s="2">
        <v>2.2200000000000001E-2</v>
      </c>
      <c r="AM120" s="2">
        <v>2.2200000000000001E-2</v>
      </c>
      <c r="AN120" s="2">
        <v>2.2200000000000001E-2</v>
      </c>
      <c r="AO120" s="2">
        <v>2.2200000000000001E-2</v>
      </c>
      <c r="AP120" s="2">
        <v>2.2200000000000001E-2</v>
      </c>
      <c r="AQ120" s="2">
        <v>2.2200000000000001E-2</v>
      </c>
      <c r="AR120" s="2">
        <v>2.2200000000000001E-2</v>
      </c>
      <c r="AS120" s="2">
        <v>2.2200000000000001E-2</v>
      </c>
      <c r="AT120" s="2">
        <v>2.2200000000000001E-2</v>
      </c>
      <c r="AU120" s="2">
        <v>2.2200000000000001E-2</v>
      </c>
      <c r="AV120" s="2">
        <v>2.2200000000000001E-2</v>
      </c>
      <c r="AW120" s="2">
        <v>2.2200000000000001E-2</v>
      </c>
      <c r="AX120" s="2">
        <v>2.2200000000000001E-2</v>
      </c>
      <c r="AY120" s="2">
        <v>2.2200000000000001E-2</v>
      </c>
      <c r="AZ120" s="2">
        <v>2.2200000000000001E-2</v>
      </c>
      <c r="BA120" s="2">
        <v>2.2200000000000001E-2</v>
      </c>
      <c r="BB120" s="2">
        <v>2.2200000000000001E-2</v>
      </c>
      <c r="BC120" s="2">
        <v>2.2200000000000001E-2</v>
      </c>
      <c r="BD120" s="2">
        <v>2.2200000000000001E-2</v>
      </c>
      <c r="BE120" s="2">
        <v>2.2200000000000001E-2</v>
      </c>
      <c r="BF120" s="2">
        <v>2.2200000000000001E-2</v>
      </c>
      <c r="BG120" s="2">
        <v>2.2200000000000001E-2</v>
      </c>
      <c r="BH120" s="2">
        <v>2.2200000000000001E-2</v>
      </c>
      <c r="BI120" s="2">
        <v>2.2200000000000001E-2</v>
      </c>
      <c r="BJ120" s="2">
        <v>2.2200000000000001E-2</v>
      </c>
      <c r="BN120" s="2">
        <v>6.4858813416537233E-3</v>
      </c>
      <c r="BO120" s="2">
        <v>6.4858813416537233E-3</v>
      </c>
      <c r="BP120" s="2">
        <v>6.4858813416537233E-3</v>
      </c>
      <c r="BQ120" s="2">
        <v>6.4858813416537233E-3</v>
      </c>
      <c r="BR120" s="2">
        <v>6.4858813416537233E-3</v>
      </c>
      <c r="BS120" s="2">
        <v>6.4858813416537233E-3</v>
      </c>
      <c r="BT120" s="2">
        <v>6.4858813416537233E-3</v>
      </c>
      <c r="BU120" s="2">
        <v>6.4858813416537233E-3</v>
      </c>
      <c r="BV120" s="2">
        <v>6.4858813416537233E-3</v>
      </c>
      <c r="BW120" s="2">
        <v>6.4858813416537233E-3</v>
      </c>
      <c r="BX120" s="2">
        <v>6.4858813416537233E-3</v>
      </c>
      <c r="BY120" s="2">
        <v>6.4858813416537233E-3</v>
      </c>
      <c r="BZ120" s="2">
        <v>6.4858813416537233E-3</v>
      </c>
      <c r="CA120" s="2">
        <v>6.4858813416537233E-3</v>
      </c>
      <c r="CB120" s="2">
        <v>6.4858813416537233E-3</v>
      </c>
      <c r="CC120" s="2">
        <v>6.4858813416537233E-3</v>
      </c>
      <c r="CD120" s="2">
        <v>6.4858813416537233E-3</v>
      </c>
      <c r="CE120" s="2">
        <v>6.4858813416537233E-3</v>
      </c>
      <c r="CF120" s="2">
        <v>6.4858813416537233E-3</v>
      </c>
      <c r="CG120" s="2">
        <v>6.4858813416537233E-3</v>
      </c>
      <c r="CH120" s="2">
        <v>6.4858813416537233E-3</v>
      </c>
      <c r="CI120" s="2">
        <v>6.4858813416537233E-3</v>
      </c>
      <c r="CJ120" s="2">
        <v>6.4858813416537233E-3</v>
      </c>
      <c r="CK120" s="2">
        <v>6.4858813416537233E-3</v>
      </c>
      <c r="CL120" s="2">
        <v>6.4858813416537233E-3</v>
      </c>
      <c r="CM120" s="2">
        <v>6.4858813416537233E-3</v>
      </c>
      <c r="CN120" s="2">
        <v>6.4858813416537233E-3</v>
      </c>
      <c r="CO120" s="2">
        <v>6.4858813416537233E-3</v>
      </c>
      <c r="CP120" s="2">
        <v>6.4858813416537233E-3</v>
      </c>
      <c r="CQ120" s="2">
        <v>6.4858813416537233E-3</v>
      </c>
      <c r="CR120" s="2">
        <v>6.4858813416537233E-3</v>
      </c>
      <c r="CS120" s="2">
        <v>6.4858813416537233E-3</v>
      </c>
      <c r="CT120" s="2">
        <v>6.4858813416537233E-3</v>
      </c>
      <c r="CU120" s="2">
        <v>6.4858813416537233E-3</v>
      </c>
      <c r="CV120" s="2">
        <v>6.4858813416537233E-3</v>
      </c>
      <c r="CW120" s="2">
        <v>6.4858813416537233E-3</v>
      </c>
      <c r="CX120" s="2">
        <v>6.4858813416537233E-3</v>
      </c>
      <c r="CY120" s="2">
        <v>6.4858813416537233E-3</v>
      </c>
      <c r="CZ120" s="2">
        <v>6.4858813416537233E-3</v>
      </c>
      <c r="DA120" s="2">
        <v>6.4858813416537233E-3</v>
      </c>
      <c r="DB120" s="2">
        <v>6.4858813416537233E-3</v>
      </c>
      <c r="DC120" s="2">
        <v>6.4858813416537233E-3</v>
      </c>
      <c r="DD120" s="2">
        <v>6.4858813416537233E-3</v>
      </c>
      <c r="DE120" s="2">
        <v>6.4858813416537233E-3</v>
      </c>
      <c r="DF120" s="2">
        <v>6.4858813416537233E-3</v>
      </c>
      <c r="DG120" s="2">
        <v>6.4858813416537233E-3</v>
      </c>
      <c r="DH120" s="2">
        <v>6.4858813416537233E-3</v>
      </c>
    </row>
    <row r="121" spans="1:112" s="39" customFormat="1" ht="17" thickBot="1" x14ac:dyDescent="0.25">
      <c r="A121" s="172" t="s">
        <v>249</v>
      </c>
      <c r="B121" s="73" t="s">
        <v>176</v>
      </c>
      <c r="C121" s="76">
        <v>78.010222999999996</v>
      </c>
      <c r="D121" s="76">
        <v>-71.955095999999998</v>
      </c>
      <c r="E121" s="185">
        <v>5410.0531000000001</v>
      </c>
      <c r="F121" s="76">
        <v>1.30687</v>
      </c>
      <c r="G121" s="51"/>
      <c r="H121" s="51">
        <f t="shared" si="1"/>
        <v>3.7944760484634202E-2</v>
      </c>
      <c r="I121" s="185" t="s">
        <v>334</v>
      </c>
      <c r="J121" s="185" t="s">
        <v>272</v>
      </c>
      <c r="K121" s="233">
        <v>0.64931382999999998</v>
      </c>
      <c r="L121" s="234">
        <v>0.194794149</v>
      </c>
      <c r="M121" s="192">
        <v>3.6422637832730524E-2</v>
      </c>
      <c r="N121" s="74">
        <v>0.64931382999999998</v>
      </c>
      <c r="O121" s="75"/>
      <c r="P121" s="76">
        <v>0.64931382999999998</v>
      </c>
      <c r="Q121" s="76">
        <v>0.64931382999999998</v>
      </c>
      <c r="R121" s="76">
        <v>0.64931382999999998</v>
      </c>
      <c r="S121" s="76">
        <v>0.64931382999999998</v>
      </c>
      <c r="T121" s="76">
        <v>0.64931382999999998</v>
      </c>
      <c r="U121" s="76">
        <v>0.64931382999999998</v>
      </c>
      <c r="V121" s="76">
        <v>0.64931382999999998</v>
      </c>
      <c r="W121" s="76">
        <v>0.64931382999999998</v>
      </c>
      <c r="X121" s="76">
        <v>0.64931382999999998</v>
      </c>
      <c r="Y121" s="76">
        <v>0.64931382999999998</v>
      </c>
      <c r="Z121" s="76">
        <v>0.64931382999999998</v>
      </c>
      <c r="AA121" s="76">
        <v>0.64931382999999998</v>
      </c>
      <c r="AB121" s="76">
        <v>0.64931382999999998</v>
      </c>
      <c r="AC121" s="76">
        <v>0.64931382999999998</v>
      </c>
      <c r="AD121" s="76">
        <v>0.64931382999999998</v>
      </c>
      <c r="AE121" s="76">
        <v>0.64931382999999998</v>
      </c>
      <c r="AF121" s="76">
        <v>0.64931382999999998</v>
      </c>
      <c r="AG121" s="76">
        <v>0.64931382999999998</v>
      </c>
      <c r="AH121" s="76">
        <v>0.64931382999999998</v>
      </c>
      <c r="AI121" s="76">
        <v>0.64931382999999998</v>
      </c>
      <c r="AJ121" s="76">
        <v>0.64931382999999998</v>
      </c>
      <c r="AK121" s="76">
        <v>0.64931382999999998</v>
      </c>
      <c r="AL121" s="76">
        <v>0.64931382999999998</v>
      </c>
      <c r="AM121" s="76">
        <v>0.64931382999999998</v>
      </c>
      <c r="AN121" s="76">
        <v>0.64931382999999998</v>
      </c>
      <c r="AO121" s="76">
        <v>0.64931382999999998</v>
      </c>
      <c r="AP121" s="76">
        <v>0.64931382999999998</v>
      </c>
      <c r="AQ121" s="76">
        <v>0.64931382999999998</v>
      </c>
      <c r="AR121" s="76">
        <v>0.64931382999999998</v>
      </c>
      <c r="AS121" s="76">
        <v>0.64931382999999998</v>
      </c>
      <c r="AT121" s="76">
        <v>0.64931382999999998</v>
      </c>
      <c r="AU121" s="76">
        <v>0.64931382999999998</v>
      </c>
      <c r="AV121" s="76">
        <v>0.64931382999999998</v>
      </c>
      <c r="AW121" s="76">
        <v>0.64931382999999998</v>
      </c>
      <c r="AX121" s="76">
        <v>0.64931382999999998</v>
      </c>
      <c r="AY121" s="76">
        <v>0.64931382999999998</v>
      </c>
      <c r="AZ121" s="76">
        <v>0.64931382999999998</v>
      </c>
      <c r="BA121" s="76">
        <v>0.64931382999999998</v>
      </c>
      <c r="BB121" s="76">
        <v>0.64931382999999998</v>
      </c>
      <c r="BC121" s="76">
        <v>0.64931382999999998</v>
      </c>
      <c r="BD121" s="76">
        <v>0.64931382999999998</v>
      </c>
      <c r="BE121" s="76">
        <v>0.64931382999999998</v>
      </c>
      <c r="BF121" s="76">
        <v>0.64931382999999998</v>
      </c>
      <c r="BG121" s="76">
        <v>0.64931382999999998</v>
      </c>
      <c r="BH121" s="76">
        <v>0.64931382999999998</v>
      </c>
      <c r="BI121" s="76">
        <v>0.64931382999999998</v>
      </c>
      <c r="BJ121" s="76">
        <v>0.64931382999999998</v>
      </c>
      <c r="BK121" s="41"/>
      <c r="BL121" s="77"/>
      <c r="BM121" s="41"/>
      <c r="BN121" s="76">
        <v>0.22918710527224009</v>
      </c>
      <c r="BO121" s="76">
        <v>0.22918710527224009</v>
      </c>
      <c r="BP121" s="76">
        <v>0.22918710527224009</v>
      </c>
      <c r="BQ121" s="76">
        <v>0.22918710527224009</v>
      </c>
      <c r="BR121" s="76">
        <v>0.22918710527224009</v>
      </c>
      <c r="BS121" s="76">
        <v>0.22918710527224009</v>
      </c>
      <c r="BT121" s="76">
        <v>0.22918710527224009</v>
      </c>
      <c r="BU121" s="76">
        <v>0.22918710527224009</v>
      </c>
      <c r="BV121" s="76">
        <v>0.22918710527224009</v>
      </c>
      <c r="BW121" s="76">
        <v>0.22918710527224009</v>
      </c>
      <c r="BX121" s="76">
        <v>0.22918710527224009</v>
      </c>
      <c r="BY121" s="76">
        <v>0.22918710527224009</v>
      </c>
      <c r="BZ121" s="76">
        <v>0.22918710527224009</v>
      </c>
      <c r="CA121" s="76">
        <v>0.22918710527224009</v>
      </c>
      <c r="CB121" s="76">
        <v>0.22918710527224009</v>
      </c>
      <c r="CC121" s="76">
        <v>0.22918710527224009</v>
      </c>
      <c r="CD121" s="76">
        <v>0.22918710527224009</v>
      </c>
      <c r="CE121" s="76">
        <v>0.22918710527224009</v>
      </c>
      <c r="CF121" s="76">
        <v>0.22918710527224009</v>
      </c>
      <c r="CG121" s="76">
        <v>0.22918710527224009</v>
      </c>
      <c r="CH121" s="76">
        <v>0.22918710527224009</v>
      </c>
      <c r="CI121" s="76">
        <v>0.22918710527224009</v>
      </c>
      <c r="CJ121" s="76">
        <v>0.22918710527224009</v>
      </c>
      <c r="CK121" s="76">
        <v>0.22918710527224009</v>
      </c>
      <c r="CL121" s="76">
        <v>0.22918710527224009</v>
      </c>
      <c r="CM121" s="76">
        <v>0.22918710527224009</v>
      </c>
      <c r="CN121" s="76">
        <v>0.22918710527224009</v>
      </c>
      <c r="CO121" s="76">
        <v>0.22918710527224009</v>
      </c>
      <c r="CP121" s="76">
        <v>0.22918710527224009</v>
      </c>
      <c r="CQ121" s="76">
        <v>0.22918710527224009</v>
      </c>
      <c r="CR121" s="76">
        <v>0.22918710527224009</v>
      </c>
      <c r="CS121" s="76">
        <v>0.22918710527224009</v>
      </c>
      <c r="CT121" s="76">
        <v>0.22918710527224009</v>
      </c>
      <c r="CU121" s="76">
        <v>0.22918710527224009</v>
      </c>
      <c r="CV121" s="76">
        <v>0.22918710527224009</v>
      </c>
      <c r="CW121" s="76">
        <v>0.22918710527224009</v>
      </c>
      <c r="CX121" s="76">
        <v>0.22918710527224009</v>
      </c>
      <c r="CY121" s="76">
        <v>0.22918710527224009</v>
      </c>
      <c r="CZ121" s="76">
        <v>0.22918710527224009</v>
      </c>
      <c r="DA121" s="76">
        <v>0.22918710527224009</v>
      </c>
      <c r="DB121" s="76">
        <v>0.22918710527224009</v>
      </c>
      <c r="DC121" s="76">
        <v>0.22918710527224009</v>
      </c>
      <c r="DD121" s="76">
        <v>0.22918710527224009</v>
      </c>
      <c r="DE121" s="76">
        <v>0.22918710527224009</v>
      </c>
      <c r="DF121" s="76">
        <v>0.22918710527224009</v>
      </c>
      <c r="DG121" s="76">
        <v>0.22918710527224009</v>
      </c>
      <c r="DH121" s="76">
        <v>0.22918710527224009</v>
      </c>
    </row>
    <row r="122" spans="1:112" x14ac:dyDescent="0.2">
      <c r="A122" s="169" t="s">
        <v>30</v>
      </c>
      <c r="B122" s="3" t="s">
        <v>190</v>
      </c>
      <c r="C122" s="2">
        <v>78.106151999999994</v>
      </c>
      <c r="D122" s="2">
        <v>-72.383619999999993</v>
      </c>
      <c r="E122" s="174">
        <v>241.29032000000001</v>
      </c>
      <c r="F122" s="2">
        <v>0.11021599999999999</v>
      </c>
      <c r="H122" s="144">
        <f t="shared" si="1"/>
        <v>9.0000000000000002E-6</v>
      </c>
      <c r="I122" s="174" t="s">
        <v>334</v>
      </c>
      <c r="J122" s="174" t="s">
        <v>272</v>
      </c>
      <c r="K122" s="190">
        <v>0.01</v>
      </c>
      <c r="L122" s="235">
        <v>3.0000000000000001E-3</v>
      </c>
      <c r="M122" s="189">
        <v>3.4661360401133691E-3</v>
      </c>
      <c r="N122" s="17">
        <v>-5.0666666666666686E-2</v>
      </c>
      <c r="O122" s="7"/>
      <c r="P122" s="2">
        <v>0.01</v>
      </c>
      <c r="Q122" s="2">
        <v>0.01</v>
      </c>
      <c r="R122" s="2">
        <v>0.01</v>
      </c>
      <c r="S122" s="2">
        <v>0.01</v>
      </c>
      <c r="T122" s="2">
        <v>0.01</v>
      </c>
      <c r="U122" s="2">
        <v>0.01</v>
      </c>
      <c r="V122" s="2">
        <v>0.01</v>
      </c>
      <c r="W122" s="2">
        <v>0.01</v>
      </c>
      <c r="X122" s="2">
        <v>0.01</v>
      </c>
      <c r="Y122" s="2">
        <v>0.01</v>
      </c>
      <c r="Z122" s="2">
        <v>0.01</v>
      </c>
      <c r="AA122" s="2">
        <v>0.01</v>
      </c>
      <c r="AB122" s="2">
        <v>0.01</v>
      </c>
      <c r="AC122" s="2">
        <v>0.01</v>
      </c>
      <c r="AD122" s="2">
        <v>0.01</v>
      </c>
      <c r="AE122" s="2">
        <v>0.01</v>
      </c>
      <c r="AF122" s="2">
        <v>0.01</v>
      </c>
      <c r="AG122" s="2">
        <v>0.01</v>
      </c>
      <c r="AH122" s="2">
        <v>0.01</v>
      </c>
      <c r="AI122" s="2">
        <v>0.01</v>
      </c>
      <c r="AJ122" s="2">
        <v>0.01</v>
      </c>
      <c r="AK122" s="2">
        <v>9.5399999999999999E-3</v>
      </c>
      <c r="AL122" s="2">
        <v>9.0800000000000013E-3</v>
      </c>
      <c r="AM122" s="2">
        <v>8.6200000000000009E-3</v>
      </c>
      <c r="AN122" s="2">
        <v>8.1599999999999989E-3</v>
      </c>
      <c r="AO122" s="2">
        <v>7.6900000000000007E-3</v>
      </c>
      <c r="AP122" s="2">
        <v>7.2300000000000003E-3</v>
      </c>
      <c r="AQ122" s="2">
        <v>6.7700000000000008E-3</v>
      </c>
      <c r="AR122" s="2">
        <v>6.3100000000000005E-3</v>
      </c>
      <c r="AS122" s="2">
        <v>5.8500000000000002E-3</v>
      </c>
      <c r="AT122" s="2">
        <v>6.1000000000000004E-3</v>
      </c>
      <c r="AU122" s="2">
        <v>6.3600000000000002E-3</v>
      </c>
      <c r="AV122" s="2">
        <v>6.6100000000000004E-3</v>
      </c>
      <c r="AW122" s="2">
        <v>6.8700000000000011E-3</v>
      </c>
      <c r="AX122" s="2">
        <v>7.1199999999999996E-3</v>
      </c>
      <c r="AY122" s="2">
        <v>7.3699999999999998E-3</v>
      </c>
      <c r="AZ122" s="2">
        <v>8.1200000000000005E-3</v>
      </c>
      <c r="BA122" s="2">
        <v>8.8700000000000011E-3</v>
      </c>
      <c r="BB122" s="2">
        <v>9.6200000000000001E-3</v>
      </c>
      <c r="BC122" s="2">
        <v>9.4199999999999996E-3</v>
      </c>
      <c r="BD122" s="2">
        <v>9.2200000000000008E-3</v>
      </c>
      <c r="BE122" s="2">
        <v>9.0200000000000002E-3</v>
      </c>
      <c r="BF122" s="2">
        <v>8.830000000000001E-3</v>
      </c>
      <c r="BG122" s="2">
        <v>1.0529999999999999E-2</v>
      </c>
      <c r="BH122" s="2">
        <v>8.8800000000000007E-3</v>
      </c>
      <c r="BI122" s="2">
        <v>1.0860000000000002E-2</v>
      </c>
      <c r="BJ122" s="2">
        <v>1.4630000000000001E-2</v>
      </c>
      <c r="BN122" s="2">
        <v>1.2594942228135026E-2</v>
      </c>
      <c r="BO122" s="2">
        <v>1.2594942228135026E-2</v>
      </c>
      <c r="BP122" s="2">
        <v>1.2594942228135026E-2</v>
      </c>
      <c r="BQ122" s="2">
        <v>1.2594942228135026E-2</v>
      </c>
      <c r="BR122" s="2">
        <v>1.2594942228135026E-2</v>
      </c>
      <c r="BS122" s="2">
        <v>1.2594942228135026E-2</v>
      </c>
      <c r="BT122" s="2">
        <v>1.2476285720077033E-2</v>
      </c>
      <c r="BU122" s="2">
        <v>1.1557895842114797E-2</v>
      </c>
      <c r="BV122" s="2">
        <v>1.0681458105921107E-2</v>
      </c>
      <c r="BW122" s="2">
        <v>9.857239159920473E-3</v>
      </c>
      <c r="BX122" s="2">
        <v>9.0759732977017393E-3</v>
      </c>
      <c r="BY122" s="2">
        <v>8.3384586987390215E-3</v>
      </c>
      <c r="BZ122" s="2">
        <v>7.6457804854182789E-3</v>
      </c>
      <c r="CA122" s="2">
        <v>7.0088718160690568E-3</v>
      </c>
      <c r="CB122" s="2">
        <v>6.4107772760989392E-3</v>
      </c>
      <c r="CC122" s="2">
        <v>5.8729942729418413E-3</v>
      </c>
      <c r="CD122" s="2">
        <v>5.4071234230885761E-3</v>
      </c>
      <c r="CE122" s="2">
        <v>5.0071322030758088E-3</v>
      </c>
      <c r="CF122" s="2">
        <v>4.7055891110702203E-3</v>
      </c>
      <c r="CG122" s="2">
        <v>4.514545315031945E-3</v>
      </c>
      <c r="CH122" s="2">
        <v>4.4549706545698592E-3</v>
      </c>
      <c r="CI122" s="2">
        <v>4.3021758853820811E-3</v>
      </c>
      <c r="CJ122" s="2">
        <v>4.1935543323243559E-3</v>
      </c>
      <c r="CK122" s="2">
        <v>4.1132069548608947E-3</v>
      </c>
      <c r="CL122" s="2">
        <v>4.0806118920205916E-3</v>
      </c>
      <c r="CM122" s="2">
        <v>3.9227011655405741E-3</v>
      </c>
      <c r="CN122" s="2">
        <v>3.6381472825981337E-3</v>
      </c>
      <c r="CO122" s="2">
        <v>3.3944080689434167E-3</v>
      </c>
      <c r="CP122" s="2">
        <v>3.1748775643746898E-3</v>
      </c>
      <c r="CQ122" s="2">
        <v>3.0376519673580649E-3</v>
      </c>
      <c r="CR122" s="2">
        <v>3.1372697173044808E-3</v>
      </c>
      <c r="CS122" s="2">
        <v>3.2816460163312012E-3</v>
      </c>
      <c r="CT122" s="2">
        <v>3.4644843789417255E-3</v>
      </c>
      <c r="CU122" s="2">
        <v>3.4523013099645732E-3</v>
      </c>
      <c r="CV122" s="2">
        <v>3.4814857924890452E-3</v>
      </c>
      <c r="CW122" s="2">
        <v>3.5441478034638164E-3</v>
      </c>
      <c r="CX122" s="2">
        <v>3.8196990413451089E-3</v>
      </c>
      <c r="CY122" s="2">
        <v>4.0837389583595462E-3</v>
      </c>
      <c r="CZ122" s="2">
        <v>4.5064340328034667E-3</v>
      </c>
      <c r="DA122" s="2">
        <v>4.4512690502839687E-3</v>
      </c>
      <c r="DB122" s="2">
        <v>4.427048416128611E-3</v>
      </c>
      <c r="DC122" s="2">
        <v>4.312288330274942E-3</v>
      </c>
      <c r="DD122" s="2">
        <v>4.500448593752121E-3</v>
      </c>
      <c r="DE122" s="2">
        <v>5.2423730911534665E-3</v>
      </c>
      <c r="DF122" s="2">
        <v>4.5335528154206075E-3</v>
      </c>
      <c r="DG122" s="2">
        <v>5.3459357634704444E-3</v>
      </c>
      <c r="DH122" s="2">
        <v>7.1745119976908932E-3</v>
      </c>
    </row>
    <row r="123" spans="1:112" x14ac:dyDescent="0.2">
      <c r="A123" s="169" t="s">
        <v>222</v>
      </c>
      <c r="B123" s="3" t="s">
        <v>190</v>
      </c>
      <c r="C123" s="2">
        <v>78.542579000000003</v>
      </c>
      <c r="D123" s="2">
        <v>-67.465770000000006</v>
      </c>
      <c r="E123" s="174">
        <v>11193.785</v>
      </c>
      <c r="F123" s="2">
        <v>19.870699999999999</v>
      </c>
      <c r="H123" s="144">
        <f t="shared" si="1"/>
        <v>0</v>
      </c>
      <c r="I123" s="174" t="s">
        <v>303</v>
      </c>
      <c r="J123" s="174" t="s">
        <v>245</v>
      </c>
      <c r="K123" s="190">
        <v>0</v>
      </c>
      <c r="L123" s="235">
        <v>0</v>
      </c>
      <c r="M123" s="189">
        <v>5.8371712749482454E-2</v>
      </c>
      <c r="N123" s="17">
        <v>-0.16733333333333331</v>
      </c>
      <c r="O123" s="7"/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</row>
    <row r="124" spans="1:112" x14ac:dyDescent="0.2">
      <c r="A124" s="169" t="s">
        <v>192</v>
      </c>
      <c r="B124" s="3" t="s">
        <v>190</v>
      </c>
      <c r="C124" s="2">
        <v>79.979135999999997</v>
      </c>
      <c r="D124" s="2">
        <v>-61.427253</v>
      </c>
      <c r="E124" s="174">
        <v>1232.8841</v>
      </c>
      <c r="F124" s="2">
        <v>1.5058800000000001</v>
      </c>
      <c r="H124" s="144">
        <f t="shared" si="1"/>
        <v>0</v>
      </c>
      <c r="I124" s="174" t="s">
        <v>303</v>
      </c>
      <c r="J124" s="174" t="s">
        <v>245</v>
      </c>
      <c r="K124" s="190">
        <v>0</v>
      </c>
      <c r="L124" s="235">
        <v>0</v>
      </c>
      <c r="M124" s="189">
        <v>1.788764264874728E-2</v>
      </c>
      <c r="N124" s="17">
        <v>-0.41866666666666674</v>
      </c>
      <c r="O124" s="7"/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</row>
    <row r="125" spans="1:112" x14ac:dyDescent="0.2">
      <c r="A125" s="169" t="s">
        <v>40</v>
      </c>
      <c r="B125" s="3" t="s">
        <v>190</v>
      </c>
      <c r="C125" s="2">
        <v>78.891096000000005</v>
      </c>
      <c r="D125" s="2">
        <v>-60.166016999999997</v>
      </c>
      <c r="E125" s="174">
        <v>48918.983</v>
      </c>
      <c r="F125" s="2">
        <v>193.81299999999999</v>
      </c>
      <c r="H125" s="144">
        <f t="shared" si="1"/>
        <v>0.36961536159999991</v>
      </c>
      <c r="I125" s="174" t="s">
        <v>334</v>
      </c>
      <c r="J125" s="174" t="s">
        <v>274</v>
      </c>
      <c r="K125" s="190">
        <v>4.0959000000000003</v>
      </c>
      <c r="L125" s="235">
        <v>0.60795999999999994</v>
      </c>
      <c r="M125" s="189">
        <v>0.21036667348268992</v>
      </c>
      <c r="N125" s="17">
        <v>1.8363333333333332</v>
      </c>
      <c r="O125" s="7"/>
      <c r="P125" s="2">
        <v>4.8022707221999994</v>
      </c>
      <c r="Q125" s="2">
        <v>4.8022707221999994</v>
      </c>
      <c r="R125" s="2">
        <v>4.8022707221999994</v>
      </c>
      <c r="S125" s="2">
        <v>4.8022707221999994</v>
      </c>
      <c r="T125" s="2">
        <v>4.7361465125999995</v>
      </c>
      <c r="U125" s="2">
        <v>4.6658895399000002</v>
      </c>
      <c r="V125" s="2">
        <v>4.5997653303000003</v>
      </c>
      <c r="W125" s="2">
        <v>4.5336411206999996</v>
      </c>
      <c r="X125" s="2">
        <v>4.4675169110999997</v>
      </c>
      <c r="Y125" s="2">
        <v>4.3970305680000008</v>
      </c>
      <c r="Z125" s="2">
        <v>4.3223786946000002</v>
      </c>
      <c r="AA125" s="2">
        <v>4.2481036440000004</v>
      </c>
      <c r="AB125" s="2">
        <v>4.1739187032</v>
      </c>
      <c r="AC125" s="2">
        <v>4.1040918</v>
      </c>
      <c r="AD125" s="2">
        <v>3.3504461999999999</v>
      </c>
      <c r="AE125" s="2">
        <v>4.4515142298000008</v>
      </c>
      <c r="AF125" s="2">
        <v>3.9406858695000002</v>
      </c>
      <c r="AG125" s="2">
        <v>4.4259066630000001</v>
      </c>
      <c r="AH125" s="2">
        <v>3.9817554588000004</v>
      </c>
      <c r="AI125" s="2">
        <v>3.65681952</v>
      </c>
      <c r="AJ125" s="2">
        <v>3.3365283318000003</v>
      </c>
      <c r="AK125" s="2">
        <v>4.1602179176999998</v>
      </c>
      <c r="AL125" s="2">
        <v>4.5722408823000009</v>
      </c>
      <c r="AM125" s="2">
        <v>5.0603124222</v>
      </c>
      <c r="AN125" s="2">
        <v>3.3532641792000004</v>
      </c>
      <c r="AO125" s="2">
        <v>3.5270122572000004</v>
      </c>
      <c r="AP125" s="2">
        <v>3.6926135901000006</v>
      </c>
      <c r="AQ125" s="2">
        <v>3.5323041600000002</v>
      </c>
      <c r="AR125" s="2">
        <v>3.3654249063000004</v>
      </c>
      <c r="AS125" s="2">
        <v>3.1995040932000003</v>
      </c>
      <c r="AT125" s="2">
        <v>3.38403258</v>
      </c>
      <c r="AU125" s="2">
        <v>3.5640965358000001</v>
      </c>
      <c r="AV125" s="2">
        <v>3.7429808724</v>
      </c>
      <c r="AW125" s="2">
        <v>3.9450070440000005</v>
      </c>
      <c r="AX125" s="2">
        <v>4.1395909653</v>
      </c>
      <c r="AY125" s="2">
        <v>4.2090451416000008</v>
      </c>
      <c r="AZ125" s="2">
        <v>4.2770206980000003</v>
      </c>
      <c r="BA125" s="2">
        <v>4.1314196448000002</v>
      </c>
      <c r="BB125" s="2">
        <v>4.2763817376000004</v>
      </c>
      <c r="BC125" s="2">
        <v>3.9155984819999996</v>
      </c>
      <c r="BD125" s="2">
        <v>4.1959792206000008</v>
      </c>
      <c r="BE125" s="2">
        <v>4.476544274700001</v>
      </c>
      <c r="BF125" s="2">
        <v>4.747967280000001</v>
      </c>
      <c r="BG125" s="2">
        <v>5.2748065134000006</v>
      </c>
      <c r="BH125" s="2">
        <v>5.4201577167000003</v>
      </c>
      <c r="BI125" s="2">
        <v>5.7069362511000001</v>
      </c>
      <c r="BJ125" s="2">
        <v>6.3955594386000003</v>
      </c>
      <c r="BN125" s="2">
        <v>1.4550281055604397</v>
      </c>
      <c r="BO125" s="2">
        <v>1.269073509844951</v>
      </c>
      <c r="BP125" s="2">
        <v>1.1285861467285325</v>
      </c>
      <c r="BQ125" s="2">
        <v>1.0707444453739574</v>
      </c>
      <c r="BR125" s="2">
        <v>1.0774759071847</v>
      </c>
      <c r="BS125" s="2">
        <v>1.1083862953393826</v>
      </c>
      <c r="BT125" s="2">
        <v>1.1605714143605572</v>
      </c>
      <c r="BU125" s="2">
        <v>1.2334212218524814</v>
      </c>
      <c r="BV125" s="2">
        <v>1.3145395378926485</v>
      </c>
      <c r="BW125" s="2">
        <v>1.2126323236806351</v>
      </c>
      <c r="BX125" s="2">
        <v>1.1180642481338201</v>
      </c>
      <c r="BY125" s="2">
        <v>1.0448540011006269</v>
      </c>
      <c r="BZ125" s="2">
        <v>0.9919667086666798</v>
      </c>
      <c r="CA125" s="2">
        <v>0.89919476413042343</v>
      </c>
      <c r="CB125" s="2">
        <v>0.73375417989109293</v>
      </c>
      <c r="CC125" s="2">
        <v>1.014874482050117</v>
      </c>
      <c r="CD125" s="2">
        <v>0.86129183545544707</v>
      </c>
      <c r="CE125" s="2">
        <v>0.97334720694641907</v>
      </c>
      <c r="CF125" s="2">
        <v>0.88281978410504103</v>
      </c>
      <c r="CG125" s="2">
        <v>0.8503484131644885</v>
      </c>
      <c r="CH125" s="2">
        <v>0.7782494394347399</v>
      </c>
      <c r="CI125" s="2">
        <v>0.92397886957697517</v>
      </c>
      <c r="CJ125" s="2">
        <v>0.91974228164597016</v>
      </c>
      <c r="CK125" s="2">
        <v>0.99987482819075524</v>
      </c>
      <c r="CL125" s="2">
        <v>0.72231787862393149</v>
      </c>
      <c r="CM125" s="2">
        <v>0.7679485851332255</v>
      </c>
      <c r="CN125" s="2">
        <v>0.74780579497919486</v>
      </c>
      <c r="CO125" s="2">
        <v>0.74792315467998383</v>
      </c>
      <c r="CP125" s="2">
        <v>0.7225158315511776</v>
      </c>
      <c r="CQ125" s="2">
        <v>0.78897981736823375</v>
      </c>
      <c r="CR125" s="2">
        <v>0.82760503687865561</v>
      </c>
      <c r="CS125" s="2">
        <v>0.90088492913287999</v>
      </c>
      <c r="CT125" s="2">
        <v>0.92622524713621512</v>
      </c>
      <c r="CU125" s="2">
        <v>0.90935213458891817</v>
      </c>
      <c r="CV125" s="2">
        <v>0.83536822279507772</v>
      </c>
      <c r="CW125" s="2">
        <v>0.91554471509704016</v>
      </c>
      <c r="CX125" s="2">
        <v>0.96302070742286827</v>
      </c>
      <c r="CY125" s="2">
        <v>0.91472789352920059</v>
      </c>
      <c r="CZ125" s="2">
        <v>0.9658447936858745</v>
      </c>
      <c r="DA125" s="2">
        <v>1.0957670734705789</v>
      </c>
      <c r="DB125" s="2">
        <v>1.1410942813103064</v>
      </c>
      <c r="DC125" s="2">
        <v>1.1793073981122397</v>
      </c>
      <c r="DD125" s="2">
        <v>1.2306809370257192</v>
      </c>
      <c r="DE125" s="2">
        <v>1.2117103410348067</v>
      </c>
      <c r="DF125" s="2">
        <v>1.1705339485887354</v>
      </c>
      <c r="DG125" s="2">
        <v>1.1600610054365115</v>
      </c>
      <c r="DH125" s="2">
        <v>1.2830977698905035</v>
      </c>
    </row>
    <row r="126" spans="1:112" x14ac:dyDescent="0.2">
      <c r="A126" s="169" t="s">
        <v>127</v>
      </c>
      <c r="B126" s="3" t="s">
        <v>190</v>
      </c>
      <c r="C126" s="2">
        <v>80.880042000000003</v>
      </c>
      <c r="D126" s="2">
        <v>-59.570507999999997</v>
      </c>
      <c r="E126" s="174">
        <v>2732.788</v>
      </c>
      <c r="F126" s="2">
        <v>2.5903999999999998</v>
      </c>
      <c r="H126" s="144">
        <f t="shared" si="1"/>
        <v>3.1116959999999992E-2</v>
      </c>
      <c r="I126" s="174" t="s">
        <v>334</v>
      </c>
      <c r="J126" s="174" t="s">
        <v>272</v>
      </c>
      <c r="K126" s="190">
        <v>0.58799999999999997</v>
      </c>
      <c r="L126" s="235">
        <v>0.17639999999999997</v>
      </c>
      <c r="M126" s="189">
        <v>1.0909691640443695E-2</v>
      </c>
      <c r="N126" s="17">
        <v>0.58733333333333348</v>
      </c>
      <c r="O126" s="7"/>
      <c r="P126" s="2">
        <v>0.58799999999999997</v>
      </c>
      <c r="Q126" s="2">
        <v>0.58799999999999997</v>
      </c>
      <c r="R126" s="2">
        <v>0.58799999999999997</v>
      </c>
      <c r="S126" s="2">
        <v>0.58799999999999997</v>
      </c>
      <c r="T126" s="2">
        <v>0.58799999999999997</v>
      </c>
      <c r="U126" s="2">
        <v>0.58799999999999997</v>
      </c>
      <c r="V126" s="2">
        <v>0.58799999999999997</v>
      </c>
      <c r="W126" s="2">
        <v>0.58799999999999997</v>
      </c>
      <c r="X126" s="2">
        <v>0.58799999999999997</v>
      </c>
      <c r="Y126" s="2">
        <v>0.58799999999999997</v>
      </c>
      <c r="Z126" s="2">
        <v>0.58799999999999997</v>
      </c>
      <c r="AA126" s="2">
        <v>0.58799999999999997</v>
      </c>
      <c r="AB126" s="2">
        <v>0.58799999999999997</v>
      </c>
      <c r="AC126" s="2">
        <v>0.58799999999999997</v>
      </c>
      <c r="AD126" s="2">
        <v>0.58799999999999997</v>
      </c>
      <c r="AE126" s="2">
        <v>0.58799999999999997</v>
      </c>
      <c r="AF126" s="2">
        <v>0.58799999999999997</v>
      </c>
      <c r="AG126" s="2">
        <v>0.58799999999999997</v>
      </c>
      <c r="AH126" s="2">
        <v>0.58799999999999997</v>
      </c>
      <c r="AI126" s="2">
        <v>0.58799999999999997</v>
      </c>
      <c r="AJ126" s="2">
        <v>0.58799999999999997</v>
      </c>
      <c r="AK126" s="2">
        <v>0.58799999999999997</v>
      </c>
      <c r="AL126" s="2">
        <v>0.58799999999999997</v>
      </c>
      <c r="AM126" s="2">
        <v>0.58799999999999997</v>
      </c>
      <c r="AN126" s="2">
        <v>0.58799999999999997</v>
      </c>
      <c r="AO126" s="2">
        <v>0.58799999999999997</v>
      </c>
      <c r="AP126" s="2">
        <v>0.58799999999999997</v>
      </c>
      <c r="AQ126" s="2">
        <v>0.58799999999999997</v>
      </c>
      <c r="AR126" s="2">
        <v>0.58799999999999997</v>
      </c>
      <c r="AS126" s="2">
        <v>0.58799999999999997</v>
      </c>
      <c r="AT126" s="2">
        <v>0.58799999999999997</v>
      </c>
      <c r="AU126" s="2">
        <v>0.58799999999999997</v>
      </c>
      <c r="AV126" s="2">
        <v>0.58799999999999997</v>
      </c>
      <c r="AW126" s="2">
        <v>0.58799999999999997</v>
      </c>
      <c r="AX126" s="2">
        <v>0.58799999999999997</v>
      </c>
      <c r="AY126" s="2">
        <v>0.58799999999999997</v>
      </c>
      <c r="AZ126" s="2">
        <v>0.58799999999999997</v>
      </c>
      <c r="BA126" s="2">
        <v>0.58799999999999997</v>
      </c>
      <c r="BB126" s="2">
        <v>0.58799999999999997</v>
      </c>
      <c r="BC126" s="2">
        <v>0.58799999999999997</v>
      </c>
      <c r="BD126" s="2">
        <v>0.58799999999999997</v>
      </c>
      <c r="BE126" s="2">
        <v>0.58799999999999997</v>
      </c>
      <c r="BF126" s="2">
        <v>0.58799999999999997</v>
      </c>
      <c r="BG126" s="2">
        <v>0.58799999999999997</v>
      </c>
      <c r="BH126" s="2">
        <v>0.58799999999999997</v>
      </c>
      <c r="BI126" s="2">
        <v>0.58799999999999997</v>
      </c>
      <c r="BJ126" s="2">
        <v>0.58799999999999997</v>
      </c>
      <c r="BN126" s="2">
        <v>9.7452338937426233E-2</v>
      </c>
      <c r="BO126" s="2">
        <v>9.7452338937426233E-2</v>
      </c>
      <c r="BP126" s="2">
        <v>9.7452338937426233E-2</v>
      </c>
      <c r="BQ126" s="2">
        <v>9.7452338937426233E-2</v>
      </c>
      <c r="BR126" s="2">
        <v>9.7452338937426233E-2</v>
      </c>
      <c r="BS126" s="2">
        <v>9.7452338937426233E-2</v>
      </c>
      <c r="BT126" s="2">
        <v>9.7452338937426233E-2</v>
      </c>
      <c r="BU126" s="2">
        <v>9.7452338937426233E-2</v>
      </c>
      <c r="BV126" s="2">
        <v>9.7452338937426233E-2</v>
      </c>
      <c r="BW126" s="2">
        <v>9.7452338937426233E-2</v>
      </c>
      <c r="BX126" s="2">
        <v>9.7452338937426233E-2</v>
      </c>
      <c r="BY126" s="2">
        <v>9.7452338937426233E-2</v>
      </c>
      <c r="BZ126" s="2">
        <v>9.7452338937426233E-2</v>
      </c>
      <c r="CA126" s="2">
        <v>9.7452338937426233E-2</v>
      </c>
      <c r="CB126" s="2">
        <v>9.7452338937426233E-2</v>
      </c>
      <c r="CC126" s="2">
        <v>9.7452338937426233E-2</v>
      </c>
      <c r="CD126" s="2">
        <v>9.7452338937426233E-2</v>
      </c>
      <c r="CE126" s="2">
        <v>9.7452338937426233E-2</v>
      </c>
      <c r="CF126" s="2">
        <v>9.7452338937426233E-2</v>
      </c>
      <c r="CG126" s="2">
        <v>9.7452338937426233E-2</v>
      </c>
      <c r="CH126" s="2">
        <v>9.7452338937426233E-2</v>
      </c>
      <c r="CI126" s="2">
        <v>9.7452338937426233E-2</v>
      </c>
      <c r="CJ126" s="2">
        <v>9.7452338937426233E-2</v>
      </c>
      <c r="CK126" s="2">
        <v>9.7452338937426233E-2</v>
      </c>
      <c r="CL126" s="2">
        <v>9.7452338937426233E-2</v>
      </c>
      <c r="CM126" s="2">
        <v>9.7452338937426233E-2</v>
      </c>
      <c r="CN126" s="2">
        <v>9.7452338937426233E-2</v>
      </c>
      <c r="CO126" s="2">
        <v>9.7452338937426233E-2</v>
      </c>
      <c r="CP126" s="2">
        <v>9.7452338937426233E-2</v>
      </c>
      <c r="CQ126" s="2">
        <v>9.7452338937426233E-2</v>
      </c>
      <c r="CR126" s="2">
        <v>9.7452338937426233E-2</v>
      </c>
      <c r="CS126" s="2">
        <v>9.7452338937426233E-2</v>
      </c>
      <c r="CT126" s="2">
        <v>9.7452338937426233E-2</v>
      </c>
      <c r="CU126" s="2">
        <v>9.7452338937426233E-2</v>
      </c>
      <c r="CV126" s="2">
        <v>9.7452338937426233E-2</v>
      </c>
      <c r="CW126" s="2">
        <v>9.7452338937426233E-2</v>
      </c>
      <c r="CX126" s="2">
        <v>9.7452338937426233E-2</v>
      </c>
      <c r="CY126" s="2">
        <v>9.7452338937426233E-2</v>
      </c>
      <c r="CZ126" s="2">
        <v>9.7452338937426233E-2</v>
      </c>
      <c r="DA126" s="2">
        <v>9.7452338937426233E-2</v>
      </c>
      <c r="DB126" s="2">
        <v>9.7452338937426233E-2</v>
      </c>
      <c r="DC126" s="2">
        <v>9.7452338937426233E-2</v>
      </c>
      <c r="DD126" s="2">
        <v>9.7452338937426233E-2</v>
      </c>
      <c r="DE126" s="2">
        <v>9.7452338937426233E-2</v>
      </c>
      <c r="DF126" s="2">
        <v>9.7452338937426233E-2</v>
      </c>
      <c r="DG126" s="2">
        <v>9.7452338937426233E-2</v>
      </c>
      <c r="DH126" s="2">
        <v>9.7452338937426233E-2</v>
      </c>
    </row>
    <row r="127" spans="1:112" x14ac:dyDescent="0.2">
      <c r="A127" s="169" t="s">
        <v>193</v>
      </c>
      <c r="B127" s="3" t="s">
        <v>190</v>
      </c>
      <c r="C127" s="2">
        <v>81.239783000000003</v>
      </c>
      <c r="D127" s="2">
        <v>-58.385337</v>
      </c>
      <c r="E127" s="174">
        <v>3345.0106000000001</v>
      </c>
      <c r="F127" s="2">
        <v>3.6510699999999998</v>
      </c>
      <c r="H127" s="144">
        <f t="shared" si="1"/>
        <v>0</v>
      </c>
      <c r="I127" s="174" t="s">
        <v>303</v>
      </c>
      <c r="J127" s="174" t="s">
        <v>245</v>
      </c>
      <c r="K127" s="190">
        <v>0</v>
      </c>
      <c r="L127" s="235">
        <v>0</v>
      </c>
      <c r="M127" s="189">
        <v>9.9250921613132405E-3</v>
      </c>
      <c r="N127" s="17">
        <v>0.128</v>
      </c>
      <c r="O127" s="7"/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</row>
    <row r="128" spans="1:112" x14ac:dyDescent="0.2">
      <c r="A128" s="169" t="s">
        <v>41</v>
      </c>
      <c r="B128" s="3" t="s">
        <v>190</v>
      </c>
      <c r="C128" s="2">
        <v>79.550102999999993</v>
      </c>
      <c r="D128" s="2">
        <v>-55.587344000000002</v>
      </c>
      <c r="E128" s="174">
        <v>74347.706999999995</v>
      </c>
      <c r="F128" s="2">
        <v>378.565</v>
      </c>
      <c r="H128" s="144">
        <f t="shared" si="1"/>
        <v>0.49782620262399996</v>
      </c>
      <c r="I128" s="174" t="s">
        <v>334</v>
      </c>
      <c r="J128" s="174" t="s">
        <v>275</v>
      </c>
      <c r="K128" s="190">
        <v>10.542999999999999</v>
      </c>
      <c r="L128" s="235">
        <v>0.70556799999999997</v>
      </c>
      <c r="M128" s="189">
        <v>0.13650695897977505</v>
      </c>
      <c r="N128" s="17">
        <v>9.5789999999999988</v>
      </c>
      <c r="O128" s="7"/>
      <c r="P128" s="2">
        <v>10.542999999999999</v>
      </c>
      <c r="Q128" s="2">
        <v>10.542999999999999</v>
      </c>
      <c r="R128" s="2">
        <v>10.542999999999999</v>
      </c>
      <c r="S128" s="2">
        <v>10.542999999999999</v>
      </c>
      <c r="T128" s="2">
        <v>10.585172</v>
      </c>
      <c r="U128" s="2">
        <v>10.627343999999999</v>
      </c>
      <c r="V128" s="2">
        <v>10.669516</v>
      </c>
      <c r="W128" s="2">
        <v>10.711687999999999</v>
      </c>
      <c r="X128" s="2">
        <v>10.75386</v>
      </c>
      <c r="Y128" s="2">
        <v>10.785235967999999</v>
      </c>
      <c r="Z128" s="2">
        <v>10.827365795999999</v>
      </c>
      <c r="AA128" s="2">
        <v>10.858615248</v>
      </c>
      <c r="AB128" s="2">
        <v>10.900702903999999</v>
      </c>
      <c r="AC128" s="2">
        <v>10.931825839999998</v>
      </c>
      <c r="AD128" s="2">
        <v>10.521829655999998</v>
      </c>
      <c r="AE128" s="2">
        <v>10.805352011999998</v>
      </c>
      <c r="AF128" s="2">
        <v>10.710580985</v>
      </c>
      <c r="AG128" s="2">
        <v>11.307641618</v>
      </c>
      <c r="AH128" s="2">
        <v>10.815093744</v>
      </c>
      <c r="AI128" s="2">
        <v>10.552952592</v>
      </c>
      <c r="AJ128" s="2">
        <v>10.312161014999999</v>
      </c>
      <c r="AK128" s="2">
        <v>11.096634015999999</v>
      </c>
      <c r="AL128" s="2">
        <v>10.698867712</v>
      </c>
      <c r="AM128" s="2">
        <v>10.688419598999998</v>
      </c>
      <c r="AN128" s="2">
        <v>10.667196539999999</v>
      </c>
      <c r="AO128" s="2">
        <v>10.68807168</v>
      </c>
      <c r="AP128" s="2">
        <v>10.698129701999999</v>
      </c>
      <c r="AQ128" s="2">
        <v>10.697729067999997</v>
      </c>
      <c r="AR128" s="2">
        <v>10.718562035999998</v>
      </c>
      <c r="AS128" s="2">
        <v>10.728525170999998</v>
      </c>
      <c r="AT128" s="2">
        <v>10.697307347999999</v>
      </c>
      <c r="AU128" s="2">
        <v>10.655282949999997</v>
      </c>
      <c r="AV128" s="2">
        <v>10.61332181</v>
      </c>
      <c r="AW128" s="2">
        <v>10.592910561999997</v>
      </c>
      <c r="AX128" s="2">
        <v>10.551012679999999</v>
      </c>
      <c r="AY128" s="2">
        <v>10.67563094</v>
      </c>
      <c r="AZ128" s="2">
        <v>10.549937293999998</v>
      </c>
      <c r="BA128" s="2">
        <v>10.374132768999999</v>
      </c>
      <c r="BB128" s="2">
        <v>10.47678996</v>
      </c>
      <c r="BC128" s="2">
        <v>11.395043088</v>
      </c>
      <c r="BD128" s="2">
        <v>10.817750579999998</v>
      </c>
      <c r="BE128" s="2">
        <v>12.068044949999999</v>
      </c>
      <c r="BF128" s="2">
        <v>11.182812497999999</v>
      </c>
      <c r="BG128" s="2">
        <v>11.049317032000001</v>
      </c>
      <c r="BH128" s="2">
        <v>11.089264458999999</v>
      </c>
      <c r="BI128" s="2">
        <v>11.49239715</v>
      </c>
      <c r="BJ128" s="2">
        <v>11.656867949999999</v>
      </c>
      <c r="BN128" s="2">
        <v>2.5078980687318535</v>
      </c>
      <c r="BO128" s="2">
        <v>2.001890905372997</v>
      </c>
      <c r="BP128" s="2">
        <v>1.5908078967904029</v>
      </c>
      <c r="BQ128" s="2">
        <v>1.4116520904142809</v>
      </c>
      <c r="BR128" s="2">
        <v>1.4671636607468361</v>
      </c>
      <c r="BS128" s="2">
        <v>1.596451854062404</v>
      </c>
      <c r="BT128" s="2">
        <v>1.7889942756335742</v>
      </c>
      <c r="BU128" s="2">
        <v>2.0237171417052924</v>
      </c>
      <c r="BV128" s="2">
        <v>2.2795364903069748</v>
      </c>
      <c r="BW128" s="2">
        <v>2.027330676638945</v>
      </c>
      <c r="BX128" s="2">
        <v>1.7984808709153546</v>
      </c>
      <c r="BY128" s="2">
        <v>1.6101584495883965</v>
      </c>
      <c r="BZ128" s="2">
        <v>1.4867650156036154</v>
      </c>
      <c r="CA128" s="2">
        <v>1.1940101743026976</v>
      </c>
      <c r="CB128" s="2">
        <v>1.2709934819544364</v>
      </c>
      <c r="CC128" s="2">
        <v>0.94421492876309354</v>
      </c>
      <c r="CD128" s="2">
        <v>0.93763900093535635</v>
      </c>
      <c r="CE128" s="2">
        <v>0.97748248097335944</v>
      </c>
      <c r="CF128" s="2">
        <v>1.0070312552225076</v>
      </c>
      <c r="CG128" s="2">
        <v>1.0936134472082022</v>
      </c>
      <c r="CH128" s="2">
        <v>1.1192959951555999</v>
      </c>
      <c r="CI128" s="2">
        <v>1.2236273720084394</v>
      </c>
      <c r="CJ128" s="2">
        <v>1.008807602086957</v>
      </c>
      <c r="CK128" s="2">
        <v>1.1123420168303395</v>
      </c>
      <c r="CL128" s="2">
        <v>1.1730530926346083</v>
      </c>
      <c r="CM128" s="2">
        <v>1.2474319593838734</v>
      </c>
      <c r="CN128" s="2">
        <v>1.4142777119940679</v>
      </c>
      <c r="CO128" s="2">
        <v>1.413545717104792</v>
      </c>
      <c r="CP128" s="2">
        <v>1.2484012577063721</v>
      </c>
      <c r="CQ128" s="2">
        <v>1.2277418156042006</v>
      </c>
      <c r="CR128" s="2">
        <v>1.2880277833064318</v>
      </c>
      <c r="CS128" s="2">
        <v>1.4404635178684759</v>
      </c>
      <c r="CT128" s="2">
        <v>1.436918175486291</v>
      </c>
      <c r="CU128" s="2">
        <v>1.2804600404562017</v>
      </c>
      <c r="CV128" s="2">
        <v>1.2251997066655278</v>
      </c>
      <c r="CW128" s="2">
        <v>1.2439184012330711</v>
      </c>
      <c r="CX128" s="2">
        <v>1.0168367420639619</v>
      </c>
      <c r="CY128" s="2">
        <v>1.0363819675315762</v>
      </c>
      <c r="CZ128" s="2">
        <v>1.0937811055050179</v>
      </c>
      <c r="DA128" s="2">
        <v>1.2064158341753362</v>
      </c>
      <c r="DB128" s="2">
        <v>1.1681986141170229</v>
      </c>
      <c r="DC128" s="2">
        <v>1.3010085517018646</v>
      </c>
      <c r="DD128" s="2">
        <v>1.2309592560197076</v>
      </c>
      <c r="DE128" s="2">
        <v>1.2015087035189898</v>
      </c>
      <c r="DF128" s="2">
        <v>1.1934686707812541</v>
      </c>
      <c r="DG128" s="2">
        <v>1.2316588061933471</v>
      </c>
      <c r="DH128" s="2">
        <v>1.2426756618502586</v>
      </c>
    </row>
    <row r="129" spans="1:112" x14ac:dyDescent="0.2">
      <c r="A129" s="169" t="s">
        <v>128</v>
      </c>
      <c r="B129" s="3" t="s">
        <v>190</v>
      </c>
      <c r="C129" s="2">
        <v>81.000217000000006</v>
      </c>
      <c r="D129" s="2">
        <v>-52.591146999999999</v>
      </c>
      <c r="E129" s="174">
        <v>5660.1247000000003</v>
      </c>
      <c r="F129" s="2">
        <v>13.795999999999999</v>
      </c>
      <c r="H129" s="144">
        <f t="shared" si="1"/>
        <v>2.9145205876900003E-3</v>
      </c>
      <c r="I129" s="174" t="s">
        <v>334</v>
      </c>
      <c r="J129" s="174" t="s">
        <v>275</v>
      </c>
      <c r="K129" s="190">
        <v>0.25900000000000001</v>
      </c>
      <c r="L129" s="235">
        <v>5.3986300000000001E-2</v>
      </c>
      <c r="M129" s="189">
        <v>2.2697892866895889E-2</v>
      </c>
      <c r="N129" s="17">
        <v>8.933333333333332E-2</v>
      </c>
      <c r="O129" s="7"/>
      <c r="P129" s="2">
        <v>0.22663846800000001</v>
      </c>
      <c r="Q129" s="2">
        <v>0.22663846800000001</v>
      </c>
      <c r="R129" s="2">
        <v>0.22663846800000001</v>
      </c>
      <c r="S129" s="2">
        <v>0.22663846800000001</v>
      </c>
      <c r="T129" s="2">
        <v>0.22663846800000001</v>
      </c>
      <c r="U129" s="2">
        <v>0.22663846800000001</v>
      </c>
      <c r="V129" s="2">
        <v>0.22663846800000001</v>
      </c>
      <c r="W129" s="2">
        <v>0.22663846800000001</v>
      </c>
      <c r="X129" s="2">
        <v>0.22663846800000001</v>
      </c>
      <c r="Y129" s="2">
        <v>0.22710052400000003</v>
      </c>
      <c r="Z129" s="2">
        <v>0.22733155200000002</v>
      </c>
      <c r="AA129" s="2">
        <v>0.22779360800000001</v>
      </c>
      <c r="AB129" s="2">
        <v>0.228024636</v>
      </c>
      <c r="AC129" s="2">
        <v>0.22848669200000002</v>
      </c>
      <c r="AD129" s="2">
        <v>0.22282029000000003</v>
      </c>
      <c r="AE129" s="2">
        <v>0.22843540999999998</v>
      </c>
      <c r="AF129" s="2">
        <v>0.234554544</v>
      </c>
      <c r="AG129" s="2">
        <v>0.24045456400000001</v>
      </c>
      <c r="AH129" s="2">
        <v>0.24661358400000002</v>
      </c>
      <c r="AI129" s="2">
        <v>0.25254209399999999</v>
      </c>
      <c r="AJ129" s="2">
        <v>0.258741</v>
      </c>
      <c r="AK129" s="2">
        <v>0.28593600000000002</v>
      </c>
      <c r="AL129" s="2">
        <v>0.22348125799999996</v>
      </c>
      <c r="AM129" s="2">
        <v>0.22704509799999997</v>
      </c>
      <c r="AN129" s="2">
        <v>0.23039189599999998</v>
      </c>
      <c r="AO129" s="2">
        <v>0.21756259</v>
      </c>
      <c r="AP129" s="2">
        <v>0.22038698499999995</v>
      </c>
      <c r="AQ129" s="2">
        <v>0.22317667399999999</v>
      </c>
      <c r="AR129" s="2">
        <v>0.22601375999999998</v>
      </c>
      <c r="AS129" s="2">
        <v>0.22859417700000001</v>
      </c>
      <c r="AT129" s="2">
        <v>0.22484851899999997</v>
      </c>
      <c r="AU129" s="2">
        <v>0.221131092</v>
      </c>
      <c r="AV129" s="2">
        <v>0.21714300999999997</v>
      </c>
      <c r="AW129" s="2">
        <v>0.21340978400000002</v>
      </c>
      <c r="AX129" s="2">
        <v>0.20878767000000004</v>
      </c>
      <c r="AY129" s="2">
        <v>0.20456337999999999</v>
      </c>
      <c r="AZ129" s="2">
        <v>0.23183193600000002</v>
      </c>
      <c r="BA129" s="2">
        <v>0.21630514499999998</v>
      </c>
      <c r="BB129" s="2">
        <v>0.22065064699999995</v>
      </c>
      <c r="BC129" s="2">
        <v>0.23492284200000002</v>
      </c>
      <c r="BD129" s="2">
        <v>0.24639990899999997</v>
      </c>
      <c r="BE129" s="2">
        <v>0.25769567599999998</v>
      </c>
      <c r="BF129" s="2">
        <v>0.27042785699999994</v>
      </c>
      <c r="BG129" s="2">
        <v>0.27714787099999993</v>
      </c>
      <c r="BH129" s="2">
        <v>0.28917764400000001</v>
      </c>
      <c r="BI129" s="2">
        <v>0.308322924</v>
      </c>
      <c r="BJ129" s="2">
        <v>0.29588470800000005</v>
      </c>
      <c r="BN129" s="2">
        <v>0.27365983390190207</v>
      </c>
      <c r="BO129" s="2">
        <v>0.25130221120726848</v>
      </c>
      <c r="BP129" s="2">
        <v>0.22996114467307488</v>
      </c>
      <c r="BQ129" s="2">
        <v>0.20989075152964939</v>
      </c>
      <c r="BR129" s="2">
        <v>0.19058300768797301</v>
      </c>
      <c r="BS129" s="2">
        <v>0.17280016592452335</v>
      </c>
      <c r="BT129" s="2">
        <v>0.15578025792874772</v>
      </c>
      <c r="BU129" s="2">
        <v>0.14003157811236949</v>
      </c>
      <c r="BV129" s="2">
        <v>0.12555441732414735</v>
      </c>
      <c r="BW129" s="2">
        <v>0.11257808144761774</v>
      </c>
      <c r="BX129" s="2">
        <v>0.10123259032032861</v>
      </c>
      <c r="BY129" s="2">
        <v>9.2254583468125539E-2</v>
      </c>
      <c r="BZ129" s="2">
        <v>8.6221929351451232E-2</v>
      </c>
      <c r="CA129" s="2">
        <v>8.4350826463804526E-2</v>
      </c>
      <c r="CB129" s="2">
        <v>7.7619494113884621E-2</v>
      </c>
      <c r="CC129" s="2">
        <v>7.9295454588958952E-2</v>
      </c>
      <c r="CD129" s="2">
        <v>8.239070757760944E-2</v>
      </c>
      <c r="CE129" s="2">
        <v>8.669661436240475E-2</v>
      </c>
      <c r="CF129" s="2">
        <v>8.4925208458798584E-2</v>
      </c>
      <c r="CG129" s="2">
        <v>8.4352143945550212E-2</v>
      </c>
      <c r="CH129" s="2">
        <v>7.4079355542237449E-2</v>
      </c>
      <c r="CI129" s="2">
        <v>8.1392044884672193E-2</v>
      </c>
      <c r="CJ129" s="2">
        <v>5.852452822705017E-2</v>
      </c>
      <c r="CK129" s="2">
        <v>6.0810190908039352E-2</v>
      </c>
      <c r="CL129" s="2">
        <v>6.021828623507082E-2</v>
      </c>
      <c r="CM129" s="2">
        <v>5.6107411750500658E-2</v>
      </c>
      <c r="CN129" s="2">
        <v>5.8233200177273313E-2</v>
      </c>
      <c r="CO129" s="2">
        <v>6.2963108400571774E-2</v>
      </c>
      <c r="CP129" s="2">
        <v>5.9411215885306956E-2</v>
      </c>
      <c r="CQ129" s="2">
        <v>6.253496312251354E-2</v>
      </c>
      <c r="CR129" s="2">
        <v>6.2850017154481852E-2</v>
      </c>
      <c r="CS129" s="2">
        <v>6.5768697684858712E-2</v>
      </c>
      <c r="CT129" s="2">
        <v>6.4984809575657457E-2</v>
      </c>
      <c r="CU129" s="2">
        <v>6.0590827131435307E-2</v>
      </c>
      <c r="CV129" s="2">
        <v>6.4063019702872093E-2</v>
      </c>
      <c r="CW129" s="2">
        <v>6.2344170429121777E-2</v>
      </c>
      <c r="CX129" s="2">
        <v>7.0920338737144123E-2</v>
      </c>
      <c r="CY129" s="2">
        <v>6.771816340533704E-2</v>
      </c>
      <c r="CZ129" s="2">
        <v>6.5390215787107797E-2</v>
      </c>
      <c r="DA129" s="2">
        <v>6.9420300130785734E-2</v>
      </c>
      <c r="DB129" s="2">
        <v>7.4450879541217319E-2</v>
      </c>
      <c r="DC129" s="2">
        <v>7.371783145221153E-2</v>
      </c>
      <c r="DD129" s="2">
        <v>7.4464898475221974E-2</v>
      </c>
      <c r="DE129" s="2">
        <v>7.6811585036562713E-2</v>
      </c>
      <c r="DF129" s="2">
        <v>7.9651781038367286E-2</v>
      </c>
      <c r="DG129" s="2">
        <v>8.4220831201945928E-2</v>
      </c>
      <c r="DH129" s="2">
        <v>8.0496723947787646E-2</v>
      </c>
    </row>
    <row r="130" spans="1:112" x14ac:dyDescent="0.2">
      <c r="A130" s="169" t="s">
        <v>42</v>
      </c>
      <c r="B130" s="3" t="s">
        <v>190</v>
      </c>
      <c r="C130" s="2">
        <v>80.671845000000005</v>
      </c>
      <c r="D130" s="2">
        <v>-48.454093</v>
      </c>
      <c r="E130" s="174">
        <v>30099.018</v>
      </c>
      <c r="F130" s="2">
        <v>127.568</v>
      </c>
      <c r="H130" s="144">
        <f t="shared" si="1"/>
        <v>2.1680795536000004E-2</v>
      </c>
      <c r="I130" s="174" t="s">
        <v>334</v>
      </c>
      <c r="J130" s="174" t="s">
        <v>275</v>
      </c>
      <c r="K130" s="190">
        <v>3.0278999999999998</v>
      </c>
      <c r="L130" s="235">
        <v>0.14724400000000001</v>
      </c>
      <c r="M130" s="189">
        <v>6.524432764422515E-2</v>
      </c>
      <c r="N130" s="17">
        <v>3.0636666666666676</v>
      </c>
      <c r="O130" s="7"/>
      <c r="P130" s="2">
        <v>3.0430394999999995</v>
      </c>
      <c r="Q130" s="2">
        <v>3.0430394999999995</v>
      </c>
      <c r="R130" s="2">
        <v>3.0430394999999995</v>
      </c>
      <c r="S130" s="2">
        <v>3.0430394999999995</v>
      </c>
      <c r="T130" s="2">
        <v>3.0430394999999995</v>
      </c>
      <c r="U130" s="2">
        <v>3.0430394999999995</v>
      </c>
      <c r="V130" s="2">
        <v>3.0430394999999995</v>
      </c>
      <c r="W130" s="2">
        <v>3.0430394999999995</v>
      </c>
      <c r="X130" s="2">
        <v>3.0430394999999995</v>
      </c>
      <c r="Y130" s="2">
        <v>3.0400115999999997</v>
      </c>
      <c r="Z130" s="2">
        <v>3.0369836999999995</v>
      </c>
      <c r="AA130" s="2">
        <v>3.0369836999999995</v>
      </c>
      <c r="AB130" s="2">
        <v>3.0339557999999998</v>
      </c>
      <c r="AC130" s="2">
        <v>3.0309278999999996</v>
      </c>
      <c r="AD130" s="2">
        <v>3.1005696</v>
      </c>
      <c r="AE130" s="2">
        <v>3.2638369958999993</v>
      </c>
      <c r="AF130" s="2">
        <v>3.3693562829999997</v>
      </c>
      <c r="AG130" s="2">
        <v>3.3267355625999997</v>
      </c>
      <c r="AH130" s="2">
        <v>3.230133441</v>
      </c>
      <c r="AI130" s="2">
        <v>3.1334041475999999</v>
      </c>
      <c r="AJ130" s="2">
        <v>3.0338498234999993</v>
      </c>
      <c r="AK130" s="2">
        <v>3.190316556</v>
      </c>
      <c r="AL130" s="2">
        <v>3.2743014182999999</v>
      </c>
      <c r="AM130" s="2">
        <v>3.3010408031999994</v>
      </c>
      <c r="AN130" s="2">
        <v>3.1956910784999994</v>
      </c>
      <c r="AO130" s="2">
        <v>3.0906683670000001</v>
      </c>
      <c r="AP130" s="2">
        <v>3.0575734199999998</v>
      </c>
      <c r="AQ130" s="2">
        <v>3.0245390309999998</v>
      </c>
      <c r="AR130" s="2">
        <v>2.9915651999999997</v>
      </c>
      <c r="AS130" s="2">
        <v>2.9556633896999998</v>
      </c>
      <c r="AT130" s="2">
        <v>2.9645866109999996</v>
      </c>
      <c r="AU130" s="2">
        <v>2.9764741463999997</v>
      </c>
      <c r="AV130" s="2">
        <v>2.9853549770999992</v>
      </c>
      <c r="AW130" s="2">
        <v>2.9971849823999999</v>
      </c>
      <c r="AX130" s="2">
        <v>3.0090785736000001</v>
      </c>
      <c r="AY130" s="2">
        <v>3.2228513414999997</v>
      </c>
      <c r="AZ130" s="2">
        <v>2.9465282153999999</v>
      </c>
      <c r="BA130" s="2">
        <v>2.7925958351999998</v>
      </c>
      <c r="BB130" s="2">
        <v>2.8813435841999997</v>
      </c>
      <c r="BC130" s="2">
        <v>3.1680069887999998</v>
      </c>
      <c r="BD130" s="2">
        <v>3.5412683333999997</v>
      </c>
      <c r="BE130" s="2">
        <v>3.3864336389999998</v>
      </c>
      <c r="BF130" s="2">
        <v>3.1185916607999999</v>
      </c>
      <c r="BG130" s="2">
        <v>3.0860901821999995</v>
      </c>
      <c r="BH130" s="2">
        <v>3.0534100574999994</v>
      </c>
      <c r="BI130" s="2">
        <v>3.0509544305999996</v>
      </c>
      <c r="BJ130" s="2">
        <v>3.2550227789999999</v>
      </c>
      <c r="BN130" s="2">
        <v>2.8436361811527582</v>
      </c>
      <c r="BO130" s="2">
        <v>2.572806791010402</v>
      </c>
      <c r="BP130" s="2">
        <v>2.3111067490826778</v>
      </c>
      <c r="BQ130" s="2">
        <v>2.0646221641862139</v>
      </c>
      <c r="BR130" s="2">
        <v>1.8272670858348805</v>
      </c>
      <c r="BS130" s="2">
        <v>1.6051276674449175</v>
      </c>
      <c r="BT130" s="2">
        <v>1.3890751067005276</v>
      </c>
      <c r="BU130" s="2">
        <v>1.1882387228761704</v>
      </c>
      <c r="BV130" s="2">
        <v>0.99349020500799967</v>
      </c>
      <c r="BW130" s="2">
        <v>0.8101098734923029</v>
      </c>
      <c r="BX130" s="2">
        <v>0.63620952964506805</v>
      </c>
      <c r="BY130" s="2">
        <v>0.4752766563411287</v>
      </c>
      <c r="BZ130" s="2">
        <v>0.32923937504247497</v>
      </c>
      <c r="CA130" s="2">
        <v>0.24719797431313065</v>
      </c>
      <c r="CB130" s="2">
        <v>0.28372281168723745</v>
      </c>
      <c r="CC130" s="2">
        <v>0.31871035840578577</v>
      </c>
      <c r="CD130" s="2">
        <v>0.32669582080953075</v>
      </c>
      <c r="CE130" s="2">
        <v>0.31843207709492144</v>
      </c>
      <c r="CF130" s="2">
        <v>0.33183028617592036</v>
      </c>
      <c r="CG130" s="2">
        <v>0.32695632742874597</v>
      </c>
      <c r="CH130" s="2">
        <v>0.30388701022017672</v>
      </c>
      <c r="CI130" s="2">
        <v>0.29930981214762026</v>
      </c>
      <c r="CJ130" s="2">
        <v>0.29724333798849334</v>
      </c>
      <c r="CK130" s="2">
        <v>0.3223989207452943</v>
      </c>
      <c r="CL130" s="2">
        <v>0.33510200295146758</v>
      </c>
      <c r="CM130" s="2">
        <v>0.29103637301609647</v>
      </c>
      <c r="CN130" s="2">
        <v>0.30724929523687589</v>
      </c>
      <c r="CO130" s="2">
        <v>0.35335742760808797</v>
      </c>
      <c r="CP130" s="2">
        <v>0.30372242883157397</v>
      </c>
      <c r="CQ130" s="2">
        <v>0.28092397409945224</v>
      </c>
      <c r="CR130" s="2">
        <v>0.29895261326155381</v>
      </c>
      <c r="CS130" s="2">
        <v>0.34998090693602457</v>
      </c>
      <c r="CT130" s="2">
        <v>0.35020361971759018</v>
      </c>
      <c r="CU130" s="2">
        <v>0.3000657192892815</v>
      </c>
      <c r="CV130" s="2">
        <v>0.27688908010414609</v>
      </c>
      <c r="CW130" s="2">
        <v>0.29307931930854081</v>
      </c>
      <c r="CX130" s="2">
        <v>0.26753193253830748</v>
      </c>
      <c r="CY130" s="2">
        <v>0.28047594877995452</v>
      </c>
      <c r="CZ130" s="2">
        <v>0.28478823685435217</v>
      </c>
      <c r="DA130" s="2">
        <v>0.381240073945465</v>
      </c>
      <c r="DB130" s="2">
        <v>0.37511890615041976</v>
      </c>
      <c r="DC130" s="2">
        <v>0.29364705905076816</v>
      </c>
      <c r="DD130" s="2">
        <v>0.26573310398330963</v>
      </c>
      <c r="DE130" s="2">
        <v>0.25819322842678283</v>
      </c>
      <c r="DF130" s="2">
        <v>0.25346670061816334</v>
      </c>
      <c r="DG130" s="2">
        <v>0.25050101452354967</v>
      </c>
      <c r="DH130" s="2">
        <v>0.26619033757488686</v>
      </c>
    </row>
    <row r="131" spans="1:112" x14ac:dyDescent="0.2">
      <c r="A131" s="169" t="s">
        <v>194</v>
      </c>
      <c r="B131" s="3" t="s">
        <v>190</v>
      </c>
      <c r="C131" s="2">
        <v>81.344641999999993</v>
      </c>
      <c r="D131" s="2">
        <v>-47.167189999999998</v>
      </c>
      <c r="E131" s="174">
        <v>1386.365</v>
      </c>
      <c r="F131" s="2">
        <v>1.8122100000000001</v>
      </c>
      <c r="H131" s="144">
        <f t="shared" si="1"/>
        <v>0</v>
      </c>
      <c r="I131" s="174" t="s">
        <v>303</v>
      </c>
      <c r="J131" s="174" t="s">
        <v>245</v>
      </c>
      <c r="K131" s="190">
        <v>0</v>
      </c>
      <c r="L131" s="235">
        <v>0</v>
      </c>
      <c r="M131" s="189">
        <v>9.804513495586498E-3</v>
      </c>
      <c r="N131" s="17">
        <v>-0.14366666666666669</v>
      </c>
      <c r="O131" s="7"/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</row>
    <row r="132" spans="1:112" x14ac:dyDescent="0.2">
      <c r="A132" s="169" t="s">
        <v>233</v>
      </c>
      <c r="B132" s="3" t="s">
        <v>190</v>
      </c>
      <c r="C132" s="2">
        <v>81.747243999999995</v>
      </c>
      <c r="D132" s="2">
        <v>-44.246406999999998</v>
      </c>
      <c r="E132" s="174">
        <v>1182.3217999999999</v>
      </c>
      <c r="F132" s="2">
        <v>1.1228</v>
      </c>
      <c r="H132" s="144">
        <f t="shared" ref="H132:H195" si="2">L132*L132</f>
        <v>2.0816429840999996E-2</v>
      </c>
      <c r="I132" s="174" t="s">
        <v>334</v>
      </c>
      <c r="J132" s="174" t="s">
        <v>272</v>
      </c>
      <c r="K132" s="190">
        <v>0.1182</v>
      </c>
      <c r="L132" s="235">
        <v>0.14427899999999999</v>
      </c>
      <c r="M132" s="189">
        <v>6.0595981947636881E-3</v>
      </c>
      <c r="N132" s="17">
        <v>0.11900000000000002</v>
      </c>
      <c r="O132" s="7"/>
      <c r="P132" s="2">
        <v>0.1182</v>
      </c>
      <c r="Q132" s="2">
        <v>0.1182</v>
      </c>
      <c r="R132" s="2">
        <v>0.1182</v>
      </c>
      <c r="S132" s="2">
        <v>0.1182</v>
      </c>
      <c r="T132" s="2">
        <v>0.1182</v>
      </c>
      <c r="U132" s="2">
        <v>0.1182</v>
      </c>
      <c r="V132" s="2">
        <v>0.1182</v>
      </c>
      <c r="W132" s="2">
        <v>0.1182</v>
      </c>
      <c r="X132" s="2">
        <v>0.1182</v>
      </c>
      <c r="Y132" s="2">
        <v>0.1182</v>
      </c>
      <c r="Z132" s="2">
        <v>0.1182</v>
      </c>
      <c r="AA132" s="2">
        <v>0.1182</v>
      </c>
      <c r="AB132" s="2">
        <v>0.1182</v>
      </c>
      <c r="AC132" s="2">
        <v>0.1182</v>
      </c>
      <c r="AD132" s="2">
        <v>0.1025976</v>
      </c>
      <c r="AE132" s="2">
        <v>0.16063379999999999</v>
      </c>
      <c r="AF132" s="2">
        <v>0.10295219999999999</v>
      </c>
      <c r="AG132" s="2">
        <v>0.11205359999999999</v>
      </c>
      <c r="AH132" s="2">
        <v>9.8224199999999998E-2</v>
      </c>
      <c r="AI132" s="2">
        <v>9.0895799999999999E-2</v>
      </c>
      <c r="AJ132" s="2">
        <v>8.3449200000000001E-2</v>
      </c>
      <c r="AK132" s="2">
        <v>9.6332999999999988E-2</v>
      </c>
      <c r="AL132" s="2">
        <v>9.0541200000000002E-2</v>
      </c>
      <c r="AM132" s="2">
        <v>8.8295399999999996E-2</v>
      </c>
      <c r="AN132" s="2">
        <v>8.9004600000000003E-2</v>
      </c>
      <c r="AO132" s="2">
        <v>8.9595599999999997E-2</v>
      </c>
      <c r="AP132" s="2">
        <v>8.8531799999999994E-2</v>
      </c>
      <c r="AQ132" s="2">
        <v>8.7349800000000005E-2</v>
      </c>
      <c r="AR132" s="2">
        <v>8.6286000000000002E-2</v>
      </c>
      <c r="AS132" s="2">
        <v>8.5103999999999999E-2</v>
      </c>
      <c r="AT132" s="2">
        <v>8.321279999999999E-2</v>
      </c>
      <c r="AU132" s="2">
        <v>8.1321599999999994E-2</v>
      </c>
      <c r="AV132" s="2">
        <v>7.9430399999999998E-2</v>
      </c>
      <c r="AW132" s="2">
        <v>7.7539200000000003E-2</v>
      </c>
      <c r="AX132" s="2">
        <v>7.5648000000000007E-2</v>
      </c>
      <c r="AY132" s="2">
        <v>7.35204E-2</v>
      </c>
      <c r="AZ132" s="2">
        <v>7.6829999999999996E-2</v>
      </c>
      <c r="BA132" s="2">
        <v>7.1747400000000003E-2</v>
      </c>
      <c r="BB132" s="2">
        <v>7.4111399999999994E-2</v>
      </c>
      <c r="BC132" s="2">
        <v>7.5411599999999995E-2</v>
      </c>
      <c r="BD132" s="2">
        <v>8.6995199999999995E-2</v>
      </c>
      <c r="BE132" s="2">
        <v>0.1212732</v>
      </c>
      <c r="BF132" s="2">
        <v>9.3023400000000006E-2</v>
      </c>
      <c r="BG132" s="2">
        <v>4.9998599999999997E-2</v>
      </c>
      <c r="BH132" s="2">
        <v>6.8910599999999989E-2</v>
      </c>
      <c r="BI132" s="2">
        <v>7.5648000000000007E-2</v>
      </c>
      <c r="BJ132" s="2">
        <v>9.5860200000000007E-2</v>
      </c>
      <c r="BN132" s="2">
        <v>0.1287321323090061</v>
      </c>
      <c r="BO132" s="2">
        <v>0.1182579429875166</v>
      </c>
      <c r="BP132" s="2">
        <v>0.10840238570248054</v>
      </c>
      <c r="BQ132" s="2">
        <v>9.9171643684176164E-2</v>
      </c>
      <c r="BR132" s="2">
        <v>9.0345191301327427E-2</v>
      </c>
      <c r="BS132" s="2">
        <v>8.2165969307254033E-2</v>
      </c>
      <c r="BT132" s="2">
        <v>7.4426447515656219E-2</v>
      </c>
      <c r="BU132" s="2">
        <v>6.7269298384254397E-2</v>
      </c>
      <c r="BV132" s="2">
        <v>6.073595468124917E-2</v>
      </c>
      <c r="BW132" s="2">
        <v>5.4887154104798025E-2</v>
      </c>
      <c r="BX132" s="2">
        <v>4.9902413214727569E-2</v>
      </c>
      <c r="BY132" s="2">
        <v>4.6106052056251179E-2</v>
      </c>
      <c r="BZ132" s="2">
        <v>4.3644157616532037E-2</v>
      </c>
      <c r="CA132" s="2">
        <v>4.2857672466648782E-2</v>
      </c>
      <c r="CB132" s="2">
        <v>3.7482416591927345E-2</v>
      </c>
      <c r="CC132" s="2">
        <v>5.9172967048091309E-2</v>
      </c>
      <c r="CD132" s="2">
        <v>3.6737038479719847E-2</v>
      </c>
      <c r="CE132" s="2">
        <v>4.0136987560258915E-2</v>
      </c>
      <c r="CF132" s="2">
        <v>3.5067436539444989E-2</v>
      </c>
      <c r="CG132" s="2">
        <v>3.3002523434252827E-2</v>
      </c>
      <c r="CH132" s="2">
        <v>3.0172539509904825E-2</v>
      </c>
      <c r="CI132" s="2">
        <v>3.5275688097064252E-2</v>
      </c>
      <c r="CJ132" s="2">
        <v>3.3084708987468986E-2</v>
      </c>
      <c r="CK132" s="2">
        <v>3.2001013637303358E-2</v>
      </c>
      <c r="CL132" s="2">
        <v>3.254214323106136E-2</v>
      </c>
      <c r="CM132" s="2">
        <v>3.2660958663495575E-2</v>
      </c>
      <c r="CN132" s="2">
        <v>3.2594943107283843E-2</v>
      </c>
      <c r="CO132" s="2">
        <v>3.3086434015975545E-2</v>
      </c>
      <c r="CP132" s="2">
        <v>3.1902640737116822E-2</v>
      </c>
      <c r="CQ132" s="2">
        <v>3.1200654647568174E-2</v>
      </c>
      <c r="CR132" s="2">
        <v>3.0889267282944662E-2</v>
      </c>
      <c r="CS132" s="2">
        <v>3.1121465796259146E-2</v>
      </c>
      <c r="CT132" s="2">
        <v>3.055573624671272E-2</v>
      </c>
      <c r="CU132" s="2">
        <v>2.9157305763696129E-2</v>
      </c>
      <c r="CV132" s="2">
        <v>2.8221718597796278E-2</v>
      </c>
      <c r="CW132" s="2">
        <v>2.7151306216661529E-2</v>
      </c>
      <c r="CX132" s="2">
        <v>2.9089745134603759E-2</v>
      </c>
      <c r="CY132" s="2">
        <v>2.7257041730218142E-2</v>
      </c>
      <c r="CZ132" s="2">
        <v>2.6875653589746348E-2</v>
      </c>
      <c r="DA132" s="2">
        <v>3.1138755634106056E-2</v>
      </c>
      <c r="DB132" s="2">
        <v>3.1407733723377379E-2</v>
      </c>
      <c r="DC132" s="2">
        <v>4.4070198762213283E-2</v>
      </c>
      <c r="DD132" s="2">
        <v>3.4595464818296937E-2</v>
      </c>
      <c r="DE132" s="2">
        <v>1.9763868700652214E-2</v>
      </c>
      <c r="DF132" s="2">
        <v>2.687685611177686E-2</v>
      </c>
      <c r="DG132" s="2">
        <v>2.9115517418579109E-2</v>
      </c>
      <c r="DH132" s="2">
        <v>3.5063311097691383E-2</v>
      </c>
    </row>
    <row r="133" spans="1:112" x14ac:dyDescent="0.2">
      <c r="A133" s="169" t="s">
        <v>67</v>
      </c>
      <c r="B133" s="3" t="s">
        <v>190</v>
      </c>
      <c r="C133" s="2">
        <v>80.994928999999999</v>
      </c>
      <c r="D133" s="2">
        <v>-44.240380000000002</v>
      </c>
      <c r="E133" s="174">
        <v>12088.335999999999</v>
      </c>
      <c r="F133" s="2">
        <v>39.014000000000003</v>
      </c>
      <c r="H133" s="144">
        <f t="shared" si="2"/>
        <v>2.4537029449000002E-2</v>
      </c>
      <c r="I133" s="174" t="s">
        <v>334</v>
      </c>
      <c r="J133" s="174" t="s">
        <v>275</v>
      </c>
      <c r="K133" s="190">
        <v>1.6492</v>
      </c>
      <c r="L133" s="235">
        <v>0.156643</v>
      </c>
      <c r="M133" s="189">
        <v>2.9348200396436527E-2</v>
      </c>
      <c r="N133" s="17">
        <v>1.6523333333333339</v>
      </c>
      <c r="O133" s="7"/>
      <c r="P133" s="2">
        <v>1.6673411999999999</v>
      </c>
      <c r="Q133" s="2">
        <v>1.6673411999999999</v>
      </c>
      <c r="R133" s="2">
        <v>1.6673411999999999</v>
      </c>
      <c r="S133" s="2">
        <v>1.6673411999999999</v>
      </c>
      <c r="T133" s="2">
        <v>1.6673411999999999</v>
      </c>
      <c r="U133" s="2">
        <v>1.6673411999999999</v>
      </c>
      <c r="V133" s="2">
        <v>1.6673411999999999</v>
      </c>
      <c r="W133" s="2">
        <v>1.6673411999999999</v>
      </c>
      <c r="X133" s="2">
        <v>1.6673411999999999</v>
      </c>
      <c r="Y133" s="2">
        <v>1.665692</v>
      </c>
      <c r="Z133" s="2">
        <v>1.6623935999999999</v>
      </c>
      <c r="AA133" s="2">
        <v>1.6590952000000001</v>
      </c>
      <c r="AB133" s="2">
        <v>1.6557968000000001</v>
      </c>
      <c r="AC133" s="2">
        <v>1.6524984</v>
      </c>
      <c r="AD133" s="2">
        <v>1.6046715999999999</v>
      </c>
      <c r="AE133" s="2">
        <v>1.7825114327999998</v>
      </c>
      <c r="AF133" s="2">
        <v>1.6278197712</v>
      </c>
      <c r="AG133" s="2">
        <v>1.8097924992000001</v>
      </c>
      <c r="AH133" s="2">
        <v>1.5672941311999999</v>
      </c>
      <c r="AI133" s="2">
        <v>1.621279044</v>
      </c>
      <c r="AJ133" s="2">
        <v>1.6767284463999999</v>
      </c>
      <c r="AK133" s="2">
        <v>1.7530979507999997</v>
      </c>
      <c r="AL133" s="2">
        <v>1.6049684560000002</v>
      </c>
      <c r="AM133" s="2">
        <v>1.6098154548000001</v>
      </c>
      <c r="AN133" s="2">
        <v>1.6081580088</v>
      </c>
      <c r="AO133" s="2">
        <v>1.6064939659999999</v>
      </c>
      <c r="AP133" s="2">
        <v>1.5967669843999999</v>
      </c>
      <c r="AQ133" s="2">
        <v>1.5870663899999999</v>
      </c>
      <c r="AR133" s="2">
        <v>1.5789968543999999</v>
      </c>
      <c r="AS133" s="2">
        <v>1.569345736</v>
      </c>
      <c r="AT133" s="2">
        <v>1.5645152292</v>
      </c>
      <c r="AU133" s="2">
        <v>1.5596913191999999</v>
      </c>
      <c r="AV133" s="2">
        <v>1.553282528</v>
      </c>
      <c r="AW133" s="2">
        <v>1.5484751099999998</v>
      </c>
      <c r="AX133" s="2">
        <v>1.5404616471999999</v>
      </c>
      <c r="AY133" s="2">
        <v>1.6275624959999999</v>
      </c>
      <c r="AZ133" s="2">
        <v>1.6019586659999998</v>
      </c>
      <c r="BA133" s="2">
        <v>1.6094081024</v>
      </c>
      <c r="BB133" s="2">
        <v>1.5542736972</v>
      </c>
      <c r="BC133" s="2">
        <v>1.6527358848</v>
      </c>
      <c r="BD133" s="2">
        <v>1.6459510759999998</v>
      </c>
      <c r="BE133" s="2">
        <v>1.9102485696</v>
      </c>
      <c r="BF133" s="2">
        <v>1.7784741911999997</v>
      </c>
      <c r="BG133" s="2">
        <v>1.641514728</v>
      </c>
      <c r="BH133" s="2">
        <v>1.6812868352000003</v>
      </c>
      <c r="BI133" s="2">
        <v>1.6669321984000001</v>
      </c>
      <c r="BJ133" s="2">
        <v>1.8385281599999999</v>
      </c>
      <c r="BN133" s="2">
        <v>1.6347106258884379</v>
      </c>
      <c r="BO133" s="2">
        <v>1.4846538436526413</v>
      </c>
      <c r="BP133" s="2">
        <v>1.3429344618500088</v>
      </c>
      <c r="BQ133" s="2">
        <v>1.20621812387976</v>
      </c>
      <c r="BR133" s="2">
        <v>1.0778396734808913</v>
      </c>
      <c r="BS133" s="2">
        <v>0.95446505177385133</v>
      </c>
      <c r="BT133" s="2">
        <v>0.83776220839318305</v>
      </c>
      <c r="BU133" s="2">
        <v>0.72606516015839706</v>
      </c>
      <c r="BV133" s="2">
        <v>0.61937616166185006</v>
      </c>
      <c r="BW133" s="2">
        <v>0.5171879132370969</v>
      </c>
      <c r="BX133" s="2">
        <v>0.42145907637342778</v>
      </c>
      <c r="BY133" s="2">
        <v>0.32947603093447719</v>
      </c>
      <c r="BZ133" s="2">
        <v>0.2463065861059423</v>
      </c>
      <c r="CA133" s="2">
        <v>0.19057747992018004</v>
      </c>
      <c r="CB133" s="2">
        <v>0.18591985958886081</v>
      </c>
      <c r="CC133" s="2">
        <v>0.20454748047754687</v>
      </c>
      <c r="CD133" s="2">
        <v>0.19595443486186659</v>
      </c>
      <c r="CE133" s="2">
        <v>0.21810319598824673</v>
      </c>
      <c r="CF133" s="2">
        <v>0.18682538354763112</v>
      </c>
      <c r="CG133" s="2">
        <v>0.20947877652814345</v>
      </c>
      <c r="CH133" s="2">
        <v>0.18639525059268033</v>
      </c>
      <c r="CI133" s="2">
        <v>0.19830264723074903</v>
      </c>
      <c r="CJ133" s="2">
        <v>0.17937435001020982</v>
      </c>
      <c r="CK133" s="2">
        <v>0.18131834139200387</v>
      </c>
      <c r="CL133" s="2">
        <v>0.20139333784082078</v>
      </c>
      <c r="CM133" s="2">
        <v>0.1809064155145754</v>
      </c>
      <c r="CN133" s="2">
        <v>0.20011797598212366</v>
      </c>
      <c r="CO133" s="2">
        <v>0.23563970408620277</v>
      </c>
      <c r="CP133" s="2">
        <v>0.1982321433379744</v>
      </c>
      <c r="CQ133" s="2">
        <v>0.17563744774643902</v>
      </c>
      <c r="CR133" s="2">
        <v>0.19666089074629187</v>
      </c>
      <c r="CS133" s="2">
        <v>0.23235013910268248</v>
      </c>
      <c r="CT133" s="2">
        <v>0.23156910830843846</v>
      </c>
      <c r="CU133" s="2">
        <v>0.19484765833619522</v>
      </c>
      <c r="CV133" s="2">
        <v>0.17259338115564407</v>
      </c>
      <c r="CW133" s="2">
        <v>0.18698876431967254</v>
      </c>
      <c r="CX133" s="2">
        <v>0.17007472723557168</v>
      </c>
      <c r="CY133" s="2">
        <v>0.17346617856111959</v>
      </c>
      <c r="CZ133" s="2">
        <v>0.17231467734229261</v>
      </c>
      <c r="DA133" s="2">
        <v>0.18470865569657779</v>
      </c>
      <c r="DB133" s="2">
        <v>0.17970796458216148</v>
      </c>
      <c r="DC133" s="2">
        <v>0.21824698567361805</v>
      </c>
      <c r="DD133" s="2">
        <v>0.19672634467733291</v>
      </c>
      <c r="DE133" s="2">
        <v>0.18056347892361507</v>
      </c>
      <c r="DF133" s="2">
        <v>0.18579763757439272</v>
      </c>
      <c r="DG133" s="2">
        <v>0.18395217037542844</v>
      </c>
      <c r="DH133" s="2">
        <v>0.21375800105825932</v>
      </c>
    </row>
    <row r="134" spans="1:112" x14ac:dyDescent="0.2">
      <c r="A134" s="169" t="s">
        <v>207</v>
      </c>
      <c r="B134" s="3" t="s">
        <v>190</v>
      </c>
      <c r="C134" s="2">
        <v>81.585716000000005</v>
      </c>
      <c r="D134" s="2">
        <v>-43.625993999999999</v>
      </c>
      <c r="E134" s="174">
        <v>1168.3498</v>
      </c>
      <c r="F134" s="2">
        <v>1.4145000000000001</v>
      </c>
      <c r="H134" s="144">
        <f t="shared" si="2"/>
        <v>3.330790369E-5</v>
      </c>
      <c r="I134" s="174" t="s">
        <v>334</v>
      </c>
      <c r="J134" s="174" t="s">
        <v>275</v>
      </c>
      <c r="K134" s="190">
        <v>3.0200000000000001E-2</v>
      </c>
      <c r="L134" s="235">
        <v>5.7713E-3</v>
      </c>
      <c r="M134" s="189">
        <v>4.3808676520687689E-3</v>
      </c>
      <c r="N134" s="17">
        <v>0.29233333333333333</v>
      </c>
      <c r="O134" s="7"/>
      <c r="P134" s="2">
        <v>3.1045600000000003E-2</v>
      </c>
      <c r="Q134" s="2">
        <v>3.1045600000000003E-2</v>
      </c>
      <c r="R134" s="2">
        <v>3.1045600000000003E-2</v>
      </c>
      <c r="S134" s="2">
        <v>3.1045600000000003E-2</v>
      </c>
      <c r="T134" s="2">
        <v>3.1045600000000003E-2</v>
      </c>
      <c r="U134" s="2">
        <v>3.1045600000000003E-2</v>
      </c>
      <c r="V134" s="2">
        <v>3.1045600000000003E-2</v>
      </c>
      <c r="W134" s="2">
        <v>3.1045600000000003E-2</v>
      </c>
      <c r="X134" s="2">
        <v>3.1045600000000003E-2</v>
      </c>
      <c r="Y134" s="2">
        <v>3.0894599999999998E-2</v>
      </c>
      <c r="Z134" s="2">
        <v>3.0773799999999997E-2</v>
      </c>
      <c r="AA134" s="2">
        <v>3.0622800000000002E-2</v>
      </c>
      <c r="AB134" s="2">
        <v>3.0471799999999997E-2</v>
      </c>
      <c r="AC134" s="2">
        <v>3.0351E-2</v>
      </c>
      <c r="AD134" s="2">
        <v>2.8629599999999998E-2</v>
      </c>
      <c r="AE134" s="2">
        <v>2.7554933E-2</v>
      </c>
      <c r="AF134" s="2">
        <v>2.6456528800000004E-2</v>
      </c>
      <c r="AG134" s="2">
        <v>2.67697028E-2</v>
      </c>
      <c r="AH134" s="2">
        <v>2.5774794E-2</v>
      </c>
      <c r="AI134" s="2">
        <v>2.6023762800000003E-2</v>
      </c>
      <c r="AJ134" s="2">
        <v>2.6272187999999998E-2</v>
      </c>
      <c r="AK134" s="2">
        <v>3.1075316799999999E-2</v>
      </c>
      <c r="AL134" s="2">
        <v>2.8414092800000002E-2</v>
      </c>
      <c r="AM134" s="2">
        <v>2.5396992E-2</v>
      </c>
      <c r="AN134" s="2">
        <v>2.6705860000000001E-2</v>
      </c>
      <c r="AO134" s="2">
        <v>2.8002889599999997E-2</v>
      </c>
      <c r="AP134" s="2">
        <v>2.7369897599999998E-2</v>
      </c>
      <c r="AQ134" s="2">
        <v>2.6741254400000001E-2</v>
      </c>
      <c r="AR134" s="2">
        <v>2.6116960000000002E-2</v>
      </c>
      <c r="AS134" s="2">
        <v>2.5497014400000004E-2</v>
      </c>
      <c r="AT134" s="2">
        <v>2.5303613600000004E-2</v>
      </c>
      <c r="AU134" s="2">
        <v>2.5110937600000001E-2</v>
      </c>
      <c r="AV134" s="2">
        <v>2.4891081600000003E-2</v>
      </c>
      <c r="AW134" s="2">
        <v>2.4699976000000002E-2</v>
      </c>
      <c r="AX134" s="2">
        <v>2.4161751600000003E-2</v>
      </c>
      <c r="AY134" s="2">
        <v>2.5764828E-2</v>
      </c>
      <c r="AZ134" s="2">
        <v>2.6137103399999997E-2</v>
      </c>
      <c r="BA134" s="2">
        <v>2.4741772799999999E-2</v>
      </c>
      <c r="BB134" s="2">
        <v>2.3663632800000004E-2</v>
      </c>
      <c r="BC134" s="2">
        <v>2.5988428799999998E-2</v>
      </c>
      <c r="BD134" s="2">
        <v>2.8786337999999998E-2</v>
      </c>
      <c r="BE134" s="2">
        <v>2.6694927600000005E-2</v>
      </c>
      <c r="BF134" s="2">
        <v>2.5244784000000006E-2</v>
      </c>
      <c r="BG134" s="2">
        <v>1.9540789199999999E-2</v>
      </c>
      <c r="BH134" s="2">
        <v>2.0381375999999996E-2</v>
      </c>
      <c r="BI134" s="2">
        <v>2.0381375999999996E-2</v>
      </c>
      <c r="BJ134" s="2">
        <v>2.2330121600000002E-2</v>
      </c>
      <c r="BN134" s="2">
        <v>3.2133974073390192E-2</v>
      </c>
      <c r="BO134" s="2">
        <v>2.9355526903489419E-2</v>
      </c>
      <c r="BP134" s="2">
        <v>2.6735034235725687E-2</v>
      </c>
      <c r="BQ134" s="2">
        <v>2.4242406542433325E-2</v>
      </c>
      <c r="BR134" s="2">
        <v>2.1878752663913235E-2</v>
      </c>
      <c r="BS134" s="2">
        <v>1.9615128891108023E-2</v>
      </c>
      <c r="BT134" s="2">
        <v>1.7484743006434385E-2</v>
      </c>
      <c r="BU134" s="2">
        <v>1.5491395414867049E-2</v>
      </c>
      <c r="BV134" s="2">
        <v>1.3611611438364722E-2</v>
      </c>
      <c r="BW134" s="2">
        <v>1.1805490008092171E-2</v>
      </c>
      <c r="BX134" s="2">
        <v>1.0204553539685662E-2</v>
      </c>
      <c r="BY134" s="2">
        <v>8.8559621048121245E-3</v>
      </c>
      <c r="BZ134" s="2">
        <v>7.8934475102757119E-3</v>
      </c>
      <c r="CA134" s="2">
        <v>7.5202417885990268E-3</v>
      </c>
      <c r="CB134" s="2">
        <v>7.1740391357918796E-3</v>
      </c>
      <c r="CC134" s="2">
        <v>7.3156029497830552E-3</v>
      </c>
      <c r="CD134" s="2">
        <v>6.735888664508291E-3</v>
      </c>
      <c r="CE134" s="2">
        <v>6.8112731299984318E-3</v>
      </c>
      <c r="CF134" s="2">
        <v>6.5643074244497966E-3</v>
      </c>
      <c r="CG134" s="2">
        <v>6.7058243972714605E-3</v>
      </c>
      <c r="CH134" s="2">
        <v>6.7829743025839655E-3</v>
      </c>
      <c r="CI134" s="2">
        <v>8.6350151344106608E-3</v>
      </c>
      <c r="CJ134" s="2">
        <v>7.2256362858917657E-3</v>
      </c>
      <c r="CK134" s="2">
        <v>6.3150676735086054E-3</v>
      </c>
      <c r="CL134" s="2">
        <v>6.7241719696205437E-3</v>
      </c>
      <c r="CM134" s="2">
        <v>7.2267040659499907E-3</v>
      </c>
      <c r="CN134" s="2">
        <v>7.1699212838117624E-3</v>
      </c>
      <c r="CO134" s="2">
        <v>7.2626208436966377E-3</v>
      </c>
      <c r="CP134" s="2">
        <v>6.8995522901205957E-3</v>
      </c>
      <c r="CQ134" s="2">
        <v>6.6221208901782571E-3</v>
      </c>
      <c r="CR134" s="2">
        <v>6.6772550028957149E-3</v>
      </c>
      <c r="CS134" s="2">
        <v>6.8790609223029512E-3</v>
      </c>
      <c r="CT134" s="2">
        <v>6.8330945370949289E-3</v>
      </c>
      <c r="CU134" s="2">
        <v>6.5549765544453877E-3</v>
      </c>
      <c r="CV134" s="2">
        <v>6.3347600313784815E-3</v>
      </c>
      <c r="CW134" s="2">
        <v>6.7513616338388868E-3</v>
      </c>
      <c r="CX134" s="2">
        <v>6.8428284751353924E-3</v>
      </c>
      <c r="CY134" s="2">
        <v>6.5693733493215681E-3</v>
      </c>
      <c r="CZ134" s="2">
        <v>6.3575201036664419E-3</v>
      </c>
      <c r="DA134" s="2">
        <v>7.2115090251073932E-3</v>
      </c>
      <c r="DB134" s="2">
        <v>8.1331098502123618E-3</v>
      </c>
      <c r="DC134" s="2">
        <v>7.6399984870097696E-3</v>
      </c>
      <c r="DD134" s="2">
        <v>7.4168768826003775E-3</v>
      </c>
      <c r="DE134" s="2">
        <v>5.8246915095288444E-3</v>
      </c>
      <c r="DF134" s="2">
        <v>6.2442768607154807E-3</v>
      </c>
      <c r="DG134" s="2">
        <v>6.1783306457783346E-3</v>
      </c>
      <c r="DH134" s="2">
        <v>6.7944005992049286E-3</v>
      </c>
    </row>
    <row r="135" spans="1:112" x14ac:dyDescent="0.2">
      <c r="A135" s="169" t="s">
        <v>202</v>
      </c>
      <c r="B135" s="3" t="s">
        <v>190</v>
      </c>
      <c r="C135" s="2">
        <v>82.273854</v>
      </c>
      <c r="D135" s="2">
        <v>-41.681455999999997</v>
      </c>
      <c r="E135" s="174">
        <v>7323.0767999999998</v>
      </c>
      <c r="F135" s="2">
        <v>5.31935</v>
      </c>
      <c r="H135" s="144">
        <f t="shared" si="2"/>
        <v>0</v>
      </c>
      <c r="I135" s="174" t="s">
        <v>303</v>
      </c>
      <c r="J135" s="174" t="s">
        <v>245</v>
      </c>
      <c r="K135" s="190">
        <v>0</v>
      </c>
      <c r="L135" s="235">
        <v>0</v>
      </c>
      <c r="M135" s="189">
        <v>3.6372466446463053E-2</v>
      </c>
      <c r="N135" s="17">
        <v>5.2666666666666667E-2</v>
      </c>
      <c r="O135" s="7"/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</row>
    <row r="136" spans="1:112" x14ac:dyDescent="0.2">
      <c r="A136" s="169" t="s">
        <v>43</v>
      </c>
      <c r="B136" s="3" t="s">
        <v>190</v>
      </c>
      <c r="C136" s="2">
        <v>81.667185000000003</v>
      </c>
      <c r="D136" s="2">
        <v>-35.870238999999998</v>
      </c>
      <c r="E136" s="174">
        <v>7449.6318000000001</v>
      </c>
      <c r="F136" s="2">
        <v>14.0023</v>
      </c>
      <c r="H136" s="144">
        <f t="shared" si="2"/>
        <v>1.1017022256100003E-3</v>
      </c>
      <c r="I136" s="174" t="s">
        <v>334</v>
      </c>
      <c r="J136" s="174" t="s">
        <v>275</v>
      </c>
      <c r="K136" s="190">
        <v>0.18659999999999999</v>
      </c>
      <c r="L136" s="235">
        <v>3.3191900000000003E-2</v>
      </c>
      <c r="M136" s="189">
        <v>2.6606871660504867E-2</v>
      </c>
      <c r="N136" s="17">
        <v>-3.0666666666666689E-2</v>
      </c>
      <c r="O136" s="7"/>
      <c r="P136" s="2">
        <v>0.19048202639999998</v>
      </c>
      <c r="Q136" s="2">
        <v>0.19048202639999998</v>
      </c>
      <c r="R136" s="2">
        <v>0.19048202639999998</v>
      </c>
      <c r="S136" s="2">
        <v>0.19048202639999998</v>
      </c>
      <c r="T136" s="2">
        <v>0.19048202639999998</v>
      </c>
      <c r="U136" s="2">
        <v>0.19048202639999998</v>
      </c>
      <c r="V136" s="2">
        <v>0.19048202639999998</v>
      </c>
      <c r="W136" s="2">
        <v>0.19048202639999998</v>
      </c>
      <c r="X136" s="2">
        <v>0.19048202639999998</v>
      </c>
      <c r="Y136" s="2">
        <v>0.18992614499999996</v>
      </c>
      <c r="Z136" s="2">
        <v>0.18937026359999998</v>
      </c>
      <c r="AA136" s="2">
        <v>0.18881438219999996</v>
      </c>
      <c r="AB136" s="2">
        <v>0.18844379459999996</v>
      </c>
      <c r="AC136" s="2">
        <v>0.18788791320000001</v>
      </c>
      <c r="AD136" s="2">
        <v>0.18733203179999997</v>
      </c>
      <c r="AE136" s="2">
        <v>0.18677615039999998</v>
      </c>
      <c r="AF136" s="2">
        <v>0.18640556279999998</v>
      </c>
      <c r="AG136" s="2">
        <v>0.18715979999999996</v>
      </c>
      <c r="AH136" s="2">
        <v>0.17036579999999998</v>
      </c>
      <c r="AI136" s="2">
        <v>0.15348316499999998</v>
      </c>
      <c r="AJ136" s="2">
        <v>0.13688453519999999</v>
      </c>
      <c r="AK136" s="2">
        <v>0.14475383040000001</v>
      </c>
      <c r="AL136" s="2">
        <v>0.14653063559999999</v>
      </c>
      <c r="AM136" s="2">
        <v>6.9731300399999988E-2</v>
      </c>
      <c r="AN136" s="2">
        <v>4.2922105199999998E-2</v>
      </c>
      <c r="AO136" s="2">
        <v>3.0753172799999999E-2</v>
      </c>
      <c r="AP136" s="2">
        <v>3.02941368E-2</v>
      </c>
      <c r="AQ136" s="2">
        <v>3.0019274999999998E-2</v>
      </c>
      <c r="AR136" s="2">
        <v>2.9564157599999998E-2</v>
      </c>
      <c r="AS136" s="2">
        <v>2.9141322000000001E-2</v>
      </c>
      <c r="AT136" s="2">
        <v>3.3562249199999991E-2</v>
      </c>
      <c r="AU136" s="2">
        <v>3.7775303999999996E-2</v>
      </c>
      <c r="AV136" s="2">
        <v>4.1961488399999997E-2</v>
      </c>
      <c r="AW136" s="2">
        <v>4.6120802399999994E-2</v>
      </c>
      <c r="AX136" s="2">
        <v>5.0431448999999989E-2</v>
      </c>
      <c r="AY136" s="2">
        <v>4.9029523199999994E-2</v>
      </c>
      <c r="AZ136" s="2">
        <v>5.5308239999999995E-2</v>
      </c>
      <c r="BA136" s="2">
        <v>5.6547263999999993E-2</v>
      </c>
      <c r="BB136" s="2">
        <v>6.0243436800000001E-2</v>
      </c>
      <c r="BC136" s="2">
        <v>6.6548837399999991E-2</v>
      </c>
      <c r="BD136" s="2">
        <v>7.306565579999999E-2</v>
      </c>
      <c r="BE136" s="2">
        <v>7.9294550399999997E-2</v>
      </c>
      <c r="BF136" s="2">
        <v>0.10411048439999999</v>
      </c>
      <c r="BG136" s="2">
        <v>8.7463152000000002E-2</v>
      </c>
      <c r="BH136" s="2">
        <v>0.1267566336</v>
      </c>
      <c r="BI136" s="2">
        <v>0.12834646559999999</v>
      </c>
      <c r="BJ136" s="2">
        <v>0.18678062879999999</v>
      </c>
      <c r="BN136" s="2">
        <v>0.22399624795338996</v>
      </c>
      <c r="BO136" s="2">
        <v>0.22399624795338996</v>
      </c>
      <c r="BP136" s="2">
        <v>0.22092725346529457</v>
      </c>
      <c r="BQ136" s="2">
        <v>0.20289705773437439</v>
      </c>
      <c r="BR136" s="2">
        <v>0.1856343984219116</v>
      </c>
      <c r="BS136" s="2">
        <v>0.16933113921460702</v>
      </c>
      <c r="BT136" s="2">
        <v>0.1539873472937065</v>
      </c>
      <c r="BU136" s="2">
        <v>0.13921954104444012</v>
      </c>
      <c r="BV136" s="2">
        <v>0.12521968592844371</v>
      </c>
      <c r="BW136" s="2">
        <v>0.11166138965169844</v>
      </c>
      <c r="BX136" s="2">
        <v>9.8753878228119568E-2</v>
      </c>
      <c r="BY136" s="2">
        <v>8.6872897758363612E-2</v>
      </c>
      <c r="BZ136" s="2">
        <v>7.5706685729478834E-2</v>
      </c>
      <c r="CA136" s="2">
        <v>6.5660464331534399E-2</v>
      </c>
      <c r="CB136" s="2">
        <v>5.6812941435917086E-2</v>
      </c>
      <c r="CC136" s="2">
        <v>5.0095479006829556E-2</v>
      </c>
      <c r="CD136" s="2">
        <v>4.7389879326414419E-2</v>
      </c>
      <c r="CE136" s="2">
        <v>4.932819792398023E-2</v>
      </c>
      <c r="CF136" s="2">
        <v>4.7159603724743718E-2</v>
      </c>
      <c r="CG136" s="2">
        <v>4.4234587863909436E-2</v>
      </c>
      <c r="CH136" s="2">
        <v>3.6563113510670542E-2</v>
      </c>
      <c r="CI136" s="2">
        <v>3.879546975341569E-2</v>
      </c>
      <c r="CJ136" s="2">
        <v>3.9605510367166308E-2</v>
      </c>
      <c r="CK136" s="2">
        <v>1.9362154185266184E-2</v>
      </c>
      <c r="CL136" s="2">
        <v>1.1132764111932715E-2</v>
      </c>
      <c r="CM136" s="2">
        <v>9.4184982670709357E-3</v>
      </c>
      <c r="CN136" s="2">
        <v>1.1330111595194687E-2</v>
      </c>
      <c r="CO136" s="2">
        <v>1.508115131895273E-2</v>
      </c>
      <c r="CP136" s="2">
        <v>1.1168482509395186E-2</v>
      </c>
      <c r="CQ136" s="2">
        <v>1.0000339756199322E-2</v>
      </c>
      <c r="CR136" s="2">
        <v>1.235519473248468E-2</v>
      </c>
      <c r="CS136" s="2">
        <v>1.6820995943000967E-2</v>
      </c>
      <c r="CT136" s="2">
        <v>1.7497788695179317E-2</v>
      </c>
      <c r="CU136" s="2">
        <v>1.4425097298343022E-2</v>
      </c>
      <c r="CV136" s="2">
        <v>1.6024706110541059E-2</v>
      </c>
      <c r="CW136" s="2">
        <v>1.5409266807935005E-2</v>
      </c>
      <c r="CX136" s="2">
        <v>1.7520934799255979E-2</v>
      </c>
      <c r="CY136" s="2">
        <v>1.8058115789709527E-2</v>
      </c>
      <c r="CZ136" s="2">
        <v>1.9186007790506047E-2</v>
      </c>
      <c r="DA136" s="2">
        <v>2.1278759387024639E-2</v>
      </c>
      <c r="DB136" s="2">
        <v>2.2365095837322459E-2</v>
      </c>
      <c r="DC136" s="2">
        <v>2.4609901603348083E-2</v>
      </c>
      <c r="DD136" s="2">
        <v>3.1046882546452707E-2</v>
      </c>
      <c r="DE136" s="2">
        <v>2.4892480952631482E-2</v>
      </c>
      <c r="DF136" s="2">
        <v>3.6207140952403828E-2</v>
      </c>
      <c r="DG136" s="2">
        <v>3.4265498847652703E-2</v>
      </c>
      <c r="DH136" s="2">
        <v>5.0637151530091018E-2</v>
      </c>
    </row>
    <row r="137" spans="1:112" x14ac:dyDescent="0.2">
      <c r="A137" s="169" t="s">
        <v>195</v>
      </c>
      <c r="B137" s="3" t="s">
        <v>190</v>
      </c>
      <c r="C137" s="2">
        <v>81.021479999999997</v>
      </c>
      <c r="D137" s="2">
        <v>-34.578291999999998</v>
      </c>
      <c r="E137" s="174">
        <v>15047.665000000001</v>
      </c>
      <c r="F137" s="2">
        <v>55.466099999999997</v>
      </c>
      <c r="G137" s="5"/>
      <c r="H137" s="144">
        <f t="shared" si="2"/>
        <v>8.4887845171599998E-3</v>
      </c>
      <c r="I137" s="174" t="s">
        <v>334</v>
      </c>
      <c r="J137" s="174" t="s">
        <v>275</v>
      </c>
      <c r="K137" s="190">
        <v>0.70220000000000005</v>
      </c>
      <c r="L137" s="235">
        <v>9.2134599999999997E-2</v>
      </c>
      <c r="M137" s="189">
        <v>4.3869656928322773E-2</v>
      </c>
      <c r="N137" s="17">
        <v>0.61233333333333329</v>
      </c>
      <c r="O137" s="7"/>
      <c r="P137" s="2">
        <v>0.71694619999999998</v>
      </c>
      <c r="Q137" s="2">
        <v>0.71694619999999998</v>
      </c>
      <c r="R137" s="2">
        <v>0.71694619999999998</v>
      </c>
      <c r="S137" s="2">
        <v>0.71694619999999998</v>
      </c>
      <c r="T137" s="2">
        <v>0.71694619999999998</v>
      </c>
      <c r="U137" s="2">
        <v>0.71694619999999998</v>
      </c>
      <c r="V137" s="2">
        <v>0.71694619999999998</v>
      </c>
      <c r="W137" s="2">
        <v>0.71694619999999998</v>
      </c>
      <c r="X137" s="2">
        <v>0.71694619999999998</v>
      </c>
      <c r="Y137" s="2">
        <v>0.71483960000000002</v>
      </c>
      <c r="Z137" s="2">
        <v>0.71273299999999995</v>
      </c>
      <c r="AA137" s="2">
        <v>0.7106264000000001</v>
      </c>
      <c r="AB137" s="2">
        <v>0.70851979999999992</v>
      </c>
      <c r="AC137" s="2">
        <v>0.70641320000000007</v>
      </c>
      <c r="AD137" s="2">
        <v>0.7043066</v>
      </c>
      <c r="AE137" s="2">
        <v>0.84474660000000013</v>
      </c>
      <c r="AF137" s="2">
        <v>0.83941198660000016</v>
      </c>
      <c r="AG137" s="2">
        <v>0.76569151960000004</v>
      </c>
      <c r="AH137" s="2">
        <v>0.70005548120000005</v>
      </c>
      <c r="AI137" s="2">
        <v>0.62370246640000004</v>
      </c>
      <c r="AJ137" s="2">
        <v>0.54780026400000004</v>
      </c>
      <c r="AK137" s="2">
        <v>0.7812719332000001</v>
      </c>
      <c r="AL137" s="2">
        <v>0.6022095288</v>
      </c>
      <c r="AM137" s="2">
        <v>0.67506699200000009</v>
      </c>
      <c r="AN137" s="2">
        <v>0.65317801359999994</v>
      </c>
      <c r="AO137" s="2">
        <v>0.70769822599999999</v>
      </c>
      <c r="AP137" s="2">
        <v>0.70075627680000008</v>
      </c>
      <c r="AQ137" s="2">
        <v>0.69316689919999996</v>
      </c>
      <c r="AR137" s="2">
        <v>0.68628604139999994</v>
      </c>
      <c r="AS137" s="2">
        <v>0.67943467600000007</v>
      </c>
      <c r="AT137" s="2">
        <v>0.67261280299999993</v>
      </c>
      <c r="AU137" s="2">
        <v>0.665151928</v>
      </c>
      <c r="AV137" s="2">
        <v>0.65839114639999996</v>
      </c>
      <c r="AW137" s="2">
        <v>0.65165985719999997</v>
      </c>
      <c r="AX137" s="2">
        <v>0.64495806040000003</v>
      </c>
      <c r="AY137" s="2">
        <v>0.55973766400000002</v>
      </c>
      <c r="AZ137" s="2">
        <v>0.82398816359999993</v>
      </c>
      <c r="BA137" s="2">
        <v>0.66115289899999996</v>
      </c>
      <c r="BB137" s="2">
        <v>0.43390061520000006</v>
      </c>
      <c r="BC137" s="2">
        <v>0.61059801000000014</v>
      </c>
      <c r="BD137" s="2">
        <v>0.81172143180000011</v>
      </c>
      <c r="BE137" s="2">
        <v>1.0115303352</v>
      </c>
      <c r="BF137" s="2">
        <v>0.88407471540000004</v>
      </c>
      <c r="BG137" s="2">
        <v>0.52327944000000004</v>
      </c>
      <c r="BH137" s="2">
        <v>0.48475393920000004</v>
      </c>
      <c r="BI137" s="2">
        <v>0.48991089600000004</v>
      </c>
      <c r="BJ137" s="2">
        <v>0.70188541440000007</v>
      </c>
      <c r="BN137" s="2">
        <v>0.79681368467835223</v>
      </c>
      <c r="BO137" s="2">
        <v>0.72942327368839954</v>
      </c>
      <c r="BP137" s="2">
        <v>0.66561800802138194</v>
      </c>
      <c r="BQ137" s="2">
        <v>0.60468108038154433</v>
      </c>
      <c r="BR137" s="2">
        <v>0.54661264726876979</v>
      </c>
      <c r="BS137" s="2">
        <v>0.49141292798025582</v>
      </c>
      <c r="BT137" s="2">
        <v>0.43908223909134514</v>
      </c>
      <c r="BU137" s="2">
        <v>0.3889042454342323</v>
      </c>
      <c r="BV137" s="2">
        <v>0.34159660973424549</v>
      </c>
      <c r="BW137" s="2">
        <v>0.29628800232440011</v>
      </c>
      <c r="BX137" s="2">
        <v>0.25338572133897236</v>
      </c>
      <c r="BY137" s="2">
        <v>0.21429646717058037</v>
      </c>
      <c r="BZ137" s="2">
        <v>0.17970642798337944</v>
      </c>
      <c r="CA137" s="2">
        <v>0.15241408199846934</v>
      </c>
      <c r="CB137" s="2">
        <v>0.14075531729023183</v>
      </c>
      <c r="CC137" s="2">
        <v>0.17984785883511012</v>
      </c>
      <c r="CD137" s="2">
        <v>0.17964251171489715</v>
      </c>
      <c r="CE137" s="2">
        <v>0.17261920139775086</v>
      </c>
      <c r="CF137" s="2">
        <v>0.16663880475379245</v>
      </c>
      <c r="CG137" s="2">
        <v>0.1585636125048237</v>
      </c>
      <c r="CH137" s="2">
        <v>0.13742575648040981</v>
      </c>
      <c r="CI137" s="2">
        <v>0.170338995316062</v>
      </c>
      <c r="CJ137" s="2">
        <v>0.14752425224656895</v>
      </c>
      <c r="CK137" s="2">
        <v>0.13428372874557765</v>
      </c>
      <c r="CL137" s="2">
        <v>0.14487975618688015</v>
      </c>
      <c r="CM137" s="2">
        <v>0.14231552380410956</v>
      </c>
      <c r="CN137" s="2">
        <v>0.14395585363054103</v>
      </c>
      <c r="CO137" s="2">
        <v>0.15021069864315725</v>
      </c>
      <c r="CP137" s="2">
        <v>0.1605555974412943</v>
      </c>
      <c r="CQ137" s="2">
        <v>0.17353057600466593</v>
      </c>
      <c r="CR137" s="2">
        <v>0.17237836782972057</v>
      </c>
      <c r="CS137" s="2">
        <v>0.15714346533181944</v>
      </c>
      <c r="CT137" s="2">
        <v>0.14475858652058399</v>
      </c>
      <c r="CU137" s="2">
        <v>0.13642852140493095</v>
      </c>
      <c r="CV137" s="2">
        <v>0.1400037300220574</v>
      </c>
      <c r="CW137" s="2">
        <v>0.11822093333325945</v>
      </c>
      <c r="CX137" s="2">
        <v>0.16501151736387043</v>
      </c>
      <c r="CY137" s="2">
        <v>0.13707464851307302</v>
      </c>
      <c r="CZ137" s="2">
        <v>8.3886981622413662E-2</v>
      </c>
      <c r="DA137" s="2">
        <v>0.12308000365494237</v>
      </c>
      <c r="DB137" s="2">
        <v>0.15243237967819498</v>
      </c>
      <c r="DC137" s="2">
        <v>0.21568993916775958</v>
      </c>
      <c r="DD137" s="2">
        <v>0.18016872318627905</v>
      </c>
      <c r="DE137" s="2">
        <v>0.10289525173069991</v>
      </c>
      <c r="DF137" s="2">
        <v>9.6513892894998177E-2</v>
      </c>
      <c r="DG137" s="2">
        <v>0.10333053869923026</v>
      </c>
      <c r="DH137" s="2">
        <v>0.16025598625944174</v>
      </c>
    </row>
    <row r="138" spans="1:112" x14ac:dyDescent="0.2">
      <c r="A138" s="169" t="s">
        <v>234</v>
      </c>
      <c r="B138" s="3" t="s">
        <v>190</v>
      </c>
      <c r="C138" s="2">
        <v>80.846491</v>
      </c>
      <c r="D138" s="2">
        <v>-32.228011000000002</v>
      </c>
      <c r="E138" s="174">
        <v>17104.954000000002</v>
      </c>
      <c r="F138" s="2">
        <v>64.932199999999995</v>
      </c>
      <c r="H138" s="144">
        <f t="shared" si="2"/>
        <v>2.0816429840999996E-2</v>
      </c>
      <c r="I138" s="174" t="s">
        <v>334</v>
      </c>
      <c r="J138" s="174" t="s">
        <v>275</v>
      </c>
      <c r="K138" s="190">
        <v>1.2273000000000001</v>
      </c>
      <c r="L138" s="235">
        <v>0.14427899999999999</v>
      </c>
      <c r="M138" s="189">
        <v>4.4146373919168272E-2</v>
      </c>
      <c r="N138" s="17">
        <v>1.1026666666666669</v>
      </c>
      <c r="O138" s="7"/>
      <c r="P138" s="2">
        <v>1.2579825</v>
      </c>
      <c r="Q138" s="2">
        <v>1.2579825</v>
      </c>
      <c r="R138" s="2">
        <v>1.2579825</v>
      </c>
      <c r="S138" s="2">
        <v>1.2579825</v>
      </c>
      <c r="T138" s="2">
        <v>1.2579825</v>
      </c>
      <c r="U138" s="2">
        <v>1.2579825</v>
      </c>
      <c r="V138" s="2">
        <v>1.2579825</v>
      </c>
      <c r="W138" s="2">
        <v>1.2579825</v>
      </c>
      <c r="X138" s="2">
        <v>1.2579825</v>
      </c>
      <c r="Y138" s="2">
        <v>1.2530732999999998</v>
      </c>
      <c r="Z138" s="2">
        <v>1.2493914000000002</v>
      </c>
      <c r="AA138" s="2">
        <v>1.2444822</v>
      </c>
      <c r="AB138" s="2">
        <v>1.2408002999999999</v>
      </c>
      <c r="AC138" s="2">
        <v>1.2358910999999999</v>
      </c>
      <c r="AD138" s="2">
        <v>1.2322092</v>
      </c>
      <c r="AE138" s="2">
        <v>1.5770804999999999</v>
      </c>
      <c r="AF138" s="2">
        <v>1.5194317644000002</v>
      </c>
      <c r="AG138" s="2">
        <v>0.5350132071</v>
      </c>
      <c r="AH138" s="2">
        <v>0.4539610878</v>
      </c>
      <c r="AI138" s="2">
        <v>0.43685252580000006</v>
      </c>
      <c r="AJ138" s="2">
        <v>0.41941259279999998</v>
      </c>
      <c r="AK138" s="2">
        <v>0.37127175030000004</v>
      </c>
      <c r="AL138" s="2">
        <v>0.73352652750000003</v>
      </c>
      <c r="AM138" s="2">
        <v>0.39486168360000001</v>
      </c>
      <c r="AN138" s="2">
        <v>0.41224516080000001</v>
      </c>
      <c r="AO138" s="2">
        <v>0.274767924</v>
      </c>
      <c r="AP138" s="2">
        <v>0.10261087109999999</v>
      </c>
      <c r="AQ138" s="2">
        <v>0.20928410519999999</v>
      </c>
      <c r="AR138" s="2">
        <v>0.31495708980000003</v>
      </c>
      <c r="AS138" s="2">
        <v>0.42017842799999999</v>
      </c>
      <c r="AT138" s="2">
        <v>0.55963407240000007</v>
      </c>
      <c r="AU138" s="2">
        <v>0.69777650579999995</v>
      </c>
      <c r="AV138" s="2">
        <v>0.83560229580000001</v>
      </c>
      <c r="AW138" s="2">
        <v>0.97253706599999989</v>
      </c>
      <c r="AX138" s="2">
        <v>1.1535245423999998</v>
      </c>
      <c r="AY138" s="2">
        <v>1.2346552088999998</v>
      </c>
      <c r="AZ138" s="2">
        <v>1.3214044548000001</v>
      </c>
      <c r="BA138" s="2">
        <v>0.84188484450000001</v>
      </c>
      <c r="BB138" s="2">
        <v>1.0358608368000002</v>
      </c>
      <c r="BC138" s="2">
        <v>1.0494335475000001</v>
      </c>
      <c r="BD138" s="2">
        <v>0.89705443410000008</v>
      </c>
      <c r="BE138" s="2">
        <v>1.1006340488999999</v>
      </c>
      <c r="BF138" s="2">
        <v>1.4739639812999998</v>
      </c>
      <c r="BG138" s="2">
        <v>1.102385406</v>
      </c>
      <c r="BH138" s="2">
        <v>0.74708696520000017</v>
      </c>
      <c r="BI138" s="2">
        <v>0.5271057132000001</v>
      </c>
      <c r="BJ138" s="2">
        <v>0.70274216160000003</v>
      </c>
      <c r="BN138" s="2">
        <v>1.4047049775851217</v>
      </c>
      <c r="BO138" s="2">
        <v>1.3506131559184096</v>
      </c>
      <c r="BP138" s="2">
        <v>1.2474616983644709</v>
      </c>
      <c r="BQ138" s="2">
        <v>1.1506005452000634</v>
      </c>
      <c r="BR138" s="2">
        <v>1.0600297488099777</v>
      </c>
      <c r="BS138" s="2">
        <v>0.97700727458442005</v>
      </c>
      <c r="BT138" s="2">
        <v>0.90153313235634169</v>
      </c>
      <c r="BU138" s="2">
        <v>0.83360730768491598</v>
      </c>
      <c r="BV138" s="2">
        <v>0.77322974897497654</v>
      </c>
      <c r="BW138" s="2">
        <v>0.71884249843336878</v>
      </c>
      <c r="BX138" s="2">
        <v>0.67425704794701113</v>
      </c>
      <c r="BY138" s="2">
        <v>0.63801245261633877</v>
      </c>
      <c r="BZ138" s="2">
        <v>0.61379478426604239</v>
      </c>
      <c r="CA138" s="2">
        <v>0.59777475145322778</v>
      </c>
      <c r="CB138" s="2">
        <v>0.59106655398295072</v>
      </c>
      <c r="CC138" s="2">
        <v>0.56330958372199547</v>
      </c>
      <c r="CD138" s="2">
        <v>0.84347336727445033</v>
      </c>
      <c r="CE138" s="2">
        <v>0.23061435422375504</v>
      </c>
      <c r="CF138" s="2">
        <v>0.2423177067212347</v>
      </c>
      <c r="CG138" s="2">
        <v>0.24216629243395996</v>
      </c>
      <c r="CH138" s="2">
        <v>0.17187743579808781</v>
      </c>
      <c r="CI138" s="2">
        <v>0.23796013984709874</v>
      </c>
      <c r="CJ138" s="2">
        <v>0.22923354608859964</v>
      </c>
      <c r="CK138" s="2">
        <v>0.1629891015138431</v>
      </c>
      <c r="CL138" s="2">
        <v>0.18591699576943913</v>
      </c>
      <c r="CM138" s="2">
        <v>0.16588710369584858</v>
      </c>
      <c r="CN138" s="2">
        <v>0.10514387355684837</v>
      </c>
      <c r="CO138" s="2">
        <v>0.12082908498410014</v>
      </c>
      <c r="CP138" s="2">
        <v>0.13276580421617748</v>
      </c>
      <c r="CQ138" s="2">
        <v>0.20776280305209102</v>
      </c>
      <c r="CR138" s="2">
        <v>0.22587558427074772</v>
      </c>
      <c r="CS138" s="2">
        <v>0.24980065089607179</v>
      </c>
      <c r="CT138" s="2">
        <v>0.26537668678554516</v>
      </c>
      <c r="CU138" s="2">
        <v>0.27278899440403759</v>
      </c>
      <c r="CV138" s="2">
        <v>0.87961927030893783</v>
      </c>
      <c r="CW138" s="2">
        <v>0.76565457551198701</v>
      </c>
      <c r="CX138" s="2">
        <v>0.89980719501336992</v>
      </c>
      <c r="CY138" s="2">
        <v>0.47438451266234088</v>
      </c>
      <c r="CZ138" s="2">
        <v>0.55891900855232401</v>
      </c>
      <c r="DA138" s="2">
        <v>0.56160081438530218</v>
      </c>
      <c r="DB138" s="2">
        <v>0.49586800626398003</v>
      </c>
      <c r="DC138" s="2">
        <v>0.70498240835326309</v>
      </c>
      <c r="DD138" s="2">
        <v>1.0846757271357408</v>
      </c>
      <c r="DE138" s="2">
        <v>0.78889853547564215</v>
      </c>
      <c r="DF138" s="2">
        <v>0.48089626177618633</v>
      </c>
      <c r="DG138" s="2">
        <v>0.32744680601419185</v>
      </c>
      <c r="DH138" s="2">
        <v>0.47672220568918883</v>
      </c>
    </row>
    <row r="139" spans="1:112" x14ac:dyDescent="0.2">
      <c r="A139" s="169" t="s">
        <v>196</v>
      </c>
      <c r="B139" s="3" t="s">
        <v>190</v>
      </c>
      <c r="C139" s="2">
        <v>80.906566999999995</v>
      </c>
      <c r="D139" s="2">
        <v>-28.559861999999999</v>
      </c>
      <c r="E139" s="174">
        <v>2410.5666999999999</v>
      </c>
      <c r="F139" s="2">
        <v>3.82498</v>
      </c>
      <c r="H139" s="144">
        <f t="shared" si="2"/>
        <v>0</v>
      </c>
      <c r="I139" s="174" t="s">
        <v>303</v>
      </c>
      <c r="J139" s="174" t="s">
        <v>245</v>
      </c>
      <c r="K139" s="190">
        <v>0</v>
      </c>
      <c r="L139" s="235">
        <v>0</v>
      </c>
      <c r="M139" s="189">
        <v>1.0115059153672451E-2</v>
      </c>
      <c r="N139" s="17">
        <v>-5.4333333333333331E-2</v>
      </c>
      <c r="O139" s="7"/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</row>
    <row r="140" spans="1:112" s="175" customFormat="1" ht="17" thickBot="1" x14ac:dyDescent="0.25">
      <c r="A140" s="249" t="s">
        <v>248</v>
      </c>
      <c r="B140" s="250" t="s">
        <v>190</v>
      </c>
      <c r="C140" s="251">
        <v>80.906566999999995</v>
      </c>
      <c r="D140" s="251">
        <v>-28.559861999999999</v>
      </c>
      <c r="E140" s="252">
        <v>20601.565999999999</v>
      </c>
      <c r="F140" s="251">
        <v>0.49723899999999999</v>
      </c>
      <c r="G140" s="223"/>
      <c r="H140" s="223">
        <f t="shared" si="2"/>
        <v>3.1081443415387562E-3</v>
      </c>
      <c r="I140" s="252" t="s">
        <v>334</v>
      </c>
      <c r="J140" s="252" t="s">
        <v>245</v>
      </c>
      <c r="K140" s="233">
        <v>0.18583578000000001</v>
      </c>
      <c r="L140" s="234">
        <v>5.5750734000000003E-2</v>
      </c>
      <c r="M140" s="192">
        <v>0.10056146493126895</v>
      </c>
      <c r="N140" s="74">
        <v>0.18599999999999994</v>
      </c>
      <c r="O140" s="75"/>
      <c r="P140" s="251">
        <v>0.18583578000000001</v>
      </c>
      <c r="Q140" s="251">
        <v>0.18583578000000001</v>
      </c>
      <c r="R140" s="251">
        <v>0.18583578000000001</v>
      </c>
      <c r="S140" s="251">
        <v>0.18583578000000001</v>
      </c>
      <c r="T140" s="251">
        <v>0.18583578000000001</v>
      </c>
      <c r="U140" s="251">
        <v>0.18583578000000001</v>
      </c>
      <c r="V140" s="251">
        <v>0.18583578000000001</v>
      </c>
      <c r="W140" s="251">
        <v>0.18583578000000001</v>
      </c>
      <c r="X140" s="251">
        <v>0.18583578000000001</v>
      </c>
      <c r="Y140" s="251">
        <v>0.18583578000000001</v>
      </c>
      <c r="Z140" s="251">
        <v>0.18583578000000001</v>
      </c>
      <c r="AA140" s="251">
        <v>0.18583578000000001</v>
      </c>
      <c r="AB140" s="251">
        <v>0.18583578000000001</v>
      </c>
      <c r="AC140" s="251">
        <v>0.18583578000000001</v>
      </c>
      <c r="AD140" s="251">
        <v>0.18583578000000001</v>
      </c>
      <c r="AE140" s="251">
        <v>0.18583578000000001</v>
      </c>
      <c r="AF140" s="251">
        <v>0.18583578000000001</v>
      </c>
      <c r="AG140" s="251">
        <v>0.18583578000000001</v>
      </c>
      <c r="AH140" s="251">
        <v>0.18583578000000001</v>
      </c>
      <c r="AI140" s="251">
        <v>0.18583578000000001</v>
      </c>
      <c r="AJ140" s="251">
        <v>0.18583578000000001</v>
      </c>
      <c r="AK140" s="251">
        <v>0.18583578000000001</v>
      </c>
      <c r="AL140" s="251">
        <v>0.18583578000000001</v>
      </c>
      <c r="AM140" s="251">
        <v>0.18583578000000001</v>
      </c>
      <c r="AN140" s="251">
        <v>0.18583578000000001</v>
      </c>
      <c r="AO140" s="251">
        <v>0.18583578000000001</v>
      </c>
      <c r="AP140" s="251">
        <v>0.18583578000000001</v>
      </c>
      <c r="AQ140" s="251">
        <v>0.18583578000000001</v>
      </c>
      <c r="AR140" s="251">
        <v>0.18583578000000001</v>
      </c>
      <c r="AS140" s="251">
        <v>0.18583578000000001</v>
      </c>
      <c r="AT140" s="251">
        <v>0.18583578000000001</v>
      </c>
      <c r="AU140" s="251">
        <v>0.18583578000000001</v>
      </c>
      <c r="AV140" s="251">
        <v>0.18583578000000001</v>
      </c>
      <c r="AW140" s="251">
        <v>0.18583578000000001</v>
      </c>
      <c r="AX140" s="251">
        <v>0.18583578000000001</v>
      </c>
      <c r="AY140" s="251">
        <v>0.18583578000000001</v>
      </c>
      <c r="AZ140" s="251">
        <v>0.18583578000000001</v>
      </c>
      <c r="BA140" s="251">
        <v>0.18583578000000001</v>
      </c>
      <c r="BB140" s="251">
        <v>0.18583578000000001</v>
      </c>
      <c r="BC140" s="251">
        <v>0.18583578000000001</v>
      </c>
      <c r="BD140" s="251">
        <v>0.18583578000000001</v>
      </c>
      <c r="BE140" s="251">
        <v>0.18583578000000001</v>
      </c>
      <c r="BF140" s="251">
        <v>0.18583578000000001</v>
      </c>
      <c r="BG140" s="251">
        <v>0.18583578000000001</v>
      </c>
      <c r="BH140" s="251">
        <v>0.18583578000000001</v>
      </c>
      <c r="BI140" s="251">
        <v>0.18583578000000001</v>
      </c>
      <c r="BJ140" s="251">
        <v>0.18583578000000001</v>
      </c>
      <c r="BK140" s="253"/>
      <c r="BL140" s="253"/>
      <c r="BM140" s="253"/>
      <c r="BN140" s="251">
        <v>0.14975380434518926</v>
      </c>
      <c r="BO140" s="251">
        <v>0.14975380434518926</v>
      </c>
      <c r="BP140" s="168">
        <v>0.14975380434518926</v>
      </c>
      <c r="BQ140" s="168">
        <v>0.14975380434518926</v>
      </c>
      <c r="BR140" s="168">
        <v>0.14975380434518926</v>
      </c>
      <c r="BS140" s="168">
        <v>0.14975380434518926</v>
      </c>
      <c r="BT140" s="168">
        <v>0.14975380434518926</v>
      </c>
      <c r="BU140" s="168">
        <v>0.14975380434518926</v>
      </c>
      <c r="BV140" s="168">
        <v>0.14975380434518926</v>
      </c>
      <c r="BW140" s="168">
        <v>0.14975380434518926</v>
      </c>
      <c r="BX140" s="168">
        <v>0.14975380434518926</v>
      </c>
      <c r="BY140" s="168">
        <v>0.14975380434518926</v>
      </c>
      <c r="BZ140" s="168">
        <v>0.14975380434518926</v>
      </c>
      <c r="CA140" s="168">
        <v>0.14975380434518926</v>
      </c>
      <c r="CB140" s="168">
        <v>0.14975380434518926</v>
      </c>
      <c r="CC140" s="168">
        <v>0.14975380434518926</v>
      </c>
      <c r="CD140" s="168">
        <v>0.14975380434518926</v>
      </c>
      <c r="CE140" s="168">
        <v>0.14975380434518926</v>
      </c>
      <c r="CF140" s="168">
        <v>0.14975380434518926</v>
      </c>
      <c r="CG140" s="168">
        <v>0.14975380434518926</v>
      </c>
      <c r="CH140" s="168">
        <v>0.14975380434518926</v>
      </c>
      <c r="CI140" s="168">
        <v>0.14975380434518926</v>
      </c>
      <c r="CJ140" s="168">
        <v>0.14975380434518926</v>
      </c>
      <c r="CK140" s="168">
        <v>0.14975380434518926</v>
      </c>
      <c r="CL140" s="168">
        <v>0.14975380434518926</v>
      </c>
      <c r="CM140" s="168">
        <v>0.14975380434518926</v>
      </c>
      <c r="CN140" s="168">
        <v>0.14975380434518926</v>
      </c>
      <c r="CO140" s="168">
        <v>0.14975380434518926</v>
      </c>
      <c r="CP140" s="168">
        <v>0.14975380434518926</v>
      </c>
      <c r="CQ140" s="168">
        <v>0.14975380434518926</v>
      </c>
      <c r="CR140" s="168">
        <v>0.14975380434518926</v>
      </c>
      <c r="CS140" s="168">
        <v>0.14975380434518926</v>
      </c>
      <c r="CT140" s="168">
        <v>0.14975380434518926</v>
      </c>
      <c r="CU140" s="168">
        <v>0.14975380434518926</v>
      </c>
      <c r="CV140" s="168">
        <v>0.14975380434518926</v>
      </c>
      <c r="CW140" s="168">
        <v>0.14975380434518926</v>
      </c>
      <c r="CX140" s="168">
        <v>0.14975380434518926</v>
      </c>
      <c r="CY140" s="168">
        <v>0.14975380434518926</v>
      </c>
      <c r="CZ140" s="168">
        <v>0.14975380434518926</v>
      </c>
      <c r="DA140" s="168">
        <v>0.14975380434518926</v>
      </c>
      <c r="DB140" s="168">
        <v>0.14975380434518926</v>
      </c>
      <c r="DC140" s="168">
        <v>0.14975380434518926</v>
      </c>
      <c r="DD140" s="168">
        <v>0.14975380434518926</v>
      </c>
      <c r="DE140" s="168">
        <v>0.14975380434518926</v>
      </c>
      <c r="DF140" s="168">
        <v>0.14975380434518926</v>
      </c>
      <c r="DG140" s="168">
        <v>0.14975380434518926</v>
      </c>
      <c r="DH140" s="168">
        <v>0.14975380434518926</v>
      </c>
    </row>
    <row r="141" spans="1:112" x14ac:dyDescent="0.2">
      <c r="A141" s="169" t="s">
        <v>235</v>
      </c>
      <c r="B141" s="3" t="s">
        <v>197</v>
      </c>
      <c r="C141" s="2">
        <v>80.135839000000004</v>
      </c>
      <c r="D141" s="2">
        <v>-27.538723999999998</v>
      </c>
      <c r="E141" s="174">
        <v>16953.059000000001</v>
      </c>
      <c r="F141" s="2">
        <v>42.116399999999999</v>
      </c>
      <c r="H141" s="144">
        <f t="shared" si="2"/>
        <v>0</v>
      </c>
      <c r="I141" s="174" t="s">
        <v>303</v>
      </c>
      <c r="J141" s="174" t="s">
        <v>245</v>
      </c>
      <c r="K141" s="190">
        <v>0</v>
      </c>
      <c r="L141" s="235">
        <v>0</v>
      </c>
      <c r="M141" s="189">
        <v>9.4383449119572582E-2</v>
      </c>
      <c r="N141" s="17">
        <v>-1.0593333333333332</v>
      </c>
      <c r="O141" s="7"/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</row>
    <row r="142" spans="1:112" x14ac:dyDescent="0.2">
      <c r="A142" s="169" t="s">
        <v>44</v>
      </c>
      <c r="B142" s="3" t="s">
        <v>197</v>
      </c>
      <c r="C142" s="2">
        <v>78.665113000000005</v>
      </c>
      <c r="D142" s="2">
        <v>-29.028532999999999</v>
      </c>
      <c r="E142" s="174">
        <v>112677.6</v>
      </c>
      <c r="F142" s="2">
        <v>601.28599999999994</v>
      </c>
      <c r="H142" s="144">
        <f t="shared" si="2"/>
        <v>0.225288825316</v>
      </c>
      <c r="I142" s="174" t="s">
        <v>334</v>
      </c>
      <c r="J142" s="174" t="s">
        <v>275</v>
      </c>
      <c r="K142" s="190">
        <v>11.702199999999999</v>
      </c>
      <c r="L142" s="235">
        <v>0.47464600000000001</v>
      </c>
      <c r="M142" s="189">
        <v>0.13921542058485942</v>
      </c>
      <c r="N142" s="17">
        <v>9.8670000000000009</v>
      </c>
      <c r="O142" s="7"/>
      <c r="P142" s="2">
        <v>10.706506610799998</v>
      </c>
      <c r="Q142" s="2">
        <v>10.706506610799998</v>
      </c>
      <c r="R142" s="2">
        <v>11.268773916399997</v>
      </c>
      <c r="S142" s="2">
        <v>11.842755124199996</v>
      </c>
      <c r="T142" s="2">
        <v>11.631904884599997</v>
      </c>
      <c r="U142" s="2">
        <v>11.643618786799998</v>
      </c>
      <c r="V142" s="2">
        <v>11.655332688999998</v>
      </c>
      <c r="W142" s="2">
        <v>11.667046591199998</v>
      </c>
      <c r="X142" s="2">
        <v>11.667046591199998</v>
      </c>
      <c r="Y142" s="2">
        <v>11.678760493399999</v>
      </c>
      <c r="Z142" s="2">
        <v>11.690474395599997</v>
      </c>
      <c r="AA142" s="2">
        <v>11.690497799999999</v>
      </c>
      <c r="AB142" s="2">
        <v>11.690497799999999</v>
      </c>
      <c r="AC142" s="2">
        <v>11.702199999999999</v>
      </c>
      <c r="AD142" s="2">
        <v>11.4330494</v>
      </c>
      <c r="AE142" s="2">
        <v>11.9128396</v>
      </c>
      <c r="AF142" s="2">
        <v>11.362836199999998</v>
      </c>
      <c r="AG142" s="2">
        <v>11.585177999999999</v>
      </c>
      <c r="AH142" s="2">
        <v>11.573592821999998</v>
      </c>
      <c r="AI142" s="2">
        <v>11.573592821999998</v>
      </c>
      <c r="AJ142" s="2">
        <v>11.573592821999998</v>
      </c>
      <c r="AK142" s="2">
        <v>11.5034498352</v>
      </c>
      <c r="AL142" s="2">
        <v>11.959379249399998</v>
      </c>
      <c r="AM142" s="2">
        <v>11.748950288999998</v>
      </c>
      <c r="AN142" s="2">
        <v>11.748950288999998</v>
      </c>
      <c r="AO142" s="2">
        <v>11.702188297799998</v>
      </c>
      <c r="AP142" s="2">
        <v>11.737189577999997</v>
      </c>
      <c r="AQ142" s="2">
        <v>11.702153191199999</v>
      </c>
      <c r="AR142" s="2">
        <v>11.620401621999999</v>
      </c>
      <c r="AS142" s="2">
        <v>11.5386500528</v>
      </c>
      <c r="AT142" s="2">
        <v>11.597090839599998</v>
      </c>
      <c r="AU142" s="2">
        <v>11.655391199999999</v>
      </c>
      <c r="AV142" s="2">
        <v>11.701907445</v>
      </c>
      <c r="AW142" s="2">
        <v>11.841631713</v>
      </c>
      <c r="AX142" s="2">
        <v>11.667116804399999</v>
      </c>
      <c r="AY142" s="2">
        <v>11.830783773599999</v>
      </c>
      <c r="AZ142" s="2">
        <v>12.030177559399997</v>
      </c>
      <c r="BA142" s="2">
        <v>12.0982960656</v>
      </c>
      <c r="BB142" s="2">
        <v>12.239377788799999</v>
      </c>
      <c r="BC142" s="2">
        <v>12.306642034400001</v>
      </c>
      <c r="BD142" s="2">
        <v>12.467617497600001</v>
      </c>
      <c r="BE142" s="2">
        <v>12.118739808999999</v>
      </c>
      <c r="BF142" s="2">
        <v>12.535162595999999</v>
      </c>
      <c r="BG142" s="2">
        <v>12.811837710599999</v>
      </c>
      <c r="BH142" s="2">
        <v>12.681978397200002</v>
      </c>
      <c r="BI142" s="2">
        <v>12.804640857600001</v>
      </c>
      <c r="BJ142" s="2">
        <v>12.942820435200002</v>
      </c>
      <c r="BN142" s="2">
        <v>1.0316863781767143</v>
      </c>
      <c r="BO142" s="2">
        <v>0.56452893114144687</v>
      </c>
      <c r="BP142" s="2">
        <v>0.77376201586464255</v>
      </c>
      <c r="BQ142" s="2">
        <v>0.5766270642790875</v>
      </c>
      <c r="BR142" s="2">
        <v>0.60235099572644313</v>
      </c>
      <c r="BS142" s="2">
        <v>0.78900766147229318</v>
      </c>
      <c r="BT142" s="2">
        <v>1.0819151275355463</v>
      </c>
      <c r="BU142" s="2">
        <v>1.3868016975468132</v>
      </c>
      <c r="BV142" s="2">
        <v>1.6912878703087075</v>
      </c>
      <c r="BW142" s="2">
        <v>1.6917630391287932</v>
      </c>
      <c r="BX142" s="2">
        <v>1.3877523381771621</v>
      </c>
      <c r="BY142" s="2">
        <v>1.0827357911574416</v>
      </c>
      <c r="BZ142" s="2">
        <v>0.79060110060709532</v>
      </c>
      <c r="CA142" s="2">
        <v>0.57077666861835974</v>
      </c>
      <c r="CB142" s="2">
        <v>0.58259696878220923</v>
      </c>
      <c r="CC142" s="2">
        <v>0.63678421267039942</v>
      </c>
      <c r="CD142" s="2">
        <v>0.66073585664298939</v>
      </c>
      <c r="CE142" s="2">
        <v>0.69305987661270319</v>
      </c>
      <c r="CF142" s="2">
        <v>0.83218387766934998</v>
      </c>
      <c r="CG142" s="2">
        <v>0.83218387766934998</v>
      </c>
      <c r="CH142" s="2">
        <v>0.68074618182254787</v>
      </c>
      <c r="CI142" s="2">
        <v>0.65466503067671211</v>
      </c>
      <c r="CJ142" s="2">
        <v>0.71971173433708424</v>
      </c>
      <c r="CK142" s="2">
        <v>0.71114084191722071</v>
      </c>
      <c r="CL142" s="2">
        <v>0.72277467806884621</v>
      </c>
      <c r="CM142" s="2">
        <v>0.69760788914586469</v>
      </c>
      <c r="CN142" s="2">
        <v>0.58340114093699769</v>
      </c>
      <c r="CO142" s="2">
        <v>0.59338824165952953</v>
      </c>
      <c r="CP142" s="2">
        <v>0.78712322990030592</v>
      </c>
      <c r="CQ142" s="2">
        <v>0.58669725432682007</v>
      </c>
      <c r="CR142" s="2">
        <v>0.7858617059999361</v>
      </c>
      <c r="CS142" s="2">
        <v>0.78791980346151191</v>
      </c>
      <c r="CT142" s="2">
        <v>0.60447913743947512</v>
      </c>
      <c r="CU142" s="2">
        <v>0.62165460618530544</v>
      </c>
      <c r="CV142" s="2">
        <v>0.61492665704922422</v>
      </c>
      <c r="CW142" s="2">
        <v>0.62174886277472485</v>
      </c>
      <c r="CX142" s="2">
        <v>0.63016585125327007</v>
      </c>
      <c r="CY142" s="2">
        <v>0.64377327288844766</v>
      </c>
      <c r="CZ142" s="2">
        <v>0.82394715356098391</v>
      </c>
      <c r="DA142" s="2">
        <v>0.65199220530304769</v>
      </c>
      <c r="DB142" s="2">
        <v>0.66973753518496371</v>
      </c>
      <c r="DC142" s="2">
        <v>0.63244443321538502</v>
      </c>
      <c r="DD142" s="2">
        <v>0.64933659203017879</v>
      </c>
      <c r="DE142" s="2">
        <v>0.6605184395208018</v>
      </c>
      <c r="DF142" s="2">
        <v>0.65494072246869162</v>
      </c>
      <c r="DG142" s="2">
        <v>0.65955865931783009</v>
      </c>
      <c r="DH142" s="2">
        <v>0.67653607574615349</v>
      </c>
    </row>
    <row r="143" spans="1:112" x14ac:dyDescent="0.2">
      <c r="A143" s="169" t="s">
        <v>116</v>
      </c>
      <c r="B143" s="3" t="s">
        <v>197</v>
      </c>
      <c r="C143" s="2">
        <v>78.49239</v>
      </c>
      <c r="D143" s="2">
        <v>-23.032226000000001</v>
      </c>
      <c r="E143" s="174">
        <v>4915.1731</v>
      </c>
      <c r="F143" s="2">
        <v>7.3288900000000003</v>
      </c>
      <c r="H143" s="144">
        <f t="shared" si="2"/>
        <v>0</v>
      </c>
      <c r="I143" s="174" t="s">
        <v>303</v>
      </c>
      <c r="J143" s="174" t="s">
        <v>245</v>
      </c>
      <c r="K143" s="190">
        <v>0</v>
      </c>
      <c r="L143" s="235">
        <v>0</v>
      </c>
      <c r="M143" s="189">
        <v>4.4473230188407188E-2</v>
      </c>
      <c r="N143" s="17">
        <v>-0.84433333333333316</v>
      </c>
      <c r="O143" s="7"/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</row>
    <row r="144" spans="1:112" x14ac:dyDescent="0.2">
      <c r="A144" s="169" t="s">
        <v>45</v>
      </c>
      <c r="B144" s="3" t="s">
        <v>197</v>
      </c>
      <c r="C144" s="2">
        <v>77.451454999999996</v>
      </c>
      <c r="D144" s="2">
        <v>-27.764469999999999</v>
      </c>
      <c r="E144" s="174">
        <v>92576.767000000007</v>
      </c>
      <c r="F144" s="2">
        <v>559.29300000000001</v>
      </c>
      <c r="H144" s="144">
        <f t="shared" si="2"/>
        <v>0.93270976136099992</v>
      </c>
      <c r="I144" s="174" t="s">
        <v>334</v>
      </c>
      <c r="J144" s="174" t="s">
        <v>275</v>
      </c>
      <c r="K144" s="190">
        <v>9.6115999999999993</v>
      </c>
      <c r="L144" s="235">
        <v>0.96576899999999999</v>
      </c>
      <c r="M144" s="189">
        <v>0.13520715480116258</v>
      </c>
      <c r="N144" s="17">
        <v>9.0963333333333356</v>
      </c>
      <c r="O144" s="7"/>
      <c r="P144" s="2">
        <v>9.7659622959999997</v>
      </c>
      <c r="Q144" s="2">
        <v>9.7659622959999997</v>
      </c>
      <c r="R144" s="2">
        <v>9.7659622959999997</v>
      </c>
      <c r="S144" s="2">
        <v>9.7659622959999997</v>
      </c>
      <c r="T144" s="2">
        <v>9.7756315655999995</v>
      </c>
      <c r="U144" s="2">
        <v>9.7562930263999981</v>
      </c>
      <c r="V144" s="2">
        <v>9.7466237568</v>
      </c>
      <c r="W144" s="2">
        <v>9.7369544871999985</v>
      </c>
      <c r="X144" s="2">
        <v>9.7272852176000004</v>
      </c>
      <c r="Y144" s="2">
        <v>9.7079562899999967</v>
      </c>
      <c r="Z144" s="2">
        <v>9.688646585599999</v>
      </c>
      <c r="AA144" s="2">
        <v>9.6597156695999971</v>
      </c>
      <c r="AB144" s="2">
        <v>9.6404540231999984</v>
      </c>
      <c r="AC144" s="2">
        <v>9.6212115999999988</v>
      </c>
      <c r="AD144" s="2">
        <v>9.3232519999999983</v>
      </c>
      <c r="AE144" s="2">
        <v>9.861242086799999</v>
      </c>
      <c r="AF144" s="2">
        <v>10.158327031199997</v>
      </c>
      <c r="AG144" s="2">
        <v>9.4773547827999991</v>
      </c>
      <c r="AH144" s="2">
        <v>9.4391294495999993</v>
      </c>
      <c r="AI144" s="2">
        <v>9.3913982439999995</v>
      </c>
      <c r="AJ144" s="2">
        <v>9.353297861599998</v>
      </c>
      <c r="AK144" s="2">
        <v>10.241054072399999</v>
      </c>
      <c r="AL144" s="2">
        <v>9.3916865919999992</v>
      </c>
      <c r="AM144" s="2">
        <v>9.4584295423999993</v>
      </c>
      <c r="AN144" s="2">
        <v>9.0297906287999989</v>
      </c>
      <c r="AO144" s="2">
        <v>9.7248246479999985</v>
      </c>
      <c r="AP144" s="2">
        <v>9.7435192099999988</v>
      </c>
      <c r="AQ144" s="2">
        <v>9.9995626223999992</v>
      </c>
      <c r="AR144" s="2">
        <v>9.7427887283999972</v>
      </c>
      <c r="AS144" s="2">
        <v>9.7613487279999998</v>
      </c>
      <c r="AT144" s="2">
        <v>10.6305833856</v>
      </c>
      <c r="AU144" s="2">
        <v>11.517359213199999</v>
      </c>
      <c r="AV144" s="2">
        <v>10.447309396800001</v>
      </c>
      <c r="AW144" s="2">
        <v>11.244658897999999</v>
      </c>
      <c r="AX144" s="2">
        <v>10.698893026799999</v>
      </c>
      <c r="AY144" s="2">
        <v>11.210201311999999</v>
      </c>
      <c r="AZ144" s="2">
        <v>11.346397683999999</v>
      </c>
      <c r="BA144" s="2">
        <v>10.661378951999998</v>
      </c>
      <c r="BB144" s="2">
        <v>11.742876183999998</v>
      </c>
      <c r="BC144" s="2">
        <v>12.3046934272</v>
      </c>
      <c r="BD144" s="2">
        <v>14.167335002799996</v>
      </c>
      <c r="BE144" s="2">
        <v>12.608016299999999</v>
      </c>
      <c r="BF144" s="2">
        <v>13.663869783199997</v>
      </c>
      <c r="BG144" s="2">
        <v>15.107128415999998</v>
      </c>
      <c r="BH144" s="2">
        <v>15.487401758399999</v>
      </c>
      <c r="BI144" s="2">
        <v>15.492121054</v>
      </c>
      <c r="BJ144" s="2">
        <v>17.5756179744</v>
      </c>
      <c r="BN144" s="2">
        <v>2.5178120786287623</v>
      </c>
      <c r="BO144" s="2">
        <v>1.9957429079215387</v>
      </c>
      <c r="BP144" s="2">
        <v>1.5124704280823176</v>
      </c>
      <c r="BQ144" s="2">
        <v>1.1939843858093435</v>
      </c>
      <c r="BR144" s="2">
        <v>1.2238448283684782</v>
      </c>
      <c r="BS144" s="2">
        <v>1.3183421565991031</v>
      </c>
      <c r="BT144" s="2">
        <v>1.5201898720653801</v>
      </c>
      <c r="BU144" s="2">
        <v>1.7608294284363042</v>
      </c>
      <c r="BV144" s="2">
        <v>2.0111936725842252</v>
      </c>
      <c r="BW144" s="2">
        <v>2.0082248850272206</v>
      </c>
      <c r="BX144" s="2">
        <v>1.7544223640266097</v>
      </c>
      <c r="BY144" s="2">
        <v>1.5098482180244659</v>
      </c>
      <c r="BZ144" s="2">
        <v>1.3053617242504632</v>
      </c>
      <c r="CA144" s="2">
        <v>1.1879614609438627</v>
      </c>
      <c r="CB144" s="2">
        <v>1.1386389616003298</v>
      </c>
      <c r="CC144" s="2">
        <v>1.2212265370647786</v>
      </c>
      <c r="CD144" s="2">
        <v>1.2317843996495463</v>
      </c>
      <c r="CE144" s="2">
        <v>1.1726206380992878</v>
      </c>
      <c r="CF144" s="2">
        <v>1.2735651264424053</v>
      </c>
      <c r="CG144" s="2">
        <v>1.2684428780257684</v>
      </c>
      <c r="CH144" s="2">
        <v>1.1309634663516328</v>
      </c>
      <c r="CI144" s="2">
        <v>1.2675622645265177</v>
      </c>
      <c r="CJ144" s="2">
        <v>1.1629135000282247</v>
      </c>
      <c r="CK144" s="2">
        <v>1.1791218018718046</v>
      </c>
      <c r="CL144" s="2">
        <v>1.1262999848845254</v>
      </c>
      <c r="CM144" s="2">
        <v>1.2244145988739812</v>
      </c>
      <c r="CN144" s="2">
        <v>1.2355203332675333</v>
      </c>
      <c r="CO144" s="2">
        <v>1.2137323965233631</v>
      </c>
      <c r="CP144" s="2">
        <v>1.1971354173925883</v>
      </c>
      <c r="CQ144" s="2">
        <v>1.2176573505057355</v>
      </c>
      <c r="CR144" s="2">
        <v>1.4083026636599922</v>
      </c>
      <c r="CS144" s="2">
        <v>1.4311863546551589</v>
      </c>
      <c r="CT144" s="2">
        <v>1.2760775154057196</v>
      </c>
      <c r="CU144" s="2">
        <v>1.3839205304474573</v>
      </c>
      <c r="CV144" s="2">
        <v>1.3290283205780982</v>
      </c>
      <c r="CW144" s="2">
        <v>1.3983679054746023</v>
      </c>
      <c r="CX144" s="2">
        <v>1.4196991382351793</v>
      </c>
      <c r="CY144" s="2">
        <v>1.3330317836429739</v>
      </c>
      <c r="CZ144" s="2">
        <v>1.4849262248649315</v>
      </c>
      <c r="DA144" s="2">
        <v>1.5697502149615914</v>
      </c>
      <c r="DB144" s="2">
        <v>1.7737219445939214</v>
      </c>
      <c r="DC144" s="2">
        <v>1.5694277946859163</v>
      </c>
      <c r="DD144" s="2">
        <v>1.7103927636636009</v>
      </c>
      <c r="DE144" s="2">
        <v>1.8989793199939826</v>
      </c>
      <c r="DF144" s="2">
        <v>1.9442214300649692</v>
      </c>
      <c r="DG144" s="2">
        <v>1.954895498640717</v>
      </c>
      <c r="DH144" s="2">
        <v>2.178172942301674</v>
      </c>
    </row>
    <row r="145" spans="1:112" x14ac:dyDescent="0.2">
      <c r="A145" s="169" t="s">
        <v>46</v>
      </c>
      <c r="B145" s="3" t="s">
        <v>197</v>
      </c>
      <c r="C145" s="2">
        <v>76.965239999999994</v>
      </c>
      <c r="D145" s="2">
        <v>-24.773561000000001</v>
      </c>
      <c r="E145" s="174">
        <v>58175.762999999999</v>
      </c>
      <c r="F145" s="2">
        <v>273.46300000000002</v>
      </c>
      <c r="H145" s="144">
        <f t="shared" si="2"/>
        <v>0.65524006196100004</v>
      </c>
      <c r="I145" s="174" t="s">
        <v>334</v>
      </c>
      <c r="J145" s="174" t="s">
        <v>274</v>
      </c>
      <c r="K145" s="190">
        <v>8.3708000000000009</v>
      </c>
      <c r="L145" s="235">
        <v>0.80946899999999999</v>
      </c>
      <c r="M145" s="189">
        <v>0.23124583848780197</v>
      </c>
      <c r="N145" s="17">
        <v>1.6856666666666666</v>
      </c>
      <c r="O145" s="7"/>
      <c r="P145" s="2">
        <v>1.2066005952000001</v>
      </c>
      <c r="Q145" s="2">
        <v>1.2066005952000001</v>
      </c>
      <c r="R145" s="2">
        <v>1.4244590360000002</v>
      </c>
      <c r="S145" s="2">
        <v>1.6423174768000002</v>
      </c>
      <c r="T145" s="2">
        <v>3.7454893476000004</v>
      </c>
      <c r="U145" s="2">
        <v>7.9588087488910011</v>
      </c>
      <c r="V145" s="2">
        <v>12.172128150182003</v>
      </c>
      <c r="W145" s="2">
        <v>16.385447551473003</v>
      </c>
      <c r="X145" s="2">
        <v>20.598766952764002</v>
      </c>
      <c r="Y145" s="2">
        <v>17.456577902764003</v>
      </c>
      <c r="Z145" s="2">
        <v>14.314388852764003</v>
      </c>
      <c r="AA145" s="2">
        <v>11.172199802764</v>
      </c>
      <c r="AB145" s="2">
        <v>8.4879912000000015</v>
      </c>
      <c r="AC145" s="2">
        <v>8.3708000000000009</v>
      </c>
      <c r="AD145" s="2">
        <v>6.6882692000000015</v>
      </c>
      <c r="AE145" s="2">
        <v>4.9889968000000007</v>
      </c>
      <c r="AF145" s="2">
        <v>6.0604592000000004</v>
      </c>
      <c r="AG145" s="2">
        <v>0.23414801760000004</v>
      </c>
      <c r="AH145" s="2">
        <v>0.86133020760000012</v>
      </c>
      <c r="AI145" s="2">
        <v>1.0871157960000002</v>
      </c>
      <c r="AJ145" s="2">
        <v>0.20069830080000003</v>
      </c>
      <c r="AK145" s="2">
        <v>7.5261862800000009E-2</v>
      </c>
      <c r="AL145" s="2">
        <v>0.10024870080000002</v>
      </c>
      <c r="AM145" s="2">
        <v>6.6832467200000009E-2</v>
      </c>
      <c r="AN145" s="2">
        <v>6.6832467200000009E-2</v>
      </c>
      <c r="AO145" s="2">
        <v>0.12531087600000002</v>
      </c>
      <c r="AP145" s="2">
        <v>0.26732986880000004</v>
      </c>
      <c r="AQ145" s="2">
        <v>0.15037305120000002</v>
      </c>
      <c r="AR145" s="2">
        <v>4.1770292000000007E-2</v>
      </c>
      <c r="AS145" s="2">
        <v>4.1770292000000007E-2</v>
      </c>
      <c r="AT145" s="2">
        <v>5.012435040000001E-2</v>
      </c>
      <c r="AU145" s="2">
        <v>5.012435040000001E-2</v>
      </c>
      <c r="AV145" s="2">
        <v>5.012435040000001E-2</v>
      </c>
      <c r="AW145" s="2">
        <v>5.8244026400000003E-2</v>
      </c>
      <c r="AX145" s="2">
        <v>5.8126835200000004E-2</v>
      </c>
      <c r="AY145" s="2">
        <v>8.2954628000000016E-2</v>
      </c>
      <c r="AZ145" s="2">
        <v>5.795104840000001E-2</v>
      </c>
      <c r="BA145" s="2">
        <v>7.4583828000000005E-2</v>
      </c>
      <c r="BB145" s="2">
        <v>0.17350157160000002</v>
      </c>
      <c r="BC145" s="2">
        <v>0.272092854</v>
      </c>
      <c r="BD145" s="2">
        <v>0.36242215680000001</v>
      </c>
      <c r="BE145" s="2">
        <v>0.14796226080000002</v>
      </c>
      <c r="BF145" s="2">
        <v>0.14751023759999998</v>
      </c>
      <c r="BG145" s="2">
        <v>0.15522811520000002</v>
      </c>
      <c r="BH145" s="2">
        <v>0.17973781760000002</v>
      </c>
      <c r="BI145" s="2">
        <v>0.1841576</v>
      </c>
      <c r="BJ145" s="2">
        <v>0.37668600000000002</v>
      </c>
      <c r="BN145" s="2">
        <v>1.2466006697212524</v>
      </c>
      <c r="BO145" s="2">
        <v>0.96199407340150156</v>
      </c>
      <c r="BP145" s="2">
        <v>0.87421721331070457</v>
      </c>
      <c r="BQ145" s="2">
        <v>0.92037281047065644</v>
      </c>
      <c r="BR145" s="2">
        <v>1.2407185206395901</v>
      </c>
      <c r="BS145" s="2">
        <v>2.05788209463112</v>
      </c>
      <c r="BT145" s="2">
        <v>2.4816614171968521</v>
      </c>
      <c r="BU145" s="2">
        <v>2.9389520516935459</v>
      </c>
      <c r="BV145" s="2">
        <v>3.4297428451793293</v>
      </c>
      <c r="BW145" s="2">
        <v>3.1261354026387096</v>
      </c>
      <c r="BX145" s="2">
        <v>2.7388512645419256</v>
      </c>
      <c r="BY145" s="2">
        <v>2.3850573333037408</v>
      </c>
      <c r="BZ145" s="2">
        <v>4.6871577139680305</v>
      </c>
      <c r="CA145" s="2">
        <v>3.8889892009701867</v>
      </c>
      <c r="CB145" s="2">
        <v>3.2911903472919137</v>
      </c>
      <c r="CC145" s="2">
        <v>2.3569455477935617</v>
      </c>
      <c r="CD145" s="2">
        <v>2.0000576114705129</v>
      </c>
      <c r="CE145" s="2">
        <v>0.73413355705249073</v>
      </c>
      <c r="CF145" s="2">
        <v>0.21713305764574023</v>
      </c>
      <c r="CG145" s="2">
        <v>0.72444215831356285</v>
      </c>
      <c r="CH145" s="2">
        <v>0.67230715712631495</v>
      </c>
      <c r="CI145" s="2">
        <v>0.18305609657311392</v>
      </c>
      <c r="CJ145" s="2">
        <v>7.6649242482857885E-2</v>
      </c>
      <c r="CK145" s="2">
        <v>8.17923715855534E-2</v>
      </c>
      <c r="CL145" s="2">
        <v>5.6680012848372506E-2</v>
      </c>
      <c r="CM145" s="2">
        <v>5.395781421767798E-2</v>
      </c>
      <c r="CN145" s="2">
        <v>0.10115887664105805</v>
      </c>
      <c r="CO145" s="2">
        <v>0.15682777156567787</v>
      </c>
      <c r="CP145" s="2">
        <v>0.25515844033333923</v>
      </c>
      <c r="CQ145" s="2">
        <v>2.9146927372138712E-2</v>
      </c>
      <c r="CR145" s="2">
        <v>0.21411133350629388</v>
      </c>
      <c r="CS145" s="2">
        <v>0.43175212498671373</v>
      </c>
      <c r="CT145" s="2">
        <v>0.43175212498671373</v>
      </c>
      <c r="CU145" s="2">
        <v>0.21489558740361087</v>
      </c>
      <c r="CV145" s="2">
        <v>4.7468358162844781E-2</v>
      </c>
      <c r="CW145" s="2">
        <v>5.8237256820785004E-2</v>
      </c>
      <c r="CX145" s="2">
        <v>6.4192947007289877E-2</v>
      </c>
      <c r="CY145" s="2">
        <v>4.0687194218167702E-2</v>
      </c>
      <c r="CZ145" s="2">
        <v>6.6983478832324084E-2</v>
      </c>
      <c r="DA145" s="2">
        <v>0.24392166802276088</v>
      </c>
      <c r="DB145" s="2">
        <v>0.2526465919600317</v>
      </c>
      <c r="DC145" s="2">
        <v>0.26541522282999958</v>
      </c>
      <c r="DD145" s="2">
        <v>0.13143890075908263</v>
      </c>
      <c r="DE145" s="2">
        <v>0.11544281610484239</v>
      </c>
      <c r="DF145" s="2">
        <v>0.11781022706129855</v>
      </c>
      <c r="DG145" s="2">
        <v>0.13455176310921813</v>
      </c>
      <c r="DH145" s="2">
        <v>0.24565358503386622</v>
      </c>
    </row>
    <row r="146" spans="1:112" x14ac:dyDescent="0.2">
      <c r="A146" s="169" t="s">
        <v>115</v>
      </c>
      <c r="B146" s="3" t="s">
        <v>197</v>
      </c>
      <c r="C146" s="2">
        <v>76.794555000000003</v>
      </c>
      <c r="D146" s="2">
        <v>-24.829094000000001</v>
      </c>
      <c r="E146" s="174">
        <v>4897.6036000000004</v>
      </c>
      <c r="F146" s="2">
        <v>6.1562000000000001</v>
      </c>
      <c r="H146" s="144">
        <f t="shared" si="2"/>
        <v>7.0660835999999992E-3</v>
      </c>
      <c r="I146" s="174" t="s">
        <v>334</v>
      </c>
      <c r="J146" s="174" t="s">
        <v>272</v>
      </c>
      <c r="K146" s="190">
        <v>0.2802</v>
      </c>
      <c r="L146" s="235">
        <v>8.4059999999999996E-2</v>
      </c>
      <c r="M146" s="189">
        <v>1.7088208146105503E-2</v>
      </c>
      <c r="N146" s="17">
        <v>0.22666666666666666</v>
      </c>
      <c r="O146" s="7"/>
      <c r="P146" s="2">
        <v>0.2802</v>
      </c>
      <c r="Q146" s="2">
        <v>0.2802</v>
      </c>
      <c r="R146" s="2">
        <v>0.2802</v>
      </c>
      <c r="S146" s="2">
        <v>0.2802</v>
      </c>
      <c r="T146" s="2">
        <v>0.2802</v>
      </c>
      <c r="U146" s="2">
        <v>0.2802</v>
      </c>
      <c r="V146" s="2">
        <v>0.2802</v>
      </c>
      <c r="W146" s="2">
        <v>0.2802</v>
      </c>
      <c r="X146" s="2">
        <v>0.2802</v>
      </c>
      <c r="Y146" s="2">
        <v>0.2802</v>
      </c>
      <c r="Z146" s="2">
        <v>0.2802</v>
      </c>
      <c r="AA146" s="2">
        <v>0.2802</v>
      </c>
      <c r="AB146" s="2">
        <v>0.2802</v>
      </c>
      <c r="AC146" s="2">
        <v>0.2802</v>
      </c>
      <c r="AD146" s="2">
        <v>0.2802</v>
      </c>
      <c r="AE146" s="2">
        <v>0.2802</v>
      </c>
      <c r="AF146" s="2">
        <v>0.2802</v>
      </c>
      <c r="AG146" s="2">
        <v>0.2802</v>
      </c>
      <c r="AH146" s="2">
        <v>0.2802</v>
      </c>
      <c r="AI146" s="2">
        <v>0.2802</v>
      </c>
      <c r="AJ146" s="2">
        <v>0.2802</v>
      </c>
      <c r="AK146" s="2">
        <v>0.2802</v>
      </c>
      <c r="AL146" s="2">
        <v>0.2802</v>
      </c>
      <c r="AM146" s="2">
        <v>0.2802</v>
      </c>
      <c r="AN146" s="2">
        <v>0.2802</v>
      </c>
      <c r="AO146" s="2">
        <v>0.2802</v>
      </c>
      <c r="AP146" s="2">
        <v>0.2802</v>
      </c>
      <c r="AQ146" s="2">
        <v>0.2802</v>
      </c>
      <c r="AR146" s="2">
        <v>0.2802</v>
      </c>
      <c r="AS146" s="2">
        <v>0.2802</v>
      </c>
      <c r="AT146" s="2">
        <v>0.2802</v>
      </c>
      <c r="AU146" s="2">
        <v>0.2802</v>
      </c>
      <c r="AV146" s="2">
        <v>0.2802</v>
      </c>
      <c r="AW146" s="2">
        <v>0.2802</v>
      </c>
      <c r="AX146" s="2">
        <v>0.2802</v>
      </c>
      <c r="AY146" s="2">
        <v>0.2802</v>
      </c>
      <c r="AZ146" s="2">
        <v>0.2802</v>
      </c>
      <c r="BA146" s="2">
        <v>0.2802</v>
      </c>
      <c r="BB146" s="2">
        <v>0.2802</v>
      </c>
      <c r="BC146" s="2">
        <v>0.2802</v>
      </c>
      <c r="BD146" s="2">
        <v>0.2802</v>
      </c>
      <c r="BE146" s="2">
        <v>0.2802</v>
      </c>
      <c r="BF146" s="2">
        <v>0.2802</v>
      </c>
      <c r="BG146" s="2">
        <v>0.2802</v>
      </c>
      <c r="BH146" s="2">
        <v>0.2802</v>
      </c>
      <c r="BI146" s="2">
        <v>0.2802</v>
      </c>
      <c r="BJ146" s="2">
        <v>0.2802</v>
      </c>
      <c r="BN146" s="2">
        <v>5.7081054178286558E-2</v>
      </c>
      <c r="BO146" s="2">
        <v>5.7081054178286558E-2</v>
      </c>
      <c r="BP146" s="2">
        <v>5.7081054178286558E-2</v>
      </c>
      <c r="BQ146" s="2">
        <v>5.7081054178286558E-2</v>
      </c>
      <c r="BR146" s="2">
        <v>5.7081054178286558E-2</v>
      </c>
      <c r="BS146" s="2">
        <v>5.7081054178286558E-2</v>
      </c>
      <c r="BT146" s="2">
        <v>5.7081054178286558E-2</v>
      </c>
      <c r="BU146" s="2">
        <v>5.7081054178286558E-2</v>
      </c>
      <c r="BV146" s="2">
        <v>5.7081054178286558E-2</v>
      </c>
      <c r="BW146" s="2">
        <v>5.7081054178286558E-2</v>
      </c>
      <c r="BX146" s="2">
        <v>5.7081054178286558E-2</v>
      </c>
      <c r="BY146" s="2">
        <v>5.7081054178286558E-2</v>
      </c>
      <c r="BZ146" s="2">
        <v>5.7081054178286558E-2</v>
      </c>
      <c r="CA146" s="2">
        <v>5.7081054178286558E-2</v>
      </c>
      <c r="CB146" s="2">
        <v>5.7081054178286558E-2</v>
      </c>
      <c r="CC146" s="2">
        <v>5.7081054178286558E-2</v>
      </c>
      <c r="CD146" s="2">
        <v>5.7081054178286558E-2</v>
      </c>
      <c r="CE146" s="2">
        <v>5.7081054178286558E-2</v>
      </c>
      <c r="CF146" s="2">
        <v>5.7081054178286558E-2</v>
      </c>
      <c r="CG146" s="2">
        <v>5.7081054178286558E-2</v>
      </c>
      <c r="CH146" s="2">
        <v>5.7081054178286558E-2</v>
      </c>
      <c r="CI146" s="2">
        <v>5.7081054178286558E-2</v>
      </c>
      <c r="CJ146" s="2">
        <v>5.7081054178286558E-2</v>
      </c>
      <c r="CK146" s="2">
        <v>5.7081054178286558E-2</v>
      </c>
      <c r="CL146" s="2">
        <v>5.7081054178286558E-2</v>
      </c>
      <c r="CM146" s="2">
        <v>5.7081054178286558E-2</v>
      </c>
      <c r="CN146" s="2">
        <v>5.7081054178286558E-2</v>
      </c>
      <c r="CO146" s="2">
        <v>5.7081054178286558E-2</v>
      </c>
      <c r="CP146" s="2">
        <v>5.7081054178286558E-2</v>
      </c>
      <c r="CQ146" s="2">
        <v>5.7081054178286558E-2</v>
      </c>
      <c r="CR146" s="2">
        <v>5.7081054178286558E-2</v>
      </c>
      <c r="CS146" s="2">
        <v>5.7081054178286558E-2</v>
      </c>
      <c r="CT146" s="2">
        <v>5.7081054178286558E-2</v>
      </c>
      <c r="CU146" s="2">
        <v>5.7081054178286558E-2</v>
      </c>
      <c r="CV146" s="2">
        <v>5.7081054178286558E-2</v>
      </c>
      <c r="CW146" s="2">
        <v>5.7081054178286558E-2</v>
      </c>
      <c r="CX146" s="2">
        <v>5.7081054178286558E-2</v>
      </c>
      <c r="CY146" s="2">
        <v>5.7081054178286558E-2</v>
      </c>
      <c r="CZ146" s="2">
        <v>5.7081054178286558E-2</v>
      </c>
      <c r="DA146" s="2">
        <v>5.7081054178286558E-2</v>
      </c>
      <c r="DB146" s="2">
        <v>5.7081054178286558E-2</v>
      </c>
      <c r="DC146" s="2">
        <v>5.7081054178286558E-2</v>
      </c>
      <c r="DD146" s="2">
        <v>5.7081054178286558E-2</v>
      </c>
      <c r="DE146" s="2">
        <v>5.7081054178286558E-2</v>
      </c>
      <c r="DF146" s="2">
        <v>5.7081054178286558E-2</v>
      </c>
      <c r="DG146" s="2">
        <v>5.7081054178286558E-2</v>
      </c>
      <c r="DH146" s="2">
        <v>5.7081054178286558E-2</v>
      </c>
    </row>
    <row r="147" spans="1:112" x14ac:dyDescent="0.2">
      <c r="A147" s="169" t="s">
        <v>114</v>
      </c>
      <c r="B147" s="3" t="s">
        <v>197</v>
      </c>
      <c r="C147" s="2">
        <v>76.284555999999995</v>
      </c>
      <c r="D147" s="2">
        <v>-24.122858999999998</v>
      </c>
      <c r="E147" s="174">
        <v>22305.774000000001</v>
      </c>
      <c r="F147" s="2">
        <v>61.474600000000002</v>
      </c>
      <c r="H147" s="144">
        <f t="shared" si="2"/>
        <v>0.17222499999999999</v>
      </c>
      <c r="I147" s="174" t="s">
        <v>334</v>
      </c>
      <c r="J147" s="174" t="s">
        <v>275</v>
      </c>
      <c r="K147" s="190">
        <v>1.6635</v>
      </c>
      <c r="L147" s="235">
        <v>0.41499999999999998</v>
      </c>
      <c r="M147" s="189">
        <v>7.6287264317842648E-2</v>
      </c>
      <c r="N147" s="17">
        <v>1.0003333333333333</v>
      </c>
      <c r="O147" s="7"/>
      <c r="P147" s="2">
        <v>0.11269214399999999</v>
      </c>
      <c r="Q147" s="2">
        <v>0.11269214399999999</v>
      </c>
      <c r="R147" s="2">
        <v>0.11269214399999999</v>
      </c>
      <c r="S147" s="2">
        <v>0.11269214399999999</v>
      </c>
      <c r="T147" s="2">
        <v>0.11269214399999999</v>
      </c>
      <c r="U147" s="2">
        <v>0.11269214399999999</v>
      </c>
      <c r="V147" s="2">
        <v>0.12041078399999999</v>
      </c>
      <c r="W147" s="2">
        <v>0.126585696</v>
      </c>
      <c r="X147" s="2">
        <v>0.132760608</v>
      </c>
      <c r="Y147" s="2">
        <v>0.13968409499999998</v>
      </c>
      <c r="Z147" s="2">
        <v>0.148234485</v>
      </c>
      <c r="AA147" s="2">
        <v>0.155134683</v>
      </c>
      <c r="AB147" s="2">
        <v>0.16225945349999998</v>
      </c>
      <c r="AC147" s="2">
        <v>0.27555544799999993</v>
      </c>
      <c r="AD147" s="2">
        <v>0.23561148599999995</v>
      </c>
      <c r="AE147" s="2">
        <v>0.323257974</v>
      </c>
      <c r="AF147" s="2">
        <v>0.32620902299999999</v>
      </c>
      <c r="AG147" s="2">
        <v>0.45227238000000003</v>
      </c>
      <c r="AH147" s="2">
        <v>0.53253292799999996</v>
      </c>
      <c r="AI147" s="2">
        <v>0.84695272649999997</v>
      </c>
      <c r="AJ147" s="2">
        <v>1.3843380839999999</v>
      </c>
      <c r="AK147" s="2">
        <v>2.4373602000000001</v>
      </c>
      <c r="AL147" s="2">
        <v>1.6551825</v>
      </c>
      <c r="AM147" s="2">
        <v>1.5304200000000001</v>
      </c>
      <c r="AN147" s="2">
        <v>0.4095952874999999</v>
      </c>
      <c r="AO147" s="2">
        <v>0.22345795500000001</v>
      </c>
      <c r="AP147" s="2">
        <v>0.17711284499999999</v>
      </c>
      <c r="AQ147" s="2">
        <v>0.2593512945</v>
      </c>
      <c r="AR147" s="2">
        <v>0.19248691200000001</v>
      </c>
      <c r="AS147" s="2">
        <v>0.124835694</v>
      </c>
      <c r="AT147" s="2">
        <v>0.115021044</v>
      </c>
      <c r="AU147" s="2">
        <v>0.10340316000000001</v>
      </c>
      <c r="AV147" s="2">
        <v>9.3332330999999991E-2</v>
      </c>
      <c r="AW147" s="2">
        <v>8.3281463999999999E-2</v>
      </c>
      <c r="AX147" s="2">
        <v>7.2591812999999991E-2</v>
      </c>
      <c r="AY147" s="2">
        <v>8.1624617999999996E-2</v>
      </c>
      <c r="AZ147" s="2">
        <v>7.2661680000000006E-2</v>
      </c>
      <c r="BA147" s="2">
        <v>6.3149786999999999E-2</v>
      </c>
      <c r="BB147" s="2">
        <v>8.2722528000000004E-2</v>
      </c>
      <c r="BC147" s="2">
        <v>0.10654052099999999</v>
      </c>
      <c r="BD147" s="2">
        <v>0.12825585</v>
      </c>
      <c r="BE147" s="2">
        <v>0.151308633</v>
      </c>
      <c r="BF147" s="2">
        <v>0.10827388799999998</v>
      </c>
      <c r="BG147" s="2">
        <v>0.10427150699999999</v>
      </c>
      <c r="BH147" s="2">
        <v>8.534753099999999E-2</v>
      </c>
      <c r="BI147" s="2">
        <v>8.5602046499999987E-2</v>
      </c>
      <c r="BJ147" s="2">
        <v>8.22451035E-2</v>
      </c>
      <c r="BN147" s="2">
        <v>0.45555873959201471</v>
      </c>
      <c r="BO147" s="2">
        <v>0.36293514734606591</v>
      </c>
      <c r="BP147" s="2">
        <v>0.2733990711296117</v>
      </c>
      <c r="BQ147" s="2">
        <v>0.190038043484725</v>
      </c>
      <c r="BR147" s="2">
        <v>0.11285240462853888</v>
      </c>
      <c r="BS147" s="2">
        <v>6.345533233916921E-2</v>
      </c>
      <c r="BT147" s="2">
        <v>8.234956373688522E-2</v>
      </c>
      <c r="BU147" s="2">
        <v>0.1178418834720496</v>
      </c>
      <c r="BV147" s="2">
        <v>0.15642217467006148</v>
      </c>
      <c r="BW147" s="2">
        <v>0.15880461982866043</v>
      </c>
      <c r="BX147" s="2">
        <v>0.12414263042653351</v>
      </c>
      <c r="BY147" s="2">
        <v>9.1754068441850273E-2</v>
      </c>
      <c r="BZ147" s="2">
        <v>9.0653692960360494E-2</v>
      </c>
      <c r="CA147" s="2">
        <v>0.1665274172269543</v>
      </c>
      <c r="CB147" s="2">
        <v>0.13007412026356299</v>
      </c>
      <c r="CC147" s="2">
        <v>0.18899163399575719</v>
      </c>
      <c r="CD147" s="2">
        <v>0.19821001887188316</v>
      </c>
      <c r="CE147" s="2">
        <v>0.27692446831408224</v>
      </c>
      <c r="CF147" s="2">
        <v>0.31553827756889063</v>
      </c>
      <c r="CG147" s="2">
        <v>0.46300071667709858</v>
      </c>
      <c r="CH147" s="2">
        <v>0.59431724494721727</v>
      </c>
      <c r="CI147" s="2">
        <v>1.0442643489437156</v>
      </c>
      <c r="CJ147" s="2">
        <v>0.66214651202106833</v>
      </c>
      <c r="CK147" s="2">
        <v>0.5975359466075848</v>
      </c>
      <c r="CL147" s="2">
        <v>0.24034464682782161</v>
      </c>
      <c r="CM147" s="2">
        <v>0.1360658998568007</v>
      </c>
      <c r="CN147" s="2">
        <v>0.11477012333662531</v>
      </c>
      <c r="CO147" s="2">
        <v>0.15924702579706765</v>
      </c>
      <c r="CP147" s="2">
        <v>0.15164552712843329</v>
      </c>
      <c r="CQ147" s="2">
        <v>6.1742976103089202E-2</v>
      </c>
      <c r="CR147" s="2">
        <v>8.1744134564921953E-2</v>
      </c>
      <c r="CS147" s="2">
        <v>0.11870608275622385</v>
      </c>
      <c r="CT147" s="2">
        <v>0.11647798318041724</v>
      </c>
      <c r="CU147" s="2">
        <v>7.4439446070072635E-2</v>
      </c>
      <c r="CV147" s="2">
        <v>4.5657203519701525E-2</v>
      </c>
      <c r="CW147" s="2">
        <v>5.1503831138854012E-2</v>
      </c>
      <c r="CX147" s="2">
        <v>4.2241295630564571E-2</v>
      </c>
      <c r="CY147" s="2">
        <v>3.7849424879128971E-2</v>
      </c>
      <c r="CZ147" s="2">
        <v>4.6366862591953342E-2</v>
      </c>
      <c r="DA147" s="2">
        <v>7.6255700557900541E-2</v>
      </c>
      <c r="DB147" s="2">
        <v>8.140045543122254E-2</v>
      </c>
      <c r="DC147" s="2">
        <v>9.0228843832436678E-2</v>
      </c>
      <c r="DD147" s="2">
        <v>6.5763721889009016E-2</v>
      </c>
      <c r="DE147" s="2">
        <v>6.2859801899042111E-2</v>
      </c>
      <c r="DF147" s="2">
        <v>5.1289616638890381E-2</v>
      </c>
      <c r="DG147" s="2">
        <v>4.8085885712882366E-2</v>
      </c>
      <c r="DH147" s="2">
        <v>5.2288285403557372E-2</v>
      </c>
    </row>
    <row r="148" spans="1:112" x14ac:dyDescent="0.2">
      <c r="A148" s="169" t="s">
        <v>113</v>
      </c>
      <c r="B148" s="3" t="s">
        <v>197</v>
      </c>
      <c r="C148" s="2">
        <v>75.464198999999994</v>
      </c>
      <c r="D148" s="2">
        <v>-23.122845999999999</v>
      </c>
      <c r="E148" s="174">
        <v>10164.74</v>
      </c>
      <c r="F148" s="2">
        <v>20.210799999999999</v>
      </c>
      <c r="H148" s="144">
        <f t="shared" si="2"/>
        <v>1.2588839999999999E-2</v>
      </c>
      <c r="I148" s="174" t="s">
        <v>334</v>
      </c>
      <c r="J148" s="174" t="s">
        <v>272</v>
      </c>
      <c r="K148" s="190">
        <v>0.374</v>
      </c>
      <c r="L148" s="235">
        <v>0.11219999999999999</v>
      </c>
      <c r="M148" s="189">
        <v>5.1060247432078848E-2</v>
      </c>
      <c r="N148" s="17">
        <v>0.34933333333333333</v>
      </c>
      <c r="O148" s="7"/>
      <c r="P148" s="2">
        <v>0.374</v>
      </c>
      <c r="Q148" s="2">
        <v>0.374</v>
      </c>
      <c r="R148" s="2">
        <v>0.374</v>
      </c>
      <c r="S148" s="2">
        <v>0.374</v>
      </c>
      <c r="T148" s="2">
        <v>0.374</v>
      </c>
      <c r="U148" s="2">
        <v>0.374</v>
      </c>
      <c r="V148" s="2">
        <v>0.374</v>
      </c>
      <c r="W148" s="2">
        <v>0.374</v>
      </c>
      <c r="X148" s="2">
        <v>0.374</v>
      </c>
      <c r="Y148" s="2">
        <v>0.374</v>
      </c>
      <c r="Z148" s="2">
        <v>0.374</v>
      </c>
      <c r="AA148" s="2">
        <v>0.374</v>
      </c>
      <c r="AB148" s="2">
        <v>0.374</v>
      </c>
      <c r="AC148" s="2">
        <v>0.374</v>
      </c>
      <c r="AD148" s="2">
        <v>0.374</v>
      </c>
      <c r="AE148" s="2">
        <v>0.374</v>
      </c>
      <c r="AF148" s="2">
        <v>0.374</v>
      </c>
      <c r="AG148" s="2">
        <v>0.374</v>
      </c>
      <c r="AH148" s="2">
        <v>0.374</v>
      </c>
      <c r="AI148" s="2">
        <v>0.374</v>
      </c>
      <c r="AJ148" s="2">
        <v>0.374</v>
      </c>
      <c r="AK148" s="2">
        <v>0.374</v>
      </c>
      <c r="AL148" s="2">
        <v>0.374</v>
      </c>
      <c r="AM148" s="2">
        <v>0.374</v>
      </c>
      <c r="AN148" s="2">
        <v>0.374</v>
      </c>
      <c r="AO148" s="2">
        <v>0.374</v>
      </c>
      <c r="AP148" s="2">
        <v>0.374</v>
      </c>
      <c r="AQ148" s="2">
        <v>0.374</v>
      </c>
      <c r="AR148" s="2">
        <v>0.374</v>
      </c>
      <c r="AS148" s="2">
        <v>0.374</v>
      </c>
      <c r="AT148" s="2">
        <v>0.374</v>
      </c>
      <c r="AU148" s="2">
        <v>0.374</v>
      </c>
      <c r="AV148" s="2">
        <v>0.374</v>
      </c>
      <c r="AW148" s="2">
        <v>0.374</v>
      </c>
      <c r="AX148" s="2">
        <v>0.374</v>
      </c>
      <c r="AY148" s="2">
        <v>0.374</v>
      </c>
      <c r="AZ148" s="2">
        <v>0.374</v>
      </c>
      <c r="BA148" s="2">
        <v>0.374</v>
      </c>
      <c r="BB148" s="2">
        <v>0.374</v>
      </c>
      <c r="BC148" s="2">
        <v>0.374</v>
      </c>
      <c r="BD148" s="2">
        <v>0.374</v>
      </c>
      <c r="BE148" s="2">
        <v>0.374</v>
      </c>
      <c r="BF148" s="2">
        <v>0.374</v>
      </c>
      <c r="BG148" s="2">
        <v>0.374</v>
      </c>
      <c r="BH148" s="2">
        <v>0.374</v>
      </c>
      <c r="BI148" s="2">
        <v>0.374</v>
      </c>
      <c r="BJ148" s="2">
        <v>0.374</v>
      </c>
      <c r="BN148" s="2">
        <v>0.16046961598853512</v>
      </c>
      <c r="BO148" s="2">
        <v>0.16046961598853512</v>
      </c>
      <c r="BP148" s="2">
        <v>0.16046961598853512</v>
      </c>
      <c r="BQ148" s="2">
        <v>0.16046961598853512</v>
      </c>
      <c r="BR148" s="2">
        <v>0.16046961598853512</v>
      </c>
      <c r="BS148" s="2">
        <v>0.16046961598853512</v>
      </c>
      <c r="BT148" s="2">
        <v>0.16046961598853512</v>
      </c>
      <c r="BU148" s="2">
        <v>0.16046961598853512</v>
      </c>
      <c r="BV148" s="2">
        <v>0.16046961598853512</v>
      </c>
      <c r="BW148" s="2">
        <v>0.16046961598853512</v>
      </c>
      <c r="BX148" s="2">
        <v>0.16046961598853512</v>
      </c>
      <c r="BY148" s="2">
        <v>0.16046961598853512</v>
      </c>
      <c r="BZ148" s="2">
        <v>0.16046961598853512</v>
      </c>
      <c r="CA148" s="2">
        <v>0.16046961598853512</v>
      </c>
      <c r="CB148" s="2">
        <v>0.16046961598853512</v>
      </c>
      <c r="CC148" s="2">
        <v>0.16046961598853512</v>
      </c>
      <c r="CD148" s="2">
        <v>0.16046961598853512</v>
      </c>
      <c r="CE148" s="2">
        <v>0.16046961598853512</v>
      </c>
      <c r="CF148" s="2">
        <v>0.16046961598853512</v>
      </c>
      <c r="CG148" s="2">
        <v>0.16046961598853512</v>
      </c>
      <c r="CH148" s="2">
        <v>0.16046961598853512</v>
      </c>
      <c r="CI148" s="2">
        <v>0.16046961598853512</v>
      </c>
      <c r="CJ148" s="2">
        <v>0.16046961598853512</v>
      </c>
      <c r="CK148" s="2">
        <v>0.16046961598853512</v>
      </c>
      <c r="CL148" s="2">
        <v>0.16046961598853512</v>
      </c>
      <c r="CM148" s="2">
        <v>0.16046961598853512</v>
      </c>
      <c r="CN148" s="2">
        <v>0.16046961598853512</v>
      </c>
      <c r="CO148" s="2">
        <v>0.16046961598853512</v>
      </c>
      <c r="CP148" s="2">
        <v>0.16046961598853512</v>
      </c>
      <c r="CQ148" s="2">
        <v>0.16046961598853512</v>
      </c>
      <c r="CR148" s="2">
        <v>0.16046961598853512</v>
      </c>
      <c r="CS148" s="2">
        <v>0.16046961598853512</v>
      </c>
      <c r="CT148" s="2">
        <v>0.16046961598853512</v>
      </c>
      <c r="CU148" s="2">
        <v>0.16046961598853512</v>
      </c>
      <c r="CV148" s="2">
        <v>0.16046961598853512</v>
      </c>
      <c r="CW148" s="2">
        <v>0.16046961598853512</v>
      </c>
      <c r="CX148" s="2">
        <v>0.16046961598853512</v>
      </c>
      <c r="CY148" s="2">
        <v>0.16046961598853512</v>
      </c>
      <c r="CZ148" s="2">
        <v>0.16046961598853512</v>
      </c>
      <c r="DA148" s="2">
        <v>0.16046961598853512</v>
      </c>
      <c r="DB148" s="2">
        <v>0.16046961598853512</v>
      </c>
      <c r="DC148" s="2">
        <v>0.16046961598853512</v>
      </c>
      <c r="DD148" s="2">
        <v>0.16046961598853512</v>
      </c>
      <c r="DE148" s="2">
        <v>0.16046961598853512</v>
      </c>
      <c r="DF148" s="2">
        <v>0.16046961598853512</v>
      </c>
      <c r="DG148" s="2">
        <v>0.16046961598853512</v>
      </c>
      <c r="DH148" s="2">
        <v>0.16046961598853512</v>
      </c>
    </row>
    <row r="149" spans="1:112" x14ac:dyDescent="0.2">
      <c r="A149" s="169" t="s">
        <v>70</v>
      </c>
      <c r="B149" s="3" t="s">
        <v>197</v>
      </c>
      <c r="C149" s="2">
        <v>74.445074000000005</v>
      </c>
      <c r="D149" s="2">
        <v>-23.901675000000001</v>
      </c>
      <c r="E149" s="174">
        <v>10493.422</v>
      </c>
      <c r="F149" s="2">
        <v>22.544599999999999</v>
      </c>
      <c r="H149" s="144">
        <f t="shared" si="2"/>
        <v>9.0000000000000002E-6</v>
      </c>
      <c r="I149" s="174" t="s">
        <v>334</v>
      </c>
      <c r="J149" s="174" t="s">
        <v>272</v>
      </c>
      <c r="K149" s="190">
        <v>0.01</v>
      </c>
      <c r="L149" s="235">
        <v>3.0000000000000001E-3</v>
      </c>
      <c r="M149" s="189">
        <v>7.1536092210225916E-2</v>
      </c>
      <c r="N149" s="17">
        <v>-0.39633333333333359</v>
      </c>
      <c r="O149" s="7"/>
      <c r="P149" s="2">
        <v>0.01</v>
      </c>
      <c r="Q149" s="2">
        <v>0.01</v>
      </c>
      <c r="R149" s="2">
        <v>0.01</v>
      </c>
      <c r="S149" s="2">
        <v>0.01</v>
      </c>
      <c r="T149" s="2">
        <v>0.01</v>
      </c>
      <c r="U149" s="2">
        <v>0.01</v>
      </c>
      <c r="V149" s="2">
        <v>0.01</v>
      </c>
      <c r="W149" s="2">
        <v>0.01</v>
      </c>
      <c r="X149" s="2">
        <v>0.01</v>
      </c>
      <c r="Y149" s="2">
        <v>0.01</v>
      </c>
      <c r="Z149" s="2">
        <v>0.01</v>
      </c>
      <c r="AA149" s="2">
        <v>0.01</v>
      </c>
      <c r="AB149" s="2">
        <v>0.01</v>
      </c>
      <c r="AC149" s="2">
        <v>0.01</v>
      </c>
      <c r="AD149" s="2">
        <v>0.01</v>
      </c>
      <c r="AE149" s="2">
        <v>0.01</v>
      </c>
      <c r="AF149" s="2">
        <v>0.01</v>
      </c>
      <c r="AG149" s="2">
        <v>0.01</v>
      </c>
      <c r="AH149" s="2">
        <v>0.01</v>
      </c>
      <c r="AI149" s="2">
        <v>0.01</v>
      </c>
      <c r="AJ149" s="2">
        <v>0.01</v>
      </c>
      <c r="AK149" s="2">
        <v>0.01</v>
      </c>
      <c r="AL149" s="2">
        <v>0.01</v>
      </c>
      <c r="AM149" s="2">
        <v>0.01</v>
      </c>
      <c r="AN149" s="2">
        <v>0.01</v>
      </c>
      <c r="AO149" s="2">
        <v>0.01</v>
      </c>
      <c r="AP149" s="2">
        <v>0.01</v>
      </c>
      <c r="AQ149" s="2">
        <v>0.01</v>
      </c>
      <c r="AR149" s="2">
        <v>0.01</v>
      </c>
      <c r="AS149" s="2">
        <v>0.01</v>
      </c>
      <c r="AT149" s="2">
        <v>0.01</v>
      </c>
      <c r="AU149" s="2">
        <v>0.01</v>
      </c>
      <c r="AV149" s="2">
        <v>0.01</v>
      </c>
      <c r="AW149" s="2">
        <v>0.01</v>
      </c>
      <c r="AX149" s="2">
        <v>0.01</v>
      </c>
      <c r="AY149" s="2">
        <v>0.01</v>
      </c>
      <c r="AZ149" s="2">
        <v>0.01</v>
      </c>
      <c r="BA149" s="2">
        <v>0.01</v>
      </c>
      <c r="BB149" s="2">
        <v>0.01</v>
      </c>
      <c r="BC149" s="2">
        <v>0.01</v>
      </c>
      <c r="BD149" s="2">
        <v>0.01</v>
      </c>
      <c r="BE149" s="2">
        <v>0.01</v>
      </c>
      <c r="BF149" s="2">
        <v>0.01</v>
      </c>
      <c r="BG149" s="2">
        <v>0.01</v>
      </c>
      <c r="BH149" s="2">
        <v>0.01</v>
      </c>
      <c r="BI149" s="2">
        <v>0.01</v>
      </c>
      <c r="BJ149" s="2">
        <v>0.01</v>
      </c>
      <c r="BN149" s="2">
        <v>3.801804610511296E-2</v>
      </c>
      <c r="BO149" s="2">
        <v>3.801804610511296E-2</v>
      </c>
      <c r="BP149" s="2">
        <v>3.801804610511296E-2</v>
      </c>
      <c r="BQ149" s="2">
        <v>3.801804610511296E-2</v>
      </c>
      <c r="BR149" s="2">
        <v>3.801804610511296E-2</v>
      </c>
      <c r="BS149" s="2">
        <v>3.801804610511296E-2</v>
      </c>
      <c r="BT149" s="2">
        <v>3.801804610511296E-2</v>
      </c>
      <c r="BU149" s="2">
        <v>3.801804610511296E-2</v>
      </c>
      <c r="BV149" s="2">
        <v>3.801804610511296E-2</v>
      </c>
      <c r="BW149" s="2">
        <v>3.801804610511296E-2</v>
      </c>
      <c r="BX149" s="2">
        <v>3.801804610511296E-2</v>
      </c>
      <c r="BY149" s="2">
        <v>3.801804610511296E-2</v>
      </c>
      <c r="BZ149" s="2">
        <v>3.801804610511296E-2</v>
      </c>
      <c r="CA149" s="2">
        <v>3.801804610511296E-2</v>
      </c>
      <c r="CB149" s="2">
        <v>3.801804610511296E-2</v>
      </c>
      <c r="CC149" s="2">
        <v>3.801804610511296E-2</v>
      </c>
      <c r="CD149" s="2">
        <v>3.801804610511296E-2</v>
      </c>
      <c r="CE149" s="2">
        <v>3.801804610511296E-2</v>
      </c>
      <c r="CF149" s="2">
        <v>3.801804610511296E-2</v>
      </c>
      <c r="CG149" s="2">
        <v>3.801804610511296E-2</v>
      </c>
      <c r="CH149" s="2">
        <v>3.801804610511296E-2</v>
      </c>
      <c r="CI149" s="2">
        <v>3.801804610511296E-2</v>
      </c>
      <c r="CJ149" s="2">
        <v>3.801804610511296E-2</v>
      </c>
      <c r="CK149" s="2">
        <v>3.801804610511296E-2</v>
      </c>
      <c r="CL149" s="2">
        <v>3.801804610511296E-2</v>
      </c>
      <c r="CM149" s="2">
        <v>3.801804610511296E-2</v>
      </c>
      <c r="CN149" s="2">
        <v>3.801804610511296E-2</v>
      </c>
      <c r="CO149" s="2">
        <v>3.801804610511296E-2</v>
      </c>
      <c r="CP149" s="2">
        <v>3.801804610511296E-2</v>
      </c>
      <c r="CQ149" s="2">
        <v>3.801804610511296E-2</v>
      </c>
      <c r="CR149" s="2">
        <v>3.801804610511296E-2</v>
      </c>
      <c r="CS149" s="2">
        <v>3.801804610511296E-2</v>
      </c>
      <c r="CT149" s="2">
        <v>3.801804610511296E-2</v>
      </c>
      <c r="CU149" s="2">
        <v>3.801804610511296E-2</v>
      </c>
      <c r="CV149" s="2">
        <v>3.801804610511296E-2</v>
      </c>
      <c r="CW149" s="2">
        <v>3.801804610511296E-2</v>
      </c>
      <c r="CX149" s="2">
        <v>3.801804610511296E-2</v>
      </c>
      <c r="CY149" s="2">
        <v>3.801804610511296E-2</v>
      </c>
      <c r="CZ149" s="2">
        <v>3.801804610511296E-2</v>
      </c>
      <c r="DA149" s="2">
        <v>3.801804610511296E-2</v>
      </c>
      <c r="DB149" s="2">
        <v>3.801804610511296E-2</v>
      </c>
      <c r="DC149" s="2">
        <v>3.801804610511296E-2</v>
      </c>
      <c r="DD149" s="2">
        <v>3.801804610511296E-2</v>
      </c>
      <c r="DE149" s="2">
        <v>3.801804610511296E-2</v>
      </c>
      <c r="DF149" s="2">
        <v>3.801804610511296E-2</v>
      </c>
      <c r="DG149" s="2">
        <v>3.801804610511296E-2</v>
      </c>
      <c r="DH149" s="2">
        <v>3.801804610511296E-2</v>
      </c>
    </row>
    <row r="150" spans="1:112" x14ac:dyDescent="0.2">
      <c r="A150" s="169" t="s">
        <v>122</v>
      </c>
      <c r="B150" s="3" t="s">
        <v>197</v>
      </c>
      <c r="C150" s="2">
        <v>74.437442000000004</v>
      </c>
      <c r="D150" s="2">
        <v>-25.774187000000001</v>
      </c>
      <c r="E150" s="174">
        <v>24716.989000000001</v>
      </c>
      <c r="F150" s="2">
        <v>103.023</v>
      </c>
      <c r="H150" s="144">
        <f t="shared" si="2"/>
        <v>0.16604810010000001</v>
      </c>
      <c r="I150" s="174" t="s">
        <v>334</v>
      </c>
      <c r="J150" s="174" t="s">
        <v>272</v>
      </c>
      <c r="K150" s="190">
        <v>1.3583000000000001</v>
      </c>
      <c r="L150" s="235">
        <v>0.40749000000000002</v>
      </c>
      <c r="M150" s="189">
        <v>0.10767749339666229</v>
      </c>
      <c r="N150" s="17">
        <v>1.2403333333333331</v>
      </c>
      <c r="O150" s="7"/>
      <c r="P150" s="2">
        <v>1.6503345000000003</v>
      </c>
      <c r="Q150" s="2">
        <v>1.6503345000000003</v>
      </c>
      <c r="R150" s="2">
        <v>1.6503345000000003</v>
      </c>
      <c r="S150" s="2">
        <v>1.6503345000000003</v>
      </c>
      <c r="T150" s="2">
        <v>1.6503345000000003</v>
      </c>
      <c r="U150" s="2">
        <v>1.6503345000000003</v>
      </c>
      <c r="V150" s="2">
        <v>1.6503345000000003</v>
      </c>
      <c r="W150" s="2">
        <v>1.6503345000000003</v>
      </c>
      <c r="X150" s="2">
        <v>1.6503345000000003</v>
      </c>
      <c r="Y150" s="2">
        <v>1.6503345000000003</v>
      </c>
      <c r="Z150" s="2">
        <v>1.6503345000000003</v>
      </c>
      <c r="AA150" s="2">
        <v>1.6503345000000003</v>
      </c>
      <c r="AB150" s="2">
        <v>1.6503345000000003</v>
      </c>
      <c r="AC150" s="2">
        <v>1.6503345000000003</v>
      </c>
      <c r="AD150" s="2">
        <v>1.3583000000000001</v>
      </c>
      <c r="AE150" s="2">
        <v>1.3732412999999999</v>
      </c>
      <c r="AF150" s="2">
        <v>1.0282331</v>
      </c>
      <c r="AG150" s="2">
        <v>1.1953040000000001</v>
      </c>
      <c r="AH150" s="2">
        <v>1.0268748000000001</v>
      </c>
      <c r="AI150" s="2">
        <v>0.94266019999999995</v>
      </c>
      <c r="AJ150" s="2">
        <v>0.8570873</v>
      </c>
      <c r="AK150" s="2">
        <v>0.91685250000000007</v>
      </c>
      <c r="AL150" s="2">
        <v>0.97797599999999996</v>
      </c>
      <c r="AM150" s="2">
        <v>1.0377412000000001</v>
      </c>
      <c r="AN150" s="2">
        <v>1.1178809000000001</v>
      </c>
      <c r="AO150" s="2">
        <v>0.9929173</v>
      </c>
      <c r="AP150" s="2">
        <v>0.95895980000000003</v>
      </c>
      <c r="AQ150" s="2">
        <v>0.92364400000000013</v>
      </c>
      <c r="AR150" s="2">
        <v>0.88968650000000005</v>
      </c>
      <c r="AS150" s="2">
        <v>0.85437070000000004</v>
      </c>
      <c r="AT150" s="2">
        <v>0.87338690000000008</v>
      </c>
      <c r="AU150" s="2">
        <v>0.89104480000000008</v>
      </c>
      <c r="AV150" s="2">
        <v>0.90870270000000009</v>
      </c>
      <c r="AW150" s="2">
        <v>0.92636060000000009</v>
      </c>
      <c r="AX150" s="2">
        <v>0.94401849999999998</v>
      </c>
      <c r="AY150" s="2">
        <v>0.99020070000000004</v>
      </c>
      <c r="AZ150" s="2">
        <v>1.0431744000000001</v>
      </c>
      <c r="BA150" s="2">
        <v>1.0975064000000001</v>
      </c>
      <c r="BB150" s="2">
        <v>0.95080999999999993</v>
      </c>
      <c r="BC150" s="2">
        <v>0.8788201000000001</v>
      </c>
      <c r="BD150" s="2">
        <v>0.80818849999999998</v>
      </c>
      <c r="BE150" s="2">
        <v>0.73619860000000004</v>
      </c>
      <c r="BF150" s="2">
        <v>1.276802</v>
      </c>
      <c r="BG150" s="2">
        <v>1.0377412000000001</v>
      </c>
      <c r="BH150" s="2">
        <v>1.0703404000000001</v>
      </c>
      <c r="BI150" s="2">
        <v>1.032308</v>
      </c>
      <c r="BJ150" s="2">
        <v>1.3936158000000001</v>
      </c>
      <c r="BN150" s="2">
        <v>1.6135781411922576</v>
      </c>
      <c r="BO150" s="2">
        <v>1.4967167250134881</v>
      </c>
      <c r="BP150" s="2">
        <v>1.3844331875597675</v>
      </c>
      <c r="BQ150" s="2">
        <v>1.2794849295253927</v>
      </c>
      <c r="BR150" s="2">
        <v>1.180697786947672</v>
      </c>
      <c r="BS150" s="2">
        <v>1.0882728605994563</v>
      </c>
      <c r="BT150" s="2">
        <v>1.0024814309119121</v>
      </c>
      <c r="BU150" s="2">
        <v>0.92369179627681652</v>
      </c>
      <c r="BV150" s="2">
        <v>0.85240352120388763</v>
      </c>
      <c r="BW150" s="2">
        <v>0.79146374485964333</v>
      </c>
      <c r="BX150" s="2">
        <v>0.74014404663079092</v>
      </c>
      <c r="BY150" s="2">
        <v>0.70146650008874145</v>
      </c>
      <c r="BZ150" s="2">
        <v>0.67811792691137451</v>
      </c>
      <c r="CA150" s="2">
        <v>0.67052075260606814</v>
      </c>
      <c r="CB150" s="2">
        <v>0.57263220574850515</v>
      </c>
      <c r="CC150" s="2">
        <v>0.58474557224481538</v>
      </c>
      <c r="CD150" s="2">
        <v>0.43599358545307476</v>
      </c>
      <c r="CE150" s="2">
        <v>0.50115110113625561</v>
      </c>
      <c r="CF150" s="2">
        <v>0.4473635660731643</v>
      </c>
      <c r="CG150" s="2">
        <v>0.42224240956377324</v>
      </c>
      <c r="CH150" s="2">
        <v>0.40912600831981849</v>
      </c>
      <c r="CI150" s="2">
        <v>0.43035395926312348</v>
      </c>
      <c r="CJ150" s="2">
        <v>0.45006728572525012</v>
      </c>
      <c r="CK150" s="2">
        <v>0.43327796748105163</v>
      </c>
      <c r="CL150" s="2">
        <v>0.46684373684393299</v>
      </c>
      <c r="CM150" s="2">
        <v>0.4195337106356708</v>
      </c>
      <c r="CN150" s="2">
        <v>0.41059391674463563</v>
      </c>
      <c r="CO150" s="2">
        <v>0.40808436005188142</v>
      </c>
      <c r="CP150" s="2">
        <v>0.38718511816696055</v>
      </c>
      <c r="CQ150" s="2">
        <v>0.36694614616168397</v>
      </c>
      <c r="CR150" s="2">
        <v>0.37704276530165248</v>
      </c>
      <c r="CS150" s="2">
        <v>0.39239641188015395</v>
      </c>
      <c r="CT150" s="2">
        <v>0.3982917341931359</v>
      </c>
      <c r="CU150" s="2">
        <v>0.39501804223644721</v>
      </c>
      <c r="CV150" s="2">
        <v>0.40016430677168313</v>
      </c>
      <c r="CW150" s="2">
        <v>0.41947368943938618</v>
      </c>
      <c r="CX150" s="2">
        <v>0.44198305836063528</v>
      </c>
      <c r="CY150" s="2">
        <v>0.462356477087559</v>
      </c>
      <c r="CZ150" s="2">
        <v>0.39736258270018521</v>
      </c>
      <c r="DA150" s="2">
        <v>0.37615061593656246</v>
      </c>
      <c r="DB150" s="2">
        <v>0.35229228182768169</v>
      </c>
      <c r="DC150" s="2">
        <v>0.3001270025706545</v>
      </c>
      <c r="DD150" s="2">
        <v>0.52461195919119163</v>
      </c>
      <c r="DE150" s="2">
        <v>0.42002148381770688</v>
      </c>
      <c r="DF150" s="2">
        <v>0.43302695245431655</v>
      </c>
      <c r="DG150" s="2">
        <v>0.41833792967438416</v>
      </c>
      <c r="DH150" s="2">
        <v>0.56073023881077799</v>
      </c>
    </row>
    <row r="151" spans="1:112" x14ac:dyDescent="0.2">
      <c r="A151" s="169" t="s">
        <v>121</v>
      </c>
      <c r="B151" s="3" t="s">
        <v>197</v>
      </c>
      <c r="C151" s="2">
        <v>73.927235999999994</v>
      </c>
      <c r="D151" s="2">
        <v>-27.323785999999998</v>
      </c>
      <c r="E151" s="174">
        <v>9307.4699000000001</v>
      </c>
      <c r="F151" s="2">
        <v>19.620799999999999</v>
      </c>
      <c r="H151" s="144">
        <f t="shared" si="2"/>
        <v>4.1249609999999999E-2</v>
      </c>
      <c r="I151" s="174" t="s">
        <v>334</v>
      </c>
      <c r="J151" s="174" t="s">
        <v>272</v>
      </c>
      <c r="K151" s="190">
        <v>0.67700000000000005</v>
      </c>
      <c r="L151" s="235">
        <v>0.2031</v>
      </c>
      <c r="M151" s="189">
        <v>3.2026939553633151E-2</v>
      </c>
      <c r="N151" s="17">
        <v>0.67700000000000005</v>
      </c>
      <c r="O151" s="7"/>
      <c r="P151" s="2">
        <v>0.67700000000000005</v>
      </c>
      <c r="Q151" s="2">
        <v>0.67700000000000005</v>
      </c>
      <c r="R151" s="2">
        <v>0.67700000000000005</v>
      </c>
      <c r="S151" s="2">
        <v>0.67700000000000005</v>
      </c>
      <c r="T151" s="2">
        <v>0.67700000000000005</v>
      </c>
      <c r="U151" s="2">
        <v>0.67700000000000005</v>
      </c>
      <c r="V151" s="2">
        <v>0.67700000000000005</v>
      </c>
      <c r="W151" s="2">
        <v>0.67700000000000005</v>
      </c>
      <c r="X151" s="2">
        <v>0.67700000000000005</v>
      </c>
      <c r="Y151" s="2">
        <v>0.67700000000000005</v>
      </c>
      <c r="Z151" s="2">
        <v>0.67700000000000005</v>
      </c>
      <c r="AA151" s="2">
        <v>0.67700000000000005</v>
      </c>
      <c r="AB151" s="2">
        <v>0.67700000000000005</v>
      </c>
      <c r="AC151" s="2">
        <v>0.67700000000000005</v>
      </c>
      <c r="AD151" s="2">
        <v>0.60388400000000009</v>
      </c>
      <c r="AE151" s="2">
        <v>0.75824000000000014</v>
      </c>
      <c r="AF151" s="2">
        <v>0.71220400000000006</v>
      </c>
      <c r="AG151" s="2">
        <v>0.66684500000000002</v>
      </c>
      <c r="AH151" s="2">
        <v>0.44952800000000004</v>
      </c>
      <c r="AI151" s="2">
        <v>0.53483000000000003</v>
      </c>
      <c r="AJ151" s="2">
        <v>0.62013200000000002</v>
      </c>
      <c r="AK151" s="2">
        <v>0.90988800000000014</v>
      </c>
      <c r="AL151" s="2">
        <v>0.90176400000000012</v>
      </c>
      <c r="AM151" s="2">
        <v>0.96878700000000006</v>
      </c>
      <c r="AN151" s="2">
        <v>0.75214700000000001</v>
      </c>
      <c r="AO151" s="2">
        <v>0.66684500000000002</v>
      </c>
      <c r="AP151" s="2">
        <v>0.83744900000000011</v>
      </c>
      <c r="AQ151" s="2">
        <v>0.76297900000000007</v>
      </c>
      <c r="AR151" s="2">
        <v>0.67835400000000001</v>
      </c>
      <c r="AS151" s="2">
        <v>0.59305200000000002</v>
      </c>
      <c r="AT151" s="2">
        <v>0.56055600000000005</v>
      </c>
      <c r="AU151" s="2">
        <v>0.52806000000000008</v>
      </c>
      <c r="AV151" s="2">
        <v>0.495564</v>
      </c>
      <c r="AW151" s="2">
        <v>0.46306800000000009</v>
      </c>
      <c r="AX151" s="2">
        <v>0.43057200000000001</v>
      </c>
      <c r="AY151" s="2">
        <v>0.50165700000000002</v>
      </c>
      <c r="AZ151" s="2">
        <v>0.37776600000000005</v>
      </c>
      <c r="BA151" s="2">
        <v>0.41838600000000004</v>
      </c>
      <c r="BB151" s="2">
        <v>0.49894900000000003</v>
      </c>
      <c r="BC151" s="2">
        <v>0.47728500000000001</v>
      </c>
      <c r="BD151" s="2">
        <v>0.45562100000000005</v>
      </c>
      <c r="BE151" s="2">
        <v>0.43395700000000004</v>
      </c>
      <c r="BF151" s="2">
        <v>0.59508300000000003</v>
      </c>
      <c r="BG151" s="2">
        <v>0.54295400000000005</v>
      </c>
      <c r="BH151" s="2">
        <v>0.55920199999999998</v>
      </c>
      <c r="BI151" s="2">
        <v>0.52602900000000008</v>
      </c>
      <c r="BJ151" s="2">
        <v>0.65398200000000006</v>
      </c>
      <c r="BN151" s="2">
        <v>0.74933712312909084</v>
      </c>
      <c r="BO151" s="2">
        <v>0.69065752382508261</v>
      </c>
      <c r="BP151" s="2">
        <v>0.63484172882958056</v>
      </c>
      <c r="BQ151" s="2">
        <v>0.58258827960275039</v>
      </c>
      <c r="BR151" s="2">
        <v>0.53328020500578976</v>
      </c>
      <c r="BS151" s="2">
        <v>0.48698278792538613</v>
      </c>
      <c r="BT151" s="2">
        <v>0.44442490474054958</v>
      </c>
      <c r="BU151" s="2">
        <v>0.405693025314811</v>
      </c>
      <c r="BV151" s="2">
        <v>0.37027964948123304</v>
      </c>
      <c r="BW151" s="2">
        <v>0.3395542671720666</v>
      </c>
      <c r="BX151" s="2">
        <v>0.31414154248914306</v>
      </c>
      <c r="BY151" s="2">
        <v>0.29551693581307081</v>
      </c>
      <c r="BZ151" s="2">
        <v>0.28360212453574918</v>
      </c>
      <c r="CA151" s="2">
        <v>0.279617107465643</v>
      </c>
      <c r="CB151" s="2">
        <v>0.25049187711325871</v>
      </c>
      <c r="CC151" s="2">
        <v>0.30356178429373126</v>
      </c>
      <c r="CD151" s="2">
        <v>0.29061557627089152</v>
      </c>
      <c r="CE151" s="2">
        <v>0.27462949287958527</v>
      </c>
      <c r="CF151" s="2">
        <v>0.20761522094820897</v>
      </c>
      <c r="CG151" s="2">
        <v>0.23287470316667996</v>
      </c>
      <c r="CH151" s="2">
        <v>0.23366436453758987</v>
      </c>
      <c r="CI151" s="2">
        <v>0.34117225739095292</v>
      </c>
      <c r="CJ151" s="2">
        <v>0.34011290281342443</v>
      </c>
      <c r="CK151" s="2">
        <v>0.36526365532715988</v>
      </c>
      <c r="CL151" s="2">
        <v>0.28255674676992204</v>
      </c>
      <c r="CM151" s="2">
        <v>0.25851960763218695</v>
      </c>
      <c r="CN151" s="2">
        <v>0.3243600694305605</v>
      </c>
      <c r="CO151" s="2">
        <v>0.29651691403532143</v>
      </c>
      <c r="CP151" s="2">
        <v>0.2714155014632017</v>
      </c>
      <c r="CQ151" s="2">
        <v>0.24728514610613553</v>
      </c>
      <c r="CR151" s="2">
        <v>0.2387598804753254</v>
      </c>
      <c r="CS151" s="2">
        <v>0.2330693130464854</v>
      </c>
      <c r="CT151" s="2">
        <v>0.22384880465990187</v>
      </c>
      <c r="CU151" s="2">
        <v>0.21084422463146502</v>
      </c>
      <c r="CV151" s="2">
        <v>0.16422771715187123</v>
      </c>
      <c r="CW151" s="2">
        <v>0.19145339305722514</v>
      </c>
      <c r="CX151" s="2">
        <v>0.15230532752662473</v>
      </c>
      <c r="CY151" s="2">
        <v>0.16558659433634754</v>
      </c>
      <c r="CZ151" s="2">
        <v>0.19793233041144509</v>
      </c>
      <c r="DA151" s="2">
        <v>0.19274062752392646</v>
      </c>
      <c r="DB151" s="2">
        <v>0.18622683154279152</v>
      </c>
      <c r="DC151" s="2">
        <v>0.1812627878239223</v>
      </c>
      <c r="DD151" s="2">
        <v>0.24153496573024075</v>
      </c>
      <c r="DE151" s="2">
        <v>0.21501762484877518</v>
      </c>
      <c r="DF151" s="2">
        <v>0.21911732782935464</v>
      </c>
      <c r="DG151" s="2">
        <v>0.20734054553302425</v>
      </c>
      <c r="DH151" s="2">
        <v>0.25031901085304609</v>
      </c>
    </row>
    <row r="152" spans="1:112" x14ac:dyDescent="0.2">
      <c r="A152" s="169" t="s">
        <v>123</v>
      </c>
      <c r="B152" s="3" t="s">
        <v>197</v>
      </c>
      <c r="C152" s="2">
        <v>73.652254999999997</v>
      </c>
      <c r="D152" s="2">
        <v>-28.572907000000001</v>
      </c>
      <c r="E152" s="174">
        <v>13746.924999999999</v>
      </c>
      <c r="F152" s="2">
        <v>38.990299999999998</v>
      </c>
      <c r="H152" s="144">
        <f t="shared" si="2"/>
        <v>0.22904838809999997</v>
      </c>
      <c r="I152" s="174" t="s">
        <v>334</v>
      </c>
      <c r="J152" s="174" t="s">
        <v>272</v>
      </c>
      <c r="K152" s="190">
        <v>1.5952999999999999</v>
      </c>
      <c r="L152" s="235">
        <v>0.47858999999999996</v>
      </c>
      <c r="M152" s="189">
        <v>5.037070439484783E-2</v>
      </c>
      <c r="N152" s="17">
        <v>1.5956666666666663</v>
      </c>
      <c r="O152" s="7"/>
      <c r="P152" s="2">
        <v>1.6335872</v>
      </c>
      <c r="Q152" s="2">
        <v>1.6335872</v>
      </c>
      <c r="R152" s="2">
        <v>1.6335872</v>
      </c>
      <c r="S152" s="2">
        <v>1.6335872</v>
      </c>
      <c r="T152" s="2">
        <v>1.6335872</v>
      </c>
      <c r="U152" s="2">
        <v>1.6335872</v>
      </c>
      <c r="V152" s="2">
        <v>1.6335872</v>
      </c>
      <c r="W152" s="2">
        <v>1.6335872</v>
      </c>
      <c r="X152" s="2">
        <v>1.6335872</v>
      </c>
      <c r="Y152" s="2">
        <v>1.6335872</v>
      </c>
      <c r="Z152" s="2">
        <v>1.6335872</v>
      </c>
      <c r="AA152" s="2">
        <v>1.6335872</v>
      </c>
      <c r="AB152" s="2">
        <v>1.6335872</v>
      </c>
      <c r="AC152" s="2">
        <v>1.6335872</v>
      </c>
      <c r="AD152" s="2">
        <v>1.6335872</v>
      </c>
      <c r="AE152" s="2">
        <v>1.6335872</v>
      </c>
      <c r="AF152" s="2">
        <v>1.6335872</v>
      </c>
      <c r="AG152" s="2">
        <v>1.6335872</v>
      </c>
      <c r="AH152" s="2">
        <v>1.6335872</v>
      </c>
      <c r="AI152" s="2">
        <v>1.6335872</v>
      </c>
      <c r="AJ152" s="2">
        <v>1.6335872</v>
      </c>
      <c r="AK152" s="2">
        <v>1.6144436</v>
      </c>
      <c r="AL152" s="2">
        <v>1.5952999999999999</v>
      </c>
      <c r="AM152" s="2">
        <v>1.7213286999999999</v>
      </c>
      <c r="AN152" s="2">
        <v>1.6878274</v>
      </c>
      <c r="AO152" s="2">
        <v>1.5522269</v>
      </c>
      <c r="AP152" s="2">
        <v>1.5952999999999999</v>
      </c>
      <c r="AQ152" s="2">
        <v>1.5346785999999999</v>
      </c>
      <c r="AR152" s="2">
        <v>1.5011772999999999</v>
      </c>
      <c r="AS152" s="2">
        <v>1.467676</v>
      </c>
      <c r="AT152" s="2">
        <v>1.4708665999999999</v>
      </c>
      <c r="AU152" s="2">
        <v>1.4724619000000001</v>
      </c>
      <c r="AV152" s="2">
        <v>1.4756525</v>
      </c>
      <c r="AW152" s="2">
        <v>1.4772478</v>
      </c>
      <c r="AX152" s="2">
        <v>1.4804383999999999</v>
      </c>
      <c r="AY152" s="2">
        <v>1.27624</v>
      </c>
      <c r="AZ152" s="2">
        <v>1.3033600999999999</v>
      </c>
      <c r="BA152" s="2">
        <v>1.4261982</v>
      </c>
      <c r="BB152" s="2">
        <v>1.3895062999999999</v>
      </c>
      <c r="BC152" s="2">
        <v>1.3352660999999999</v>
      </c>
      <c r="BD152" s="2">
        <v>1.2794306</v>
      </c>
      <c r="BE152" s="2">
        <v>1.2235951</v>
      </c>
      <c r="BF152" s="2">
        <v>1.4485323999999999</v>
      </c>
      <c r="BG152" s="2">
        <v>1.3193130999999998</v>
      </c>
      <c r="BH152" s="2">
        <v>1.3448378999999999</v>
      </c>
      <c r="BI152" s="2">
        <v>1.3703626999999998</v>
      </c>
      <c r="BJ152" s="2">
        <v>1.3990780999999999</v>
      </c>
      <c r="BN152" s="2">
        <v>1.9087791578385531</v>
      </c>
      <c r="BO152" s="2">
        <v>1.9087791578385531</v>
      </c>
      <c r="BP152" s="2">
        <v>1.9087791578385531</v>
      </c>
      <c r="BQ152" s="2">
        <v>1.9087791578385531</v>
      </c>
      <c r="BR152" s="2">
        <v>1.9087791578385531</v>
      </c>
      <c r="BS152" s="2">
        <v>1.9087791578385531</v>
      </c>
      <c r="BT152" s="2">
        <v>1.8788264965334502</v>
      </c>
      <c r="BU152" s="2">
        <v>1.7308607027047804</v>
      </c>
      <c r="BV152" s="2">
        <v>1.5896209711080214</v>
      </c>
      <c r="BW152" s="2">
        <v>1.4567540468652873</v>
      </c>
      <c r="BX152" s="2">
        <v>1.3307990310735511</v>
      </c>
      <c r="BY152" s="2">
        <v>1.2103692471373826</v>
      </c>
      <c r="BZ152" s="2">
        <v>1.0987646766036303</v>
      </c>
      <c r="CA152" s="2">
        <v>0.99323622549803359</v>
      </c>
      <c r="CB152" s="2">
        <v>0.89431832025952773</v>
      </c>
      <c r="CC152" s="2">
        <v>0.80425032035210542</v>
      </c>
      <c r="CD152" s="2">
        <v>0.72412193095400279</v>
      </c>
      <c r="CE152" s="2">
        <v>0.65439585547222734</v>
      </c>
      <c r="CF152" s="2">
        <v>0.59897470299301414</v>
      </c>
      <c r="CG152" s="2">
        <v>0.56339667200768018</v>
      </c>
      <c r="CH152" s="2">
        <v>0.55149411128105097</v>
      </c>
      <c r="CI152" s="2">
        <v>0.54834829061855794</v>
      </c>
      <c r="CJ152" s="2">
        <v>0.53723886084208738</v>
      </c>
      <c r="CK152" s="2">
        <v>0.57859572512141</v>
      </c>
      <c r="CL152" s="2">
        <v>0.56905820518780503</v>
      </c>
      <c r="CM152" s="2">
        <v>0.52469799701085285</v>
      </c>
      <c r="CN152" s="2">
        <v>0.54112739301399992</v>
      </c>
      <c r="CO152" s="2">
        <v>0.52747348610188127</v>
      </c>
      <c r="CP152" s="2">
        <v>0.52013419815479922</v>
      </c>
      <c r="CQ152" s="2">
        <v>0.50553242591963499</v>
      </c>
      <c r="CR152" s="2">
        <v>0.50919107278025555</v>
      </c>
      <c r="CS152" s="2">
        <v>0.51999198976435212</v>
      </c>
      <c r="CT152" s="2">
        <v>0.52098350295612605</v>
      </c>
      <c r="CU152" s="2">
        <v>0.51120912964205223</v>
      </c>
      <c r="CV152" s="2">
        <v>0.507706499421405</v>
      </c>
      <c r="CW152" s="2">
        <v>0.4364718987463107</v>
      </c>
      <c r="CX152" s="2">
        <v>0.44573507908774412</v>
      </c>
      <c r="CY152" s="2">
        <v>0.4840367382045298</v>
      </c>
      <c r="CZ152" s="2">
        <v>0.48143105880328241</v>
      </c>
      <c r="DA152" s="2">
        <v>0.4679651569254919</v>
      </c>
      <c r="DB152" s="2">
        <v>0.45053639074834911</v>
      </c>
      <c r="DC152" s="2">
        <v>0.41672921223842863</v>
      </c>
      <c r="DD152" s="2">
        <v>0.49123103702527104</v>
      </c>
      <c r="DE152" s="2">
        <v>0.44857682271230193</v>
      </c>
      <c r="DF152" s="2">
        <v>0.45240867524756889</v>
      </c>
      <c r="DG152" s="2">
        <v>0.46255363408840522</v>
      </c>
      <c r="DH152" s="2">
        <v>0.4704589673620666</v>
      </c>
    </row>
    <row r="153" spans="1:112" x14ac:dyDescent="0.2">
      <c r="A153" s="169" t="s">
        <v>124</v>
      </c>
      <c r="B153" s="3" t="s">
        <v>197</v>
      </c>
      <c r="C153" s="2">
        <v>73.402253000000002</v>
      </c>
      <c r="D153" s="2">
        <v>-28.567050999999999</v>
      </c>
      <c r="E153" s="174">
        <v>5630.9971999999998</v>
      </c>
      <c r="F153" s="2">
        <v>16.167100000000001</v>
      </c>
      <c r="H153" s="144">
        <f t="shared" si="2"/>
        <v>1.72896201E-2</v>
      </c>
      <c r="I153" s="174" t="s">
        <v>334</v>
      </c>
      <c r="J153" s="174" t="s">
        <v>272</v>
      </c>
      <c r="K153" s="190">
        <v>0.43830000000000002</v>
      </c>
      <c r="L153" s="235">
        <v>0.13149</v>
      </c>
      <c r="M153" s="189">
        <v>2.6641210087463486E-2</v>
      </c>
      <c r="N153" s="17">
        <v>0.43766666666666665</v>
      </c>
      <c r="O153" s="7"/>
      <c r="P153" s="2">
        <v>0.44706600000000002</v>
      </c>
      <c r="Q153" s="2">
        <v>0.44706600000000002</v>
      </c>
      <c r="R153" s="2">
        <v>0.44706600000000002</v>
      </c>
      <c r="S153" s="2">
        <v>0.44706600000000002</v>
      </c>
      <c r="T153" s="2">
        <v>0.44706600000000002</v>
      </c>
      <c r="U153" s="2">
        <v>0.44706600000000002</v>
      </c>
      <c r="V153" s="2">
        <v>0.44706600000000002</v>
      </c>
      <c r="W153" s="2">
        <v>0.44706600000000002</v>
      </c>
      <c r="X153" s="2">
        <v>0.44706600000000002</v>
      </c>
      <c r="Y153" s="2">
        <v>0.44706600000000002</v>
      </c>
      <c r="Z153" s="2">
        <v>0.44706600000000002</v>
      </c>
      <c r="AA153" s="2">
        <v>0.44706600000000002</v>
      </c>
      <c r="AB153" s="2">
        <v>0.44706600000000002</v>
      </c>
      <c r="AC153" s="2">
        <v>0.44706600000000002</v>
      </c>
      <c r="AD153" s="2">
        <v>0.44706600000000002</v>
      </c>
      <c r="AE153" s="2">
        <v>0.44706600000000002</v>
      </c>
      <c r="AF153" s="2">
        <v>0.44531280000000001</v>
      </c>
      <c r="AG153" s="2">
        <v>0.44355960000000005</v>
      </c>
      <c r="AH153" s="2">
        <v>0.44180640000000004</v>
      </c>
      <c r="AI153" s="2">
        <v>0.44005320000000003</v>
      </c>
      <c r="AJ153" s="2">
        <v>0.43830000000000002</v>
      </c>
      <c r="AK153" s="2">
        <v>0.4159467</v>
      </c>
      <c r="AL153" s="2">
        <v>0.39359340000000004</v>
      </c>
      <c r="AM153" s="2">
        <v>0.52464510000000009</v>
      </c>
      <c r="AN153" s="2">
        <v>0.43873829999999997</v>
      </c>
      <c r="AO153" s="2">
        <v>0.39797640000000001</v>
      </c>
      <c r="AP153" s="2">
        <v>0.44618940000000001</v>
      </c>
      <c r="AQ153" s="2">
        <v>0.3686103</v>
      </c>
      <c r="AR153" s="2">
        <v>0.36291240000000002</v>
      </c>
      <c r="AS153" s="2">
        <v>0.35721449999999999</v>
      </c>
      <c r="AT153" s="2">
        <v>0.35765279999999999</v>
      </c>
      <c r="AU153" s="2">
        <v>0.3580911</v>
      </c>
      <c r="AV153" s="2">
        <v>0.3585294</v>
      </c>
      <c r="AW153" s="2">
        <v>0.3589677</v>
      </c>
      <c r="AX153" s="2">
        <v>0.359406</v>
      </c>
      <c r="AY153" s="2">
        <v>0.36203580000000002</v>
      </c>
      <c r="AZ153" s="2">
        <v>0.33617610000000003</v>
      </c>
      <c r="BA153" s="2">
        <v>0.33266970000000001</v>
      </c>
      <c r="BB153" s="2">
        <v>0.35633789999999999</v>
      </c>
      <c r="BC153" s="2">
        <v>0.37167840000000002</v>
      </c>
      <c r="BD153" s="2">
        <v>0.3870189</v>
      </c>
      <c r="BE153" s="2">
        <v>0.40235940000000003</v>
      </c>
      <c r="BF153" s="2">
        <v>0.36729539999999999</v>
      </c>
      <c r="BG153" s="2">
        <v>0.37606139999999999</v>
      </c>
      <c r="BH153" s="2">
        <v>0.37518479999999998</v>
      </c>
      <c r="BI153" s="2">
        <v>0.3686103</v>
      </c>
      <c r="BJ153" s="2">
        <v>0.4155084</v>
      </c>
      <c r="BN153" s="2">
        <v>0.53553231203010698</v>
      </c>
      <c r="BO153" s="2">
        <v>0.52903456955296735</v>
      </c>
      <c r="BP153" s="2">
        <v>0.48880502911940965</v>
      </c>
      <c r="BQ153" s="2">
        <v>0.44998795270934638</v>
      </c>
      <c r="BR153" s="2">
        <v>0.41389694832286889</v>
      </c>
      <c r="BS153" s="2">
        <v>0.3792695920645186</v>
      </c>
      <c r="BT153" s="2">
        <v>0.3469987391629773</v>
      </c>
      <c r="BU153" s="2">
        <v>0.316288398967146</v>
      </c>
      <c r="BV153" s="2">
        <v>0.28805200586429169</v>
      </c>
      <c r="BW153" s="2">
        <v>0.26156419617596749</v>
      </c>
      <c r="BX153" s="2">
        <v>0.23778605887840931</v>
      </c>
      <c r="BY153" s="2">
        <v>0.21651183934111901</v>
      </c>
      <c r="BZ153" s="2">
        <v>0.19837152233653801</v>
      </c>
      <c r="CA153" s="2">
        <v>0.18452280125047135</v>
      </c>
      <c r="CB153" s="2">
        <v>0.17575995935383548</v>
      </c>
      <c r="CC153" s="2">
        <v>0.17297182288564938</v>
      </c>
      <c r="CD153" s="2">
        <v>0.17313608551334053</v>
      </c>
      <c r="CE153" s="2">
        <v>0.17461619130430234</v>
      </c>
      <c r="CF153" s="2">
        <v>0.17404475573537714</v>
      </c>
      <c r="CG153" s="2">
        <v>0.17140575821207926</v>
      </c>
      <c r="CH153" s="2">
        <v>0.16791316437124965</v>
      </c>
      <c r="CI153" s="2">
        <v>0.16146678515691343</v>
      </c>
      <c r="CJ153" s="2">
        <v>0.151394934587469</v>
      </c>
      <c r="CK153" s="2">
        <v>0.20110441243455204</v>
      </c>
      <c r="CL153" s="2">
        <v>0.16625685143317748</v>
      </c>
      <c r="CM153" s="2">
        <v>0.15192319836517709</v>
      </c>
      <c r="CN153" s="2">
        <v>0.16791926671475121</v>
      </c>
      <c r="CO153" s="2">
        <v>0.1387765341780467</v>
      </c>
      <c r="CP153" s="2">
        <v>0.13793299084408836</v>
      </c>
      <c r="CQ153" s="2">
        <v>0.13311119547663702</v>
      </c>
      <c r="CR153" s="2">
        <v>0.13424451330015061</v>
      </c>
      <c r="CS153" s="2">
        <v>0.13746637801625577</v>
      </c>
      <c r="CT153" s="2">
        <v>0.13761217692079003</v>
      </c>
      <c r="CU153" s="2">
        <v>0.13469034229231389</v>
      </c>
      <c r="CV153" s="2">
        <v>0.13367079189584252</v>
      </c>
      <c r="CW153" s="2">
        <v>0.1351389607991397</v>
      </c>
      <c r="CX153" s="2">
        <v>0.12391873835292136</v>
      </c>
      <c r="CY153" s="2">
        <v>0.12288288291300323</v>
      </c>
      <c r="CZ153" s="2">
        <v>0.13206985415240741</v>
      </c>
      <c r="DA153" s="2">
        <v>0.13842706616059078</v>
      </c>
      <c r="DB153" s="2">
        <v>0.14367102902300893</v>
      </c>
      <c r="DC153" s="2">
        <v>0.15294019596470673</v>
      </c>
      <c r="DD153" s="2">
        <v>0.13896822237524381</v>
      </c>
      <c r="DE153" s="2">
        <v>0.14109452772648151</v>
      </c>
      <c r="DF153" s="2">
        <v>0.14019979051445591</v>
      </c>
      <c r="DG153" s="2">
        <v>0.13723063799004243</v>
      </c>
      <c r="DH153" s="2">
        <v>0.15609239664788635</v>
      </c>
    </row>
    <row r="154" spans="1:112" x14ac:dyDescent="0.2">
      <c r="A154" s="169" t="s">
        <v>125</v>
      </c>
      <c r="B154" s="3" t="s">
        <v>197</v>
      </c>
      <c r="C154" s="2">
        <v>73.036831000000006</v>
      </c>
      <c r="D154" s="2">
        <v>-29.203666999999999</v>
      </c>
      <c r="E154" s="174">
        <v>4146.5095000000001</v>
      </c>
      <c r="F154" s="2">
        <v>11.114599999999999</v>
      </c>
      <c r="H154" s="144">
        <f t="shared" si="2"/>
        <v>1.3140036899999999E-2</v>
      </c>
      <c r="I154" s="174" t="s">
        <v>334</v>
      </c>
      <c r="J154" s="174" t="s">
        <v>272</v>
      </c>
      <c r="K154" s="190">
        <v>0.3821</v>
      </c>
      <c r="L154" s="235">
        <v>0.11463</v>
      </c>
      <c r="M154" s="189">
        <v>2.2134622543551467E-2</v>
      </c>
      <c r="N154" s="17">
        <v>0.38166666666666671</v>
      </c>
      <c r="O154" s="7"/>
      <c r="P154" s="2">
        <v>0.57620680000000002</v>
      </c>
      <c r="Q154" s="2">
        <v>0.57620680000000002</v>
      </c>
      <c r="R154" s="2">
        <v>0.57620680000000002</v>
      </c>
      <c r="S154" s="2">
        <v>0.57620680000000002</v>
      </c>
      <c r="T154" s="2">
        <v>0.57620680000000002</v>
      </c>
      <c r="U154" s="2">
        <v>0.57620680000000002</v>
      </c>
      <c r="V154" s="2">
        <v>0.57620680000000002</v>
      </c>
      <c r="W154" s="2">
        <v>0.57620680000000002</v>
      </c>
      <c r="X154" s="2">
        <v>0.57620680000000002</v>
      </c>
      <c r="Y154" s="2">
        <v>0.57620680000000002</v>
      </c>
      <c r="Z154" s="2">
        <v>0.57620680000000002</v>
      </c>
      <c r="AA154" s="2">
        <v>0.57620680000000002</v>
      </c>
      <c r="AB154" s="2">
        <v>0.57620680000000002</v>
      </c>
      <c r="AC154" s="2">
        <v>0.57620680000000002</v>
      </c>
      <c r="AD154" s="2">
        <v>0.4512601</v>
      </c>
      <c r="AE154" s="2">
        <v>0.48144599999999999</v>
      </c>
      <c r="AF154" s="2">
        <v>0.42642360000000001</v>
      </c>
      <c r="AG154" s="2">
        <v>0.3821</v>
      </c>
      <c r="AH154" s="2">
        <v>0.36834439999999996</v>
      </c>
      <c r="AI154" s="2">
        <v>0.37292959999999997</v>
      </c>
      <c r="AJ154" s="2">
        <v>0.37713269999999999</v>
      </c>
      <c r="AK154" s="2">
        <v>0.3641413</v>
      </c>
      <c r="AL154" s="2">
        <v>0.35076780000000002</v>
      </c>
      <c r="AM154" s="2">
        <v>0.46119470000000001</v>
      </c>
      <c r="AN154" s="2">
        <v>0.37484010000000001</v>
      </c>
      <c r="AO154" s="2">
        <v>0.3874494</v>
      </c>
      <c r="AP154" s="2">
        <v>0.35993819999999999</v>
      </c>
      <c r="AQ154" s="2">
        <v>0.38668520000000001</v>
      </c>
      <c r="AR154" s="2">
        <v>0.40846489999999996</v>
      </c>
      <c r="AS154" s="2">
        <v>0.43024459999999998</v>
      </c>
      <c r="AT154" s="2">
        <v>0.40349760000000001</v>
      </c>
      <c r="AU154" s="2">
        <v>0.37675059999999999</v>
      </c>
      <c r="AV154" s="2">
        <v>0.35038570000000002</v>
      </c>
      <c r="AW154" s="2">
        <v>0.3236387</v>
      </c>
      <c r="AX154" s="2">
        <v>0.29689169999999998</v>
      </c>
      <c r="AY154" s="2">
        <v>0.3293702</v>
      </c>
      <c r="AZ154" s="2">
        <v>0.29307070000000002</v>
      </c>
      <c r="BA154" s="2">
        <v>0.33051649999999999</v>
      </c>
      <c r="BB154" s="2">
        <v>0.32554919999999998</v>
      </c>
      <c r="BC154" s="2">
        <v>0.34618260000000001</v>
      </c>
      <c r="BD154" s="2">
        <v>0.36681599999999998</v>
      </c>
      <c r="BE154" s="2">
        <v>0.38783149999999994</v>
      </c>
      <c r="BF154" s="2">
        <v>0.40273340000000002</v>
      </c>
      <c r="BG154" s="2">
        <v>0.39088829999999997</v>
      </c>
      <c r="BH154" s="2">
        <v>0.38592100000000001</v>
      </c>
      <c r="BI154" s="2">
        <v>0.37101909999999999</v>
      </c>
      <c r="BJ154" s="2">
        <v>0.42565940000000002</v>
      </c>
      <c r="BN154" s="2">
        <v>0.46948704971800514</v>
      </c>
      <c r="BO154" s="2">
        <v>0.43699331501919209</v>
      </c>
      <c r="BP154" s="2">
        <v>0.40621767579331203</v>
      </c>
      <c r="BQ154" s="2">
        <v>0.37720412907321932</v>
      </c>
      <c r="BR154" s="2">
        <v>0.35000932906484167</v>
      </c>
      <c r="BS154" s="2">
        <v>0.32470652181179632</v>
      </c>
      <c r="BT154" s="2">
        <v>0.30172810662600658</v>
      </c>
      <c r="BU154" s="2">
        <v>0.28083132197420657</v>
      </c>
      <c r="BV154" s="2">
        <v>0.26215462317607652</v>
      </c>
      <c r="BW154" s="2">
        <v>0.2464296472440381</v>
      </c>
      <c r="BX154" s="2">
        <v>0.23365607700541441</v>
      </c>
      <c r="BY154" s="2">
        <v>0.22418872187839994</v>
      </c>
      <c r="BZ154" s="2">
        <v>0.21860213869470618</v>
      </c>
      <c r="CA154" s="2">
        <v>0.21682556845694095</v>
      </c>
      <c r="CB154" s="2">
        <v>0.17298032145615536</v>
      </c>
      <c r="CC154" s="2">
        <v>0.18392578844426405</v>
      </c>
      <c r="CD154" s="2">
        <v>0.16532802165818677</v>
      </c>
      <c r="CE154" s="2">
        <v>0.14368108991650824</v>
      </c>
      <c r="CF154" s="2">
        <v>0.13687757341201676</v>
      </c>
      <c r="CG154" s="2">
        <v>0.13912941825208708</v>
      </c>
      <c r="CH154" s="2">
        <v>0.14053661252620137</v>
      </c>
      <c r="CI154" s="2">
        <v>0.13694514741781683</v>
      </c>
      <c r="CJ154" s="2">
        <v>0.13331155958255553</v>
      </c>
      <c r="CK154" s="2">
        <v>0.17104838792785532</v>
      </c>
      <c r="CL154" s="2">
        <v>0.14107669120193567</v>
      </c>
      <c r="CM154" s="2">
        <v>0.1484831549354873</v>
      </c>
      <c r="CN154" s="2">
        <v>0.13777923107642315</v>
      </c>
      <c r="CO154" s="2">
        <v>0.14597900568446437</v>
      </c>
      <c r="CP154" s="2">
        <v>0.15398098196293514</v>
      </c>
      <c r="CQ154" s="2">
        <v>0.16179219314946025</v>
      </c>
      <c r="CR154" s="2">
        <v>0.15354056117242088</v>
      </c>
      <c r="CS154" s="2">
        <v>0.14699737199339191</v>
      </c>
      <c r="CT154" s="2">
        <v>0.13853387479876544</v>
      </c>
      <c r="CU154" s="2">
        <v>0.12759408145636952</v>
      </c>
      <c r="CV154" s="2">
        <v>0.114830178079529</v>
      </c>
      <c r="CW154" s="2">
        <v>0.12650124815544322</v>
      </c>
      <c r="CX154" s="2">
        <v>0.11381453528001073</v>
      </c>
      <c r="CY154" s="2">
        <v>0.12752660066589705</v>
      </c>
      <c r="CZ154" s="2">
        <v>0.12419183122931599</v>
      </c>
      <c r="DA154" s="2">
        <v>0.13159695339434807</v>
      </c>
      <c r="DB154" s="2">
        <v>0.13841452081043379</v>
      </c>
      <c r="DC154" s="2">
        <v>0.1455875177238671</v>
      </c>
      <c r="DD154" s="2">
        <v>0.15149783540902889</v>
      </c>
      <c r="DE154" s="2">
        <v>0.1479639512271968</v>
      </c>
      <c r="DF154" s="2">
        <v>0.14438835770482644</v>
      </c>
      <c r="DG154" s="2">
        <v>0.1389803686816542</v>
      </c>
      <c r="DH154" s="2">
        <v>0.15788436884731472</v>
      </c>
    </row>
    <row r="155" spans="1:112" x14ac:dyDescent="0.2">
      <c r="A155" s="169" t="s">
        <v>210</v>
      </c>
      <c r="B155" s="3" t="s">
        <v>197</v>
      </c>
      <c r="C155" s="2">
        <v>72.903771000000006</v>
      </c>
      <c r="D155" s="2">
        <v>-28.182949000000001</v>
      </c>
      <c r="E155" s="174">
        <v>299.63925</v>
      </c>
      <c r="F155" s="2">
        <v>1.9315800000000001E-2</v>
      </c>
      <c r="H155" s="144">
        <f t="shared" si="2"/>
        <v>0</v>
      </c>
      <c r="I155" s="174" t="s">
        <v>303</v>
      </c>
      <c r="J155" s="174" t="s">
        <v>245</v>
      </c>
      <c r="K155" s="190">
        <v>0</v>
      </c>
      <c r="L155" s="235">
        <v>0</v>
      </c>
      <c r="M155" s="189">
        <v>1.538481800065261E-3</v>
      </c>
      <c r="N155" s="17">
        <v>3.733333333333335E-2</v>
      </c>
      <c r="O155" s="7"/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</row>
    <row r="156" spans="1:112" x14ac:dyDescent="0.2">
      <c r="A156" s="169" t="s">
        <v>126</v>
      </c>
      <c r="B156" s="3" t="s">
        <v>197</v>
      </c>
      <c r="C156" s="2">
        <v>72.808903999999998</v>
      </c>
      <c r="D156" s="2">
        <v>-29.710739</v>
      </c>
      <c r="E156" s="174">
        <v>2917.8168999999998</v>
      </c>
      <c r="F156" s="2">
        <v>9.5693900000000003</v>
      </c>
      <c r="H156" s="144">
        <f t="shared" si="2"/>
        <v>2.5704899999999988E-5</v>
      </c>
      <c r="I156" s="174" t="s">
        <v>334</v>
      </c>
      <c r="J156" s="174" t="s">
        <v>272</v>
      </c>
      <c r="K156" s="190">
        <v>1.6899999999999998E-2</v>
      </c>
      <c r="L156" s="235">
        <v>5.069999999999999E-3</v>
      </c>
      <c r="M156" s="189">
        <v>2.3170960839813095E-2</v>
      </c>
      <c r="N156" s="17">
        <v>1.6333333333333332E-2</v>
      </c>
      <c r="O156" s="7"/>
      <c r="P156" s="2">
        <v>1.6899999999999998E-2</v>
      </c>
      <c r="Q156" s="2">
        <v>1.6899999999999998E-2</v>
      </c>
      <c r="R156" s="2">
        <v>1.6899999999999998E-2</v>
      </c>
      <c r="S156" s="2">
        <v>1.6899999999999998E-2</v>
      </c>
      <c r="T156" s="2">
        <v>1.6899999999999998E-2</v>
      </c>
      <c r="U156" s="2">
        <v>1.6899999999999998E-2</v>
      </c>
      <c r="V156" s="2">
        <v>1.6899999999999998E-2</v>
      </c>
      <c r="W156" s="2">
        <v>1.6899999999999998E-2</v>
      </c>
      <c r="X156" s="2">
        <v>1.6899999999999998E-2</v>
      </c>
      <c r="Y156" s="2">
        <v>1.6899999999999998E-2</v>
      </c>
      <c r="Z156" s="2">
        <v>1.6899999999999998E-2</v>
      </c>
      <c r="AA156" s="2">
        <v>1.6899999999999998E-2</v>
      </c>
      <c r="AB156" s="2">
        <v>1.6899999999999998E-2</v>
      </c>
      <c r="AC156" s="2">
        <v>1.6899999999999998E-2</v>
      </c>
      <c r="AD156" s="2">
        <v>1.4263599999999998E-2</v>
      </c>
      <c r="AE156" s="2">
        <v>1.5378999999999999E-2</v>
      </c>
      <c r="AF156" s="2">
        <v>1.4719899999999999E-2</v>
      </c>
      <c r="AG156" s="2">
        <v>1.34524E-2</v>
      </c>
      <c r="AH156" s="2">
        <v>1.3942499999999998E-2</v>
      </c>
      <c r="AI156" s="2">
        <v>1.54635E-2</v>
      </c>
      <c r="AJ156" s="2">
        <v>1.6984499999999996E-2</v>
      </c>
      <c r="AK156" s="2">
        <v>1.4077699999999999E-2</v>
      </c>
      <c r="AL156" s="2">
        <v>1.1187799999999999E-2</v>
      </c>
      <c r="AM156" s="2">
        <v>1.1170899999999999E-2</v>
      </c>
      <c r="AN156" s="2">
        <v>1.1153999999999999E-2</v>
      </c>
      <c r="AO156" s="2">
        <v>1.33172E-2</v>
      </c>
      <c r="AP156" s="2">
        <v>1.3181999999999999E-2</v>
      </c>
      <c r="AQ156" s="2">
        <v>1.2810199999999999E-2</v>
      </c>
      <c r="AR156" s="2">
        <v>1.2455299999999999E-2</v>
      </c>
      <c r="AS156" s="2">
        <v>1.2083499999999999E-2</v>
      </c>
      <c r="AT156" s="2">
        <v>1.1897599999999998E-2</v>
      </c>
      <c r="AU156" s="2">
        <v>1.1711699999999999E-2</v>
      </c>
      <c r="AV156" s="2">
        <v>1.1542699999999999E-2</v>
      </c>
      <c r="AW156" s="2">
        <v>1.13568E-2</v>
      </c>
      <c r="AX156" s="2">
        <v>1.1187799999999999E-2</v>
      </c>
      <c r="AY156" s="2">
        <v>1.1035699999999999E-2</v>
      </c>
      <c r="AZ156" s="2">
        <v>1.1001899999999998E-2</v>
      </c>
      <c r="BA156" s="2">
        <v>1.11202E-2</v>
      </c>
      <c r="BB156" s="2">
        <v>1.1627199999999997E-2</v>
      </c>
      <c r="BC156" s="2">
        <v>1.1982099999999999E-2</v>
      </c>
      <c r="BD156" s="2">
        <v>1.2320099999999999E-2</v>
      </c>
      <c r="BE156" s="2">
        <v>1.2658099999999999E-2</v>
      </c>
      <c r="BF156" s="2">
        <v>1.3925599999999998E-2</v>
      </c>
      <c r="BG156" s="2">
        <v>1.34862E-2</v>
      </c>
      <c r="BH156" s="2">
        <v>1.3063699999999999E-2</v>
      </c>
      <c r="BI156" s="2">
        <v>1.2083499999999999E-2</v>
      </c>
      <c r="BJ156" s="2">
        <v>1.2184899999999999E-2</v>
      </c>
      <c r="BN156" s="2">
        <v>3.1469633308605929E-2</v>
      </c>
      <c r="BO156" s="2">
        <v>2.9988506433659384E-2</v>
      </c>
      <c r="BP156" s="2">
        <v>2.8579099350048209E-2</v>
      </c>
      <c r="BQ156" s="2">
        <v>2.7258940586879395E-2</v>
      </c>
      <c r="BR156" s="2">
        <v>2.6012783500811081E-2</v>
      </c>
      <c r="BS156" s="2">
        <v>2.4842489268719056E-2</v>
      </c>
      <c r="BT156" s="2">
        <v>2.3750634182438897E-2</v>
      </c>
      <c r="BU156" s="2">
        <v>2.2740841568507111E-2</v>
      </c>
      <c r="BV156" s="2">
        <v>2.1833394736200714E-2</v>
      </c>
      <c r="BW156" s="2">
        <v>2.1019153610264137E-2</v>
      </c>
      <c r="BX156" s="2">
        <v>2.0334392140551855E-2</v>
      </c>
      <c r="BY156" s="2">
        <v>1.9819477230258835E-2</v>
      </c>
      <c r="BZ156" s="2">
        <v>1.9493351851129253E-2</v>
      </c>
      <c r="CA156" s="2">
        <v>1.93856951205085E-2</v>
      </c>
      <c r="CB156" s="2">
        <v>1.6566816845588809E-2</v>
      </c>
      <c r="CC156" s="2">
        <v>1.7617087051281805E-2</v>
      </c>
      <c r="CD156" s="2">
        <v>1.7205248439867975E-2</v>
      </c>
      <c r="CE156" s="2">
        <v>1.5476537436822826E-2</v>
      </c>
      <c r="CF156" s="2">
        <v>1.6077337389725513E-2</v>
      </c>
      <c r="CG156" s="2">
        <v>1.7739119322054513E-2</v>
      </c>
      <c r="CH156" s="2">
        <v>1.9497433887921578E-2</v>
      </c>
      <c r="CI156" s="2">
        <v>1.6415938093155863E-2</v>
      </c>
      <c r="CJ156" s="2">
        <v>1.3170632471643781E-2</v>
      </c>
      <c r="CK156" s="2">
        <v>1.3190349127856663E-2</v>
      </c>
      <c r="CL156" s="2">
        <v>1.2831383697553524E-2</v>
      </c>
      <c r="CM156" s="2">
        <v>1.5386805058923774E-2</v>
      </c>
      <c r="CN156" s="2">
        <v>1.5253672527768733E-2</v>
      </c>
      <c r="CO156" s="2">
        <v>1.4891793594822416E-2</v>
      </c>
      <c r="CP156" s="2">
        <v>1.4514306365953175E-2</v>
      </c>
      <c r="CQ156" s="2">
        <v>1.4421456730741295E-2</v>
      </c>
      <c r="CR156" s="2">
        <v>1.4252777053600523E-2</v>
      </c>
      <c r="CS156" s="2">
        <v>1.4152313233372559E-2</v>
      </c>
      <c r="CT156" s="2">
        <v>1.3975842713718491E-2</v>
      </c>
      <c r="CU156" s="2">
        <v>1.3686488436707047E-2</v>
      </c>
      <c r="CV156" s="2">
        <v>1.3415687408467427E-2</v>
      </c>
      <c r="CW156" s="2">
        <v>1.2863686473139855E-2</v>
      </c>
      <c r="CX156" s="2">
        <v>1.2851588567574939E-2</v>
      </c>
      <c r="CY156" s="2">
        <v>1.3049709831294751E-2</v>
      </c>
      <c r="CZ156" s="2">
        <v>1.3599195759065638E-2</v>
      </c>
      <c r="DA156" s="2">
        <v>1.4011818482669754E-2</v>
      </c>
      <c r="DB156" s="2">
        <v>1.4370639839584851E-2</v>
      </c>
      <c r="DC156" s="2">
        <v>1.46835613120712E-2</v>
      </c>
      <c r="DD156" s="2">
        <v>1.6160615925311005E-2</v>
      </c>
      <c r="DE156" s="2">
        <v>1.5657941349581924E-2</v>
      </c>
      <c r="DF156" s="2">
        <v>1.5138817129050491E-2</v>
      </c>
      <c r="DG156" s="2">
        <v>1.3997752533977774E-2</v>
      </c>
      <c r="DH156" s="2">
        <v>1.4043622875006538E-2</v>
      </c>
    </row>
    <row r="157" spans="1:112" x14ac:dyDescent="0.2">
      <c r="A157" s="169" t="s">
        <v>211</v>
      </c>
      <c r="B157" s="3" t="s">
        <v>197</v>
      </c>
      <c r="C157" s="2">
        <v>72.519368999999998</v>
      </c>
      <c r="D157" s="2">
        <v>-27.845472999999998</v>
      </c>
      <c r="E157" s="174">
        <v>4216.9902000000002</v>
      </c>
      <c r="F157" s="2">
        <v>4.1143900000000002</v>
      </c>
      <c r="H157" s="144">
        <f t="shared" si="2"/>
        <v>0</v>
      </c>
      <c r="I157" s="174" t="s">
        <v>303</v>
      </c>
      <c r="J157" s="174" t="s">
        <v>245</v>
      </c>
      <c r="K157" s="190">
        <v>0</v>
      </c>
      <c r="L157" s="235">
        <v>0</v>
      </c>
      <c r="M157" s="189">
        <v>5.8897484853320983E-2</v>
      </c>
      <c r="N157" s="17">
        <v>-0.67733333333333334</v>
      </c>
      <c r="O157" s="7"/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</row>
    <row r="158" spans="1:112" s="39" customFormat="1" ht="17" thickBot="1" x14ac:dyDescent="0.25">
      <c r="A158" s="172" t="s">
        <v>247</v>
      </c>
      <c r="B158" s="73" t="s">
        <v>197</v>
      </c>
      <c r="C158" s="76">
        <v>72.519368999999998</v>
      </c>
      <c r="D158" s="76">
        <v>-27.845472999999998</v>
      </c>
      <c r="E158" s="185">
        <v>27107.014999999999</v>
      </c>
      <c r="F158" s="76">
        <v>3.8451200000000001</v>
      </c>
      <c r="G158" s="51"/>
      <c r="H158" s="51">
        <f t="shared" si="2"/>
        <v>1.1303478636916759</v>
      </c>
      <c r="I158" s="185" t="s">
        <v>334</v>
      </c>
      <c r="J158" s="185" t="s">
        <v>272</v>
      </c>
      <c r="K158" s="233">
        <v>3.5439273</v>
      </c>
      <c r="L158" s="234">
        <v>1.0631781899999999</v>
      </c>
      <c r="M158" s="192">
        <v>0.14562336843749799</v>
      </c>
      <c r="N158" s="74">
        <v>3.5439273</v>
      </c>
      <c r="O158" s="75"/>
      <c r="P158" s="76">
        <v>3.5439273</v>
      </c>
      <c r="Q158" s="76">
        <v>3.5439273</v>
      </c>
      <c r="R158" s="76">
        <v>3.5439273</v>
      </c>
      <c r="S158" s="76">
        <v>3.5439273</v>
      </c>
      <c r="T158" s="76">
        <v>3.5439273</v>
      </c>
      <c r="U158" s="76">
        <v>3.5439273</v>
      </c>
      <c r="V158" s="76">
        <v>3.5439273</v>
      </c>
      <c r="W158" s="76">
        <v>3.5439273</v>
      </c>
      <c r="X158" s="76">
        <v>3.5439273</v>
      </c>
      <c r="Y158" s="76">
        <v>3.5439273</v>
      </c>
      <c r="Z158" s="76">
        <v>3.5439273</v>
      </c>
      <c r="AA158" s="76">
        <v>3.5439273</v>
      </c>
      <c r="AB158" s="76">
        <v>3.5439273</v>
      </c>
      <c r="AC158" s="76">
        <v>3.5439273</v>
      </c>
      <c r="AD158" s="76">
        <v>3.5439273</v>
      </c>
      <c r="AE158" s="76">
        <v>3.5439273</v>
      </c>
      <c r="AF158" s="76">
        <v>3.5439273</v>
      </c>
      <c r="AG158" s="76">
        <v>3.5439273</v>
      </c>
      <c r="AH158" s="76">
        <v>3.5439273</v>
      </c>
      <c r="AI158" s="76">
        <v>3.5439273</v>
      </c>
      <c r="AJ158" s="76">
        <v>3.5439273</v>
      </c>
      <c r="AK158" s="76">
        <v>3.5439273</v>
      </c>
      <c r="AL158" s="76">
        <v>3.5439273</v>
      </c>
      <c r="AM158" s="76">
        <v>3.5439273</v>
      </c>
      <c r="AN158" s="76">
        <v>3.5439273</v>
      </c>
      <c r="AO158" s="76">
        <v>3.5439273</v>
      </c>
      <c r="AP158" s="76">
        <v>3.5439273</v>
      </c>
      <c r="AQ158" s="76">
        <v>3.5439273</v>
      </c>
      <c r="AR158" s="76">
        <v>3.5439273</v>
      </c>
      <c r="AS158" s="76">
        <v>3.5439273</v>
      </c>
      <c r="AT158" s="76">
        <v>3.5439273</v>
      </c>
      <c r="AU158" s="76">
        <v>3.5439273</v>
      </c>
      <c r="AV158" s="76">
        <v>3.5439273</v>
      </c>
      <c r="AW158" s="76">
        <v>3.5439273</v>
      </c>
      <c r="AX158" s="76">
        <v>3.5439273</v>
      </c>
      <c r="AY158" s="76">
        <v>3.5439273</v>
      </c>
      <c r="AZ158" s="76">
        <v>3.5439273</v>
      </c>
      <c r="BA158" s="76">
        <v>3.5439273</v>
      </c>
      <c r="BB158" s="76">
        <v>3.5439273</v>
      </c>
      <c r="BC158" s="76">
        <v>3.5439273</v>
      </c>
      <c r="BD158" s="76">
        <v>3.5439273</v>
      </c>
      <c r="BE158" s="76">
        <v>3.5439273</v>
      </c>
      <c r="BF158" s="76">
        <v>3.5439273</v>
      </c>
      <c r="BG158" s="76">
        <v>3.5439273</v>
      </c>
      <c r="BH158" s="76">
        <v>3.5439273</v>
      </c>
      <c r="BI158" s="76">
        <v>3.5439273</v>
      </c>
      <c r="BJ158" s="76">
        <v>3.5439273</v>
      </c>
      <c r="BK158" s="41"/>
      <c r="BL158" s="77"/>
      <c r="BM158" s="41"/>
      <c r="BN158" s="76">
        <v>1.206896025751341</v>
      </c>
      <c r="BO158" s="76">
        <v>1.206896025751341</v>
      </c>
      <c r="BP158" s="76">
        <v>1.206896025751341</v>
      </c>
      <c r="BQ158" s="76">
        <v>1.206896025751341</v>
      </c>
      <c r="BR158" s="76">
        <v>1.206896025751341</v>
      </c>
      <c r="BS158" s="76">
        <v>1.206896025751341</v>
      </c>
      <c r="BT158" s="76">
        <v>1.206896025751341</v>
      </c>
      <c r="BU158" s="76">
        <v>1.206896025751341</v>
      </c>
      <c r="BV158" s="76">
        <v>1.206896025751341</v>
      </c>
      <c r="BW158" s="76">
        <v>1.206896025751341</v>
      </c>
      <c r="BX158" s="76">
        <v>1.206896025751341</v>
      </c>
      <c r="BY158" s="76">
        <v>1.206896025751341</v>
      </c>
      <c r="BZ158" s="76">
        <v>1.206896025751341</v>
      </c>
      <c r="CA158" s="76">
        <v>1.206896025751341</v>
      </c>
      <c r="CB158" s="76">
        <v>1.206896025751341</v>
      </c>
      <c r="CC158" s="76">
        <v>1.206896025751341</v>
      </c>
      <c r="CD158" s="76">
        <v>1.206896025751341</v>
      </c>
      <c r="CE158" s="76">
        <v>1.206896025751341</v>
      </c>
      <c r="CF158" s="76">
        <v>1.206896025751341</v>
      </c>
      <c r="CG158" s="76">
        <v>1.206896025751341</v>
      </c>
      <c r="CH158" s="76">
        <v>1.206896025751341</v>
      </c>
      <c r="CI158" s="76">
        <v>1.206896025751341</v>
      </c>
      <c r="CJ158" s="76">
        <v>1.206896025751341</v>
      </c>
      <c r="CK158" s="76">
        <v>1.206896025751341</v>
      </c>
      <c r="CL158" s="76">
        <v>1.206896025751341</v>
      </c>
      <c r="CM158" s="76">
        <v>1.206896025751341</v>
      </c>
      <c r="CN158" s="76">
        <v>1.206896025751341</v>
      </c>
      <c r="CO158" s="76">
        <v>1.206896025751341</v>
      </c>
      <c r="CP158" s="76">
        <v>1.206896025751341</v>
      </c>
      <c r="CQ158" s="76">
        <v>1.206896025751341</v>
      </c>
      <c r="CR158" s="76">
        <v>1.206896025751341</v>
      </c>
      <c r="CS158" s="76">
        <v>1.206896025751341</v>
      </c>
      <c r="CT158" s="76">
        <v>1.206896025751341</v>
      </c>
      <c r="CU158" s="76">
        <v>1.206896025751341</v>
      </c>
      <c r="CV158" s="76">
        <v>1.206896025751341</v>
      </c>
      <c r="CW158" s="76">
        <v>1.206896025751341</v>
      </c>
      <c r="CX158" s="76">
        <v>1.206896025751341</v>
      </c>
      <c r="CY158" s="76">
        <v>1.206896025751341</v>
      </c>
      <c r="CZ158" s="76">
        <v>1.206896025751341</v>
      </c>
      <c r="DA158" s="76">
        <v>1.206896025751341</v>
      </c>
      <c r="DB158" s="76">
        <v>1.206896025751341</v>
      </c>
      <c r="DC158" s="76">
        <v>1.206896025751341</v>
      </c>
      <c r="DD158" s="76">
        <v>1.206896025751341</v>
      </c>
      <c r="DE158" s="76">
        <v>1.206896025751341</v>
      </c>
      <c r="DF158" s="76">
        <v>1.206896025751341</v>
      </c>
      <c r="DG158" s="76">
        <v>1.206896025751341</v>
      </c>
      <c r="DH158" s="76">
        <v>1.206896025751341</v>
      </c>
    </row>
    <row r="159" spans="1:112" x14ac:dyDescent="0.2">
      <c r="A159" s="169" t="s">
        <v>172</v>
      </c>
      <c r="B159" s="3" t="s">
        <v>243</v>
      </c>
      <c r="C159" s="2">
        <v>72.364654000000002</v>
      </c>
      <c r="D159" s="2">
        <v>-30.118511000000002</v>
      </c>
      <c r="E159" s="174">
        <v>5590.4561999999996</v>
      </c>
      <c r="F159" s="2">
        <v>22.193899999999999</v>
      </c>
      <c r="H159" s="144">
        <f t="shared" si="2"/>
        <v>8.2237032899999979E-2</v>
      </c>
      <c r="I159" s="174" t="s">
        <v>334</v>
      </c>
      <c r="J159" s="174" t="s">
        <v>272</v>
      </c>
      <c r="K159" s="190">
        <v>0.95589999999999997</v>
      </c>
      <c r="L159" s="235">
        <v>0.28676999999999997</v>
      </c>
      <c r="M159" s="189">
        <v>1.9470025960529332E-2</v>
      </c>
      <c r="N159" s="17">
        <v>0.95633333333333337</v>
      </c>
      <c r="O159" s="7"/>
      <c r="P159" s="2">
        <v>0.93104659999999995</v>
      </c>
      <c r="Q159" s="2">
        <v>0.93104659999999995</v>
      </c>
      <c r="R159" s="2">
        <v>0.93104659999999995</v>
      </c>
      <c r="S159" s="2">
        <v>0.93104659999999995</v>
      </c>
      <c r="T159" s="2">
        <v>0.93104659999999995</v>
      </c>
      <c r="U159" s="2">
        <v>0.93104659999999995</v>
      </c>
      <c r="V159" s="2">
        <v>0.93104659999999995</v>
      </c>
      <c r="W159" s="2">
        <v>0.93104659999999995</v>
      </c>
      <c r="X159" s="2">
        <v>0.93104659999999995</v>
      </c>
      <c r="Y159" s="2">
        <v>0.93104659999999995</v>
      </c>
      <c r="Z159" s="2">
        <v>0.93104659999999995</v>
      </c>
      <c r="AA159" s="2">
        <v>0.93104659999999995</v>
      </c>
      <c r="AB159" s="2">
        <v>0.93104659999999995</v>
      </c>
      <c r="AC159" s="2">
        <v>0.93104659999999995</v>
      </c>
      <c r="AD159" s="2">
        <v>0.95589999999999997</v>
      </c>
      <c r="AE159" s="2">
        <v>0.98935649999999986</v>
      </c>
      <c r="AF159" s="2">
        <v>0.99604780000000004</v>
      </c>
      <c r="AG159" s="2">
        <v>0.89759009999999995</v>
      </c>
      <c r="AH159" s="2">
        <v>1.0199452999999998</v>
      </c>
      <c r="AI159" s="2">
        <v>0.94825280000000001</v>
      </c>
      <c r="AJ159" s="2">
        <v>1.0428868999999998</v>
      </c>
      <c r="AK159" s="2">
        <v>1.0553136000000001</v>
      </c>
      <c r="AL159" s="2">
        <v>1.0677402999999999</v>
      </c>
      <c r="AM159" s="2">
        <v>1.1461241</v>
      </c>
      <c r="AN159" s="2">
        <v>1.0075186</v>
      </c>
      <c r="AO159" s="2">
        <v>1.0715638999999999</v>
      </c>
      <c r="AP159" s="2">
        <v>1.1575949000000001</v>
      </c>
      <c r="AQ159" s="2">
        <v>1.1317855999999999</v>
      </c>
      <c r="AR159" s="2">
        <v>1.0027390999999999</v>
      </c>
      <c r="AS159" s="2">
        <v>0.95112049999999992</v>
      </c>
      <c r="AT159" s="2">
        <v>0.96450309999999984</v>
      </c>
      <c r="AU159" s="2">
        <v>0.93391429999999998</v>
      </c>
      <c r="AV159" s="2">
        <v>0.96067949999999991</v>
      </c>
      <c r="AW159" s="2">
        <v>1.0361956000000001</v>
      </c>
      <c r="AX159" s="2">
        <v>1.0132540000000001</v>
      </c>
      <c r="AY159" s="2">
        <v>0.97310620000000003</v>
      </c>
      <c r="AZ159" s="2">
        <v>0.97597389999999984</v>
      </c>
      <c r="BA159" s="2">
        <v>0.99987139999999997</v>
      </c>
      <c r="BB159" s="2">
        <v>1.0142099</v>
      </c>
      <c r="BC159" s="2">
        <v>1.0648726000000002</v>
      </c>
      <c r="BD159" s="2">
        <v>1.0553136000000001</v>
      </c>
      <c r="BE159" s="2">
        <v>0.94538509999999998</v>
      </c>
      <c r="BF159" s="2">
        <v>1.0495782</v>
      </c>
      <c r="BG159" s="2">
        <v>1.0390633</v>
      </c>
      <c r="BH159" s="2">
        <v>1.0734756999999999</v>
      </c>
      <c r="BI159" s="2">
        <v>1.0371515</v>
      </c>
      <c r="BJ159" s="2">
        <v>1.0581813</v>
      </c>
      <c r="BN159" s="2">
        <v>1.0153433681726469</v>
      </c>
      <c r="BO159" s="2">
        <v>0.93152555363488876</v>
      </c>
      <c r="BP159" s="2">
        <v>0.85082386257077558</v>
      </c>
      <c r="BQ159" s="2">
        <v>0.77517709174060201</v>
      </c>
      <c r="BR159" s="2">
        <v>0.70280436012397107</v>
      </c>
      <c r="BS159" s="2">
        <v>0.63567953626599949</v>
      </c>
      <c r="BT159" s="2">
        <v>0.57123658848136949</v>
      </c>
      <c r="BU159" s="2">
        <v>0.51247728400323944</v>
      </c>
      <c r="BV159" s="2">
        <v>0.4571817338726672</v>
      </c>
      <c r="BW159" s="2">
        <v>0.40783488798004769</v>
      </c>
      <c r="BX159" s="2">
        <v>0.36479883269123115</v>
      </c>
      <c r="BY159" s="2">
        <v>0.33008416043654509</v>
      </c>
      <c r="BZ159" s="2">
        <v>0.30759339656645968</v>
      </c>
      <c r="CA159" s="2">
        <v>0.29994624014664378</v>
      </c>
      <c r="CB159" s="2">
        <v>0.30653179915561612</v>
      </c>
      <c r="CC159" s="2">
        <v>0.31852891086955204</v>
      </c>
      <c r="CD159" s="2">
        <v>0.321474455912241</v>
      </c>
      <c r="CE159" s="2">
        <v>0.28760866185386813</v>
      </c>
      <c r="CF159" s="2">
        <v>0.32878153297345802</v>
      </c>
      <c r="CG159" s="2">
        <v>0.30668246823480305</v>
      </c>
      <c r="CH159" s="2">
        <v>0.33541719540192994</v>
      </c>
      <c r="CI159" s="2">
        <v>0.34100709567294718</v>
      </c>
      <c r="CJ159" s="2">
        <v>0.34468768498477687</v>
      </c>
      <c r="CK159" s="2">
        <v>0.37358785111144421</v>
      </c>
      <c r="CL159" s="2">
        <v>0.32335169755380133</v>
      </c>
      <c r="CM159" s="2">
        <v>0.34504749515723449</v>
      </c>
      <c r="CN159" s="2">
        <v>0.37219201223105602</v>
      </c>
      <c r="CO159" s="2">
        <v>0.36385718343203688</v>
      </c>
      <c r="CP159" s="2">
        <v>0.32449931266145782</v>
      </c>
      <c r="CQ159" s="2">
        <v>0.30758279273790867</v>
      </c>
      <c r="CR159" s="2">
        <v>0.31178530841867425</v>
      </c>
      <c r="CS159" s="2">
        <v>0.30218201658358906</v>
      </c>
      <c r="CT159" s="2">
        <v>0.31106324484106168</v>
      </c>
      <c r="CU159" s="2">
        <v>0.33818496934696562</v>
      </c>
      <c r="CV159" s="2">
        <v>0.33016502724846158</v>
      </c>
      <c r="CW159" s="2">
        <v>0.31651521582974229</v>
      </c>
      <c r="CX159" s="2">
        <v>0.31635491210582767</v>
      </c>
      <c r="CY159" s="2">
        <v>0.32461014532453991</v>
      </c>
      <c r="CZ159" s="2">
        <v>0.32935897330065539</v>
      </c>
      <c r="DA159" s="2">
        <v>0.34356591169648609</v>
      </c>
      <c r="DB159" s="2">
        <v>0.34055822468646901</v>
      </c>
      <c r="DC159" s="2">
        <v>0.30578222090056939</v>
      </c>
      <c r="DD159" s="2">
        <v>0.34042548833690067</v>
      </c>
      <c r="DE159" s="2">
        <v>0.33662547518954039</v>
      </c>
      <c r="DF159" s="2">
        <v>0.34694373080020446</v>
      </c>
      <c r="DG159" s="2">
        <v>0.3347705117206512</v>
      </c>
      <c r="DH159" s="2">
        <v>0.34261921596171507</v>
      </c>
    </row>
    <row r="160" spans="1:112" x14ac:dyDescent="0.2">
      <c r="A160" s="169" t="s">
        <v>173</v>
      </c>
      <c r="B160" s="3" t="s">
        <v>243</v>
      </c>
      <c r="C160" s="2">
        <v>72.211760999999996</v>
      </c>
      <c r="D160" s="2">
        <v>-30.112959</v>
      </c>
      <c r="E160" s="174">
        <v>1167.4340999999999</v>
      </c>
      <c r="F160" s="2">
        <v>3.1801200000000001</v>
      </c>
      <c r="H160" s="144">
        <f t="shared" si="2"/>
        <v>9.0902249999999995E-4</v>
      </c>
      <c r="I160" s="174" t="s">
        <v>334</v>
      </c>
      <c r="J160" s="174" t="s">
        <v>272</v>
      </c>
      <c r="K160" s="190">
        <v>0.10050000000000001</v>
      </c>
      <c r="L160" s="235">
        <v>3.015E-2</v>
      </c>
      <c r="M160" s="189">
        <v>7.8709903516737626E-3</v>
      </c>
      <c r="N160" s="17">
        <v>9.9666666666666695E-2</v>
      </c>
      <c r="O160" s="7"/>
      <c r="P160" s="2">
        <v>0.10050000000000001</v>
      </c>
      <c r="Q160" s="2">
        <v>0.10050000000000001</v>
      </c>
      <c r="R160" s="2">
        <v>0.10050000000000001</v>
      </c>
      <c r="S160" s="2">
        <v>0.10050000000000001</v>
      </c>
      <c r="T160" s="2">
        <v>0.10050000000000001</v>
      </c>
      <c r="U160" s="2">
        <v>0.10050000000000001</v>
      </c>
      <c r="V160" s="2">
        <v>0.10050000000000001</v>
      </c>
      <c r="W160" s="2">
        <v>0.10050000000000001</v>
      </c>
      <c r="X160" s="2">
        <v>0.10050000000000001</v>
      </c>
      <c r="Y160" s="2">
        <v>0.10050000000000001</v>
      </c>
      <c r="Z160" s="2">
        <v>0.10050000000000001</v>
      </c>
      <c r="AA160" s="2">
        <v>0.10050000000000001</v>
      </c>
      <c r="AB160" s="2">
        <v>0.10050000000000001</v>
      </c>
      <c r="AC160" s="2">
        <v>0.10050000000000001</v>
      </c>
      <c r="AD160" s="2">
        <v>9.2259000000000008E-2</v>
      </c>
      <c r="AE160" s="2">
        <v>9.2058000000000015E-2</v>
      </c>
      <c r="AF160" s="2">
        <v>9.9997500000000003E-2</v>
      </c>
      <c r="AG160" s="2">
        <v>9.3063000000000007E-2</v>
      </c>
      <c r="AH160" s="2">
        <v>9.5977500000000007E-2</v>
      </c>
      <c r="AI160" s="2">
        <v>9.9997500000000003E-2</v>
      </c>
      <c r="AJ160" s="2">
        <v>0.15436800000000001</v>
      </c>
      <c r="AK160" s="2">
        <v>0.13909199999999999</v>
      </c>
      <c r="AL160" s="2">
        <v>0.12381600000000001</v>
      </c>
      <c r="AM160" s="2">
        <v>0.14662950000000002</v>
      </c>
      <c r="AN160" s="2">
        <v>0.10351500000000001</v>
      </c>
      <c r="AO160" s="2">
        <v>0.12009750000000001</v>
      </c>
      <c r="AP160" s="2">
        <v>0.144117</v>
      </c>
      <c r="AQ160" s="2">
        <v>0.14572499999999999</v>
      </c>
      <c r="AR160" s="2">
        <v>0.120198</v>
      </c>
      <c r="AS160" s="2">
        <v>9.4671000000000005E-2</v>
      </c>
      <c r="AT160" s="2">
        <v>9.4671000000000005E-2</v>
      </c>
      <c r="AU160" s="2">
        <v>9.4671000000000005E-2</v>
      </c>
      <c r="AV160" s="2">
        <v>9.4570500000000002E-2</v>
      </c>
      <c r="AW160" s="2">
        <v>9.4570500000000002E-2</v>
      </c>
      <c r="AX160" s="2">
        <v>9.4570500000000002E-2</v>
      </c>
      <c r="AY160" s="2">
        <v>9.1153500000000012E-2</v>
      </c>
      <c r="AZ160" s="2">
        <v>9.2359500000000011E-2</v>
      </c>
      <c r="BA160" s="2">
        <v>9.9394500000000011E-2</v>
      </c>
      <c r="BB160" s="2">
        <v>0.1054245</v>
      </c>
      <c r="BC160" s="2">
        <v>0.12130350000000001</v>
      </c>
      <c r="BD160" s="2">
        <v>0.121806</v>
      </c>
      <c r="BE160" s="2">
        <v>0.12029850000000002</v>
      </c>
      <c r="BF160" s="2">
        <v>0.11075100000000002</v>
      </c>
      <c r="BG160" s="2">
        <v>0.1056255</v>
      </c>
      <c r="BH160" s="2">
        <v>0.11235900000000001</v>
      </c>
      <c r="BI160" s="2">
        <v>0.10381649999999999</v>
      </c>
      <c r="BJ160" s="2">
        <v>0.10311300000000001</v>
      </c>
      <c r="BN160" s="2">
        <v>0.11167500373018015</v>
      </c>
      <c r="BO160" s="2">
        <v>0.10286806931048764</v>
      </c>
      <c r="BP160" s="2">
        <v>9.458630002628067E-2</v>
      </c>
      <c r="BQ160" s="2">
        <v>8.6638906092747811E-2</v>
      </c>
      <c r="BR160" s="2">
        <v>7.9230516534241111E-2</v>
      </c>
      <c r="BS160" s="2">
        <v>7.2178002141978947E-2</v>
      </c>
      <c r="BT160" s="2">
        <v>6.5690627412017893E-2</v>
      </c>
      <c r="BU160" s="2">
        <v>5.9601066190664312E-2</v>
      </c>
      <c r="BV160" s="2">
        <v>5.4039911504066465E-2</v>
      </c>
      <c r="BW160" s="2">
        <v>4.9142636288845576E-2</v>
      </c>
      <c r="BX160" s="2">
        <v>4.4961986401109211E-2</v>
      </c>
      <c r="BY160" s="2">
        <v>4.176666462095574E-2</v>
      </c>
      <c r="BZ160" s="2">
        <v>3.9743372950305653E-2</v>
      </c>
      <c r="CA160" s="2">
        <v>3.9043265046488362E-2</v>
      </c>
      <c r="CB160" s="2">
        <v>3.5914018769727163E-2</v>
      </c>
      <c r="CC160" s="2">
        <v>3.5145993633404898E-2</v>
      </c>
      <c r="CD160" s="2">
        <v>4.1125837944461535E-2</v>
      </c>
      <c r="CE160" s="2">
        <v>3.6237247716818653E-2</v>
      </c>
      <c r="CF160" s="2">
        <v>3.7839778705910085E-2</v>
      </c>
      <c r="CG160" s="2">
        <v>3.8932959890554647E-2</v>
      </c>
      <c r="CH160" s="2">
        <v>5.9150244693277607E-2</v>
      </c>
      <c r="CI160" s="2">
        <v>5.4160941350100772E-2</v>
      </c>
      <c r="CJ160" s="2">
        <v>4.7801037931066423E-2</v>
      </c>
      <c r="CK160" s="2">
        <v>5.5827747972058459E-2</v>
      </c>
      <c r="CL160" s="2">
        <v>4.0673443811547416E-2</v>
      </c>
      <c r="CM160" s="2">
        <v>4.650659741801854E-2</v>
      </c>
      <c r="CN160" s="2">
        <v>5.4535313980296402E-2</v>
      </c>
      <c r="CO160" s="2">
        <v>5.58300246426977E-2</v>
      </c>
      <c r="CP160" s="2">
        <v>4.7463841891899311E-2</v>
      </c>
      <c r="CQ160" s="2">
        <v>3.6388462130720077E-2</v>
      </c>
      <c r="CR160" s="2">
        <v>3.6549788568409639E-2</v>
      </c>
      <c r="CS160" s="2">
        <v>3.7114406671455227E-2</v>
      </c>
      <c r="CT160" s="2">
        <v>3.7081275344980055E-2</v>
      </c>
      <c r="CU160" s="2">
        <v>3.6516247053639025E-2</v>
      </c>
      <c r="CV160" s="2">
        <v>3.6197265511166581E-2</v>
      </c>
      <c r="CW160" s="2">
        <v>3.4493295480093902E-2</v>
      </c>
      <c r="CX160" s="2">
        <v>3.5834928784985981E-2</v>
      </c>
      <c r="CY160" s="2">
        <v>3.8620022112452621E-2</v>
      </c>
      <c r="CZ160" s="2">
        <v>4.0010769837401039E-2</v>
      </c>
      <c r="DA160" s="2">
        <v>4.6223478964457526E-2</v>
      </c>
      <c r="DB160" s="2">
        <v>4.6098035835160964E-2</v>
      </c>
      <c r="DC160" s="2">
        <v>4.5538351364715304E-2</v>
      </c>
      <c r="DD160" s="2">
        <v>4.2209151652308916E-2</v>
      </c>
      <c r="DE160" s="2">
        <v>4.0030057514886835E-2</v>
      </c>
      <c r="DF160" s="2">
        <v>4.2412283377539342E-2</v>
      </c>
      <c r="DG160" s="2">
        <v>3.9189824435649362E-2</v>
      </c>
      <c r="DH160" s="2">
        <v>3.9130048509682727E-2</v>
      </c>
    </row>
    <row r="161" spans="1:112" x14ac:dyDescent="0.2">
      <c r="A161" s="169" t="s">
        <v>47</v>
      </c>
      <c r="B161" s="3" t="s">
        <v>243</v>
      </c>
      <c r="C161" s="2">
        <v>71.773495999999994</v>
      </c>
      <c r="D161" s="2">
        <v>-29.876223</v>
      </c>
      <c r="E161" s="174">
        <v>50484.212</v>
      </c>
      <c r="F161" s="2">
        <v>284.65199999999999</v>
      </c>
      <c r="H161" s="144">
        <f t="shared" si="2"/>
        <v>0.349085997225</v>
      </c>
      <c r="I161" s="174" t="s">
        <v>334</v>
      </c>
      <c r="J161" s="174" t="s">
        <v>274</v>
      </c>
      <c r="K161" s="190">
        <v>9.0503</v>
      </c>
      <c r="L161" s="235">
        <v>0.590835</v>
      </c>
      <c r="M161" s="189">
        <v>0.1700657897579218</v>
      </c>
      <c r="N161" s="17">
        <v>9.913333333333334</v>
      </c>
      <c r="O161" s="7"/>
      <c r="P161" s="2">
        <v>8.9416963999999997</v>
      </c>
      <c r="Q161" s="2">
        <v>8.9416963999999997</v>
      </c>
      <c r="R161" s="2">
        <v>8.9416963999999997</v>
      </c>
      <c r="S161" s="2">
        <v>8.9416963999999997</v>
      </c>
      <c r="T161" s="2">
        <v>8.9416963999999997</v>
      </c>
      <c r="U161" s="2">
        <v>8.9416963999999997</v>
      </c>
      <c r="V161" s="2">
        <v>8.9416963999999997</v>
      </c>
      <c r="W161" s="2">
        <v>8.9416963999999997</v>
      </c>
      <c r="X161" s="2">
        <v>8.9416963999999997</v>
      </c>
      <c r="Y161" s="2">
        <v>8.9416963999999997</v>
      </c>
      <c r="Z161" s="2">
        <v>8.9416963999999997</v>
      </c>
      <c r="AA161" s="2">
        <v>8.9416963999999997</v>
      </c>
      <c r="AB161" s="2">
        <v>8.9416963999999997</v>
      </c>
      <c r="AC161" s="2">
        <v>8.9416963999999997</v>
      </c>
      <c r="AD161" s="2">
        <v>8.8511933999999997</v>
      </c>
      <c r="AE161" s="2">
        <v>9.0503</v>
      </c>
      <c r="AF161" s="2">
        <v>8.869294</v>
      </c>
      <c r="AG161" s="2">
        <v>8.7697406999999998</v>
      </c>
      <c r="AH161" s="2">
        <v>8.9417959532999998</v>
      </c>
      <c r="AI161" s="2">
        <v>8.6705584622999989</v>
      </c>
      <c r="AJ161" s="2">
        <v>8.8967164089999997</v>
      </c>
      <c r="AK161" s="2">
        <v>8.9147808077999997</v>
      </c>
      <c r="AL161" s="2">
        <v>8.9329176089999986</v>
      </c>
      <c r="AM161" s="2">
        <v>8.8428309227999993</v>
      </c>
      <c r="AN161" s="2">
        <v>8.473252871999998</v>
      </c>
      <c r="AO161" s="2">
        <v>8.7799222874999998</v>
      </c>
      <c r="AP161" s="2">
        <v>8.9780062036000015</v>
      </c>
      <c r="AQ161" s="2">
        <v>9.4098141172000016</v>
      </c>
      <c r="AR161" s="2">
        <v>8.8970784209999998</v>
      </c>
      <c r="AS161" s="2">
        <v>8.7892350462</v>
      </c>
      <c r="AT161" s="2">
        <v>9.0946102688000003</v>
      </c>
      <c r="AU161" s="2">
        <v>8.7805015067000003</v>
      </c>
      <c r="AV161" s="2">
        <v>8.8163768958999995</v>
      </c>
      <c r="AW161" s="2">
        <v>8.6820432929999996</v>
      </c>
      <c r="AX161" s="2">
        <v>8.5927168319999989</v>
      </c>
      <c r="AY161" s="2">
        <v>8.6911750456999997</v>
      </c>
      <c r="AZ161" s="2">
        <v>8.6287370259999996</v>
      </c>
      <c r="BA161" s="2">
        <v>8.9059296143999997</v>
      </c>
      <c r="BB161" s="2">
        <v>9.0485261412</v>
      </c>
      <c r="BC161" s="2">
        <v>9.2443836834999988</v>
      </c>
      <c r="BD161" s="2">
        <v>9.0212666376000001</v>
      </c>
      <c r="BE161" s="2">
        <v>8.8608591204000007</v>
      </c>
      <c r="BF161" s="2">
        <v>9.1544418020999991</v>
      </c>
      <c r="BG161" s="2">
        <v>9.1633382470000004</v>
      </c>
      <c r="BH161" s="2">
        <v>9.0921666878000007</v>
      </c>
      <c r="BI161" s="2">
        <v>9.1963899425999998</v>
      </c>
      <c r="BJ161" s="2">
        <v>9.5327352917999999</v>
      </c>
      <c r="BN161" s="2">
        <v>8.6016716020140986</v>
      </c>
      <c r="BO161" s="2">
        <v>7.7871451798693503</v>
      </c>
      <c r="BP161" s="2">
        <v>7.008820068918598</v>
      </c>
      <c r="BQ161" s="2">
        <v>6.2757465902134459</v>
      </c>
      <c r="BR161" s="2">
        <v>5.578874494421882</v>
      </c>
      <c r="BS161" s="2">
        <v>4.9091535643738888</v>
      </c>
      <c r="BT161" s="2">
        <v>4.266583916937404</v>
      </c>
      <c r="BU161" s="2">
        <v>3.660216009353102</v>
      </c>
      <c r="BV161" s="2">
        <v>3.0900501383732442</v>
      </c>
      <c r="BW161" s="2">
        <v>2.5379864548915458</v>
      </c>
      <c r="BX161" s="2">
        <v>2.0130767502897675</v>
      </c>
      <c r="BY161" s="2">
        <v>1.5243754303994552</v>
      </c>
      <c r="BZ161" s="2">
        <v>1.053803363556342</v>
      </c>
      <c r="CA161" s="2">
        <v>0.71915673505403244</v>
      </c>
      <c r="CB161" s="2">
        <v>0.69519357499754397</v>
      </c>
      <c r="CC161" s="2">
        <v>0.75334579594882434</v>
      </c>
      <c r="CD161" s="2">
        <v>0.70540125430415601</v>
      </c>
      <c r="CE161" s="2">
        <v>0.69890215640748543</v>
      </c>
      <c r="CF161" s="2">
        <v>0.71902838439285433</v>
      </c>
      <c r="CG161" s="2">
        <v>0.67426969416124893</v>
      </c>
      <c r="CH161" s="2">
        <v>0.74299742001270852</v>
      </c>
      <c r="CI161" s="2">
        <v>0.86148969757878302</v>
      </c>
      <c r="CJ161" s="2">
        <v>0.71817912384635252</v>
      </c>
      <c r="CK161" s="2">
        <v>0.81119243006213759</v>
      </c>
      <c r="CL161" s="2">
        <v>0.71503507287481316</v>
      </c>
      <c r="CM161" s="2">
        <v>0.73488807852780236</v>
      </c>
      <c r="CN161" s="2">
        <v>0.73867365376177774</v>
      </c>
      <c r="CO161" s="2">
        <v>0.9825877543025241</v>
      </c>
      <c r="CP161" s="2">
        <v>0.82300820079576964</v>
      </c>
      <c r="CQ161" s="2">
        <v>0.81597149830051552</v>
      </c>
      <c r="CR161" s="2">
        <v>0.85359686904338883</v>
      </c>
      <c r="CS161" s="2">
        <v>0.77906740209455205</v>
      </c>
      <c r="CT161" s="2">
        <v>0.77244856119791061</v>
      </c>
      <c r="CU161" s="2">
        <v>0.81719974288732566</v>
      </c>
      <c r="CV161" s="2">
        <v>0.80217344739519891</v>
      </c>
      <c r="CW161" s="2">
        <v>0.80859773452682437</v>
      </c>
      <c r="CX161" s="2">
        <v>0.75067587974439509</v>
      </c>
      <c r="CY161" s="2">
        <v>0.81343146823480339</v>
      </c>
      <c r="CZ161" s="2">
        <v>0.82226667877124782</v>
      </c>
      <c r="DA161" s="2">
        <v>0.83481224508875918</v>
      </c>
      <c r="DB161" s="2">
        <v>0.80222293738418315</v>
      </c>
      <c r="DC161" s="2">
        <v>0.79153882427903677</v>
      </c>
      <c r="DD161" s="2">
        <v>0.81069689418188662</v>
      </c>
      <c r="DE161" s="2">
        <v>0.80239005934269336</v>
      </c>
      <c r="DF161" s="2">
        <v>0.79774549649346715</v>
      </c>
      <c r="DG161" s="2">
        <v>0.79466847837512766</v>
      </c>
      <c r="DH161" s="2">
        <v>0.85198571250397626</v>
      </c>
    </row>
    <row r="162" spans="1:112" x14ac:dyDescent="0.2">
      <c r="A162" s="169" t="s">
        <v>48</v>
      </c>
      <c r="B162" s="3" t="s">
        <v>243</v>
      </c>
      <c r="C162" s="2">
        <v>71.086526000000006</v>
      </c>
      <c r="D162" s="2">
        <v>-29.014112000000001</v>
      </c>
      <c r="E162" s="174">
        <v>18886.446</v>
      </c>
      <c r="F162" s="2">
        <v>72.341700000000003</v>
      </c>
      <c r="H162" s="144">
        <f t="shared" si="2"/>
        <v>0</v>
      </c>
      <c r="I162" s="174" t="s">
        <v>334</v>
      </c>
      <c r="J162" s="174" t="s">
        <v>272</v>
      </c>
      <c r="K162" s="190">
        <v>2.0407999999999999</v>
      </c>
      <c r="L162" s="235"/>
      <c r="M162" s="189">
        <v>0.15126937188559708</v>
      </c>
      <c r="N162" s="17">
        <v>2.0399999999999996</v>
      </c>
      <c r="O162" s="7"/>
      <c r="P162" s="2">
        <v>2.0407999999999999</v>
      </c>
      <c r="Q162" s="2">
        <v>2.0407999999999999</v>
      </c>
      <c r="R162" s="2">
        <v>2.0407999999999999</v>
      </c>
      <c r="S162" s="2">
        <v>2.0407999999999999</v>
      </c>
      <c r="T162" s="2">
        <v>2.0407999999999999</v>
      </c>
      <c r="U162" s="2">
        <v>2.0407999999999999</v>
      </c>
      <c r="V162" s="2">
        <v>2.0407999999999999</v>
      </c>
      <c r="W162" s="2">
        <v>2.0407999999999999</v>
      </c>
      <c r="X162" s="2">
        <v>2.0407999999999999</v>
      </c>
      <c r="Y162" s="2">
        <v>2.0407999999999999</v>
      </c>
      <c r="Z162" s="2">
        <v>2.0407999999999999</v>
      </c>
      <c r="AA162" s="2">
        <v>2.0407999999999999</v>
      </c>
      <c r="AB162" s="2">
        <v>2.0407999999999999</v>
      </c>
      <c r="AC162" s="2">
        <v>2.0407999999999999</v>
      </c>
      <c r="AD162" s="2">
        <v>2.1448807999999997</v>
      </c>
      <c r="AE162" s="2">
        <v>2.0693712</v>
      </c>
      <c r="AF162" s="2">
        <v>1.9754943999999999</v>
      </c>
      <c r="AG162" s="2">
        <v>1.8795767999999999</v>
      </c>
      <c r="AH162" s="2">
        <v>2.0122287999999999</v>
      </c>
      <c r="AI162" s="2">
        <v>2.0040656000000001</v>
      </c>
      <c r="AJ162" s="2">
        <v>1.9959023999999999</v>
      </c>
      <c r="AK162" s="2">
        <v>1.9775351999999999</v>
      </c>
      <c r="AL162" s="2">
        <v>1.9612087999999999</v>
      </c>
      <c r="AM162" s="2">
        <v>1.9428415999999999</v>
      </c>
      <c r="AN162" s="2">
        <v>1.9265151999999999</v>
      </c>
      <c r="AO162" s="2">
        <v>2.1959008</v>
      </c>
      <c r="AP162" s="2">
        <v>2.1448807999999997</v>
      </c>
      <c r="AQ162" s="2">
        <v>2.0938607999999999</v>
      </c>
      <c r="AR162" s="2">
        <v>2.0428407999999996</v>
      </c>
      <c r="AS162" s="2">
        <v>1.9918207999999999</v>
      </c>
      <c r="AT162" s="2">
        <v>1.9693719999999999</v>
      </c>
      <c r="AU162" s="2">
        <v>1.9469231999999999</v>
      </c>
      <c r="AV162" s="2">
        <v>1.9265151999999999</v>
      </c>
      <c r="AW162" s="2">
        <v>1.9040664</v>
      </c>
      <c r="AX162" s="2">
        <v>1.8816176</v>
      </c>
      <c r="AY162" s="2">
        <v>1.9408007999999999</v>
      </c>
      <c r="AZ162" s="2">
        <v>1.9122296000000001</v>
      </c>
      <c r="BA162" s="2">
        <v>1.9469231999999999</v>
      </c>
      <c r="BB162" s="2">
        <v>1.9244743999999998</v>
      </c>
      <c r="BC162" s="2">
        <v>1.9183519999999998</v>
      </c>
      <c r="BD162" s="2">
        <v>1.9122296000000001</v>
      </c>
      <c r="BE162" s="2">
        <v>1.9061072000000001</v>
      </c>
      <c r="BF162" s="2">
        <v>1.9938616</v>
      </c>
      <c r="BG162" s="2">
        <v>1.9856984</v>
      </c>
      <c r="BH162" s="2">
        <v>2.0407999999999999</v>
      </c>
      <c r="BI162" s="2">
        <v>2.0367183999999998</v>
      </c>
      <c r="BJ162" s="2">
        <v>2.1652887999999999</v>
      </c>
      <c r="BN162" s="2">
        <v>2.2890378975487709</v>
      </c>
      <c r="BO162" s="2">
        <v>2.1102327761118795</v>
      </c>
      <c r="BP162" s="2">
        <v>1.9381074863836196</v>
      </c>
      <c r="BQ162" s="2">
        <v>1.7768035918425475</v>
      </c>
      <c r="BR162" s="2">
        <v>1.6245018579795412</v>
      </c>
      <c r="BS162" s="2">
        <v>1.4795126084059476</v>
      </c>
      <c r="BT162" s="2">
        <v>1.3442103533260046</v>
      </c>
      <c r="BU162" s="2">
        <v>1.2172933686185163</v>
      </c>
      <c r="BV162" s="2">
        <v>1.1016160977759579</v>
      </c>
      <c r="BW162" s="2">
        <v>0.9968790459643333</v>
      </c>
      <c r="BX162" s="2">
        <v>0.90572778411292598</v>
      </c>
      <c r="BY162" s="2">
        <v>0.83356654171848754</v>
      </c>
      <c r="BZ162" s="2">
        <v>0.78639795224186848</v>
      </c>
      <c r="CA162" s="2">
        <v>0.7704544188062743</v>
      </c>
      <c r="CB162" s="2">
        <v>0.81409788349261036</v>
      </c>
      <c r="CC162" s="2">
        <v>0.781477782640847</v>
      </c>
      <c r="CD162" s="2">
        <v>0.75534754141705163</v>
      </c>
      <c r="CE162" s="2">
        <v>0.72117386748662204</v>
      </c>
      <c r="CF162" s="2">
        <v>0.76200417494344186</v>
      </c>
      <c r="CG162" s="2">
        <v>0.76313408442206265</v>
      </c>
      <c r="CH162" s="2">
        <v>0.74955940528137832</v>
      </c>
      <c r="CI162" s="2">
        <v>0.7471393631440002</v>
      </c>
      <c r="CJ162" s="2">
        <v>0.75375308440308353</v>
      </c>
      <c r="CK162" s="2">
        <v>0.73436119078784934</v>
      </c>
      <c r="CL162" s="2">
        <v>0.73613391622544955</v>
      </c>
      <c r="CM162" s="2">
        <v>0.83708285379857394</v>
      </c>
      <c r="CN162" s="2">
        <v>0.82261784057631582</v>
      </c>
      <c r="CO162" s="2">
        <v>0.81549355827648495</v>
      </c>
      <c r="CP162" s="2">
        <v>0.78559980867384138</v>
      </c>
      <c r="CQ162" s="2">
        <v>0.77718575690512182</v>
      </c>
      <c r="CR162" s="2">
        <v>0.77382986548871613</v>
      </c>
      <c r="CS162" s="2">
        <v>0.77706164043512316</v>
      </c>
      <c r="CT162" s="2">
        <v>0.76990623169780525</v>
      </c>
      <c r="CU162" s="2">
        <v>0.75064889432780235</v>
      </c>
      <c r="CV162" s="2">
        <v>0.74369361574019921</v>
      </c>
      <c r="CW162" s="2">
        <v>0.76563825733068835</v>
      </c>
      <c r="CX162" s="2">
        <v>0.75452830666212523</v>
      </c>
      <c r="CY162" s="2">
        <v>0.74857525087054999</v>
      </c>
      <c r="CZ162" s="2">
        <v>0.73820656693000131</v>
      </c>
      <c r="DA162" s="2">
        <v>0.73977831639845393</v>
      </c>
      <c r="DB162" s="2">
        <v>0.7375658584899909</v>
      </c>
      <c r="DC162" s="2">
        <v>0.72480371500294649</v>
      </c>
      <c r="DD162" s="2">
        <v>0.76342719925785363</v>
      </c>
      <c r="DE162" s="2">
        <v>0.75838566027908505</v>
      </c>
      <c r="DF162" s="2">
        <v>0.77535012376286383</v>
      </c>
      <c r="DG162" s="2">
        <v>0.77211008804916359</v>
      </c>
      <c r="DH162" s="2">
        <v>0.82216786259599184</v>
      </c>
    </row>
    <row r="163" spans="1:112" x14ac:dyDescent="0.2">
      <c r="A163" s="169" t="s">
        <v>59</v>
      </c>
      <c r="B163" s="3" t="s">
        <v>243</v>
      </c>
      <c r="C163" s="2">
        <v>70.265946999999997</v>
      </c>
      <c r="D163" s="2">
        <v>-30.025518000000002</v>
      </c>
      <c r="E163" s="174">
        <v>11225.797</v>
      </c>
      <c r="F163" s="2">
        <v>25.3797</v>
      </c>
      <c r="H163" s="144">
        <f t="shared" si="2"/>
        <v>3.9031138968999998E-2</v>
      </c>
      <c r="I163" s="174" t="s">
        <v>334</v>
      </c>
      <c r="J163" s="174" t="s">
        <v>274</v>
      </c>
      <c r="K163" s="190">
        <v>3.2704</v>
      </c>
      <c r="L163" s="235">
        <v>0.19756299999999999</v>
      </c>
      <c r="M163" s="189">
        <v>6.4564943916086595E-2</v>
      </c>
      <c r="N163" s="17">
        <v>3.4523333333333337</v>
      </c>
      <c r="O163" s="7"/>
      <c r="P163" s="2">
        <v>3.2802111999999997</v>
      </c>
      <c r="Q163" s="2">
        <v>3.2802111999999997</v>
      </c>
      <c r="R163" s="2">
        <v>3.2802111999999997</v>
      </c>
      <c r="S163" s="2">
        <v>3.2802111999999997</v>
      </c>
      <c r="T163" s="2">
        <v>3.2802111999999997</v>
      </c>
      <c r="U163" s="2">
        <v>3.2802111999999997</v>
      </c>
      <c r="V163" s="2">
        <v>3.2802111999999997</v>
      </c>
      <c r="W163" s="2">
        <v>3.2802111999999997</v>
      </c>
      <c r="X163" s="2">
        <v>3.2802111999999997</v>
      </c>
      <c r="Y163" s="2">
        <v>3.2802111999999997</v>
      </c>
      <c r="Z163" s="2">
        <v>3.2802111999999997</v>
      </c>
      <c r="AA163" s="2">
        <v>3.2802111999999997</v>
      </c>
      <c r="AB163" s="2">
        <v>3.2802111999999997</v>
      </c>
      <c r="AC163" s="2">
        <v>3.2802111999999997</v>
      </c>
      <c r="AD163" s="2">
        <v>3.2704</v>
      </c>
      <c r="AE163" s="2">
        <v>3.2867519999999995</v>
      </c>
      <c r="AF163" s="2">
        <v>3.2573183999999999</v>
      </c>
      <c r="AG163" s="2">
        <v>3.2638592000000002</v>
      </c>
      <c r="AH163" s="2">
        <v>3.2311551999999999</v>
      </c>
      <c r="AI163" s="2">
        <v>3.2148555264000001</v>
      </c>
      <c r="AJ163" s="2">
        <v>3.2017870080000002</v>
      </c>
      <c r="AK163" s="2">
        <v>3.2508037632</v>
      </c>
      <c r="AL163" s="2">
        <v>3.3030255104000004</v>
      </c>
      <c r="AM163" s="2">
        <v>3.3486246975999996</v>
      </c>
      <c r="AN163" s="2">
        <v>3.4170970623999999</v>
      </c>
      <c r="AO163" s="2">
        <v>3.5081319167999996</v>
      </c>
      <c r="AP163" s="2">
        <v>3.5081319167999996</v>
      </c>
      <c r="AQ163" s="2">
        <v>3.5046096959999997</v>
      </c>
      <c r="AR163" s="2">
        <v>3.2475399039999999</v>
      </c>
      <c r="AS163" s="2">
        <v>3.2800803840000001</v>
      </c>
      <c r="AT163" s="2">
        <v>3.3060408191999997</v>
      </c>
      <c r="AU163" s="2">
        <v>3.2345237120000001</v>
      </c>
      <c r="AV163" s="2">
        <v>3.2377646783999996</v>
      </c>
      <c r="AW163" s="2">
        <v>3.2507547071999996</v>
      </c>
      <c r="AX163" s="2">
        <v>3.1631832063999998</v>
      </c>
      <c r="AY163" s="2">
        <v>3.1631832063999998</v>
      </c>
      <c r="AZ163" s="2">
        <v>3.1696651392000001</v>
      </c>
      <c r="BA163" s="2">
        <v>3.2928218623999999</v>
      </c>
      <c r="BB163" s="2">
        <v>3.2701350975999999</v>
      </c>
      <c r="BC163" s="2">
        <v>3.2280025343999998</v>
      </c>
      <c r="BD163" s="2">
        <v>3.3511592576</v>
      </c>
      <c r="BE163" s="2">
        <v>3.1858699711999998</v>
      </c>
      <c r="BF163" s="2">
        <v>3.2409664</v>
      </c>
      <c r="BG163" s="2">
        <v>3.2961445887999998</v>
      </c>
      <c r="BH163" s="2">
        <v>3.2800345983999999</v>
      </c>
      <c r="BI163" s="2">
        <v>3.2376960000000001</v>
      </c>
      <c r="BJ163" s="2">
        <v>3.3185206655999999</v>
      </c>
      <c r="BN163" s="2">
        <v>3.0951276128185108</v>
      </c>
      <c r="BO163" s="2">
        <v>2.800791791840481</v>
      </c>
      <c r="BP163" s="2">
        <v>2.5228080025318627</v>
      </c>
      <c r="BQ163" s="2">
        <v>2.2579058562112917</v>
      </c>
      <c r="BR163" s="2">
        <v>2.0028149708594376</v>
      </c>
      <c r="BS163" s="2">
        <v>1.760805764295974</v>
      </c>
      <c r="BT163" s="2">
        <v>1.5318782678192433</v>
      </c>
      <c r="BU163" s="2">
        <v>1.3160325313585473</v>
      </c>
      <c r="BV163" s="2">
        <v>1.1067278756740084</v>
      </c>
      <c r="BW163" s="2">
        <v>0.91050526452696712</v>
      </c>
      <c r="BX163" s="2">
        <v>0.72409474274501795</v>
      </c>
      <c r="BY163" s="2">
        <v>0.54749753996284589</v>
      </c>
      <c r="BZ163" s="2">
        <v>0.39052900510904281</v>
      </c>
      <c r="CA163" s="2">
        <v>0.30224825932899507</v>
      </c>
      <c r="CB163" s="2">
        <v>0.31473387613092263</v>
      </c>
      <c r="CC163" s="2">
        <v>0.37457323143368038</v>
      </c>
      <c r="CD163" s="2">
        <v>0.31394572398087678</v>
      </c>
      <c r="CE163" s="2">
        <v>0.3306870970045469</v>
      </c>
      <c r="CF163" s="2">
        <v>0.30256165896818205</v>
      </c>
      <c r="CG163" s="2">
        <v>0.33086718521312375</v>
      </c>
      <c r="CH163" s="2">
        <v>0.29741854298019632</v>
      </c>
      <c r="CI163" s="2">
        <v>0.32636957454758642</v>
      </c>
      <c r="CJ163" s="2">
        <v>0.32951576573949193</v>
      </c>
      <c r="CK163" s="2">
        <v>0.32561304106634226</v>
      </c>
      <c r="CL163" s="2">
        <v>0.27759836362255136</v>
      </c>
      <c r="CM163" s="2">
        <v>0.3937170456370751</v>
      </c>
      <c r="CN163" s="2">
        <v>0.41000126113576885</v>
      </c>
      <c r="CO163" s="2">
        <v>0.36729425842906505</v>
      </c>
      <c r="CP163" s="2">
        <v>0.38108921505624554</v>
      </c>
      <c r="CQ163" s="2">
        <v>0.357021161422856</v>
      </c>
      <c r="CR163" s="2">
        <v>0.27393817021395972</v>
      </c>
      <c r="CS163" s="2">
        <v>0.30536736848926915</v>
      </c>
      <c r="CT163" s="2">
        <v>0.29895911864160946</v>
      </c>
      <c r="CU163" s="2">
        <v>0.28675804566688751</v>
      </c>
      <c r="CV163" s="2">
        <v>0.31045556450422751</v>
      </c>
      <c r="CW163" s="2">
        <v>0.31369557798040171</v>
      </c>
      <c r="CX163" s="2">
        <v>0.33352706927485165</v>
      </c>
      <c r="CY163" s="2">
        <v>0.34094663976654194</v>
      </c>
      <c r="CZ163" s="2">
        <v>0.33309948689720076</v>
      </c>
      <c r="DA163" s="2">
        <v>0.34028185279064721</v>
      </c>
      <c r="DB163" s="2">
        <v>0.33798090014593363</v>
      </c>
      <c r="DC163" s="2">
        <v>0.3183024516420675</v>
      </c>
      <c r="DD163" s="2">
        <v>0.3054223366290868</v>
      </c>
      <c r="DE163" s="2">
        <v>0.31858719521789958</v>
      </c>
      <c r="DF163" s="2">
        <v>0.30810943144352076</v>
      </c>
      <c r="DG163" s="2">
        <v>0.30187778272975357</v>
      </c>
      <c r="DH163" s="2">
        <v>0.30987294386304881</v>
      </c>
    </row>
    <row r="164" spans="1:112" x14ac:dyDescent="0.2">
      <c r="A164" s="169" t="s">
        <v>212</v>
      </c>
      <c r="B164" s="3" t="s">
        <v>243</v>
      </c>
      <c r="C164" s="2">
        <v>70.247874999999993</v>
      </c>
      <c r="D164" s="2">
        <v>-24.862251000000001</v>
      </c>
      <c r="E164" s="174">
        <v>126.5942</v>
      </c>
      <c r="F164" s="2">
        <v>4.7877999999999999E-4</v>
      </c>
      <c r="H164" s="144">
        <f t="shared" si="2"/>
        <v>0</v>
      </c>
      <c r="I164" s="174" t="s">
        <v>303</v>
      </c>
      <c r="J164" s="174" t="s">
        <v>245</v>
      </c>
      <c r="K164" s="190">
        <v>0</v>
      </c>
      <c r="L164" s="235">
        <v>0</v>
      </c>
      <c r="M164" s="189">
        <v>1.7877901497496981E-3</v>
      </c>
      <c r="N164" s="17">
        <v>-5.0000000000000001E-3</v>
      </c>
      <c r="O164" s="7"/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</row>
    <row r="165" spans="1:112" x14ac:dyDescent="0.2">
      <c r="A165" s="169" t="s">
        <v>204</v>
      </c>
      <c r="B165" s="3" t="s">
        <v>243</v>
      </c>
      <c r="C165" s="2">
        <v>70.213759999999994</v>
      </c>
      <c r="D165" s="2">
        <v>-25.725947000000001</v>
      </c>
      <c r="E165" s="174">
        <v>268.58094999999997</v>
      </c>
      <c r="F165" s="2">
        <v>4.5811300000000001E-4</v>
      </c>
      <c r="H165" s="144">
        <f t="shared" si="2"/>
        <v>0</v>
      </c>
      <c r="I165" s="174" t="s">
        <v>303</v>
      </c>
      <c r="J165" s="174" t="s">
        <v>245</v>
      </c>
      <c r="K165" s="190">
        <v>0</v>
      </c>
      <c r="L165" s="235">
        <v>0</v>
      </c>
      <c r="M165" s="189">
        <v>2.5150305508537473E-3</v>
      </c>
      <c r="N165" s="17">
        <v>1.0333333333333337E-2</v>
      </c>
      <c r="O165" s="7"/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</row>
    <row r="166" spans="1:112" x14ac:dyDescent="0.2">
      <c r="A166" s="169" t="s">
        <v>136</v>
      </c>
      <c r="B166" s="3" t="s">
        <v>243</v>
      </c>
      <c r="C166" s="2">
        <v>70.177225000000007</v>
      </c>
      <c r="D166" s="2">
        <v>-25.279491</v>
      </c>
      <c r="E166" s="174">
        <v>1271.0931</v>
      </c>
      <c r="F166" s="2">
        <v>0.55743699999999996</v>
      </c>
      <c r="H166" s="144">
        <f t="shared" si="2"/>
        <v>1.3879196099999999E-2</v>
      </c>
      <c r="I166" s="174" t="s">
        <v>334</v>
      </c>
      <c r="J166" s="174" t="s">
        <v>272</v>
      </c>
      <c r="K166" s="190">
        <v>0.39269999999999999</v>
      </c>
      <c r="L166" s="235">
        <v>0.11781</v>
      </c>
      <c r="M166" s="189">
        <v>1.3382410812600012E-2</v>
      </c>
      <c r="N166" s="17">
        <v>0.39233333333333331</v>
      </c>
      <c r="O166" s="7"/>
      <c r="P166" s="2">
        <v>0.39269999999999999</v>
      </c>
      <c r="Q166" s="2">
        <v>0.39269999999999999</v>
      </c>
      <c r="R166" s="2">
        <v>0.39269999999999999</v>
      </c>
      <c r="S166" s="2">
        <v>0.39269999999999999</v>
      </c>
      <c r="T166" s="2">
        <v>0.39269999999999999</v>
      </c>
      <c r="U166" s="2">
        <v>0.39269999999999999</v>
      </c>
      <c r="V166" s="2">
        <v>0.39269999999999999</v>
      </c>
      <c r="W166" s="2">
        <v>0.39269999999999999</v>
      </c>
      <c r="X166" s="2">
        <v>0.39269999999999999</v>
      </c>
      <c r="Y166" s="2">
        <v>0.39269999999999999</v>
      </c>
      <c r="Z166" s="2">
        <v>0.39269999999999999</v>
      </c>
      <c r="AA166" s="2">
        <v>0.39269999999999999</v>
      </c>
      <c r="AB166" s="2">
        <v>0.39269999999999999</v>
      </c>
      <c r="AC166" s="2">
        <v>0.39269999999999999</v>
      </c>
      <c r="AD166" s="2">
        <v>0.40330289999999996</v>
      </c>
      <c r="AE166" s="2">
        <v>0.37856279999999998</v>
      </c>
      <c r="AF166" s="2">
        <v>0.3872022</v>
      </c>
      <c r="AG166" s="2">
        <v>0.39544889999999994</v>
      </c>
      <c r="AH166" s="2">
        <v>0.36403289999999999</v>
      </c>
      <c r="AI166" s="2">
        <v>0.35539350000000003</v>
      </c>
      <c r="AJ166" s="2">
        <v>0.38955839999999997</v>
      </c>
      <c r="AK166" s="2">
        <v>0.42411600000000005</v>
      </c>
      <c r="AL166" s="2">
        <v>0.37463579999999996</v>
      </c>
      <c r="AM166" s="2">
        <v>0.38406059999999997</v>
      </c>
      <c r="AN166" s="2">
        <v>0.39152189999999998</v>
      </c>
      <c r="AO166" s="2">
        <v>0.39623429999999993</v>
      </c>
      <c r="AP166" s="2">
        <v>0.3891657</v>
      </c>
      <c r="AQ166" s="2">
        <v>0.3742431</v>
      </c>
      <c r="AR166" s="2">
        <v>0.35932049999999999</v>
      </c>
      <c r="AS166" s="2">
        <v>0.3817044</v>
      </c>
      <c r="AT166" s="2">
        <v>0.39152189999999998</v>
      </c>
      <c r="AU166" s="2">
        <v>0.38288249999999996</v>
      </c>
      <c r="AV166" s="2">
        <v>0.37463579999999996</v>
      </c>
      <c r="AW166" s="2">
        <v>0.37110149999999997</v>
      </c>
      <c r="AX166" s="2">
        <v>0.3604986</v>
      </c>
      <c r="AY166" s="2">
        <v>0.3687453</v>
      </c>
      <c r="AZ166" s="2">
        <v>0.37070879999999995</v>
      </c>
      <c r="BA166" s="2">
        <v>0.38209709999999997</v>
      </c>
      <c r="BB166" s="2">
        <v>0.39780509999999997</v>
      </c>
      <c r="BC166" s="2">
        <v>0.38366790000000001</v>
      </c>
      <c r="BD166" s="2">
        <v>0.38013359999999996</v>
      </c>
      <c r="BE166" s="2">
        <v>0.42058169999999995</v>
      </c>
      <c r="BF166" s="2">
        <v>0.39976859999999997</v>
      </c>
      <c r="BG166" s="2">
        <v>0.40840799999999999</v>
      </c>
      <c r="BH166" s="2">
        <v>0.41429849999999996</v>
      </c>
      <c r="BI166" s="2">
        <v>0.43039920000000004</v>
      </c>
      <c r="BJ166" s="2">
        <v>0.42568680000000003</v>
      </c>
      <c r="BN166" s="2">
        <v>0.42376282642406304</v>
      </c>
      <c r="BO166" s="2">
        <v>0.38896913693970053</v>
      </c>
      <c r="BP166" s="2">
        <v>0.35623226090618826</v>
      </c>
      <c r="BQ166" s="2">
        <v>0.325191216977121</v>
      </c>
      <c r="BR166" s="2">
        <v>0.29550258874753604</v>
      </c>
      <c r="BS166" s="2">
        <v>0.26797788866541239</v>
      </c>
      <c r="BT166" s="2">
        <v>0.24193636540546337</v>
      </c>
      <c r="BU166" s="2">
        <v>0.21750539739033231</v>
      </c>
      <c r="BV166" s="2">
        <v>0.19523255614375401</v>
      </c>
      <c r="BW166" s="2">
        <v>0.17505678296507188</v>
      </c>
      <c r="BX166" s="2">
        <v>0.15777074549915004</v>
      </c>
      <c r="BY166" s="2">
        <v>0.14400595007536976</v>
      </c>
      <c r="BZ166" s="2">
        <v>0.13516754057681629</v>
      </c>
      <c r="CA166" s="2">
        <v>0.13199096774578609</v>
      </c>
      <c r="CB166" s="2">
        <v>0.13564399368371088</v>
      </c>
      <c r="CC166" s="2">
        <v>0.1285694371481183</v>
      </c>
      <c r="CD166" s="2">
        <v>0.13218313749445817</v>
      </c>
      <c r="CE166" s="2">
        <v>0.13636308862951313</v>
      </c>
      <c r="CF166" s="2">
        <v>0.1226199191979523</v>
      </c>
      <c r="CG166" s="2">
        <v>0.12033900054060875</v>
      </c>
      <c r="CH166" s="2">
        <v>0.13209101495972017</v>
      </c>
      <c r="CI166" s="2">
        <v>0.14815766299004346</v>
      </c>
      <c r="CJ166" s="2">
        <v>0.12788543576181058</v>
      </c>
      <c r="CK166" s="2">
        <v>0.13163823949686615</v>
      </c>
      <c r="CL166" s="2">
        <v>0.13355945009742548</v>
      </c>
      <c r="CM166" s="2">
        <v>0.13491825335941157</v>
      </c>
      <c r="CN166" s="2">
        <v>0.13237720959916777</v>
      </c>
      <c r="CO166" s="2">
        <v>0.12852555699725149</v>
      </c>
      <c r="CP166" s="2">
        <v>0.12348210165954066</v>
      </c>
      <c r="CQ166" s="2">
        <v>0.12985226257229765</v>
      </c>
      <c r="CR166" s="2">
        <v>0.13172455311142742</v>
      </c>
      <c r="CS166" s="2">
        <v>0.12981737141894473</v>
      </c>
      <c r="CT166" s="2">
        <v>0.12570610690488432</v>
      </c>
      <c r="CU166" s="2">
        <v>0.12404763843102082</v>
      </c>
      <c r="CV166" s="2">
        <v>0.12102204191397536</v>
      </c>
      <c r="CW166" s="2">
        <v>0.12358528002906097</v>
      </c>
      <c r="CX166" s="2">
        <v>0.12454559063041018</v>
      </c>
      <c r="CY166" s="2">
        <v>0.12970079350553818</v>
      </c>
      <c r="CZ166" s="2">
        <v>0.1342269997693705</v>
      </c>
      <c r="DA166" s="2">
        <v>0.1303406775312875</v>
      </c>
      <c r="DB166" s="2">
        <v>0.12921018949147015</v>
      </c>
      <c r="DC166" s="2">
        <v>0.14156949367863547</v>
      </c>
      <c r="DD166" s="2">
        <v>0.13510809653312292</v>
      </c>
      <c r="DE166" s="2">
        <v>0.13867034171429554</v>
      </c>
      <c r="DF166" s="2">
        <v>0.14111347659386056</v>
      </c>
      <c r="DG166" s="2">
        <v>0.14496492835761227</v>
      </c>
      <c r="DH166" s="2">
        <v>0.14577808206098364</v>
      </c>
    </row>
    <row r="167" spans="1:112" x14ac:dyDescent="0.2">
      <c r="A167" s="169" t="s">
        <v>135</v>
      </c>
      <c r="B167" s="3" t="s">
        <v>243</v>
      </c>
      <c r="C167" s="2">
        <v>70.110805999999997</v>
      </c>
      <c r="D167" s="2">
        <v>-26.606390000000001</v>
      </c>
      <c r="E167" s="174">
        <v>1164.6386</v>
      </c>
      <c r="F167" s="2">
        <v>0.38173499999999999</v>
      </c>
      <c r="G167" s="144"/>
      <c r="H167" s="144">
        <f t="shared" si="2"/>
        <v>3.9992975999999991E-3</v>
      </c>
      <c r="I167" s="174" t="s">
        <v>334</v>
      </c>
      <c r="J167" s="174" t="s">
        <v>272</v>
      </c>
      <c r="K167" s="190">
        <v>0.21079999999999999</v>
      </c>
      <c r="L167" s="235">
        <v>6.3239999999999991E-2</v>
      </c>
      <c r="M167" s="189">
        <v>1.3625670265455244E-2</v>
      </c>
      <c r="N167" s="17">
        <v>0.21133333333333335</v>
      </c>
      <c r="O167" s="7"/>
      <c r="P167" s="2">
        <v>0.25443559999999998</v>
      </c>
      <c r="Q167" s="2">
        <v>0.25443559999999998</v>
      </c>
      <c r="R167" s="2">
        <v>0.25443559999999998</v>
      </c>
      <c r="S167" s="2">
        <v>0.25443559999999998</v>
      </c>
      <c r="T167" s="2">
        <v>0.25443559999999998</v>
      </c>
      <c r="U167" s="2">
        <v>0.25443559999999998</v>
      </c>
      <c r="V167" s="2">
        <v>0.25443559999999998</v>
      </c>
      <c r="W167" s="2">
        <v>0.25443559999999998</v>
      </c>
      <c r="X167" s="2">
        <v>0.25443559999999998</v>
      </c>
      <c r="Y167" s="2">
        <v>0.25443559999999998</v>
      </c>
      <c r="Z167" s="2">
        <v>0.25443559999999998</v>
      </c>
      <c r="AA167" s="2">
        <v>0.25443559999999998</v>
      </c>
      <c r="AB167" s="2">
        <v>0.25443559999999998</v>
      </c>
      <c r="AC167" s="2">
        <v>0.25443559999999998</v>
      </c>
      <c r="AD167" s="2">
        <v>0.21079999999999999</v>
      </c>
      <c r="AE167" s="2">
        <v>0.27172119999999994</v>
      </c>
      <c r="AF167" s="2">
        <v>0.24031199999999997</v>
      </c>
      <c r="AG167" s="2">
        <v>0.2089028</v>
      </c>
      <c r="AH167" s="2">
        <v>0.19983839999999997</v>
      </c>
      <c r="AI167" s="2">
        <v>0.20637319999999998</v>
      </c>
      <c r="AJ167" s="2">
        <v>0.20405439999999997</v>
      </c>
      <c r="AK167" s="2">
        <v>0.20152479999999998</v>
      </c>
      <c r="AL167" s="2">
        <v>0.20131399999999999</v>
      </c>
      <c r="AM167" s="2">
        <v>0.20089239999999997</v>
      </c>
      <c r="AN167" s="2">
        <v>0.19920599999999997</v>
      </c>
      <c r="AO167" s="2">
        <v>0.19836279999999998</v>
      </c>
      <c r="AP167" s="2">
        <v>0.193936</v>
      </c>
      <c r="AQ167" s="2">
        <v>0.18950919999999999</v>
      </c>
      <c r="AR167" s="2">
        <v>0.1848716</v>
      </c>
      <c r="AS167" s="2">
        <v>0.18044479999999999</v>
      </c>
      <c r="AT167" s="2">
        <v>0.17601799999999998</v>
      </c>
      <c r="AU167" s="2">
        <v>0.17138039999999999</v>
      </c>
      <c r="AV167" s="2">
        <v>0.16695360000000001</v>
      </c>
      <c r="AW167" s="2">
        <v>0.1625268</v>
      </c>
      <c r="AX167" s="2">
        <v>0.15788919999999998</v>
      </c>
      <c r="AY167" s="2">
        <v>0.15599199999999999</v>
      </c>
      <c r="AZ167" s="2">
        <v>0.15135439999999997</v>
      </c>
      <c r="BA167" s="2">
        <v>0.16821839999999999</v>
      </c>
      <c r="BB167" s="2">
        <v>0.19962759999999999</v>
      </c>
      <c r="BC167" s="2">
        <v>0.18845519999999999</v>
      </c>
      <c r="BD167" s="2">
        <v>0.18676879999999998</v>
      </c>
      <c r="BE167" s="2">
        <v>0.187612</v>
      </c>
      <c r="BF167" s="2">
        <v>0.185504</v>
      </c>
      <c r="BG167" s="2">
        <v>0.196044</v>
      </c>
      <c r="BH167" s="2">
        <v>0.19309280000000001</v>
      </c>
      <c r="BI167" s="2">
        <v>0.19119559999999999</v>
      </c>
      <c r="BJ167" s="2">
        <v>0.20047079999999998</v>
      </c>
      <c r="BN167" s="2">
        <v>0.24359275474478853</v>
      </c>
      <c r="BO167" s="2">
        <v>0.22524850451590878</v>
      </c>
      <c r="BP167" s="2">
        <v>0.20782151902035076</v>
      </c>
      <c r="BQ167" s="2">
        <v>0.19133069498742111</v>
      </c>
      <c r="BR167" s="2">
        <v>0.17580127945022131</v>
      </c>
      <c r="BS167" s="2">
        <v>0.16126746547767429</v>
      </c>
      <c r="BT167" s="2">
        <v>0.1477761410017164</v>
      </c>
      <c r="BU167" s="2">
        <v>0.13539219489640517</v>
      </c>
      <c r="BV167" s="2">
        <v>0.12420560693591495</v>
      </c>
      <c r="BW167" s="2">
        <v>0.11433957410816037</v>
      </c>
      <c r="BX167" s="2">
        <v>0.10595583400928914</v>
      </c>
      <c r="BY167" s="2">
        <v>9.9745433236386044E-2</v>
      </c>
      <c r="BZ167" s="2">
        <v>9.5840479625672256E-2</v>
      </c>
      <c r="CA167" s="2">
        <v>9.4572955576470469E-2</v>
      </c>
      <c r="CB167" s="2">
        <v>7.8643509213270429E-2</v>
      </c>
      <c r="CC167" s="2">
        <v>0.1026774493590574</v>
      </c>
      <c r="CD167" s="2">
        <v>9.2566872380248078E-2</v>
      </c>
      <c r="CE167" s="2">
        <v>7.6924018698021623E-2</v>
      </c>
      <c r="CF167" s="2">
        <v>7.3014646255928628E-2</v>
      </c>
      <c r="CG167" s="2">
        <v>7.5271944153246326E-2</v>
      </c>
      <c r="CH167" s="2">
        <v>7.4852726328953872E-2</v>
      </c>
      <c r="CI167" s="2">
        <v>7.3240617434968486E-2</v>
      </c>
      <c r="CJ167" s="2">
        <v>7.3598997480599559E-2</v>
      </c>
      <c r="CK167" s="2">
        <v>7.4812284286119399E-2</v>
      </c>
      <c r="CL167" s="2">
        <v>7.2796393465254197E-2</v>
      </c>
      <c r="CM167" s="2">
        <v>7.5058914969209911E-2</v>
      </c>
      <c r="CN167" s="2">
        <v>7.3906641943493528E-2</v>
      </c>
      <c r="CO167" s="2">
        <v>7.3727595385001093E-2</v>
      </c>
      <c r="CP167" s="2">
        <v>7.4303203917027355E-2</v>
      </c>
      <c r="CQ167" s="2">
        <v>7.5794645166489871E-2</v>
      </c>
      <c r="CR167" s="2">
        <v>7.4427474355562864E-2</v>
      </c>
      <c r="CS167" s="2">
        <v>7.0022424359200072E-2</v>
      </c>
      <c r="CT167" s="2">
        <v>6.6409173681655165E-2</v>
      </c>
      <c r="CU167" s="2">
        <v>6.3559936707424061E-2</v>
      </c>
      <c r="CV167" s="2">
        <v>6.0037703002050649E-2</v>
      </c>
      <c r="CW167" s="2">
        <v>5.8464236419550661E-2</v>
      </c>
      <c r="CX167" s="2">
        <v>5.7864826540698591E-2</v>
      </c>
      <c r="CY167" s="2">
        <v>6.223972904741653E-2</v>
      </c>
      <c r="CZ167" s="2">
        <v>7.3837259357954682E-2</v>
      </c>
      <c r="DA167" s="2">
        <v>6.994031703961659E-2</v>
      </c>
      <c r="DB167" s="2">
        <v>6.9551871723387032E-2</v>
      </c>
      <c r="DC167" s="2">
        <v>6.9931977713400151E-2</v>
      </c>
      <c r="DD167" s="2">
        <v>6.9217729167707964E-2</v>
      </c>
      <c r="DE167" s="2">
        <v>7.3073925602628292E-2</v>
      </c>
      <c r="DF167" s="2">
        <v>7.2074119923709712E-2</v>
      </c>
      <c r="DG167" s="2">
        <v>7.1187948574667412E-2</v>
      </c>
      <c r="DH167" s="2">
        <v>7.6084113227433345E-2</v>
      </c>
    </row>
    <row r="168" spans="1:112" x14ac:dyDescent="0.2">
      <c r="A168" s="169" t="s">
        <v>2</v>
      </c>
      <c r="B168" s="3" t="s">
        <v>243</v>
      </c>
      <c r="C168" s="2">
        <v>69.987095999999994</v>
      </c>
      <c r="D168" s="2">
        <v>-28.209627000000001</v>
      </c>
      <c r="E168" s="174">
        <v>3099.4131000000002</v>
      </c>
      <c r="F168" s="2">
        <v>1.71306</v>
      </c>
      <c r="G168" s="144"/>
      <c r="H168" s="144">
        <f t="shared" si="2"/>
        <v>6.5070908099999991E-2</v>
      </c>
      <c r="I168" s="174" t="s">
        <v>334</v>
      </c>
      <c r="J168" s="174" t="s">
        <v>272</v>
      </c>
      <c r="K168" s="190">
        <v>0.85029999999999994</v>
      </c>
      <c r="L168" s="235">
        <v>0.25508999999999998</v>
      </c>
      <c r="M168" s="189">
        <v>3.242504886150805E-2</v>
      </c>
      <c r="N168" s="17">
        <v>0.84966666666666646</v>
      </c>
      <c r="O168" s="7"/>
      <c r="P168" s="2">
        <v>0.85029999999999994</v>
      </c>
      <c r="Q168" s="2">
        <v>0.85029999999999994</v>
      </c>
      <c r="R168" s="2">
        <v>0.85029999999999994</v>
      </c>
      <c r="S168" s="2">
        <v>0.85029999999999994</v>
      </c>
      <c r="T168" s="2">
        <v>0.85029999999999994</v>
      </c>
      <c r="U168" s="2">
        <v>0.85029999999999994</v>
      </c>
      <c r="V168" s="2">
        <v>0.85029999999999994</v>
      </c>
      <c r="W168" s="2">
        <v>0.85029999999999994</v>
      </c>
      <c r="X168" s="2">
        <v>0.85029999999999994</v>
      </c>
      <c r="Y168" s="2">
        <v>0.85029999999999994</v>
      </c>
      <c r="Z168" s="2">
        <v>0.85029999999999994</v>
      </c>
      <c r="AA168" s="2">
        <v>0.85029999999999994</v>
      </c>
      <c r="AB168" s="2">
        <v>0.85029999999999994</v>
      </c>
      <c r="AC168" s="2">
        <v>0.85029999999999994</v>
      </c>
      <c r="AD168" s="2">
        <v>0.85029999999999994</v>
      </c>
      <c r="AE168" s="2">
        <v>0.85029999999999994</v>
      </c>
      <c r="AF168" s="2">
        <v>0.85029999999999994</v>
      </c>
      <c r="AG168" s="2">
        <v>0.85029999999999994</v>
      </c>
      <c r="AH168" s="2">
        <v>0.85029999999999994</v>
      </c>
      <c r="AI168" s="2">
        <v>0.85029999999999994</v>
      </c>
      <c r="AJ168" s="2">
        <v>0.85029999999999994</v>
      </c>
      <c r="AK168" s="2">
        <v>0.85029999999999994</v>
      </c>
      <c r="AL168" s="2">
        <v>0.85029999999999994</v>
      </c>
      <c r="AM168" s="2">
        <v>0.85029999999999994</v>
      </c>
      <c r="AN168" s="2">
        <v>0.85029999999999994</v>
      </c>
      <c r="AO168" s="2">
        <v>0.85029999999999994</v>
      </c>
      <c r="AP168" s="2">
        <v>0.85029999999999994</v>
      </c>
      <c r="AQ168" s="2">
        <v>0.85029999999999994</v>
      </c>
      <c r="AR168" s="2">
        <v>0.85029999999999994</v>
      </c>
      <c r="AS168" s="2">
        <v>0.85029999999999994</v>
      </c>
      <c r="AT168" s="2">
        <v>0.85029999999999994</v>
      </c>
      <c r="AU168" s="2">
        <v>0.85029999999999994</v>
      </c>
      <c r="AV168" s="2">
        <v>0.85029999999999994</v>
      </c>
      <c r="AW168" s="2">
        <v>0.85029999999999994</v>
      </c>
      <c r="AX168" s="2">
        <v>0.85029999999999994</v>
      </c>
      <c r="AY168" s="2">
        <v>0.85029999999999994</v>
      </c>
      <c r="AZ168" s="2">
        <v>0.85029999999999994</v>
      </c>
      <c r="BA168" s="2">
        <v>0.85029999999999994</v>
      </c>
      <c r="BB168" s="2">
        <v>0.85029999999999994</v>
      </c>
      <c r="BC168" s="2">
        <v>0.85029999999999994</v>
      </c>
      <c r="BD168" s="2">
        <v>0.85029999999999994</v>
      </c>
      <c r="BE168" s="2">
        <v>0.85029999999999994</v>
      </c>
      <c r="BF168" s="2">
        <v>0.85029999999999994</v>
      </c>
      <c r="BG168" s="2">
        <v>0.85029999999999994</v>
      </c>
      <c r="BH168" s="2">
        <v>0.85029999999999994</v>
      </c>
      <c r="BI168" s="2">
        <v>0.85029999999999994</v>
      </c>
      <c r="BJ168" s="2">
        <v>0.85029999999999994</v>
      </c>
      <c r="BN168" s="2">
        <v>0.28565558066597729</v>
      </c>
      <c r="BO168" s="2">
        <v>0.28565558066597729</v>
      </c>
      <c r="BP168" s="2">
        <v>0.28565558066597729</v>
      </c>
      <c r="BQ168" s="2">
        <v>0.28565558066597729</v>
      </c>
      <c r="BR168" s="2">
        <v>0.28565558066597729</v>
      </c>
      <c r="BS168" s="2">
        <v>0.28565558066597729</v>
      </c>
      <c r="BT168" s="2">
        <v>0.28565558066597729</v>
      </c>
      <c r="BU168" s="2">
        <v>0.28565558066597729</v>
      </c>
      <c r="BV168" s="2">
        <v>0.28565558066597729</v>
      </c>
      <c r="BW168" s="2">
        <v>0.28565558066597729</v>
      </c>
      <c r="BX168" s="2">
        <v>0.28565558066597729</v>
      </c>
      <c r="BY168" s="2">
        <v>0.28565558066597729</v>
      </c>
      <c r="BZ168" s="2">
        <v>0.28565558066597729</v>
      </c>
      <c r="CA168" s="2">
        <v>0.28565558066597729</v>
      </c>
      <c r="CB168" s="2">
        <v>0.28565558066597729</v>
      </c>
      <c r="CC168" s="2">
        <v>0.28565558066597729</v>
      </c>
      <c r="CD168" s="2">
        <v>0.28565558066597729</v>
      </c>
      <c r="CE168" s="2">
        <v>0.28565558066597729</v>
      </c>
      <c r="CF168" s="2">
        <v>0.28565558066597729</v>
      </c>
      <c r="CG168" s="2">
        <v>0.28565558066597729</v>
      </c>
      <c r="CH168" s="2">
        <v>0.28565558066597729</v>
      </c>
      <c r="CI168" s="2">
        <v>0.28565558066597729</v>
      </c>
      <c r="CJ168" s="2">
        <v>0.28565558066597729</v>
      </c>
      <c r="CK168" s="2">
        <v>0.28565558066597729</v>
      </c>
      <c r="CL168" s="2">
        <v>0.28565558066597729</v>
      </c>
      <c r="CM168" s="2">
        <v>0.28565558066597729</v>
      </c>
      <c r="CN168" s="2">
        <v>0.28565558066597729</v>
      </c>
      <c r="CO168" s="2">
        <v>0.28565558066597729</v>
      </c>
      <c r="CP168" s="2">
        <v>0.28565558066597729</v>
      </c>
      <c r="CQ168" s="2">
        <v>0.28565558066597729</v>
      </c>
      <c r="CR168" s="2">
        <v>0.28565558066597729</v>
      </c>
      <c r="CS168" s="2">
        <v>0.28565558066597729</v>
      </c>
      <c r="CT168" s="2">
        <v>0.28565558066597729</v>
      </c>
      <c r="CU168" s="2">
        <v>0.28565558066597729</v>
      </c>
      <c r="CV168" s="2">
        <v>0.28565558066597729</v>
      </c>
      <c r="CW168" s="2">
        <v>0.28565558066597729</v>
      </c>
      <c r="CX168" s="2">
        <v>0.28565558066597729</v>
      </c>
      <c r="CY168" s="2">
        <v>0.28565558066597729</v>
      </c>
      <c r="CZ168" s="2">
        <v>0.28565558066597729</v>
      </c>
      <c r="DA168" s="2">
        <v>0.28565558066597729</v>
      </c>
      <c r="DB168" s="2">
        <v>0.28565558066597729</v>
      </c>
      <c r="DC168" s="2">
        <v>0.28565558066597729</v>
      </c>
      <c r="DD168" s="2">
        <v>0.28565558066597729</v>
      </c>
      <c r="DE168" s="2">
        <v>0.28565558066597729</v>
      </c>
      <c r="DF168" s="2">
        <v>0.28565558066597729</v>
      </c>
      <c r="DG168" s="2">
        <v>0.28565558066597729</v>
      </c>
      <c r="DH168" s="2">
        <v>0.28565558066597729</v>
      </c>
    </row>
    <row r="169" spans="1:112" x14ac:dyDescent="0.2">
      <c r="A169" s="169" t="s">
        <v>137</v>
      </c>
      <c r="B169" s="3" t="s">
        <v>243</v>
      </c>
      <c r="C169" s="2">
        <v>69.961287999999996</v>
      </c>
      <c r="D169" s="2">
        <v>-23.765234</v>
      </c>
      <c r="E169" s="174">
        <v>3333.654</v>
      </c>
      <c r="F169" s="2">
        <v>0.286605</v>
      </c>
      <c r="G169" s="144"/>
      <c r="H169" s="144">
        <f t="shared" si="2"/>
        <v>3.6469520999999998E-3</v>
      </c>
      <c r="I169" s="174" t="s">
        <v>334</v>
      </c>
      <c r="J169" s="174" t="s">
        <v>272</v>
      </c>
      <c r="K169" s="190">
        <v>0.20130000000000001</v>
      </c>
      <c r="L169" s="235">
        <v>6.0389999999999999E-2</v>
      </c>
      <c r="M169" s="189">
        <v>5.2650174583306383E-2</v>
      </c>
      <c r="N169" s="17">
        <v>0.20066666666666666</v>
      </c>
      <c r="O169" s="7"/>
      <c r="P169" s="2">
        <v>0.20130000000000001</v>
      </c>
      <c r="Q169" s="2">
        <v>0.20130000000000001</v>
      </c>
      <c r="R169" s="2">
        <v>0.20130000000000001</v>
      </c>
      <c r="S169" s="2">
        <v>0.20130000000000001</v>
      </c>
      <c r="T169" s="2">
        <v>0.20130000000000001</v>
      </c>
      <c r="U169" s="2">
        <v>0.20130000000000001</v>
      </c>
      <c r="V169" s="2">
        <v>0.20130000000000001</v>
      </c>
      <c r="W169" s="2">
        <v>0.20130000000000001</v>
      </c>
      <c r="X169" s="2">
        <v>0.20130000000000001</v>
      </c>
      <c r="Y169" s="2">
        <v>0.20130000000000001</v>
      </c>
      <c r="Z169" s="2">
        <v>0.20130000000000001</v>
      </c>
      <c r="AA169" s="2">
        <v>0.20130000000000001</v>
      </c>
      <c r="AB169" s="2">
        <v>0.20130000000000001</v>
      </c>
      <c r="AC169" s="2">
        <v>0.20130000000000001</v>
      </c>
      <c r="AD169" s="2">
        <v>0.20130000000000001</v>
      </c>
      <c r="AE169" s="2">
        <v>0.20130000000000001</v>
      </c>
      <c r="AF169" s="2">
        <v>0.20130000000000001</v>
      </c>
      <c r="AG169" s="2">
        <v>0.20130000000000001</v>
      </c>
      <c r="AH169" s="2">
        <v>0.20130000000000001</v>
      </c>
      <c r="AI169" s="2">
        <v>0.20130000000000001</v>
      </c>
      <c r="AJ169" s="2">
        <v>0.20130000000000001</v>
      </c>
      <c r="AK169" s="2">
        <v>0.20130000000000001</v>
      </c>
      <c r="AL169" s="2">
        <v>0.20130000000000001</v>
      </c>
      <c r="AM169" s="2">
        <v>0.20130000000000001</v>
      </c>
      <c r="AN169" s="2">
        <v>0.20130000000000001</v>
      </c>
      <c r="AO169" s="2">
        <v>0.20130000000000001</v>
      </c>
      <c r="AP169" s="2">
        <v>0.20130000000000001</v>
      </c>
      <c r="AQ169" s="2">
        <v>0.20130000000000001</v>
      </c>
      <c r="AR169" s="2">
        <v>0.20130000000000001</v>
      </c>
      <c r="AS169" s="2">
        <v>0.20130000000000001</v>
      </c>
      <c r="AT169" s="2">
        <v>0.20130000000000001</v>
      </c>
      <c r="AU169" s="2">
        <v>0.20130000000000001</v>
      </c>
      <c r="AV169" s="2">
        <v>0.20130000000000001</v>
      </c>
      <c r="AW169" s="2">
        <v>0.20130000000000001</v>
      </c>
      <c r="AX169" s="2">
        <v>0.20130000000000001</v>
      </c>
      <c r="AY169" s="2">
        <v>0.20130000000000001</v>
      </c>
      <c r="AZ169" s="2">
        <v>0.20130000000000001</v>
      </c>
      <c r="BA169" s="2">
        <v>0.20130000000000001</v>
      </c>
      <c r="BB169" s="2">
        <v>0.20130000000000001</v>
      </c>
      <c r="BC169" s="2">
        <v>0.20130000000000001</v>
      </c>
      <c r="BD169" s="2">
        <v>0.20130000000000001</v>
      </c>
      <c r="BE169" s="2">
        <v>0.20130000000000001</v>
      </c>
      <c r="BF169" s="2">
        <v>0.20130000000000001</v>
      </c>
      <c r="BG169" s="2">
        <v>0.20130000000000001</v>
      </c>
      <c r="BH169" s="2">
        <v>0.20130000000000001</v>
      </c>
      <c r="BI169" s="2">
        <v>0.20130000000000001</v>
      </c>
      <c r="BJ169" s="2">
        <v>0.20130000000000001</v>
      </c>
      <c r="BN169" s="2">
        <v>0.10911943749938276</v>
      </c>
      <c r="BO169" s="2">
        <v>0.10911943749938276</v>
      </c>
      <c r="BP169" s="2">
        <v>0.10911943749938276</v>
      </c>
      <c r="BQ169" s="2">
        <v>0.10911943749938276</v>
      </c>
      <c r="BR169" s="2">
        <v>0.10911943749938276</v>
      </c>
      <c r="BS169" s="2">
        <v>0.10911943749938276</v>
      </c>
      <c r="BT169" s="2">
        <v>0.10911943749938276</v>
      </c>
      <c r="BU169" s="2">
        <v>0.10911943749938276</v>
      </c>
      <c r="BV169" s="2">
        <v>0.10911943749938276</v>
      </c>
      <c r="BW169" s="2">
        <v>0.10911943749938276</v>
      </c>
      <c r="BX169" s="2">
        <v>0.10911943749938276</v>
      </c>
      <c r="BY169" s="2">
        <v>0.10911943749938276</v>
      </c>
      <c r="BZ169" s="2">
        <v>0.10911943749938276</v>
      </c>
      <c r="CA169" s="2">
        <v>0.10911943749938276</v>
      </c>
      <c r="CB169" s="2">
        <v>0.10911943749938276</v>
      </c>
      <c r="CC169" s="2">
        <v>0.10911943749938276</v>
      </c>
      <c r="CD169" s="2">
        <v>0.10911943749938276</v>
      </c>
      <c r="CE169" s="2">
        <v>0.10911943749938276</v>
      </c>
      <c r="CF169" s="2">
        <v>0.10911943749938276</v>
      </c>
      <c r="CG169" s="2">
        <v>0.10911943749938276</v>
      </c>
      <c r="CH169" s="2">
        <v>0.10911943749938276</v>
      </c>
      <c r="CI169" s="2">
        <v>0.10911943749938276</v>
      </c>
      <c r="CJ169" s="2">
        <v>0.10911943749938276</v>
      </c>
      <c r="CK169" s="2">
        <v>0.10911943749938276</v>
      </c>
      <c r="CL169" s="2">
        <v>0.10911943749938276</v>
      </c>
      <c r="CM169" s="2">
        <v>0.10911943749938276</v>
      </c>
      <c r="CN169" s="2">
        <v>0.10911943749938276</v>
      </c>
      <c r="CO169" s="2">
        <v>0.10911943749938276</v>
      </c>
      <c r="CP169" s="2">
        <v>0.10911943749938276</v>
      </c>
      <c r="CQ169" s="2">
        <v>0.10911943749938276</v>
      </c>
      <c r="CR169" s="2">
        <v>0.10911943749938276</v>
      </c>
      <c r="CS169" s="2">
        <v>0.10911943749938276</v>
      </c>
      <c r="CT169" s="2">
        <v>0.10911943749938276</v>
      </c>
      <c r="CU169" s="2">
        <v>0.10911943749938276</v>
      </c>
      <c r="CV169" s="2">
        <v>0.10911943749938276</v>
      </c>
      <c r="CW169" s="2">
        <v>0.10911943749938276</v>
      </c>
      <c r="CX169" s="2">
        <v>0.10911943749938276</v>
      </c>
      <c r="CY169" s="2">
        <v>0.10911943749938276</v>
      </c>
      <c r="CZ169" s="2">
        <v>0.10911943749938276</v>
      </c>
      <c r="DA169" s="2">
        <v>0.10911943749938276</v>
      </c>
      <c r="DB169" s="2">
        <v>0.10911943749938276</v>
      </c>
      <c r="DC169" s="2">
        <v>0.10911943749938276</v>
      </c>
      <c r="DD169" s="2">
        <v>0.10911943749938276</v>
      </c>
      <c r="DE169" s="2">
        <v>0.10911943749938276</v>
      </c>
      <c r="DF169" s="2">
        <v>0.10911943749938276</v>
      </c>
      <c r="DG169" s="2">
        <v>0.10911943749938276</v>
      </c>
      <c r="DH169" s="2">
        <v>0.10911943749938276</v>
      </c>
    </row>
    <row r="170" spans="1:112" x14ac:dyDescent="0.2">
      <c r="A170" s="169" t="s">
        <v>86</v>
      </c>
      <c r="B170" s="3" t="s">
        <v>243</v>
      </c>
      <c r="C170" s="2">
        <v>69.688770000000005</v>
      </c>
      <c r="D170" s="2">
        <v>-27.387951999999999</v>
      </c>
      <c r="E170" s="174">
        <v>4428.232</v>
      </c>
      <c r="F170" s="2">
        <v>6.7609599999999999</v>
      </c>
      <c r="G170" s="144"/>
      <c r="H170" s="144">
        <f t="shared" si="2"/>
        <v>2.0346169599999998E-2</v>
      </c>
      <c r="I170" s="174" t="s">
        <v>334</v>
      </c>
      <c r="J170" s="174" t="s">
        <v>274</v>
      </c>
      <c r="K170" s="190">
        <v>2.4180999999999999</v>
      </c>
      <c r="L170" s="235">
        <v>0.14263999999999999</v>
      </c>
      <c r="M170" s="189">
        <v>3.0380309896814509E-2</v>
      </c>
      <c r="N170" s="17">
        <v>2.1093333333333333</v>
      </c>
      <c r="O170" s="7"/>
      <c r="P170" s="2">
        <v>2.2055175747</v>
      </c>
      <c r="Q170" s="2">
        <v>2.2055175747</v>
      </c>
      <c r="R170" s="2">
        <v>2.2055175747</v>
      </c>
      <c r="S170" s="2">
        <v>2.2055175747</v>
      </c>
      <c r="T170" s="2">
        <v>2.2055175747</v>
      </c>
      <c r="U170" s="2">
        <v>2.2055175747</v>
      </c>
      <c r="V170" s="2">
        <v>2.2055175747</v>
      </c>
      <c r="W170" s="2">
        <v>2.2055175747</v>
      </c>
      <c r="X170" s="2">
        <v>2.2055175747</v>
      </c>
      <c r="Y170" s="2">
        <v>2.2055175747</v>
      </c>
      <c r="Z170" s="2">
        <v>2.2055175747</v>
      </c>
      <c r="AA170" s="2">
        <v>2.2055175747</v>
      </c>
      <c r="AB170" s="2">
        <v>2.2055175747</v>
      </c>
      <c r="AC170" s="2">
        <v>2.2055175747</v>
      </c>
      <c r="AD170" s="2">
        <v>2.4180999999999999</v>
      </c>
      <c r="AE170" s="2">
        <v>2.4301904999999997</v>
      </c>
      <c r="AF170" s="2">
        <v>2.5897850999999998</v>
      </c>
      <c r="AG170" s="2">
        <v>2.3963129189999997</v>
      </c>
      <c r="AH170" s="2">
        <v>2.2438202786999999</v>
      </c>
      <c r="AI170" s="2">
        <v>2.2171945796000001</v>
      </c>
      <c r="AJ170" s="2">
        <v>2.1905688804999999</v>
      </c>
      <c r="AK170" s="2">
        <v>2.1636820266000001</v>
      </c>
      <c r="AL170" s="2">
        <v>2.1951801972</v>
      </c>
      <c r="AM170" s="2">
        <v>2.2266783678000004</v>
      </c>
      <c r="AN170" s="2">
        <v>2.2266783678000004</v>
      </c>
      <c r="AO170" s="2">
        <v>2.2386020188999995</v>
      </c>
      <c r="AP170" s="2">
        <v>2.2289006016999995</v>
      </c>
      <c r="AQ170" s="2">
        <v>2.2216245387999995</v>
      </c>
      <c r="AR170" s="2">
        <v>2.2119231215999995</v>
      </c>
      <c r="AS170" s="2">
        <v>2.3258059591999998</v>
      </c>
      <c r="AT170" s="2">
        <v>2.4326279447999997</v>
      </c>
      <c r="AU170" s="2">
        <v>2.4253446275999999</v>
      </c>
      <c r="AV170" s="2">
        <v>2.2843790699999995</v>
      </c>
      <c r="AW170" s="2">
        <v>2.3256923084999994</v>
      </c>
      <c r="AX170" s="2">
        <v>2.2795186889999997</v>
      </c>
      <c r="AY170" s="2">
        <v>2.2382054504999997</v>
      </c>
      <c r="AZ170" s="2">
        <v>2.2574607808000002</v>
      </c>
      <c r="BA170" s="2">
        <v>2.3498999075999998</v>
      </c>
      <c r="BB170" s="2">
        <v>2.3790912108</v>
      </c>
      <c r="BC170" s="2">
        <v>2.3571977334000001</v>
      </c>
      <c r="BD170" s="2">
        <v>2.2767499645</v>
      </c>
      <c r="BE170" s="2">
        <v>2.3011002315</v>
      </c>
      <c r="BF170" s="2">
        <v>2.3741510324999999</v>
      </c>
      <c r="BG170" s="2">
        <v>2.3253223391999995</v>
      </c>
      <c r="BH170" s="2">
        <v>2.2748227388000002</v>
      </c>
      <c r="BI170" s="2">
        <v>2.4131477312</v>
      </c>
      <c r="BJ170" s="2">
        <v>2.5880053784000001</v>
      </c>
      <c r="BN170" s="2">
        <v>2.2722842997299399</v>
      </c>
      <c r="BO170" s="2">
        <v>2.0572897454306953</v>
      </c>
      <c r="BP170" s="2">
        <v>1.8519581322159371</v>
      </c>
      <c r="BQ170" s="2">
        <v>1.6538738613522908</v>
      </c>
      <c r="BR170" s="2">
        <v>1.4678683429964074</v>
      </c>
      <c r="BS170" s="2">
        <v>1.2915260366944823</v>
      </c>
      <c r="BT170" s="2">
        <v>1.1224314993378108</v>
      </c>
      <c r="BU170" s="2">
        <v>0.96300069467247695</v>
      </c>
      <c r="BV170" s="2">
        <v>0.81081857892343057</v>
      </c>
      <c r="BW170" s="2">
        <v>0.66830181360192131</v>
      </c>
      <c r="BX170" s="2">
        <v>0.53545255683013293</v>
      </c>
      <c r="BY170" s="2">
        <v>0.41227619014208294</v>
      </c>
      <c r="BZ170" s="2">
        <v>0.31327481881621833</v>
      </c>
      <c r="CA170" s="2">
        <v>0.26741639462436151</v>
      </c>
      <c r="CB170" s="2">
        <v>0.19334512633680009</v>
      </c>
      <c r="CC170" s="2">
        <v>0.22048265935170053</v>
      </c>
      <c r="CD170" s="2">
        <v>0.20829141393889494</v>
      </c>
      <c r="CE170" s="2">
        <v>0.19450328321786919</v>
      </c>
      <c r="CF170" s="2">
        <v>0.18548620206309524</v>
      </c>
      <c r="CG170" s="2">
        <v>0.21040162044941757</v>
      </c>
      <c r="CH170" s="2">
        <v>0.2088309430492597</v>
      </c>
      <c r="CI170" s="2">
        <v>0.1808010865870267</v>
      </c>
      <c r="CJ170" s="2">
        <v>0.20918195867259065</v>
      </c>
      <c r="CK170" s="2">
        <v>0.19415340162986167</v>
      </c>
      <c r="CL170" s="2">
        <v>0.19415340162986167</v>
      </c>
      <c r="CM170" s="2">
        <v>0.22875142457442488</v>
      </c>
      <c r="CN170" s="2">
        <v>0.24512319822014794</v>
      </c>
      <c r="CO170" s="2">
        <v>0.24469450113520497</v>
      </c>
      <c r="CP170" s="2">
        <v>0.24412291141410725</v>
      </c>
      <c r="CQ170" s="2">
        <v>0.28003673949293628</v>
      </c>
      <c r="CR170" s="2">
        <v>0.29360224335993423</v>
      </c>
      <c r="CS170" s="2">
        <v>0.31500134181167766</v>
      </c>
      <c r="CT170" s="2">
        <v>0.23891615606532196</v>
      </c>
      <c r="CU170" s="2">
        <v>0.25833051056776068</v>
      </c>
      <c r="CV170" s="2">
        <v>0.25075777037190566</v>
      </c>
      <c r="CW170" s="2">
        <v>0.27016547460456269</v>
      </c>
      <c r="CX170" s="2">
        <v>0.28358671415542214</v>
      </c>
      <c r="CY170" s="2">
        <v>0.30361096103322516</v>
      </c>
      <c r="CZ170" s="2">
        <v>0.29803864886808651</v>
      </c>
      <c r="DA170" s="2">
        <v>0.28945928740174087</v>
      </c>
      <c r="DB170" s="2">
        <v>0.29216999833142054</v>
      </c>
      <c r="DC170" s="2">
        <v>0.29846922552169086</v>
      </c>
      <c r="DD170" s="2">
        <v>0.30763550077432655</v>
      </c>
      <c r="DE170" s="2">
        <v>0.30249207562097546</v>
      </c>
      <c r="DF170" s="2">
        <v>0.29401187459086764</v>
      </c>
      <c r="DG170" s="2">
        <v>0.30004387440232627</v>
      </c>
      <c r="DH170" s="2">
        <v>0.26155519675942646</v>
      </c>
    </row>
    <row r="171" spans="1:112" x14ac:dyDescent="0.2">
      <c r="A171" s="169" t="s">
        <v>139</v>
      </c>
      <c r="B171" s="3" t="s">
        <v>243</v>
      </c>
      <c r="C171" s="2">
        <v>69.319400000000002</v>
      </c>
      <c r="D171" s="2">
        <v>-25.696791000000001</v>
      </c>
      <c r="E171" s="174">
        <v>5100.5277999999998</v>
      </c>
      <c r="F171" s="2">
        <v>1.58707</v>
      </c>
      <c r="G171" s="144"/>
      <c r="H171" s="144">
        <f t="shared" si="2"/>
        <v>6.6313460196000009E-4</v>
      </c>
      <c r="I171" s="174" t="s">
        <v>334</v>
      </c>
      <c r="J171" s="174" t="s">
        <v>275</v>
      </c>
      <c r="K171" s="190">
        <v>0.36780000000000002</v>
      </c>
      <c r="L171" s="235">
        <v>2.5751400000000001E-2</v>
      </c>
      <c r="M171" s="189">
        <v>7.2576899167077435E-2</v>
      </c>
      <c r="N171" s="17">
        <v>0.11533333333333333</v>
      </c>
      <c r="O171" s="7"/>
      <c r="P171" s="2">
        <v>0.37478819999999996</v>
      </c>
      <c r="Q171" s="2">
        <v>0.37478819999999996</v>
      </c>
      <c r="R171" s="2">
        <v>0.37478819999999996</v>
      </c>
      <c r="S171" s="2">
        <v>0.37478819999999996</v>
      </c>
      <c r="T171" s="2">
        <v>0.37478819999999996</v>
      </c>
      <c r="U171" s="2">
        <v>0.37478819999999996</v>
      </c>
      <c r="V171" s="2">
        <v>0.37478819999999996</v>
      </c>
      <c r="W171" s="2">
        <v>0.37478819999999996</v>
      </c>
      <c r="X171" s="2">
        <v>0.37478819999999996</v>
      </c>
      <c r="Y171" s="2">
        <v>0.37478819999999996</v>
      </c>
      <c r="Z171" s="2">
        <v>0.37478819999999996</v>
      </c>
      <c r="AA171" s="2">
        <v>0.37478819999999996</v>
      </c>
      <c r="AB171" s="2">
        <v>0.37258140000000001</v>
      </c>
      <c r="AC171" s="2">
        <v>0.37000680000000002</v>
      </c>
      <c r="AD171" s="2">
        <v>0.36706440000000001</v>
      </c>
      <c r="AE171" s="2">
        <v>0.28479710280000003</v>
      </c>
      <c r="AF171" s="2">
        <v>0.32562768420000004</v>
      </c>
      <c r="AG171" s="2">
        <v>0.34204958639999999</v>
      </c>
      <c r="AH171" s="2">
        <v>0.33387707040000003</v>
      </c>
      <c r="AI171" s="2">
        <v>0.46711188480000004</v>
      </c>
      <c r="AJ171" s="2">
        <v>0.42989567400000006</v>
      </c>
      <c r="AK171" s="2">
        <v>0.39269638200000001</v>
      </c>
      <c r="AL171" s="2">
        <v>0.35672112840000003</v>
      </c>
      <c r="AM171" s="2">
        <v>0.39012251759999994</v>
      </c>
      <c r="AN171" s="2">
        <v>0.39693270240000006</v>
      </c>
      <c r="AO171" s="2">
        <v>0.35710437600000006</v>
      </c>
      <c r="AP171" s="2">
        <v>0.31232104800000005</v>
      </c>
      <c r="AQ171" s="2">
        <v>0.30691806600000004</v>
      </c>
      <c r="AR171" s="2">
        <v>0.30089350200000003</v>
      </c>
      <c r="AS171" s="2">
        <v>0.29525218560000005</v>
      </c>
      <c r="AT171" s="2">
        <v>0.2899897032</v>
      </c>
      <c r="AU171" s="2">
        <v>0.2841243966</v>
      </c>
      <c r="AV171" s="2">
        <v>0.27863056800000002</v>
      </c>
      <c r="AW171" s="2">
        <v>0.2731974264</v>
      </c>
      <c r="AX171" s="2">
        <v>0.26780253599999998</v>
      </c>
      <c r="AY171" s="2">
        <v>0.27041906519999998</v>
      </c>
      <c r="AZ171" s="2">
        <v>0.28466212020000004</v>
      </c>
      <c r="BA171" s="2">
        <v>0.27765405900000001</v>
      </c>
      <c r="BB171" s="2">
        <v>0.26728982279999997</v>
      </c>
      <c r="BC171" s="2">
        <v>0.29566706399999998</v>
      </c>
      <c r="BD171" s="2">
        <v>0.3242296764</v>
      </c>
      <c r="BE171" s="2">
        <v>0.35162121359999998</v>
      </c>
      <c r="BF171" s="2">
        <v>0.36990565500000006</v>
      </c>
      <c r="BG171" s="2">
        <v>0.36240621300000003</v>
      </c>
      <c r="BH171" s="2">
        <v>0.35259698700000008</v>
      </c>
      <c r="BI171" s="2">
        <v>0.41806354800000001</v>
      </c>
      <c r="BJ171" s="2">
        <v>0.35646513960000004</v>
      </c>
      <c r="BN171" s="2">
        <v>0.35952360898081409</v>
      </c>
      <c r="BO171" s="2">
        <v>0.32617203186169447</v>
      </c>
      <c r="BP171" s="2">
        <v>0.29469517846021753</v>
      </c>
      <c r="BQ171" s="2">
        <v>0.26434383561022473</v>
      </c>
      <c r="BR171" s="2">
        <v>0.23586773887439802</v>
      </c>
      <c r="BS171" s="2">
        <v>0.20851798679232636</v>
      </c>
      <c r="BT171" s="2">
        <v>0.18304456362638069</v>
      </c>
      <c r="BU171" s="2">
        <v>0.15869932349787255</v>
      </c>
      <c r="BV171" s="2">
        <v>0.13585867508946348</v>
      </c>
      <c r="BW171" s="2">
        <v>0.11489986249196978</v>
      </c>
      <c r="BX171" s="2">
        <v>9.5827603017693538E-2</v>
      </c>
      <c r="BY171" s="2">
        <v>7.977002416382549E-2</v>
      </c>
      <c r="BZ171" s="2">
        <v>6.7823026945546039E-2</v>
      </c>
      <c r="CA171" s="2">
        <v>6.2957373315884635E-2</v>
      </c>
      <c r="CB171" s="2">
        <v>6.0350782181104359E-2</v>
      </c>
      <c r="CC171" s="2">
        <v>6.0198320627732421E-2</v>
      </c>
      <c r="CD171" s="2">
        <v>5.5563482351775134E-2</v>
      </c>
      <c r="CE171" s="2">
        <v>5.79506860783328E-2</v>
      </c>
      <c r="CF171" s="2">
        <v>5.5721809076751339E-2</v>
      </c>
      <c r="CG171" s="2">
        <v>0.12324236702932753</v>
      </c>
      <c r="CH171" s="2">
        <v>0.12045813845982649</v>
      </c>
      <c r="CI171" s="2">
        <v>0.11722811677279464</v>
      </c>
      <c r="CJ171" s="2">
        <v>5.8938467224879165E-2</v>
      </c>
      <c r="CK171" s="2">
        <v>6.1055235318007689E-2</v>
      </c>
      <c r="CL171" s="2">
        <v>7.3581389772343131E-2</v>
      </c>
      <c r="CM171" s="2">
        <v>5.6957033512100422E-2</v>
      </c>
      <c r="CN171" s="2">
        <v>5.9615101812737534E-2</v>
      </c>
      <c r="CO171" s="2">
        <v>5.9664344889192353E-2</v>
      </c>
      <c r="CP171" s="2">
        <v>6.1613999029313568E-2</v>
      </c>
      <c r="CQ171" s="2">
        <v>6.5252264750739405E-2</v>
      </c>
      <c r="CR171" s="2">
        <v>7.0180240034313016E-2</v>
      </c>
      <c r="CS171" s="2">
        <v>6.3840384774381295E-2</v>
      </c>
      <c r="CT171" s="2">
        <v>5.8956371709109508E-2</v>
      </c>
      <c r="CU171" s="2">
        <v>5.5701978421768737E-2</v>
      </c>
      <c r="CV171" s="2">
        <v>5.3485887431329072E-2</v>
      </c>
      <c r="CW171" s="2">
        <v>3.898701853716921E-2</v>
      </c>
      <c r="CX171" s="2">
        <v>4.2946066511933015E-2</v>
      </c>
      <c r="CY171" s="2">
        <v>4.5684815884268662E-2</v>
      </c>
      <c r="CZ171" s="2">
        <v>4.4464488756012874E-2</v>
      </c>
      <c r="DA171" s="2">
        <v>4.7496847397913225E-2</v>
      </c>
      <c r="DB171" s="2">
        <v>4.9356895917452681E-2</v>
      </c>
      <c r="DC171" s="2">
        <v>5.7971024511380628E-2</v>
      </c>
      <c r="DD171" s="2">
        <v>5.9638511239994099E-2</v>
      </c>
      <c r="DE171" s="2">
        <v>5.8868869790583409E-2</v>
      </c>
      <c r="DF171" s="2">
        <v>5.588887116462242E-2</v>
      </c>
      <c r="DG171" s="2">
        <v>6.2209142262141907E-2</v>
      </c>
      <c r="DH171" s="2">
        <v>5.4126799522601653E-2</v>
      </c>
    </row>
    <row r="172" spans="1:112" x14ac:dyDescent="0.2">
      <c r="A172" s="169" t="s">
        <v>88</v>
      </c>
      <c r="B172" s="3" t="s">
        <v>243</v>
      </c>
      <c r="C172" s="2">
        <v>69.025606999999994</v>
      </c>
      <c r="D172" s="2">
        <v>-33.4983</v>
      </c>
      <c r="E172" s="174">
        <v>50560.909</v>
      </c>
      <c r="F172" s="2">
        <v>247.191</v>
      </c>
      <c r="G172" s="144"/>
      <c r="H172" s="144">
        <f t="shared" si="2"/>
        <v>1.6979653636000003</v>
      </c>
      <c r="I172" s="174" t="s">
        <v>334</v>
      </c>
      <c r="J172" s="174" t="s">
        <v>275</v>
      </c>
      <c r="K172" s="190">
        <v>15.8207</v>
      </c>
      <c r="L172" s="235">
        <v>1.3030600000000001</v>
      </c>
      <c r="M172" s="189">
        <v>0.21656455084754039</v>
      </c>
      <c r="N172" s="17">
        <v>19.042999999999999</v>
      </c>
      <c r="O172" s="7"/>
      <c r="P172" s="2">
        <v>21.222250856100001</v>
      </c>
      <c r="Q172" s="2">
        <v>21.222250856100001</v>
      </c>
      <c r="R172" s="2">
        <v>21.222250856100001</v>
      </c>
      <c r="S172" s="2">
        <v>21.222250856100001</v>
      </c>
      <c r="T172" s="2">
        <v>21.222250856100001</v>
      </c>
      <c r="U172" s="2">
        <v>21.222250856100001</v>
      </c>
      <c r="V172" s="2">
        <v>21.222250856100001</v>
      </c>
      <c r="W172" s="2">
        <v>21.222250856100001</v>
      </c>
      <c r="X172" s="2">
        <v>21.222250856100001</v>
      </c>
      <c r="Y172" s="2">
        <v>21.222250856100001</v>
      </c>
      <c r="Z172" s="2">
        <v>21.222250856100001</v>
      </c>
      <c r="AA172" s="2">
        <v>21.222250856100001</v>
      </c>
      <c r="AB172" s="2">
        <v>21.138780842900001</v>
      </c>
      <c r="AC172" s="2">
        <v>21.055310829699998</v>
      </c>
      <c r="AD172" s="2">
        <v>15.8839828</v>
      </c>
      <c r="AE172" s="2">
        <v>16.168755400000002</v>
      </c>
      <c r="AF172" s="2">
        <v>16.434986139599999</v>
      </c>
      <c r="AG172" s="2">
        <v>17.935990872799998</v>
      </c>
      <c r="AH172" s="2">
        <v>17.7542901333</v>
      </c>
      <c r="AI172" s="2">
        <v>18.117786536499999</v>
      </c>
      <c r="AJ172" s="2">
        <v>22.520228546199998</v>
      </c>
      <c r="AK172" s="2">
        <v>21.588515881799999</v>
      </c>
      <c r="AL172" s="2">
        <v>20.671168413</v>
      </c>
      <c r="AM172" s="2">
        <v>17.345973687000001</v>
      </c>
      <c r="AN172" s="2">
        <v>18.689562455200001</v>
      </c>
      <c r="AO172" s="2">
        <v>23.709881903399999</v>
      </c>
      <c r="AP172" s="2">
        <v>22.585536395800002</v>
      </c>
      <c r="AQ172" s="2">
        <v>21.469797348999997</v>
      </c>
      <c r="AR172" s="2">
        <v>19.824444548999999</v>
      </c>
      <c r="AS172" s="2">
        <v>20.061169683099997</v>
      </c>
      <c r="AT172" s="2">
        <v>20.2386621164</v>
      </c>
      <c r="AU172" s="2">
        <v>20.913225123</v>
      </c>
      <c r="AV172" s="2">
        <v>21.386548825599998</v>
      </c>
      <c r="AW172" s="2">
        <v>41.507283444200006</v>
      </c>
      <c r="AX172" s="2">
        <v>37.088641037700008</v>
      </c>
      <c r="AY172" s="2">
        <v>32.842713213100005</v>
      </c>
      <c r="AZ172" s="2">
        <v>32.014135692000004</v>
      </c>
      <c r="BA172" s="2">
        <v>28.055227006800003</v>
      </c>
      <c r="BB172" s="2">
        <v>26.5009856181</v>
      </c>
      <c r="BC172" s="2">
        <v>27.284062805999998</v>
      </c>
      <c r="BD172" s="2">
        <v>29.3922343638</v>
      </c>
      <c r="BE172" s="2">
        <v>27.541782008999999</v>
      </c>
      <c r="BF172" s="2">
        <v>26.245497133800001</v>
      </c>
      <c r="BG172" s="2">
        <v>25.208956511199997</v>
      </c>
      <c r="BH172" s="2">
        <v>24.901212254799997</v>
      </c>
      <c r="BI172" s="2">
        <v>24.349259673199999</v>
      </c>
      <c r="BJ172" s="2">
        <v>27.814309387200002</v>
      </c>
      <c r="BN172" s="2">
        <v>17.160865144981646</v>
      </c>
      <c r="BO172" s="2">
        <v>15.841525682541103</v>
      </c>
      <c r="BP172" s="2">
        <v>14.602635989396639</v>
      </c>
      <c r="BQ172" s="2">
        <v>13.444196266661944</v>
      </c>
      <c r="BR172" s="2">
        <v>12.382296099036559</v>
      </c>
      <c r="BS172" s="2">
        <v>11.416935523140895</v>
      </c>
      <c r="BT172" s="2">
        <v>10.548114481878905</v>
      </c>
      <c r="BU172" s="2">
        <v>9.7758327749634777</v>
      </c>
      <c r="BV172" s="2">
        <v>9.1161790661138973</v>
      </c>
      <c r="BW172" s="2">
        <v>8.5691523909238789</v>
      </c>
      <c r="BX172" s="2">
        <v>8.1508403517830992</v>
      </c>
      <c r="BY172" s="2">
        <v>7.8451524253772753</v>
      </c>
      <c r="BZ172" s="2">
        <v>7.638018579195017</v>
      </c>
      <c r="CA172" s="2">
        <v>7.5599747384802853</v>
      </c>
      <c r="CB172" s="2">
        <v>2.6742990949261674</v>
      </c>
      <c r="CC172" s="2">
        <v>2.7555815546770281</v>
      </c>
      <c r="CD172" s="2">
        <v>2.2051506986646077</v>
      </c>
      <c r="CE172" s="2">
        <v>2.8101221467854112</v>
      </c>
      <c r="CF172" s="2">
        <v>2.8053799762897702</v>
      </c>
      <c r="CG172" s="2">
        <v>2.9697736813361821</v>
      </c>
      <c r="CH172" s="2">
        <v>3.868381947375386</v>
      </c>
      <c r="CI172" s="2">
        <v>3.8121294596342583</v>
      </c>
      <c r="CJ172" s="2">
        <v>4.66397825620143</v>
      </c>
      <c r="CK172" s="2">
        <v>3.613894422461053</v>
      </c>
      <c r="CL172" s="2">
        <v>3.8829146105837538</v>
      </c>
      <c r="CM172" s="2">
        <v>5.2379290795638731</v>
      </c>
      <c r="CN172" s="2">
        <v>5.1617277708081648</v>
      </c>
      <c r="CO172" s="2">
        <v>6.0617266327207089</v>
      </c>
      <c r="CP172" s="2">
        <v>2.6354721806127728</v>
      </c>
      <c r="CQ172" s="2">
        <v>2.911400548479059</v>
      </c>
      <c r="CR172" s="2">
        <v>3.1236477063131369</v>
      </c>
      <c r="CS172" s="2">
        <v>3.2424505940147794</v>
      </c>
      <c r="CT172" s="2">
        <v>3.404612059240784</v>
      </c>
      <c r="CU172" s="2">
        <v>6.965449384887723</v>
      </c>
      <c r="CV172" s="2">
        <v>7.6851656841016318</v>
      </c>
      <c r="CW172" s="2">
        <v>6.8119692614913347</v>
      </c>
      <c r="CX172" s="2">
        <v>6.6003372837452901</v>
      </c>
      <c r="CY172" s="2">
        <v>5.8810302589593224</v>
      </c>
      <c r="CZ172" s="2">
        <v>5.5959236024250139</v>
      </c>
      <c r="DA172" s="2">
        <v>5.7899618435854654</v>
      </c>
      <c r="DB172" s="2">
        <v>6.1858908059365056</v>
      </c>
      <c r="DC172" s="2">
        <v>5.8341848767830946</v>
      </c>
      <c r="DD172" s="2">
        <v>5.5648100727111016</v>
      </c>
      <c r="DE172" s="2">
        <v>5.30345235379896</v>
      </c>
      <c r="DF172" s="2">
        <v>5.1039027724899011</v>
      </c>
      <c r="DG172" s="2">
        <v>5.0596408123310521</v>
      </c>
      <c r="DH172" s="2">
        <v>5.7809848780946798</v>
      </c>
    </row>
    <row r="173" spans="1:112" x14ac:dyDescent="0.2">
      <c r="A173" s="169" t="s">
        <v>57</v>
      </c>
      <c r="B173" s="3" t="s">
        <v>243</v>
      </c>
      <c r="C173" s="2">
        <v>68.917225000000002</v>
      </c>
      <c r="D173" s="2">
        <v>-30.120616999999999</v>
      </c>
      <c r="E173" s="174">
        <v>11530.992</v>
      </c>
      <c r="F173" s="2">
        <v>16.8507</v>
      </c>
      <c r="G173" s="144"/>
      <c r="H173" s="144">
        <f t="shared" si="2"/>
        <v>0.34916635540899993</v>
      </c>
      <c r="I173" s="174" t="s">
        <v>334</v>
      </c>
      <c r="J173" s="174" t="s">
        <v>275</v>
      </c>
      <c r="K173" s="190">
        <v>3.8197199999999998</v>
      </c>
      <c r="L173" s="235">
        <v>0.59090299999999996</v>
      </c>
      <c r="M173" s="189">
        <v>8.11116574879054E-2</v>
      </c>
      <c r="N173" s="17">
        <v>3.8556666666666666</v>
      </c>
      <c r="O173" s="7"/>
      <c r="P173" s="2">
        <v>3.8273594399999999</v>
      </c>
      <c r="Q173" s="2">
        <v>3.8273594399999999</v>
      </c>
      <c r="R173" s="2">
        <v>3.8273594399999999</v>
      </c>
      <c r="S173" s="2">
        <v>3.8273594399999999</v>
      </c>
      <c r="T173" s="2">
        <v>3.8273594399999999</v>
      </c>
      <c r="U173" s="2">
        <v>3.8273594399999999</v>
      </c>
      <c r="V173" s="2">
        <v>3.8273594399999999</v>
      </c>
      <c r="W173" s="2">
        <v>3.8273594399999999</v>
      </c>
      <c r="X173" s="2">
        <v>3.8273594399999999</v>
      </c>
      <c r="Y173" s="2">
        <v>3.8273594399999999</v>
      </c>
      <c r="Z173" s="2">
        <v>3.8273594399999999</v>
      </c>
      <c r="AA173" s="2">
        <v>3.8273594399999999</v>
      </c>
      <c r="AB173" s="2">
        <v>3.8273594399999999</v>
      </c>
      <c r="AC173" s="2">
        <v>3.8235397199999994</v>
      </c>
      <c r="AD173" s="2">
        <v>3.8922946799999996</v>
      </c>
      <c r="AE173" s="2">
        <v>3.8387956816799997</v>
      </c>
      <c r="AF173" s="2">
        <v>3.8387651239199991</v>
      </c>
      <c r="AG173" s="2">
        <v>3.6519731764799994</v>
      </c>
      <c r="AH173" s="2">
        <v>3.6445056238799998</v>
      </c>
      <c r="AI173" s="2">
        <v>3.7549833854399997</v>
      </c>
      <c r="AJ173" s="2">
        <v>3.4585654739999998</v>
      </c>
      <c r="AK173" s="2">
        <v>4.3245571135200001</v>
      </c>
      <c r="AL173" s="2">
        <v>3.4705784933999997</v>
      </c>
      <c r="AM173" s="2">
        <v>4.2822766328399995</v>
      </c>
      <c r="AN173" s="2">
        <v>3.7361139686399993</v>
      </c>
      <c r="AO173" s="2">
        <v>4.2887930751600001</v>
      </c>
      <c r="AP173" s="2">
        <v>4.121859852</v>
      </c>
      <c r="AQ173" s="2">
        <v>3.9590328278399998</v>
      </c>
      <c r="AR173" s="2">
        <v>3.5661517075199995</v>
      </c>
      <c r="AS173" s="2">
        <v>3.5663197751999993</v>
      </c>
      <c r="AT173" s="2">
        <v>3.7964540854799993</v>
      </c>
      <c r="AU173" s="2">
        <v>3.6080616753599992</v>
      </c>
      <c r="AV173" s="2">
        <v>3.8113357145999993</v>
      </c>
      <c r="AW173" s="2">
        <v>3.6195361142399998</v>
      </c>
      <c r="AX173" s="2">
        <v>3.5969844873599999</v>
      </c>
      <c r="AY173" s="2">
        <v>3.6233672933999994</v>
      </c>
      <c r="AZ173" s="2">
        <v>3.2483357246399995</v>
      </c>
      <c r="BA173" s="2">
        <v>3.5860180712399994</v>
      </c>
      <c r="BB173" s="2">
        <v>3.5972595071999995</v>
      </c>
      <c r="BC173" s="2">
        <v>3.4401162264000003</v>
      </c>
      <c r="BD173" s="2">
        <v>3.4775494824000002</v>
      </c>
      <c r="BE173" s="2">
        <v>3.4179083743200001</v>
      </c>
      <c r="BF173" s="2">
        <v>3.2612540176799998</v>
      </c>
      <c r="BG173" s="2">
        <v>3.0732703175999996</v>
      </c>
      <c r="BH173" s="2">
        <v>3.3349593347999997</v>
      </c>
      <c r="BI173" s="2">
        <v>3.0584498039999994</v>
      </c>
      <c r="BJ173" s="2">
        <v>3.2862464456399998</v>
      </c>
      <c r="BN173" s="2">
        <v>3.9816769992455909</v>
      </c>
      <c r="BO173" s="2">
        <v>3.6410529249808223</v>
      </c>
      <c r="BP173" s="2">
        <v>3.3119131571166345</v>
      </c>
      <c r="BQ173" s="2">
        <v>3.0019127036446136</v>
      </c>
      <c r="BR173" s="2">
        <v>2.703398092041116</v>
      </c>
      <c r="BS173" s="2">
        <v>2.4240247626413014</v>
      </c>
      <c r="BT173" s="2">
        <v>2.1523137031423714</v>
      </c>
      <c r="BU173" s="2">
        <v>1.8997489375875138</v>
      </c>
      <c r="BV173" s="2">
        <v>1.6548562153910809</v>
      </c>
      <c r="BW173" s="2">
        <v>1.4253003496835563</v>
      </c>
      <c r="BX173" s="2">
        <v>1.2072813828932214</v>
      </c>
      <c r="BY173" s="2">
        <v>1.0046947935674</v>
      </c>
      <c r="BZ173" s="2">
        <v>0.82161938477460417</v>
      </c>
      <c r="CA173" s="2">
        <v>0.71498269508857648</v>
      </c>
      <c r="CB173" s="2">
        <v>0.7405486445545042</v>
      </c>
      <c r="CC173" s="2">
        <v>0.80755798826879188</v>
      </c>
      <c r="CD173" s="2">
        <v>0.72447748443561644</v>
      </c>
      <c r="CE173" s="2">
        <v>0.68419924836510249</v>
      </c>
      <c r="CF173" s="2">
        <v>0.6792005461482945</v>
      </c>
      <c r="CG173" s="2">
        <v>0.80148786328098953</v>
      </c>
      <c r="CH173" s="2">
        <v>0.67245029030555936</v>
      </c>
      <c r="CI173" s="2">
        <v>0.90070780823297292</v>
      </c>
      <c r="CJ173" s="2">
        <v>0.67779380784670762</v>
      </c>
      <c r="CK173" s="2">
        <v>0.9429118616749369</v>
      </c>
      <c r="CL173" s="2">
        <v>0.90709344261150382</v>
      </c>
      <c r="CM173" s="2">
        <v>0.92078646646267404</v>
      </c>
      <c r="CN173" s="2">
        <v>0.90969081578611755</v>
      </c>
      <c r="CO173" s="2">
        <v>0.84286966950295095</v>
      </c>
      <c r="CP173" s="2">
        <v>0.6661443806965982</v>
      </c>
      <c r="CQ173" s="2">
        <v>0.66237685175207395</v>
      </c>
      <c r="CR173" s="2">
        <v>0.70548396557502124</v>
      </c>
      <c r="CS173" s="2">
        <v>0.67972072442987153</v>
      </c>
      <c r="CT173" s="2">
        <v>0.71493663241445027</v>
      </c>
      <c r="CU173" s="2">
        <v>0.68864883282767642</v>
      </c>
      <c r="CV173" s="2">
        <v>0.68883242319602012</v>
      </c>
      <c r="CW173" s="2">
        <v>0.68175944089893703</v>
      </c>
      <c r="CX173" s="2">
        <v>0.60856689654125384</v>
      </c>
      <c r="CY173" s="2">
        <v>0.67938835955340737</v>
      </c>
      <c r="CZ173" s="2">
        <v>0.67746571978656078</v>
      </c>
      <c r="DA173" s="2">
        <v>0.63824051964324269</v>
      </c>
      <c r="DB173" s="2">
        <v>0.6440732459723687</v>
      </c>
      <c r="DC173" s="2">
        <v>0.63833286172069292</v>
      </c>
      <c r="DD173" s="2">
        <v>0.60653007286773386</v>
      </c>
      <c r="DE173" s="2">
        <v>0.5701283990621534</v>
      </c>
      <c r="DF173" s="2">
        <v>0.62562167229369037</v>
      </c>
      <c r="DG173" s="2">
        <v>0.57148616709603772</v>
      </c>
      <c r="DH173" s="2">
        <v>0.60341016950892201</v>
      </c>
    </row>
    <row r="174" spans="1:112" x14ac:dyDescent="0.2">
      <c r="A174" s="169" t="s">
        <v>138</v>
      </c>
      <c r="B174" s="3" t="s">
        <v>243</v>
      </c>
      <c r="C174" s="2">
        <v>68.903840000000002</v>
      </c>
      <c r="D174" s="2">
        <v>-26.436</v>
      </c>
      <c r="E174" s="174">
        <v>1196.2751000000001</v>
      </c>
      <c r="F174" s="2">
        <v>4.8495400000000001E-2</v>
      </c>
      <c r="G174" s="144"/>
      <c r="H174" s="144">
        <f t="shared" si="2"/>
        <v>9.0000000000000002E-6</v>
      </c>
      <c r="I174" s="174" t="s">
        <v>334</v>
      </c>
      <c r="J174" s="174" t="s">
        <v>272</v>
      </c>
      <c r="K174" s="190">
        <v>0.01</v>
      </c>
      <c r="L174" s="235">
        <v>3.0000000000000001E-3</v>
      </c>
      <c r="M174" s="189">
        <v>1.7261513984874941E-2</v>
      </c>
      <c r="N174" s="17">
        <v>-0.15433333333333335</v>
      </c>
      <c r="O174" s="7"/>
      <c r="P174" s="2">
        <v>0.01</v>
      </c>
      <c r="Q174" s="2">
        <v>0.01</v>
      </c>
      <c r="R174" s="2">
        <v>0.01</v>
      </c>
      <c r="S174" s="2">
        <v>0.01</v>
      </c>
      <c r="T174" s="2">
        <v>0.01</v>
      </c>
      <c r="U174" s="2">
        <v>0.01</v>
      </c>
      <c r="V174" s="2">
        <v>0.01</v>
      </c>
      <c r="W174" s="2">
        <v>0.01</v>
      </c>
      <c r="X174" s="2">
        <v>0.01</v>
      </c>
      <c r="Y174" s="2">
        <v>0.01</v>
      </c>
      <c r="Z174" s="2">
        <v>0.01</v>
      </c>
      <c r="AA174" s="2">
        <v>0.01</v>
      </c>
      <c r="AB174" s="2">
        <v>0.01</v>
      </c>
      <c r="AC174" s="2">
        <v>0.01</v>
      </c>
      <c r="AD174" s="2">
        <v>0.01</v>
      </c>
      <c r="AE174" s="2">
        <v>0.01</v>
      </c>
      <c r="AF174" s="2">
        <v>0.01</v>
      </c>
      <c r="AG174" s="2">
        <v>0.01</v>
      </c>
      <c r="AH174" s="2">
        <v>0.01</v>
      </c>
      <c r="AI174" s="2">
        <v>0.01</v>
      </c>
      <c r="AJ174" s="2">
        <v>0.01</v>
      </c>
      <c r="AK174" s="2">
        <v>0.01</v>
      </c>
      <c r="AL174" s="2">
        <v>0.01</v>
      </c>
      <c r="AM174" s="2">
        <v>0.01</v>
      </c>
      <c r="AN174" s="2">
        <v>0.01</v>
      </c>
      <c r="AO174" s="2">
        <v>0.01</v>
      </c>
      <c r="AP174" s="2">
        <v>0.01</v>
      </c>
      <c r="AQ174" s="2">
        <v>0.01</v>
      </c>
      <c r="AR174" s="2">
        <v>0.01</v>
      </c>
      <c r="AS174" s="2">
        <v>0.01</v>
      </c>
      <c r="AT174" s="2">
        <v>0.01</v>
      </c>
      <c r="AU174" s="2">
        <v>0.01</v>
      </c>
      <c r="AV174" s="2">
        <v>0.01</v>
      </c>
      <c r="AW174" s="2">
        <v>0.01</v>
      </c>
      <c r="AX174" s="2">
        <v>0.01</v>
      </c>
      <c r="AY174" s="2">
        <v>0.01</v>
      </c>
      <c r="AZ174" s="2">
        <v>0.01</v>
      </c>
      <c r="BA174" s="2">
        <v>0.01</v>
      </c>
      <c r="BB174" s="2">
        <v>0.01</v>
      </c>
      <c r="BC174" s="2">
        <v>0.01</v>
      </c>
      <c r="BD174" s="2">
        <v>0.01</v>
      </c>
      <c r="BE174" s="2">
        <v>0.01</v>
      </c>
      <c r="BF174" s="2">
        <v>0.01</v>
      </c>
      <c r="BG174" s="2">
        <v>0.01</v>
      </c>
      <c r="BH174" s="2">
        <v>0.01</v>
      </c>
      <c r="BI174" s="2">
        <v>0.01</v>
      </c>
      <c r="BJ174" s="2">
        <v>0.01</v>
      </c>
      <c r="BN174" s="2">
        <v>1.0880756992437471E-2</v>
      </c>
      <c r="BO174" s="2">
        <v>1.0880756992437471E-2</v>
      </c>
      <c r="BP174" s="2">
        <v>1.0880756992437471E-2</v>
      </c>
      <c r="BQ174" s="2">
        <v>1.0880756992437471E-2</v>
      </c>
      <c r="BR174" s="2">
        <v>1.0880756992437471E-2</v>
      </c>
      <c r="BS174" s="2">
        <v>1.0880756992437471E-2</v>
      </c>
      <c r="BT174" s="2">
        <v>1.0880756992437471E-2</v>
      </c>
      <c r="BU174" s="2">
        <v>1.0880756992437471E-2</v>
      </c>
      <c r="BV174" s="2">
        <v>1.0880756992437471E-2</v>
      </c>
      <c r="BW174" s="2">
        <v>1.0880756992437471E-2</v>
      </c>
      <c r="BX174" s="2">
        <v>1.0880756992437471E-2</v>
      </c>
      <c r="BY174" s="2">
        <v>1.0880756992437471E-2</v>
      </c>
      <c r="BZ174" s="2">
        <v>1.0880756992437471E-2</v>
      </c>
      <c r="CA174" s="2">
        <v>1.0880756992437471E-2</v>
      </c>
      <c r="CB174" s="2">
        <v>1.0880756992437471E-2</v>
      </c>
      <c r="CC174" s="2">
        <v>1.0880756992437471E-2</v>
      </c>
      <c r="CD174" s="2">
        <v>1.0880756992437471E-2</v>
      </c>
      <c r="CE174" s="2">
        <v>1.0880756992437471E-2</v>
      </c>
      <c r="CF174" s="2">
        <v>1.0880756992437471E-2</v>
      </c>
      <c r="CG174" s="2">
        <v>1.0880756992437471E-2</v>
      </c>
      <c r="CH174" s="2">
        <v>1.0880756992437471E-2</v>
      </c>
      <c r="CI174" s="2">
        <v>1.0880756992437471E-2</v>
      </c>
      <c r="CJ174" s="2">
        <v>1.0880756992437471E-2</v>
      </c>
      <c r="CK174" s="2">
        <v>1.0880756992437471E-2</v>
      </c>
      <c r="CL174" s="2">
        <v>1.0880756992437471E-2</v>
      </c>
      <c r="CM174" s="2">
        <v>1.0880756992437471E-2</v>
      </c>
      <c r="CN174" s="2">
        <v>1.0880756992437471E-2</v>
      </c>
      <c r="CO174" s="2">
        <v>1.0880756992437471E-2</v>
      </c>
      <c r="CP174" s="2">
        <v>1.0880756992437471E-2</v>
      </c>
      <c r="CQ174" s="2">
        <v>1.0880756992437471E-2</v>
      </c>
      <c r="CR174" s="2">
        <v>1.0880756992437471E-2</v>
      </c>
      <c r="CS174" s="2">
        <v>1.0880756992437471E-2</v>
      </c>
      <c r="CT174" s="2">
        <v>1.0880756992437471E-2</v>
      </c>
      <c r="CU174" s="2">
        <v>1.0880756992437471E-2</v>
      </c>
      <c r="CV174" s="2">
        <v>1.0880756992437471E-2</v>
      </c>
      <c r="CW174" s="2">
        <v>1.0880756992437471E-2</v>
      </c>
      <c r="CX174" s="2">
        <v>1.0880756992437471E-2</v>
      </c>
      <c r="CY174" s="2">
        <v>1.0880756992437471E-2</v>
      </c>
      <c r="CZ174" s="2">
        <v>1.0880756992437471E-2</v>
      </c>
      <c r="DA174" s="2">
        <v>1.0880756992437471E-2</v>
      </c>
      <c r="DB174" s="2">
        <v>1.0880756992437471E-2</v>
      </c>
      <c r="DC174" s="2">
        <v>1.0880756992437471E-2</v>
      </c>
      <c r="DD174" s="2">
        <v>1.0880756992437471E-2</v>
      </c>
      <c r="DE174" s="2">
        <v>1.0880756992437471E-2</v>
      </c>
      <c r="DF174" s="2">
        <v>1.0880756992437471E-2</v>
      </c>
      <c r="DG174" s="2">
        <v>1.0880756992437471E-2</v>
      </c>
      <c r="DH174" s="2">
        <v>1.0880756992437471E-2</v>
      </c>
    </row>
    <row r="175" spans="1:112" x14ac:dyDescent="0.2">
      <c r="A175" s="169" t="s">
        <v>258</v>
      </c>
      <c r="B175" s="3" t="s">
        <v>243</v>
      </c>
      <c r="C175" s="2">
        <v>68.903840000000002</v>
      </c>
      <c r="D175" s="2">
        <v>-26.436</v>
      </c>
      <c r="E175" s="174">
        <v>463.29707000000002</v>
      </c>
      <c r="F175" s="2">
        <v>2.6035599999999999E-2</v>
      </c>
      <c r="G175" s="144"/>
      <c r="H175" s="144">
        <f t="shared" si="2"/>
        <v>9.0000000000000002E-6</v>
      </c>
      <c r="I175" s="174" t="s">
        <v>334</v>
      </c>
      <c r="J175" s="174" t="s">
        <v>272</v>
      </c>
      <c r="K175" s="190">
        <v>0.01</v>
      </c>
      <c r="L175" s="235">
        <v>3.0000000000000001E-3</v>
      </c>
      <c r="M175" s="189">
        <v>1.0280240944825164E-2</v>
      </c>
      <c r="N175" s="17">
        <v>-0.19666666666666671</v>
      </c>
      <c r="O175" s="7"/>
      <c r="P175" s="2">
        <v>0.01</v>
      </c>
      <c r="Q175" s="2">
        <v>0.01</v>
      </c>
      <c r="R175" s="2">
        <v>0.01</v>
      </c>
      <c r="S175" s="2">
        <v>0.01</v>
      </c>
      <c r="T175" s="2">
        <v>0.01</v>
      </c>
      <c r="U175" s="2">
        <v>0.01</v>
      </c>
      <c r="V175" s="2">
        <v>0.01</v>
      </c>
      <c r="W175" s="2">
        <v>0.01</v>
      </c>
      <c r="X175" s="2">
        <v>0.01</v>
      </c>
      <c r="Y175" s="2">
        <v>0.01</v>
      </c>
      <c r="Z175" s="2">
        <v>0.01</v>
      </c>
      <c r="AA175" s="2">
        <v>0.01</v>
      </c>
      <c r="AB175" s="2">
        <v>0.01</v>
      </c>
      <c r="AC175" s="2">
        <v>0.01</v>
      </c>
      <c r="AD175" s="2">
        <v>1.2760000000000001E-2</v>
      </c>
      <c r="AE175" s="2">
        <v>7.9700000000000014E-3</v>
      </c>
      <c r="AF175" s="2">
        <v>9.1200000000000014E-3</v>
      </c>
      <c r="AG175" s="2">
        <v>1.027E-2</v>
      </c>
      <c r="AH175" s="2">
        <v>8.3099999999999997E-3</v>
      </c>
      <c r="AI175" s="2">
        <v>5.5000000000000005E-3</v>
      </c>
      <c r="AJ175" s="2">
        <v>7.7300000000000008E-3</v>
      </c>
      <c r="AK175" s="2">
        <v>9.9600000000000001E-3</v>
      </c>
      <c r="AL175" s="2">
        <v>1.2200000000000001E-2</v>
      </c>
      <c r="AM175" s="2">
        <v>1.2889999999999999E-2</v>
      </c>
      <c r="AN175" s="2">
        <v>7.0099999999999997E-3</v>
      </c>
      <c r="AO175" s="2">
        <v>9.6900000000000007E-3</v>
      </c>
      <c r="AP175" s="2">
        <v>1.0940000000000002E-2</v>
      </c>
      <c r="AQ175" s="2">
        <v>1.0120000000000001E-2</v>
      </c>
      <c r="AR175" s="2">
        <v>9.300000000000001E-3</v>
      </c>
      <c r="AS175" s="2">
        <v>8.4799999999999997E-3</v>
      </c>
      <c r="AT175" s="2">
        <v>8.4899999999999993E-3</v>
      </c>
      <c r="AU175" s="2">
        <v>8.5000000000000006E-3</v>
      </c>
      <c r="AV175" s="2">
        <v>8.5100000000000002E-3</v>
      </c>
      <c r="AW175" s="2">
        <v>8.5199999999999998E-3</v>
      </c>
      <c r="AX175" s="2">
        <v>8.5299999999999994E-3</v>
      </c>
      <c r="AY175" s="2">
        <v>9.5700000000000004E-3</v>
      </c>
      <c r="AZ175" s="2">
        <v>9.7999999999999997E-3</v>
      </c>
      <c r="BA175" s="2">
        <v>7.1500000000000001E-3</v>
      </c>
      <c r="BB175" s="2">
        <v>8.5500000000000003E-3</v>
      </c>
      <c r="BC175" s="2">
        <v>9.1700000000000011E-3</v>
      </c>
      <c r="BD175" s="2">
        <v>9.7800000000000005E-3</v>
      </c>
      <c r="BE175" s="2">
        <v>1.0400000000000001E-2</v>
      </c>
      <c r="BF175" s="2">
        <v>1.1010000000000001E-2</v>
      </c>
      <c r="BG175" s="2">
        <v>9.5300000000000003E-3</v>
      </c>
      <c r="BH175" s="2">
        <v>9.7699999999999992E-3</v>
      </c>
      <c r="BI175" s="2">
        <v>1.0780000000000001E-2</v>
      </c>
      <c r="BJ175" s="2">
        <v>1.001E-2</v>
      </c>
      <c r="BN175" s="2">
        <v>1.4935362315503346E-2</v>
      </c>
      <c r="BO175" s="2">
        <v>1.4059018806949498E-2</v>
      </c>
      <c r="BP175" s="2">
        <v>1.3225132401509902E-2</v>
      </c>
      <c r="BQ175" s="2">
        <v>1.2444081107021245E-2</v>
      </c>
      <c r="BR175" s="2">
        <v>1.1697193745585567E-2</v>
      </c>
      <c r="BS175" s="2">
        <v>1.1005010500555905E-2</v>
      </c>
      <c r="BT175" s="2">
        <v>1.035935978128831E-2</v>
      </c>
      <c r="BU175" s="2">
        <v>9.7532280298072756E-3</v>
      </c>
      <c r="BV175" s="2">
        <v>9.2084935677712101E-3</v>
      </c>
      <c r="BW175" s="2">
        <v>8.7203148120295632E-3</v>
      </c>
      <c r="BX175" s="2">
        <v>8.3108641597946231E-3</v>
      </c>
      <c r="BY175" s="2">
        <v>7.9903347471950385E-3</v>
      </c>
      <c r="BZ175" s="2">
        <v>7.7924611359111041E-3</v>
      </c>
      <c r="CA175" s="2">
        <v>7.7268567082395987E-3</v>
      </c>
      <c r="CB175" s="2">
        <v>9.7538723630611248E-3</v>
      </c>
      <c r="CC175" s="2">
        <v>6.3954022803095929E-3</v>
      </c>
      <c r="CD175" s="2">
        <v>7.2181441163738889E-3</v>
      </c>
      <c r="CE175" s="2">
        <v>7.8967305841914533E-3</v>
      </c>
      <c r="CF175" s="2">
        <v>6.3758255722813602E-3</v>
      </c>
      <c r="CG175" s="2">
        <v>4.3612725493697765E-3</v>
      </c>
      <c r="CH175" s="2">
        <v>5.96176474368752E-3</v>
      </c>
      <c r="CI175" s="2">
        <v>7.5612682249987066E-3</v>
      </c>
      <c r="CJ175" s="2">
        <v>9.3367142812836139E-3</v>
      </c>
      <c r="CK175" s="2">
        <v>1.0840522035465452E-2</v>
      </c>
      <c r="CL175" s="2">
        <v>6.144923917293741E-3</v>
      </c>
      <c r="CM175" s="2">
        <v>8.1557020276520759E-3</v>
      </c>
      <c r="CN175" s="2">
        <v>9.5948203590510688E-3</v>
      </c>
      <c r="CO175" s="2">
        <v>9.0582724990556276E-3</v>
      </c>
      <c r="CP175" s="2">
        <v>8.5168949602262498E-3</v>
      </c>
      <c r="CQ175" s="2">
        <v>7.536078542791657E-3</v>
      </c>
      <c r="CR175" s="2">
        <v>7.5513793016828918E-3</v>
      </c>
      <c r="CS175" s="2">
        <v>7.6014482543905124E-3</v>
      </c>
      <c r="CT175" s="2">
        <v>7.6080757416483232E-3</v>
      </c>
      <c r="CU175" s="2">
        <v>7.5712994057292923E-3</v>
      </c>
      <c r="CV175" s="2">
        <v>7.3901172739195709E-3</v>
      </c>
      <c r="CW175" s="2">
        <v>7.6211739569122076E-3</v>
      </c>
      <c r="CX175" s="2">
        <v>7.8868629312515929E-3</v>
      </c>
      <c r="CY175" s="2">
        <v>5.7406046209710106E-3</v>
      </c>
      <c r="CZ175" s="2">
        <v>7.1258631029408968E-3</v>
      </c>
      <c r="DA175" s="2">
        <v>7.5570698379712649E-3</v>
      </c>
      <c r="DB175" s="2">
        <v>8.0211768909555434E-3</v>
      </c>
      <c r="DC175" s="2">
        <v>8.4037068540088362E-3</v>
      </c>
      <c r="DD175" s="2">
        <v>9.2119902325262792E-3</v>
      </c>
      <c r="DE175" s="2">
        <v>8.0150279792428822E-3</v>
      </c>
      <c r="DF175" s="2">
        <v>8.1939488822133921E-3</v>
      </c>
      <c r="DG175" s="2">
        <v>8.6885028525361327E-3</v>
      </c>
      <c r="DH175" s="2">
        <v>8.2631612534894254E-3</v>
      </c>
    </row>
    <row r="176" spans="1:112" x14ac:dyDescent="0.2">
      <c r="A176" s="169" t="s">
        <v>175</v>
      </c>
      <c r="B176" s="3" t="s">
        <v>243</v>
      </c>
      <c r="C176" s="2">
        <v>68.885656999999995</v>
      </c>
      <c r="D176" s="2">
        <v>-27.189368000000002</v>
      </c>
      <c r="E176" s="174">
        <v>1629.5926999999999</v>
      </c>
      <c r="F176" s="2">
        <v>0.106423</v>
      </c>
      <c r="G176" s="144"/>
      <c r="H176" s="144">
        <f t="shared" si="2"/>
        <v>9.0000000000000002E-6</v>
      </c>
      <c r="I176" s="174" t="s">
        <v>334</v>
      </c>
      <c r="J176" s="174" t="s">
        <v>272</v>
      </c>
      <c r="K176" s="190">
        <v>0.01</v>
      </c>
      <c r="L176" s="235">
        <v>3.0000000000000001E-3</v>
      </c>
      <c r="M176" s="189">
        <v>2.4092186741471892E-2</v>
      </c>
      <c r="N176" s="17">
        <v>-1.1000000000000005E-2</v>
      </c>
      <c r="O176" s="7"/>
      <c r="P176" s="2">
        <v>1.1800000000000001E-3</v>
      </c>
      <c r="Q176" s="2">
        <v>1.1800000000000001E-3</v>
      </c>
      <c r="R176" s="2">
        <v>1.1800000000000001E-3</v>
      </c>
      <c r="S176" s="2">
        <v>1.1800000000000001E-3</v>
      </c>
      <c r="T176" s="2">
        <v>1.1800000000000001E-3</v>
      </c>
      <c r="U176" s="2">
        <v>1.1800000000000001E-3</v>
      </c>
      <c r="V176" s="2">
        <v>1.1800000000000001E-3</v>
      </c>
      <c r="W176" s="2">
        <v>1.1800000000000001E-3</v>
      </c>
      <c r="X176" s="2">
        <v>1.1800000000000001E-3</v>
      </c>
      <c r="Y176" s="2">
        <v>1.1800000000000001E-3</v>
      </c>
      <c r="Z176" s="2">
        <v>1.1800000000000001E-3</v>
      </c>
      <c r="AA176" s="2">
        <v>1.1800000000000001E-3</v>
      </c>
      <c r="AB176" s="2">
        <v>1.1800000000000001E-3</v>
      </c>
      <c r="AC176" s="2">
        <v>1.1800000000000001E-3</v>
      </c>
      <c r="AD176" s="2">
        <v>5.5900000000000004E-3</v>
      </c>
      <c r="AE176" s="2">
        <v>0.01</v>
      </c>
      <c r="AF176" s="2">
        <v>5.8500000000000002E-3</v>
      </c>
      <c r="AG176" s="2">
        <v>1.7000000000000001E-3</v>
      </c>
      <c r="AH176" s="2">
        <v>1.0299999999999999E-3</v>
      </c>
      <c r="AI176" s="2">
        <v>2.0599999999999998E-3</v>
      </c>
      <c r="AJ176" s="2">
        <v>3.0899999999999999E-3</v>
      </c>
      <c r="AK176" s="2">
        <v>4.1199999999999995E-3</v>
      </c>
      <c r="AL176" s="2">
        <v>1.367E-2</v>
      </c>
      <c r="AM176" s="2">
        <v>2.3220000000000001E-2</v>
      </c>
      <c r="AN176" s="2">
        <v>1.5480000000000001E-2</v>
      </c>
      <c r="AO176" s="2">
        <v>7.0000000000000007E-5</v>
      </c>
      <c r="AP176" s="2">
        <v>8.9999999999999992E-5</v>
      </c>
      <c r="AQ176" s="2">
        <v>1E-4</v>
      </c>
      <c r="AR176" s="2">
        <v>1.0999999999999999E-4</v>
      </c>
      <c r="AS176" s="2">
        <v>1.2E-4</v>
      </c>
      <c r="AT176" s="2">
        <v>1.2999999999999999E-4</v>
      </c>
      <c r="AU176" s="2">
        <v>1.4999999999999999E-4</v>
      </c>
      <c r="AV176" s="2">
        <v>1.6000000000000001E-4</v>
      </c>
      <c r="AW176" s="2">
        <v>1.7000000000000001E-4</v>
      </c>
      <c r="AX176" s="2">
        <v>1.7999999999999998E-4</v>
      </c>
      <c r="AY176" s="2">
        <v>2.1999999999999998E-4</v>
      </c>
      <c r="AZ176" s="2">
        <v>4.1000000000000005E-4</v>
      </c>
      <c r="BA176" s="2">
        <v>1.0199999999999999E-3</v>
      </c>
      <c r="BB176" s="2">
        <v>1.3900000000000002E-3</v>
      </c>
      <c r="BC176" s="2">
        <v>1.5900000000000001E-3</v>
      </c>
      <c r="BD176" s="2">
        <v>1.7799999999999999E-3</v>
      </c>
      <c r="BE176" s="2">
        <v>1.97E-3</v>
      </c>
      <c r="BF176" s="2">
        <v>2.16E-3</v>
      </c>
      <c r="BG176" s="2">
        <v>3.6800000000000001E-3</v>
      </c>
      <c r="BH176" s="2">
        <v>3.1700000000000001E-3</v>
      </c>
      <c r="BI176" s="2">
        <v>2.0399999999999997E-3</v>
      </c>
      <c r="BJ176" s="2">
        <v>4.7599999999999995E-3</v>
      </c>
      <c r="BN176" s="2">
        <v>1.1511505345077777E-2</v>
      </c>
      <c r="BO176" s="2">
        <v>1.1511505345077777E-2</v>
      </c>
      <c r="BP176" s="2">
        <v>1.0861614215271615E-2</v>
      </c>
      <c r="BQ176" s="2">
        <v>1.0261729063217541E-2</v>
      </c>
      <c r="BR176" s="2">
        <v>9.7218467741698282E-3</v>
      </c>
      <c r="BS176" s="2">
        <v>9.2419652075628085E-3</v>
      </c>
      <c r="BT176" s="2">
        <v>8.8320786640524226E-3</v>
      </c>
      <c r="BU176" s="2">
        <v>8.4821860730368362E-3</v>
      </c>
      <c r="BV176" s="2">
        <v>8.1922835913227961E-3</v>
      </c>
      <c r="BW176" s="2">
        <v>7.9623671653514319E-3</v>
      </c>
      <c r="BX176" s="2">
        <v>7.7924328697135913E-3</v>
      </c>
      <c r="BY176" s="2">
        <v>7.6824773124842677E-3</v>
      </c>
      <c r="BZ176" s="2">
        <v>7.6125064282716939E-3</v>
      </c>
      <c r="CA176" s="2">
        <v>7.5925148701304363E-3</v>
      </c>
      <c r="CB176" s="2">
        <v>1.3300469508419552E-2</v>
      </c>
      <c r="CC176" s="2">
        <v>6.4707769321334957E-2</v>
      </c>
      <c r="CD176" s="2">
        <v>1.7524141104651621E-2</v>
      </c>
      <c r="CE176" s="2">
        <v>1.9947165407431525E-2</v>
      </c>
      <c r="CF176" s="2">
        <v>7.0000984830627883E-3</v>
      </c>
      <c r="CG176" s="2">
        <v>8.3343793035617463E-3</v>
      </c>
      <c r="CH176" s="2">
        <v>9.6628396922074523E-3</v>
      </c>
      <c r="CI176" s="2">
        <v>2.5671353792141319E-2</v>
      </c>
      <c r="CJ176" s="2">
        <v>2.7700322639658832E-2</v>
      </c>
      <c r="CK176" s="2">
        <v>9.3487709629799104E-2</v>
      </c>
      <c r="CL176" s="2">
        <v>4.1155017008021974E-2</v>
      </c>
      <c r="CM176" s="2">
        <v>8.4964518302902098E-4</v>
      </c>
      <c r="CN176" s="2">
        <v>9.1527873847863182E-4</v>
      </c>
      <c r="CO176" s="2">
        <v>1.0380845516846098E-3</v>
      </c>
      <c r="CP176" s="2">
        <v>1.2208830613907584E-3</v>
      </c>
      <c r="CQ176" s="2">
        <v>1.4336796766923929E-3</v>
      </c>
      <c r="CR176" s="2">
        <v>1.446497740358578E-3</v>
      </c>
      <c r="CS176" s="2">
        <v>1.2721757501352414E-3</v>
      </c>
      <c r="CT176" s="2">
        <v>1.1150539224334254E-3</v>
      </c>
      <c r="CU176" s="2">
        <v>1.0179398903761439E-3</v>
      </c>
      <c r="CV176" s="2">
        <v>1.3706493726894817E-3</v>
      </c>
      <c r="CW176" s="2">
        <v>1.4419833557751524E-3</v>
      </c>
      <c r="CX176" s="2">
        <v>2.5655666397247806E-3</v>
      </c>
      <c r="CY176" s="2">
        <v>5.3580904934267442E-3</v>
      </c>
      <c r="CZ176" s="2">
        <v>6.1636167559989043E-3</v>
      </c>
      <c r="DA176" s="2">
        <v>6.4310526886987261E-3</v>
      </c>
      <c r="DB176" s="2">
        <v>6.6957798796487607E-3</v>
      </c>
      <c r="DC176" s="2">
        <v>6.9207645128599431E-3</v>
      </c>
      <c r="DD176" s="2">
        <v>9.6915369868063803E-3</v>
      </c>
      <c r="DE176" s="2">
        <v>1.5493099043540886E-2</v>
      </c>
      <c r="DF176" s="2">
        <v>1.237995458773174E-2</v>
      </c>
      <c r="DG176" s="2">
        <v>7.5037865249200858E-3</v>
      </c>
      <c r="DH176" s="2">
        <v>2.3025998637461562E-2</v>
      </c>
    </row>
    <row r="177" spans="1:112" x14ac:dyDescent="0.2">
      <c r="A177" s="169" t="s">
        <v>134</v>
      </c>
      <c r="B177" s="3" t="s">
        <v>243</v>
      </c>
      <c r="C177" s="2">
        <v>68.864174000000006</v>
      </c>
      <c r="D177" s="2">
        <v>-28.228332999999999</v>
      </c>
      <c r="E177" s="174">
        <v>2460.8474999999999</v>
      </c>
      <c r="F177" s="2">
        <v>0.88912199999999997</v>
      </c>
      <c r="G177" s="144"/>
      <c r="H177" s="144">
        <f t="shared" si="2"/>
        <v>2.0744640899999996E-2</v>
      </c>
      <c r="I177" s="174" t="s">
        <v>334</v>
      </c>
      <c r="J177" s="174" t="s">
        <v>272</v>
      </c>
      <c r="K177" s="190">
        <v>0.48010000000000003</v>
      </c>
      <c r="L177" s="235">
        <v>0.14402999999999999</v>
      </c>
      <c r="M177" s="189">
        <v>1.9457269691034885E-2</v>
      </c>
      <c r="N177" s="17">
        <v>0.48033333333333333</v>
      </c>
      <c r="O177" s="7"/>
      <c r="P177" s="2">
        <v>0.48010000000000003</v>
      </c>
      <c r="Q177" s="2">
        <v>0.48010000000000003</v>
      </c>
      <c r="R177" s="2">
        <v>0.48010000000000003</v>
      </c>
      <c r="S177" s="2">
        <v>0.48010000000000003</v>
      </c>
      <c r="T177" s="2">
        <v>0.48010000000000003</v>
      </c>
      <c r="U177" s="2">
        <v>0.48010000000000003</v>
      </c>
      <c r="V177" s="2">
        <v>0.48010000000000003</v>
      </c>
      <c r="W177" s="2">
        <v>0.48010000000000003</v>
      </c>
      <c r="X177" s="2">
        <v>0.48010000000000003</v>
      </c>
      <c r="Y177" s="2">
        <v>0.48010000000000003</v>
      </c>
      <c r="Z177" s="2">
        <v>0.48010000000000003</v>
      </c>
      <c r="AA177" s="2">
        <v>0.48010000000000003</v>
      </c>
      <c r="AB177" s="2">
        <v>0.48010000000000003</v>
      </c>
      <c r="AC177" s="2">
        <v>0.48010000000000003</v>
      </c>
      <c r="AD177" s="2">
        <v>0.30054259999999999</v>
      </c>
      <c r="AE177" s="2">
        <v>0.4536945</v>
      </c>
      <c r="AF177" s="2">
        <v>0.40808500000000003</v>
      </c>
      <c r="AG177" s="2">
        <v>0.41624670000000003</v>
      </c>
      <c r="AH177" s="2">
        <v>0.38600040000000002</v>
      </c>
      <c r="AI177" s="2">
        <v>0.38648050000000006</v>
      </c>
      <c r="AJ177" s="2">
        <v>0.38696060000000004</v>
      </c>
      <c r="AK177" s="2">
        <v>0.42824920000000005</v>
      </c>
      <c r="AL177" s="2">
        <v>0.43785120000000005</v>
      </c>
      <c r="AM177" s="2">
        <v>0.44745320000000005</v>
      </c>
      <c r="AN177" s="2">
        <v>0.45705519999999999</v>
      </c>
      <c r="AO177" s="2">
        <v>0.46665719999999999</v>
      </c>
      <c r="AP177" s="2">
        <v>0.45897559999999998</v>
      </c>
      <c r="AQ177" s="2">
        <v>0.45129399999999997</v>
      </c>
      <c r="AR177" s="2">
        <v>0.44361240000000007</v>
      </c>
      <c r="AS177" s="2">
        <v>0.43593080000000006</v>
      </c>
      <c r="AT177" s="2">
        <v>0.42824920000000005</v>
      </c>
      <c r="AU177" s="2">
        <v>0.42056760000000004</v>
      </c>
      <c r="AV177" s="2">
        <v>0.41288600000000003</v>
      </c>
      <c r="AW177" s="2">
        <v>0.40520440000000002</v>
      </c>
      <c r="AX177" s="2">
        <v>0.39800289999999999</v>
      </c>
      <c r="AY177" s="2">
        <v>0.40520440000000002</v>
      </c>
      <c r="AZ177" s="2">
        <v>0.42968950000000006</v>
      </c>
      <c r="BA177" s="2">
        <v>0.44121190000000005</v>
      </c>
      <c r="BB177" s="2">
        <v>0.4152865</v>
      </c>
      <c r="BC177" s="2">
        <v>0.44937360000000004</v>
      </c>
      <c r="BD177" s="2">
        <v>0.48346069999999997</v>
      </c>
      <c r="BE177" s="2">
        <v>0.51802789999999999</v>
      </c>
      <c r="BF177" s="2">
        <v>0.54779410000000006</v>
      </c>
      <c r="BG177" s="2">
        <v>0.60444589999999998</v>
      </c>
      <c r="BH177" s="2">
        <v>0.6294111</v>
      </c>
      <c r="BI177" s="2">
        <v>0.68510270000000006</v>
      </c>
      <c r="BJ177" s="2">
        <v>0.63373200000000007</v>
      </c>
      <c r="BN177" s="2">
        <v>0.52386793046170266</v>
      </c>
      <c r="BO177" s="2">
        <v>0.48179467861603242</v>
      </c>
      <c r="BP177" s="2">
        <v>0.44175979229087742</v>
      </c>
      <c r="BQ177" s="2">
        <v>0.40426151964247697</v>
      </c>
      <c r="BR177" s="2">
        <v>0.36886729191505857</v>
      </c>
      <c r="BS177" s="2">
        <v>0.3351717398260759</v>
      </c>
      <c r="BT177" s="2">
        <v>0.3041740487940387</v>
      </c>
      <c r="BU177" s="2">
        <v>0.27551618721083859</v>
      </c>
      <c r="BV177" s="2">
        <v>0.24892096188308271</v>
      </c>
      <c r="BW177" s="2">
        <v>0.22589086134513892</v>
      </c>
      <c r="BX177" s="2">
        <v>0.20620297573887603</v>
      </c>
      <c r="BY177" s="2">
        <v>0.19111154499757302</v>
      </c>
      <c r="BZ177" s="2">
        <v>0.18153091633916746</v>
      </c>
      <c r="CA177" s="2">
        <v>0.17806551598778508</v>
      </c>
      <c r="CB177" s="2">
        <v>0.11594464773473159</v>
      </c>
      <c r="CC177" s="2">
        <v>0.16353981749813185</v>
      </c>
      <c r="CD177" s="2">
        <v>0.14868591773292911</v>
      </c>
      <c r="CE177" s="2">
        <v>0.14928921650385085</v>
      </c>
      <c r="CF177" s="2">
        <v>0.14022637957841302</v>
      </c>
      <c r="CG177" s="2">
        <v>0.14140961204970265</v>
      </c>
      <c r="CH177" s="2">
        <v>0.13858356182450982</v>
      </c>
      <c r="CI177" s="2">
        <v>0.1538052652017865</v>
      </c>
      <c r="CJ177" s="2">
        <v>0.15780427085174659</v>
      </c>
      <c r="CK177" s="2">
        <v>0.16359737995874879</v>
      </c>
      <c r="CL177" s="2">
        <v>0.16388857891565828</v>
      </c>
      <c r="CM177" s="2">
        <v>0.16885730091725176</v>
      </c>
      <c r="CN177" s="2">
        <v>0.16720188919231382</v>
      </c>
      <c r="CO177" s="2">
        <v>0.16749884532385179</v>
      </c>
      <c r="CP177" s="2">
        <v>0.1698766997641033</v>
      </c>
      <c r="CQ177" s="2">
        <v>0.17376914556688131</v>
      </c>
      <c r="CR177" s="2">
        <v>0.17152371496180346</v>
      </c>
      <c r="CS177" s="2">
        <v>0.16296363998662</v>
      </c>
      <c r="CT177" s="2">
        <v>0.15571836726764943</v>
      </c>
      <c r="CU177" s="2">
        <v>0.15048071783258232</v>
      </c>
      <c r="CV177" s="2">
        <v>0.14475652083314938</v>
      </c>
      <c r="CW177" s="2">
        <v>0.15020152043373847</v>
      </c>
      <c r="CX177" s="2">
        <v>0.16506511365544901</v>
      </c>
      <c r="CY177" s="2">
        <v>0.1673182007818729</v>
      </c>
      <c r="CZ177" s="2">
        <v>0.15471426628640655</v>
      </c>
      <c r="DA177" s="2">
        <v>0.16607363590545332</v>
      </c>
      <c r="DB177" s="2">
        <v>0.1766779154222084</v>
      </c>
      <c r="DC177" s="2">
        <v>0.19117961311121787</v>
      </c>
      <c r="DD177" s="2">
        <v>0.20070332076019243</v>
      </c>
      <c r="DE177" s="2">
        <v>0.22023644373523796</v>
      </c>
      <c r="DF177" s="2">
        <v>0.22782553325771804</v>
      </c>
      <c r="DG177" s="2">
        <v>0.24675375976132385</v>
      </c>
      <c r="DH177" s="2">
        <v>0.24903364089653257</v>
      </c>
    </row>
    <row r="178" spans="1:112" x14ac:dyDescent="0.2">
      <c r="A178" s="169" t="s">
        <v>133</v>
      </c>
      <c r="B178" s="3" t="s">
        <v>243</v>
      </c>
      <c r="C178" s="2">
        <v>68.777576999999994</v>
      </c>
      <c r="D178" s="2">
        <v>-28.821151</v>
      </c>
      <c r="E178" s="174">
        <v>2426.9929999999999</v>
      </c>
      <c r="F178" s="2">
        <v>0.36818600000000001</v>
      </c>
      <c r="G178" s="144"/>
      <c r="H178" s="144">
        <f t="shared" si="2"/>
        <v>5.3430322499999981E-2</v>
      </c>
      <c r="I178" s="174" t="s">
        <v>334</v>
      </c>
      <c r="J178" s="174" t="s">
        <v>272</v>
      </c>
      <c r="K178" s="190">
        <v>0.77049999999999996</v>
      </c>
      <c r="L178" s="235">
        <v>0.23114999999999997</v>
      </c>
      <c r="M178" s="189">
        <v>1.5760630467560727E-2</v>
      </c>
      <c r="N178" s="17">
        <v>0.7703333333333332</v>
      </c>
      <c r="O178" s="7"/>
      <c r="P178" s="2">
        <v>0.77049999999999996</v>
      </c>
      <c r="Q178" s="2">
        <v>0.77049999999999996</v>
      </c>
      <c r="R178" s="2">
        <v>0.77049999999999996</v>
      </c>
      <c r="S178" s="2">
        <v>0.77049999999999996</v>
      </c>
      <c r="T178" s="2">
        <v>0.77049999999999996</v>
      </c>
      <c r="U178" s="2">
        <v>0.77049999999999996</v>
      </c>
      <c r="V178" s="2">
        <v>0.77049999999999996</v>
      </c>
      <c r="W178" s="2">
        <v>0.77049999999999996</v>
      </c>
      <c r="X178" s="2">
        <v>0.77049999999999996</v>
      </c>
      <c r="Y178" s="2">
        <v>0.77049999999999996</v>
      </c>
      <c r="Z178" s="2">
        <v>0.77049999999999996</v>
      </c>
      <c r="AA178" s="2">
        <v>0.77049999999999996</v>
      </c>
      <c r="AB178" s="2">
        <v>0.77049999999999996</v>
      </c>
      <c r="AC178" s="2">
        <v>0.77049999999999996</v>
      </c>
      <c r="AD178" s="2">
        <v>0.7520079999999999</v>
      </c>
      <c r="AE178" s="2">
        <v>0.73351599999999995</v>
      </c>
      <c r="AF178" s="2">
        <v>0.68651549999999995</v>
      </c>
      <c r="AG178" s="2">
        <v>0.6926795</v>
      </c>
      <c r="AH178" s="2">
        <v>0.66725299999999999</v>
      </c>
      <c r="AI178" s="2">
        <v>0.69884349999999995</v>
      </c>
      <c r="AJ178" s="2">
        <v>0.67649899999999996</v>
      </c>
      <c r="AK178" s="2">
        <v>0.74430299999999994</v>
      </c>
      <c r="AL178" s="2">
        <v>0.75740149999999995</v>
      </c>
      <c r="AM178" s="2">
        <v>0.77127049999999986</v>
      </c>
      <c r="AN178" s="2">
        <v>0.78436899999999998</v>
      </c>
      <c r="AO178" s="2">
        <v>0.798238</v>
      </c>
      <c r="AP178" s="2">
        <v>0.80671349999999986</v>
      </c>
      <c r="AQ178" s="2">
        <v>0.81518900000000005</v>
      </c>
      <c r="AR178" s="2">
        <v>0.82366449999999991</v>
      </c>
      <c r="AS178" s="2">
        <v>0.83213999999999999</v>
      </c>
      <c r="AT178" s="2">
        <v>0.84061549999999996</v>
      </c>
      <c r="AU178" s="2">
        <v>0.84909100000000004</v>
      </c>
      <c r="AV178" s="2">
        <v>0.8575664999999999</v>
      </c>
      <c r="AW178" s="2">
        <v>0.86604200000000009</v>
      </c>
      <c r="AX178" s="2">
        <v>0.87451749999999995</v>
      </c>
      <c r="AY178" s="2">
        <v>0.88376349999999992</v>
      </c>
      <c r="AZ178" s="2">
        <v>0.86604200000000009</v>
      </c>
      <c r="BA178" s="2">
        <v>0.84832049999999992</v>
      </c>
      <c r="BB178" s="2">
        <v>0.750467</v>
      </c>
      <c r="BC178" s="2">
        <v>0.762795</v>
      </c>
      <c r="BD178" s="2">
        <v>0.77512300000000001</v>
      </c>
      <c r="BE178" s="2">
        <v>0.78745100000000001</v>
      </c>
      <c r="BF178" s="2">
        <v>0.7990084999999999</v>
      </c>
      <c r="BG178" s="2">
        <v>0.78359849999999986</v>
      </c>
      <c r="BH178" s="2">
        <v>0.77743449999999992</v>
      </c>
      <c r="BI178" s="2">
        <v>0.79053299999999993</v>
      </c>
      <c r="BJ178" s="2">
        <v>0.75894249999999996</v>
      </c>
      <c r="BN178" s="2">
        <v>0.82506918688739739</v>
      </c>
      <c r="BO178" s="2">
        <v>0.75679448245930314</v>
      </c>
      <c r="BP178" s="2">
        <v>0.69255313589028311</v>
      </c>
      <c r="BQ178" s="2">
        <v>0.63163588646855895</v>
      </c>
      <c r="BR178" s="2">
        <v>0.57485525989811104</v>
      </c>
      <c r="BS178" s="2">
        <v>0.52080974838815686</v>
      </c>
      <c r="BT178" s="2">
        <v>0.46965650637453349</v>
      </c>
      <c r="BU178" s="2">
        <v>0.42305057789796885</v>
      </c>
      <c r="BV178" s="2">
        <v>0.37985077238463394</v>
      </c>
      <c r="BW178" s="2">
        <v>0.34187077600770294</v>
      </c>
      <c r="BX178" s="2">
        <v>0.30900572445352309</v>
      </c>
      <c r="BY178" s="2">
        <v>0.28360645439079757</v>
      </c>
      <c r="BZ178" s="2">
        <v>0.26728803082017849</v>
      </c>
      <c r="CA178" s="2">
        <v>0.26174143089945839</v>
      </c>
      <c r="CB178" s="2">
        <v>0.25736516070729831</v>
      </c>
      <c r="CC178" s="2">
        <v>0.24496564144455804</v>
      </c>
      <c r="CD178" s="2">
        <v>0.23003095242386201</v>
      </c>
      <c r="CE178" s="2">
        <v>0.23292266493196551</v>
      </c>
      <c r="CF178" s="2">
        <v>0.22454529685765173</v>
      </c>
      <c r="CG178" s="2">
        <v>0.23410540288612036</v>
      </c>
      <c r="CH178" s="2">
        <v>0.23337180098805779</v>
      </c>
      <c r="CI178" s="2">
        <v>0.25959705462965793</v>
      </c>
      <c r="CJ178" s="2">
        <v>0.26472221710242594</v>
      </c>
      <c r="CK178" s="2">
        <v>0.27274307479487891</v>
      </c>
      <c r="CL178" s="2">
        <v>0.27262622459186336</v>
      </c>
      <c r="CM178" s="2">
        <v>0.2746575605061129</v>
      </c>
      <c r="CN178" s="2">
        <v>0.27838008465695102</v>
      </c>
      <c r="CO178" s="2">
        <v>0.28508007234514821</v>
      </c>
      <c r="CP178" s="2">
        <v>0.29384300473052105</v>
      </c>
      <c r="CQ178" s="2">
        <v>0.30550336945294326</v>
      </c>
      <c r="CR178" s="2">
        <v>0.30789061082960312</v>
      </c>
      <c r="CS178" s="2">
        <v>0.3011737180203593</v>
      </c>
      <c r="CT178" s="2">
        <v>0.29750789783448217</v>
      </c>
      <c r="CU178" s="2">
        <v>0.29598717980984313</v>
      </c>
      <c r="CV178" s="2">
        <v>0.2930922259962252</v>
      </c>
      <c r="CW178" s="2">
        <v>0.29831832279330911</v>
      </c>
      <c r="CX178" s="2">
        <v>0.29408857052329951</v>
      </c>
      <c r="CY178" s="2">
        <v>0.28657262772192926</v>
      </c>
      <c r="CZ178" s="2">
        <v>0.25425503475380234</v>
      </c>
      <c r="DA178" s="2">
        <v>0.25943483625105723</v>
      </c>
      <c r="DB178" s="2">
        <v>0.26312652904469447</v>
      </c>
      <c r="DC178" s="2">
        <v>0.26645907376173017</v>
      </c>
      <c r="DD178" s="2">
        <v>0.26347099220154613</v>
      </c>
      <c r="DE178" s="2">
        <v>0.26086113780480624</v>
      </c>
      <c r="DF178" s="2">
        <v>0.25835051624101207</v>
      </c>
      <c r="DG178" s="2">
        <v>0.26097578905043139</v>
      </c>
      <c r="DH178" s="2">
        <v>0.25029044368233599</v>
      </c>
    </row>
    <row r="179" spans="1:112" x14ac:dyDescent="0.2">
      <c r="A179" s="169" t="s">
        <v>87</v>
      </c>
      <c r="B179" s="3" t="s">
        <v>243</v>
      </c>
      <c r="C179" s="2">
        <v>68.698049999999995</v>
      </c>
      <c r="D179" s="2">
        <v>-31.697230000000001</v>
      </c>
      <c r="E179" s="174">
        <v>2798.6280000000002</v>
      </c>
      <c r="F179" s="2">
        <v>2.0925199999999999</v>
      </c>
      <c r="G179" s="144"/>
      <c r="H179" s="144">
        <f t="shared" si="2"/>
        <v>7.5235004099999989E-2</v>
      </c>
      <c r="I179" s="174" t="s">
        <v>334</v>
      </c>
      <c r="J179" s="174" t="s">
        <v>272</v>
      </c>
      <c r="K179" s="190">
        <v>0.9143</v>
      </c>
      <c r="L179" s="235">
        <v>0.27428999999999998</v>
      </c>
      <c r="M179" s="189">
        <v>2.6909624359816607E-2</v>
      </c>
      <c r="N179" s="17">
        <v>0.91533333333333322</v>
      </c>
      <c r="O179" s="7"/>
      <c r="P179" s="2">
        <v>0.98652969999999995</v>
      </c>
      <c r="Q179" s="2">
        <v>0.98652969999999995</v>
      </c>
      <c r="R179" s="2">
        <v>0.98652969999999995</v>
      </c>
      <c r="S179" s="2">
        <v>0.98652969999999995</v>
      </c>
      <c r="T179" s="2">
        <v>0.98652969999999995</v>
      </c>
      <c r="U179" s="2">
        <v>0.98652969999999995</v>
      </c>
      <c r="V179" s="2">
        <v>0.98652969999999995</v>
      </c>
      <c r="W179" s="2">
        <v>0.98652969999999995</v>
      </c>
      <c r="X179" s="2">
        <v>0.98652969999999995</v>
      </c>
      <c r="Y179" s="2">
        <v>0.98652969999999995</v>
      </c>
      <c r="Z179" s="2">
        <v>0.98652969999999995</v>
      </c>
      <c r="AA179" s="2">
        <v>0.98652969999999995</v>
      </c>
      <c r="AB179" s="2">
        <v>0.98652969999999995</v>
      </c>
      <c r="AC179" s="2">
        <v>0.98652969999999995</v>
      </c>
      <c r="AD179" s="2">
        <v>0.76618339999999996</v>
      </c>
      <c r="AE179" s="2">
        <v>0.71498260000000002</v>
      </c>
      <c r="AF179" s="2">
        <v>0.9143</v>
      </c>
      <c r="AG179" s="2">
        <v>0.83384160000000007</v>
      </c>
      <c r="AH179" s="2">
        <v>0.87407079999999993</v>
      </c>
      <c r="AI179" s="2">
        <v>0.90149979999999996</v>
      </c>
      <c r="AJ179" s="2">
        <v>0.9289288</v>
      </c>
      <c r="AK179" s="2">
        <v>0.93532889999999991</v>
      </c>
      <c r="AL179" s="2">
        <v>0.94081469999999989</v>
      </c>
      <c r="AM179" s="2">
        <v>1.0404734</v>
      </c>
      <c r="AN179" s="2">
        <v>1.0203588000000001</v>
      </c>
      <c r="AO179" s="2">
        <v>0.99932989999999999</v>
      </c>
      <c r="AP179" s="2">
        <v>0.94630049999999988</v>
      </c>
      <c r="AQ179" s="2">
        <v>0.89327109999999998</v>
      </c>
      <c r="AR179" s="2">
        <v>0.88047089999999995</v>
      </c>
      <c r="AS179" s="2">
        <v>0.84389890000000001</v>
      </c>
      <c r="AT179" s="2">
        <v>0.87407079999999993</v>
      </c>
      <c r="AU179" s="2">
        <v>0.92801449999999996</v>
      </c>
      <c r="AV179" s="2">
        <v>0.93807180000000001</v>
      </c>
      <c r="AW179" s="2">
        <v>0.93532889999999991</v>
      </c>
      <c r="AX179" s="2">
        <v>0.9024141</v>
      </c>
      <c r="AY179" s="2">
        <v>0.9261858999999999</v>
      </c>
      <c r="AZ179" s="2">
        <v>0.90149979999999996</v>
      </c>
      <c r="BA179" s="2">
        <v>0.94812909999999995</v>
      </c>
      <c r="BB179" s="2">
        <v>0.9024141</v>
      </c>
      <c r="BC179" s="2">
        <v>0.92344300000000001</v>
      </c>
      <c r="BD179" s="2">
        <v>0.97098660000000003</v>
      </c>
      <c r="BE179" s="2">
        <v>0.88961389999999996</v>
      </c>
      <c r="BF179" s="2">
        <v>0.8521276000000001</v>
      </c>
      <c r="BG179" s="2">
        <v>0.84481320000000004</v>
      </c>
      <c r="BH179" s="2">
        <v>0.83658450000000006</v>
      </c>
      <c r="BI179" s="2">
        <v>0.83109870000000008</v>
      </c>
      <c r="BJ179" s="2">
        <v>0.82469860000000006</v>
      </c>
      <c r="BN179" s="2">
        <v>1.0003736675165591</v>
      </c>
      <c r="BO179" s="2">
        <v>0.92046262466059836</v>
      </c>
      <c r="BP179" s="2">
        <v>0.84358031886188167</v>
      </c>
      <c r="BQ179" s="2">
        <v>0.77158469454519618</v>
      </c>
      <c r="BR179" s="2">
        <v>0.7036731032328446</v>
      </c>
      <c r="BS179" s="2">
        <v>0.63997387014581641</v>
      </c>
      <c r="BT179" s="2">
        <v>0.57981512348006159</v>
      </c>
      <c r="BU179" s="2">
        <v>0.52434736320975861</v>
      </c>
      <c r="BV179" s="2">
        <v>0.47396744140524327</v>
      </c>
      <c r="BW179" s="2">
        <v>0.42851175059026947</v>
      </c>
      <c r="BX179" s="2">
        <v>0.39037120672835002</v>
      </c>
      <c r="BY179" s="2">
        <v>0.36041068092835926</v>
      </c>
      <c r="BZ179" s="2">
        <v>0.34140297437835482</v>
      </c>
      <c r="CA179" s="2">
        <v>0.3349099943414674</v>
      </c>
      <c r="CB179" s="2">
        <v>0.27221953866574722</v>
      </c>
      <c r="CC179" s="2">
        <v>0.26665399519114896</v>
      </c>
      <c r="CD179" s="2">
        <v>0.31102989316221263</v>
      </c>
      <c r="CE179" s="2">
        <v>0.28532148392008672</v>
      </c>
      <c r="CF179" s="2">
        <v>0.29985481872383302</v>
      </c>
      <c r="CG179" s="2">
        <v>0.31040503813581277</v>
      </c>
      <c r="CH179" s="2">
        <v>0.32397952568516564</v>
      </c>
      <c r="CI179" s="2">
        <v>0.32774482423757728</v>
      </c>
      <c r="CJ179" s="2">
        <v>0.32853496193329401</v>
      </c>
      <c r="CK179" s="2">
        <v>0.36284436579932011</v>
      </c>
      <c r="CL179" s="2">
        <v>0.35799643023165578</v>
      </c>
      <c r="CM179" s="2">
        <v>0.34538565107108443</v>
      </c>
      <c r="CN179" s="2">
        <v>0.33067296194985762</v>
      </c>
      <c r="CO179" s="2">
        <v>0.31872706669028877</v>
      </c>
      <c r="CP179" s="2">
        <v>0.31485253246335443</v>
      </c>
      <c r="CQ179" s="2">
        <v>0.30434524229852239</v>
      </c>
      <c r="CR179" s="2">
        <v>0.29429502908828742</v>
      </c>
      <c r="CS179" s="2">
        <v>0.31303372818871916</v>
      </c>
      <c r="CT179" s="2">
        <v>0.31719551838153315</v>
      </c>
      <c r="CU179" s="2">
        <v>0.31984269145261468</v>
      </c>
      <c r="CV179" s="2">
        <v>0.30989993868813759</v>
      </c>
      <c r="CW179" s="2">
        <v>0.32097187791609894</v>
      </c>
      <c r="CX179" s="2">
        <v>0.31597411675191855</v>
      </c>
      <c r="CY179" s="2">
        <v>0.3299156609980185</v>
      </c>
      <c r="CZ179" s="2">
        <v>0.31535295337238933</v>
      </c>
      <c r="DA179" s="2">
        <v>0.32501724816756328</v>
      </c>
      <c r="DB179" s="2">
        <v>0.33917886553376886</v>
      </c>
      <c r="DC179" s="2">
        <v>0.31278339861223803</v>
      </c>
      <c r="DD179" s="2">
        <v>0.29896864330959394</v>
      </c>
      <c r="DE179" s="2">
        <v>0.29535741640035201</v>
      </c>
      <c r="DF179" s="2">
        <v>0.29373469834336086</v>
      </c>
      <c r="DG179" s="2">
        <v>0.29141532714510032</v>
      </c>
      <c r="DH179" s="2">
        <v>0.2878155602426955</v>
      </c>
    </row>
    <row r="180" spans="1:112" x14ac:dyDescent="0.2">
      <c r="A180" s="169" t="s">
        <v>174</v>
      </c>
      <c r="B180" s="3" t="s">
        <v>243</v>
      </c>
      <c r="C180" s="2">
        <v>68.685344000000001</v>
      </c>
      <c r="D180" s="2">
        <v>-27.636115</v>
      </c>
      <c r="E180" s="174">
        <v>331.63400000000001</v>
      </c>
      <c r="F180" s="2">
        <v>1.38784E-3</v>
      </c>
      <c r="G180" s="144"/>
      <c r="H180" s="144">
        <f t="shared" si="2"/>
        <v>9.0000000000000002E-6</v>
      </c>
      <c r="I180" s="174" t="s">
        <v>334</v>
      </c>
      <c r="J180" s="174" t="s">
        <v>272</v>
      </c>
      <c r="K180" s="190">
        <v>0.01</v>
      </c>
      <c r="L180" s="235">
        <v>3.0000000000000001E-3</v>
      </c>
      <c r="M180" s="189">
        <v>4.445345173798583E-3</v>
      </c>
      <c r="N180" s="17">
        <v>-8.900000000000001E-2</v>
      </c>
      <c r="O180" s="7"/>
      <c r="P180" s="2">
        <v>0.01</v>
      </c>
      <c r="Q180" s="2">
        <v>0.01</v>
      </c>
      <c r="R180" s="2">
        <v>0.01</v>
      </c>
      <c r="S180" s="2">
        <v>0.01</v>
      </c>
      <c r="T180" s="2">
        <v>0.01</v>
      </c>
      <c r="U180" s="2">
        <v>0.01</v>
      </c>
      <c r="V180" s="2">
        <v>0.01</v>
      </c>
      <c r="W180" s="2">
        <v>0.01</v>
      </c>
      <c r="X180" s="2">
        <v>0.01</v>
      </c>
      <c r="Y180" s="2">
        <v>0.01</v>
      </c>
      <c r="Z180" s="2">
        <v>0.01</v>
      </c>
      <c r="AA180" s="2">
        <v>0.01</v>
      </c>
      <c r="AB180" s="2">
        <v>0.01</v>
      </c>
      <c r="AC180" s="2">
        <v>0.01</v>
      </c>
      <c r="AD180" s="2">
        <v>0.01</v>
      </c>
      <c r="AE180" s="2">
        <v>0.01</v>
      </c>
      <c r="AF180" s="2">
        <v>0.01</v>
      </c>
      <c r="AG180" s="2">
        <v>0.01</v>
      </c>
      <c r="AH180" s="2">
        <v>0.01</v>
      </c>
      <c r="AI180" s="2">
        <v>0.01</v>
      </c>
      <c r="AJ180" s="2">
        <v>0.01</v>
      </c>
      <c r="AK180" s="2">
        <v>0.01</v>
      </c>
      <c r="AL180" s="2">
        <v>0.01</v>
      </c>
      <c r="AM180" s="2">
        <v>0.01</v>
      </c>
      <c r="AN180" s="2">
        <v>0.01</v>
      </c>
      <c r="AO180" s="2">
        <v>0.01</v>
      </c>
      <c r="AP180" s="2">
        <v>0.01</v>
      </c>
      <c r="AQ180" s="2">
        <v>0.01</v>
      </c>
      <c r="AR180" s="2">
        <v>0.01</v>
      </c>
      <c r="AS180" s="2">
        <v>0.01</v>
      </c>
      <c r="AT180" s="2">
        <v>0.01</v>
      </c>
      <c r="AU180" s="2">
        <v>0.01</v>
      </c>
      <c r="AV180" s="2">
        <v>0.01</v>
      </c>
      <c r="AW180" s="2">
        <v>0.01</v>
      </c>
      <c r="AX180" s="2">
        <v>0.01</v>
      </c>
      <c r="AY180" s="2">
        <v>0.01</v>
      </c>
      <c r="AZ180" s="2">
        <v>0.01</v>
      </c>
      <c r="BA180" s="2">
        <v>0.01</v>
      </c>
      <c r="BB180" s="2">
        <v>0.01</v>
      </c>
      <c r="BC180" s="2">
        <v>0.01</v>
      </c>
      <c r="BD180" s="2">
        <v>0.01</v>
      </c>
      <c r="BE180" s="2">
        <v>0.01</v>
      </c>
      <c r="BF180" s="2">
        <v>0.01</v>
      </c>
      <c r="BG180" s="2">
        <v>0.01</v>
      </c>
      <c r="BH180" s="2">
        <v>0.01</v>
      </c>
      <c r="BI180" s="2">
        <v>0.01</v>
      </c>
      <c r="BJ180" s="2">
        <v>0.01</v>
      </c>
      <c r="BN180" s="2">
        <v>4.4726725868992918E-3</v>
      </c>
      <c r="BO180" s="2">
        <v>4.4726725868992918E-3</v>
      </c>
      <c r="BP180" s="2">
        <v>4.4726725868992918E-3</v>
      </c>
      <c r="BQ180" s="2">
        <v>4.4726725868992918E-3</v>
      </c>
      <c r="BR180" s="2">
        <v>4.4726725868992918E-3</v>
      </c>
      <c r="BS180" s="2">
        <v>4.4726725868992918E-3</v>
      </c>
      <c r="BT180" s="2">
        <v>4.4726725868992918E-3</v>
      </c>
      <c r="BU180" s="2">
        <v>4.4726725868992918E-3</v>
      </c>
      <c r="BV180" s="2">
        <v>4.4726725868992918E-3</v>
      </c>
      <c r="BW180" s="2">
        <v>4.4726725868992918E-3</v>
      </c>
      <c r="BX180" s="2">
        <v>4.4726725868992918E-3</v>
      </c>
      <c r="BY180" s="2">
        <v>4.4726725868992918E-3</v>
      </c>
      <c r="BZ180" s="2">
        <v>4.4726725868992918E-3</v>
      </c>
      <c r="CA180" s="2">
        <v>4.4726725868992918E-3</v>
      </c>
      <c r="CB180" s="2">
        <v>4.4726725868992918E-3</v>
      </c>
      <c r="CC180" s="2">
        <v>4.4726725868992918E-3</v>
      </c>
      <c r="CD180" s="2">
        <v>4.4726725868992918E-3</v>
      </c>
      <c r="CE180" s="2">
        <v>4.4726725868992918E-3</v>
      </c>
      <c r="CF180" s="2">
        <v>4.4726725868992918E-3</v>
      </c>
      <c r="CG180" s="2">
        <v>4.4726725868992918E-3</v>
      </c>
      <c r="CH180" s="2">
        <v>4.4726725868992918E-3</v>
      </c>
      <c r="CI180" s="2">
        <v>4.4726725868992918E-3</v>
      </c>
      <c r="CJ180" s="2">
        <v>4.4726725868992918E-3</v>
      </c>
      <c r="CK180" s="2">
        <v>4.4726725868992918E-3</v>
      </c>
      <c r="CL180" s="2">
        <v>4.4726725868992918E-3</v>
      </c>
      <c r="CM180" s="2">
        <v>4.4726725868992918E-3</v>
      </c>
      <c r="CN180" s="2">
        <v>4.4726725868992918E-3</v>
      </c>
      <c r="CO180" s="2">
        <v>4.4726725868992918E-3</v>
      </c>
      <c r="CP180" s="2">
        <v>4.4726725868992918E-3</v>
      </c>
      <c r="CQ180" s="2">
        <v>4.4726725868992918E-3</v>
      </c>
      <c r="CR180" s="2">
        <v>4.4726725868992918E-3</v>
      </c>
      <c r="CS180" s="2">
        <v>4.4726725868992918E-3</v>
      </c>
      <c r="CT180" s="2">
        <v>4.4726725868992918E-3</v>
      </c>
      <c r="CU180" s="2">
        <v>4.4726725868992918E-3</v>
      </c>
      <c r="CV180" s="2">
        <v>4.4726725868992918E-3</v>
      </c>
      <c r="CW180" s="2">
        <v>4.4726725868992918E-3</v>
      </c>
      <c r="CX180" s="2">
        <v>4.4726725868992918E-3</v>
      </c>
      <c r="CY180" s="2">
        <v>4.4726725868992918E-3</v>
      </c>
      <c r="CZ180" s="2">
        <v>4.4726725868992918E-3</v>
      </c>
      <c r="DA180" s="2">
        <v>4.4726725868992918E-3</v>
      </c>
      <c r="DB180" s="2">
        <v>4.4726725868992918E-3</v>
      </c>
      <c r="DC180" s="2">
        <v>4.4726725868992918E-3</v>
      </c>
      <c r="DD180" s="2">
        <v>4.4726725868992918E-3</v>
      </c>
      <c r="DE180" s="2">
        <v>4.4726725868992918E-3</v>
      </c>
      <c r="DF180" s="2">
        <v>4.4726725868992918E-3</v>
      </c>
      <c r="DG180" s="2">
        <v>4.4726725868992918E-3</v>
      </c>
      <c r="DH180" s="2">
        <v>4.4726725868992918E-3</v>
      </c>
    </row>
    <row r="181" spans="1:112" x14ac:dyDescent="0.2">
      <c r="A181" s="169" t="s">
        <v>132</v>
      </c>
      <c r="B181" s="3" t="s">
        <v>243</v>
      </c>
      <c r="C181" s="2">
        <v>68.606548000000004</v>
      </c>
      <c r="D181" s="2">
        <v>-29.243525999999999</v>
      </c>
      <c r="E181" s="174">
        <v>1348.855</v>
      </c>
      <c r="F181" s="2">
        <v>0.10330300000000001</v>
      </c>
      <c r="G181" s="144"/>
      <c r="H181" s="144">
        <f t="shared" si="2"/>
        <v>2.8547649E-3</v>
      </c>
      <c r="I181" s="174" t="s">
        <v>334</v>
      </c>
      <c r="J181" s="174" t="s">
        <v>272</v>
      </c>
      <c r="K181" s="190">
        <v>0.17810000000000001</v>
      </c>
      <c r="L181" s="235">
        <v>5.3429999999999998E-2</v>
      </c>
      <c r="M181" s="189">
        <v>2.3495898191402284E-2</v>
      </c>
      <c r="N181" s="17">
        <v>0.17799999999999999</v>
      </c>
      <c r="O181" s="7"/>
      <c r="P181" s="2">
        <v>0.17810000000000001</v>
      </c>
      <c r="Q181" s="2">
        <v>0.17810000000000001</v>
      </c>
      <c r="R181" s="2">
        <v>0.17810000000000001</v>
      </c>
      <c r="S181" s="2">
        <v>0.17810000000000001</v>
      </c>
      <c r="T181" s="2">
        <v>0.17810000000000001</v>
      </c>
      <c r="U181" s="2">
        <v>0.17810000000000001</v>
      </c>
      <c r="V181" s="2">
        <v>0.17810000000000001</v>
      </c>
      <c r="W181" s="2">
        <v>0.17810000000000001</v>
      </c>
      <c r="X181" s="2">
        <v>0.17810000000000001</v>
      </c>
      <c r="Y181" s="2">
        <v>0.17810000000000001</v>
      </c>
      <c r="Z181" s="2">
        <v>0.17810000000000001</v>
      </c>
      <c r="AA181" s="2">
        <v>0.17810000000000001</v>
      </c>
      <c r="AB181" s="2">
        <v>0.17810000000000001</v>
      </c>
      <c r="AC181" s="2">
        <v>0.17810000000000001</v>
      </c>
      <c r="AD181" s="2">
        <v>0.17097599999999999</v>
      </c>
      <c r="AE181" s="2">
        <v>0.16367390000000001</v>
      </c>
      <c r="AF181" s="2">
        <v>0.16616730000000002</v>
      </c>
      <c r="AG181" s="2">
        <v>0.1686607</v>
      </c>
      <c r="AH181" s="2">
        <v>0.1711541</v>
      </c>
      <c r="AI181" s="2">
        <v>0.17364750000000001</v>
      </c>
      <c r="AJ181" s="2">
        <v>0.176319</v>
      </c>
      <c r="AK181" s="2">
        <v>0.16652350000000002</v>
      </c>
      <c r="AL181" s="2">
        <v>0.21425430000000001</v>
      </c>
      <c r="AM181" s="2">
        <v>0.20303399999999999</v>
      </c>
      <c r="AN181" s="2">
        <v>0.1918137</v>
      </c>
      <c r="AO181" s="2">
        <v>0.18059340000000002</v>
      </c>
      <c r="AP181" s="2">
        <v>0.1663454</v>
      </c>
      <c r="AQ181" s="2">
        <v>0.15227550000000001</v>
      </c>
      <c r="AR181" s="2">
        <v>0.1380275</v>
      </c>
      <c r="AS181" s="2">
        <v>0.1239576</v>
      </c>
      <c r="AT181" s="2">
        <v>0.1269853</v>
      </c>
      <c r="AU181" s="2">
        <v>0.13001299999999999</v>
      </c>
      <c r="AV181" s="2">
        <v>0.13304070000000001</v>
      </c>
      <c r="AW181" s="2">
        <v>0.13606840000000001</v>
      </c>
      <c r="AX181" s="2">
        <v>0.1390961</v>
      </c>
      <c r="AY181" s="2">
        <v>0.13606840000000001</v>
      </c>
      <c r="AZ181" s="2">
        <v>0.13339690000000001</v>
      </c>
      <c r="BA181" s="2">
        <v>0.1811277</v>
      </c>
      <c r="BB181" s="2">
        <v>0.154947</v>
      </c>
      <c r="BC181" s="2">
        <v>0.19626620000000003</v>
      </c>
      <c r="BD181" s="2">
        <v>0.23758540000000003</v>
      </c>
      <c r="BE181" s="2">
        <v>0.2789046</v>
      </c>
      <c r="BF181" s="2">
        <v>0.29724890000000004</v>
      </c>
      <c r="BG181" s="2">
        <v>0.3125655</v>
      </c>
      <c r="BH181" s="2">
        <v>0.30561959999999999</v>
      </c>
      <c r="BI181" s="2">
        <v>0.36439260000000001</v>
      </c>
      <c r="BJ181" s="2">
        <v>0.31683990000000001</v>
      </c>
      <c r="BN181" s="2">
        <v>0.20916420912429864</v>
      </c>
      <c r="BO181" s="2">
        <v>0.19372995031899276</v>
      </c>
      <c r="BP181" s="2">
        <v>0.17887551361441772</v>
      </c>
      <c r="BQ181" s="2">
        <v>0.16513460474606095</v>
      </c>
      <c r="BR181" s="2">
        <v>0.15199820048053864</v>
      </c>
      <c r="BS181" s="2">
        <v>0.13965986616107834</v>
      </c>
      <c r="BT181" s="2">
        <v>0.1283141463660229</v>
      </c>
      <c r="BU181" s="2">
        <v>0.11782336016014566</v>
      </c>
      <c r="BV181" s="2">
        <v>0.10823574796582244</v>
      </c>
      <c r="BW181" s="2">
        <v>9.9925032001332556E-2</v>
      </c>
      <c r="BX181" s="2">
        <v>9.2782080818370111E-2</v>
      </c>
      <c r="BY181" s="2">
        <v>8.7520512947917212E-2</v>
      </c>
      <c r="BZ181" s="2">
        <v>8.4206342419340802E-2</v>
      </c>
      <c r="CA181" s="2">
        <v>8.3127670524630617E-2</v>
      </c>
      <c r="CB181" s="2">
        <v>8.0672637104366313E-2</v>
      </c>
      <c r="CC181" s="2">
        <v>8.53537387792839E-2</v>
      </c>
      <c r="CD181" s="2">
        <v>8.6384070866283358E-2</v>
      </c>
      <c r="CE181" s="2">
        <v>8.7989055107107181E-2</v>
      </c>
      <c r="CF181" s="2">
        <v>8.8875911576658501E-2</v>
      </c>
      <c r="CG181" s="2">
        <v>8.9055805199407811E-2</v>
      </c>
      <c r="CH181" s="2">
        <v>7.9051427476770436E-2</v>
      </c>
      <c r="CI181" s="2">
        <v>7.5761520461632453E-2</v>
      </c>
      <c r="CJ181" s="2">
        <v>0.1005008688388804</v>
      </c>
      <c r="CK181" s="2">
        <v>9.6518486374939955E-2</v>
      </c>
      <c r="CL181" s="2">
        <v>9.2328826776878786E-2</v>
      </c>
      <c r="CM181" s="2">
        <v>8.1225526085310112E-2</v>
      </c>
      <c r="CN181" s="2">
        <v>7.5908869485866198E-2</v>
      </c>
      <c r="CO181" s="2">
        <v>7.1566216977934624E-2</v>
      </c>
      <c r="CP181" s="2">
        <v>6.5104872071219066E-2</v>
      </c>
      <c r="CQ181" s="2">
        <v>6.0619820809250109E-2</v>
      </c>
      <c r="CR181" s="2">
        <v>6.2128796263996838E-2</v>
      </c>
      <c r="CS181" s="2">
        <v>6.4301681043359815E-2</v>
      </c>
      <c r="CT181" s="2">
        <v>6.5411095337988515E-2</v>
      </c>
      <c r="CU181" s="2">
        <v>6.5490003792755408E-2</v>
      </c>
      <c r="CV181" s="2">
        <v>7.4193616635670312E-2</v>
      </c>
      <c r="CW181" s="2">
        <v>7.2835770021012838E-2</v>
      </c>
      <c r="CX181" s="2">
        <v>7.234710698998266E-2</v>
      </c>
      <c r="CY181" s="2">
        <v>8.3027819636654995E-2</v>
      </c>
      <c r="CZ181" s="2">
        <v>7.2695720592729024E-2</v>
      </c>
      <c r="DA181" s="2">
        <v>8.8875227624948289E-2</v>
      </c>
      <c r="DB181" s="2">
        <v>0.10506724752965999</v>
      </c>
      <c r="DC181" s="2">
        <v>0.12759251751622233</v>
      </c>
      <c r="DD181" s="2">
        <v>0.13977394014092456</v>
      </c>
      <c r="DE181" s="2">
        <v>0.14125634887443136</v>
      </c>
      <c r="DF181" s="2">
        <v>0.13711612796425388</v>
      </c>
      <c r="DG181" s="2">
        <v>0.16209908645926546</v>
      </c>
      <c r="DH181" s="2">
        <v>0.14200359229452419</v>
      </c>
    </row>
    <row r="182" spans="1:112" x14ac:dyDescent="0.2">
      <c r="A182" s="169" t="s">
        <v>336</v>
      </c>
      <c r="B182" s="3" t="s">
        <v>243</v>
      </c>
      <c r="C182" s="2">
        <v>68.547014000000004</v>
      </c>
      <c r="D182" s="2">
        <v>-32.223038000000003</v>
      </c>
      <c r="E182" s="174">
        <v>316.35262</v>
      </c>
      <c r="F182" s="2">
        <v>5.5585299999999999E-3</v>
      </c>
      <c r="G182" s="144"/>
      <c r="H182" s="144">
        <f t="shared" si="2"/>
        <v>9.0000000000000002E-6</v>
      </c>
      <c r="I182" s="174" t="s">
        <v>334</v>
      </c>
      <c r="J182" s="174" t="s">
        <v>272</v>
      </c>
      <c r="K182" s="190">
        <v>0.01</v>
      </c>
      <c r="L182" s="235">
        <v>3.0000000000000001E-3</v>
      </c>
      <c r="M182" s="189">
        <v>5.9253258984897708E-3</v>
      </c>
      <c r="N182" s="17">
        <v>-9.3333333333333338E-2</v>
      </c>
      <c r="O182" s="7"/>
      <c r="P182" s="2">
        <v>0.01</v>
      </c>
      <c r="Q182" s="2">
        <v>0.01</v>
      </c>
      <c r="R182" s="2">
        <v>0.01</v>
      </c>
      <c r="S182" s="2">
        <v>0.01</v>
      </c>
      <c r="T182" s="2">
        <v>0.01</v>
      </c>
      <c r="U182" s="2">
        <v>0.01</v>
      </c>
      <c r="V182" s="2">
        <v>0.01</v>
      </c>
      <c r="W182" s="2">
        <v>0.01</v>
      </c>
      <c r="X182" s="2">
        <v>0.01</v>
      </c>
      <c r="Y182" s="2">
        <v>0.01</v>
      </c>
      <c r="Z182" s="2">
        <v>0.01</v>
      </c>
      <c r="AA182" s="2">
        <v>0.01</v>
      </c>
      <c r="AB182" s="2">
        <v>0.01</v>
      </c>
      <c r="AC182" s="2">
        <v>0.01</v>
      </c>
      <c r="AD182" s="2">
        <v>0.01</v>
      </c>
      <c r="AE182" s="2">
        <v>1.472E-2</v>
      </c>
      <c r="AF182" s="2">
        <v>1.303E-2</v>
      </c>
      <c r="AG182" s="2">
        <v>9.980000000000001E-3</v>
      </c>
      <c r="AH182" s="2">
        <v>9.4400000000000005E-3</v>
      </c>
      <c r="AI182" s="2">
        <v>1.145E-2</v>
      </c>
      <c r="AJ182" s="2">
        <v>1.345E-2</v>
      </c>
      <c r="AK182" s="2">
        <v>1.2330000000000001E-2</v>
      </c>
      <c r="AL182" s="2">
        <v>1.1200000000000002E-2</v>
      </c>
      <c r="AM182" s="2">
        <v>1.3850000000000001E-2</v>
      </c>
      <c r="AN182" s="2">
        <v>1.3740000000000002E-2</v>
      </c>
      <c r="AO182" s="2">
        <v>1.363E-2</v>
      </c>
      <c r="AP182" s="2">
        <v>1.056E-2</v>
      </c>
      <c r="AQ182" s="2">
        <v>7.4999999999999997E-3</v>
      </c>
      <c r="AR182" s="2">
        <v>9.3400000000000011E-3</v>
      </c>
      <c r="AS182" s="2">
        <v>1.119E-2</v>
      </c>
      <c r="AT182" s="2">
        <v>1.1120000000000001E-2</v>
      </c>
      <c r="AU182" s="2">
        <v>1.1050000000000001E-2</v>
      </c>
      <c r="AV182" s="2">
        <v>1.0980000000000002E-2</v>
      </c>
      <c r="AW182" s="2">
        <v>1.0920000000000001E-2</v>
      </c>
      <c r="AX182" s="2">
        <v>1.085E-2</v>
      </c>
      <c r="AY182" s="2">
        <v>1.0860000000000002E-2</v>
      </c>
      <c r="AZ182" s="2">
        <v>1.1430000000000001E-2</v>
      </c>
      <c r="BA182" s="2">
        <v>1.2030000000000001E-2</v>
      </c>
      <c r="BB182" s="2">
        <v>1.1319999999999998E-2</v>
      </c>
      <c r="BC182" s="2">
        <v>1.1350000000000001E-2</v>
      </c>
      <c r="BD182" s="2">
        <v>1.137E-2</v>
      </c>
      <c r="BE182" s="2">
        <v>1.1399999999999999E-2</v>
      </c>
      <c r="BF182" s="2">
        <v>1.115E-2</v>
      </c>
      <c r="BG182" s="2">
        <v>1.03E-2</v>
      </c>
      <c r="BH182" s="2">
        <v>9.9600000000000001E-3</v>
      </c>
      <c r="BI182" s="2">
        <v>9.8200000000000006E-3</v>
      </c>
      <c r="BJ182" s="2">
        <v>8.8999999999999999E-3</v>
      </c>
      <c r="BN182" s="2">
        <v>1.3695994056645861E-2</v>
      </c>
      <c r="BO182" s="2">
        <v>1.2767766482612134E-2</v>
      </c>
      <c r="BP182" s="2">
        <v>1.1891391456781985E-2</v>
      </c>
      <c r="BQ182" s="2">
        <v>1.1057463831501666E-2</v>
      </c>
      <c r="BR182" s="2">
        <v>1.027635855461843E-2</v>
      </c>
      <c r="BS182" s="2">
        <v>9.5390597774741466E-3</v>
      </c>
      <c r="BT182" s="2">
        <v>8.8466769733784381E-3</v>
      </c>
      <c r="BU182" s="2">
        <v>8.2007471730535242E-3</v>
      </c>
      <c r="BV182" s="2">
        <v>7.6034340810386836E-3</v>
      </c>
      <c r="BW182" s="2">
        <v>7.0578236329789275E-3</v>
      </c>
      <c r="BX182" s="2">
        <v>6.5768556801902031E-3</v>
      </c>
      <c r="BY182" s="2">
        <v>6.1649272090668157E-3</v>
      </c>
      <c r="BZ182" s="2">
        <v>5.8553015095251766E-3</v>
      </c>
      <c r="CA182" s="2">
        <v>5.6588386864279382E-3</v>
      </c>
      <c r="CB182" s="2">
        <v>5.5967011654177948E-3</v>
      </c>
      <c r="CC182" s="2">
        <v>8.1065856208769743E-3</v>
      </c>
      <c r="CD182" s="2">
        <v>7.1155309565924755E-3</v>
      </c>
      <c r="CE182" s="2">
        <v>5.7617173825465677E-3</v>
      </c>
      <c r="CF182" s="2">
        <v>5.4889806256398568E-3</v>
      </c>
      <c r="CG182" s="2">
        <v>6.4731390927259798E-3</v>
      </c>
      <c r="CH182" s="2">
        <v>7.7039571407144253E-3</v>
      </c>
      <c r="CI182" s="2">
        <v>7.1725255965198464E-3</v>
      </c>
      <c r="CJ182" s="2">
        <v>6.7094174982105879E-3</v>
      </c>
      <c r="CK182" s="2">
        <v>8.7829317906750956E-3</v>
      </c>
      <c r="CL182" s="2">
        <v>8.7409407787154107E-3</v>
      </c>
      <c r="CM182" s="2">
        <v>7.7193030460038677E-3</v>
      </c>
      <c r="CN182" s="2">
        <v>6.2514852001968654E-3</v>
      </c>
      <c r="CO182" s="2">
        <v>4.9241291896345019E-3</v>
      </c>
      <c r="CP182" s="2">
        <v>5.7802882160157189E-3</v>
      </c>
      <c r="CQ182" s="2">
        <v>6.78082896454427E-3</v>
      </c>
      <c r="CR182" s="2">
        <v>6.7635948593480644E-3</v>
      </c>
      <c r="CS182" s="2">
        <v>6.7621365670490182E-3</v>
      </c>
      <c r="CT182" s="2">
        <v>6.7296169953936832E-3</v>
      </c>
      <c r="CU182" s="2">
        <v>6.6704549949420655E-3</v>
      </c>
      <c r="CV182" s="2">
        <v>5.8597294718945037E-3</v>
      </c>
      <c r="CW182" s="2">
        <v>5.9919879319376571E-3</v>
      </c>
      <c r="CX182" s="2">
        <v>6.389176288737081E-3</v>
      </c>
      <c r="CY182" s="2">
        <v>6.7020929626751286E-3</v>
      </c>
      <c r="CZ182" s="2">
        <v>6.2994232766581879E-3</v>
      </c>
      <c r="DA182" s="2">
        <v>6.3319154710352885E-3</v>
      </c>
      <c r="DB182" s="2">
        <v>6.3417529720636232E-3</v>
      </c>
      <c r="DC182" s="2">
        <v>6.4235541980070246E-3</v>
      </c>
      <c r="DD182" s="2">
        <v>6.2952759908698856E-3</v>
      </c>
      <c r="DE182" s="2">
        <v>5.817688994892556E-3</v>
      </c>
      <c r="DF182" s="2">
        <v>5.5954255351757633E-3</v>
      </c>
      <c r="DG182" s="2">
        <v>5.5145856683322765E-3</v>
      </c>
      <c r="DH182" s="2">
        <v>4.9965539844517457E-3</v>
      </c>
    </row>
    <row r="183" spans="1:112" x14ac:dyDescent="0.2">
      <c r="A183" s="169" t="s">
        <v>337</v>
      </c>
      <c r="B183" s="3" t="s">
        <v>243</v>
      </c>
      <c r="C183" s="2">
        <v>68.547014000000004</v>
      </c>
      <c r="D183" s="2">
        <v>-32.223038000000003</v>
      </c>
      <c r="E183" s="174">
        <v>469.11635000000001</v>
      </c>
      <c r="F183" s="2">
        <v>0.121992</v>
      </c>
      <c r="G183" s="144"/>
      <c r="H183" s="144">
        <f t="shared" si="2"/>
        <v>6.561E-3</v>
      </c>
      <c r="I183" s="174" t="s">
        <v>334</v>
      </c>
      <c r="J183" s="174" t="s">
        <v>272</v>
      </c>
      <c r="K183" s="190">
        <v>0.27</v>
      </c>
      <c r="L183" s="235">
        <v>8.1000000000000003E-2</v>
      </c>
      <c r="M183" s="189">
        <v>4.3546551614253521E-3</v>
      </c>
      <c r="N183" s="17">
        <v>0.27100000000000002</v>
      </c>
      <c r="O183" s="7"/>
      <c r="P183" s="2">
        <v>0.31671000000000005</v>
      </c>
      <c r="Q183" s="2">
        <v>0.31671000000000005</v>
      </c>
      <c r="R183" s="2">
        <v>0.31671000000000005</v>
      </c>
      <c r="S183" s="2">
        <v>0.31671000000000005</v>
      </c>
      <c r="T183" s="2">
        <v>0.31671000000000005</v>
      </c>
      <c r="U183" s="2">
        <v>0.31671000000000005</v>
      </c>
      <c r="V183" s="2">
        <v>0.31671000000000005</v>
      </c>
      <c r="W183" s="2">
        <v>0.31671000000000005</v>
      </c>
      <c r="X183" s="2">
        <v>0.31671000000000005</v>
      </c>
      <c r="Y183" s="2">
        <v>0.31671000000000005</v>
      </c>
      <c r="Z183" s="2">
        <v>0.31671000000000005</v>
      </c>
      <c r="AA183" s="2">
        <v>0.31671000000000005</v>
      </c>
      <c r="AB183" s="2">
        <v>0.31671000000000005</v>
      </c>
      <c r="AC183" s="2">
        <v>0.31671000000000005</v>
      </c>
      <c r="AD183" s="2">
        <v>0.27</v>
      </c>
      <c r="AE183" s="2">
        <v>0.26946000000000003</v>
      </c>
      <c r="AF183" s="2">
        <v>0.26865</v>
      </c>
      <c r="AG183" s="2">
        <v>0.22950000000000001</v>
      </c>
      <c r="AH183" s="2">
        <v>0.23112000000000002</v>
      </c>
      <c r="AI183" s="2">
        <v>0.27108000000000004</v>
      </c>
      <c r="AJ183" s="2">
        <v>0.24246000000000001</v>
      </c>
      <c r="AK183" s="2">
        <v>0.24246000000000001</v>
      </c>
      <c r="AL183" s="2">
        <v>0.24219000000000002</v>
      </c>
      <c r="AM183" s="2">
        <v>0.27027000000000001</v>
      </c>
      <c r="AN183" s="2">
        <v>0.18414000000000003</v>
      </c>
      <c r="AO183" s="2">
        <v>0.25352999999999998</v>
      </c>
      <c r="AP183" s="2">
        <v>0.25407000000000002</v>
      </c>
      <c r="AQ183" s="2">
        <v>0.25461</v>
      </c>
      <c r="AR183" s="2">
        <v>0.25137000000000004</v>
      </c>
      <c r="AS183" s="2">
        <v>0.24813000000000002</v>
      </c>
      <c r="AT183" s="2">
        <v>0.24489000000000002</v>
      </c>
      <c r="AU183" s="2">
        <v>0.24165000000000003</v>
      </c>
      <c r="AV183" s="2">
        <v>0.23841000000000001</v>
      </c>
      <c r="AW183" s="2">
        <v>0.23517000000000002</v>
      </c>
      <c r="AX183" s="2">
        <v>0.23193000000000003</v>
      </c>
      <c r="AY183" s="2">
        <v>0.23976000000000003</v>
      </c>
      <c r="AZ183" s="2">
        <v>0.24921000000000001</v>
      </c>
      <c r="BA183" s="2">
        <v>0.25380000000000003</v>
      </c>
      <c r="BB183" s="2">
        <v>0.22005</v>
      </c>
      <c r="BC183" s="2">
        <v>0.34371000000000002</v>
      </c>
      <c r="BD183" s="2">
        <v>0.45387000000000005</v>
      </c>
      <c r="BE183" s="2">
        <v>0.32373000000000002</v>
      </c>
      <c r="BF183" s="2">
        <v>0.30563999999999997</v>
      </c>
      <c r="BG183" s="2">
        <v>0.29916000000000004</v>
      </c>
      <c r="BH183" s="2">
        <v>0.29430000000000006</v>
      </c>
      <c r="BI183" s="2">
        <v>0.30078000000000005</v>
      </c>
      <c r="BJ183" s="2">
        <v>0.31239</v>
      </c>
      <c r="BN183" s="2">
        <v>0.29780569251178712</v>
      </c>
      <c r="BO183" s="2">
        <v>0.27453568344889118</v>
      </c>
      <c r="BP183" s="2">
        <v>0.25243001160448897</v>
      </c>
      <c r="BQ183" s="2">
        <v>0.23150932366756247</v>
      </c>
      <c r="BR183" s="2">
        <v>0.2120588737021723</v>
      </c>
      <c r="BS183" s="2">
        <v>0.19385029617882255</v>
      </c>
      <c r="BT183" s="2">
        <v>0.17717916304628958</v>
      </c>
      <c r="BU183" s="2">
        <v>0.16159973630274083</v>
      </c>
      <c r="BV183" s="2">
        <v>0.14791832027671586</v>
      </c>
      <c r="BW183" s="2">
        <v>0.13594701126550171</v>
      </c>
      <c r="BX183" s="2">
        <v>0.12616522690348744</v>
      </c>
      <c r="BY183" s="2">
        <v>0.1188907173526311</v>
      </c>
      <c r="BZ183" s="2">
        <v>0.1144047198992281</v>
      </c>
      <c r="CA183" s="2">
        <v>0.11298749263430699</v>
      </c>
      <c r="CB183" s="2">
        <v>9.6319209577229531E-2</v>
      </c>
      <c r="CC183" s="2">
        <v>9.6698483006155203E-2</v>
      </c>
      <c r="CD183" s="2">
        <v>0.1177462556720455</v>
      </c>
      <c r="CE183" s="2">
        <v>9.7873886439305335E-2</v>
      </c>
      <c r="CF183" s="2">
        <v>0.10028881127432293</v>
      </c>
      <c r="CG183" s="2">
        <v>0.12548810882661635</v>
      </c>
      <c r="CH183" s="2">
        <v>0.10574869802354059</v>
      </c>
      <c r="CI183" s="2">
        <v>0.10620259431726167</v>
      </c>
      <c r="CJ183" s="2">
        <v>9.7546536983560417E-2</v>
      </c>
      <c r="CK183" s="2">
        <v>0.10910566445075075</v>
      </c>
      <c r="CL183" s="2">
        <v>6.966331887838953E-2</v>
      </c>
      <c r="CM183" s="2">
        <v>0.10126744460575018</v>
      </c>
      <c r="CN183" s="2">
        <v>0.10182602834680476</v>
      </c>
      <c r="CO183" s="2">
        <v>0.12863365801095955</v>
      </c>
      <c r="CP183" s="2">
        <v>0.12814823668851771</v>
      </c>
      <c r="CQ183" s="2">
        <v>0.12815583625019986</v>
      </c>
      <c r="CR183" s="2">
        <v>0.1289086614281475</v>
      </c>
      <c r="CS183" s="2">
        <v>0.12819165525264753</v>
      </c>
      <c r="CT183" s="2">
        <v>0.12599487595413217</v>
      </c>
      <c r="CU183" s="2">
        <v>0.12453820276576519</v>
      </c>
      <c r="CV183" s="2">
        <v>0.1000347026858904</v>
      </c>
      <c r="CW183" s="2">
        <v>0.10351325582891086</v>
      </c>
      <c r="CX183" s="2">
        <v>8.6193504400123452E-2</v>
      </c>
      <c r="CY183" s="2">
        <v>8.8285571612127037E-2</v>
      </c>
      <c r="CZ183" s="2">
        <v>7.7554932302104432E-2</v>
      </c>
      <c r="DA183" s="2">
        <v>0.12029008861691171</v>
      </c>
      <c r="DB183" s="2">
        <v>0.20474321120816996</v>
      </c>
      <c r="DC183" s="2">
        <v>0.12795738359328301</v>
      </c>
      <c r="DD183" s="2">
        <v>0.12378326433333629</v>
      </c>
      <c r="DE183" s="2">
        <v>0.11387446727991765</v>
      </c>
      <c r="DF183" s="2">
        <v>0.10929018579738523</v>
      </c>
      <c r="DG183" s="2">
        <v>0.11610531901521032</v>
      </c>
      <c r="DH183" s="2">
        <v>0.11396019793143586</v>
      </c>
    </row>
    <row r="184" spans="1:112" x14ac:dyDescent="0.2">
      <c r="A184" s="169" t="s">
        <v>338</v>
      </c>
      <c r="B184" s="3" t="s">
        <v>243</v>
      </c>
      <c r="C184" s="2">
        <v>68.547014000000004</v>
      </c>
      <c r="D184" s="2">
        <v>-32.223038000000003</v>
      </c>
      <c r="E184" s="174">
        <v>437.21240999999998</v>
      </c>
      <c r="F184" s="2">
        <v>7.8912700000000002E-2</v>
      </c>
      <c r="G184" s="144"/>
      <c r="H184" s="144">
        <f t="shared" si="2"/>
        <v>3.2399999999999996E-4</v>
      </c>
      <c r="I184" s="174" t="s">
        <v>334</v>
      </c>
      <c r="J184" s="174" t="s">
        <v>272</v>
      </c>
      <c r="K184" s="190">
        <v>0.06</v>
      </c>
      <c r="L184" s="235">
        <v>1.7999999999999999E-2</v>
      </c>
      <c r="M184" s="189">
        <v>4.9325787630116573E-3</v>
      </c>
      <c r="N184" s="17">
        <v>6.5000000000000002E-2</v>
      </c>
      <c r="O184" s="7"/>
      <c r="P184" s="2">
        <v>0.06</v>
      </c>
      <c r="Q184" s="2">
        <v>0.06</v>
      </c>
      <c r="R184" s="2">
        <v>0.06</v>
      </c>
      <c r="S184" s="2">
        <v>0.06</v>
      </c>
      <c r="T184" s="2">
        <v>0.06</v>
      </c>
      <c r="U184" s="2">
        <v>0.06</v>
      </c>
      <c r="V184" s="2">
        <v>0.06</v>
      </c>
      <c r="W184" s="2">
        <v>0.06</v>
      </c>
      <c r="X184" s="2">
        <v>0.06</v>
      </c>
      <c r="Y184" s="2">
        <v>0.06</v>
      </c>
      <c r="Z184" s="2">
        <v>0.06</v>
      </c>
      <c r="AA184" s="2">
        <v>0.06</v>
      </c>
      <c r="AB184" s="2">
        <v>0.06</v>
      </c>
      <c r="AC184" s="2">
        <v>0.06</v>
      </c>
      <c r="AD184" s="2">
        <v>0.06</v>
      </c>
      <c r="AE184" s="2">
        <v>4.6679999999999999E-2</v>
      </c>
      <c r="AF184" s="2">
        <v>3.3300000000000003E-2</v>
      </c>
      <c r="AG184" s="2">
        <v>6.5880000000000008E-2</v>
      </c>
      <c r="AH184" s="2">
        <v>7.4940000000000007E-2</v>
      </c>
      <c r="AI184" s="2">
        <v>6.720000000000001E-2</v>
      </c>
      <c r="AJ184" s="2">
        <v>5.9519999999999997E-2</v>
      </c>
      <c r="AK184" s="2">
        <v>5.6100000000000004E-2</v>
      </c>
      <c r="AL184" s="2">
        <v>5.2679999999999998E-2</v>
      </c>
      <c r="AM184" s="2">
        <v>4.7280000000000003E-2</v>
      </c>
      <c r="AN184" s="2">
        <v>4.1939999999999998E-2</v>
      </c>
      <c r="AO184" s="2">
        <v>5.0819999999999997E-2</v>
      </c>
      <c r="AP184" s="2">
        <v>3.3779999999999998E-2</v>
      </c>
      <c r="AQ184" s="2">
        <v>3.2399999999999998E-2</v>
      </c>
      <c r="AR184" s="2">
        <v>3.108E-2</v>
      </c>
      <c r="AS184" s="2">
        <v>2.9759999999999998E-2</v>
      </c>
      <c r="AT184" s="2">
        <v>2.8439999999999997E-2</v>
      </c>
      <c r="AU184" s="2">
        <v>2.7060000000000001E-2</v>
      </c>
      <c r="AV184" s="2">
        <v>2.5739999999999999E-2</v>
      </c>
      <c r="AW184" s="2">
        <v>2.4419999999999997E-2</v>
      </c>
      <c r="AX184" s="2">
        <v>2.3099999999999999E-2</v>
      </c>
      <c r="AY184" s="2">
        <v>2.5919999999999999E-2</v>
      </c>
      <c r="AZ184" s="2">
        <v>2.1899999999999999E-2</v>
      </c>
      <c r="BA184" s="2">
        <v>3.1920000000000004E-2</v>
      </c>
      <c r="BB184" s="2">
        <v>2.5919999999999999E-2</v>
      </c>
      <c r="BC184" s="2">
        <v>4.3559999999999995E-2</v>
      </c>
      <c r="BD184" s="2">
        <v>3.4379999999999994E-2</v>
      </c>
      <c r="BE184" s="2">
        <v>2.0160000000000001E-2</v>
      </c>
      <c r="BF184" s="2">
        <v>1.95E-2</v>
      </c>
      <c r="BG184" s="2">
        <v>1.8359999999999998E-2</v>
      </c>
      <c r="BH184" s="2">
        <v>1.6320000000000001E-2</v>
      </c>
      <c r="BI184" s="2">
        <v>2.5499999999999998E-2</v>
      </c>
      <c r="BJ184" s="2">
        <v>4.3799999999999999E-2</v>
      </c>
      <c r="BN184" s="2">
        <v>7.2613455616765757E-2</v>
      </c>
      <c r="BO184" s="2">
        <v>7.2613455616765757E-2</v>
      </c>
      <c r="BP184" s="2">
        <v>7.2613455616765757E-2</v>
      </c>
      <c r="BQ184" s="2">
        <v>6.9115032583050851E-2</v>
      </c>
      <c r="BR184" s="2">
        <v>6.5562911594594486E-2</v>
      </c>
      <c r="BS184" s="2">
        <v>6.2430846713516987E-2</v>
      </c>
      <c r="BT184" s="2">
        <v>5.9599738629841123E-2</v>
      </c>
      <c r="BU184" s="2">
        <v>5.7186387894249249E-2</v>
      </c>
      <c r="BV184" s="2">
        <v>5.5189059964537976E-2</v>
      </c>
      <c r="BW184" s="2">
        <v>5.348873368854478E-2</v>
      </c>
      <c r="BX184" s="2">
        <v>5.2201092618055195E-2</v>
      </c>
      <c r="BY184" s="2">
        <v>5.1207569146740607E-2</v>
      </c>
      <c r="BZ184" s="2">
        <v>5.0565436541157027E-2</v>
      </c>
      <c r="CA184" s="2">
        <v>5.0157123687574606E-2</v>
      </c>
      <c r="CB184" s="2">
        <v>5.0040509542930781E-2</v>
      </c>
      <c r="CC184" s="2">
        <v>4.7026360044132541E-2</v>
      </c>
      <c r="CD184" s="2">
        <v>2.0685295818350612E-2</v>
      </c>
      <c r="CE184" s="2">
        <v>4.7502916624740044E-2</v>
      </c>
      <c r="CF184" s="2">
        <v>6.0251529424290309E-2</v>
      </c>
      <c r="CG184" s="2">
        <v>5.8437153070049486E-2</v>
      </c>
      <c r="CH184" s="2">
        <v>4.3607333635650739E-2</v>
      </c>
      <c r="CI184" s="2">
        <v>4.2844095190213059E-2</v>
      </c>
      <c r="CJ184" s="2">
        <v>3.7353532028478686E-2</v>
      </c>
      <c r="CK184" s="2">
        <v>3.6109601531640043E-2</v>
      </c>
      <c r="CL184" s="2">
        <v>3.2173160256079691E-2</v>
      </c>
      <c r="CM184" s="2">
        <v>4.217452393367687E-2</v>
      </c>
      <c r="CN184" s="2">
        <v>3.0431270936476462E-2</v>
      </c>
      <c r="CO184" s="2">
        <v>3.017194684628758E-2</v>
      </c>
      <c r="CP184" s="2">
        <v>2.9987112090599444E-2</v>
      </c>
      <c r="CQ184" s="2">
        <v>2.9922163314008082E-2</v>
      </c>
      <c r="CR184" s="2">
        <v>3.0036800116175825E-2</v>
      </c>
      <c r="CS184" s="2">
        <v>2.9312739441425463E-2</v>
      </c>
      <c r="CT184" s="2">
        <v>2.8780404214554151E-2</v>
      </c>
      <c r="CU184" s="2">
        <v>2.83676268096342E-2</v>
      </c>
      <c r="CV184" s="2">
        <v>1.6742536910038762E-2</v>
      </c>
      <c r="CW184" s="2">
        <v>2.0480553863851961E-2</v>
      </c>
      <c r="CX184" s="2">
        <v>1.7322040086218824E-2</v>
      </c>
      <c r="CY184" s="2">
        <v>2.8536144456427767E-2</v>
      </c>
      <c r="CZ184" s="2">
        <v>2.5337155306933489E-2</v>
      </c>
      <c r="DA184" s="2">
        <v>4.1957621328871715E-2</v>
      </c>
      <c r="DB184" s="2">
        <v>2.8699973469533312E-2</v>
      </c>
      <c r="DC184" s="2">
        <v>1.978518475189071E-2</v>
      </c>
      <c r="DD184" s="2">
        <v>1.7635825779578802E-2</v>
      </c>
      <c r="DE184" s="2">
        <v>1.6083271115555988E-2</v>
      </c>
      <c r="DF184" s="2">
        <v>1.4497863612425489E-2</v>
      </c>
      <c r="DG184" s="2">
        <v>2.5549775318511582E-2</v>
      </c>
      <c r="DH184" s="2">
        <v>3.9897860072990524E-2</v>
      </c>
    </row>
    <row r="185" spans="1:112" x14ac:dyDescent="0.2">
      <c r="A185" s="169" t="s">
        <v>131</v>
      </c>
      <c r="B185" s="3" t="s">
        <v>243</v>
      </c>
      <c r="C185" s="2">
        <v>68.531098999999998</v>
      </c>
      <c r="D185" s="2">
        <v>-29.720206999999998</v>
      </c>
      <c r="E185" s="174">
        <v>454.46449999999999</v>
      </c>
      <c r="F185" s="2">
        <v>1.0666199999999999E-3</v>
      </c>
      <c r="G185" s="144"/>
      <c r="H185" s="144">
        <f t="shared" si="2"/>
        <v>0</v>
      </c>
      <c r="I185" s="174" t="s">
        <v>334</v>
      </c>
      <c r="J185" s="174" t="s">
        <v>272</v>
      </c>
      <c r="K185" s="190">
        <v>0</v>
      </c>
      <c r="L185" s="235">
        <v>0</v>
      </c>
      <c r="M185" s="189">
        <v>8.6757617495939708E-3</v>
      </c>
      <c r="N185" s="17">
        <v>-3.9E-2</v>
      </c>
      <c r="O185" s="7"/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</row>
    <row r="186" spans="1:112" x14ac:dyDescent="0.2">
      <c r="A186" s="169" t="s">
        <v>58</v>
      </c>
      <c r="B186" s="3" t="s">
        <v>243</v>
      </c>
      <c r="C186" s="2">
        <v>68.519791999999995</v>
      </c>
      <c r="D186" s="2">
        <v>-30.791397</v>
      </c>
      <c r="E186" s="174">
        <v>1462.1507999999999</v>
      </c>
      <c r="F186" s="2">
        <v>0.61441400000000002</v>
      </c>
      <c r="G186" s="144"/>
      <c r="H186" s="144">
        <f t="shared" si="2"/>
        <v>3.8870488335999997E-4</v>
      </c>
      <c r="I186" s="174" t="s">
        <v>334</v>
      </c>
      <c r="J186" s="174" t="s">
        <v>275</v>
      </c>
      <c r="K186" s="190">
        <v>0.14199999999999999</v>
      </c>
      <c r="L186" s="235">
        <v>1.97156E-2</v>
      </c>
      <c r="M186" s="189">
        <v>2.5519206094509573E-2</v>
      </c>
      <c r="N186" s="17">
        <v>0.10566666666666666</v>
      </c>
      <c r="O186" s="7"/>
      <c r="P186" s="2">
        <v>0.22628892799999997</v>
      </c>
      <c r="Q186" s="2">
        <v>0.22628892799999997</v>
      </c>
      <c r="R186" s="2">
        <v>0.22628892799999997</v>
      </c>
      <c r="S186" s="2">
        <v>0.22628892799999997</v>
      </c>
      <c r="T186" s="2">
        <v>0.22628892799999997</v>
      </c>
      <c r="U186" s="2">
        <v>0.22628892799999997</v>
      </c>
      <c r="V186" s="2">
        <v>0.22628892799999997</v>
      </c>
      <c r="W186" s="2">
        <v>0.22628892799999997</v>
      </c>
      <c r="X186" s="2">
        <v>0.22628892799999997</v>
      </c>
      <c r="Y186" s="2">
        <v>0.22628892799999997</v>
      </c>
      <c r="Z186" s="2">
        <v>0.22628892799999997</v>
      </c>
      <c r="AA186" s="2">
        <v>0.22628892799999997</v>
      </c>
      <c r="AB186" s="2">
        <v>0.22525658799999995</v>
      </c>
      <c r="AC186" s="2">
        <v>0.22422424799999999</v>
      </c>
      <c r="AD186" s="2">
        <v>0.16762247999999999</v>
      </c>
      <c r="AE186" s="2">
        <v>0.21493119999999996</v>
      </c>
      <c r="AF186" s="2">
        <v>0.20025692</v>
      </c>
      <c r="AG186" s="2">
        <v>0.18389567999999998</v>
      </c>
      <c r="AH186" s="2">
        <v>0.20004107999999998</v>
      </c>
      <c r="AI186" s="2">
        <v>0.23370359999999996</v>
      </c>
      <c r="AJ186" s="2">
        <v>0.23557799999999998</v>
      </c>
      <c r="AK186" s="2">
        <v>0.22570118999999994</v>
      </c>
      <c r="AL186" s="2">
        <v>0.21590816000000002</v>
      </c>
      <c r="AM186" s="2">
        <v>0.21780953999999994</v>
      </c>
      <c r="AN186" s="2">
        <v>0.19949864</v>
      </c>
      <c r="AO186" s="2">
        <v>0.17291339999999997</v>
      </c>
      <c r="AP186" s="2">
        <v>0.16526244000000001</v>
      </c>
      <c r="AQ186" s="2">
        <v>0.15767821999999998</v>
      </c>
      <c r="AR186" s="2">
        <v>0.15016073999999999</v>
      </c>
      <c r="AS186" s="2">
        <v>0.14270999999999998</v>
      </c>
      <c r="AT186" s="2">
        <v>0.14285199999999998</v>
      </c>
      <c r="AU186" s="2">
        <v>0.14284418999999998</v>
      </c>
      <c r="AV186" s="2">
        <v>0.14296985999999998</v>
      </c>
      <c r="AW186" s="2">
        <v>0.14294714</v>
      </c>
      <c r="AX186" s="2">
        <v>0.14305647999999999</v>
      </c>
      <c r="AY186" s="2">
        <v>0.13803464999999998</v>
      </c>
      <c r="AZ186" s="2">
        <v>0.13512293999999997</v>
      </c>
      <c r="BA186" s="2">
        <v>0.11551628999999998</v>
      </c>
      <c r="BB186" s="2">
        <v>0.13209407999999997</v>
      </c>
      <c r="BC186" s="2">
        <v>0.15025587999999998</v>
      </c>
      <c r="BD186" s="2">
        <v>0.15419069999999999</v>
      </c>
      <c r="BE186" s="2">
        <v>0.14291234999999997</v>
      </c>
      <c r="BF186" s="2">
        <v>0.13601611999999996</v>
      </c>
      <c r="BG186" s="2">
        <v>0.12531187599999999</v>
      </c>
      <c r="BH186" s="2">
        <v>0.12108623999999998</v>
      </c>
      <c r="BI186" s="2">
        <v>0.120956736</v>
      </c>
      <c r="BJ186" s="2">
        <v>0.11875516799999998</v>
      </c>
      <c r="BN186" s="2">
        <v>0.16809007587099514</v>
      </c>
      <c r="BO186" s="2">
        <v>0.15409111287440053</v>
      </c>
      <c r="BP186" s="2">
        <v>0.14102720537469349</v>
      </c>
      <c r="BQ186" s="2">
        <v>0.12843215960362808</v>
      </c>
      <c r="BR186" s="2">
        <v>0.11646208114516726</v>
      </c>
      <c r="BS186" s="2">
        <v>0.10527315846424895</v>
      </c>
      <c r="BT186" s="2">
        <v>9.4555784983483965E-2</v>
      </c>
      <c r="BU186" s="2">
        <v>8.4467270476442022E-2</v>
      </c>
      <c r="BV186" s="2">
        <v>7.50106840753995E-2</v>
      </c>
      <c r="BW186" s="2">
        <v>6.6191391066674279E-2</v>
      </c>
      <c r="BX186" s="2">
        <v>5.8327228136475222E-2</v>
      </c>
      <c r="BY186" s="2">
        <v>5.1584228682267759E-2</v>
      </c>
      <c r="BZ186" s="2">
        <v>4.6374002082835028E-2</v>
      </c>
      <c r="CA186" s="2">
        <v>4.4386750413856361E-2</v>
      </c>
      <c r="CB186" s="2">
        <v>3.7434149401932307E-2</v>
      </c>
      <c r="CC186" s="2">
        <v>3.854529117501912E-2</v>
      </c>
      <c r="CD186" s="2">
        <v>3.8342036724012568E-2</v>
      </c>
      <c r="CE186" s="2">
        <v>3.7374173516443933E-2</v>
      </c>
      <c r="CF186" s="2">
        <v>3.965183966505733E-2</v>
      </c>
      <c r="CG186" s="2">
        <v>4.7030380388445613E-2</v>
      </c>
      <c r="CH186" s="2">
        <v>5.3286062967407968E-2</v>
      </c>
      <c r="CI186" s="2">
        <v>5.2154711295976056E-2</v>
      </c>
      <c r="CJ186" s="2">
        <v>4.656260001475282E-2</v>
      </c>
      <c r="CK186" s="2">
        <v>4.7310554882679781E-2</v>
      </c>
      <c r="CL186" s="2">
        <v>4.391141629898504E-2</v>
      </c>
      <c r="CM186" s="2">
        <v>3.9836719388944855E-2</v>
      </c>
      <c r="CN186" s="2">
        <v>3.9159730381474647E-2</v>
      </c>
      <c r="CO186" s="2">
        <v>3.9198429443975044E-2</v>
      </c>
      <c r="CP186" s="2">
        <v>3.697957965321607E-2</v>
      </c>
      <c r="CQ186" s="2">
        <v>3.2683695741209766E-2</v>
      </c>
      <c r="CR186" s="2">
        <v>3.3054959117278696E-2</v>
      </c>
      <c r="CS186" s="2">
        <v>3.4232624860572956E-2</v>
      </c>
      <c r="CT186" s="2">
        <v>3.4176641569314298E-2</v>
      </c>
      <c r="CU186" s="2">
        <v>3.2869628083642327E-2</v>
      </c>
      <c r="CV186" s="2">
        <v>3.5408194143483777E-2</v>
      </c>
      <c r="CW186" s="2">
        <v>2.9120972284712408E-2</v>
      </c>
      <c r="CX186" s="2">
        <v>2.920866924472712E-2</v>
      </c>
      <c r="CY186" s="2">
        <v>2.5309950711877905E-2</v>
      </c>
      <c r="CZ186" s="2">
        <v>2.7251161635537764E-2</v>
      </c>
      <c r="DA186" s="2">
        <v>3.0590840936379458E-2</v>
      </c>
      <c r="DB186" s="2">
        <v>3.1081399046445208E-2</v>
      </c>
      <c r="DC186" s="2">
        <v>3.1690024225542124E-2</v>
      </c>
      <c r="DD186" s="2">
        <v>2.9532695131498986E-2</v>
      </c>
      <c r="DE186" s="2">
        <v>2.7292176654104168E-2</v>
      </c>
      <c r="DF186" s="2">
        <v>2.6075247728969395E-2</v>
      </c>
      <c r="DG186" s="2">
        <v>2.5808768320986414E-2</v>
      </c>
      <c r="DH186" s="2">
        <v>2.588278344648693E-2</v>
      </c>
    </row>
    <row r="187" spans="1:112" x14ac:dyDescent="0.2">
      <c r="A187" s="169" t="s">
        <v>49</v>
      </c>
      <c r="B187" s="3" t="s">
        <v>243</v>
      </c>
      <c r="C187" s="2">
        <v>68.475479000000007</v>
      </c>
      <c r="D187" s="2">
        <v>-33.497965999999998</v>
      </c>
      <c r="E187" s="174">
        <v>966.32371000000001</v>
      </c>
      <c r="F187" s="2">
        <v>0.68677699999999997</v>
      </c>
      <c r="G187" s="144"/>
      <c r="H187" s="144">
        <f t="shared" si="2"/>
        <v>1.2900416399999996E-2</v>
      </c>
      <c r="I187" s="174" t="s">
        <v>334</v>
      </c>
      <c r="J187" s="174" t="s">
        <v>272</v>
      </c>
      <c r="K187" s="190">
        <v>0.37859999999999999</v>
      </c>
      <c r="L187" s="235">
        <v>0.11357999999999999</v>
      </c>
      <c r="M187" s="189">
        <v>1.3025859292731338E-2</v>
      </c>
      <c r="N187" s="17">
        <v>0.378</v>
      </c>
      <c r="O187" s="7"/>
      <c r="P187" s="2">
        <v>0.37859999999999999</v>
      </c>
      <c r="Q187" s="2">
        <v>0.37859999999999999</v>
      </c>
      <c r="R187" s="2">
        <v>0.37859999999999999</v>
      </c>
      <c r="S187" s="2">
        <v>0.37859999999999999</v>
      </c>
      <c r="T187" s="2">
        <v>0.37859999999999999</v>
      </c>
      <c r="U187" s="2">
        <v>0.37859999999999999</v>
      </c>
      <c r="V187" s="2">
        <v>0.37859999999999999</v>
      </c>
      <c r="W187" s="2">
        <v>0.37859999999999999</v>
      </c>
      <c r="X187" s="2">
        <v>0.37859999999999999</v>
      </c>
      <c r="Y187" s="2">
        <v>0.37859999999999999</v>
      </c>
      <c r="Z187" s="2">
        <v>0.37859999999999999</v>
      </c>
      <c r="AA187" s="2">
        <v>0.37859999999999999</v>
      </c>
      <c r="AB187" s="2">
        <v>0.37859999999999999</v>
      </c>
      <c r="AC187" s="2">
        <v>0.37859999999999999</v>
      </c>
      <c r="AD187" s="2">
        <v>0.27107759999999997</v>
      </c>
      <c r="AE187" s="2">
        <v>0.2381394</v>
      </c>
      <c r="AF187" s="2">
        <v>0.32938200000000001</v>
      </c>
      <c r="AG187" s="2">
        <v>0.335061</v>
      </c>
      <c r="AH187" s="2">
        <v>0.3225672</v>
      </c>
      <c r="AI187" s="2">
        <v>0.31991700000000001</v>
      </c>
      <c r="AJ187" s="2">
        <v>0.56714279999999995</v>
      </c>
      <c r="AK187" s="2">
        <v>0.50543099999999996</v>
      </c>
      <c r="AL187" s="2">
        <v>0.44409779999999999</v>
      </c>
      <c r="AM187" s="2">
        <v>0.31764539999999997</v>
      </c>
      <c r="AN187" s="2">
        <v>0.42933239999999995</v>
      </c>
      <c r="AO187" s="2">
        <v>0.61333199999999999</v>
      </c>
      <c r="AP187" s="2">
        <v>0.60992459999999993</v>
      </c>
      <c r="AQ187" s="2">
        <v>0.5326902</v>
      </c>
      <c r="AR187" s="2">
        <v>0.38087159999999998</v>
      </c>
      <c r="AS187" s="2">
        <v>0.39185099999999995</v>
      </c>
      <c r="AT187" s="2">
        <v>0.4039662</v>
      </c>
      <c r="AU187" s="2">
        <v>0.4387974</v>
      </c>
      <c r="AV187" s="2">
        <v>0.47362859999999996</v>
      </c>
      <c r="AW187" s="2">
        <v>0.99950400000000006</v>
      </c>
      <c r="AX187" s="2">
        <v>0.87608039999999998</v>
      </c>
      <c r="AY187" s="2">
        <v>0.80338919999999991</v>
      </c>
      <c r="AZ187" s="2">
        <v>0.70608899999999997</v>
      </c>
      <c r="BA187" s="2">
        <v>0.70684619999999998</v>
      </c>
      <c r="BB187" s="2">
        <v>0.69700260000000003</v>
      </c>
      <c r="BC187" s="2">
        <v>0.707982</v>
      </c>
      <c r="BD187" s="2">
        <v>0.68980920000000001</v>
      </c>
      <c r="BE187" s="2">
        <v>0.65535660000000007</v>
      </c>
      <c r="BF187" s="2">
        <v>0.58682999999999996</v>
      </c>
      <c r="BG187" s="2">
        <v>0.60727439999999999</v>
      </c>
      <c r="BH187" s="2">
        <v>0.60538139999999996</v>
      </c>
      <c r="BI187" s="2">
        <v>0.61484640000000002</v>
      </c>
      <c r="BJ187" s="2">
        <v>0.66860759999999997</v>
      </c>
      <c r="BN187" s="2">
        <v>0.40535185972266619</v>
      </c>
      <c r="BO187" s="2">
        <v>0.37127785972266619</v>
      </c>
      <c r="BP187" s="2">
        <v>0.33947545972266618</v>
      </c>
      <c r="BQ187" s="2">
        <v>0.3088088597226662</v>
      </c>
      <c r="BR187" s="2">
        <v>0.27965665972266618</v>
      </c>
      <c r="BS187" s="2">
        <v>0.2523974597226662</v>
      </c>
      <c r="BT187" s="2">
        <v>0.22627405972266618</v>
      </c>
      <c r="BU187" s="2">
        <v>0.20166505972266618</v>
      </c>
      <c r="BV187" s="2">
        <v>0.17857045972266616</v>
      </c>
      <c r="BW187" s="2">
        <v>0.15699025972266617</v>
      </c>
      <c r="BX187" s="2">
        <v>0.13768165972266619</v>
      </c>
      <c r="BY187" s="2">
        <v>0.1210232597226662</v>
      </c>
      <c r="BZ187" s="2">
        <v>0.10852945972266619</v>
      </c>
      <c r="CA187" s="2">
        <v>0.10398625972266619</v>
      </c>
      <c r="CB187" s="2">
        <v>7.179638996142898E-2</v>
      </c>
      <c r="CC187" s="2">
        <v>7.7236714365557041E-2</v>
      </c>
      <c r="CD187" s="2">
        <v>7.5835155958719591E-2</v>
      </c>
      <c r="CE187" s="2">
        <v>7.9505644854559576E-2</v>
      </c>
      <c r="CF187" s="2">
        <v>7.7261009283711601E-2</v>
      </c>
      <c r="CG187" s="2">
        <v>8.4356874465652931E-2</v>
      </c>
      <c r="CH187" s="2">
        <v>0.13710265106455394</v>
      </c>
      <c r="CI187" s="2">
        <v>0.12715131172975935</v>
      </c>
      <c r="CJ187" s="2">
        <v>0.11272479165468743</v>
      </c>
      <c r="CK187" s="2">
        <v>8.3948758907316928E-2</v>
      </c>
      <c r="CL187" s="2">
        <v>0.10817904052550345</v>
      </c>
      <c r="CM187" s="2">
        <v>0.14767260075071922</v>
      </c>
      <c r="CN187" s="2">
        <v>0.14176002741321525</v>
      </c>
      <c r="CO187" s="2">
        <v>0.13318449842979135</v>
      </c>
      <c r="CP187" s="2">
        <v>9.0386175281002179E-2</v>
      </c>
      <c r="CQ187" s="2">
        <v>9.2737333812959497E-2</v>
      </c>
      <c r="CR187" s="2">
        <v>0.10135015012408483</v>
      </c>
      <c r="CS187" s="2">
        <v>0.10912232201857011</v>
      </c>
      <c r="CT187" s="2">
        <v>0.12408789391305539</v>
      </c>
      <c r="CU187" s="2">
        <v>0.22310984566783876</v>
      </c>
      <c r="CV187" s="2">
        <v>0.19942116699824955</v>
      </c>
      <c r="CW187" s="2">
        <v>0.17765366913149766</v>
      </c>
      <c r="CX187" s="2">
        <v>0.16850191938277242</v>
      </c>
      <c r="CY187" s="2">
        <v>0.16258035790221778</v>
      </c>
      <c r="CZ187" s="2">
        <v>0.16081185714942847</v>
      </c>
      <c r="DA187" s="2">
        <v>0.16392021568138576</v>
      </c>
      <c r="DB187" s="2">
        <v>0.1580050912146978</v>
      </c>
      <c r="DC187" s="2">
        <v>0.15030093857993521</v>
      </c>
      <c r="DD187" s="2">
        <v>0.13458205257013259</v>
      </c>
      <c r="DE187" s="2">
        <v>0.13901229259515657</v>
      </c>
      <c r="DF187" s="2">
        <v>0.13829359629654323</v>
      </c>
      <c r="DG187" s="2">
        <v>0.14140195482850054</v>
      </c>
      <c r="DH187" s="2">
        <v>0.15192441267022849</v>
      </c>
    </row>
    <row r="188" spans="1:112" x14ac:dyDescent="0.2">
      <c r="A188" s="169" t="s">
        <v>205</v>
      </c>
      <c r="B188" s="3" t="s">
        <v>243</v>
      </c>
      <c r="C188" s="2">
        <v>68.196027999999998</v>
      </c>
      <c r="D188" s="2">
        <v>-30.858139000000001</v>
      </c>
      <c r="E188" s="174">
        <v>309.77409999999998</v>
      </c>
      <c r="F188" s="2">
        <v>1.23383E-3</v>
      </c>
      <c r="G188" s="144"/>
      <c r="H188" s="144">
        <f t="shared" si="2"/>
        <v>0</v>
      </c>
      <c r="I188" s="174" t="s">
        <v>303</v>
      </c>
      <c r="J188" s="174" t="s">
        <v>245</v>
      </c>
      <c r="K188" s="190">
        <v>0</v>
      </c>
      <c r="L188" s="235">
        <v>0</v>
      </c>
      <c r="M188" s="189">
        <v>2.7539779162226298E-3</v>
      </c>
      <c r="N188" s="17">
        <v>0.13333333333333336</v>
      </c>
      <c r="O188" s="7"/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</row>
    <row r="189" spans="1:112" x14ac:dyDescent="0.2">
      <c r="A189" s="169" t="s">
        <v>339</v>
      </c>
      <c r="B189" s="3" t="s">
        <v>243</v>
      </c>
      <c r="C189" s="2">
        <v>68.196027999999998</v>
      </c>
      <c r="D189" s="2">
        <v>-30.858139000000001</v>
      </c>
      <c r="E189" s="174">
        <v>427.23964000000001</v>
      </c>
      <c r="F189" s="2">
        <v>2.1286699999999999E-2</v>
      </c>
      <c r="G189" s="144"/>
      <c r="H189" s="144">
        <f t="shared" si="2"/>
        <v>9.0000000000000002E-6</v>
      </c>
      <c r="I189" s="174" t="s">
        <v>334</v>
      </c>
      <c r="J189" s="174" t="s">
        <v>272</v>
      </c>
      <c r="K189" s="190">
        <v>0.01</v>
      </c>
      <c r="L189" s="235">
        <v>3.0000000000000001E-3</v>
      </c>
      <c r="M189" s="189">
        <v>8.1503526536021755E-3</v>
      </c>
      <c r="N189" s="17">
        <v>-1.1666666666666669E-2</v>
      </c>
      <c r="O189" s="7"/>
      <c r="P189" s="2">
        <v>0.01</v>
      </c>
      <c r="Q189" s="2">
        <v>0.01</v>
      </c>
      <c r="R189" s="2">
        <v>0.01</v>
      </c>
      <c r="S189" s="2">
        <v>0.01</v>
      </c>
      <c r="T189" s="2">
        <v>0.01</v>
      </c>
      <c r="U189" s="2">
        <v>0.01</v>
      </c>
      <c r="V189" s="2">
        <v>0.01</v>
      </c>
      <c r="W189" s="2">
        <v>0.01</v>
      </c>
      <c r="X189" s="2">
        <v>0.01</v>
      </c>
      <c r="Y189" s="2">
        <v>0.01</v>
      </c>
      <c r="Z189" s="2">
        <v>0.01</v>
      </c>
      <c r="AA189" s="2">
        <v>0.01</v>
      </c>
      <c r="AB189" s="2">
        <v>0.01</v>
      </c>
      <c r="AC189" s="2">
        <v>0.01</v>
      </c>
      <c r="AD189" s="2">
        <v>6.0200000000000002E-3</v>
      </c>
      <c r="AE189" s="2">
        <v>6.2399999999999999E-3</v>
      </c>
      <c r="AF189" s="2">
        <v>1.06E-2</v>
      </c>
      <c r="AG189" s="2">
        <v>8.0499999999999999E-3</v>
      </c>
      <c r="AH189" s="2">
        <v>7.62E-3</v>
      </c>
      <c r="AI189" s="2">
        <v>1.685E-2</v>
      </c>
      <c r="AJ189" s="2">
        <v>1.8149999999999999E-2</v>
      </c>
      <c r="AK189" s="2">
        <v>1.6479999999999998E-2</v>
      </c>
      <c r="AL189" s="2">
        <v>1.482E-2</v>
      </c>
      <c r="AM189" s="2">
        <v>1.371E-2</v>
      </c>
      <c r="AN189" s="2">
        <v>1.261E-2</v>
      </c>
      <c r="AO189" s="2">
        <v>1.8240000000000003E-2</v>
      </c>
      <c r="AP189" s="2">
        <v>1.7649999999999999E-2</v>
      </c>
      <c r="AQ189" s="2">
        <v>1.3009999999999999E-2</v>
      </c>
      <c r="AR189" s="2">
        <v>1.176E-2</v>
      </c>
      <c r="AS189" s="2">
        <v>1.163E-2</v>
      </c>
      <c r="AT189" s="2">
        <v>1.014E-2</v>
      </c>
      <c r="AU189" s="2">
        <v>1.167E-2</v>
      </c>
      <c r="AV189" s="2">
        <v>1.3200000000000002E-2</v>
      </c>
      <c r="AW189" s="2">
        <v>1.4460000000000001E-2</v>
      </c>
      <c r="AX189" s="2">
        <v>1.5720000000000001E-2</v>
      </c>
      <c r="AY189" s="2">
        <v>1.3540000000000002E-2</v>
      </c>
      <c r="AZ189" s="2">
        <v>1.2660000000000001E-2</v>
      </c>
      <c r="BA189" s="2">
        <v>1.472E-2</v>
      </c>
      <c r="BB189" s="2">
        <v>1.3389999999999999E-2</v>
      </c>
      <c r="BC189" s="2">
        <v>1.3080000000000001E-2</v>
      </c>
      <c r="BD189" s="2">
        <v>1.3819999999999999E-2</v>
      </c>
      <c r="BE189" s="2">
        <v>1.363E-2</v>
      </c>
      <c r="BF189" s="2">
        <v>1.2840000000000001E-2</v>
      </c>
      <c r="BG189" s="2">
        <v>1.2620000000000001E-2</v>
      </c>
      <c r="BH189" s="2">
        <v>1.226E-2</v>
      </c>
      <c r="BI189" s="2">
        <v>1.1779999999999999E-2</v>
      </c>
      <c r="BJ189" s="2">
        <v>1.2120000000000001E-2</v>
      </c>
      <c r="BN189" s="2">
        <v>1.3860556783649596E-2</v>
      </c>
      <c r="BO189" s="2">
        <v>1.2984244901093133E-2</v>
      </c>
      <c r="BP189" s="2">
        <v>1.2160188255898409E-2</v>
      </c>
      <c r="BQ189" s="2">
        <v>1.1369402789875239E-2</v>
      </c>
      <c r="BR189" s="2">
        <v>1.0632249599974074E-2</v>
      </c>
      <c r="BS189" s="2">
        <v>9.9305068743758482E-3</v>
      </c>
      <c r="BT189" s="2">
        <v>9.2849969509966393E-3</v>
      </c>
      <c r="BU189" s="2">
        <v>8.6790704613097149E-3</v>
      </c>
      <c r="BV189" s="2">
        <v>8.1257217362751041E-3</v>
      </c>
      <c r="BW189" s="2">
        <v>7.6384306700839691E-3</v>
      </c>
      <c r="BX189" s="2">
        <v>7.2224456066276154E-3</v>
      </c>
      <c r="BY189" s="2">
        <v>6.904503140940702E-3</v>
      </c>
      <c r="BZ189" s="2">
        <v>6.7031805866471618E-3</v>
      </c>
      <c r="CA189" s="2">
        <v>6.6335181086553917E-3</v>
      </c>
      <c r="CB189" s="2">
        <v>4.3669151688138083E-3</v>
      </c>
      <c r="CC189" s="2">
        <v>4.2293089773653165E-3</v>
      </c>
      <c r="CD189" s="2">
        <v>6.9930106271772216E-3</v>
      </c>
      <c r="CE189" s="2">
        <v>5.3609376071025727E-3</v>
      </c>
      <c r="CF189" s="2">
        <v>5.1694494272713845E-3</v>
      </c>
      <c r="CG189" s="2">
        <v>1.1643519924555711E-2</v>
      </c>
      <c r="CH189" s="2">
        <v>1.1962083625371826E-2</v>
      </c>
      <c r="CI189" s="2">
        <v>1.0957698963694052E-2</v>
      </c>
      <c r="CJ189" s="2">
        <v>9.8159871126146936E-3</v>
      </c>
      <c r="CK189" s="2">
        <v>9.1548624219166142E-3</v>
      </c>
      <c r="CL189" s="2">
        <v>8.4142194816806369E-3</v>
      </c>
      <c r="CM189" s="2">
        <v>1.1874506724493677E-2</v>
      </c>
      <c r="CN189" s="2">
        <v>1.148826330632309E-2</v>
      </c>
      <c r="CO189" s="2">
        <v>8.6004733084914988E-3</v>
      </c>
      <c r="CP189" s="2">
        <v>7.6325176738601935E-3</v>
      </c>
      <c r="CQ189" s="2">
        <v>7.5700927544052081E-3</v>
      </c>
      <c r="CR189" s="2">
        <v>6.660054741544694E-3</v>
      </c>
      <c r="CS189" s="2">
        <v>7.6179005629003413E-3</v>
      </c>
      <c r="CT189" s="2">
        <v>9.7254955539600937E-3</v>
      </c>
      <c r="CU189" s="2">
        <v>1.0456135982529787E-2</v>
      </c>
      <c r="CV189" s="2">
        <v>1.0893131840801418E-2</v>
      </c>
      <c r="CW189" s="2">
        <v>9.2142327966322039E-3</v>
      </c>
      <c r="CX189" s="2">
        <v>8.5662738889097766E-3</v>
      </c>
      <c r="CY189" s="2">
        <v>9.9832435216242396E-3</v>
      </c>
      <c r="CZ189" s="2">
        <v>9.0793977351213782E-3</v>
      </c>
      <c r="DA189" s="2">
        <v>8.8943219246397417E-3</v>
      </c>
      <c r="DB189" s="2">
        <v>9.3366757152092295E-3</v>
      </c>
      <c r="DC189" s="2">
        <v>9.2420633876246806E-3</v>
      </c>
      <c r="DD189" s="2">
        <v>8.6615101829590879E-3</v>
      </c>
      <c r="DE189" s="2">
        <v>8.479989390422207E-3</v>
      </c>
      <c r="DF189" s="2">
        <v>8.1449084245980019E-3</v>
      </c>
      <c r="DG189" s="2">
        <v>7.7896830492032738E-3</v>
      </c>
      <c r="DH189" s="2">
        <v>8.0657755398327452E-3</v>
      </c>
    </row>
    <row r="190" spans="1:112" x14ac:dyDescent="0.2">
      <c r="A190" s="169" t="s">
        <v>340</v>
      </c>
      <c r="B190" s="3" t="s">
        <v>243</v>
      </c>
      <c r="C190" s="2">
        <v>68.196027999999998</v>
      </c>
      <c r="D190" s="2">
        <v>-30.858139000000001</v>
      </c>
      <c r="E190" s="174">
        <v>146.76111</v>
      </c>
      <c r="F190" s="2">
        <v>8.1188600000000003E-3</v>
      </c>
      <c r="G190" s="144"/>
      <c r="H190" s="144">
        <f t="shared" si="2"/>
        <v>9.0000000000000002E-6</v>
      </c>
      <c r="I190" s="174" t="s">
        <v>334</v>
      </c>
      <c r="J190" s="174" t="s">
        <v>272</v>
      </c>
      <c r="K190" s="190">
        <v>0.01</v>
      </c>
      <c r="L190" s="235">
        <v>3.0000000000000001E-3</v>
      </c>
      <c r="M190" s="189">
        <v>2.3696130448838367E-3</v>
      </c>
      <c r="N190" s="17">
        <v>-4.6666666666666676E-2</v>
      </c>
      <c r="O190" s="7"/>
      <c r="P190" s="2">
        <v>0.01</v>
      </c>
      <c r="Q190" s="2">
        <v>0.01</v>
      </c>
      <c r="R190" s="2">
        <v>0.01</v>
      </c>
      <c r="S190" s="2">
        <v>0.01</v>
      </c>
      <c r="T190" s="2">
        <v>0.01</v>
      </c>
      <c r="U190" s="2">
        <v>0.01</v>
      </c>
      <c r="V190" s="2">
        <v>0.01</v>
      </c>
      <c r="W190" s="2">
        <v>0.01</v>
      </c>
      <c r="X190" s="2">
        <v>0.01</v>
      </c>
      <c r="Y190" s="2">
        <v>0.01</v>
      </c>
      <c r="Z190" s="2">
        <v>0.01</v>
      </c>
      <c r="AA190" s="2">
        <v>0.01</v>
      </c>
      <c r="AB190" s="2">
        <v>0.01</v>
      </c>
      <c r="AC190" s="2">
        <v>0.01</v>
      </c>
      <c r="AD190" s="2">
        <v>9.5700000000000004E-3</v>
      </c>
      <c r="AE190" s="2">
        <v>9.1400000000000006E-3</v>
      </c>
      <c r="AF190" s="2">
        <v>8.7100000000000007E-3</v>
      </c>
      <c r="AG190" s="2">
        <v>8.2799999999999992E-3</v>
      </c>
      <c r="AH190" s="2">
        <v>7.8500000000000011E-3</v>
      </c>
      <c r="AI190" s="2">
        <v>7.92E-3</v>
      </c>
      <c r="AJ190" s="2">
        <v>8.0000000000000002E-3</v>
      </c>
      <c r="AK190" s="2">
        <v>8.0700000000000008E-3</v>
      </c>
      <c r="AL190" s="2">
        <v>8.1399999999999997E-3</v>
      </c>
      <c r="AM190" s="2">
        <v>8.2199999999999999E-3</v>
      </c>
      <c r="AN190" s="2">
        <v>8.1899999999999994E-3</v>
      </c>
      <c r="AO190" s="2">
        <v>8.1599999999999989E-3</v>
      </c>
      <c r="AP190" s="2">
        <v>8.1300000000000001E-3</v>
      </c>
      <c r="AQ190" s="2">
        <v>8.1000000000000013E-3</v>
      </c>
      <c r="AR190" s="2">
        <v>8.2100000000000003E-3</v>
      </c>
      <c r="AS190" s="2">
        <v>8.3099999999999997E-3</v>
      </c>
      <c r="AT190" s="2">
        <v>8.4200000000000004E-3</v>
      </c>
      <c r="AU190" s="2">
        <v>8.5299999999999994E-3</v>
      </c>
      <c r="AV190" s="2">
        <v>8.6300000000000005E-3</v>
      </c>
      <c r="AW190" s="2">
        <v>8.7399999999999995E-3</v>
      </c>
      <c r="AX190" s="2">
        <v>8.8500000000000002E-3</v>
      </c>
      <c r="AY190" s="2">
        <v>8.9600000000000009E-3</v>
      </c>
      <c r="AZ190" s="2">
        <v>9.300000000000001E-3</v>
      </c>
      <c r="BA190" s="2">
        <v>7.3800000000000003E-3</v>
      </c>
      <c r="BB190" s="2">
        <v>9.3300000000000015E-3</v>
      </c>
      <c r="BC190" s="2">
        <v>1.056E-2</v>
      </c>
      <c r="BD190" s="2">
        <v>1.1779999999999999E-2</v>
      </c>
      <c r="BE190" s="2">
        <v>1.3009999999999999E-2</v>
      </c>
      <c r="BF190" s="2">
        <v>1.355E-2</v>
      </c>
      <c r="BG190" s="2">
        <v>9.75E-3</v>
      </c>
      <c r="BH190" s="2">
        <v>9.3300000000000015E-3</v>
      </c>
      <c r="BI190" s="2">
        <v>1.014E-2</v>
      </c>
      <c r="BJ190" s="2">
        <v>7.79E-3</v>
      </c>
      <c r="BN190" s="2">
        <v>1.145373503357173E-2</v>
      </c>
      <c r="BO190" s="2">
        <v>1.062523804222274E-2</v>
      </c>
      <c r="BP190" s="2">
        <v>9.8482697339568361E-3</v>
      </c>
      <c r="BQ190" s="2">
        <v>9.1230538748916096E-3</v>
      </c>
      <c r="BR190" s="2">
        <v>8.4498353021174154E-3</v>
      </c>
      <c r="BS190" s="2">
        <v>7.8385426276552927E-3</v>
      </c>
      <c r="BT190" s="2">
        <v>7.2892065822058507E-3</v>
      </c>
      <c r="BU190" s="2">
        <v>6.801725465674896E-3</v>
      </c>
      <c r="BV190" s="2">
        <v>6.3757974028648898E-3</v>
      </c>
      <c r="BW190" s="2">
        <v>6.0294493640094217E-3</v>
      </c>
      <c r="BX190" s="2">
        <v>5.7518865582808316E-3</v>
      </c>
      <c r="BY190" s="2">
        <v>5.5597203145202907E-3</v>
      </c>
      <c r="BZ190" s="2">
        <v>5.450827000197985E-3</v>
      </c>
      <c r="CA190" s="2">
        <v>5.4146915780148748E-3</v>
      </c>
      <c r="CB190" s="2">
        <v>5.3132799952410889E-3</v>
      </c>
      <c r="CC190" s="2">
        <v>5.2313658034058219E-3</v>
      </c>
      <c r="CD190" s="2">
        <v>5.1231435090683024E-3</v>
      </c>
      <c r="CE190" s="2">
        <v>4.9880298419137407E-3</v>
      </c>
      <c r="CF190" s="2">
        <v>5.3350262397110397E-3</v>
      </c>
      <c r="CG190" s="2">
        <v>5.3613279826055307E-3</v>
      </c>
      <c r="CH190" s="2">
        <v>5.3995461409225027E-3</v>
      </c>
      <c r="CI190" s="2">
        <v>5.4163739803134159E-3</v>
      </c>
      <c r="CJ190" s="2">
        <v>5.4142607057104273E-3</v>
      </c>
      <c r="CK190" s="2">
        <v>7.3245446362058082E-3</v>
      </c>
      <c r="CL190" s="2">
        <v>7.3177742744689588E-3</v>
      </c>
      <c r="CM190" s="2">
        <v>7.330547596514329E-3</v>
      </c>
      <c r="CN190" s="2">
        <v>7.3042436623948926E-3</v>
      </c>
      <c r="CO190" s="2">
        <v>8.1109785027584369E-3</v>
      </c>
      <c r="CP190" s="2">
        <v>8.1353450439434431E-3</v>
      </c>
      <c r="CQ190" s="2">
        <v>8.1771668242459333E-3</v>
      </c>
      <c r="CR190" s="2">
        <v>8.2310438531806203E-3</v>
      </c>
      <c r="CS190" s="2">
        <v>8.2849374425596617E-3</v>
      </c>
      <c r="CT190" s="2">
        <v>8.2777733079802233E-3</v>
      </c>
      <c r="CU190" s="2">
        <v>8.2729067246011569E-3</v>
      </c>
      <c r="CV190" s="2">
        <v>8.2779078001714856E-3</v>
      </c>
      <c r="CW190" s="2">
        <v>4.3287236347117307E-3</v>
      </c>
      <c r="CX190" s="2">
        <v>4.5064764546189403E-3</v>
      </c>
      <c r="CY190" s="2">
        <v>4.1254878140958764E-3</v>
      </c>
      <c r="CZ190" s="2">
        <v>4.4804315291632679E-3</v>
      </c>
      <c r="DA190" s="2">
        <v>4.8358346882284436E-3</v>
      </c>
      <c r="DB190" s="2">
        <v>5.1795967117587325E-3</v>
      </c>
      <c r="DC190" s="2">
        <v>7.0940765824649508E-3</v>
      </c>
      <c r="DD190" s="2">
        <v>7.7423128210652344E-3</v>
      </c>
      <c r="DE190" s="2">
        <v>5.0542441581590729E-3</v>
      </c>
      <c r="DF190" s="2">
        <v>5.4542154895926894E-3</v>
      </c>
      <c r="DG190" s="2">
        <v>5.5024260014490678E-3</v>
      </c>
      <c r="DH190" s="2">
        <v>3.7462971847622819E-3</v>
      </c>
    </row>
    <row r="191" spans="1:112" x14ac:dyDescent="0.2">
      <c r="A191" s="169" t="s">
        <v>341</v>
      </c>
      <c r="B191" s="3" t="s">
        <v>243</v>
      </c>
      <c r="C191" s="2">
        <v>68.196027999999998</v>
      </c>
      <c r="D191" s="2">
        <v>-30.858139000000001</v>
      </c>
      <c r="E191" s="174">
        <v>859.58536000000004</v>
      </c>
      <c r="F191" s="2">
        <v>0.110504</v>
      </c>
      <c r="G191" s="144"/>
      <c r="H191" s="144">
        <f t="shared" si="2"/>
        <v>2.6244E-2</v>
      </c>
      <c r="I191" s="174" t="s">
        <v>334</v>
      </c>
      <c r="J191" s="174" t="s">
        <v>272</v>
      </c>
      <c r="K191" s="190">
        <v>0.54</v>
      </c>
      <c r="L191" s="235">
        <v>0.16200000000000001</v>
      </c>
      <c r="M191" s="189">
        <v>8.4662582490879351E-3</v>
      </c>
      <c r="N191" s="17">
        <v>0.53933333333333333</v>
      </c>
      <c r="O191" s="7"/>
      <c r="P191" s="2">
        <v>0.54</v>
      </c>
      <c r="Q191" s="2">
        <v>0.54</v>
      </c>
      <c r="R191" s="2">
        <v>0.54</v>
      </c>
      <c r="S191" s="2">
        <v>0.54</v>
      </c>
      <c r="T191" s="2">
        <v>0.54</v>
      </c>
      <c r="U191" s="2">
        <v>0.54</v>
      </c>
      <c r="V191" s="2">
        <v>0.54</v>
      </c>
      <c r="W191" s="2">
        <v>0.54</v>
      </c>
      <c r="X191" s="2">
        <v>0.54</v>
      </c>
      <c r="Y191" s="2">
        <v>0.54</v>
      </c>
      <c r="Z191" s="2">
        <v>0.54</v>
      </c>
      <c r="AA191" s="2">
        <v>0.54</v>
      </c>
      <c r="AB191" s="2">
        <v>0.54</v>
      </c>
      <c r="AC191" s="2">
        <v>0.54</v>
      </c>
      <c r="AD191" s="2">
        <v>0.54</v>
      </c>
      <c r="AE191" s="2">
        <v>0.54</v>
      </c>
      <c r="AF191" s="2">
        <v>0.54</v>
      </c>
      <c r="AG191" s="2">
        <v>0.54</v>
      </c>
      <c r="AH191" s="2">
        <v>0.54</v>
      </c>
      <c r="AI191" s="2">
        <v>0.54</v>
      </c>
      <c r="AJ191" s="2">
        <v>0.54</v>
      </c>
      <c r="AK191" s="2">
        <v>0.54</v>
      </c>
      <c r="AL191" s="2">
        <v>0.54</v>
      </c>
      <c r="AM191" s="2">
        <v>0.54</v>
      </c>
      <c r="AN191" s="2">
        <v>0.54</v>
      </c>
      <c r="AO191" s="2">
        <v>0.54</v>
      </c>
      <c r="AP191" s="2">
        <v>0.54</v>
      </c>
      <c r="AQ191" s="2">
        <v>0.54</v>
      </c>
      <c r="AR191" s="2">
        <v>0.54</v>
      </c>
      <c r="AS191" s="2">
        <v>0.54</v>
      </c>
      <c r="AT191" s="2">
        <v>0.54</v>
      </c>
      <c r="AU191" s="2">
        <v>0.54</v>
      </c>
      <c r="AV191" s="2">
        <v>0.54</v>
      </c>
      <c r="AW191" s="2">
        <v>0.54</v>
      </c>
      <c r="AX191" s="2">
        <v>0.54</v>
      </c>
      <c r="AY191" s="2">
        <v>0.54</v>
      </c>
      <c r="AZ191" s="2">
        <v>0.54</v>
      </c>
      <c r="BA191" s="2">
        <v>0.54</v>
      </c>
      <c r="BB191" s="2">
        <v>0.54</v>
      </c>
      <c r="BC191" s="2">
        <v>0.54</v>
      </c>
      <c r="BD191" s="2">
        <v>0.54</v>
      </c>
      <c r="BE191" s="2">
        <v>0.54</v>
      </c>
      <c r="BF191" s="2">
        <v>0.54</v>
      </c>
      <c r="BG191" s="2">
        <v>0.54</v>
      </c>
      <c r="BH191" s="2">
        <v>0.54</v>
      </c>
      <c r="BI191" s="2">
        <v>0.54</v>
      </c>
      <c r="BJ191" s="2">
        <v>0.54</v>
      </c>
      <c r="BN191" s="2">
        <v>0.16883959900819542</v>
      </c>
      <c r="BO191" s="2">
        <v>0.16883959900819542</v>
      </c>
      <c r="BP191" s="2">
        <v>0.16883959900819542</v>
      </c>
      <c r="BQ191" s="2">
        <v>0.16883959900819542</v>
      </c>
      <c r="BR191" s="2">
        <v>0.16883959900819542</v>
      </c>
      <c r="BS191" s="2">
        <v>0.16883959900819542</v>
      </c>
      <c r="BT191" s="2">
        <v>0.16883959900819542</v>
      </c>
      <c r="BU191" s="2">
        <v>0.16883959900819542</v>
      </c>
      <c r="BV191" s="2">
        <v>0.16883959900819542</v>
      </c>
      <c r="BW191" s="2">
        <v>0.16883959900819542</v>
      </c>
      <c r="BX191" s="2">
        <v>0.16883959900819542</v>
      </c>
      <c r="BY191" s="2">
        <v>0.16883959900819542</v>
      </c>
      <c r="BZ191" s="2">
        <v>0.16883959900819542</v>
      </c>
      <c r="CA191" s="2">
        <v>0.16883959900819542</v>
      </c>
      <c r="CB191" s="2">
        <v>0.16883959900819542</v>
      </c>
      <c r="CC191" s="2">
        <v>0.16883959900819542</v>
      </c>
      <c r="CD191" s="2">
        <v>0.16883959900819542</v>
      </c>
      <c r="CE191" s="2">
        <v>0.16883959900819542</v>
      </c>
      <c r="CF191" s="2">
        <v>0.16883959900819542</v>
      </c>
      <c r="CG191" s="2">
        <v>0.16883959900819542</v>
      </c>
      <c r="CH191" s="2">
        <v>0.16883959900819542</v>
      </c>
      <c r="CI191" s="2">
        <v>0.16883959900819542</v>
      </c>
      <c r="CJ191" s="2">
        <v>0.16883959900819542</v>
      </c>
      <c r="CK191" s="2">
        <v>0.16883959900819542</v>
      </c>
      <c r="CL191" s="2">
        <v>0.16883959900819542</v>
      </c>
      <c r="CM191" s="2">
        <v>0.16883959900819542</v>
      </c>
      <c r="CN191" s="2">
        <v>0.16883959900819542</v>
      </c>
      <c r="CO191" s="2">
        <v>0.16883959900819542</v>
      </c>
      <c r="CP191" s="2">
        <v>0.16883959900819542</v>
      </c>
      <c r="CQ191" s="2">
        <v>0.16883959900819542</v>
      </c>
      <c r="CR191" s="2">
        <v>0.16883959900819542</v>
      </c>
      <c r="CS191" s="2">
        <v>0.16883959900819542</v>
      </c>
      <c r="CT191" s="2">
        <v>0.16883959900819542</v>
      </c>
      <c r="CU191" s="2">
        <v>0.16883959900819542</v>
      </c>
      <c r="CV191" s="2">
        <v>0.16883959900819542</v>
      </c>
      <c r="CW191" s="2">
        <v>0.16883959900819542</v>
      </c>
      <c r="CX191" s="2">
        <v>0.16883959900819542</v>
      </c>
      <c r="CY191" s="2">
        <v>0.16883959900819542</v>
      </c>
      <c r="CZ191" s="2">
        <v>0.16883959900819542</v>
      </c>
      <c r="DA191" s="2">
        <v>0.16883959900819542</v>
      </c>
      <c r="DB191" s="2">
        <v>0.16883959900819542</v>
      </c>
      <c r="DC191" s="2">
        <v>0.16883959900819542</v>
      </c>
      <c r="DD191" s="2">
        <v>0.16883959900819542</v>
      </c>
      <c r="DE191" s="2">
        <v>0.16883959900819542</v>
      </c>
      <c r="DF191" s="2">
        <v>0.16883959900819542</v>
      </c>
      <c r="DG191" s="2">
        <v>0.16883959900819542</v>
      </c>
      <c r="DH191" s="2">
        <v>0.16883959900819542</v>
      </c>
    </row>
    <row r="192" spans="1:112" x14ac:dyDescent="0.2">
      <c r="A192" s="169" t="s">
        <v>85</v>
      </c>
      <c r="B192" s="3" t="s">
        <v>243</v>
      </c>
      <c r="C192" s="2">
        <v>68.082982000000001</v>
      </c>
      <c r="D192" s="2">
        <v>-32.805878</v>
      </c>
      <c r="E192" s="174">
        <v>3446.7334000000001</v>
      </c>
      <c r="F192" s="2">
        <v>4.6206899999999997</v>
      </c>
      <c r="G192" s="144"/>
      <c r="H192" s="144">
        <f t="shared" si="2"/>
        <v>0.89870399999999995</v>
      </c>
      <c r="I192" s="174" t="s">
        <v>334</v>
      </c>
      <c r="J192" s="174" t="s">
        <v>272</v>
      </c>
      <c r="K192" s="190">
        <v>3.16</v>
      </c>
      <c r="L192" s="235">
        <v>0.94799999999999995</v>
      </c>
      <c r="M192" s="189">
        <v>3.5640922532563735E-2</v>
      </c>
      <c r="N192" s="17">
        <v>3.1636666666666664</v>
      </c>
      <c r="O192" s="7"/>
      <c r="P192" s="2">
        <v>3.13788</v>
      </c>
      <c r="Q192" s="2">
        <v>3.13788</v>
      </c>
      <c r="R192" s="2">
        <v>3.13788</v>
      </c>
      <c r="S192" s="2">
        <v>3.13788</v>
      </c>
      <c r="T192" s="2">
        <v>3.13788</v>
      </c>
      <c r="U192" s="2">
        <v>3.13788</v>
      </c>
      <c r="V192" s="2">
        <v>3.13788</v>
      </c>
      <c r="W192" s="2">
        <v>3.13788</v>
      </c>
      <c r="X192" s="2">
        <v>3.13788</v>
      </c>
      <c r="Y192" s="2">
        <v>3.13788</v>
      </c>
      <c r="Z192" s="2">
        <v>3.13788</v>
      </c>
      <c r="AA192" s="2">
        <v>3.13788</v>
      </c>
      <c r="AB192" s="2">
        <v>3.13788</v>
      </c>
      <c r="AC192" s="2">
        <v>3.13788</v>
      </c>
      <c r="AD192" s="2">
        <v>3.1284000000000001</v>
      </c>
      <c r="AE192" s="2">
        <v>3.2263599999999997</v>
      </c>
      <c r="AF192" s="2">
        <v>3.16</v>
      </c>
      <c r="AG192" s="2">
        <v>2.9956800000000001</v>
      </c>
      <c r="AH192" s="2">
        <v>3.1473599999999999</v>
      </c>
      <c r="AI192" s="2">
        <v>2.7650000000000001</v>
      </c>
      <c r="AJ192" s="2">
        <v>4.4555999999999996</v>
      </c>
      <c r="AK192" s="2">
        <v>3.9879200000000004</v>
      </c>
      <c r="AL192" s="2">
        <v>3.5234000000000001</v>
      </c>
      <c r="AM192" s="2">
        <v>3.4854799999999999</v>
      </c>
      <c r="AN192" s="2">
        <v>3.2958799999999999</v>
      </c>
      <c r="AO192" s="2">
        <v>3.7256400000000003</v>
      </c>
      <c r="AP192" s="2">
        <v>3.1252400000000002</v>
      </c>
      <c r="AQ192" s="2">
        <v>3.3432800000000005</v>
      </c>
      <c r="AR192" s="2">
        <v>3.17896</v>
      </c>
      <c r="AS192" s="2">
        <v>3.0462400000000001</v>
      </c>
      <c r="AT192" s="2">
        <v>3.0083199999999999</v>
      </c>
      <c r="AU192" s="2">
        <v>3.2137199999999999</v>
      </c>
      <c r="AV192" s="2">
        <v>3.3969999999999998</v>
      </c>
      <c r="AW192" s="2">
        <v>3.2990400000000002</v>
      </c>
      <c r="AX192" s="2">
        <v>3.0841600000000002</v>
      </c>
      <c r="AY192" s="2">
        <v>3.07152</v>
      </c>
      <c r="AZ192" s="2">
        <v>3.1189200000000001</v>
      </c>
      <c r="BA192" s="2">
        <v>2.9925199999999998</v>
      </c>
      <c r="BB192" s="2">
        <v>2.9230000000000005</v>
      </c>
      <c r="BC192" s="2">
        <v>2.9925199999999998</v>
      </c>
      <c r="BD192" s="2">
        <v>2.8598000000000003</v>
      </c>
      <c r="BE192" s="2">
        <v>2.8313600000000001</v>
      </c>
      <c r="BF192" s="2">
        <v>2.8471600000000001</v>
      </c>
      <c r="BG192" s="2">
        <v>2.80924</v>
      </c>
      <c r="BH192" s="2">
        <v>2.6733600000000002</v>
      </c>
      <c r="BI192" s="2">
        <v>2.7397200000000002</v>
      </c>
      <c r="BJ192" s="2">
        <v>2.7397200000000002</v>
      </c>
      <c r="BN192" s="2">
        <v>3.3591082548356801</v>
      </c>
      <c r="BO192" s="2">
        <v>3.0821347265954531</v>
      </c>
      <c r="BP192" s="2">
        <v>2.8185704762448545</v>
      </c>
      <c r="BQ192" s="2">
        <v>2.5686176834433341</v>
      </c>
      <c r="BR192" s="2">
        <v>2.3356038847763698</v>
      </c>
      <c r="BS192" s="2">
        <v>2.1137676136027816</v>
      </c>
      <c r="BT192" s="2">
        <v>1.9067128900023782</v>
      </c>
      <c r="BU192" s="2">
        <v>1.7151946182239202</v>
      </c>
      <c r="BV192" s="2">
        <v>1.5403117950368086</v>
      </c>
      <c r="BW192" s="2">
        <v>1.3863497260311839</v>
      </c>
      <c r="BX192" s="2">
        <v>1.2525505282171649</v>
      </c>
      <c r="BY192" s="2">
        <v>1.1504331069307889</v>
      </c>
      <c r="BZ192" s="2">
        <v>1.0858663461226135</v>
      </c>
      <c r="CA192" s="2">
        <v>1.0644491630735988</v>
      </c>
      <c r="CB192" s="2">
        <v>0.99911565909402467</v>
      </c>
      <c r="CC192" s="2">
        <v>1.0691583421285944</v>
      </c>
      <c r="CD192" s="2">
        <v>1.0185468461778342</v>
      </c>
      <c r="CE192" s="2">
        <v>0.94927243486551294</v>
      </c>
      <c r="CF192" s="2">
        <v>1.004854507336816</v>
      </c>
      <c r="CG192" s="2">
        <v>0.89545301457134152</v>
      </c>
      <c r="CH192" s="2">
        <v>1.6559327978876703</v>
      </c>
      <c r="CI192" s="2">
        <v>1.5369045151744265</v>
      </c>
      <c r="CJ192" s="2">
        <v>1.2060629198937272</v>
      </c>
      <c r="CK192" s="2">
        <v>1.1280509505138472</v>
      </c>
      <c r="CL192" s="2">
        <v>1.0895252898307777</v>
      </c>
      <c r="CM192" s="2">
        <v>1.2537847993448725</v>
      </c>
      <c r="CN192" s="2">
        <v>1.0898286158944086</v>
      </c>
      <c r="CO192" s="2">
        <v>1.1837689039280845</v>
      </c>
      <c r="CP192" s="2">
        <v>1.0197021468321084</v>
      </c>
      <c r="CQ192" s="2">
        <v>0.980899523720283</v>
      </c>
      <c r="CR192" s="2">
        <v>0.97559214081706824</v>
      </c>
      <c r="CS192" s="2">
        <v>1.0431726588062478</v>
      </c>
      <c r="CT192" s="2">
        <v>1.1041738426821288</v>
      </c>
      <c r="CU192" s="2">
        <v>1.0777107256877652</v>
      </c>
      <c r="CV192" s="2">
        <v>1.0072721478146944</v>
      </c>
      <c r="CW192" s="2">
        <v>1.0035255977892792</v>
      </c>
      <c r="CX192" s="2">
        <v>1.0202831090867339</v>
      </c>
      <c r="CY192" s="2">
        <v>0.9774106122594528</v>
      </c>
      <c r="CZ192" s="2">
        <v>0.9527758613311732</v>
      </c>
      <c r="DA192" s="2">
        <v>0.9774106122594528</v>
      </c>
      <c r="DB192" s="2">
        <v>0.93537959198918752</v>
      </c>
      <c r="DC192" s="2">
        <v>0.92559600841063594</v>
      </c>
      <c r="DD192" s="2">
        <v>0.92500697957288969</v>
      </c>
      <c r="DE192" s="2">
        <v>0.9111605435110961</v>
      </c>
      <c r="DF192" s="2">
        <v>0.86684375579682693</v>
      </c>
      <c r="DG192" s="2">
        <v>0.88544175537159642</v>
      </c>
      <c r="DH192" s="2">
        <v>0.8842395532278744</v>
      </c>
    </row>
    <row r="193" spans="1:112" x14ac:dyDescent="0.2">
      <c r="A193" s="169" t="s">
        <v>259</v>
      </c>
      <c r="B193" s="3" t="s">
        <v>243</v>
      </c>
      <c r="C193" s="2">
        <v>68.082982000000001</v>
      </c>
      <c r="D193" s="2">
        <v>-32.805878</v>
      </c>
      <c r="E193" s="174">
        <v>245.88598999999999</v>
      </c>
      <c r="F193" s="2">
        <v>5.0841799999999996E-4</v>
      </c>
      <c r="G193" s="144"/>
      <c r="H193" s="144">
        <f t="shared" si="2"/>
        <v>8.8792928999999986E-3</v>
      </c>
      <c r="I193" s="174" t="s">
        <v>334</v>
      </c>
      <c r="J193" s="174" t="s">
        <v>272</v>
      </c>
      <c r="K193" s="190">
        <v>0.31409999999999999</v>
      </c>
      <c r="L193" s="235">
        <v>9.4229999999999994E-2</v>
      </c>
      <c r="M193" s="189">
        <v>2.9746987747063672E-3</v>
      </c>
      <c r="N193" s="17">
        <v>0.31366666666666659</v>
      </c>
      <c r="O193" s="7"/>
      <c r="P193" s="2">
        <v>0.31409999999999999</v>
      </c>
      <c r="Q193" s="2">
        <v>0.31409999999999999</v>
      </c>
      <c r="R193" s="2">
        <v>0.31409999999999999</v>
      </c>
      <c r="S193" s="2">
        <v>0.31409999999999999</v>
      </c>
      <c r="T193" s="2">
        <v>0.31409999999999999</v>
      </c>
      <c r="U193" s="2">
        <v>0.31409999999999999</v>
      </c>
      <c r="V193" s="2">
        <v>0.31409999999999999</v>
      </c>
      <c r="W193" s="2">
        <v>0.31409999999999999</v>
      </c>
      <c r="X193" s="2">
        <v>0.31409999999999999</v>
      </c>
      <c r="Y193" s="2">
        <v>0.31409999999999999</v>
      </c>
      <c r="Z193" s="2">
        <v>0.31409999999999999</v>
      </c>
      <c r="AA193" s="2">
        <v>0.31409999999999999</v>
      </c>
      <c r="AB193" s="2">
        <v>0.31409999999999999</v>
      </c>
      <c r="AC193" s="2">
        <v>0.31409999999999999</v>
      </c>
      <c r="AD193" s="2">
        <v>0.31409999999999999</v>
      </c>
      <c r="AE193" s="2">
        <v>0.31409999999999999</v>
      </c>
      <c r="AF193" s="2">
        <v>0.31409999999999999</v>
      </c>
      <c r="AG193" s="2">
        <v>0.31409999999999999</v>
      </c>
      <c r="AH193" s="2">
        <v>0.31409999999999999</v>
      </c>
      <c r="AI193" s="2">
        <v>0.31409999999999999</v>
      </c>
      <c r="AJ193" s="2">
        <v>0.31409999999999999</v>
      </c>
      <c r="AK193" s="2">
        <v>0.31409999999999999</v>
      </c>
      <c r="AL193" s="2">
        <v>0.31409999999999999</v>
      </c>
      <c r="AM193" s="2">
        <v>0.31409999999999999</v>
      </c>
      <c r="AN193" s="2">
        <v>0.31409999999999999</v>
      </c>
      <c r="AO193" s="2">
        <v>0.31409999999999999</v>
      </c>
      <c r="AP193" s="2">
        <v>0.31409999999999999</v>
      </c>
      <c r="AQ193" s="2">
        <v>0.31409999999999999</v>
      </c>
      <c r="AR193" s="2">
        <v>0.31409999999999999</v>
      </c>
      <c r="AS193" s="2">
        <v>0.31409999999999999</v>
      </c>
      <c r="AT193" s="2">
        <v>0.31409999999999999</v>
      </c>
      <c r="AU193" s="2">
        <v>0.31409999999999999</v>
      </c>
      <c r="AV193" s="2">
        <v>0.31409999999999999</v>
      </c>
      <c r="AW193" s="2">
        <v>0.31409999999999999</v>
      </c>
      <c r="AX193" s="2">
        <v>0.31409999999999999</v>
      </c>
      <c r="AY193" s="2">
        <v>0.31409999999999999</v>
      </c>
      <c r="AZ193" s="2">
        <v>0.31409999999999999</v>
      </c>
      <c r="BA193" s="2">
        <v>0.31409999999999999</v>
      </c>
      <c r="BB193" s="2">
        <v>0.31409999999999999</v>
      </c>
      <c r="BC193" s="2">
        <v>0.31409999999999999</v>
      </c>
      <c r="BD193" s="2">
        <v>0.31409999999999999</v>
      </c>
      <c r="BE193" s="2">
        <v>0.31409999999999999</v>
      </c>
      <c r="BF193" s="2">
        <v>0.31409999999999999</v>
      </c>
      <c r="BG193" s="2">
        <v>0.31409999999999999</v>
      </c>
      <c r="BH193" s="2">
        <v>0.31409999999999999</v>
      </c>
      <c r="BI193" s="2">
        <v>0.31409999999999999</v>
      </c>
      <c r="BJ193" s="2">
        <v>0.31409999999999999</v>
      </c>
      <c r="BN193" s="2">
        <v>9.5659197424052045E-2</v>
      </c>
      <c r="BO193" s="2">
        <v>9.5659197424052045E-2</v>
      </c>
      <c r="BP193" s="2">
        <v>9.5659197424052045E-2</v>
      </c>
      <c r="BQ193" s="2">
        <v>9.5659197424052045E-2</v>
      </c>
      <c r="BR193" s="2">
        <v>9.5659197424052045E-2</v>
      </c>
      <c r="BS193" s="2">
        <v>9.5659197424052045E-2</v>
      </c>
      <c r="BT193" s="2">
        <v>9.5659197424052045E-2</v>
      </c>
      <c r="BU193" s="2">
        <v>9.5659197424052045E-2</v>
      </c>
      <c r="BV193" s="2">
        <v>9.5659197424052045E-2</v>
      </c>
      <c r="BW193" s="2">
        <v>9.5659197424052045E-2</v>
      </c>
      <c r="BX193" s="2">
        <v>9.5659197424052045E-2</v>
      </c>
      <c r="BY193" s="2">
        <v>9.5659197424052045E-2</v>
      </c>
      <c r="BZ193" s="2">
        <v>9.5659197424052045E-2</v>
      </c>
      <c r="CA193" s="2">
        <v>9.5659197424052045E-2</v>
      </c>
      <c r="CB193" s="2">
        <v>9.5659197424052045E-2</v>
      </c>
      <c r="CC193" s="2">
        <v>9.5659197424052045E-2</v>
      </c>
      <c r="CD193" s="2">
        <v>9.5659197424052045E-2</v>
      </c>
      <c r="CE193" s="2">
        <v>9.5659197424052045E-2</v>
      </c>
      <c r="CF193" s="2">
        <v>9.5659197424052045E-2</v>
      </c>
      <c r="CG193" s="2">
        <v>9.5659197424052045E-2</v>
      </c>
      <c r="CH193" s="2">
        <v>9.5659197424052045E-2</v>
      </c>
      <c r="CI193" s="2">
        <v>9.5659197424052045E-2</v>
      </c>
      <c r="CJ193" s="2">
        <v>9.5659197424052045E-2</v>
      </c>
      <c r="CK193" s="2">
        <v>9.5659197424052045E-2</v>
      </c>
      <c r="CL193" s="2">
        <v>9.5659197424052045E-2</v>
      </c>
      <c r="CM193" s="2">
        <v>9.5659197424052045E-2</v>
      </c>
      <c r="CN193" s="2">
        <v>9.5659197424052045E-2</v>
      </c>
      <c r="CO193" s="2">
        <v>9.5659197424052045E-2</v>
      </c>
      <c r="CP193" s="2">
        <v>9.5659197424052045E-2</v>
      </c>
      <c r="CQ193" s="2">
        <v>9.5659197424052045E-2</v>
      </c>
      <c r="CR193" s="2">
        <v>9.5659197424052045E-2</v>
      </c>
      <c r="CS193" s="2">
        <v>9.5659197424052045E-2</v>
      </c>
      <c r="CT193" s="2">
        <v>9.5659197424052045E-2</v>
      </c>
      <c r="CU193" s="2">
        <v>9.5659197424052045E-2</v>
      </c>
      <c r="CV193" s="2">
        <v>9.5659197424052045E-2</v>
      </c>
      <c r="CW193" s="2">
        <v>9.5659197424052045E-2</v>
      </c>
      <c r="CX193" s="2">
        <v>9.5659197424052045E-2</v>
      </c>
      <c r="CY193" s="2">
        <v>9.5659197424052045E-2</v>
      </c>
      <c r="CZ193" s="2">
        <v>9.5659197424052045E-2</v>
      </c>
      <c r="DA193" s="2">
        <v>9.5659197424052045E-2</v>
      </c>
      <c r="DB193" s="2">
        <v>9.5659197424052045E-2</v>
      </c>
      <c r="DC193" s="2">
        <v>9.5659197424052045E-2</v>
      </c>
      <c r="DD193" s="2">
        <v>9.5659197424052045E-2</v>
      </c>
      <c r="DE193" s="2">
        <v>9.5659197424052045E-2</v>
      </c>
      <c r="DF193" s="2">
        <v>9.5659197424052045E-2</v>
      </c>
      <c r="DG193" s="2">
        <v>9.5659197424052045E-2</v>
      </c>
      <c r="DH193" s="2">
        <v>9.5659197424052045E-2</v>
      </c>
    </row>
    <row r="194" spans="1:112" x14ac:dyDescent="0.2">
      <c r="A194" s="169" t="s">
        <v>108</v>
      </c>
      <c r="B194" s="3" t="s">
        <v>243</v>
      </c>
      <c r="C194" s="2">
        <v>67.879047999999997</v>
      </c>
      <c r="D194" s="2">
        <v>-33.536031000000001</v>
      </c>
      <c r="E194" s="174">
        <v>954.21425999999997</v>
      </c>
      <c r="F194" s="2">
        <v>0.10553899999999999</v>
      </c>
      <c r="G194" s="144"/>
      <c r="H194" s="144">
        <f t="shared" si="2"/>
        <v>5.5785716099999993E-2</v>
      </c>
      <c r="I194" s="174" t="s">
        <v>334</v>
      </c>
      <c r="J194" s="174" t="s">
        <v>272</v>
      </c>
      <c r="K194" s="190">
        <v>0.7873</v>
      </c>
      <c r="L194" s="235">
        <v>0.23618999999999998</v>
      </c>
      <c r="M194" s="189">
        <v>8.1473692654923987E-3</v>
      </c>
      <c r="N194" s="17">
        <v>0.78700000000000003</v>
      </c>
      <c r="O194" s="7"/>
      <c r="P194" s="2">
        <v>0.7873</v>
      </c>
      <c r="Q194" s="2">
        <v>0.7873</v>
      </c>
      <c r="R194" s="2">
        <v>0.7873</v>
      </c>
      <c r="S194" s="2">
        <v>0.7873</v>
      </c>
      <c r="T194" s="2">
        <v>0.7873</v>
      </c>
      <c r="U194" s="2">
        <v>0.7873</v>
      </c>
      <c r="V194" s="2">
        <v>0.7873</v>
      </c>
      <c r="W194" s="2">
        <v>0.7873</v>
      </c>
      <c r="X194" s="2">
        <v>0.7873</v>
      </c>
      <c r="Y194" s="2">
        <v>0.7873</v>
      </c>
      <c r="Z194" s="2">
        <v>0.7873</v>
      </c>
      <c r="AA194" s="2">
        <v>0.7873</v>
      </c>
      <c r="AB194" s="2">
        <v>0.7873</v>
      </c>
      <c r="AC194" s="2">
        <v>0.7873</v>
      </c>
      <c r="AD194" s="2">
        <v>0.7873</v>
      </c>
      <c r="AE194" s="2">
        <v>0.73455090000000001</v>
      </c>
      <c r="AF194" s="2">
        <v>0.81643009999999994</v>
      </c>
      <c r="AG194" s="2">
        <v>0.73770010000000008</v>
      </c>
      <c r="AH194" s="2">
        <v>0.75108419999999998</v>
      </c>
      <c r="AI194" s="2">
        <v>0.70384619999999998</v>
      </c>
      <c r="AJ194" s="2">
        <v>0.99672179999999999</v>
      </c>
      <c r="AK194" s="2">
        <v>0.93924890000000005</v>
      </c>
      <c r="AL194" s="2">
        <v>0.88098869999999996</v>
      </c>
      <c r="AM194" s="2">
        <v>0.7912364999999999</v>
      </c>
      <c r="AN194" s="2">
        <v>0.9290139999999999</v>
      </c>
      <c r="AO194" s="2">
        <v>0.89122359999999989</v>
      </c>
      <c r="AP194" s="2">
        <v>0.8833506000000001</v>
      </c>
      <c r="AQ194" s="2">
        <v>0.90696959999999993</v>
      </c>
      <c r="AR194" s="2">
        <v>0.92665210000000009</v>
      </c>
      <c r="AS194" s="2">
        <v>0.87626490000000001</v>
      </c>
      <c r="AT194" s="2">
        <v>0.89122359999999989</v>
      </c>
      <c r="AU194" s="2">
        <v>0.90382039999999997</v>
      </c>
      <c r="AV194" s="2">
        <v>0.94318539999999995</v>
      </c>
      <c r="AW194" s="2">
        <v>0.91011879999999989</v>
      </c>
      <c r="AX194" s="2">
        <v>0.88413790000000003</v>
      </c>
      <c r="AY194" s="2">
        <v>0.89594739999999995</v>
      </c>
      <c r="AZ194" s="2">
        <v>0.87311569999999994</v>
      </c>
      <c r="BA194" s="2">
        <v>0.87547760000000008</v>
      </c>
      <c r="BB194" s="2">
        <v>0.84949669999999999</v>
      </c>
      <c r="BC194" s="2">
        <v>0.83375069999999996</v>
      </c>
      <c r="BD194" s="2">
        <v>0.82351580000000002</v>
      </c>
      <c r="BE194" s="2">
        <v>0.80934440000000007</v>
      </c>
      <c r="BF194" s="2">
        <v>0.81406820000000002</v>
      </c>
      <c r="BG194" s="2">
        <v>0.81091900000000006</v>
      </c>
      <c r="BH194" s="2">
        <v>0.8156428</v>
      </c>
      <c r="BI194" s="2">
        <v>0.82036660000000006</v>
      </c>
      <c r="BJ194" s="2">
        <v>0.78021430000000003</v>
      </c>
      <c r="BN194" s="2">
        <v>0.90753334666456231</v>
      </c>
      <c r="BO194" s="2">
        <v>0.8344617973781111</v>
      </c>
      <c r="BP194" s="2">
        <v>0.76470096970198043</v>
      </c>
      <c r="BQ194" s="2">
        <v>0.69906219849006623</v>
      </c>
      <c r="BR194" s="2">
        <v>0.6368210947853149</v>
      </c>
      <c r="BS194" s="2">
        <v>0.57804810684909946</v>
      </c>
      <c r="BT194" s="2">
        <v>0.52284059218439571</v>
      </c>
      <c r="BU194" s="2">
        <v>0.47133571371014915</v>
      </c>
      <c r="BV194" s="2">
        <v>0.42300726307792885</v>
      </c>
      <c r="BW194" s="2">
        <v>0.37891667447183014</v>
      </c>
      <c r="BX194" s="2">
        <v>0.33952699860389657</v>
      </c>
      <c r="BY194" s="2">
        <v>0.30552564255405507</v>
      </c>
      <c r="BZ194" s="2">
        <v>0.27888943810620709</v>
      </c>
      <c r="CA194" s="2">
        <v>0.26197684559831419</v>
      </c>
      <c r="CB194" s="2">
        <v>0.2559965884762086</v>
      </c>
      <c r="CC194" s="2">
        <v>0.25452677572762017</v>
      </c>
      <c r="CD194" s="2">
        <v>0.26024933463309763</v>
      </c>
      <c r="CE194" s="2">
        <v>0.24412993308693554</v>
      </c>
      <c r="CF194" s="2">
        <v>0.24575968936052997</v>
      </c>
      <c r="CG194" s="2">
        <v>0.22877083248798202</v>
      </c>
      <c r="CH194" s="2">
        <v>0.32534494361212074</v>
      </c>
      <c r="CI194" s="2">
        <v>0.30972844760281681</v>
      </c>
      <c r="CJ194" s="2">
        <v>0.29620888277046942</v>
      </c>
      <c r="CK194" s="2">
        <v>0.26114929232247042</v>
      </c>
      <c r="CL194" s="2">
        <v>0.30912464360076553</v>
      </c>
      <c r="CM194" s="2">
        <v>0.31092464672684994</v>
      </c>
      <c r="CN194" s="2">
        <v>0.32161076814794975</v>
      </c>
      <c r="CO194" s="2">
        <v>0.30572949621027756</v>
      </c>
      <c r="CP194" s="2">
        <v>0.29836608452318625</v>
      </c>
      <c r="CQ194" s="2">
        <v>0.28518390249440062</v>
      </c>
      <c r="CR194" s="2">
        <v>0.29096602706080527</v>
      </c>
      <c r="CS194" s="2">
        <v>0.29500202048623014</v>
      </c>
      <c r="CT194" s="2">
        <v>0.3072203342194848</v>
      </c>
      <c r="CU194" s="2">
        <v>0.29719781759974084</v>
      </c>
      <c r="CV194" s="2">
        <v>0.2911032125471183</v>
      </c>
      <c r="CW194" s="2">
        <v>0.29453012610184348</v>
      </c>
      <c r="CX194" s="2">
        <v>0.287909061867202</v>
      </c>
      <c r="CY194" s="2">
        <v>0.28935995139239273</v>
      </c>
      <c r="CZ194" s="2">
        <v>0.28030732708592421</v>
      </c>
      <c r="DA194" s="2">
        <v>0.27536804641334461</v>
      </c>
      <c r="DB194" s="2">
        <v>0.27050973002509249</v>
      </c>
      <c r="DC194" s="2">
        <v>0.26715559582462201</v>
      </c>
      <c r="DD194" s="2">
        <v>0.27007680068260131</v>
      </c>
      <c r="DE194" s="2">
        <v>0.26838382734856558</v>
      </c>
      <c r="DF194" s="2">
        <v>0.26897873550088203</v>
      </c>
      <c r="DG194" s="2">
        <v>0.27103155526384515</v>
      </c>
      <c r="DH194" s="2">
        <v>0.25913979960986916</v>
      </c>
    </row>
    <row r="195" spans="1:112" x14ac:dyDescent="0.2">
      <c r="A195" s="169" t="s">
        <v>81</v>
      </c>
      <c r="B195" s="3" t="s">
        <v>243</v>
      </c>
      <c r="C195" s="2">
        <v>67.697967000000006</v>
      </c>
      <c r="D195" s="2">
        <v>-34.015389999999996</v>
      </c>
      <c r="E195" s="174">
        <v>9109.8446999999996</v>
      </c>
      <c r="F195" s="2">
        <v>19.3733</v>
      </c>
      <c r="G195" s="144"/>
      <c r="H195" s="144">
        <f t="shared" si="2"/>
        <v>0.17196364922500001</v>
      </c>
      <c r="I195" s="174" t="s">
        <v>334</v>
      </c>
      <c r="J195" s="174" t="s">
        <v>275</v>
      </c>
      <c r="K195" s="190">
        <v>8.1531900000000004</v>
      </c>
      <c r="L195" s="235">
        <v>0.41468500000000003</v>
      </c>
      <c r="M195" s="189">
        <v>9.1276026403601454E-2</v>
      </c>
      <c r="N195" s="17">
        <v>9.6653333333333347</v>
      </c>
      <c r="O195" s="7"/>
      <c r="P195" s="2">
        <v>8.1776495699999998</v>
      </c>
      <c r="Q195" s="2">
        <v>8.1776495699999998</v>
      </c>
      <c r="R195" s="2">
        <v>8.1776495699999998</v>
      </c>
      <c r="S195" s="2">
        <v>8.1776495699999998</v>
      </c>
      <c r="T195" s="2">
        <v>8.1776495699999998</v>
      </c>
      <c r="U195" s="2">
        <v>8.1776495699999998</v>
      </c>
      <c r="V195" s="2">
        <v>8.1776495699999998</v>
      </c>
      <c r="W195" s="2">
        <v>8.1776495699999998</v>
      </c>
      <c r="X195" s="2">
        <v>8.1776495699999998</v>
      </c>
      <c r="Y195" s="2">
        <v>8.1776495699999998</v>
      </c>
      <c r="Z195" s="2">
        <v>8.1776495699999998</v>
      </c>
      <c r="AA195" s="2">
        <v>8.1776495699999998</v>
      </c>
      <c r="AB195" s="2">
        <v>8.16949638</v>
      </c>
      <c r="AC195" s="2">
        <v>8.16949638</v>
      </c>
      <c r="AD195" s="2">
        <v>8.1613431900000002</v>
      </c>
      <c r="AE195" s="2">
        <v>8.128730430000001</v>
      </c>
      <c r="AF195" s="2">
        <v>8.4626932455899997</v>
      </c>
      <c r="AG195" s="2">
        <v>8.4545482087800004</v>
      </c>
      <c r="AH195" s="2">
        <v>8.4786327320400012</v>
      </c>
      <c r="AI195" s="2">
        <v>8.0555718561300012</v>
      </c>
      <c r="AJ195" s="2">
        <v>10.25628905412</v>
      </c>
      <c r="AK195" s="2">
        <v>9.6310046066400012</v>
      </c>
      <c r="AL195" s="2">
        <v>9.0047906955000006</v>
      </c>
      <c r="AM195" s="2">
        <v>8.8100925182999994</v>
      </c>
      <c r="AN195" s="2">
        <v>9.5792481565199985</v>
      </c>
      <c r="AO195" s="2">
        <v>9.9987053224500002</v>
      </c>
      <c r="AP195" s="2">
        <v>10.646394736049999</v>
      </c>
      <c r="AQ195" s="2">
        <v>8.929112785920001</v>
      </c>
      <c r="AR195" s="2">
        <v>9.2526313651199992</v>
      </c>
      <c r="AS195" s="2">
        <v>9.1059473238299997</v>
      </c>
      <c r="AT195" s="2">
        <v>9.6859897200000002</v>
      </c>
      <c r="AU195" s="2">
        <v>10.4043672909</v>
      </c>
      <c r="AV195" s="2">
        <v>11.087319251250001</v>
      </c>
      <c r="AW195" s="2">
        <v>10.939167635760002</v>
      </c>
      <c r="AX195" s="2">
        <v>12.646902200400001</v>
      </c>
      <c r="AY195" s="2">
        <v>12.891612045060002</v>
      </c>
      <c r="AZ195" s="2">
        <v>13.167956266919999</v>
      </c>
      <c r="BA195" s="2">
        <v>12.902667770699999</v>
      </c>
      <c r="BB195" s="2">
        <v>12.889581900749999</v>
      </c>
      <c r="BC195" s="2">
        <v>13.202786694599999</v>
      </c>
      <c r="BD195" s="2">
        <v>12.732086729519999</v>
      </c>
      <c r="BE195" s="2">
        <v>11.90165986845</v>
      </c>
      <c r="BF195" s="2">
        <v>12.40657877196</v>
      </c>
      <c r="BG195" s="2">
        <v>12.08170676322</v>
      </c>
      <c r="BH195" s="2">
        <v>12.18937779036</v>
      </c>
      <c r="BI195" s="2">
        <v>12.589291759860002</v>
      </c>
      <c r="BJ195" s="2">
        <v>12.800182172400001</v>
      </c>
      <c r="BN195" s="2">
        <v>7.6690124786902123</v>
      </c>
      <c r="BO195" s="2">
        <v>6.9330260243610429</v>
      </c>
      <c r="BP195" s="2">
        <v>6.2379281722626772</v>
      </c>
      <c r="BQ195" s="2">
        <v>5.5673637893819601</v>
      </c>
      <c r="BR195" s="2">
        <v>4.937688256696922</v>
      </c>
      <c r="BS195" s="2">
        <v>4.3325465925297646</v>
      </c>
      <c r="BT195" s="2">
        <v>3.7601167553091344</v>
      </c>
      <c r="BU195" s="2">
        <v>3.2203993002017293</v>
      </c>
      <c r="BV195" s="2">
        <v>2.6970402703918137</v>
      </c>
      <c r="BW195" s="2">
        <v>2.2063967759528254</v>
      </c>
      <c r="BX195" s="2">
        <v>1.7484731287948283</v>
      </c>
      <c r="BY195" s="2">
        <v>1.315104292813736</v>
      </c>
      <c r="BZ195" s="2">
        <v>0.94626534340560475</v>
      </c>
      <c r="CA195" s="2">
        <v>0.75033937647268223</v>
      </c>
      <c r="CB195" s="2">
        <v>0.78220248299609008</v>
      </c>
      <c r="CC195" s="2">
        <v>0.86164560035775073</v>
      </c>
      <c r="CD195" s="2">
        <v>0.7886693147070305</v>
      </c>
      <c r="CE195" s="2">
        <v>0.82894049850109763</v>
      </c>
      <c r="CF195" s="2">
        <v>0.80537971986869461</v>
      </c>
      <c r="CG195" s="2">
        <v>0.79159964005763994</v>
      </c>
      <c r="CH195" s="2">
        <v>1.1141620763829989</v>
      </c>
      <c r="CI195" s="2">
        <v>1.1148234569044868</v>
      </c>
      <c r="CJ195" s="2">
        <v>0.9769387764527846</v>
      </c>
      <c r="CK195" s="2">
        <v>0.85354312035521973</v>
      </c>
      <c r="CL195" s="2">
        <v>0.94085573864499161</v>
      </c>
      <c r="CM195" s="2">
        <v>0.94556791855200761</v>
      </c>
      <c r="CN195" s="2">
        <v>0.98661709133577591</v>
      </c>
      <c r="CO195" s="2">
        <v>0.85837998456517806</v>
      </c>
      <c r="CP195" s="2">
        <v>0.8829229613493359</v>
      </c>
      <c r="CQ195" s="2">
        <v>0.91540766022046594</v>
      </c>
      <c r="CR195" s="2">
        <v>0.90414756210728597</v>
      </c>
      <c r="CS195" s="2">
        <v>1.029406056810412</v>
      </c>
      <c r="CT195" s="2">
        <v>1.0475427690398074</v>
      </c>
      <c r="CU195" s="2">
        <v>1.0797546701701086</v>
      </c>
      <c r="CV195" s="2">
        <v>1.2873758546672833</v>
      </c>
      <c r="CW195" s="2">
        <v>1.3152573945007355</v>
      </c>
      <c r="CX195" s="2">
        <v>1.3527488874470757</v>
      </c>
      <c r="CY195" s="2">
        <v>1.3392522201073436</v>
      </c>
      <c r="CZ195" s="2">
        <v>1.353945549921362</v>
      </c>
      <c r="DA195" s="2">
        <v>1.3859301126843497</v>
      </c>
      <c r="DB195" s="2">
        <v>1.3131568817624695</v>
      </c>
      <c r="DC195" s="2">
        <v>1.2221805602052123</v>
      </c>
      <c r="DD195" s="2">
        <v>1.2799036646617652</v>
      </c>
      <c r="DE195" s="2">
        <v>1.2467153424995896</v>
      </c>
      <c r="DF195" s="2">
        <v>1.2835209149339641</v>
      </c>
      <c r="DG195" s="2">
        <v>1.3286582247092795</v>
      </c>
      <c r="DH195" s="2">
        <v>1.3139205088838444</v>
      </c>
    </row>
    <row r="196" spans="1:112" x14ac:dyDescent="0.2">
      <c r="A196" s="169" t="s">
        <v>82</v>
      </c>
      <c r="B196" s="3" t="s">
        <v>243</v>
      </c>
      <c r="C196" s="2">
        <v>67.381083000000004</v>
      </c>
      <c r="D196" s="2">
        <v>-34.236995</v>
      </c>
      <c r="E196" s="174">
        <v>2997.5446000000002</v>
      </c>
      <c r="F196" s="2">
        <v>4.4379999999999997</v>
      </c>
      <c r="G196" s="144"/>
      <c r="H196" s="144">
        <f t="shared" ref="H196:H259" si="3">L196*L196</f>
        <v>0.10658396678399999</v>
      </c>
      <c r="I196" s="174" t="s">
        <v>334</v>
      </c>
      <c r="J196" s="174" t="s">
        <v>275</v>
      </c>
      <c r="K196" s="190">
        <v>4.3634000000000004</v>
      </c>
      <c r="L196" s="235">
        <v>0.32647199999999998</v>
      </c>
      <c r="M196" s="189">
        <v>3.7831321700981115E-2</v>
      </c>
      <c r="N196" s="17">
        <v>4.0056666666666665</v>
      </c>
      <c r="O196" s="7"/>
      <c r="P196" s="2">
        <v>4.2007149944000002</v>
      </c>
      <c r="Q196" s="2">
        <v>4.1967181200000008</v>
      </c>
      <c r="R196" s="2">
        <v>4.1967181200000008</v>
      </c>
      <c r="S196" s="2">
        <v>4.1967181200000008</v>
      </c>
      <c r="T196" s="2">
        <v>4.1967181200000008</v>
      </c>
      <c r="U196" s="2">
        <v>4.1967181200000008</v>
      </c>
      <c r="V196" s="2">
        <v>4.1967181200000008</v>
      </c>
      <c r="W196" s="2">
        <v>4.1967181200000008</v>
      </c>
      <c r="X196" s="2">
        <v>4.1927212456000005</v>
      </c>
      <c r="Y196" s="2">
        <v>4.1927212456000005</v>
      </c>
      <c r="Z196" s="2">
        <v>4.1927212456000005</v>
      </c>
      <c r="AA196" s="2">
        <v>4.1767337480000002</v>
      </c>
      <c r="AB196" s="2">
        <v>4.1447587528000005</v>
      </c>
      <c r="AC196" s="2">
        <v>4.0927993856000011</v>
      </c>
      <c r="AD196" s="2">
        <v>4.4157608000000002</v>
      </c>
      <c r="AE196" s="2">
        <v>4.5553896000000007</v>
      </c>
      <c r="AF196" s="2">
        <v>4.2377515336000009</v>
      </c>
      <c r="AG196" s="2">
        <v>4.1266855500000004</v>
      </c>
      <c r="AH196" s="2">
        <v>4.4624753604000009</v>
      </c>
      <c r="AI196" s="2">
        <v>4.7835954199999993</v>
      </c>
      <c r="AJ196" s="2">
        <v>5.0997150231999999</v>
      </c>
      <c r="AK196" s="2">
        <v>4.5850607199999995</v>
      </c>
      <c r="AL196" s="2">
        <v>4.0873625892000005</v>
      </c>
      <c r="AM196" s="2">
        <v>4.0448718000000001</v>
      </c>
      <c r="AN196" s="2">
        <v>4.1691763392000007</v>
      </c>
      <c r="AO196" s="2">
        <v>4.1434148256000007</v>
      </c>
      <c r="AP196" s="2">
        <v>4.409534228200001</v>
      </c>
      <c r="AQ196" s="2">
        <v>3.6018557979999999</v>
      </c>
      <c r="AR196" s="2">
        <v>4.0477778243999998</v>
      </c>
      <c r="AS196" s="2">
        <v>3.6546267576000004</v>
      </c>
      <c r="AT196" s="2">
        <v>3.9140919752000003</v>
      </c>
      <c r="AU196" s="2">
        <v>3.6558572364000006</v>
      </c>
      <c r="AV196" s="2">
        <v>4.0486417776000003</v>
      </c>
      <c r="AW196" s="2">
        <v>3.8668101728000002</v>
      </c>
      <c r="AX196" s="2">
        <v>3.7836786760000005</v>
      </c>
      <c r="AY196" s="2">
        <v>3.7356812759999998</v>
      </c>
      <c r="AZ196" s="2">
        <v>3.7695019894000006</v>
      </c>
      <c r="BA196" s="2">
        <v>3.9684119417999999</v>
      </c>
      <c r="BB196" s="2">
        <v>3.8476024860000004</v>
      </c>
      <c r="BC196" s="2">
        <v>4.0279854419999994</v>
      </c>
      <c r="BD196" s="2">
        <v>4.0526037448000007</v>
      </c>
      <c r="BE196" s="2">
        <v>4.1474466072</v>
      </c>
      <c r="BF196" s="2">
        <v>4.8718888190000005</v>
      </c>
      <c r="BG196" s="2">
        <v>4.9416552216000005</v>
      </c>
      <c r="BH196" s="2">
        <v>4.9428595200000007</v>
      </c>
      <c r="BI196" s="2">
        <v>6.7242175700000004</v>
      </c>
      <c r="BJ196" s="2">
        <v>5.0291501184000014</v>
      </c>
      <c r="BN196" s="2">
        <v>4.3859017044937625</v>
      </c>
      <c r="BO196" s="2">
        <v>3.9693886715080793</v>
      </c>
      <c r="BP196" s="2">
        <v>3.5799567737383708</v>
      </c>
      <c r="BQ196" s="2">
        <v>3.2088514714394689</v>
      </c>
      <c r="BR196" s="2">
        <v>2.8514913261451276</v>
      </c>
      <c r="BS196" s="2">
        <v>2.5170395625370321</v>
      </c>
      <c r="BT196" s="2">
        <v>2.19633334158851</v>
      </c>
      <c r="BU196" s="2">
        <v>1.8939545577940544</v>
      </c>
      <c r="BV196" s="2">
        <v>1.6037935676040405</v>
      </c>
      <c r="BW196" s="2">
        <v>1.3337481352901437</v>
      </c>
      <c r="BX196" s="2">
        <v>1.0820170393019812</v>
      </c>
      <c r="BY196" s="2">
        <v>0.84993029044037782</v>
      </c>
      <c r="BZ196" s="2">
        <v>0.65795378337312638</v>
      </c>
      <c r="CA196" s="2">
        <v>0.56485999351180161</v>
      </c>
      <c r="CB196" s="2">
        <v>0.59038177762435484</v>
      </c>
      <c r="CC196" s="2">
        <v>0.95976002240104585</v>
      </c>
      <c r="CD196" s="2">
        <v>0.62260875549570338</v>
      </c>
      <c r="CE196" s="2">
        <v>0.66556670462896972</v>
      </c>
      <c r="CF196" s="2">
        <v>0.69886644082941163</v>
      </c>
      <c r="CG196" s="2">
        <v>0.71793732802118271</v>
      </c>
      <c r="CH196" s="2">
        <v>0.78610240990891567</v>
      </c>
      <c r="CI196" s="2">
        <v>0.75413695907086709</v>
      </c>
      <c r="CJ196" s="2">
        <v>0.6877188745575501</v>
      </c>
      <c r="CK196" s="2">
        <v>0.6398528795387376</v>
      </c>
      <c r="CL196" s="2">
        <v>0.73372452630679319</v>
      </c>
      <c r="CM196" s="2">
        <v>1.1732293781588821</v>
      </c>
      <c r="CN196" s="2">
        <v>1.1501680625387631</v>
      </c>
      <c r="CO196" s="2">
        <v>1.0264507948028061</v>
      </c>
      <c r="CP196" s="2">
        <v>1.1139996047587388</v>
      </c>
      <c r="CQ196" s="2">
        <v>0.50013533403311505</v>
      </c>
      <c r="CR196" s="2">
        <v>0.62981075412555798</v>
      </c>
      <c r="CS196" s="2">
        <v>0.51083452713415811</v>
      </c>
      <c r="CT196" s="2">
        <v>0.62952743725991811</v>
      </c>
      <c r="CU196" s="2">
        <v>0.60378807367554077</v>
      </c>
      <c r="CV196" s="2">
        <v>0.57605875937596762</v>
      </c>
      <c r="CW196" s="2">
        <v>0.58058714303892134</v>
      </c>
      <c r="CX196" s="2">
        <v>0.59764274383618265</v>
      </c>
      <c r="CY196" s="2">
        <v>0.61056944883997244</v>
      </c>
      <c r="CZ196" s="2">
        <v>0.6177229907160946</v>
      </c>
      <c r="DA196" s="2">
        <v>0.63179895320228863</v>
      </c>
      <c r="DB196" s="2">
        <v>0.64254929524939464</v>
      </c>
      <c r="DC196" s="2">
        <v>0.63784201874811997</v>
      </c>
      <c r="DD196" s="2">
        <v>0.72103608031982103</v>
      </c>
      <c r="DE196" s="2">
        <v>0.73635494025250903</v>
      </c>
      <c r="DF196" s="2">
        <v>0.68789335937577589</v>
      </c>
      <c r="DG196" s="2">
        <v>0.97830995508885565</v>
      </c>
      <c r="DH196" s="2">
        <v>0.70659398402331242</v>
      </c>
    </row>
    <row r="197" spans="1:112" s="39" customFormat="1" x14ac:dyDescent="0.2">
      <c r="A197" s="169" t="s">
        <v>83</v>
      </c>
      <c r="B197" s="54" t="s">
        <v>243</v>
      </c>
      <c r="C197" s="2">
        <v>67.146733999999995</v>
      </c>
      <c r="D197" s="2">
        <v>-34.059497999999998</v>
      </c>
      <c r="E197" s="174">
        <v>1532.6369999999999</v>
      </c>
      <c r="F197" s="2">
        <v>0.71076099999999998</v>
      </c>
      <c r="G197" s="144"/>
      <c r="H197" s="144">
        <f t="shared" si="3"/>
        <v>0.47609999999999991</v>
      </c>
      <c r="I197" s="174" t="s">
        <v>334</v>
      </c>
      <c r="J197" s="174" t="s">
        <v>272</v>
      </c>
      <c r="K197" s="190">
        <v>2.2999999999999998</v>
      </c>
      <c r="L197" s="235">
        <v>0.69</v>
      </c>
      <c r="M197" s="189">
        <v>2.2592186190694342E-2</v>
      </c>
      <c r="N197" s="145">
        <v>2.295666666666667</v>
      </c>
      <c r="O197" s="146"/>
      <c r="P197" s="2">
        <v>2.2999999999999998</v>
      </c>
      <c r="Q197" s="2">
        <v>2.2999999999999998</v>
      </c>
      <c r="R197" s="2">
        <v>2.2999999999999998</v>
      </c>
      <c r="S197" s="2">
        <v>2.2999999999999998</v>
      </c>
      <c r="T197" s="2">
        <v>2.2999999999999998</v>
      </c>
      <c r="U197" s="2">
        <v>2.2999999999999998</v>
      </c>
      <c r="V197" s="2">
        <v>2.2999999999999998</v>
      </c>
      <c r="W197" s="2">
        <v>2.2999999999999998</v>
      </c>
      <c r="X197" s="2">
        <v>2.2999999999999998</v>
      </c>
      <c r="Y197" s="2">
        <v>2.2999999999999998</v>
      </c>
      <c r="Z197" s="2">
        <v>2.2999999999999998</v>
      </c>
      <c r="AA197" s="2">
        <v>2.2999999999999998</v>
      </c>
      <c r="AB197" s="2">
        <v>2.2999999999999998</v>
      </c>
      <c r="AC197" s="2">
        <v>2.2999999999999998</v>
      </c>
      <c r="AD197" s="2">
        <v>2.4402999999999997</v>
      </c>
      <c r="AE197" s="2">
        <v>2.5806</v>
      </c>
      <c r="AF197" s="2">
        <v>2.7208999999999999</v>
      </c>
      <c r="AG197" s="2">
        <v>2.9853999999999998</v>
      </c>
      <c r="AH197" s="2">
        <v>3.3027999999999995</v>
      </c>
      <c r="AI197" s="2">
        <v>3.6202000000000001</v>
      </c>
      <c r="AJ197" s="2">
        <v>3.9375999999999998</v>
      </c>
      <c r="AK197" s="2">
        <v>3.8409999999999997</v>
      </c>
      <c r="AL197" s="2">
        <v>3.7443999999999993</v>
      </c>
      <c r="AM197" s="2">
        <v>3.6477999999999997</v>
      </c>
      <c r="AN197" s="2">
        <v>3.5511999999999997</v>
      </c>
      <c r="AO197" s="2">
        <v>3.3188999999999997</v>
      </c>
      <c r="AP197" s="2">
        <v>3.0865999999999998</v>
      </c>
      <c r="AQ197" s="2">
        <v>2.8542999999999998</v>
      </c>
      <c r="AR197" s="2">
        <v>3.1440999999999999</v>
      </c>
      <c r="AS197" s="2">
        <v>2.944</v>
      </c>
      <c r="AT197" s="2">
        <v>3.1417999999999999</v>
      </c>
      <c r="AU197" s="2">
        <v>3.2521999999999998</v>
      </c>
      <c r="AV197" s="2">
        <v>3.2728999999999999</v>
      </c>
      <c r="AW197" s="2">
        <v>3.4752999999999994</v>
      </c>
      <c r="AX197" s="2">
        <v>3.7880999999999996</v>
      </c>
      <c r="AY197" s="2">
        <v>3.5350999999999995</v>
      </c>
      <c r="AZ197" s="2">
        <v>3.5235999999999996</v>
      </c>
      <c r="BA197" s="2">
        <v>3.4545999999999997</v>
      </c>
      <c r="BB197" s="2">
        <v>3.7673999999999994</v>
      </c>
      <c r="BC197" s="2">
        <v>4.0134999999999996</v>
      </c>
      <c r="BD197" s="2">
        <v>4.0019999999999998</v>
      </c>
      <c r="BE197" s="2">
        <v>3.7098999999999998</v>
      </c>
      <c r="BF197" s="2">
        <v>3.6408999999999998</v>
      </c>
      <c r="BG197" s="2">
        <v>3.5948999999999995</v>
      </c>
      <c r="BH197" s="2">
        <v>3.4729999999999999</v>
      </c>
      <c r="BI197" s="2">
        <v>3.9996999999999998</v>
      </c>
      <c r="BJ197" s="2">
        <v>3.8225999999999996</v>
      </c>
      <c r="BL197" s="59"/>
      <c r="BN197" s="2">
        <v>2.4464065019362424</v>
      </c>
      <c r="BO197" s="2">
        <v>2.2448474949688575</v>
      </c>
      <c r="BP197" s="2">
        <v>2.0553050809444264</v>
      </c>
      <c r="BQ197" s="2">
        <v>1.8734118239853594</v>
      </c>
      <c r="BR197" s="2">
        <v>1.7038498082114322</v>
      </c>
      <c r="BS197" s="2">
        <v>1.5446246517547109</v>
      </c>
      <c r="BT197" s="2">
        <v>1.3939259190667843</v>
      </c>
      <c r="BU197" s="2">
        <v>1.2566356011301869</v>
      </c>
      <c r="BV197" s="2">
        <v>1.1312790039377698</v>
      </c>
      <c r="BW197" s="2">
        <v>1.0188971102093178</v>
      </c>
      <c r="BX197" s="2">
        <v>0.92457897462422189</v>
      </c>
      <c r="BY197" s="2">
        <v>0.85228093108121628</v>
      </c>
      <c r="BZ197" s="2">
        <v>0.8063833140965615</v>
      </c>
      <c r="CA197" s="2">
        <v>0.79112151972604905</v>
      </c>
      <c r="CB197" s="2">
        <v>0.83460826888796547</v>
      </c>
      <c r="CC197" s="2">
        <v>0.87435198029109751</v>
      </c>
      <c r="CD197" s="2">
        <v>0.88453237799517159</v>
      </c>
      <c r="CE197" s="2">
        <v>0.94865187384277383</v>
      </c>
      <c r="CF197" s="2">
        <v>1.0479414407036507</v>
      </c>
      <c r="CG197" s="2">
        <v>1.1438044506541563</v>
      </c>
      <c r="CH197" s="2">
        <v>2.3113215078140037</v>
      </c>
      <c r="CI197" s="2">
        <v>2.2930849662630459</v>
      </c>
      <c r="CJ197" s="2">
        <v>2.2749717345597378</v>
      </c>
      <c r="CK197" s="2">
        <v>2.2526349864669388</v>
      </c>
      <c r="CL197" s="2">
        <v>2.4078741399737438</v>
      </c>
      <c r="CM197" s="2">
        <v>2.3611391298452089</v>
      </c>
      <c r="CN197" s="2">
        <v>2.3150176207173434</v>
      </c>
      <c r="CO197" s="2">
        <v>1.42950695686263</v>
      </c>
      <c r="CP197" s="2">
        <v>1.8073739675321696</v>
      </c>
      <c r="CQ197" s="2">
        <v>1.7520377451401097</v>
      </c>
      <c r="CR197" s="2">
        <v>1.0392569795606148</v>
      </c>
      <c r="CS197" s="2">
        <v>1.0909010335700509</v>
      </c>
      <c r="CT197" s="2">
        <v>1.1182214039499814</v>
      </c>
      <c r="CU197" s="2">
        <v>1.2144491943609834</v>
      </c>
      <c r="CV197" s="2">
        <v>1.3455920070219867</v>
      </c>
      <c r="CW197" s="2">
        <v>1.2645269463597009</v>
      </c>
      <c r="CX197" s="2">
        <v>1.3266134832729874</v>
      </c>
      <c r="CY197" s="2">
        <v>1.3220714352301601</v>
      </c>
      <c r="CZ197" s="2">
        <v>1.4425543196323938</v>
      </c>
      <c r="DA197" s="2">
        <v>1.5718398452816449</v>
      </c>
      <c r="DB197" s="2">
        <v>1.5496894778631674</v>
      </c>
      <c r="DC197" s="2">
        <v>1.4397441613645752</v>
      </c>
      <c r="DD197" s="2">
        <v>1.399478577954846</v>
      </c>
      <c r="DE197" s="2">
        <v>1.3738685424340358</v>
      </c>
      <c r="DF197" s="2">
        <v>1.3285568745231535</v>
      </c>
      <c r="DG197" s="2">
        <v>1.5219256239223133</v>
      </c>
      <c r="DH197" s="2">
        <v>1.4434389149324423</v>
      </c>
    </row>
    <row r="198" spans="1:112" x14ac:dyDescent="0.2">
      <c r="A198" s="169" t="s">
        <v>107</v>
      </c>
      <c r="B198" s="3" t="s">
        <v>243</v>
      </c>
      <c r="C198" s="2">
        <v>66.862063000000006</v>
      </c>
      <c r="D198" s="2">
        <v>-34.172415000000001</v>
      </c>
      <c r="E198" s="174">
        <v>183.82426000000001</v>
      </c>
      <c r="F198" s="2">
        <v>3.7967099999999999E-4</v>
      </c>
      <c r="G198" s="144"/>
      <c r="H198" s="144">
        <f t="shared" si="3"/>
        <v>5.153804100000001E-3</v>
      </c>
      <c r="I198" s="174" t="s">
        <v>334</v>
      </c>
      <c r="J198" s="174" t="s">
        <v>272</v>
      </c>
      <c r="K198" s="190">
        <v>0.23930000000000001</v>
      </c>
      <c r="L198" s="235">
        <v>7.1790000000000007E-2</v>
      </c>
      <c r="M198" s="189">
        <v>2.3951830003063478E-3</v>
      </c>
      <c r="N198" s="17">
        <v>0.23933333333333331</v>
      </c>
      <c r="O198" s="7"/>
      <c r="P198" s="2">
        <v>0.23930000000000001</v>
      </c>
      <c r="Q198" s="2">
        <v>0.23930000000000001</v>
      </c>
      <c r="R198" s="2">
        <v>0.23930000000000001</v>
      </c>
      <c r="S198" s="2">
        <v>0.23930000000000001</v>
      </c>
      <c r="T198" s="2">
        <v>0.23930000000000001</v>
      </c>
      <c r="U198" s="2">
        <v>0.23930000000000001</v>
      </c>
      <c r="V198" s="2">
        <v>0.23930000000000001</v>
      </c>
      <c r="W198" s="2">
        <v>0.23930000000000001</v>
      </c>
      <c r="X198" s="2">
        <v>0.23930000000000001</v>
      </c>
      <c r="Y198" s="2">
        <v>0.23930000000000001</v>
      </c>
      <c r="Z198" s="2">
        <v>0.23930000000000001</v>
      </c>
      <c r="AA198" s="2">
        <v>0.23930000000000001</v>
      </c>
      <c r="AB198" s="2">
        <v>0.23930000000000001</v>
      </c>
      <c r="AC198" s="2">
        <v>0.23930000000000001</v>
      </c>
      <c r="AD198" s="2">
        <v>0.23930000000000001</v>
      </c>
      <c r="AE198" s="2">
        <v>0.23930000000000001</v>
      </c>
      <c r="AF198" s="2">
        <v>0.23930000000000001</v>
      </c>
      <c r="AG198" s="2">
        <v>0.23930000000000001</v>
      </c>
      <c r="AH198" s="2">
        <v>0.23930000000000001</v>
      </c>
      <c r="AI198" s="2">
        <v>0.23930000000000001</v>
      </c>
      <c r="AJ198" s="2">
        <v>0.23930000000000001</v>
      </c>
      <c r="AK198" s="2">
        <v>0.23930000000000001</v>
      </c>
      <c r="AL198" s="2">
        <v>0.23930000000000001</v>
      </c>
      <c r="AM198" s="2">
        <v>0.23930000000000001</v>
      </c>
      <c r="AN198" s="2">
        <v>0.23930000000000001</v>
      </c>
      <c r="AO198" s="2">
        <v>0.23930000000000001</v>
      </c>
      <c r="AP198" s="2">
        <v>0.23930000000000001</v>
      </c>
      <c r="AQ198" s="2">
        <v>0.23930000000000001</v>
      </c>
      <c r="AR198" s="2">
        <v>0.23930000000000001</v>
      </c>
      <c r="AS198" s="2">
        <v>0.23930000000000001</v>
      </c>
      <c r="AT198" s="2">
        <v>0.23930000000000001</v>
      </c>
      <c r="AU198" s="2">
        <v>0.23930000000000001</v>
      </c>
      <c r="AV198" s="2">
        <v>0.23930000000000001</v>
      </c>
      <c r="AW198" s="2">
        <v>0.23930000000000001</v>
      </c>
      <c r="AX198" s="2">
        <v>0.23930000000000001</v>
      </c>
      <c r="AY198" s="2">
        <v>0.23930000000000001</v>
      </c>
      <c r="AZ198" s="2">
        <v>0.23930000000000001</v>
      </c>
      <c r="BA198" s="2">
        <v>0.23930000000000001</v>
      </c>
      <c r="BB198" s="2">
        <v>0.23930000000000001</v>
      </c>
      <c r="BC198" s="2">
        <v>0.23930000000000001</v>
      </c>
      <c r="BD198" s="2">
        <v>0.23930000000000001</v>
      </c>
      <c r="BE198" s="2">
        <v>0.23930000000000001</v>
      </c>
      <c r="BF198" s="2">
        <v>0.23930000000000001</v>
      </c>
      <c r="BG198" s="2">
        <v>0.23930000000000001</v>
      </c>
      <c r="BH198" s="2">
        <v>0.23930000000000001</v>
      </c>
      <c r="BI198" s="2">
        <v>0.23930000000000001</v>
      </c>
      <c r="BJ198" s="2">
        <v>0.23930000000000001</v>
      </c>
      <c r="BN198" s="2">
        <v>7.2649275138280428E-2</v>
      </c>
      <c r="BO198" s="2">
        <v>7.2649275138280428E-2</v>
      </c>
      <c r="BP198" s="2">
        <v>7.2649275138280428E-2</v>
      </c>
      <c r="BQ198" s="2">
        <v>7.2649275138280428E-2</v>
      </c>
      <c r="BR198" s="2">
        <v>7.2649275138280428E-2</v>
      </c>
      <c r="BS198" s="2">
        <v>7.2649275138280428E-2</v>
      </c>
      <c r="BT198" s="2">
        <v>7.2649275138280428E-2</v>
      </c>
      <c r="BU198" s="2">
        <v>7.2649275138280428E-2</v>
      </c>
      <c r="BV198" s="2">
        <v>7.2649275138280428E-2</v>
      </c>
      <c r="BW198" s="2">
        <v>7.2649275138280428E-2</v>
      </c>
      <c r="BX198" s="2">
        <v>7.2649275138280428E-2</v>
      </c>
      <c r="BY198" s="2">
        <v>7.2649275138280428E-2</v>
      </c>
      <c r="BZ198" s="2">
        <v>7.2649275138280428E-2</v>
      </c>
      <c r="CA198" s="2">
        <v>7.2649275138280428E-2</v>
      </c>
      <c r="CB198" s="2">
        <v>7.2649275138280428E-2</v>
      </c>
      <c r="CC198" s="2">
        <v>7.2649275138280428E-2</v>
      </c>
      <c r="CD198" s="2">
        <v>7.2649275138280428E-2</v>
      </c>
      <c r="CE198" s="2">
        <v>7.2649275138280428E-2</v>
      </c>
      <c r="CF198" s="2">
        <v>7.2649275138280428E-2</v>
      </c>
      <c r="CG198" s="2">
        <v>7.2649275138280428E-2</v>
      </c>
      <c r="CH198" s="2">
        <v>7.2649275138280428E-2</v>
      </c>
      <c r="CI198" s="2">
        <v>7.2649275138280428E-2</v>
      </c>
      <c r="CJ198" s="2">
        <v>7.2649275138280428E-2</v>
      </c>
      <c r="CK198" s="2">
        <v>7.2649275138280428E-2</v>
      </c>
      <c r="CL198" s="2">
        <v>7.2649275138280428E-2</v>
      </c>
      <c r="CM198" s="2">
        <v>7.2649275138280428E-2</v>
      </c>
      <c r="CN198" s="2">
        <v>7.2649275138280428E-2</v>
      </c>
      <c r="CO198" s="2">
        <v>7.2649275138280428E-2</v>
      </c>
      <c r="CP198" s="2">
        <v>7.2649275138280428E-2</v>
      </c>
      <c r="CQ198" s="2">
        <v>7.2649275138280428E-2</v>
      </c>
      <c r="CR198" s="2">
        <v>7.2649275138280428E-2</v>
      </c>
      <c r="CS198" s="2">
        <v>7.2649275138280428E-2</v>
      </c>
      <c r="CT198" s="2">
        <v>7.2649275138280428E-2</v>
      </c>
      <c r="CU198" s="2">
        <v>7.2649275138280428E-2</v>
      </c>
      <c r="CV198" s="2">
        <v>7.2649275138280428E-2</v>
      </c>
      <c r="CW198" s="2">
        <v>7.2649275138280428E-2</v>
      </c>
      <c r="CX198" s="2">
        <v>7.2649275138280428E-2</v>
      </c>
      <c r="CY198" s="2">
        <v>7.2649275138280428E-2</v>
      </c>
      <c r="CZ198" s="2">
        <v>7.2649275138280428E-2</v>
      </c>
      <c r="DA198" s="2">
        <v>7.2649275138280428E-2</v>
      </c>
      <c r="DB198" s="2">
        <v>7.2649275138280428E-2</v>
      </c>
      <c r="DC198" s="2">
        <v>7.2649275138280428E-2</v>
      </c>
      <c r="DD198" s="2">
        <v>7.2649275138280428E-2</v>
      </c>
      <c r="DE198" s="2">
        <v>7.2649275138280428E-2</v>
      </c>
      <c r="DF198" s="2">
        <v>7.2649275138280428E-2</v>
      </c>
      <c r="DG198" s="2">
        <v>7.2649275138280428E-2</v>
      </c>
      <c r="DH198" s="2">
        <v>7.2649275138280428E-2</v>
      </c>
    </row>
    <row r="199" spans="1:112" x14ac:dyDescent="0.2">
      <c r="A199" s="169" t="s">
        <v>106</v>
      </c>
      <c r="B199" s="3" t="s">
        <v>243</v>
      </c>
      <c r="C199" s="2">
        <v>66.861547000000002</v>
      </c>
      <c r="D199" s="2">
        <v>-34.571097000000002</v>
      </c>
      <c r="E199" s="174">
        <v>1039.7166999999999</v>
      </c>
      <c r="F199" s="2">
        <v>0.201623</v>
      </c>
      <c r="G199" s="144"/>
      <c r="H199" s="144">
        <f t="shared" si="3"/>
        <v>8.3844993599999987E-2</v>
      </c>
      <c r="I199" s="174" t="s">
        <v>334</v>
      </c>
      <c r="J199" s="174" t="s">
        <v>272</v>
      </c>
      <c r="K199" s="190">
        <v>0.96519999999999995</v>
      </c>
      <c r="L199" s="235">
        <v>0.28955999999999998</v>
      </c>
      <c r="M199" s="189">
        <v>1.0451398200210417E-2</v>
      </c>
      <c r="N199" s="17">
        <v>0.9656666666666669</v>
      </c>
      <c r="O199" s="7"/>
      <c r="P199" s="2">
        <v>0.96519999999999995</v>
      </c>
      <c r="Q199" s="2">
        <v>0.96519999999999995</v>
      </c>
      <c r="R199" s="2">
        <v>0.96519999999999995</v>
      </c>
      <c r="S199" s="2">
        <v>0.96519999999999995</v>
      </c>
      <c r="T199" s="2">
        <v>0.96519999999999995</v>
      </c>
      <c r="U199" s="2">
        <v>0.96519999999999995</v>
      </c>
      <c r="V199" s="2">
        <v>0.96519999999999995</v>
      </c>
      <c r="W199" s="2">
        <v>0.96519999999999995</v>
      </c>
      <c r="X199" s="2">
        <v>0.96519999999999995</v>
      </c>
      <c r="Y199" s="2">
        <v>0.96519999999999995</v>
      </c>
      <c r="Z199" s="2">
        <v>0.96519999999999995</v>
      </c>
      <c r="AA199" s="2">
        <v>0.96519999999999995</v>
      </c>
      <c r="AB199" s="2">
        <v>0.96519999999999995</v>
      </c>
      <c r="AC199" s="2">
        <v>0.96519999999999995</v>
      </c>
      <c r="AD199" s="2">
        <v>0.96519999999999995</v>
      </c>
      <c r="AE199" s="2">
        <v>1.0675112</v>
      </c>
      <c r="AF199" s="2">
        <v>1.1698223999999999</v>
      </c>
      <c r="AG199" s="2">
        <v>1.0675112</v>
      </c>
      <c r="AH199" s="2">
        <v>1.1080495999999997</v>
      </c>
      <c r="AI199" s="2">
        <v>1.1659615999999999</v>
      </c>
      <c r="AJ199" s="2">
        <v>1.2229083999999999</v>
      </c>
      <c r="AK199" s="2">
        <v>1.1592051999999999</v>
      </c>
      <c r="AL199" s="2">
        <v>1.0945367999999998</v>
      </c>
      <c r="AM199" s="2">
        <v>1.1601703999999999</v>
      </c>
      <c r="AN199" s="2">
        <v>1.2258039999999999</v>
      </c>
      <c r="AO199" s="2">
        <v>1.1263884</v>
      </c>
      <c r="AP199" s="2">
        <v>1.1312144</v>
      </c>
      <c r="AQ199" s="2">
        <v>1.1360404</v>
      </c>
      <c r="AR199" s="2">
        <v>1.1408663999999999</v>
      </c>
      <c r="AS199" s="2">
        <v>1.0636504</v>
      </c>
      <c r="AT199" s="2">
        <v>1.1157712</v>
      </c>
      <c r="AU199" s="2">
        <v>1.2566903999999999</v>
      </c>
      <c r="AV199" s="2">
        <v>1.3329411999999998</v>
      </c>
      <c r="AW199" s="2">
        <v>1.3493495999999998</v>
      </c>
      <c r="AX199" s="2">
        <v>1.3059155999999998</v>
      </c>
      <c r="AY199" s="2">
        <v>1.3454887999999998</v>
      </c>
      <c r="AZ199" s="2">
        <v>1.4217396</v>
      </c>
      <c r="BA199" s="2">
        <v>1.4294612</v>
      </c>
      <c r="BB199" s="2">
        <v>1.4120876</v>
      </c>
      <c r="BC199" s="2">
        <v>1.438148</v>
      </c>
      <c r="BD199" s="2">
        <v>1.3493495999999998</v>
      </c>
      <c r="BE199" s="2">
        <v>1.2904723999999999</v>
      </c>
      <c r="BF199" s="2">
        <v>1.4304264</v>
      </c>
      <c r="BG199" s="2">
        <v>1.3416279999999998</v>
      </c>
      <c r="BH199" s="2">
        <v>1.2972288000000001</v>
      </c>
      <c r="BI199" s="2">
        <v>1.3551407999999998</v>
      </c>
      <c r="BJ199" s="2">
        <v>1.3165328000000001</v>
      </c>
      <c r="BN199" s="2">
        <v>1.1134139295353811</v>
      </c>
      <c r="BO199" s="2">
        <v>1.0247827379531862</v>
      </c>
      <c r="BP199" s="2">
        <v>0.93925548978446893</v>
      </c>
      <c r="BQ199" s="2">
        <v>0.85878080100001974</v>
      </c>
      <c r="BR199" s="2">
        <v>0.78247018563097614</v>
      </c>
      <c r="BS199" s="2">
        <v>0.71134148898490701</v>
      </c>
      <c r="BT199" s="2">
        <v>0.64363905198372884</v>
      </c>
      <c r="BU199" s="2">
        <v>0.58046759253447544</v>
      </c>
      <c r="BV199" s="2">
        <v>0.52117681790568937</v>
      </c>
      <c r="BW199" s="2">
        <v>0.46791708723868819</v>
      </c>
      <c r="BX199" s="2">
        <v>0.41948344375321084</v>
      </c>
      <c r="BY199" s="2">
        <v>0.37831362187119344</v>
      </c>
      <c r="BZ199" s="2">
        <v>0.34649613262454493</v>
      </c>
      <c r="CA199" s="2">
        <v>0.32605415672530869</v>
      </c>
      <c r="CB199" s="2">
        <v>0.31910596951767856</v>
      </c>
      <c r="CC199" s="2">
        <v>0.35073447020385962</v>
      </c>
      <c r="CD199" s="2">
        <v>0.37160811108667224</v>
      </c>
      <c r="CE199" s="2">
        <v>0.3502882319596099</v>
      </c>
      <c r="CF199" s="2">
        <v>0.39119510383829792</v>
      </c>
      <c r="CG199" s="2">
        <v>0.40839366000652882</v>
      </c>
      <c r="CH199" s="2">
        <v>0.47526579472051439</v>
      </c>
      <c r="CI199" s="2">
        <v>0.45972171487766145</v>
      </c>
      <c r="CJ199" s="2">
        <v>0.43657359354768555</v>
      </c>
      <c r="CK199" s="2">
        <v>0.45476545027204052</v>
      </c>
      <c r="CL199" s="2">
        <v>0.51327431592334527</v>
      </c>
      <c r="CM199" s="2">
        <v>0.37987913262486372</v>
      </c>
      <c r="CN199" s="2">
        <v>0.38282802177293374</v>
      </c>
      <c r="CO199" s="2">
        <v>0.38367721208257977</v>
      </c>
      <c r="CP199" s="2">
        <v>0.7651444792447103</v>
      </c>
      <c r="CQ199" s="2">
        <v>0.51096041371408096</v>
      </c>
      <c r="CR199" s="2">
        <v>0.36192662463871084</v>
      </c>
      <c r="CS199" s="2">
        <v>0.45704869411588667</v>
      </c>
      <c r="CT199" s="2">
        <v>0.44470762721734758</v>
      </c>
      <c r="CU199" s="2">
        <v>0.55012133621660375</v>
      </c>
      <c r="CV199" s="2">
        <v>0.58675037165002719</v>
      </c>
      <c r="CW199" s="2">
        <v>0.64384679841835701</v>
      </c>
      <c r="CX199" s="2">
        <v>0.48139416927910605</v>
      </c>
      <c r="CY199" s="2">
        <v>0.4740475443080483</v>
      </c>
      <c r="CZ199" s="2">
        <v>0.7385869815520566</v>
      </c>
      <c r="DA199" s="2">
        <v>0.49478831488820507</v>
      </c>
      <c r="DB199" s="2">
        <v>0.44943917032377156</v>
      </c>
      <c r="DC199" s="2">
        <v>0.43000785176211065</v>
      </c>
      <c r="DD199" s="2">
        <v>0.47625358881247826</v>
      </c>
      <c r="DE199" s="2">
        <v>0.44338460618107117</v>
      </c>
      <c r="DF199" s="2">
        <v>0.42284839849900624</v>
      </c>
      <c r="DG199" s="2">
        <v>0.44156755183496088</v>
      </c>
      <c r="DH199" s="2">
        <v>0.43753387679655797</v>
      </c>
    </row>
    <row r="200" spans="1:112" x14ac:dyDescent="0.2">
      <c r="A200" s="169" t="s">
        <v>84</v>
      </c>
      <c r="B200" s="3" t="s">
        <v>243</v>
      </c>
      <c r="C200" s="2">
        <v>66.742705999999998</v>
      </c>
      <c r="D200" s="2">
        <v>-35.147967000000001</v>
      </c>
      <c r="E200" s="174">
        <v>3800.7527</v>
      </c>
      <c r="F200" s="2">
        <v>3.5191599999999998</v>
      </c>
      <c r="G200" s="144"/>
      <c r="H200" s="144">
        <f t="shared" si="3"/>
        <v>0.131535331684</v>
      </c>
      <c r="I200" s="174" t="s">
        <v>334</v>
      </c>
      <c r="J200" s="174" t="s">
        <v>275</v>
      </c>
      <c r="K200" s="190">
        <v>3.55192</v>
      </c>
      <c r="L200" s="235">
        <v>0.362678</v>
      </c>
      <c r="M200" s="189">
        <v>3.5882791147862587E-2</v>
      </c>
      <c r="N200" s="17">
        <v>2.6696666666666662</v>
      </c>
      <c r="O200" s="7"/>
      <c r="P200" s="2">
        <v>3.2923669979199999</v>
      </c>
      <c r="Q200" s="2">
        <v>3.2923669979199999</v>
      </c>
      <c r="R200" s="2">
        <v>3.2923669979199999</v>
      </c>
      <c r="S200" s="2">
        <v>3.2923669979199999</v>
      </c>
      <c r="T200" s="2">
        <v>3.2923669979199999</v>
      </c>
      <c r="U200" s="2">
        <v>3.2923669979199999</v>
      </c>
      <c r="V200" s="2">
        <v>3.2923669979199999</v>
      </c>
      <c r="W200" s="2">
        <v>3.2923669979199999</v>
      </c>
      <c r="X200" s="2">
        <v>3.2923669979199999</v>
      </c>
      <c r="Y200" s="2">
        <v>3.2923669979199999</v>
      </c>
      <c r="Z200" s="2">
        <v>3.2923669979199999</v>
      </c>
      <c r="AA200" s="2">
        <v>3.2923669979199999</v>
      </c>
      <c r="AB200" s="2">
        <v>3.2923669979199999</v>
      </c>
      <c r="AC200" s="2">
        <v>3.2923669979199999</v>
      </c>
      <c r="AD200" s="2">
        <v>3.40273936</v>
      </c>
      <c r="AE200" s="2">
        <v>3.55192</v>
      </c>
      <c r="AF200" s="2">
        <v>3.9817023200000001</v>
      </c>
      <c r="AG200" s="2">
        <v>3.6584775999999999</v>
      </c>
      <c r="AH200" s="2">
        <v>3.7970024799999997</v>
      </c>
      <c r="AI200" s="2">
        <v>3.9315918326400001</v>
      </c>
      <c r="AJ200" s="2">
        <v>4.0699781877600003</v>
      </c>
      <c r="AK200" s="2">
        <v>4.0025591942399998</v>
      </c>
      <c r="AL200" s="2">
        <v>3.9315918326400001</v>
      </c>
      <c r="AM200" s="2">
        <v>3.88511851136</v>
      </c>
      <c r="AN200" s="2">
        <v>3.8425807174400002</v>
      </c>
      <c r="AO200" s="2">
        <v>3.9879181799999999</v>
      </c>
      <c r="AP200" s="2">
        <v>3.8319462689599999</v>
      </c>
      <c r="AQ200" s="2">
        <v>3.6653399094400001</v>
      </c>
      <c r="AR200" s="2">
        <v>3.59792446784</v>
      </c>
      <c r="AS200" s="2">
        <v>3.4137787273599995</v>
      </c>
      <c r="AT200" s="2">
        <v>3.7926940010399997</v>
      </c>
      <c r="AU200" s="2">
        <v>3.9662159488000004</v>
      </c>
      <c r="AV200" s="2">
        <v>3.9020966889599995</v>
      </c>
      <c r="AW200" s="2">
        <v>3.82780473024</v>
      </c>
      <c r="AX200" s="2">
        <v>3.5730894431999998</v>
      </c>
      <c r="AY200" s="2">
        <v>3.4386563750399999</v>
      </c>
      <c r="AZ200" s="2">
        <v>3.4740334982399999</v>
      </c>
      <c r="BA200" s="2">
        <v>3.5801044851999992</v>
      </c>
      <c r="BB200" s="2">
        <v>3.6684584951999999</v>
      </c>
      <c r="BC200" s="2">
        <v>3.5801044851999992</v>
      </c>
      <c r="BD200" s="2">
        <v>3.4246014275999999</v>
      </c>
      <c r="BE200" s="2">
        <v>3.2093231083200005</v>
      </c>
      <c r="BF200" s="2">
        <v>3.3997415395199995</v>
      </c>
      <c r="BG200" s="2">
        <v>3.51995272</v>
      </c>
      <c r="BH200" s="2">
        <v>3.4451350771199998</v>
      </c>
      <c r="BI200" s="2">
        <v>4.4394879772799998</v>
      </c>
      <c r="BJ200" s="2">
        <v>5.1748206633600002</v>
      </c>
      <c r="BN200" s="2">
        <v>3.4853924128240958</v>
      </c>
      <c r="BO200" s="2">
        <v>3.1689567998163466</v>
      </c>
      <c r="BP200" s="2">
        <v>2.8631878858691149</v>
      </c>
      <c r="BQ200" s="2">
        <v>2.5751966515943039</v>
      </c>
      <c r="BR200" s="2">
        <v>2.2978723116442605</v>
      </c>
      <c r="BS200" s="2">
        <v>2.0383259016340651</v>
      </c>
      <c r="BT200" s="2">
        <v>1.7858913957438938</v>
      </c>
      <c r="BU200" s="2">
        <v>1.5512354573414291</v>
      </c>
      <c r="BV200" s="2">
        <v>1.3236926665729356</v>
      </c>
      <c r="BW200" s="2">
        <v>1.1103752524750787</v>
      </c>
      <c r="BX200" s="2">
        <v>0.90773123386326082</v>
      </c>
      <c r="BY200" s="2">
        <v>0.71932477719081245</v>
      </c>
      <c r="BZ200" s="2">
        <v>0.54874362783912889</v>
      </c>
      <c r="CA200" s="2">
        <v>0.44935056143293556</v>
      </c>
      <c r="CB200" s="2">
        <v>0.47112390103916213</v>
      </c>
      <c r="CC200" s="2">
        <v>0.48634373076708182</v>
      </c>
      <c r="CD200" s="2">
        <v>0.54081802101780729</v>
      </c>
      <c r="CE200" s="2">
        <v>0.50075696978574313</v>
      </c>
      <c r="CF200" s="2">
        <v>0.54323230415512591</v>
      </c>
      <c r="CG200" s="2">
        <v>0.55680514034886852</v>
      </c>
      <c r="CH200" s="2">
        <v>0.55676627189960237</v>
      </c>
      <c r="CI200" s="2">
        <v>0.5746655828292706</v>
      </c>
      <c r="CJ200" s="2">
        <v>0.53910914991678183</v>
      </c>
      <c r="CK200" s="2">
        <v>0.55898392557548682</v>
      </c>
      <c r="CL200" s="2">
        <v>0.52282176215450138</v>
      </c>
      <c r="CM200" s="2">
        <v>0.54471873036203144</v>
      </c>
      <c r="CN200" s="2">
        <v>0.53941254902196267</v>
      </c>
      <c r="CO200" s="2">
        <v>0.52241811928656767</v>
      </c>
      <c r="CP200" s="2">
        <v>0.50126184242242333</v>
      </c>
      <c r="CQ200" s="2">
        <v>0.48247710366396523</v>
      </c>
      <c r="CR200" s="2">
        <v>0.52819544603923307</v>
      </c>
      <c r="CS200" s="2">
        <v>0.54942956678674393</v>
      </c>
      <c r="CT200" s="2">
        <v>0.53568791927097592</v>
      </c>
      <c r="CU200" s="2">
        <v>0.51752730369639988</v>
      </c>
      <c r="CV200" s="2">
        <v>0.47743276613580732</v>
      </c>
      <c r="CW200" s="2">
        <v>0.44257550701604575</v>
      </c>
      <c r="CX200" s="2">
        <v>0.43563604153166785</v>
      </c>
      <c r="CY200" s="2">
        <v>0.43237278486115671</v>
      </c>
      <c r="CZ200" s="2">
        <v>0.43441989173618545</v>
      </c>
      <c r="DA200" s="2">
        <v>0.42887676220288951</v>
      </c>
      <c r="DB200" s="2">
        <v>0.41298138592176031</v>
      </c>
      <c r="DC200" s="2">
        <v>0.39091811941405041</v>
      </c>
      <c r="DD200" s="2">
        <v>0.41050244093718835</v>
      </c>
      <c r="DE200" s="2">
        <v>0.41601920052129532</v>
      </c>
      <c r="DF200" s="2">
        <v>0.39796981137519827</v>
      </c>
      <c r="DG200" s="2">
        <v>0.68990419668341652</v>
      </c>
      <c r="DH200" s="2">
        <v>0.77997745187814016</v>
      </c>
    </row>
    <row r="201" spans="1:112" x14ac:dyDescent="0.2">
      <c r="A201" s="169" t="s">
        <v>260</v>
      </c>
      <c r="B201" s="3" t="s">
        <v>243</v>
      </c>
      <c r="C201" s="2">
        <v>66.742705999999998</v>
      </c>
      <c r="D201" s="2">
        <v>-35.147967000000001</v>
      </c>
      <c r="E201" s="174">
        <v>251.76875000000001</v>
      </c>
      <c r="F201" s="2">
        <v>4.6594799999999999E-4</v>
      </c>
      <c r="G201" s="144"/>
      <c r="H201" s="144">
        <f t="shared" si="3"/>
        <v>9.0000000000000002E-6</v>
      </c>
      <c r="I201" s="174" t="s">
        <v>334</v>
      </c>
      <c r="J201" s="174" t="s">
        <v>272</v>
      </c>
      <c r="K201" s="190">
        <v>0.01</v>
      </c>
      <c r="L201" s="235">
        <v>3.0000000000000001E-3</v>
      </c>
      <c r="M201" s="189">
        <v>4.1590451157650574E-3</v>
      </c>
      <c r="N201" s="17">
        <v>-3.4999999999999996E-2</v>
      </c>
      <c r="O201" s="7"/>
      <c r="P201" s="2">
        <v>0.01</v>
      </c>
      <c r="Q201" s="2">
        <v>0.01</v>
      </c>
      <c r="R201" s="2">
        <v>0.01</v>
      </c>
      <c r="S201" s="2">
        <v>0.01</v>
      </c>
      <c r="T201" s="2">
        <v>0.01</v>
      </c>
      <c r="U201" s="2">
        <v>0.01</v>
      </c>
      <c r="V201" s="2">
        <v>0.01</v>
      </c>
      <c r="W201" s="2">
        <v>0.01</v>
      </c>
      <c r="X201" s="2">
        <v>0.01</v>
      </c>
      <c r="Y201" s="2">
        <v>0.01</v>
      </c>
      <c r="Z201" s="2">
        <v>0.01</v>
      </c>
      <c r="AA201" s="2">
        <v>0.01</v>
      </c>
      <c r="AB201" s="2">
        <v>0.01</v>
      </c>
      <c r="AC201" s="2">
        <v>0.01</v>
      </c>
      <c r="AD201" s="2">
        <v>1.72E-2</v>
      </c>
      <c r="AE201" s="2">
        <v>9.8200000000000006E-3</v>
      </c>
      <c r="AF201" s="2">
        <v>1.0829999999999999E-2</v>
      </c>
      <c r="AG201" s="2">
        <v>9.7599999999999996E-3</v>
      </c>
      <c r="AH201" s="2">
        <v>1.559E-2</v>
      </c>
      <c r="AI201" s="2">
        <v>1.4270000000000001E-2</v>
      </c>
      <c r="AJ201" s="2">
        <v>1.294E-2</v>
      </c>
      <c r="AK201" s="2">
        <v>1.323E-2</v>
      </c>
      <c r="AL201" s="2">
        <v>1.3509999999999999E-2</v>
      </c>
      <c r="AM201" s="2">
        <v>1.8669999999999999E-2</v>
      </c>
      <c r="AN201" s="2">
        <v>2.383E-2</v>
      </c>
      <c r="AO201" s="2">
        <v>1.0840000000000001E-2</v>
      </c>
      <c r="AP201" s="2">
        <v>1.2279999999999999E-2</v>
      </c>
      <c r="AQ201" s="2">
        <v>1.153E-2</v>
      </c>
      <c r="AR201" s="2">
        <v>2.0390000000000002E-2</v>
      </c>
      <c r="AS201" s="2">
        <v>1.0149999999999999E-2</v>
      </c>
      <c r="AT201" s="2">
        <v>1.1479999999999999E-2</v>
      </c>
      <c r="AU201" s="2">
        <v>2.0299999999999999E-2</v>
      </c>
      <c r="AV201" s="2">
        <v>1.54E-2</v>
      </c>
      <c r="AW201" s="2">
        <v>1.051E-2</v>
      </c>
      <c r="AX201" s="2">
        <v>1.3620000000000002E-2</v>
      </c>
      <c r="AY201" s="2">
        <v>1.252E-2</v>
      </c>
      <c r="AZ201" s="2">
        <v>1.2620000000000001E-2</v>
      </c>
      <c r="BA201" s="2">
        <v>1.2749999999999999E-2</v>
      </c>
      <c r="BB201" s="2">
        <v>1.7589999999999998E-2</v>
      </c>
      <c r="BC201" s="2">
        <v>2.0119999999999999E-2</v>
      </c>
      <c r="BD201" s="2">
        <v>1.9810000000000001E-2</v>
      </c>
      <c r="BE201" s="2">
        <v>1.9179999999999999E-2</v>
      </c>
      <c r="BF201" s="2">
        <v>1.8340000000000002E-2</v>
      </c>
      <c r="BG201" s="2">
        <v>1.958E-2</v>
      </c>
      <c r="BH201" s="2">
        <v>2.1700000000000001E-2</v>
      </c>
      <c r="BI201" s="2">
        <v>2.4760000000000001E-2</v>
      </c>
      <c r="BJ201" s="2">
        <v>2.4559999999999998E-2</v>
      </c>
      <c r="BN201" s="2">
        <v>1.1845181158339848E-2</v>
      </c>
      <c r="BO201" s="2">
        <v>1.0968932855932381E-2</v>
      </c>
      <c r="BP201" s="2">
        <v>1.0135171057502532E-2</v>
      </c>
      <c r="BQ201" s="2">
        <v>9.3445513375580262E-3</v>
      </c>
      <c r="BR201" s="2">
        <v>8.5979625549701295E-3</v>
      </c>
      <c r="BS201" s="2">
        <v>7.8966321876418853E-3</v>
      </c>
      <c r="BT201" s="2">
        <v>7.232884909540634E-3</v>
      </c>
      <c r="BU201" s="2">
        <v>6.6282197029574027E-3</v>
      </c>
      <c r="BV201" s="2">
        <v>6.0678709023322111E-3</v>
      </c>
      <c r="BW201" s="2">
        <v>5.5670579457816512E-3</v>
      </c>
      <c r="BX201" s="2">
        <v>5.1420103956883838E-3</v>
      </c>
      <c r="BY201" s="2">
        <v>4.8014251923957033E-3</v>
      </c>
      <c r="BZ201" s="2">
        <v>4.5891816157684591E-3</v>
      </c>
      <c r="CA201" s="2">
        <v>4.515612709683434E-3</v>
      </c>
      <c r="CB201" s="2">
        <v>7.8511380272649617E-3</v>
      </c>
      <c r="CC201" s="2">
        <v>4.4360980145715344E-3</v>
      </c>
      <c r="CD201" s="2">
        <v>4.9263880348516141E-3</v>
      </c>
      <c r="CE201" s="2">
        <v>4.425163234280426E-3</v>
      </c>
      <c r="CF201" s="2">
        <v>7.0216245357281968E-3</v>
      </c>
      <c r="CG201" s="2">
        <v>6.4819341335912023E-3</v>
      </c>
      <c r="CH201" s="2">
        <v>5.8180386914922283E-3</v>
      </c>
      <c r="CI201" s="2">
        <v>5.9523359436752668E-3</v>
      </c>
      <c r="CJ201" s="2">
        <v>6.0565834178850633E-3</v>
      </c>
      <c r="CK201" s="2">
        <v>8.2464494147453105E-3</v>
      </c>
      <c r="CL201" s="2">
        <v>1.1547036827563407E-2</v>
      </c>
      <c r="CM201" s="2">
        <v>5.0247458111405876E-3</v>
      </c>
      <c r="CN201" s="2">
        <v>5.6356405127007689E-3</v>
      </c>
      <c r="CO201" s="2">
        <v>5.5452601876975535E-3</v>
      </c>
      <c r="CP201" s="2">
        <v>9.4851093813628235E-3</v>
      </c>
      <c r="CQ201" s="2">
        <v>4.9813743774585351E-3</v>
      </c>
      <c r="CR201" s="2">
        <v>5.5123996677356596E-3</v>
      </c>
      <c r="CS201" s="2">
        <v>8.8330123712235965E-3</v>
      </c>
      <c r="CT201" s="2">
        <v>6.7367503462068962E-3</v>
      </c>
      <c r="CU201" s="2">
        <v>4.8092987883221333E-3</v>
      </c>
      <c r="CV201" s="2">
        <v>6.7268306078533836E-3</v>
      </c>
      <c r="CW201" s="2">
        <v>5.5799586202020367E-3</v>
      </c>
      <c r="CX201" s="2">
        <v>5.6220885618058387E-3</v>
      </c>
      <c r="CY201" s="2">
        <v>5.6693289801364203E-3</v>
      </c>
      <c r="CZ201" s="2">
        <v>7.8593658133328213E-3</v>
      </c>
      <c r="DA201" s="2">
        <v>8.9334814493632515E-3</v>
      </c>
      <c r="DB201" s="2">
        <v>8.9073157209335549E-3</v>
      </c>
      <c r="DC201" s="2">
        <v>8.5882311557998695E-3</v>
      </c>
      <c r="DD201" s="2">
        <v>8.2110162593667917E-3</v>
      </c>
      <c r="DE201" s="2">
        <v>8.7852581725236002E-3</v>
      </c>
      <c r="DF201" s="2">
        <v>9.6677579566095753E-3</v>
      </c>
      <c r="DG201" s="2">
        <v>1.0928131455161208E-2</v>
      </c>
      <c r="DH201" s="2">
        <v>1.0908392650041884E-2</v>
      </c>
    </row>
    <row r="202" spans="1:112" s="39" customFormat="1" ht="17" thickBot="1" x14ac:dyDescent="0.25">
      <c r="A202" s="172" t="s">
        <v>244</v>
      </c>
      <c r="B202" s="73" t="s">
        <v>243</v>
      </c>
      <c r="C202" s="76">
        <v>66.742705999999998</v>
      </c>
      <c r="D202" s="76">
        <v>-35.147967000000001</v>
      </c>
      <c r="E202" s="185">
        <v>8320.6743000000006</v>
      </c>
      <c r="F202" s="76">
        <v>0</v>
      </c>
      <c r="G202" s="51"/>
      <c r="H202" s="51">
        <f t="shared" si="3"/>
        <v>0.29678621810919203</v>
      </c>
      <c r="I202" s="185" t="s">
        <v>334</v>
      </c>
      <c r="J202" s="185" t="s">
        <v>272</v>
      </c>
      <c r="K202" s="233">
        <v>1.8159362999999999</v>
      </c>
      <c r="L202" s="234">
        <v>0.54478088999999996</v>
      </c>
      <c r="M202" s="192">
        <v>7.6212090341174321E-2</v>
      </c>
      <c r="N202" s="74">
        <v>2.4893333333333301</v>
      </c>
      <c r="O202" s="75"/>
      <c r="P202" s="76">
        <v>2.4893333333333301</v>
      </c>
      <c r="Q202" s="76">
        <v>2.4893333333333301</v>
      </c>
      <c r="R202" s="76">
        <v>2.4893333333333301</v>
      </c>
      <c r="S202" s="76">
        <v>2.4893333333333301</v>
      </c>
      <c r="T202" s="76">
        <v>2.4893333333333301</v>
      </c>
      <c r="U202" s="76">
        <v>2.4893333333333301</v>
      </c>
      <c r="V202" s="76">
        <v>2.4893333333333301</v>
      </c>
      <c r="W202" s="76">
        <v>2.4893333333333301</v>
      </c>
      <c r="X202" s="76">
        <v>2.4893333333333301</v>
      </c>
      <c r="Y202" s="76">
        <v>2.4893333333333301</v>
      </c>
      <c r="Z202" s="76">
        <v>2.4893333333333301</v>
      </c>
      <c r="AA202" s="76">
        <v>2.4893333333333301</v>
      </c>
      <c r="AB202" s="76">
        <v>2.4893333333333301</v>
      </c>
      <c r="AC202" s="76">
        <v>2.4893333333333301</v>
      </c>
      <c r="AD202" s="76">
        <v>2.4893333333333301</v>
      </c>
      <c r="AE202" s="76">
        <v>2.4893333333333301</v>
      </c>
      <c r="AF202" s="76">
        <v>2.4893333333333301</v>
      </c>
      <c r="AG202" s="76">
        <v>2.4893333333333301</v>
      </c>
      <c r="AH202" s="76">
        <v>2.4893333333333301</v>
      </c>
      <c r="AI202" s="76">
        <v>2.4893333333333301</v>
      </c>
      <c r="AJ202" s="76">
        <v>2.4893333333333301</v>
      </c>
      <c r="AK202" s="76">
        <v>2.4893333333333301</v>
      </c>
      <c r="AL202" s="76">
        <v>2.4893333333333301</v>
      </c>
      <c r="AM202" s="76">
        <v>2.4893333333333301</v>
      </c>
      <c r="AN202" s="76">
        <v>2.4893333333333301</v>
      </c>
      <c r="AO202" s="76">
        <v>2.4893333333333301</v>
      </c>
      <c r="AP202" s="76">
        <v>2.4893333333333301</v>
      </c>
      <c r="AQ202" s="76">
        <v>2.4893333333333301</v>
      </c>
      <c r="AR202" s="76">
        <v>2.4893333333333301</v>
      </c>
      <c r="AS202" s="76">
        <v>2.4893333333333301</v>
      </c>
      <c r="AT202" s="76">
        <v>2.4893333333333301</v>
      </c>
      <c r="AU202" s="76">
        <v>2.4893333333333301</v>
      </c>
      <c r="AV202" s="76">
        <v>2.4893333333333301</v>
      </c>
      <c r="AW202" s="76">
        <v>2.4893333333333301</v>
      </c>
      <c r="AX202" s="76">
        <v>2.4893333333333301</v>
      </c>
      <c r="AY202" s="76">
        <v>2.4893333333333301</v>
      </c>
      <c r="AZ202" s="76">
        <v>2.4893333333333301</v>
      </c>
      <c r="BA202" s="76">
        <v>2.4893333333333301</v>
      </c>
      <c r="BB202" s="76">
        <v>2.4893333333333301</v>
      </c>
      <c r="BC202" s="76">
        <v>2.4893333333333301</v>
      </c>
      <c r="BD202" s="76">
        <v>2.4893333333333301</v>
      </c>
      <c r="BE202" s="76">
        <v>2.4893333333333301</v>
      </c>
      <c r="BF202" s="76">
        <v>2.4893333333333301</v>
      </c>
      <c r="BG202" s="76">
        <v>2.4893333333333301</v>
      </c>
      <c r="BH202" s="76">
        <v>2.4893333333333301</v>
      </c>
      <c r="BI202" s="76">
        <v>2.4893333333333301</v>
      </c>
      <c r="BJ202" s="76">
        <v>2.4893333333333301</v>
      </c>
      <c r="BK202" s="41"/>
      <c r="BL202" s="77"/>
      <c r="BM202" s="41"/>
      <c r="BN202" s="76">
        <v>0.61908380894597737</v>
      </c>
      <c r="BO202" s="76">
        <v>0.61908380894597737</v>
      </c>
      <c r="BP202" s="76">
        <v>0.61908380894597737</v>
      </c>
      <c r="BQ202" s="76">
        <v>0.61908380894597737</v>
      </c>
      <c r="BR202" s="76">
        <v>0.61908380894597737</v>
      </c>
      <c r="BS202" s="76">
        <v>0.61908380894597737</v>
      </c>
      <c r="BT202" s="76">
        <v>0.61908380894597737</v>
      </c>
      <c r="BU202" s="76">
        <v>0.61908380894597737</v>
      </c>
      <c r="BV202" s="76">
        <v>0.61908380894597737</v>
      </c>
      <c r="BW202" s="76">
        <v>0.61908380894597737</v>
      </c>
      <c r="BX202" s="76">
        <v>0.61908380894597737</v>
      </c>
      <c r="BY202" s="76">
        <v>0.61908380894597737</v>
      </c>
      <c r="BZ202" s="76">
        <v>0.61908380894597737</v>
      </c>
      <c r="CA202" s="76">
        <v>0.61908380894597737</v>
      </c>
      <c r="CB202" s="76">
        <v>0.61908380894597737</v>
      </c>
      <c r="CC202" s="76">
        <v>0.61908380894597737</v>
      </c>
      <c r="CD202" s="76">
        <v>0.61908380894597737</v>
      </c>
      <c r="CE202" s="76">
        <v>0.61908380894597737</v>
      </c>
      <c r="CF202" s="76">
        <v>0.61908380894597737</v>
      </c>
      <c r="CG202" s="76">
        <v>0.61908380894597737</v>
      </c>
      <c r="CH202" s="76">
        <v>0.61908380894597737</v>
      </c>
      <c r="CI202" s="76">
        <v>0.61908380894597737</v>
      </c>
      <c r="CJ202" s="76">
        <v>0.61908380894597737</v>
      </c>
      <c r="CK202" s="76">
        <v>0.61908380894597737</v>
      </c>
      <c r="CL202" s="76">
        <v>0.61908380894597737</v>
      </c>
      <c r="CM202" s="76">
        <v>0.61908380894597737</v>
      </c>
      <c r="CN202" s="76">
        <v>0.61908380894597737</v>
      </c>
      <c r="CO202" s="76">
        <v>0.61908380894597737</v>
      </c>
      <c r="CP202" s="76">
        <v>0.61908380894597737</v>
      </c>
      <c r="CQ202" s="76">
        <v>0.61908380894597737</v>
      </c>
      <c r="CR202" s="76">
        <v>0.61908380894597737</v>
      </c>
      <c r="CS202" s="76">
        <v>0.61908380894597737</v>
      </c>
      <c r="CT202" s="76">
        <v>0.61908380894597737</v>
      </c>
      <c r="CU202" s="76">
        <v>0.61908380894597737</v>
      </c>
      <c r="CV202" s="76">
        <v>0.61908380894597737</v>
      </c>
      <c r="CW202" s="76">
        <v>0.61908380894597737</v>
      </c>
      <c r="CX202" s="76">
        <v>0.61908380894597737</v>
      </c>
      <c r="CY202" s="76">
        <v>0.61908380894597737</v>
      </c>
      <c r="CZ202" s="76">
        <v>0.61908380894597737</v>
      </c>
      <c r="DA202" s="76">
        <v>0.61908380894597737</v>
      </c>
      <c r="DB202" s="76">
        <v>0.61908380894597737</v>
      </c>
      <c r="DC202" s="76">
        <v>0.61908380894597737</v>
      </c>
      <c r="DD202" s="76">
        <v>0.61908380894597737</v>
      </c>
      <c r="DE202" s="76">
        <v>0.61908380894597737</v>
      </c>
      <c r="DF202" s="76">
        <v>0.61908380894597737</v>
      </c>
      <c r="DG202" s="76">
        <v>0.61908380894597737</v>
      </c>
      <c r="DH202" s="76">
        <v>0.61908380894597737</v>
      </c>
    </row>
    <row r="203" spans="1:112" x14ac:dyDescent="0.2">
      <c r="A203" s="169" t="s">
        <v>50</v>
      </c>
      <c r="B203" s="3" t="s">
        <v>177</v>
      </c>
      <c r="C203" s="2">
        <v>66.990221000000005</v>
      </c>
      <c r="D203" s="2">
        <v>-38.537098999999998</v>
      </c>
      <c r="E203" s="174">
        <v>49493.055999999997</v>
      </c>
      <c r="F203" s="2">
        <v>261.34899999999999</v>
      </c>
      <c r="G203" s="144"/>
      <c r="H203" s="144">
        <f t="shared" si="3"/>
        <v>1.0336585561000002</v>
      </c>
      <c r="I203" s="174" t="s">
        <v>334</v>
      </c>
      <c r="J203" s="174" t="s">
        <v>274</v>
      </c>
      <c r="K203" s="190">
        <v>23.3004</v>
      </c>
      <c r="L203" s="235">
        <v>1.0166900000000001</v>
      </c>
      <c r="M203" s="189">
        <v>0.25818955763247409</v>
      </c>
      <c r="N203" s="17">
        <v>24.858666666666661</v>
      </c>
      <c r="O203" s="7"/>
      <c r="P203" s="2">
        <v>23.043116983199997</v>
      </c>
      <c r="Q203" s="2">
        <v>23.043116983199997</v>
      </c>
      <c r="R203" s="2">
        <v>22.879524874799998</v>
      </c>
      <c r="S203" s="2">
        <v>22.715932766399995</v>
      </c>
      <c r="T203" s="2">
        <v>22.552340657999995</v>
      </c>
      <c r="U203" s="2">
        <v>22.365378248399995</v>
      </c>
      <c r="V203" s="2">
        <v>22.201786139999996</v>
      </c>
      <c r="W203" s="2">
        <v>22.038194031599996</v>
      </c>
      <c r="X203" s="2">
        <v>21.874601923199997</v>
      </c>
      <c r="Y203" s="2">
        <v>21.687639513599997</v>
      </c>
      <c r="Z203" s="2">
        <v>21.524047405199997</v>
      </c>
      <c r="AA203" s="2">
        <v>21.360455296799998</v>
      </c>
      <c r="AB203" s="2">
        <v>21.1757297256</v>
      </c>
      <c r="AC203" s="2">
        <v>20.991330359999996</v>
      </c>
      <c r="AD203" s="2">
        <v>23.323700399999996</v>
      </c>
      <c r="AE203" s="2">
        <v>25.490637600000003</v>
      </c>
      <c r="AF203" s="2">
        <v>25.395315663599998</v>
      </c>
      <c r="AG203" s="2">
        <v>24.324569081999996</v>
      </c>
      <c r="AH203" s="2">
        <v>23.230545400800001</v>
      </c>
      <c r="AI203" s="2">
        <v>22.115434857599997</v>
      </c>
      <c r="AJ203" s="2">
        <v>22.603811241599999</v>
      </c>
      <c r="AK203" s="2">
        <v>23.1143696064</v>
      </c>
      <c r="AL203" s="2">
        <v>23.601208163999999</v>
      </c>
      <c r="AM203" s="2">
        <v>24.087021503999999</v>
      </c>
      <c r="AN203" s="2">
        <v>24.642875846399999</v>
      </c>
      <c r="AO203" s="2">
        <v>25.242791245199999</v>
      </c>
      <c r="AP203" s="2">
        <v>24.061670668799998</v>
      </c>
      <c r="AQ203" s="2">
        <v>25.191949772399997</v>
      </c>
      <c r="AR203" s="2">
        <v>25.515219521999999</v>
      </c>
      <c r="AS203" s="2">
        <v>23.851687463999998</v>
      </c>
      <c r="AT203" s="2">
        <v>23.228448364799998</v>
      </c>
      <c r="AU203" s="2">
        <v>28.039328553599997</v>
      </c>
      <c r="AV203" s="2">
        <v>32.840422574399994</v>
      </c>
      <c r="AW203" s="2">
        <v>36.781685234399994</v>
      </c>
      <c r="AX203" s="2">
        <v>32.5928092236</v>
      </c>
      <c r="AY203" s="2">
        <v>32.287830288000002</v>
      </c>
      <c r="AZ203" s="2">
        <v>32.006874064800002</v>
      </c>
      <c r="BA203" s="2">
        <v>30.424870106400004</v>
      </c>
      <c r="BB203" s="2">
        <v>29.586032405999998</v>
      </c>
      <c r="BC203" s="2">
        <v>28.293768921600002</v>
      </c>
      <c r="BD203" s="2">
        <v>28.0670560296</v>
      </c>
      <c r="BE203" s="2">
        <v>28.457267828399999</v>
      </c>
      <c r="BF203" s="2">
        <v>27.890112792</v>
      </c>
      <c r="BG203" s="2">
        <v>30.0514345956</v>
      </c>
      <c r="BH203" s="2">
        <v>30.144473092799998</v>
      </c>
      <c r="BI203" s="2">
        <v>31.5789855192</v>
      </c>
      <c r="BJ203" s="2">
        <v>32.590735488</v>
      </c>
      <c r="BN203" s="2">
        <v>2.5946062228598263</v>
      </c>
      <c r="BO203" s="2">
        <v>2.1040055813993934</v>
      </c>
      <c r="BP203" s="2">
        <v>2.2370207384761547</v>
      </c>
      <c r="BQ203" s="2">
        <v>2.6036896584775806</v>
      </c>
      <c r="BR203" s="2">
        <v>3.0872388281906709</v>
      </c>
      <c r="BS203" s="2">
        <v>3.6399079932228737</v>
      </c>
      <c r="BT203" s="2">
        <v>4.2169880059052511</v>
      </c>
      <c r="BU203" s="2">
        <v>4.840819765452947</v>
      </c>
      <c r="BV203" s="2">
        <v>4.2027125425287073</v>
      </c>
      <c r="BW203" s="2">
        <v>3.6103350235058338</v>
      </c>
      <c r="BX203" s="2">
        <v>3.0423641443239577</v>
      </c>
      <c r="BY203" s="2">
        <v>2.5445264923489961</v>
      </c>
      <c r="BZ203" s="2">
        <v>2.161404236583603</v>
      </c>
      <c r="CA203" s="2">
        <v>2.1054896466860882</v>
      </c>
      <c r="CB203" s="2">
        <v>2.0907595539683954</v>
      </c>
      <c r="CC203" s="2">
        <v>2.2774621764900882</v>
      </c>
      <c r="CD203" s="2">
        <v>2.1558242129593808</v>
      </c>
      <c r="CE203" s="2">
        <v>2.2486467883760142</v>
      </c>
      <c r="CF203" s="2">
        <v>2.1996919320853103</v>
      </c>
      <c r="CG203" s="2">
        <v>2.7071931435234111</v>
      </c>
      <c r="CH203" s="2">
        <v>2.8195733334663151</v>
      </c>
      <c r="CI203" s="2">
        <v>3.1202971933569059</v>
      </c>
      <c r="CJ203" s="2">
        <v>2.86126546781359</v>
      </c>
      <c r="CK203" s="2">
        <v>2.5796169875582042</v>
      </c>
      <c r="CL203" s="2">
        <v>2.1640230303613772</v>
      </c>
      <c r="CM203" s="2">
        <v>2.420378040064211</v>
      </c>
      <c r="CN203" s="2">
        <v>2.3443790100585096</v>
      </c>
      <c r="CO203" s="2">
        <v>2.4616671899289395</v>
      </c>
      <c r="CP203" s="2">
        <v>3.2606542510589178</v>
      </c>
      <c r="CQ203" s="2">
        <v>1.7102799308831307</v>
      </c>
      <c r="CR203" s="2">
        <v>1.7514122870423354</v>
      </c>
      <c r="CS203" s="2">
        <v>2.144810912056637</v>
      </c>
      <c r="CT203" s="2">
        <v>2.3536690190103799</v>
      </c>
      <c r="CU203" s="2">
        <v>2.6626156493574133</v>
      </c>
      <c r="CV203" s="2">
        <v>2.2934030617508143</v>
      </c>
      <c r="CW203" s="2">
        <v>2.4598487233615334</v>
      </c>
      <c r="CX203" s="2">
        <v>2.6717976235871164</v>
      </c>
      <c r="CY203" s="2">
        <v>2.3936266966124364</v>
      </c>
      <c r="CZ203" s="2">
        <v>2.3569814912338871</v>
      </c>
      <c r="DA203" s="2">
        <v>2.4591086046100399</v>
      </c>
      <c r="DB203" s="2">
        <v>2.4492074044859704</v>
      </c>
      <c r="DC203" s="2">
        <v>2.5487831502885836</v>
      </c>
      <c r="DD203" s="2">
        <v>2.415126324600446</v>
      </c>
      <c r="DE203" s="2">
        <v>2.3729454002457366</v>
      </c>
      <c r="DF203" s="2">
        <v>2.4029110736047494</v>
      </c>
      <c r="DG203" s="2">
        <v>2.4588907937502604</v>
      </c>
      <c r="DH203" s="2">
        <v>2.5187502421334553</v>
      </c>
    </row>
    <row r="204" spans="1:112" x14ac:dyDescent="0.2">
      <c r="A204" s="169" t="s">
        <v>79</v>
      </c>
      <c r="B204" s="3" t="s">
        <v>177</v>
      </c>
      <c r="C204" s="2">
        <v>66.645376999999996</v>
      </c>
      <c r="D204" s="2">
        <v>-37.460355</v>
      </c>
      <c r="E204" s="174">
        <v>6851.3378000000002</v>
      </c>
      <c r="F204" s="2">
        <v>14.9033</v>
      </c>
      <c r="G204" s="144"/>
      <c r="H204" s="144">
        <f t="shared" si="3"/>
        <v>3.0051609316000004E-2</v>
      </c>
      <c r="I204" s="174" t="s">
        <v>334</v>
      </c>
      <c r="J204" s="174" t="s">
        <v>275</v>
      </c>
      <c r="K204" s="190">
        <v>2.2271000000000001</v>
      </c>
      <c r="L204" s="235">
        <v>0.17335400000000001</v>
      </c>
      <c r="M204" s="189">
        <v>6.7620767389743819E-2</v>
      </c>
      <c r="N204" s="17">
        <v>2.3603333333333327</v>
      </c>
      <c r="O204" s="7"/>
      <c r="P204" s="2">
        <v>1.0420934964999999</v>
      </c>
      <c r="Q204" s="2">
        <v>1.0420934964999999</v>
      </c>
      <c r="R204" s="2">
        <v>1.0940851460000001</v>
      </c>
      <c r="S204" s="2">
        <v>1.1460767955</v>
      </c>
      <c r="T204" s="2">
        <v>1.1980684450000001</v>
      </c>
      <c r="U204" s="2">
        <v>1.2500600945</v>
      </c>
      <c r="V204" s="2">
        <v>1.3020517439999999</v>
      </c>
      <c r="W204" s="2">
        <v>1.3540433935</v>
      </c>
      <c r="X204" s="2">
        <v>1.4060350429999999</v>
      </c>
      <c r="Y204" s="2">
        <v>1.4580266925000001</v>
      </c>
      <c r="Z204" s="2">
        <v>1.5100183420000002</v>
      </c>
      <c r="AA204" s="2">
        <v>1.5620099914999999</v>
      </c>
      <c r="AB204" s="2">
        <v>1.6092311928</v>
      </c>
      <c r="AC204" s="2">
        <v>1.6561450542999998</v>
      </c>
      <c r="AD204" s="2">
        <v>1.9604047750000002</v>
      </c>
      <c r="AE204" s="2">
        <v>2.2337813</v>
      </c>
      <c r="AF204" s="2">
        <v>2.1402431000000002</v>
      </c>
      <c r="AG204" s="2">
        <v>2.1693490699</v>
      </c>
      <c r="AH204" s="2">
        <v>1.8706081029999999</v>
      </c>
      <c r="AI204" s="2">
        <v>2.0349057242000002</v>
      </c>
      <c r="AJ204" s="2">
        <v>2.0595508128000004</v>
      </c>
      <c r="AK204" s="2">
        <v>2.0862025184999999</v>
      </c>
      <c r="AL204" s="2">
        <v>2.1126537851999996</v>
      </c>
      <c r="AM204" s="2">
        <v>2.3329540630000003</v>
      </c>
      <c r="AN204" s="2">
        <v>1.8171710656</v>
      </c>
      <c r="AO204" s="2">
        <v>1.9849429628000002</v>
      </c>
      <c r="AP204" s="2">
        <v>2.0436315019999998</v>
      </c>
      <c r="AQ204" s="2">
        <v>2.0803831061999998</v>
      </c>
      <c r="AR204" s="2">
        <v>2.0588871369999997</v>
      </c>
      <c r="AS204" s="2">
        <v>2.0374891601999998</v>
      </c>
      <c r="AT204" s="2">
        <v>2.2746151784999999</v>
      </c>
      <c r="AU204" s="2">
        <v>2.5166051832000003</v>
      </c>
      <c r="AV204" s="2">
        <v>2.7633990426000001</v>
      </c>
      <c r="AW204" s="2">
        <v>2.7843204200000002</v>
      </c>
      <c r="AX204" s="2">
        <v>2.4013594395000002</v>
      </c>
      <c r="AY204" s="2">
        <v>2.3182106610000002</v>
      </c>
      <c r="AZ204" s="2">
        <v>2.445177632</v>
      </c>
      <c r="BA204" s="2">
        <v>2.4561550079000001</v>
      </c>
      <c r="BB204" s="2">
        <v>2.3309630356000004</v>
      </c>
      <c r="BC204" s="2">
        <v>2.5069662944000002</v>
      </c>
      <c r="BD204" s="2">
        <v>2.3454547753000003</v>
      </c>
      <c r="BE204" s="2">
        <v>2.0608336224000001</v>
      </c>
      <c r="BF204" s="2">
        <v>2.4420441023000001</v>
      </c>
      <c r="BG204" s="2">
        <v>2.5888612156000002</v>
      </c>
      <c r="BH204" s="2">
        <v>2.5988653488000004</v>
      </c>
      <c r="BI204" s="2">
        <v>2.8008900440000004</v>
      </c>
      <c r="BJ204" s="2">
        <v>3.2229254940000001</v>
      </c>
      <c r="BN204" s="2">
        <v>0.36110196511233505</v>
      </c>
      <c r="BO204" s="2">
        <v>0.33624094964548173</v>
      </c>
      <c r="BP204" s="2">
        <v>0.34705511702765762</v>
      </c>
      <c r="BQ204" s="2">
        <v>0.36916949022435852</v>
      </c>
      <c r="BR204" s="2">
        <v>0.40258431672088441</v>
      </c>
      <c r="BS204" s="2">
        <v>0.44504002265005627</v>
      </c>
      <c r="BT204" s="2">
        <v>0.4942768540749532</v>
      </c>
      <c r="BU204" s="2">
        <v>0.54803477682255108</v>
      </c>
      <c r="BV204" s="2">
        <v>0.50234322200412029</v>
      </c>
      <c r="BW204" s="2">
        <v>0.46117500446656906</v>
      </c>
      <c r="BX204" s="2">
        <v>0.42679042590326555</v>
      </c>
      <c r="BY204" s="2">
        <v>0.40144890648172898</v>
      </c>
      <c r="BZ204" s="2">
        <v>0.38626422967510265</v>
      </c>
      <c r="CA204" s="2">
        <v>0.26789895440211597</v>
      </c>
      <c r="CB204" s="2">
        <v>0.2043527844583341</v>
      </c>
      <c r="CC204" s="2">
        <v>0.23882276813047534</v>
      </c>
      <c r="CD204" s="2">
        <v>0.23791142477854904</v>
      </c>
      <c r="CE204" s="2">
        <v>0.268610931590191</v>
      </c>
      <c r="CF204" s="2">
        <v>0.24060711224125503</v>
      </c>
      <c r="CG204" s="2">
        <v>0.28610451490286992</v>
      </c>
      <c r="CH204" s="2">
        <v>0.29860892975327813</v>
      </c>
      <c r="CI204" s="2">
        <v>0.30026705551504168</v>
      </c>
      <c r="CJ204" s="2">
        <v>0.32590514469027992</v>
      </c>
      <c r="CK204" s="2">
        <v>0.32082866154168316</v>
      </c>
      <c r="CL204" s="2">
        <v>0.28023693945283856</v>
      </c>
      <c r="CM204" s="2">
        <v>0.30800534896425324</v>
      </c>
      <c r="CN204" s="2">
        <v>0.3164129931808557</v>
      </c>
      <c r="CO204" s="2">
        <v>0.32308669799204215</v>
      </c>
      <c r="CP204" s="2">
        <v>0.32966061280028708</v>
      </c>
      <c r="CQ204" s="2">
        <v>0.23149267965461084</v>
      </c>
      <c r="CR204" s="2">
        <v>0.26039343872734233</v>
      </c>
      <c r="CS204" s="2">
        <v>0.29171906209420118</v>
      </c>
      <c r="CT204" s="2">
        <v>0.31493507455766256</v>
      </c>
      <c r="CU204" s="2">
        <v>0.35195351902762895</v>
      </c>
      <c r="CV204" s="2">
        <v>0.31718295205197411</v>
      </c>
      <c r="CW204" s="2">
        <v>0.31864601311012863</v>
      </c>
      <c r="CX204" s="2">
        <v>0.32408762598469376</v>
      </c>
      <c r="CY204" s="2">
        <v>0.32244567561371351</v>
      </c>
      <c r="CZ204" s="2">
        <v>0.32025535042725028</v>
      </c>
      <c r="DA204" s="2">
        <v>0.32516715747725072</v>
      </c>
      <c r="DB204" s="2">
        <v>0.3077823351178901</v>
      </c>
      <c r="DC204" s="2">
        <v>0.28694664519229862</v>
      </c>
      <c r="DD204" s="2">
        <v>0.31196362048875581</v>
      </c>
      <c r="DE204" s="2">
        <v>0.33728523662794535</v>
      </c>
      <c r="DF204" s="2">
        <v>0.32329571507708671</v>
      </c>
      <c r="DG204" s="2">
        <v>0.34075319257675946</v>
      </c>
      <c r="DH204" s="2">
        <v>0.35829505319547122</v>
      </c>
    </row>
    <row r="205" spans="1:112" x14ac:dyDescent="0.2">
      <c r="A205" s="169" t="s">
        <v>80</v>
      </c>
      <c r="B205" s="3" t="s">
        <v>177</v>
      </c>
      <c r="C205" s="2">
        <v>66.593029999999999</v>
      </c>
      <c r="D205" s="2">
        <v>-36.569360000000003</v>
      </c>
      <c r="E205" s="174">
        <v>2984.5288</v>
      </c>
      <c r="F205" s="2">
        <v>0.77515100000000003</v>
      </c>
      <c r="G205" s="144"/>
      <c r="H205" s="144">
        <f t="shared" si="3"/>
        <v>0.17456268924899998</v>
      </c>
      <c r="I205" s="174" t="s">
        <v>334</v>
      </c>
      <c r="J205" s="174" t="s">
        <v>275</v>
      </c>
      <c r="K205" s="190">
        <v>2.0651999999999999</v>
      </c>
      <c r="L205" s="235">
        <v>0.41780699999999998</v>
      </c>
      <c r="M205" s="189">
        <v>4.7453872130602169E-2</v>
      </c>
      <c r="N205" s="17">
        <v>-3.8666666666666676E-2</v>
      </c>
      <c r="O205" s="7"/>
      <c r="P205" s="2">
        <v>3.42596028</v>
      </c>
      <c r="Q205" s="2">
        <v>3.42596028</v>
      </c>
      <c r="R205" s="2">
        <v>3.3362066880000003</v>
      </c>
      <c r="S205" s="2">
        <v>3.2486422080000001</v>
      </c>
      <c r="T205" s="2">
        <v>3.1588886160000005</v>
      </c>
      <c r="U205" s="2">
        <v>3.0713241360000003</v>
      </c>
      <c r="V205" s="2">
        <v>2.9815705440000007</v>
      </c>
      <c r="W205" s="2">
        <v>2.8940060640000005</v>
      </c>
      <c r="X205" s="2">
        <v>2.8042524719999999</v>
      </c>
      <c r="Y205" s="2">
        <v>2.7144988800000003</v>
      </c>
      <c r="Z205" s="2">
        <v>2.6269344000000001</v>
      </c>
      <c r="AA205" s="2">
        <v>2.5371808080000005</v>
      </c>
      <c r="AB205" s="2">
        <v>2.4149519459999995</v>
      </c>
      <c r="AC205" s="2">
        <v>2.293074168</v>
      </c>
      <c r="AD205" s="2">
        <v>2.0961779999999997</v>
      </c>
      <c r="AE205" s="2">
        <v>2.1147648000000001</v>
      </c>
      <c r="AF205" s="2">
        <v>2.4858192839999997</v>
      </c>
      <c r="AG205" s="2">
        <v>2.1114191760000001</v>
      </c>
      <c r="AH205" s="2">
        <v>2.2247160479999994</v>
      </c>
      <c r="AI205" s="2">
        <v>2.2053031679999995</v>
      </c>
      <c r="AJ205" s="2">
        <v>2.2102286699999998</v>
      </c>
      <c r="AK205" s="2">
        <v>2.2138530959999998</v>
      </c>
      <c r="AL205" s="2">
        <v>2.2143280920000001</v>
      </c>
      <c r="AM205" s="2">
        <v>2.0790781439999999</v>
      </c>
      <c r="AN205" s="2">
        <v>1.9453874219999998</v>
      </c>
      <c r="AO205" s="2">
        <v>1.8168596999999997</v>
      </c>
      <c r="AP205" s="2">
        <v>2.0589837479999997</v>
      </c>
      <c r="AQ205" s="2">
        <v>1.801845696</v>
      </c>
      <c r="AR205" s="2">
        <v>1.898559012</v>
      </c>
      <c r="AS205" s="2">
        <v>1.707083994</v>
      </c>
      <c r="AT205" s="2">
        <v>1.5977874143999999</v>
      </c>
      <c r="AU205" s="2">
        <v>1.4694620819999999</v>
      </c>
      <c r="AV205" s="2">
        <v>1.9150145256000002</v>
      </c>
      <c r="AW205" s="2">
        <v>2.0606875379999998</v>
      </c>
      <c r="AX205" s="2">
        <v>2.3984241503999999</v>
      </c>
      <c r="AY205" s="2">
        <v>2.1052710755999997</v>
      </c>
      <c r="AZ205" s="2">
        <v>2.3135196480000002</v>
      </c>
      <c r="BA205" s="2">
        <v>2.7618828288000001</v>
      </c>
      <c r="BB205" s="2">
        <v>3.0304744799999996</v>
      </c>
      <c r="BC205" s="2">
        <v>3.6205537500000005</v>
      </c>
      <c r="BD205" s="2">
        <v>3.4744924799999999</v>
      </c>
      <c r="BE205" s="2">
        <v>2.9913038315999994</v>
      </c>
      <c r="BF205" s="2">
        <v>3.1117400999999996</v>
      </c>
      <c r="BG205" s="2">
        <v>2.6616132383999997</v>
      </c>
      <c r="BH205" s="2">
        <v>2.7886953204000005</v>
      </c>
      <c r="BI205" s="2">
        <v>2.7124460712000005</v>
      </c>
      <c r="BJ205" s="2">
        <v>2.5042388028000002</v>
      </c>
      <c r="BN205" s="2">
        <v>0.97663915996328066</v>
      </c>
      <c r="BO205" s="2">
        <v>0.95493752382309838</v>
      </c>
      <c r="BP205" s="2">
        <v>0.94324961889583847</v>
      </c>
      <c r="BQ205" s="2">
        <v>0.94288205128460745</v>
      </c>
      <c r="BR205" s="2">
        <v>0.95080816599563533</v>
      </c>
      <c r="BS205" s="2">
        <v>0.96793934540520121</v>
      </c>
      <c r="BT205" s="2">
        <v>0.99122382042098245</v>
      </c>
      <c r="BU205" s="2">
        <v>1.0215495942979338</v>
      </c>
      <c r="BV205" s="2">
        <v>0.95537716222641067</v>
      </c>
      <c r="BW205" s="2">
        <v>0.89576848106565909</v>
      </c>
      <c r="BX205" s="2">
        <v>0.84316147594976132</v>
      </c>
      <c r="BY205" s="2">
        <v>0.79884393645912244</v>
      </c>
      <c r="BZ205" s="2">
        <v>0.75292057239359311</v>
      </c>
      <c r="CA205" s="2">
        <v>0.60007639771716781</v>
      </c>
      <c r="CB205" s="2">
        <v>0.54579101862653345</v>
      </c>
      <c r="CC205" s="2">
        <v>0.5539585949410063</v>
      </c>
      <c r="CD205" s="2">
        <v>0.65764347719440219</v>
      </c>
      <c r="CE205" s="2">
        <v>0.55560557355193785</v>
      </c>
      <c r="CF205" s="2">
        <v>0.59617254245500961</v>
      </c>
      <c r="CG205" s="2">
        <v>0.61876366955235695</v>
      </c>
      <c r="CH205" s="2">
        <v>0.62276847982260441</v>
      </c>
      <c r="CI205" s="2">
        <v>0.62075625192007722</v>
      </c>
      <c r="CJ205" s="2">
        <v>0.62358615818618213</v>
      </c>
      <c r="CK205" s="2">
        <v>0.59864686966124203</v>
      </c>
      <c r="CL205" s="2">
        <v>0.56854239469429868</v>
      </c>
      <c r="CM205" s="2">
        <v>0.4996112348199534</v>
      </c>
      <c r="CN205" s="2">
        <v>0.5620062124955727</v>
      </c>
      <c r="CO205" s="2">
        <v>0.49713644919627098</v>
      </c>
      <c r="CP205" s="2">
        <v>0.51947257260511981</v>
      </c>
      <c r="CQ205" s="2">
        <v>0.46537036533410825</v>
      </c>
      <c r="CR205" s="2">
        <v>0.43778705501826409</v>
      </c>
      <c r="CS205" s="2">
        <v>0.40643023596933808</v>
      </c>
      <c r="CT205" s="2">
        <v>0.52414952275316806</v>
      </c>
      <c r="CU205" s="2">
        <v>0.56616552611391069</v>
      </c>
      <c r="CV205" s="2">
        <v>0.64693112609156866</v>
      </c>
      <c r="CW205" s="2">
        <v>0.57794178121529782</v>
      </c>
      <c r="CX205" s="2">
        <v>0.58828738552625992</v>
      </c>
      <c r="CY205" s="2">
        <v>0.66531610466978908</v>
      </c>
      <c r="CZ205" s="2">
        <v>0.7657700985815713</v>
      </c>
      <c r="DA205" s="2">
        <v>0.88976121642079442</v>
      </c>
      <c r="DB205" s="2">
        <v>0.84602761072218047</v>
      </c>
      <c r="DC205" s="2">
        <v>0.76518620844213203</v>
      </c>
      <c r="DD205" s="2">
        <v>0.77034517889100018</v>
      </c>
      <c r="DE205" s="2">
        <v>0.67735252436331295</v>
      </c>
      <c r="DF205" s="2">
        <v>0.68069365171429075</v>
      </c>
      <c r="DG205" s="2">
        <v>0.65686036283872584</v>
      </c>
      <c r="DH205" s="2">
        <v>0.62976358646131469</v>
      </c>
    </row>
    <row r="206" spans="1:112" x14ac:dyDescent="0.2">
      <c r="A206" s="169" t="s">
        <v>342</v>
      </c>
      <c r="B206" s="3" t="s">
        <v>177</v>
      </c>
      <c r="C206" s="2">
        <v>66.593029999999999</v>
      </c>
      <c r="D206" s="2">
        <v>-36.569360000000003</v>
      </c>
      <c r="E206" s="174">
        <v>571.81759999999997</v>
      </c>
      <c r="F206" s="2">
        <v>0</v>
      </c>
      <c r="G206" s="144"/>
      <c r="H206" s="144">
        <f t="shared" si="3"/>
        <v>8.5841035900486353E-5</v>
      </c>
      <c r="I206" s="174" t="s">
        <v>334</v>
      </c>
      <c r="J206" s="174" t="s">
        <v>272</v>
      </c>
      <c r="K206" s="190">
        <v>0.01</v>
      </c>
      <c r="L206" s="235">
        <f>M206+0.14*N206</f>
        <v>-9.2650437613907878E-3</v>
      </c>
      <c r="M206" s="189">
        <v>1.3881622905275878E-2</v>
      </c>
      <c r="N206" s="17">
        <v>-0.1653333333333333</v>
      </c>
      <c r="O206" s="7"/>
      <c r="P206" s="2">
        <v>1.332E-2</v>
      </c>
      <c r="Q206" s="2">
        <v>1.332E-2</v>
      </c>
      <c r="R206" s="2">
        <v>1.332E-2</v>
      </c>
      <c r="S206" s="2">
        <v>1.332E-2</v>
      </c>
      <c r="T206" s="2">
        <v>1.332E-2</v>
      </c>
      <c r="U206" s="2">
        <v>1.332E-2</v>
      </c>
      <c r="V206" s="2">
        <v>1.332E-2</v>
      </c>
      <c r="W206" s="2">
        <v>1.332E-2</v>
      </c>
      <c r="X206" s="2">
        <v>1.332E-2</v>
      </c>
      <c r="Y206" s="2">
        <v>1.332E-2</v>
      </c>
      <c r="Z206" s="2">
        <v>1.332E-2</v>
      </c>
      <c r="AA206" s="2">
        <v>1.332E-2</v>
      </c>
      <c r="AB206" s="2">
        <v>1.332E-2</v>
      </c>
      <c r="AC206" s="2">
        <v>1.332E-2</v>
      </c>
      <c r="AD206" s="2">
        <v>1.1770000000000001E-2</v>
      </c>
      <c r="AE206" s="2">
        <v>8.5299999999999994E-3</v>
      </c>
      <c r="AF206" s="2">
        <v>0.01</v>
      </c>
      <c r="AG206" s="2">
        <v>1.0440000000000001E-2</v>
      </c>
      <c r="AH206" s="2">
        <v>1.008E-2</v>
      </c>
      <c r="AI206" s="2">
        <v>9.9000000000000008E-3</v>
      </c>
      <c r="AJ206" s="2">
        <v>9.7199999999999995E-3</v>
      </c>
      <c r="AK206" s="2">
        <v>9.5399999999999999E-3</v>
      </c>
      <c r="AL206" s="2">
        <v>9.3500000000000007E-3</v>
      </c>
      <c r="AM206" s="2">
        <v>9.6600000000000002E-3</v>
      </c>
      <c r="AN206" s="2">
        <v>9.9699999999999997E-3</v>
      </c>
      <c r="AO206" s="2">
        <v>1.027E-2</v>
      </c>
      <c r="AP206" s="2">
        <v>9.2600000000000009E-3</v>
      </c>
      <c r="AQ206" s="2">
        <v>8.2900000000000005E-3</v>
      </c>
      <c r="AR206" s="2">
        <v>1.1690000000000001E-2</v>
      </c>
      <c r="AS206" s="2">
        <v>9.8200000000000006E-3</v>
      </c>
      <c r="AT206" s="2">
        <v>1.001E-2</v>
      </c>
      <c r="AU206" s="2">
        <v>1.027E-2</v>
      </c>
      <c r="AV206" s="2">
        <v>9.2500000000000013E-3</v>
      </c>
      <c r="AW206" s="2">
        <v>1.0749999999999999E-2</v>
      </c>
      <c r="AX206" s="2">
        <v>8.9600000000000009E-3</v>
      </c>
      <c r="AY206" s="2">
        <v>8.1100000000000009E-3</v>
      </c>
      <c r="AZ206" s="2">
        <v>8.3800000000000003E-3</v>
      </c>
      <c r="BA206" s="2">
        <v>7.3800000000000003E-3</v>
      </c>
      <c r="BB206" s="2">
        <v>1.0970000000000001E-2</v>
      </c>
      <c r="BC206" s="2">
        <v>1.264E-2</v>
      </c>
      <c r="BD206" s="2">
        <v>1.3340000000000001E-2</v>
      </c>
      <c r="BE206" s="2">
        <v>1.238E-2</v>
      </c>
      <c r="BF206" s="2">
        <v>1.218E-2</v>
      </c>
      <c r="BG206" s="2">
        <v>1.264E-2</v>
      </c>
      <c r="BH206" s="2">
        <v>1.349E-2</v>
      </c>
      <c r="BI206" s="2">
        <v>1.4830000000000001E-2</v>
      </c>
      <c r="BJ206" s="2">
        <v>1.47E-2</v>
      </c>
      <c r="BN206" s="2">
        <v>1.9404706908506826E-2</v>
      </c>
      <c r="BO206" s="2">
        <v>1.8538406088809342E-2</v>
      </c>
      <c r="BP206" s="2">
        <v>1.7716242492583387E-2</v>
      </c>
      <c r="BQ206" s="2">
        <v>1.694878642238579E-2</v>
      </c>
      <c r="BR206" s="2">
        <v>1.6227605013590239E-2</v>
      </c>
      <c r="BS206" s="2">
        <v>1.5554377799634544E-2</v>
      </c>
      <c r="BT206" s="2">
        <v>1.4931335270273162E-2</v>
      </c>
      <c r="BU206" s="2">
        <v>1.4361441996638209E-2</v>
      </c>
      <c r="BV206" s="2">
        <v>1.3856930429630616E-2</v>
      </c>
      <c r="BW206" s="2">
        <v>1.3413325413594775E-2</v>
      </c>
      <c r="BX206" s="2">
        <v>1.3050030417099404E-2</v>
      </c>
      <c r="BY206" s="2">
        <v>1.2785204734896919E-2</v>
      </c>
      <c r="BZ206" s="2">
        <v>1.2622417359162173E-2</v>
      </c>
      <c r="CA206" s="2">
        <v>1.2569693912085789E-2</v>
      </c>
      <c r="CB206" s="2">
        <v>1.0998720703080393E-2</v>
      </c>
      <c r="CC206" s="2">
        <v>8.0092343047880772E-3</v>
      </c>
      <c r="CD206" s="2">
        <v>9.3634142148023448E-3</v>
      </c>
      <c r="CE206" s="2">
        <v>9.7742733444105036E-3</v>
      </c>
      <c r="CF206" s="2">
        <v>9.4491125315274861E-3</v>
      </c>
      <c r="CG206" s="2">
        <v>9.3054484897406864E-3</v>
      </c>
      <c r="CH206" s="2">
        <v>9.2266580421187499E-3</v>
      </c>
      <c r="CI206" s="2">
        <v>9.0828179039517901E-3</v>
      </c>
      <c r="CJ206" s="2">
        <v>8.8573439004756872E-3</v>
      </c>
      <c r="CK206" s="2">
        <v>9.1565184093257892E-3</v>
      </c>
      <c r="CL206" s="2">
        <v>9.4341252302959592E-3</v>
      </c>
      <c r="CM206" s="2">
        <v>9.7083363546407002E-3</v>
      </c>
      <c r="CN206" s="2">
        <v>8.6908379884803114E-3</v>
      </c>
      <c r="CO206" s="2">
        <v>7.8597285998610687E-3</v>
      </c>
      <c r="CP206" s="2">
        <v>1.0909715238853019E-2</v>
      </c>
      <c r="CQ206" s="2">
        <v>9.1875615455382417E-3</v>
      </c>
      <c r="CR206" s="2">
        <v>9.2907969133310987E-3</v>
      </c>
      <c r="CS206" s="2">
        <v>9.5783562899947623E-3</v>
      </c>
      <c r="CT206" s="2">
        <v>8.6591725096916757E-3</v>
      </c>
      <c r="CU206" s="2">
        <v>1.0067665713840296E-2</v>
      </c>
      <c r="CV206" s="2">
        <v>8.4109789036227282E-3</v>
      </c>
      <c r="CW206" s="2">
        <v>7.6559701362721696E-3</v>
      </c>
      <c r="CX206" s="2">
        <v>7.9348828831183466E-3</v>
      </c>
      <c r="CY206" s="2">
        <v>6.9963676016202474E-3</v>
      </c>
      <c r="CZ206" s="2">
        <v>1.0288892043898358E-2</v>
      </c>
      <c r="DA206" s="2">
        <v>1.1837412507076634E-2</v>
      </c>
      <c r="DB206" s="2">
        <v>1.2542961186685169E-2</v>
      </c>
      <c r="DC206" s="2">
        <v>1.1555272021273627E-2</v>
      </c>
      <c r="DD206" s="2">
        <v>1.1474640894619768E-2</v>
      </c>
      <c r="DE206" s="2">
        <v>1.1893377196235656E-2</v>
      </c>
      <c r="DF206" s="2">
        <v>1.2673306757595778E-2</v>
      </c>
      <c r="DG206" s="2">
        <v>1.3945953413746361E-2</v>
      </c>
      <c r="DH206" s="2">
        <v>1.3760777951204442E-2</v>
      </c>
    </row>
    <row r="207" spans="1:112" x14ac:dyDescent="0.2">
      <c r="A207" s="169" t="s">
        <v>343</v>
      </c>
      <c r="B207" s="3" t="s">
        <v>177</v>
      </c>
      <c r="C207" s="2">
        <v>66.593029999999999</v>
      </c>
      <c r="D207" s="2">
        <v>-36.569360000000003</v>
      </c>
      <c r="E207" s="174">
        <v>667.70653000000004</v>
      </c>
      <c r="F207" s="2">
        <v>0</v>
      </c>
      <c r="G207" s="144"/>
      <c r="H207" s="144">
        <f t="shared" si="3"/>
        <v>2.3099347278294236E-7</v>
      </c>
      <c r="I207" s="174" t="s">
        <v>334</v>
      </c>
      <c r="J207" s="174" t="s">
        <v>272</v>
      </c>
      <c r="K207" s="190">
        <v>0.01</v>
      </c>
      <c r="L207" s="235">
        <f>M207+0.14*N207</f>
        <v>4.8061780323136426E-4</v>
      </c>
      <c r="M207" s="189">
        <v>8.600617803231363E-3</v>
      </c>
      <c r="N207" s="17">
        <v>-5.7999999999999989E-2</v>
      </c>
      <c r="O207" s="7"/>
      <c r="P207" s="2">
        <v>0.01</v>
      </c>
      <c r="Q207" s="2">
        <v>0.01</v>
      </c>
      <c r="R207" s="2">
        <v>0.01</v>
      </c>
      <c r="S207" s="2">
        <v>0.01</v>
      </c>
      <c r="T207" s="2">
        <v>0.01</v>
      </c>
      <c r="U207" s="2">
        <v>0.01</v>
      </c>
      <c r="V207" s="2">
        <v>0.01</v>
      </c>
      <c r="W207" s="2">
        <v>0.01</v>
      </c>
      <c r="X207" s="2">
        <v>0.01</v>
      </c>
      <c r="Y207" s="2">
        <v>0.01</v>
      </c>
      <c r="Z207" s="2">
        <v>0.01</v>
      </c>
      <c r="AA207" s="2">
        <v>0.01</v>
      </c>
      <c r="AB207" s="2">
        <v>0.01</v>
      </c>
      <c r="AC207" s="2">
        <v>0.01</v>
      </c>
      <c r="AD207" s="2">
        <v>0.01</v>
      </c>
      <c r="AE207" s="2">
        <v>1.0780000000000001E-2</v>
      </c>
      <c r="AF207" s="2">
        <v>1.133E-2</v>
      </c>
      <c r="AG207" s="2">
        <v>1.0400000000000001E-2</v>
      </c>
      <c r="AH207" s="2">
        <v>8.1100000000000009E-3</v>
      </c>
      <c r="AI207" s="2">
        <v>8.4799999999999997E-3</v>
      </c>
      <c r="AJ207" s="2">
        <v>8.8500000000000002E-3</v>
      </c>
      <c r="AK207" s="2">
        <v>9.6200000000000001E-3</v>
      </c>
      <c r="AL207" s="2">
        <v>1.039E-2</v>
      </c>
      <c r="AM207" s="2">
        <v>1.026E-2</v>
      </c>
      <c r="AN207" s="2">
        <v>1.014E-2</v>
      </c>
      <c r="AO207" s="2">
        <v>1.0019999999999999E-2</v>
      </c>
      <c r="AP207" s="2">
        <v>9.8899999999999995E-3</v>
      </c>
      <c r="AQ207" s="2">
        <v>8.6999999999999994E-3</v>
      </c>
      <c r="AR207" s="2">
        <v>8.7500000000000008E-3</v>
      </c>
      <c r="AS207" s="2">
        <v>8.7900000000000009E-3</v>
      </c>
      <c r="AT207" s="2">
        <v>8.830000000000001E-3</v>
      </c>
      <c r="AU207" s="2">
        <v>8.8800000000000007E-3</v>
      </c>
      <c r="AV207" s="2">
        <v>8.9200000000000008E-3</v>
      </c>
      <c r="AW207" s="2">
        <v>8.9600000000000009E-3</v>
      </c>
      <c r="AX207" s="2">
        <v>9.0000000000000011E-3</v>
      </c>
      <c r="AY207" s="2">
        <v>7.6E-3</v>
      </c>
      <c r="AZ207" s="2">
        <v>7.8300000000000002E-3</v>
      </c>
      <c r="BA207" s="2">
        <v>8.0600000000000012E-3</v>
      </c>
      <c r="BB207" s="2">
        <v>6.1999999999999998E-3</v>
      </c>
      <c r="BC207" s="2">
        <v>6.96E-3</v>
      </c>
      <c r="BD207" s="2">
        <v>7.7300000000000008E-3</v>
      </c>
      <c r="BE207" s="2">
        <v>8.4899999999999993E-3</v>
      </c>
      <c r="BF207" s="2">
        <v>8.3999999999999995E-3</v>
      </c>
      <c r="BG207" s="2">
        <v>7.3800000000000003E-3</v>
      </c>
      <c r="BH207" s="2">
        <v>8.3400000000000002E-3</v>
      </c>
      <c r="BI207" s="2">
        <v>7.0999999999999995E-3</v>
      </c>
      <c r="BJ207" s="2">
        <v>8.9200000000000008E-3</v>
      </c>
      <c r="BN207" s="2">
        <v>1.5063300462582864E-2</v>
      </c>
      <c r="BO207" s="2">
        <v>1.4144862216649906E-2</v>
      </c>
      <c r="BP207" s="2">
        <v>1.3268362199082182E-2</v>
      </c>
      <c r="BQ207" s="2">
        <v>1.2444063022493655E-2</v>
      </c>
      <c r="BR207" s="2">
        <v>1.166269122571038E-2</v>
      </c>
      <c r="BS207" s="2">
        <v>1.0934703517886755E-2</v>
      </c>
      <c r="BT207" s="2">
        <v>1.0251308805480322E-2</v>
      </c>
      <c r="BU207" s="2">
        <v>9.6138711067357135E-3</v>
      </c>
      <c r="BV207" s="2">
        <v>9.0242741757467979E-3</v>
      </c>
      <c r="BW207" s="2">
        <v>8.4941439731601939E-3</v>
      </c>
      <c r="BX207" s="2">
        <v>8.026027302271227E-3</v>
      </c>
      <c r="BY207" s="2">
        <v>7.6391503413334554E-3</v>
      </c>
      <c r="BZ207" s="2">
        <v>7.3476116679048794E-3</v>
      </c>
      <c r="CA207" s="2">
        <v>7.1645700018585059E-3</v>
      </c>
      <c r="CB207" s="2">
        <v>7.1021373544840009E-3</v>
      </c>
      <c r="CC207" s="2">
        <v>8.1264501758136105E-3</v>
      </c>
      <c r="CD207" s="2">
        <v>8.2121205147419538E-3</v>
      </c>
      <c r="CE207" s="2">
        <v>7.341747016112515E-3</v>
      </c>
      <c r="CF207" s="2">
        <v>5.9732382012653044E-3</v>
      </c>
      <c r="CG207" s="2">
        <v>6.2115175678428315E-3</v>
      </c>
      <c r="CH207" s="2">
        <v>6.1436369493461061E-3</v>
      </c>
      <c r="CI207" s="2">
        <v>6.6429836700835051E-3</v>
      </c>
      <c r="CJ207" s="2">
        <v>7.4453205956247319E-3</v>
      </c>
      <c r="CK207" s="2">
        <v>7.3801211973246478E-3</v>
      </c>
      <c r="CL207" s="2">
        <v>7.3504393855896256E-3</v>
      </c>
      <c r="CM207" s="2">
        <v>7.233865063017631E-3</v>
      </c>
      <c r="CN207" s="2">
        <v>6.8238733921895172E-3</v>
      </c>
      <c r="CO207" s="2">
        <v>6.4662370795075322E-3</v>
      </c>
      <c r="CP207" s="2">
        <v>6.511759223898207E-3</v>
      </c>
      <c r="CQ207" s="2">
        <v>6.5827098613207378E-3</v>
      </c>
      <c r="CR207" s="2">
        <v>6.686169321817044E-3</v>
      </c>
      <c r="CS207" s="2">
        <v>6.7158901166977361E-3</v>
      </c>
      <c r="CT207" s="2">
        <v>6.6604135241329129E-3</v>
      </c>
      <c r="CU207" s="2">
        <v>6.6377139903262741E-3</v>
      </c>
      <c r="CV207" s="2">
        <v>6.2803860772528983E-3</v>
      </c>
      <c r="CW207" s="2">
        <v>5.4293664379690522E-3</v>
      </c>
      <c r="CX207" s="2">
        <v>5.5432122657304407E-3</v>
      </c>
      <c r="CY207" s="2">
        <v>5.5897859542416405E-3</v>
      </c>
      <c r="CZ207" s="2">
        <v>4.3322327339481532E-3</v>
      </c>
      <c r="DA207" s="2">
        <v>4.8302853099466102E-3</v>
      </c>
      <c r="DB207" s="2">
        <v>5.3125903994615158E-3</v>
      </c>
      <c r="DC207" s="2">
        <v>5.8023746786071955E-3</v>
      </c>
      <c r="DD207" s="2">
        <v>5.7294380140500596E-3</v>
      </c>
      <c r="DE207" s="2">
        <v>5.0929423784538677E-3</v>
      </c>
      <c r="DF207" s="2">
        <v>5.6705531813245058E-3</v>
      </c>
      <c r="DG207" s="2">
        <v>5.1506588363575273E-3</v>
      </c>
      <c r="DH207" s="2">
        <v>6.1574928583157627E-3</v>
      </c>
    </row>
    <row r="208" spans="1:112" x14ac:dyDescent="0.2">
      <c r="A208" s="169" t="s">
        <v>344</v>
      </c>
      <c r="B208" s="3" t="s">
        <v>177</v>
      </c>
      <c r="C208" s="2">
        <v>66.593029999999999</v>
      </c>
      <c r="D208" s="2">
        <v>-36.569360000000003</v>
      </c>
      <c r="E208" s="174">
        <v>405.33992999999998</v>
      </c>
      <c r="F208" s="2">
        <v>0</v>
      </c>
      <c r="G208" s="144"/>
      <c r="H208" s="144">
        <f t="shared" si="3"/>
        <v>7.3724299742828053E-4</v>
      </c>
      <c r="I208" s="174" t="s">
        <v>334</v>
      </c>
      <c r="J208" s="174" t="s">
        <v>272</v>
      </c>
      <c r="K208" s="190">
        <v>0.15</v>
      </c>
      <c r="L208" s="235">
        <f>M208+0.14*N208</f>
        <v>2.7152219014811303E-2</v>
      </c>
      <c r="M208" s="189">
        <v>6.6655523481446346E-3</v>
      </c>
      <c r="N208" s="17">
        <v>0.14633333333333334</v>
      </c>
      <c r="O208" s="7"/>
      <c r="P208" s="2">
        <v>0.15</v>
      </c>
      <c r="Q208" s="2">
        <v>0.15</v>
      </c>
      <c r="R208" s="2">
        <v>0.15</v>
      </c>
      <c r="S208" s="2">
        <v>0.15</v>
      </c>
      <c r="T208" s="2">
        <v>0.15</v>
      </c>
      <c r="U208" s="2">
        <v>0.15</v>
      </c>
      <c r="V208" s="2">
        <v>0.15</v>
      </c>
      <c r="W208" s="2">
        <v>0.15</v>
      </c>
      <c r="X208" s="2">
        <v>0.15</v>
      </c>
      <c r="Y208" s="2">
        <v>0.15</v>
      </c>
      <c r="Z208" s="2">
        <v>0.15</v>
      </c>
      <c r="AA208" s="2">
        <v>0.15</v>
      </c>
      <c r="AB208" s="2">
        <v>0.15</v>
      </c>
      <c r="AC208" s="2">
        <v>0.15</v>
      </c>
      <c r="AD208" s="2">
        <v>0.14984999999999998</v>
      </c>
      <c r="AE208" s="2">
        <v>0.14984999999999998</v>
      </c>
      <c r="AF208" s="2">
        <v>0.1653</v>
      </c>
      <c r="AG208" s="2">
        <v>0.18074999999999999</v>
      </c>
      <c r="AH208" s="2">
        <v>0.17715</v>
      </c>
      <c r="AI208" s="2">
        <v>0.19214999999999999</v>
      </c>
      <c r="AJ208" s="2">
        <v>0.20729999999999998</v>
      </c>
      <c r="AK208" s="2">
        <v>0.22005</v>
      </c>
      <c r="AL208" s="2">
        <v>0.23280000000000001</v>
      </c>
      <c r="AM208" s="2">
        <v>0.19800000000000001</v>
      </c>
      <c r="AN208" s="2">
        <v>0.16320000000000001</v>
      </c>
      <c r="AO208" s="2">
        <v>0.12839999999999999</v>
      </c>
      <c r="AP208" s="2">
        <v>0.19124999999999998</v>
      </c>
      <c r="AQ208" s="2">
        <v>0.25319999999999998</v>
      </c>
      <c r="AR208" s="2">
        <v>0.19320000000000001</v>
      </c>
      <c r="AS208" s="2">
        <v>0.13335</v>
      </c>
      <c r="AT208" s="2">
        <v>0.13439999999999999</v>
      </c>
      <c r="AU208" s="2">
        <v>0.1353</v>
      </c>
      <c r="AV208" s="2">
        <v>0.13635</v>
      </c>
      <c r="AW208" s="2">
        <v>0.13739999999999999</v>
      </c>
      <c r="AX208" s="2">
        <v>0.13844999999999999</v>
      </c>
      <c r="AY208" s="2">
        <v>0.15509999999999999</v>
      </c>
      <c r="AZ208" s="2">
        <v>0.15029999999999999</v>
      </c>
      <c r="BA208" s="2">
        <v>0.15359999999999999</v>
      </c>
      <c r="BB208" s="2">
        <v>0.17849999999999999</v>
      </c>
      <c r="BC208" s="2">
        <v>0.22814999999999996</v>
      </c>
      <c r="BD208" s="2">
        <v>0.25229999999999997</v>
      </c>
      <c r="BE208" s="2">
        <v>0.26400000000000001</v>
      </c>
      <c r="BF208" s="2">
        <v>0.17189999999999997</v>
      </c>
      <c r="BG208" s="2">
        <v>0.17805000000000001</v>
      </c>
      <c r="BH208" s="2">
        <v>0.17519999999999999</v>
      </c>
      <c r="BI208" s="2">
        <v>0.17774999999999999</v>
      </c>
      <c r="BJ208" s="2">
        <v>0.18375</v>
      </c>
      <c r="BN208" s="2">
        <v>0.16464875945365268</v>
      </c>
      <c r="BO208" s="2">
        <v>0.1516460138101102</v>
      </c>
      <c r="BP208" s="2">
        <v>0.13927738493909544</v>
      </c>
      <c r="BQ208" s="2">
        <v>0.12784371278402257</v>
      </c>
      <c r="BR208" s="2">
        <v>0.11691468755297249</v>
      </c>
      <c r="BS208" s="2">
        <v>0.10679514392961539</v>
      </c>
      <c r="BT208" s="2">
        <v>9.749862097146858E-2</v>
      </c>
      <c r="BU208" s="2">
        <v>8.890194508777316E-2</v>
      </c>
      <c r="BV208" s="2">
        <v>8.1307068567324517E-2</v>
      </c>
      <c r="BW208" s="2">
        <v>7.4593657697739985E-2</v>
      </c>
      <c r="BX208" s="2">
        <v>6.9161510904737544E-2</v>
      </c>
      <c r="BY208" s="2">
        <v>6.5083134576726667E-2</v>
      </c>
      <c r="BZ208" s="2">
        <v>6.2719816570804637E-2</v>
      </c>
      <c r="CA208" s="2">
        <v>6.1802246820723564E-2</v>
      </c>
      <c r="CB208" s="2">
        <v>6.1988089745558653E-2</v>
      </c>
      <c r="CC208" s="2">
        <v>5.7770912300058597E-2</v>
      </c>
      <c r="CD208" s="2">
        <v>6.2527872853749528E-2</v>
      </c>
      <c r="CE208" s="2">
        <v>6.5912336997954429E-2</v>
      </c>
      <c r="CF208" s="2">
        <v>6.4900135077708851E-2</v>
      </c>
      <c r="CG208" s="2">
        <v>6.9658021148096425E-2</v>
      </c>
      <c r="CH208" s="2">
        <v>9.8161135513031544E-2</v>
      </c>
      <c r="CI208" s="2">
        <v>0.10161869999778857</v>
      </c>
      <c r="CJ208" s="2">
        <v>0.12137918997282893</v>
      </c>
      <c r="CK208" s="2">
        <v>0.11300786036815297</v>
      </c>
      <c r="CL208" s="2">
        <v>0.10480332961797797</v>
      </c>
      <c r="CM208" s="2">
        <v>8.1161308699321186E-2</v>
      </c>
      <c r="CN208" s="2">
        <v>7.8814908875793038E-2</v>
      </c>
      <c r="CO208" s="2">
        <v>0.11034594162975225</v>
      </c>
      <c r="CP208" s="2">
        <v>9.4660237501887637E-2</v>
      </c>
      <c r="CQ208" s="2">
        <v>5.719094355555375E-2</v>
      </c>
      <c r="CR208" s="2">
        <v>5.7716312503889727E-2</v>
      </c>
      <c r="CS208" s="2">
        <v>5.8560163217028505E-2</v>
      </c>
      <c r="CT208" s="2">
        <v>5.8846095395956685E-2</v>
      </c>
      <c r="CU208" s="2">
        <v>5.8538187336217212E-2</v>
      </c>
      <c r="CV208" s="2">
        <v>5.0007037568775281E-2</v>
      </c>
      <c r="CW208" s="2">
        <v>5.5872768989194993E-2</v>
      </c>
      <c r="CX208" s="2">
        <v>5.4643803803715599E-2</v>
      </c>
      <c r="CY208" s="2">
        <v>5.6691291607024928E-2</v>
      </c>
      <c r="CZ208" s="2">
        <v>6.799854585379897E-2</v>
      </c>
      <c r="DA208" s="2">
        <v>8.6803097566281281E-2</v>
      </c>
      <c r="DB208" s="2">
        <v>9.9691957571900691E-2</v>
      </c>
      <c r="DC208" s="2">
        <v>0.10297170283180103</v>
      </c>
      <c r="DD208" s="2">
        <v>6.9325215755129566E-2</v>
      </c>
      <c r="DE208" s="2">
        <v>7.1404643018717878E-2</v>
      </c>
      <c r="DF208" s="2">
        <v>6.6630096273145367E-2</v>
      </c>
      <c r="DG208" s="2">
        <v>6.6872808891504029E-2</v>
      </c>
      <c r="DH208" s="2">
        <v>6.9845624280578694E-2</v>
      </c>
    </row>
    <row r="209" spans="1:115" x14ac:dyDescent="0.2">
      <c r="A209" s="169" t="s">
        <v>158</v>
      </c>
      <c r="B209" s="3" t="s">
        <v>177</v>
      </c>
      <c r="C209" s="2">
        <v>66.213015999999996</v>
      </c>
      <c r="D209" s="2">
        <v>-38.236435999999998</v>
      </c>
      <c r="E209" s="174">
        <v>215.32102</v>
      </c>
      <c r="F209" s="2">
        <v>6.83811E-2</v>
      </c>
      <c r="G209" s="144"/>
      <c r="H209" s="144">
        <f t="shared" si="3"/>
        <v>6.8206086047761501E-4</v>
      </c>
      <c r="I209" s="174" t="s">
        <v>334</v>
      </c>
      <c r="J209" s="174" t="s">
        <v>272</v>
      </c>
      <c r="K209" s="190">
        <v>0.1588</v>
      </c>
      <c r="L209" s="235">
        <f>M209+0.14*N209</f>
        <v>2.6116294922473499E-2</v>
      </c>
      <c r="M209" s="189">
        <v>3.9029615891401589E-3</v>
      </c>
      <c r="N209" s="17">
        <v>0.15866666666666668</v>
      </c>
      <c r="O209" s="7"/>
      <c r="P209" s="2">
        <v>0.1588</v>
      </c>
      <c r="Q209" s="2">
        <v>0.1588</v>
      </c>
      <c r="R209" s="2">
        <v>0.15768840000000001</v>
      </c>
      <c r="S209" s="2">
        <v>0.15657679999999999</v>
      </c>
      <c r="T209" s="2">
        <v>0.1554652</v>
      </c>
      <c r="U209" s="2">
        <v>0.15435359999999998</v>
      </c>
      <c r="V209" s="2">
        <v>0.15324199999999999</v>
      </c>
      <c r="W209" s="2">
        <v>0.1521304</v>
      </c>
      <c r="X209" s="2">
        <v>0.15101879999999998</v>
      </c>
      <c r="Y209" s="2">
        <v>0.14990719999999999</v>
      </c>
      <c r="Z209" s="2">
        <v>0.1487956</v>
      </c>
      <c r="AA209" s="2">
        <v>0.14768400000000001</v>
      </c>
      <c r="AB209" s="2">
        <v>0.14657239999999999</v>
      </c>
      <c r="AC209" s="2">
        <v>0.1454608</v>
      </c>
      <c r="AD209" s="2">
        <v>0.14434920000000001</v>
      </c>
      <c r="AE209" s="2">
        <v>0.14323759999999999</v>
      </c>
      <c r="AF209" s="2">
        <v>0.142126</v>
      </c>
      <c r="AG209" s="2">
        <v>0.14101440000000001</v>
      </c>
      <c r="AH209" s="2">
        <v>0.13990279999999999</v>
      </c>
      <c r="AI209" s="2">
        <v>0.1387912</v>
      </c>
      <c r="AJ209" s="2">
        <v>0.13767959999999999</v>
      </c>
      <c r="AK209" s="2">
        <v>0.13656799999999999</v>
      </c>
      <c r="AL209" s="2">
        <v>0.1354564</v>
      </c>
      <c r="AM209" s="2">
        <v>0.1345036</v>
      </c>
      <c r="AN209" s="2">
        <v>0.13339199999999998</v>
      </c>
      <c r="AO209" s="2">
        <v>0.1883368</v>
      </c>
      <c r="AP209" s="2">
        <v>0.2099336</v>
      </c>
      <c r="AQ209" s="2">
        <v>0.27011879999999999</v>
      </c>
      <c r="AR209" s="2">
        <v>0.19008360000000002</v>
      </c>
      <c r="AS209" s="2">
        <v>0.11004839999999999</v>
      </c>
      <c r="AT209" s="2">
        <v>0.111954</v>
      </c>
      <c r="AU209" s="2">
        <v>0.11385959999999999</v>
      </c>
      <c r="AV209" s="2">
        <v>0.1156064</v>
      </c>
      <c r="AW209" s="2">
        <v>0.11751199999999999</v>
      </c>
      <c r="AX209" s="2">
        <v>0.1194176</v>
      </c>
      <c r="AY209" s="2">
        <v>0.14863680000000001</v>
      </c>
      <c r="AZ209" s="2">
        <v>0.15530639999999998</v>
      </c>
      <c r="BA209" s="2">
        <v>0.1025848</v>
      </c>
      <c r="BB209" s="2">
        <v>0.1886544</v>
      </c>
      <c r="BC209" s="2">
        <v>0.21739719999999998</v>
      </c>
      <c r="BD209" s="2">
        <v>0.1584824</v>
      </c>
      <c r="BE209" s="2">
        <v>0.12481680000000001</v>
      </c>
      <c r="BF209" s="2">
        <v>0.12767520000000002</v>
      </c>
      <c r="BG209" s="2">
        <v>0.1314864</v>
      </c>
      <c r="BH209" s="2">
        <v>0.12910439999999998</v>
      </c>
      <c r="BI209" s="2">
        <v>0.11719439999999999</v>
      </c>
      <c r="BJ209" s="2">
        <v>0.12767520000000002</v>
      </c>
      <c r="BN209" s="2">
        <v>6.6804060271531879E-2</v>
      </c>
      <c r="BO209" s="2">
        <v>6.6035140477787566E-2</v>
      </c>
      <c r="BP209" s="2">
        <v>6.6009457779292791E-2</v>
      </c>
      <c r="BQ209" s="2">
        <v>6.6374297247261321E-2</v>
      </c>
      <c r="BR209" s="2">
        <v>6.7010100058103969E-2</v>
      </c>
      <c r="BS209" s="2">
        <v>6.8192999868864318E-2</v>
      </c>
      <c r="BT209" s="2">
        <v>6.9811083550133934E-2</v>
      </c>
      <c r="BU209" s="2">
        <v>7.1881979484790678E-2</v>
      </c>
      <c r="BV209" s="2">
        <v>7.4280522184841297E-2</v>
      </c>
      <c r="BW209" s="2">
        <v>7.7013157826121184E-2</v>
      </c>
      <c r="BX209" s="2">
        <v>8.0084479020994359E-2</v>
      </c>
      <c r="BY209" s="2">
        <v>8.3497420810706824E-2</v>
      </c>
      <c r="BZ209" s="2">
        <v>8.7104678862920754E-2</v>
      </c>
      <c r="CA209" s="2">
        <v>8.6864149063666948E-2</v>
      </c>
      <c r="CB209" s="2">
        <v>8.2764502515415395E-2</v>
      </c>
      <c r="CC209" s="2">
        <v>7.8842542485399209E-2</v>
      </c>
      <c r="CD209" s="2">
        <v>7.5244984711517846E-2</v>
      </c>
      <c r="CE209" s="2">
        <v>7.1968622682320044E-2</v>
      </c>
      <c r="CF209" s="2">
        <v>6.9009193199680227E-2</v>
      </c>
      <c r="CG209" s="2">
        <v>6.6361312888799692E-2</v>
      </c>
      <c r="CH209" s="2">
        <v>6.4156224303323267E-2</v>
      </c>
      <c r="CI209" s="2">
        <v>6.2381646533572505E-2</v>
      </c>
      <c r="CJ209" s="2">
        <v>6.1161571788215491E-2</v>
      </c>
      <c r="CK209" s="2">
        <v>6.0254410901305955E-2</v>
      </c>
      <c r="CL209" s="2">
        <v>5.5128805712116494E-2</v>
      </c>
      <c r="CM209" s="2">
        <v>9.004646595180324E-2</v>
      </c>
      <c r="CN209" s="2">
        <v>8.2463204778070148E-2</v>
      </c>
      <c r="CO209" s="2">
        <v>0.10534531363763225</v>
      </c>
      <c r="CP209" s="2">
        <v>8.5112829114776342E-2</v>
      </c>
      <c r="CQ209" s="2">
        <v>4.5130790278827854E-2</v>
      </c>
      <c r="CR209" s="2">
        <v>4.5995686980312617E-2</v>
      </c>
      <c r="CS209" s="2">
        <v>4.7240975787916181E-2</v>
      </c>
      <c r="CT209" s="2">
        <v>4.7685422106095263E-2</v>
      </c>
      <c r="CU209" s="2">
        <v>4.7423392989100213E-2</v>
      </c>
      <c r="CV209" s="2">
        <v>6.2444140441490603E-2</v>
      </c>
      <c r="CW209" s="2">
        <v>8.253228196826734E-2</v>
      </c>
      <c r="CX209" s="2">
        <v>7.0174788746516614E-2</v>
      </c>
      <c r="CY209" s="2">
        <v>5.6042604191992515E-2</v>
      </c>
      <c r="CZ209" s="2">
        <v>9.2082818893940252E-2</v>
      </c>
      <c r="DA209" s="2">
        <v>0.10724716397004935</v>
      </c>
      <c r="DB209" s="2">
        <v>7.7290622139234239E-2</v>
      </c>
      <c r="DC209" s="2">
        <v>4.993070334227899E-2</v>
      </c>
      <c r="DD209" s="2">
        <v>5.2030493187804783E-2</v>
      </c>
      <c r="DE209" s="2">
        <v>5.2888674190135397E-2</v>
      </c>
      <c r="DF209" s="2">
        <v>5.1290497719780351E-2</v>
      </c>
      <c r="DG209" s="2">
        <v>4.5735869287901937E-2</v>
      </c>
      <c r="DH209" s="2">
        <v>4.8665803542587649E-2</v>
      </c>
      <c r="DI209" s="2"/>
      <c r="DJ209" s="2"/>
      <c r="DK209" s="2"/>
    </row>
    <row r="210" spans="1:115" x14ac:dyDescent="0.2">
      <c r="A210" s="169" t="s">
        <v>223</v>
      </c>
      <c r="B210" s="3" t="s">
        <v>177</v>
      </c>
      <c r="C210" s="2">
        <v>66.094150999999997</v>
      </c>
      <c r="D210" s="2">
        <v>-38.201650999999998</v>
      </c>
      <c r="E210" s="174">
        <v>77.828755999999998</v>
      </c>
      <c r="F210" s="2">
        <v>5.9582599999999999E-3</v>
      </c>
      <c r="G210" s="144"/>
      <c r="H210" s="144">
        <f t="shared" si="3"/>
        <v>0</v>
      </c>
      <c r="I210" s="174" t="s">
        <v>303</v>
      </c>
      <c r="J210" s="174" t="s">
        <v>245</v>
      </c>
      <c r="K210" s="190">
        <v>0</v>
      </c>
      <c r="L210" s="235">
        <v>0</v>
      </c>
      <c r="M210" s="189">
        <v>1.3334764993932185E-3</v>
      </c>
      <c r="N210" s="17">
        <v>0.13733333333333334</v>
      </c>
      <c r="O210" s="7"/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</row>
    <row r="211" spans="1:115" x14ac:dyDescent="0.2">
      <c r="A211" s="169" t="s">
        <v>198</v>
      </c>
      <c r="B211" s="3" t="s">
        <v>177</v>
      </c>
      <c r="C211" s="2">
        <v>66.034518000000006</v>
      </c>
      <c r="D211" s="2">
        <v>-40.249076000000002</v>
      </c>
      <c r="E211" s="174">
        <v>4849.3343999999997</v>
      </c>
      <c r="F211" s="2">
        <v>18.520299999999999</v>
      </c>
      <c r="G211" s="144"/>
      <c r="H211" s="144">
        <f t="shared" si="3"/>
        <v>8.4531492048999984E-2</v>
      </c>
      <c r="I211" s="174" t="s">
        <v>334</v>
      </c>
      <c r="J211" s="174" t="s">
        <v>273</v>
      </c>
      <c r="K211" s="190">
        <v>4.93</v>
      </c>
      <c r="L211" s="235">
        <v>0.29074299999999997</v>
      </c>
      <c r="M211" s="189">
        <v>4.6058477144815736E-2</v>
      </c>
      <c r="N211" s="17">
        <v>4.8629999999999995</v>
      </c>
      <c r="O211" s="7"/>
      <c r="P211" s="2">
        <v>5.0729699999999989</v>
      </c>
      <c r="Q211" s="2">
        <v>5.0729699999999989</v>
      </c>
      <c r="R211" s="2">
        <v>5.0729699999999989</v>
      </c>
      <c r="S211" s="2">
        <v>5.0729699999999989</v>
      </c>
      <c r="T211" s="2">
        <v>5.0729699999999989</v>
      </c>
      <c r="U211" s="2">
        <v>5.0729699999999989</v>
      </c>
      <c r="V211" s="2">
        <v>5.0729699999999989</v>
      </c>
      <c r="W211" s="2">
        <v>5.0729699999999989</v>
      </c>
      <c r="X211" s="2">
        <v>5.0729699999999989</v>
      </c>
      <c r="Y211" s="2">
        <v>5.0729699999999989</v>
      </c>
      <c r="Z211" s="2">
        <v>5.0729699999999989</v>
      </c>
      <c r="AA211" s="2">
        <v>5.0729699999999989</v>
      </c>
      <c r="AB211" s="2">
        <v>5.0384599999999997</v>
      </c>
      <c r="AC211" s="2">
        <v>4.9990199999999998</v>
      </c>
      <c r="AD211" s="2">
        <v>4.9645099999999989</v>
      </c>
      <c r="AE211" s="2">
        <v>5.6497799999999989</v>
      </c>
      <c r="AF211" s="2">
        <v>4.9199674499999988</v>
      </c>
      <c r="AG211" s="2">
        <v>5.3276340800000002</v>
      </c>
      <c r="AH211" s="2">
        <v>5.24583552</v>
      </c>
      <c r="AI211" s="2">
        <v>5.1747794299999992</v>
      </c>
      <c r="AJ211" s="2">
        <v>5.0994539599999991</v>
      </c>
      <c r="AK211" s="2">
        <v>5.0246806499999996</v>
      </c>
      <c r="AL211" s="2">
        <v>4.9551429999999996</v>
      </c>
      <c r="AM211" s="2">
        <v>4.8762629999999998</v>
      </c>
      <c r="AN211" s="2">
        <v>4.8031511</v>
      </c>
      <c r="AO211" s="2">
        <v>5.1697951999999994</v>
      </c>
      <c r="AP211" s="2">
        <v>5.1580420799999986</v>
      </c>
      <c r="AQ211" s="2">
        <v>5.1503808599999994</v>
      </c>
      <c r="AR211" s="2">
        <v>5.0438632800000001</v>
      </c>
      <c r="AS211" s="2">
        <v>4.9328939099999998</v>
      </c>
      <c r="AT211" s="2">
        <v>4.7141843199999993</v>
      </c>
      <c r="AU211" s="2">
        <v>4.7077309499999993</v>
      </c>
      <c r="AV211" s="2">
        <v>5.3673895999999992</v>
      </c>
      <c r="AW211" s="2">
        <v>5.7153539299999991</v>
      </c>
      <c r="AX211" s="2">
        <v>5.4778215999999995</v>
      </c>
      <c r="AY211" s="2">
        <v>5.5720092499999998</v>
      </c>
      <c r="AZ211" s="2">
        <v>5.906958379999999</v>
      </c>
      <c r="BA211" s="2">
        <v>6.2189879399999999</v>
      </c>
      <c r="BB211" s="2">
        <v>6.1522455999999988</v>
      </c>
      <c r="BC211" s="2">
        <v>6.396911639999999</v>
      </c>
      <c r="BD211" s="2">
        <v>5.8544144400000002</v>
      </c>
      <c r="BE211" s="2">
        <v>5.6745088799999994</v>
      </c>
      <c r="BF211" s="2">
        <v>5.5203576400000003</v>
      </c>
      <c r="BG211" s="2">
        <v>5.7065735999999996</v>
      </c>
      <c r="BH211" s="2">
        <v>5.381627439999999</v>
      </c>
      <c r="BI211" s="2">
        <v>5.4357588400000001</v>
      </c>
      <c r="BJ211" s="2">
        <v>5.8040889999999994</v>
      </c>
      <c r="BN211" s="2">
        <v>5.2955276134327818</v>
      </c>
      <c r="BO211" s="2">
        <v>4.8186772142894068</v>
      </c>
      <c r="BP211" s="2">
        <v>4.3671930950513236</v>
      </c>
      <c r="BQ211" s="2">
        <v>3.9360027633602583</v>
      </c>
      <c r="BR211" s="2">
        <v>3.530179522990069</v>
      </c>
      <c r="BS211" s="2">
        <v>3.1395785287245395</v>
      </c>
      <c r="BT211" s="2">
        <v>2.7743462870899278</v>
      </c>
      <c r="BU211" s="2">
        <v>2.4243390200317818</v>
      </c>
      <c r="BV211" s="2">
        <v>2.0997042096841594</v>
      </c>
      <c r="BW211" s="2">
        <v>1.790300945373978</v>
      </c>
      <c r="BX211" s="2">
        <v>1.5062802166481122</v>
      </c>
      <c r="BY211" s="2">
        <v>1.2476526423122574</v>
      </c>
      <c r="BZ211" s="2">
        <v>1.0226491037341765</v>
      </c>
      <c r="CA211" s="2">
        <v>0.85984165924584199</v>
      </c>
      <c r="CB211" s="2">
        <v>0.79442982543874407</v>
      </c>
      <c r="CC211" s="2">
        <v>0.77253012637728968</v>
      </c>
      <c r="CD211" s="2">
        <v>0.68227433580851449</v>
      </c>
      <c r="CE211" s="2">
        <v>0.73279480314872147</v>
      </c>
      <c r="CF211" s="2">
        <v>0.74381458513848508</v>
      </c>
      <c r="CG211" s="2">
        <v>0.78427810802165121</v>
      </c>
      <c r="CH211" s="2">
        <v>0.84754288198720151</v>
      </c>
      <c r="CI211" s="2">
        <v>0.83916676255239819</v>
      </c>
      <c r="CJ211" s="2">
        <v>0.76097721332248014</v>
      </c>
      <c r="CK211" s="2">
        <v>0.70605280496079215</v>
      </c>
      <c r="CL211" s="2">
        <v>0.71702741570492434</v>
      </c>
      <c r="CM211" s="2">
        <v>0.71730893355587433</v>
      </c>
      <c r="CN211" s="2">
        <v>0.72711427382890403</v>
      </c>
      <c r="CO211" s="2">
        <v>0.75493118581870644</v>
      </c>
      <c r="CP211" s="2">
        <v>0.75856896960510301</v>
      </c>
      <c r="CQ211" s="2">
        <v>0.62427638258098905</v>
      </c>
      <c r="CR211" s="2">
        <v>0.67882318887894122</v>
      </c>
      <c r="CS211" s="2">
        <v>0.69708010268630849</v>
      </c>
      <c r="CT211" s="2">
        <v>0.81496209982295942</v>
      </c>
      <c r="CU211" s="2">
        <v>0.8488058076679259</v>
      </c>
      <c r="CV211" s="2">
        <v>0.66362112950619767</v>
      </c>
      <c r="CW211" s="2">
        <v>0.69579041623518201</v>
      </c>
      <c r="CX211" s="2">
        <v>0.72762261361634184</v>
      </c>
      <c r="CY211" s="2">
        <v>0.74139108214286054</v>
      </c>
      <c r="CZ211" s="2">
        <v>0.74507464695623549</v>
      </c>
      <c r="DA211" s="2">
        <v>0.81578937484299474</v>
      </c>
      <c r="DB211" s="2">
        <v>0.77081270316905404</v>
      </c>
      <c r="DC211" s="2">
        <v>0.74031903721638792</v>
      </c>
      <c r="DD211" s="2">
        <v>0.73099654540768721</v>
      </c>
      <c r="DE211" s="2">
        <v>0.74188872015229501</v>
      </c>
      <c r="DF211" s="2">
        <v>0.70329409636693763</v>
      </c>
      <c r="DG211" s="2">
        <v>0.68708429143982674</v>
      </c>
      <c r="DH211" s="2">
        <v>0.71338772262189054</v>
      </c>
    </row>
    <row r="212" spans="1:115" x14ac:dyDescent="0.2">
      <c r="A212" s="169" t="s">
        <v>170</v>
      </c>
      <c r="B212" s="3" t="s">
        <v>177</v>
      </c>
      <c r="C212" s="2">
        <v>66.029653999999994</v>
      </c>
      <c r="D212" s="2">
        <v>-38.572378</v>
      </c>
      <c r="E212" s="174">
        <v>716.03174000000001</v>
      </c>
      <c r="F212" s="2">
        <v>0.768895</v>
      </c>
      <c r="G212" s="144"/>
      <c r="H212" s="144">
        <f t="shared" si="3"/>
        <v>3.3986588272647306E-2</v>
      </c>
      <c r="I212" s="174" t="s">
        <v>334</v>
      </c>
      <c r="J212" s="174" t="s">
        <v>272</v>
      </c>
      <c r="K212" s="190">
        <v>1.2314000000000001</v>
      </c>
      <c r="L212" s="235">
        <f>M212+0.14*N212</f>
        <v>0.18435451790679638</v>
      </c>
      <c r="M212" s="189">
        <v>1.1827851240129682E-2</v>
      </c>
      <c r="N212" s="17">
        <v>1.2323333333333333</v>
      </c>
      <c r="O212" s="7"/>
      <c r="P212" s="2">
        <v>1.7535136</v>
      </c>
      <c r="Q212" s="2">
        <v>1.7535136</v>
      </c>
      <c r="R212" s="2">
        <v>1.7128774</v>
      </c>
      <c r="S212" s="2">
        <v>1.6722412000000002</v>
      </c>
      <c r="T212" s="2">
        <v>1.6328364000000002</v>
      </c>
      <c r="U212" s="2">
        <v>1.5922002</v>
      </c>
      <c r="V212" s="2">
        <v>1.5527953999999999</v>
      </c>
      <c r="W212" s="2">
        <v>1.5121592000000001</v>
      </c>
      <c r="X212" s="2">
        <v>1.4715230000000001</v>
      </c>
      <c r="Y212" s="2">
        <v>1.4321182000000001</v>
      </c>
      <c r="Z212" s="2">
        <v>1.3914819999999999</v>
      </c>
      <c r="AA212" s="2">
        <v>1.3520772000000001</v>
      </c>
      <c r="AB212" s="2">
        <v>1.3114410000000001</v>
      </c>
      <c r="AC212" s="2">
        <v>1.2720362000000001</v>
      </c>
      <c r="AD212" s="2">
        <v>1.2314000000000001</v>
      </c>
      <c r="AE212" s="2">
        <v>1.2991269999999999</v>
      </c>
      <c r="AF212" s="2">
        <v>1.3336062</v>
      </c>
      <c r="AG212" s="2">
        <v>1.3668540000000002</v>
      </c>
      <c r="AH212" s="2">
        <v>1.3803993999999999</v>
      </c>
      <c r="AI212" s="2">
        <v>1.3951762000000001</v>
      </c>
      <c r="AJ212" s="2">
        <v>1.4087216</v>
      </c>
      <c r="AK212" s="2">
        <v>1.4234983999999999</v>
      </c>
      <c r="AL212" s="2">
        <v>1.4370438000000001</v>
      </c>
      <c r="AM212" s="2">
        <v>1.4518206</v>
      </c>
      <c r="AN212" s="2">
        <v>1.2658792000000001</v>
      </c>
      <c r="AO212" s="2">
        <v>1.4481264</v>
      </c>
      <c r="AP212" s="2">
        <v>1.2043092</v>
      </c>
      <c r="AQ212" s="2">
        <v>1.4579776</v>
      </c>
      <c r="AR212" s="2">
        <v>1.323755</v>
      </c>
      <c r="AS212" s="2">
        <v>1.1883010000000001</v>
      </c>
      <c r="AT212" s="2">
        <v>1.1883010000000001</v>
      </c>
      <c r="AU212" s="2">
        <v>1.1883010000000001</v>
      </c>
      <c r="AV212" s="2">
        <v>1.1883010000000001</v>
      </c>
      <c r="AW212" s="2">
        <v>1.1883010000000001</v>
      </c>
      <c r="AX212" s="2">
        <v>1.1883010000000001</v>
      </c>
      <c r="AY212" s="2">
        <v>1.1907638</v>
      </c>
      <c r="AZ212" s="2">
        <v>1.2092347999999999</v>
      </c>
      <c r="BA212" s="2">
        <v>1.1969208</v>
      </c>
      <c r="BB212" s="2">
        <v>1.1858382000000001</v>
      </c>
      <c r="BC212" s="2">
        <v>1.2671105999999999</v>
      </c>
      <c r="BD212" s="2">
        <v>1.2264744000000001</v>
      </c>
      <c r="BE212" s="2">
        <v>1.163673</v>
      </c>
      <c r="BF212" s="2">
        <v>1.0897890000000001</v>
      </c>
      <c r="BG212" s="2">
        <v>1.1341194000000001</v>
      </c>
      <c r="BH212" s="2">
        <v>1.1846068000000001</v>
      </c>
      <c r="BI212" s="2">
        <v>1.1587474</v>
      </c>
      <c r="BJ212" s="2">
        <v>1.157516</v>
      </c>
      <c r="BN212" s="2">
        <v>0.7371454010312114</v>
      </c>
      <c r="BO212" s="2">
        <v>0.73311520047142698</v>
      </c>
      <c r="BP212" s="2">
        <v>0.72420296189989997</v>
      </c>
      <c r="BQ212" s="2">
        <v>0.71741094566790631</v>
      </c>
      <c r="BR212" s="2">
        <v>0.71413654355783318</v>
      </c>
      <c r="BS212" s="2">
        <v>0.71179874786822617</v>
      </c>
      <c r="BT212" s="2">
        <v>0.71315164305627132</v>
      </c>
      <c r="BU212" s="2">
        <v>0.71774202406754095</v>
      </c>
      <c r="BV212" s="2">
        <v>0.70844840283305621</v>
      </c>
      <c r="BW212" s="2">
        <v>0.6852924684227476</v>
      </c>
      <c r="BX212" s="2">
        <v>0.66512443477511507</v>
      </c>
      <c r="BY212" s="2">
        <v>0.64850205898033342</v>
      </c>
      <c r="BZ212" s="2">
        <v>0.63269354341329909</v>
      </c>
      <c r="CA212" s="2">
        <v>0.62045965521893665</v>
      </c>
      <c r="CB212" s="2">
        <v>0.40091896018020684</v>
      </c>
      <c r="CC212" s="2">
        <v>0.4213236150868056</v>
      </c>
      <c r="CD212" s="2">
        <v>0.43411792724475451</v>
      </c>
      <c r="CE212" s="2">
        <v>0.43605274659239091</v>
      </c>
      <c r="CF212" s="2">
        <v>0.44235911407025813</v>
      </c>
      <c r="CG212" s="2">
        <v>0.45324656208062064</v>
      </c>
      <c r="CH212" s="2">
        <v>0.46759842702879761</v>
      </c>
      <c r="CI212" s="2">
        <v>0.46156396967906999</v>
      </c>
      <c r="CJ212" s="2">
        <v>0.45921007234623645</v>
      </c>
      <c r="CK212" s="2">
        <v>0.50233596548348625</v>
      </c>
      <c r="CL212" s="2">
        <v>0.4121054803107671</v>
      </c>
      <c r="CM212" s="2">
        <v>0.46482470882917393</v>
      </c>
      <c r="CN212" s="2">
        <v>0.41571858285059793</v>
      </c>
      <c r="CO212" s="2">
        <v>0.47119470958212972</v>
      </c>
      <c r="CP212" s="2">
        <v>0.43403775264305894</v>
      </c>
      <c r="CQ212" s="2">
        <v>0.38612474980370726</v>
      </c>
      <c r="CR212" s="2">
        <v>0.38831826558079902</v>
      </c>
      <c r="CS212" s="2">
        <v>0.39546244724622243</v>
      </c>
      <c r="CT212" s="2">
        <v>0.39546244724622243</v>
      </c>
      <c r="CU212" s="2">
        <v>0.38831826558079902</v>
      </c>
      <c r="CV212" s="2">
        <v>0.39119489969330878</v>
      </c>
      <c r="CW212" s="2">
        <v>0.41047567366801452</v>
      </c>
      <c r="CX212" s="2">
        <v>0.40999135938437636</v>
      </c>
      <c r="CY212" s="2">
        <v>0.41002876775934594</v>
      </c>
      <c r="CZ212" s="2">
        <v>0.38179841928775143</v>
      </c>
      <c r="DA212" s="2">
        <v>0.40636611537629408</v>
      </c>
      <c r="DB212" s="2">
        <v>0.40463028408624191</v>
      </c>
      <c r="DC212" s="2">
        <v>0.38527139983759173</v>
      </c>
      <c r="DD212" s="2">
        <v>0.37002994326879102</v>
      </c>
      <c r="DE212" s="2">
        <v>0.37552165005963911</v>
      </c>
      <c r="DF212" s="2">
        <v>0.38780507334482806</v>
      </c>
      <c r="DG212" s="2">
        <v>0.37585172478312268</v>
      </c>
      <c r="DH212" s="2">
        <v>0.37877484815847973</v>
      </c>
    </row>
    <row r="213" spans="1:115" x14ac:dyDescent="0.2">
      <c r="A213" s="169" t="s">
        <v>230</v>
      </c>
      <c r="B213" s="3" t="s">
        <v>177</v>
      </c>
      <c r="C213" s="2">
        <v>65.959950000000006</v>
      </c>
      <c r="D213" s="2">
        <v>-40.838149000000001</v>
      </c>
      <c r="E213" s="174">
        <v>4258.5325000000003</v>
      </c>
      <c r="F213" s="2">
        <v>19.2361</v>
      </c>
      <c r="G213" s="144"/>
      <c r="H213" s="144">
        <f t="shared" si="3"/>
        <v>0.15372672639999999</v>
      </c>
      <c r="I213" s="174" t="s">
        <v>334</v>
      </c>
      <c r="J213" s="174" t="s">
        <v>274</v>
      </c>
      <c r="K213" s="190">
        <v>5.2084999999999999</v>
      </c>
      <c r="L213" s="235">
        <v>0.39207999999999998</v>
      </c>
      <c r="M213" s="189">
        <v>3.9875885016716558E-2</v>
      </c>
      <c r="N213" s="17">
        <v>4.2216666666666667</v>
      </c>
      <c r="O213" s="7"/>
      <c r="P213" s="2">
        <v>5.1876660000000001</v>
      </c>
      <c r="Q213" s="2">
        <v>5.1876660000000001</v>
      </c>
      <c r="R213" s="2">
        <v>5.1876660000000001</v>
      </c>
      <c r="S213" s="2">
        <v>5.1876660000000001</v>
      </c>
      <c r="T213" s="2">
        <v>5.1876660000000001</v>
      </c>
      <c r="U213" s="2">
        <v>5.1876660000000001</v>
      </c>
      <c r="V213" s="2">
        <v>5.1876660000000001</v>
      </c>
      <c r="W213" s="2">
        <v>5.1876660000000001</v>
      </c>
      <c r="X213" s="2">
        <v>5.1876660000000001</v>
      </c>
      <c r="Y213" s="2">
        <v>5.1876660000000001</v>
      </c>
      <c r="Z213" s="2">
        <v>5.1876660000000001</v>
      </c>
      <c r="AA213" s="2">
        <v>5.1876660000000001</v>
      </c>
      <c r="AB213" s="2">
        <v>5.1928745000000003</v>
      </c>
      <c r="AC213" s="2">
        <v>5.1980829999999996</v>
      </c>
      <c r="AD213" s="2">
        <v>5.2032914999999997</v>
      </c>
      <c r="AE213" s="2">
        <v>5.3335039999999996</v>
      </c>
      <c r="AF213" s="2">
        <v>4.8956722814999987</v>
      </c>
      <c r="AG213" s="2">
        <v>5.088444075</v>
      </c>
      <c r="AH213" s="2">
        <v>4.9420227229999991</v>
      </c>
      <c r="AI213" s="2">
        <v>5.1142886519999999</v>
      </c>
      <c r="AJ213" s="2">
        <v>5.2868879249999994</v>
      </c>
      <c r="AK213" s="2">
        <v>5.4598205420000001</v>
      </c>
      <c r="AL213" s="2">
        <v>5.6383314624999992</v>
      </c>
      <c r="AM213" s="2">
        <v>5.8119359759999991</v>
      </c>
      <c r="AN213" s="2">
        <v>5.271142629499999</v>
      </c>
      <c r="AO213" s="2">
        <v>5.4447054749999992</v>
      </c>
      <c r="AP213" s="2">
        <v>5.149946042999999</v>
      </c>
      <c r="AQ213" s="2">
        <v>4.6701077720000006</v>
      </c>
      <c r="AR213" s="2">
        <v>4.7760747044999992</v>
      </c>
      <c r="AS213" s="2">
        <v>4.8765622950000003</v>
      </c>
      <c r="AT213" s="2">
        <v>5.8807663034999997</v>
      </c>
      <c r="AU213" s="2">
        <v>5.8276864799999997</v>
      </c>
      <c r="AV213" s="2">
        <v>6.1986254330000001</v>
      </c>
      <c r="AW213" s="2">
        <v>6.0294221019999998</v>
      </c>
      <c r="AX213" s="2">
        <v>5.5268331029999995</v>
      </c>
      <c r="AY213" s="2">
        <v>5.8022690000000008</v>
      </c>
      <c r="AZ213" s="2">
        <v>5.6924009010000001</v>
      </c>
      <c r="BA213" s="2">
        <v>5.068349682</v>
      </c>
      <c r="BB213" s="2">
        <v>5.156540004</v>
      </c>
      <c r="BC213" s="2">
        <v>5.5853453919999998</v>
      </c>
      <c r="BD213" s="2">
        <v>5.3523587700000004</v>
      </c>
      <c r="BE213" s="2">
        <v>5.3669842379999997</v>
      </c>
      <c r="BF213" s="2">
        <v>4.9919097359999993</v>
      </c>
      <c r="BG213" s="2">
        <v>5.1912911160000004</v>
      </c>
      <c r="BH213" s="2">
        <v>5.2145418599999998</v>
      </c>
      <c r="BI213" s="2">
        <v>5.3289205200000005</v>
      </c>
      <c r="BJ213" s="2">
        <v>5.1397582169999989</v>
      </c>
      <c r="BN213" s="2">
        <v>5.4892678470402503</v>
      </c>
      <c r="BO213" s="2">
        <v>5.001630289375373</v>
      </c>
      <c r="BP213" s="2">
        <v>4.5347439377529133</v>
      </c>
      <c r="BQ213" s="2">
        <v>4.0937965474070994</v>
      </c>
      <c r="BR213" s="2">
        <v>3.6736006769718963</v>
      </c>
      <c r="BS213" s="2">
        <v>3.2741565909696035</v>
      </c>
      <c r="BT213" s="2">
        <v>2.8954646713043863</v>
      </c>
      <c r="BU213" s="2">
        <v>2.532337989145979</v>
      </c>
      <c r="BV213" s="2">
        <v>2.1951525067608881</v>
      </c>
      <c r="BW213" s="2">
        <v>1.8735348556068505</v>
      </c>
      <c r="BX213" s="2">
        <v>1.5674882959775882</v>
      </c>
      <c r="BY213" s="2">
        <v>1.2873932667998154</v>
      </c>
      <c r="BZ213" s="2">
        <v>1.0394903010872936</v>
      </c>
      <c r="CA213" s="2">
        <v>0.84829839200545387</v>
      </c>
      <c r="CB213" s="2">
        <v>0.76596629381699011</v>
      </c>
      <c r="CC213" s="2">
        <v>0.74492942053844047</v>
      </c>
      <c r="CD213" s="2">
        <v>0.69668286983472649</v>
      </c>
      <c r="CE213" s="2">
        <v>0.70110089489911487</v>
      </c>
      <c r="CF213" s="2">
        <v>0.64344561231364938</v>
      </c>
      <c r="CG213" s="2">
        <v>0.68279343789954816</v>
      </c>
      <c r="CH213" s="2">
        <v>0.77450268068814176</v>
      </c>
      <c r="CI213" s="2">
        <v>0.7878957369147257</v>
      </c>
      <c r="CJ213" s="2">
        <v>0.72315313695241845</v>
      </c>
      <c r="CK213" s="2">
        <v>0.87284336258214945</v>
      </c>
      <c r="CL213" s="2">
        <v>0.6436355412903656</v>
      </c>
      <c r="CM213" s="2">
        <v>0.64122011971223247</v>
      </c>
      <c r="CN213" s="2">
        <v>0.71909767506387245</v>
      </c>
      <c r="CO213" s="2">
        <v>0.82551104412344012</v>
      </c>
      <c r="CP213" s="2">
        <v>0.85406809800270911</v>
      </c>
      <c r="CQ213" s="2">
        <v>0.77702250041714405</v>
      </c>
      <c r="CR213" s="2">
        <v>0.83120847844199397</v>
      </c>
      <c r="CS213" s="2">
        <v>0.86878387142182456</v>
      </c>
      <c r="CT213" s="2">
        <v>0.90109133046067758</v>
      </c>
      <c r="CU213" s="2">
        <v>0.6943667278313217</v>
      </c>
      <c r="CV213" s="2">
        <v>0.67682241309463576</v>
      </c>
      <c r="CW213" s="2">
        <v>0.69187004689348641</v>
      </c>
      <c r="CX213" s="2">
        <v>0.70409678858394065</v>
      </c>
      <c r="CY213" s="2">
        <v>0.67696965092979366</v>
      </c>
      <c r="CZ213" s="2">
        <v>0.67785299160132439</v>
      </c>
      <c r="DA213" s="2">
        <v>0.75083811851663684</v>
      </c>
      <c r="DB213" s="2">
        <v>0.70688553833311407</v>
      </c>
      <c r="DC213" s="2">
        <v>0.70707010284134375</v>
      </c>
      <c r="DD213" s="2">
        <v>0.6676667282509765</v>
      </c>
      <c r="DE213" s="2">
        <v>0.6766994171702676</v>
      </c>
      <c r="DF213" s="2">
        <v>0.66068397208429974</v>
      </c>
      <c r="DG213" s="2">
        <v>0.70715841449133821</v>
      </c>
      <c r="DH213" s="2">
        <v>0.65669477248526475</v>
      </c>
    </row>
    <row r="214" spans="1:115" x14ac:dyDescent="0.2">
      <c r="A214" s="169" t="s">
        <v>157</v>
      </c>
      <c r="B214" s="3" t="s">
        <v>177</v>
      </c>
      <c r="C214" s="2">
        <v>65.950076999999993</v>
      </c>
      <c r="D214" s="2">
        <v>-39.494309999999999</v>
      </c>
      <c r="E214" s="174">
        <v>1059.2881</v>
      </c>
      <c r="F214" s="2">
        <v>2.0071099999999999</v>
      </c>
      <c r="G214" s="144"/>
      <c r="H214" s="144">
        <f t="shared" si="3"/>
        <v>3.1033912554145126E-2</v>
      </c>
      <c r="I214" s="174" t="s">
        <v>334</v>
      </c>
      <c r="J214" s="174" t="s">
        <v>272</v>
      </c>
      <c r="K214" s="190">
        <v>1.1697</v>
      </c>
      <c r="L214" s="235">
        <f>M214+0.14*N214</f>
        <v>0.17616444747492363</v>
      </c>
      <c r="M214" s="189">
        <v>1.2364447474923605E-2</v>
      </c>
      <c r="N214" s="17">
        <v>1.1700000000000002</v>
      </c>
      <c r="O214" s="7"/>
      <c r="P214" s="2">
        <v>1.7264771999999999</v>
      </c>
      <c r="Q214" s="2">
        <v>1.7264771999999999</v>
      </c>
      <c r="R214" s="2">
        <v>1.7264771999999999</v>
      </c>
      <c r="S214" s="2">
        <v>1.7264771999999999</v>
      </c>
      <c r="T214" s="2">
        <v>1.7264771999999999</v>
      </c>
      <c r="U214" s="2">
        <v>1.7264771999999999</v>
      </c>
      <c r="V214" s="2">
        <v>1.7264771999999999</v>
      </c>
      <c r="W214" s="2">
        <v>1.7264771999999999</v>
      </c>
      <c r="X214" s="2">
        <v>1.7264771999999999</v>
      </c>
      <c r="Y214" s="2">
        <v>1.7264771999999999</v>
      </c>
      <c r="Z214" s="2">
        <v>1.7264771999999999</v>
      </c>
      <c r="AA214" s="2">
        <v>1.7264771999999999</v>
      </c>
      <c r="AB214" s="2">
        <v>1.7264771999999999</v>
      </c>
      <c r="AC214" s="2">
        <v>1.7264771999999999</v>
      </c>
      <c r="AD214" s="2">
        <v>1.7264771999999999</v>
      </c>
      <c r="AE214" s="2">
        <v>1.0363541999999999</v>
      </c>
      <c r="AF214" s="2">
        <v>1.1697</v>
      </c>
      <c r="AG214" s="2">
        <v>1.1790575999999999</v>
      </c>
      <c r="AH214" s="2">
        <v>1.2118092</v>
      </c>
      <c r="AI214" s="2">
        <v>1.2445608000000001</v>
      </c>
      <c r="AJ214" s="2">
        <v>1.2773124</v>
      </c>
      <c r="AK214" s="2">
        <v>1.3100640000000001</v>
      </c>
      <c r="AL214" s="2">
        <v>1.3428155999999998</v>
      </c>
      <c r="AM214" s="2">
        <v>1.3755671999999999</v>
      </c>
      <c r="AN214" s="2">
        <v>1.1825666999999997</v>
      </c>
      <c r="AO214" s="2">
        <v>1.3977915000000001</v>
      </c>
      <c r="AP214" s="2">
        <v>0.9883964999999999</v>
      </c>
      <c r="AQ214" s="2">
        <v>1.1147240999999999</v>
      </c>
      <c r="AR214" s="2">
        <v>1.1006876999999999</v>
      </c>
      <c r="AS214" s="2">
        <v>1.0866513</v>
      </c>
      <c r="AT214" s="2">
        <v>1.0726149</v>
      </c>
      <c r="AU214" s="2">
        <v>1.0585785000000001</v>
      </c>
      <c r="AV214" s="2">
        <v>1.0445420999999999</v>
      </c>
      <c r="AW214" s="2">
        <v>1.0305057</v>
      </c>
      <c r="AX214" s="2">
        <v>1.0164693</v>
      </c>
      <c r="AY214" s="2">
        <v>1.1170635</v>
      </c>
      <c r="AZ214" s="2">
        <v>0.90300840000000004</v>
      </c>
      <c r="BA214" s="2">
        <v>0.9731903999999999</v>
      </c>
      <c r="BB214" s="2">
        <v>0.97552979999999989</v>
      </c>
      <c r="BC214" s="2">
        <v>1.4656340999999997</v>
      </c>
      <c r="BD214" s="2">
        <v>1.2843306000000001</v>
      </c>
      <c r="BE214" s="2">
        <v>1.1989424999999998</v>
      </c>
      <c r="BF214" s="2">
        <v>1.0433724</v>
      </c>
      <c r="BG214" s="2">
        <v>1.1486453999999999</v>
      </c>
      <c r="BH214" s="2">
        <v>1.2340334999999998</v>
      </c>
      <c r="BI214" s="2">
        <v>1.2656153999999999</v>
      </c>
      <c r="BJ214" s="2">
        <v>1.2153182999999999</v>
      </c>
      <c r="BN214" s="2">
        <v>1.4728967678302569</v>
      </c>
      <c r="BO214" s="2">
        <v>1.4637621325972898</v>
      </c>
      <c r="BP214" s="2">
        <v>1.3726223779496769</v>
      </c>
      <c r="BQ214" s="2">
        <v>1.289844304374562</v>
      </c>
      <c r="BR214" s="2">
        <v>1.2131568807054629</v>
      </c>
      <c r="BS214" s="2">
        <v>1.1436830957262445</v>
      </c>
      <c r="BT214" s="2">
        <v>1.0813938959365594</v>
      </c>
      <c r="BU214" s="2">
        <v>1.0273387367479028</v>
      </c>
      <c r="BV214" s="2">
        <v>0.98032670925664567</v>
      </c>
      <c r="BW214" s="2">
        <v>0.94133678349700078</v>
      </c>
      <c r="BX214" s="2">
        <v>0.90914991513156074</v>
      </c>
      <c r="BY214" s="2">
        <v>0.88574952219089376</v>
      </c>
      <c r="BZ214" s="2">
        <v>0.86990517079479934</v>
      </c>
      <c r="CA214" s="2">
        <v>0.86044512218930846</v>
      </c>
      <c r="CB214" s="2">
        <v>0.85729991163337904</v>
      </c>
      <c r="CC214" s="2">
        <v>0.3824559897619465</v>
      </c>
      <c r="CD214" s="2">
        <v>0.43518666978142367</v>
      </c>
      <c r="CE214" s="2">
        <v>0.43684251237078908</v>
      </c>
      <c r="CF214" s="2">
        <v>0.44719848990663214</v>
      </c>
      <c r="CG214" s="2">
        <v>0.46083708632159492</v>
      </c>
      <c r="CH214" s="2">
        <v>0.47781496398427969</v>
      </c>
      <c r="CI214" s="2">
        <v>0.47833697463657321</v>
      </c>
      <c r="CJ214" s="2">
        <v>0.48245572303298262</v>
      </c>
      <c r="CK214" s="2">
        <v>0.49835838781438202</v>
      </c>
      <c r="CL214" s="2">
        <v>0.43450735110155975</v>
      </c>
      <c r="CM214" s="2">
        <v>0.54106876350753164</v>
      </c>
      <c r="CN214" s="2">
        <v>0.3631414419729746</v>
      </c>
      <c r="CO214" s="2">
        <v>0.44178468835137807</v>
      </c>
      <c r="CP214" s="2">
        <v>0.43913453094146937</v>
      </c>
      <c r="CQ214" s="2">
        <v>0.44112541130527699</v>
      </c>
      <c r="CR214" s="2">
        <v>0.44608765531845007</v>
      </c>
      <c r="CS214" s="2">
        <v>0.44262784514681863</v>
      </c>
      <c r="CT214" s="2">
        <v>0.43062890548903154</v>
      </c>
      <c r="CU214" s="2">
        <v>0.42150560879341514</v>
      </c>
      <c r="CV214" s="2">
        <v>0.38133699415543798</v>
      </c>
      <c r="CW214" s="2">
        <v>0.40569724326633272</v>
      </c>
      <c r="CX214" s="2">
        <v>0.33882929178890681</v>
      </c>
      <c r="CY214" s="2">
        <v>0.37084838699293682</v>
      </c>
      <c r="CZ214" s="2">
        <v>0.37405379822707263</v>
      </c>
      <c r="DA214" s="2">
        <v>0.50131959180780661</v>
      </c>
      <c r="DB214" s="2">
        <v>0.45656654555138415</v>
      </c>
      <c r="DC214" s="2">
        <v>0.43411050744192192</v>
      </c>
      <c r="DD214" s="2">
        <v>0.38189651961424687</v>
      </c>
      <c r="DE214" s="2">
        <v>0.41817485784807878</v>
      </c>
      <c r="DF214" s="2">
        <v>0.43977887944156158</v>
      </c>
      <c r="DG214" s="2">
        <v>0.44404540044380375</v>
      </c>
      <c r="DH214" s="2">
        <v>0.43620852875310379</v>
      </c>
    </row>
    <row r="215" spans="1:115" x14ac:dyDescent="0.2">
      <c r="A215" s="169" t="s">
        <v>229</v>
      </c>
      <c r="B215" s="3" t="s">
        <v>177</v>
      </c>
      <c r="C215" s="2">
        <v>65.926777999999999</v>
      </c>
      <c r="D215" s="2">
        <v>-40.413755999999999</v>
      </c>
      <c r="E215" s="174">
        <v>1701.5264</v>
      </c>
      <c r="F215" s="2">
        <v>7.1574299999999997</v>
      </c>
      <c r="G215" s="144"/>
      <c r="H215" s="144">
        <f t="shared" si="3"/>
        <v>4.7599021583999999E-2</v>
      </c>
      <c r="I215" s="174" t="s">
        <v>334</v>
      </c>
      <c r="J215" s="174" t="s">
        <v>273</v>
      </c>
      <c r="K215" s="190">
        <v>1.7790900000000001</v>
      </c>
      <c r="L215" s="235">
        <v>0.218172</v>
      </c>
      <c r="M215" s="189">
        <v>1.7356730829751029E-2</v>
      </c>
      <c r="N215" s="17">
        <v>1.8376666666666663</v>
      </c>
      <c r="O215" s="7"/>
      <c r="P215" s="2">
        <v>1.80755544</v>
      </c>
      <c r="Q215" s="2">
        <v>1.80755544</v>
      </c>
      <c r="R215" s="2">
        <v>1.80755544</v>
      </c>
      <c r="S215" s="2">
        <v>1.80755544</v>
      </c>
      <c r="T215" s="2">
        <v>1.80755544</v>
      </c>
      <c r="U215" s="2">
        <v>1.80755544</v>
      </c>
      <c r="V215" s="2">
        <v>1.80755544</v>
      </c>
      <c r="W215" s="2">
        <v>1.80755544</v>
      </c>
      <c r="X215" s="2">
        <v>1.80755544</v>
      </c>
      <c r="Y215" s="2">
        <v>1.80755544</v>
      </c>
      <c r="Z215" s="2">
        <v>1.80755544</v>
      </c>
      <c r="AA215" s="2">
        <v>1.80755544</v>
      </c>
      <c r="AB215" s="2">
        <v>1.8004390800000001</v>
      </c>
      <c r="AC215" s="2">
        <v>1.7933227200000001</v>
      </c>
      <c r="AD215" s="2">
        <v>1.78620636</v>
      </c>
      <c r="AE215" s="2">
        <v>2.1989552400000001</v>
      </c>
      <c r="AF215" s="2">
        <v>1.9598028458400003</v>
      </c>
      <c r="AG215" s="2">
        <v>1.9978184409599997</v>
      </c>
      <c r="AH215" s="2">
        <v>1.9001179345199999</v>
      </c>
      <c r="AI215" s="2">
        <v>1.9466945107200002</v>
      </c>
      <c r="AJ215" s="2">
        <v>1.9928298726</v>
      </c>
      <c r="AK215" s="2">
        <v>2.0364353684999998</v>
      </c>
      <c r="AL215" s="2">
        <v>2.08163314995</v>
      </c>
      <c r="AM215" s="2">
        <v>2.1263897170799999</v>
      </c>
      <c r="AN215" s="2">
        <v>2.1707050698899999</v>
      </c>
      <c r="AO215" s="2">
        <v>2.2828251007800002</v>
      </c>
      <c r="AP215" s="2">
        <v>2.0286429543</v>
      </c>
      <c r="AQ215" s="2">
        <v>2.24517066093</v>
      </c>
      <c r="AR215" s="2">
        <v>2.2441512423600001</v>
      </c>
      <c r="AS215" s="2">
        <v>2.2430606601899998</v>
      </c>
      <c r="AT215" s="2">
        <v>2.1717351629999997</v>
      </c>
      <c r="AU215" s="2">
        <v>2.2140508186500001</v>
      </c>
      <c r="AV215" s="2">
        <v>2.3693208984000003</v>
      </c>
      <c r="AW215" s="2">
        <v>2.3739572069400006</v>
      </c>
      <c r="AX215" s="2">
        <v>2.0864882865600003</v>
      </c>
      <c r="AY215" s="2">
        <v>2.1803281676999999</v>
      </c>
      <c r="AZ215" s="2">
        <v>2.1675756505800003</v>
      </c>
      <c r="BA215" s="2">
        <v>2.0123820717000003</v>
      </c>
      <c r="BB215" s="2">
        <v>2.03738540256</v>
      </c>
      <c r="BC215" s="2">
        <v>2.1407220661200004</v>
      </c>
      <c r="BD215" s="2">
        <v>2.0497500780599998</v>
      </c>
      <c r="BE215" s="2">
        <v>2.0017964861999999</v>
      </c>
      <c r="BF215" s="2">
        <v>1.9991563166400002</v>
      </c>
      <c r="BG215" s="2">
        <v>2.03267259315</v>
      </c>
      <c r="BH215" s="2">
        <v>2.0328896421299998</v>
      </c>
      <c r="BI215" s="2">
        <v>2.03122085571</v>
      </c>
      <c r="BJ215" s="2">
        <v>1.9169036486700002</v>
      </c>
      <c r="BN215" s="2">
        <v>1.9991254088438692</v>
      </c>
      <c r="BO215" s="2">
        <v>1.8292222813031178</v>
      </c>
      <c r="BP215" s="2">
        <v>1.6683580863606533</v>
      </c>
      <c r="BQ215" s="2">
        <v>1.5147256549709134</v>
      </c>
      <c r="BR215" s="2">
        <v>1.3683254213623657</v>
      </c>
      <c r="BS215" s="2">
        <v>1.2291579930808205</v>
      </c>
      <c r="BT215" s="2">
        <v>1.0972242455687766</v>
      </c>
      <c r="BU215" s="2">
        <v>0.97252548582470411</v>
      </c>
      <c r="BV215" s="2">
        <v>0.85506375198796691</v>
      </c>
      <c r="BW215" s="2">
        <v>0.74484240137026059</v>
      </c>
      <c r="BX215" s="2">
        <v>0.64006103640807599</v>
      </c>
      <c r="BY215" s="2">
        <v>0.54615022900606203</v>
      </c>
      <c r="BZ215" s="2">
        <v>0.46130879681213305</v>
      </c>
      <c r="CA215" s="2">
        <v>0.39868445545936437</v>
      </c>
      <c r="CB215" s="2">
        <v>0.37398612065203413</v>
      </c>
      <c r="CC215" s="2">
        <v>0.43470660787604609</v>
      </c>
      <c r="CD215" s="2">
        <v>0.38001426221273038</v>
      </c>
      <c r="CE215" s="2">
        <v>0.3718927171592743</v>
      </c>
      <c r="CF215" s="2">
        <v>0.33328453436897387</v>
      </c>
      <c r="CG215" s="2">
        <v>0.34728067831079479</v>
      </c>
      <c r="CH215" s="2">
        <v>0.37669491564928653</v>
      </c>
      <c r="CI215" s="2">
        <v>0.41411775900760162</v>
      </c>
      <c r="CJ215" s="2">
        <v>0.38644899987477482</v>
      </c>
      <c r="CK215" s="2">
        <v>0.36766306696932871</v>
      </c>
      <c r="CL215" s="2">
        <v>0.40315967296796401</v>
      </c>
      <c r="CM215" s="2">
        <v>0.4147419226742175</v>
      </c>
      <c r="CN215" s="2">
        <v>0.42166427949130819</v>
      </c>
      <c r="CO215" s="2">
        <v>0.46943603182936389</v>
      </c>
      <c r="CP215" s="2">
        <v>0.47185707582906383</v>
      </c>
      <c r="CQ215" s="2">
        <v>0.45089489627889145</v>
      </c>
      <c r="CR215" s="2">
        <v>0.43475182112303085</v>
      </c>
      <c r="CS215" s="2">
        <v>0.45081929658647352</v>
      </c>
      <c r="CT215" s="2">
        <v>0.47719722824260519</v>
      </c>
      <c r="CU215" s="2">
        <v>0.3827971105959207</v>
      </c>
      <c r="CV215" s="2">
        <v>0.34516882717202546</v>
      </c>
      <c r="CW215" s="2">
        <v>0.3676191508055609</v>
      </c>
      <c r="CX215" s="2">
        <v>0.37041377545471438</v>
      </c>
      <c r="CY215" s="2">
        <v>0.35396502344930753</v>
      </c>
      <c r="CZ215" s="2">
        <v>0.35819567751520631</v>
      </c>
      <c r="DA215" s="2">
        <v>0.38157729246277233</v>
      </c>
      <c r="DB215" s="2">
        <v>0.36668198135545216</v>
      </c>
      <c r="DC215" s="2">
        <v>0.36641251657065754</v>
      </c>
      <c r="DD215" s="2">
        <v>0.37807105688484433</v>
      </c>
      <c r="DE215" s="2">
        <v>0.37540424892344509</v>
      </c>
      <c r="DF215" s="2">
        <v>0.37024204130152083</v>
      </c>
      <c r="DG215" s="2">
        <v>0.36874906843372046</v>
      </c>
      <c r="DH215" s="2">
        <v>0.35127273685165861</v>
      </c>
    </row>
    <row r="216" spans="1:115" x14ac:dyDescent="0.2">
      <c r="A216" s="169" t="s">
        <v>171</v>
      </c>
      <c r="B216" s="3" t="s">
        <v>177</v>
      </c>
      <c r="C216" s="2">
        <v>65.908957999999998</v>
      </c>
      <c r="D216" s="2">
        <v>-38.544401000000001</v>
      </c>
      <c r="E216" s="174">
        <v>128.58258000000001</v>
      </c>
      <c r="F216" s="2">
        <v>2.3146400000000001E-2</v>
      </c>
      <c r="G216" s="144"/>
      <c r="H216" s="144">
        <f t="shared" si="3"/>
        <v>1.7629705768379331E-3</v>
      </c>
      <c r="I216" s="174" t="s">
        <v>334</v>
      </c>
      <c r="J216" s="174" t="s">
        <v>272</v>
      </c>
      <c r="K216" s="190">
        <v>0.27950000000000003</v>
      </c>
      <c r="L216" s="235">
        <f>M216+0.14*N216</f>
        <v>4.1987743173906515E-2</v>
      </c>
      <c r="M216" s="189">
        <v>2.8344098405731792E-3</v>
      </c>
      <c r="N216" s="17">
        <v>0.27966666666666667</v>
      </c>
      <c r="O216" s="7"/>
      <c r="P216" s="2">
        <v>0.27950000000000003</v>
      </c>
      <c r="Q216" s="2">
        <v>0.27950000000000003</v>
      </c>
      <c r="R216" s="2">
        <v>0.27950000000000003</v>
      </c>
      <c r="S216" s="2">
        <v>0.27950000000000003</v>
      </c>
      <c r="T216" s="2">
        <v>0.27950000000000003</v>
      </c>
      <c r="U216" s="2">
        <v>0.27950000000000003</v>
      </c>
      <c r="V216" s="2">
        <v>0.27950000000000003</v>
      </c>
      <c r="W216" s="2">
        <v>0.27950000000000003</v>
      </c>
      <c r="X216" s="2">
        <v>0.27950000000000003</v>
      </c>
      <c r="Y216" s="2">
        <v>0.27950000000000003</v>
      </c>
      <c r="Z216" s="2">
        <v>0.27950000000000003</v>
      </c>
      <c r="AA216" s="2">
        <v>0.27950000000000003</v>
      </c>
      <c r="AB216" s="2">
        <v>0.27950000000000003</v>
      </c>
      <c r="AC216" s="2">
        <v>0.27950000000000003</v>
      </c>
      <c r="AD216" s="2">
        <v>0.27950000000000003</v>
      </c>
      <c r="AE216" s="2">
        <v>0.24176750000000002</v>
      </c>
      <c r="AF216" s="2">
        <v>0.25378600000000001</v>
      </c>
      <c r="AG216" s="2">
        <v>0.26552500000000001</v>
      </c>
      <c r="AH216" s="2">
        <v>0.27670500000000003</v>
      </c>
      <c r="AI216" s="2">
        <v>0.28788500000000006</v>
      </c>
      <c r="AJ216" s="2">
        <v>0.29906500000000003</v>
      </c>
      <c r="AK216" s="2">
        <v>0.31024500000000005</v>
      </c>
      <c r="AL216" s="2">
        <v>0.32142500000000002</v>
      </c>
      <c r="AM216" s="2">
        <v>0.33260500000000004</v>
      </c>
      <c r="AN216" s="2">
        <v>0.29487250000000004</v>
      </c>
      <c r="AO216" s="2">
        <v>0.25741950000000002</v>
      </c>
      <c r="AP216" s="2">
        <v>0.18139550000000002</v>
      </c>
      <c r="AQ216" s="2">
        <v>0.27195350000000001</v>
      </c>
      <c r="AR216" s="2">
        <v>0.24009050000000001</v>
      </c>
      <c r="AS216" s="2">
        <v>0.20822750000000001</v>
      </c>
      <c r="AT216" s="2">
        <v>0.21158150000000003</v>
      </c>
      <c r="AU216" s="2">
        <v>0.21493550000000003</v>
      </c>
      <c r="AV216" s="2">
        <v>0.21828950000000003</v>
      </c>
      <c r="AW216" s="2">
        <v>0.22192300000000004</v>
      </c>
      <c r="AX216" s="2">
        <v>0.22527700000000003</v>
      </c>
      <c r="AY216" s="2">
        <v>0.24064950000000002</v>
      </c>
      <c r="AZ216" s="2">
        <v>0.25630150000000002</v>
      </c>
      <c r="BA216" s="2">
        <v>0.19984250000000001</v>
      </c>
      <c r="BB216" s="2">
        <v>0.24064950000000002</v>
      </c>
      <c r="BC216" s="2">
        <v>0.24819600000000003</v>
      </c>
      <c r="BD216" s="2">
        <v>0.25210900000000003</v>
      </c>
      <c r="BE216" s="2">
        <v>0.237016</v>
      </c>
      <c r="BF216" s="2">
        <v>0.231985</v>
      </c>
      <c r="BG216" s="2">
        <v>0.21605350000000004</v>
      </c>
      <c r="BH216" s="2">
        <v>0.20878650000000001</v>
      </c>
      <c r="BI216" s="2">
        <v>0.21186100000000002</v>
      </c>
      <c r="BJ216" s="2">
        <v>0.21689200000000003</v>
      </c>
      <c r="BN216" s="2">
        <v>0.32584020035219796</v>
      </c>
      <c r="BO216" s="2">
        <v>0.30733549237322949</v>
      </c>
      <c r="BP216" s="2">
        <v>0.28418397823751168</v>
      </c>
      <c r="BQ216" s="2">
        <v>0.26219955960628305</v>
      </c>
      <c r="BR216" s="2">
        <v>0.24193860245144941</v>
      </c>
      <c r="BS216" s="2">
        <v>0.22286138408365794</v>
      </c>
      <c r="BT216" s="2">
        <v>0.20552101422159327</v>
      </c>
      <c r="BU216" s="2">
        <v>0.18991993489163464</v>
      </c>
      <c r="BV216" s="2">
        <v>0.17579180713896764</v>
      </c>
      <c r="BW216" s="2">
        <v>0.16366322428535621</v>
      </c>
      <c r="BX216" s="2">
        <v>0.15350962592648815</v>
      </c>
      <c r="BY216" s="2">
        <v>0.14554849217313107</v>
      </c>
      <c r="BZ216" s="2">
        <v>0.13997200184653841</v>
      </c>
      <c r="CA216" s="2">
        <v>0.13671055734677479</v>
      </c>
      <c r="CB216" s="2">
        <v>0.13571261559186287</v>
      </c>
      <c r="CC216" s="2">
        <v>0.10708889319034426</v>
      </c>
      <c r="CD216" s="2">
        <v>0.1101373383872678</v>
      </c>
      <c r="CE216" s="2">
        <v>0.11643854669711687</v>
      </c>
      <c r="CF216" s="2">
        <v>0.11953600014315396</v>
      </c>
      <c r="CG216" s="2">
        <v>0.12311595404980963</v>
      </c>
      <c r="CH216" s="2">
        <v>0.12740124173238454</v>
      </c>
      <c r="CI216" s="2">
        <v>0.12846435804689577</v>
      </c>
      <c r="CJ216" s="2">
        <v>0.1302753381774038</v>
      </c>
      <c r="CK216" s="2">
        <v>0.16198411571233495</v>
      </c>
      <c r="CL216" s="2">
        <v>0.15396941729460287</v>
      </c>
      <c r="CM216" s="2">
        <v>0.10455752279516475</v>
      </c>
      <c r="CN216" s="2">
        <v>7.0801654978452089E-2</v>
      </c>
      <c r="CO216" s="2">
        <v>0.10901081517708727</v>
      </c>
      <c r="CP216" s="2">
        <v>0.10174842506972337</v>
      </c>
      <c r="CQ216" s="2">
        <v>7.6021144892394935E-2</v>
      </c>
      <c r="CR216" s="2">
        <v>7.7487126374493162E-2</v>
      </c>
      <c r="CS216" s="2">
        <v>7.9955735330396044E-2</v>
      </c>
      <c r="CT216" s="2">
        <v>8.0822845683269681E-2</v>
      </c>
      <c r="CU216" s="2">
        <v>8.0198608524369636E-2</v>
      </c>
      <c r="CV216" s="2">
        <v>8.5273922225241341E-2</v>
      </c>
      <c r="CW216" s="2">
        <v>8.9627426773736335E-2</v>
      </c>
      <c r="CX216" s="2">
        <v>0.10228013952110951</v>
      </c>
      <c r="CY216" s="2">
        <v>0.10924908489936497</v>
      </c>
      <c r="CZ216" s="2">
        <v>0.15575411913508436</v>
      </c>
      <c r="DA216" s="2">
        <v>0.11169530499949712</v>
      </c>
      <c r="DB216" s="2">
        <v>0.11284000268201139</v>
      </c>
      <c r="DC216" s="2">
        <v>0.10289278380103867</v>
      </c>
      <c r="DD216" s="2">
        <v>0.10218825637107065</v>
      </c>
      <c r="DE216" s="2">
        <v>8.8632133368385629E-2</v>
      </c>
      <c r="DF216" s="2">
        <v>8.0461642025962343E-2</v>
      </c>
      <c r="DG216" s="2">
        <v>8.0533678300963987E-2</v>
      </c>
      <c r="DH216" s="2">
        <v>8.2097380268188441E-2</v>
      </c>
    </row>
    <row r="217" spans="1:115" x14ac:dyDescent="0.2">
      <c r="A217" s="169" t="s">
        <v>231</v>
      </c>
      <c r="B217" s="3" t="s">
        <v>177</v>
      </c>
      <c r="C217" s="2">
        <v>65.897103000000001</v>
      </c>
      <c r="D217" s="2">
        <v>-41.278463000000002</v>
      </c>
      <c r="E217" s="174">
        <v>5161.8828000000003</v>
      </c>
      <c r="F217" s="2">
        <v>22.4849</v>
      </c>
      <c r="G217" s="144"/>
      <c r="H217" s="144">
        <f t="shared" si="3"/>
        <v>0.54790936368099996</v>
      </c>
      <c r="I217" s="174" t="s">
        <v>334</v>
      </c>
      <c r="J217" s="174" t="s">
        <v>273</v>
      </c>
      <c r="K217" s="190">
        <v>4.9460699999999997</v>
      </c>
      <c r="L217" s="235">
        <v>0.74020900000000001</v>
      </c>
      <c r="M217" s="189">
        <v>5.1279861513256746E-2</v>
      </c>
      <c r="N217" s="17">
        <v>5.4300000000000024</v>
      </c>
      <c r="O217" s="7"/>
      <c r="P217" s="2">
        <v>4.990584629999999</v>
      </c>
      <c r="Q217" s="2">
        <v>4.990584629999999</v>
      </c>
      <c r="R217" s="2">
        <v>4.990584629999999</v>
      </c>
      <c r="S217" s="2">
        <v>4.990584629999999</v>
      </c>
      <c r="T217" s="2">
        <v>4.990584629999999</v>
      </c>
      <c r="U217" s="2">
        <v>4.990584629999999</v>
      </c>
      <c r="V217" s="2">
        <v>4.990584629999999</v>
      </c>
      <c r="W217" s="2">
        <v>4.990584629999999</v>
      </c>
      <c r="X217" s="2">
        <v>4.990584629999999</v>
      </c>
      <c r="Y217" s="2">
        <v>4.990584629999999</v>
      </c>
      <c r="Z217" s="2">
        <v>4.990584629999999</v>
      </c>
      <c r="AA217" s="2">
        <v>4.990584629999999</v>
      </c>
      <c r="AB217" s="2">
        <v>4.9757464200000001</v>
      </c>
      <c r="AC217" s="2">
        <v>4.9658542799999994</v>
      </c>
      <c r="AD217" s="2">
        <v>4.9559621399999996</v>
      </c>
      <c r="AE217" s="2">
        <v>4.57511475</v>
      </c>
      <c r="AF217" s="2">
        <v>4.5264750976199997</v>
      </c>
      <c r="AG217" s="2">
        <v>4.3154262907200005</v>
      </c>
      <c r="AH217" s="2">
        <v>3.9183656832599998</v>
      </c>
      <c r="AI217" s="2">
        <v>4.3623842792999996</v>
      </c>
      <c r="AJ217" s="2">
        <v>4.8085049550900001</v>
      </c>
      <c r="AK217" s="2">
        <v>5.2527856928400007</v>
      </c>
      <c r="AL217" s="2">
        <v>5.6952264925499989</v>
      </c>
      <c r="AM217" s="2">
        <v>6.135827354219999</v>
      </c>
      <c r="AN217" s="2">
        <v>4.7210881139099996</v>
      </c>
      <c r="AO217" s="2">
        <v>5.0697860489099993</v>
      </c>
      <c r="AP217" s="2">
        <v>4.5665333185499994</v>
      </c>
      <c r="AQ217" s="2">
        <v>4.3935346281599994</v>
      </c>
      <c r="AR217" s="2">
        <v>4.2210552751199995</v>
      </c>
      <c r="AS217" s="2">
        <v>4.0492485875999993</v>
      </c>
      <c r="AT217" s="2">
        <v>4.5053158101599999</v>
      </c>
      <c r="AU217" s="2">
        <v>4.6775676439799998</v>
      </c>
      <c r="AV217" s="2">
        <v>5.0254840999199999</v>
      </c>
      <c r="AW217" s="2">
        <v>4.89134668152</v>
      </c>
      <c r="AX217" s="2">
        <v>4.8147023808</v>
      </c>
      <c r="AY217" s="2">
        <v>4.5773355354299996</v>
      </c>
      <c r="AZ217" s="2">
        <v>4.4807635186799999</v>
      </c>
      <c r="BA217" s="2">
        <v>4.5568736438400004</v>
      </c>
      <c r="BB217" s="2">
        <v>4.4566860499200001</v>
      </c>
      <c r="BC217" s="2">
        <v>4.9690197647999996</v>
      </c>
      <c r="BD217" s="2">
        <v>4.5927821120400001</v>
      </c>
      <c r="BE217" s="2">
        <v>4.5312183787499993</v>
      </c>
      <c r="BF217" s="2">
        <v>4.2626022631199998</v>
      </c>
      <c r="BG217" s="2">
        <v>4.3534417847400002</v>
      </c>
      <c r="BH217" s="2">
        <v>4.8275127020999999</v>
      </c>
      <c r="BI217" s="2">
        <v>4.97912953188</v>
      </c>
      <c r="BJ217" s="2">
        <v>4.6704453031799993</v>
      </c>
      <c r="BN217" s="2">
        <v>5.6511991610523946</v>
      </c>
      <c r="BO217" s="2">
        <v>5.1820937822988951</v>
      </c>
      <c r="BP217" s="2">
        <v>4.7329524459757364</v>
      </c>
      <c r="BQ217" s="2">
        <v>4.3087660171901145</v>
      </c>
      <c r="BR217" s="2">
        <v>3.9045446173994103</v>
      </c>
      <c r="BS217" s="2">
        <v>3.5202890780247049</v>
      </c>
      <c r="BT217" s="2">
        <v>3.1560005993701967</v>
      </c>
      <c r="BU217" s="2">
        <v>2.8116809776292442</v>
      </c>
      <c r="BV217" s="2">
        <v>2.4823431703329826</v>
      </c>
      <c r="BW217" s="2">
        <v>2.1729823697840134</v>
      </c>
      <c r="BX217" s="2">
        <v>1.8836076187191872</v>
      </c>
      <c r="BY217" s="2">
        <v>1.6142371519320022</v>
      </c>
      <c r="BZ217" s="2">
        <v>1.3757702869426638</v>
      </c>
      <c r="CA217" s="2">
        <v>1.189590274308133</v>
      </c>
      <c r="CB217" s="2">
        <v>1.1130835213539889</v>
      </c>
      <c r="CC217" s="2">
        <v>1.1046310574397455</v>
      </c>
      <c r="CD217" s="2">
        <v>1.1014377880797508</v>
      </c>
      <c r="CE217" s="2">
        <v>1.0837426957310439</v>
      </c>
      <c r="CF217" s="2">
        <v>1.0823475003281144</v>
      </c>
      <c r="CG217" s="2">
        <v>1.1619913549644481</v>
      </c>
      <c r="CH217" s="2">
        <v>1.2717036957194259</v>
      </c>
      <c r="CI217" s="2">
        <v>1.3370965663482151</v>
      </c>
      <c r="CJ217" s="2">
        <v>1.3584773796756617</v>
      </c>
      <c r="CK217" s="2">
        <v>1.7000938806241832</v>
      </c>
      <c r="CL217" s="2">
        <v>1.1572895570158603</v>
      </c>
      <c r="CM217" s="2">
        <v>1.2327541020745394</v>
      </c>
      <c r="CN217" s="2">
        <v>1.1082055119551815</v>
      </c>
      <c r="CO217" s="2">
        <v>1.0954242357553148</v>
      </c>
      <c r="CP217" s="2">
        <v>1.0687035993349991</v>
      </c>
      <c r="CQ217" s="2">
        <v>1.0564555047807271</v>
      </c>
      <c r="CR217" s="2">
        <v>1.1572673526422821</v>
      </c>
      <c r="CS217" s="2">
        <v>1.2440758496024218</v>
      </c>
      <c r="CT217" s="2">
        <v>1.2284115426299138</v>
      </c>
      <c r="CU217" s="2">
        <v>1.2358330889428299</v>
      </c>
      <c r="CV217" s="2">
        <v>1.161713665456189</v>
      </c>
      <c r="CW217" s="2">
        <v>1.0499161208055128</v>
      </c>
      <c r="CX217" s="2">
        <v>1.0780385251221856</v>
      </c>
      <c r="CY217" s="2">
        <v>1.061513898504217</v>
      </c>
      <c r="CZ217" s="2">
        <v>1.0501728746189383</v>
      </c>
      <c r="DA217" s="2">
        <v>1.0902733011612806</v>
      </c>
      <c r="DB217" s="2">
        <v>1.0666403387583883</v>
      </c>
      <c r="DC217" s="2">
        <v>0.99422387772819654</v>
      </c>
      <c r="DD217" s="2">
        <v>1.0135856490961819</v>
      </c>
      <c r="DE217" s="2">
        <v>1.0265193705545317</v>
      </c>
      <c r="DF217" s="2">
        <v>1.0826836032283513</v>
      </c>
      <c r="DG217" s="2">
        <v>1.1333012329112659</v>
      </c>
      <c r="DH217" s="2">
        <v>1.0361267652624007</v>
      </c>
    </row>
    <row r="218" spans="1:115" x14ac:dyDescent="0.2">
      <c r="A218" s="169" t="s">
        <v>224</v>
      </c>
      <c r="B218" s="3" t="s">
        <v>177</v>
      </c>
      <c r="C218" s="2">
        <v>65.779625999999993</v>
      </c>
      <c r="D218" s="2">
        <v>-38.643106000000003</v>
      </c>
      <c r="E218" s="174">
        <v>961.06763000000001</v>
      </c>
      <c r="F218" s="2">
        <v>0.45385199999999998</v>
      </c>
      <c r="G218" s="144"/>
      <c r="H218" s="144">
        <f t="shared" si="3"/>
        <v>0</v>
      </c>
      <c r="I218" s="174" t="s">
        <v>303</v>
      </c>
      <c r="J218" s="174" t="s">
        <v>245</v>
      </c>
      <c r="K218" s="190">
        <v>0</v>
      </c>
      <c r="L218" s="235">
        <v>0</v>
      </c>
      <c r="M218" s="189">
        <v>2.0302949542425914E-2</v>
      </c>
      <c r="N218" s="17">
        <v>0.33133333333333331</v>
      </c>
      <c r="O218" s="7"/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</row>
    <row r="219" spans="1:115" x14ac:dyDescent="0.2">
      <c r="A219" s="169" t="s">
        <v>53</v>
      </c>
      <c r="B219" s="3" t="s">
        <v>177</v>
      </c>
      <c r="C219" s="2">
        <v>65.623722999999998</v>
      </c>
      <c r="D219" s="2">
        <v>-41.583399</v>
      </c>
      <c r="E219" s="174">
        <v>3478.6289999999999</v>
      </c>
      <c r="F219" s="2">
        <v>13.786799999999999</v>
      </c>
      <c r="G219" s="144"/>
      <c r="H219" s="144">
        <f t="shared" si="3"/>
        <v>0.10892310122500001</v>
      </c>
      <c r="I219" s="174" t="s">
        <v>334</v>
      </c>
      <c r="J219" s="174" t="s">
        <v>273</v>
      </c>
      <c r="K219" s="190">
        <v>3.4780700000000002</v>
      </c>
      <c r="L219" s="235">
        <v>0.33003500000000002</v>
      </c>
      <c r="M219" s="189">
        <v>3.2791037074433024E-2</v>
      </c>
      <c r="N219" s="17">
        <v>3.3609999999999998</v>
      </c>
      <c r="O219" s="7"/>
      <c r="P219" s="2">
        <v>3.5337191200000002</v>
      </c>
      <c r="Q219" s="2">
        <v>3.5337191200000002</v>
      </c>
      <c r="R219" s="2">
        <v>3.5337191200000002</v>
      </c>
      <c r="S219" s="2">
        <v>3.5337191200000002</v>
      </c>
      <c r="T219" s="2">
        <v>3.5337191200000002</v>
      </c>
      <c r="U219" s="2">
        <v>3.5337191200000002</v>
      </c>
      <c r="V219" s="2">
        <v>3.5337191200000002</v>
      </c>
      <c r="W219" s="2">
        <v>3.5337191200000002</v>
      </c>
      <c r="X219" s="2">
        <v>3.5337191200000002</v>
      </c>
      <c r="Y219" s="2">
        <v>3.5337191200000002</v>
      </c>
      <c r="Z219" s="2">
        <v>3.5337191200000002</v>
      </c>
      <c r="AA219" s="2">
        <v>3.5337191200000002</v>
      </c>
      <c r="AB219" s="2">
        <v>3.5198068400000002</v>
      </c>
      <c r="AC219" s="2">
        <v>3.5058945600000002</v>
      </c>
      <c r="AD219" s="2">
        <v>3.4919822800000002</v>
      </c>
      <c r="AE219" s="2">
        <v>3.2519954500000003</v>
      </c>
      <c r="AF219" s="2">
        <v>3.2459157836400006</v>
      </c>
      <c r="AG219" s="2">
        <v>3.1293726140800002</v>
      </c>
      <c r="AH219" s="2">
        <v>2.81435685804</v>
      </c>
      <c r="AI219" s="2">
        <v>2.8577214348000002</v>
      </c>
      <c r="AJ219" s="2">
        <v>2.9036006561700001</v>
      </c>
      <c r="AK219" s="2">
        <v>2.9461304961299999</v>
      </c>
      <c r="AL219" s="2">
        <v>2.9882151431300001</v>
      </c>
      <c r="AM219" s="2">
        <v>3.0264843473400003</v>
      </c>
      <c r="AN219" s="2">
        <v>3.0676925207000001</v>
      </c>
      <c r="AO219" s="2">
        <v>3.21207068447</v>
      </c>
      <c r="AP219" s="2">
        <v>3.2519571912300003</v>
      </c>
      <c r="AQ219" s="2">
        <v>3.3245445121299997</v>
      </c>
      <c r="AR219" s="2">
        <v>3.2478774151200001</v>
      </c>
      <c r="AS219" s="2">
        <v>3.1783855765199998</v>
      </c>
      <c r="AT219" s="2">
        <v>3.6563976050400004</v>
      </c>
      <c r="AU219" s="2">
        <v>3.5168991734800001</v>
      </c>
      <c r="AV219" s="2">
        <v>3.6870672263000004</v>
      </c>
      <c r="AW219" s="2">
        <v>3.6130538967000003</v>
      </c>
      <c r="AX219" s="2">
        <v>3.1917065846200003</v>
      </c>
      <c r="AY219" s="2">
        <v>3.2067805400000005</v>
      </c>
      <c r="AZ219" s="2">
        <v>3.2439541521600006</v>
      </c>
      <c r="BA219" s="2">
        <v>2.8482784747500003</v>
      </c>
      <c r="BB219" s="2">
        <v>3.3269478585000005</v>
      </c>
      <c r="BC219" s="2">
        <v>3.2366293367400005</v>
      </c>
      <c r="BD219" s="2">
        <v>3.5395657556700004</v>
      </c>
      <c r="BE219" s="2">
        <v>3.1048974354900003</v>
      </c>
      <c r="BF219" s="2">
        <v>2.9794364944499998</v>
      </c>
      <c r="BG219" s="2">
        <v>2.8980844371500005</v>
      </c>
      <c r="BH219" s="2">
        <v>2.9785739330899998</v>
      </c>
      <c r="BI219" s="2">
        <v>3.0531159293300001</v>
      </c>
      <c r="BJ219" s="2">
        <v>3.00031534866</v>
      </c>
      <c r="BN219" s="2">
        <v>3.8010175319203983</v>
      </c>
      <c r="BO219" s="2">
        <v>3.4688569249372851</v>
      </c>
      <c r="BP219" s="2">
        <v>3.1508327989987377</v>
      </c>
      <c r="BQ219" s="2">
        <v>2.8504791393060711</v>
      </c>
      <c r="BR219" s="2">
        <v>2.564262894268051</v>
      </c>
      <c r="BS219" s="2">
        <v>2.2921848520913661</v>
      </c>
      <c r="BT219" s="2">
        <v>2.0307127940425032</v>
      </c>
      <c r="BU219" s="2">
        <v>1.7833820528574096</v>
      </c>
      <c r="BV219" s="2">
        <v>1.5501955266610103</v>
      </c>
      <c r="BW219" s="2">
        <v>1.3276254435887154</v>
      </c>
      <c r="BX219" s="2">
        <v>1.1156826596243703</v>
      </c>
      <c r="BY219" s="2">
        <v>0.92145275719372532</v>
      </c>
      <c r="BZ219" s="2">
        <v>0.73502812909146953</v>
      </c>
      <c r="CA219" s="2">
        <v>0.581818744746881</v>
      </c>
      <c r="CB219" s="2">
        <v>0.51014006046208582</v>
      </c>
      <c r="CC219" s="2">
        <v>0.45209063293862484</v>
      </c>
      <c r="CD219" s="2">
        <v>0.44754015939586067</v>
      </c>
      <c r="CE219" s="2">
        <v>0.42563609192479535</v>
      </c>
      <c r="CF219" s="2">
        <v>0.40857238582471173</v>
      </c>
      <c r="CG219" s="2">
        <v>0.43591223964702464</v>
      </c>
      <c r="CH219" s="2">
        <v>0.4974709543633562</v>
      </c>
      <c r="CI219" s="2">
        <v>0.57513695471419046</v>
      </c>
      <c r="CJ219" s="2">
        <v>0.50375012477655412</v>
      </c>
      <c r="CK219" s="2">
        <v>0.44959200565843238</v>
      </c>
      <c r="CL219" s="2">
        <v>0.44623435772946041</v>
      </c>
      <c r="CM219" s="2">
        <v>0.44622389118385142</v>
      </c>
      <c r="CN219" s="2">
        <v>0.46921054954219082</v>
      </c>
      <c r="CO219" s="2">
        <v>0.48206824038017831</v>
      </c>
      <c r="CP219" s="2">
        <v>0.49368117500741504</v>
      </c>
      <c r="CQ219" s="2">
        <v>0.4603936446073521</v>
      </c>
      <c r="CR219" s="2">
        <v>0.54439690106205574</v>
      </c>
      <c r="CS219" s="2">
        <v>0.50441185221298745</v>
      </c>
      <c r="CT219" s="2">
        <v>0.5328515572401199</v>
      </c>
      <c r="CU219" s="2">
        <v>0.5378186385794651</v>
      </c>
      <c r="CV219" s="2">
        <v>0.43621147484806444</v>
      </c>
      <c r="CW219" s="2">
        <v>0.44027083763219521</v>
      </c>
      <c r="CX219" s="2">
        <v>0.44956796367846841</v>
      </c>
      <c r="CY219" s="2">
        <v>0.43640310705103924</v>
      </c>
      <c r="CZ219" s="2">
        <v>0.49404516660700981</v>
      </c>
      <c r="DA219" s="2">
        <v>0.46281000385628207</v>
      </c>
      <c r="DB219" s="2">
        <v>0.51289765238209328</v>
      </c>
      <c r="DC219" s="2">
        <v>0.43653132881421186</v>
      </c>
      <c r="DD219" s="2">
        <v>0.44269718542522268</v>
      </c>
      <c r="DE219" s="2">
        <v>0.40995617743283969</v>
      </c>
      <c r="DF219" s="2">
        <v>0.42351560270123623</v>
      </c>
      <c r="DG219" s="2">
        <v>0.46165861043632539</v>
      </c>
      <c r="DH219" s="2">
        <v>0.44708255233396632</v>
      </c>
    </row>
    <row r="220" spans="1:115" x14ac:dyDescent="0.2">
      <c r="A220" s="169" t="s">
        <v>159</v>
      </c>
      <c r="B220" s="3" t="s">
        <v>177</v>
      </c>
      <c r="C220" s="2">
        <v>65.396039999999999</v>
      </c>
      <c r="D220" s="2">
        <v>-40.010185999999997</v>
      </c>
      <c r="E220" s="174">
        <v>230.59838999999999</v>
      </c>
      <c r="F220" s="2">
        <v>0.14099500000000001</v>
      </c>
      <c r="G220" s="144"/>
      <c r="H220" s="144">
        <f t="shared" si="3"/>
        <v>1.2274242490933234E-2</v>
      </c>
      <c r="I220" s="174" t="s">
        <v>334</v>
      </c>
      <c r="J220" s="174" t="s">
        <v>272</v>
      </c>
      <c r="K220" s="190">
        <v>0.74150000000000005</v>
      </c>
      <c r="L220" s="235">
        <f>M220+0.14*N220</f>
        <v>0.11078918038749648</v>
      </c>
      <c r="M220" s="189">
        <v>7.00251372082983E-3</v>
      </c>
      <c r="N220" s="17">
        <v>0.74133333333333318</v>
      </c>
      <c r="O220" s="7"/>
      <c r="P220" s="2">
        <v>0.74150000000000005</v>
      </c>
      <c r="Q220" s="2">
        <v>0.74150000000000005</v>
      </c>
      <c r="R220" s="2">
        <v>0.74150000000000005</v>
      </c>
      <c r="S220" s="2">
        <v>0.74150000000000005</v>
      </c>
      <c r="T220" s="2">
        <v>0.74150000000000005</v>
      </c>
      <c r="U220" s="2">
        <v>0.74150000000000005</v>
      </c>
      <c r="V220" s="2">
        <v>0.74150000000000005</v>
      </c>
      <c r="W220" s="2">
        <v>0.74150000000000005</v>
      </c>
      <c r="X220" s="2">
        <v>0.74150000000000005</v>
      </c>
      <c r="Y220" s="2">
        <v>0.74150000000000005</v>
      </c>
      <c r="Z220" s="2">
        <v>0.74150000000000005</v>
      </c>
      <c r="AA220" s="2">
        <v>0.74150000000000005</v>
      </c>
      <c r="AB220" s="2">
        <v>0.74150000000000005</v>
      </c>
      <c r="AC220" s="2">
        <v>0.74150000000000005</v>
      </c>
      <c r="AD220" s="2">
        <v>0.74150000000000005</v>
      </c>
      <c r="AE220" s="2">
        <v>0.74150000000000005</v>
      </c>
      <c r="AF220" s="2">
        <v>0.74150000000000005</v>
      </c>
      <c r="AG220" s="2">
        <v>0.74150000000000005</v>
      </c>
      <c r="AH220" s="2">
        <v>0.74150000000000005</v>
      </c>
      <c r="AI220" s="2">
        <v>0.74150000000000005</v>
      </c>
      <c r="AJ220" s="2">
        <v>0.74150000000000005</v>
      </c>
      <c r="AK220" s="2">
        <v>0.74150000000000005</v>
      </c>
      <c r="AL220" s="2">
        <v>0.74150000000000005</v>
      </c>
      <c r="AM220" s="2">
        <v>0.74150000000000005</v>
      </c>
      <c r="AN220" s="2">
        <v>0.74150000000000005</v>
      </c>
      <c r="AO220" s="2">
        <v>0.74150000000000005</v>
      </c>
      <c r="AP220" s="2">
        <v>0.74150000000000005</v>
      </c>
      <c r="AQ220" s="2">
        <v>0.74150000000000005</v>
      </c>
      <c r="AR220" s="2">
        <v>0.74150000000000005</v>
      </c>
      <c r="AS220" s="2">
        <v>0.74150000000000005</v>
      </c>
      <c r="AT220" s="2">
        <v>0.74150000000000005</v>
      </c>
      <c r="AU220" s="2">
        <v>0.74150000000000005</v>
      </c>
      <c r="AV220" s="2">
        <v>0.74150000000000005</v>
      </c>
      <c r="AW220" s="2">
        <v>0.74150000000000005</v>
      </c>
      <c r="AX220" s="2">
        <v>0.74150000000000005</v>
      </c>
      <c r="AY220" s="2">
        <v>0.74150000000000005</v>
      </c>
      <c r="AZ220" s="2">
        <v>0.74150000000000005</v>
      </c>
      <c r="BA220" s="2">
        <v>0.74150000000000005</v>
      </c>
      <c r="BB220" s="2">
        <v>0.74150000000000005</v>
      </c>
      <c r="BC220" s="2">
        <v>0.74150000000000005</v>
      </c>
      <c r="BD220" s="2">
        <v>0.74150000000000005</v>
      </c>
      <c r="BE220" s="2">
        <v>0.74150000000000005</v>
      </c>
      <c r="BF220" s="2">
        <v>0.74150000000000005</v>
      </c>
      <c r="BG220" s="2">
        <v>0.74150000000000005</v>
      </c>
      <c r="BH220" s="2">
        <v>0.74150000000000005</v>
      </c>
      <c r="BI220" s="2">
        <v>0.74150000000000005</v>
      </c>
      <c r="BJ220" s="2">
        <v>0.74150000000000005</v>
      </c>
      <c r="BN220" s="2">
        <v>0.22787929331203635</v>
      </c>
      <c r="BO220" s="2">
        <v>0.22787929331203635</v>
      </c>
      <c r="BP220" s="2">
        <v>0.22787929331203635</v>
      </c>
      <c r="BQ220" s="2">
        <v>0.22787929331203635</v>
      </c>
      <c r="BR220" s="2">
        <v>0.22787929331203635</v>
      </c>
      <c r="BS220" s="2">
        <v>0.22787929331203635</v>
      </c>
      <c r="BT220" s="2">
        <v>0.22787929331203635</v>
      </c>
      <c r="BU220" s="2">
        <v>0.22787929331203635</v>
      </c>
      <c r="BV220" s="2">
        <v>0.22787929331203635</v>
      </c>
      <c r="BW220" s="2">
        <v>0.22787929331203635</v>
      </c>
      <c r="BX220" s="2">
        <v>0.22787929331203635</v>
      </c>
      <c r="BY220" s="2">
        <v>0.22787929331203635</v>
      </c>
      <c r="BZ220" s="2">
        <v>0.22787929331203635</v>
      </c>
      <c r="CA220" s="2">
        <v>0.22787929331203635</v>
      </c>
      <c r="CB220" s="2">
        <v>0.22787929331203635</v>
      </c>
      <c r="CC220" s="2">
        <v>0.22787929331203635</v>
      </c>
      <c r="CD220" s="2">
        <v>0.22787929331203635</v>
      </c>
      <c r="CE220" s="2">
        <v>0.22787929331203635</v>
      </c>
      <c r="CF220" s="2">
        <v>0.22787929331203635</v>
      </c>
      <c r="CG220" s="2">
        <v>0.22787929331203635</v>
      </c>
      <c r="CH220" s="2">
        <v>0.22787929331203635</v>
      </c>
      <c r="CI220" s="2">
        <v>0.22787929331203635</v>
      </c>
      <c r="CJ220" s="2">
        <v>0.22787929331203635</v>
      </c>
      <c r="CK220" s="2">
        <v>0.22787929331203635</v>
      </c>
      <c r="CL220" s="2">
        <v>0.22787929331203635</v>
      </c>
      <c r="CM220" s="2">
        <v>0.22787929331203635</v>
      </c>
      <c r="CN220" s="2">
        <v>0.22787929331203635</v>
      </c>
      <c r="CO220" s="2">
        <v>0.22787929331203635</v>
      </c>
      <c r="CP220" s="2">
        <v>0.22787929331203635</v>
      </c>
      <c r="CQ220" s="2">
        <v>0.22787929331203635</v>
      </c>
      <c r="CR220" s="2">
        <v>0.22787929331203635</v>
      </c>
      <c r="CS220" s="2">
        <v>0.22787929331203635</v>
      </c>
      <c r="CT220" s="2">
        <v>0.22787929331203635</v>
      </c>
      <c r="CU220" s="2">
        <v>0.22787929331203635</v>
      </c>
      <c r="CV220" s="2">
        <v>0.22787929331203635</v>
      </c>
      <c r="CW220" s="2">
        <v>0.22787929331203635</v>
      </c>
      <c r="CX220" s="2">
        <v>0.22787929331203635</v>
      </c>
      <c r="CY220" s="2">
        <v>0.22787929331203635</v>
      </c>
      <c r="CZ220" s="2">
        <v>0.22787929331203635</v>
      </c>
      <c r="DA220" s="2">
        <v>0.22787929331203635</v>
      </c>
      <c r="DB220" s="2">
        <v>0.22787929331203635</v>
      </c>
      <c r="DC220" s="2">
        <v>0.22787929331203635</v>
      </c>
      <c r="DD220" s="2">
        <v>0.22787929331203635</v>
      </c>
      <c r="DE220" s="2">
        <v>0.22787929331203635</v>
      </c>
      <c r="DF220" s="2">
        <v>0.22787929331203635</v>
      </c>
      <c r="DG220" s="2">
        <v>0.22787929331203635</v>
      </c>
      <c r="DH220" s="2">
        <v>0.22787929331203635</v>
      </c>
    </row>
    <row r="221" spans="1:115" x14ac:dyDescent="0.2">
      <c r="A221" s="169" t="s">
        <v>92</v>
      </c>
      <c r="B221" s="3" t="s">
        <v>177</v>
      </c>
      <c r="C221" s="2">
        <v>65.209524999999999</v>
      </c>
      <c r="D221" s="2">
        <v>-42.201925000000003</v>
      </c>
      <c r="E221" s="174">
        <v>17170.573</v>
      </c>
      <c r="F221" s="2">
        <v>72.108800000000002</v>
      </c>
      <c r="G221" s="144"/>
      <c r="H221" s="144">
        <f t="shared" si="3"/>
        <v>0.80364053160000004</v>
      </c>
      <c r="I221" s="174" t="s">
        <v>334</v>
      </c>
      <c r="J221" s="174" t="s">
        <v>274</v>
      </c>
      <c r="K221" s="190">
        <v>14.7818</v>
      </c>
      <c r="L221" s="235">
        <v>0.89646000000000003</v>
      </c>
      <c r="M221" s="189">
        <v>0.13955012817365545</v>
      </c>
      <c r="N221" s="17">
        <v>14.694333333333333</v>
      </c>
      <c r="O221" s="7"/>
      <c r="P221" s="2">
        <v>14.6931092</v>
      </c>
      <c r="Q221" s="2">
        <v>14.6931092</v>
      </c>
      <c r="R221" s="2">
        <v>14.6931092</v>
      </c>
      <c r="S221" s="2">
        <v>14.6931092</v>
      </c>
      <c r="T221" s="2">
        <v>14.6931092</v>
      </c>
      <c r="U221" s="2">
        <v>14.6931092</v>
      </c>
      <c r="V221" s="2">
        <v>14.6931092</v>
      </c>
      <c r="W221" s="2">
        <v>14.6931092</v>
      </c>
      <c r="X221" s="2">
        <v>14.6931092</v>
      </c>
      <c r="Y221" s="2">
        <v>14.6931092</v>
      </c>
      <c r="Z221" s="2">
        <v>14.6931092</v>
      </c>
      <c r="AA221" s="2">
        <v>14.6931092</v>
      </c>
      <c r="AB221" s="2">
        <v>14.707891</v>
      </c>
      <c r="AC221" s="2">
        <v>14.737454600000001</v>
      </c>
      <c r="AD221" s="2">
        <v>14.752236400000001</v>
      </c>
      <c r="AE221" s="2">
        <v>16.821688399999999</v>
      </c>
      <c r="AF221" s="2">
        <v>17.847693138</v>
      </c>
      <c r="AG221" s="2">
        <v>15.315408198199998</v>
      </c>
      <c r="AH221" s="2">
        <v>17.188055313</v>
      </c>
      <c r="AI221" s="2">
        <v>17.502567671600001</v>
      </c>
      <c r="AJ221" s="2">
        <v>17.835365116800002</v>
      </c>
      <c r="AK221" s="2">
        <v>18.1513556554</v>
      </c>
      <c r="AL221" s="2">
        <v>18.4712781528</v>
      </c>
      <c r="AM221" s="2">
        <v>18.7887320896</v>
      </c>
      <c r="AN221" s="2">
        <v>19.1256388752</v>
      </c>
      <c r="AO221" s="2">
        <v>19.309539248999997</v>
      </c>
      <c r="AP221" s="2">
        <v>18.024675629400001</v>
      </c>
      <c r="AQ221" s="2">
        <v>15.785661601599999</v>
      </c>
      <c r="AR221" s="2">
        <v>18.198465252000002</v>
      </c>
      <c r="AS221" s="2">
        <v>16.496843563200002</v>
      </c>
      <c r="AT221" s="2">
        <v>20.958789020399998</v>
      </c>
      <c r="AU221" s="2">
        <v>20.757342650000002</v>
      </c>
      <c r="AV221" s="2">
        <v>20.254731886400002</v>
      </c>
      <c r="AW221" s="2">
        <v>20.977680160800002</v>
      </c>
      <c r="AX221" s="2">
        <v>19.830819426000001</v>
      </c>
      <c r="AY221" s="2">
        <v>16.350681124800001</v>
      </c>
      <c r="AZ221" s="2">
        <v>17.8897917044</v>
      </c>
      <c r="BA221" s="2">
        <v>19.982303312400003</v>
      </c>
      <c r="BB221" s="2">
        <v>20.248996548000001</v>
      </c>
      <c r="BC221" s="2">
        <v>21.006430761799997</v>
      </c>
      <c r="BD221" s="2">
        <v>20.800579415000001</v>
      </c>
      <c r="BE221" s="2">
        <v>18.244909667600002</v>
      </c>
      <c r="BF221" s="2">
        <v>19.3256661928</v>
      </c>
      <c r="BG221" s="2">
        <v>20.969210189400002</v>
      </c>
      <c r="BH221" s="2">
        <v>19.909665547200003</v>
      </c>
      <c r="BI221" s="2">
        <v>16.057602376200002</v>
      </c>
      <c r="BJ221" s="2">
        <v>18.7668845892</v>
      </c>
      <c r="BN221" s="2">
        <v>15.333874388593715</v>
      </c>
      <c r="BO221" s="2">
        <v>13.952729442925261</v>
      </c>
      <c r="BP221" s="2">
        <v>12.63035823637196</v>
      </c>
      <c r="BQ221" s="2">
        <v>11.381454092530205</v>
      </c>
      <c r="BR221" s="2">
        <v>10.191324441909771</v>
      </c>
      <c r="BS221" s="2">
        <v>9.0599699200592578</v>
      </c>
      <c r="BT221" s="2">
        <v>7.9873914445552856</v>
      </c>
      <c r="BU221" s="2">
        <v>6.9588976773514704</v>
      </c>
      <c r="BV221" s="2">
        <v>6.0038763511802475</v>
      </c>
      <c r="BW221" s="2">
        <v>5.0929459651913955</v>
      </c>
      <c r="BX221" s="2">
        <v>4.2261143529638083</v>
      </c>
      <c r="BY221" s="2">
        <v>3.4327800039529066</v>
      </c>
      <c r="BZ221" s="2">
        <v>2.7304047785270726</v>
      </c>
      <c r="CA221" s="2">
        <v>2.1908330636567341</v>
      </c>
      <c r="CB221" s="2">
        <v>1.9571641132738866</v>
      </c>
      <c r="CC221" s="2">
        <v>1.9226063754992002</v>
      </c>
      <c r="CD221" s="2">
        <v>2.5637791801789835</v>
      </c>
      <c r="CE221" s="2">
        <v>1.7745451396092315</v>
      </c>
      <c r="CF221" s="2">
        <v>2.4390802564918808</v>
      </c>
      <c r="CG221" s="2">
        <v>2.5041441019165971</v>
      </c>
      <c r="CH221" s="2">
        <v>2.6761199465761729</v>
      </c>
      <c r="CI221" s="2">
        <v>2.9204901574655882</v>
      </c>
      <c r="CJ221" s="2">
        <v>2.7194611694516793</v>
      </c>
      <c r="CK221" s="2">
        <v>2.5908220135098032</v>
      </c>
      <c r="CL221" s="2">
        <v>2.8538021925993644</v>
      </c>
      <c r="CM221" s="2">
        <v>2.8816284910904919</v>
      </c>
      <c r="CN221" s="2">
        <v>2.7318728530607794</v>
      </c>
      <c r="CO221" s="2">
        <v>2.1325144478636942</v>
      </c>
      <c r="CP221" s="2">
        <v>4.1038167971348898</v>
      </c>
      <c r="CQ221" s="2">
        <v>2.6320810137433357</v>
      </c>
      <c r="CR221" s="2">
        <v>4.5824616205418778</v>
      </c>
      <c r="CS221" s="2">
        <v>4.5918617110087672</v>
      </c>
      <c r="CT221" s="2">
        <v>2.5154556486885089</v>
      </c>
      <c r="CU221" s="2">
        <v>2.7184733583196756</v>
      </c>
      <c r="CV221" s="2">
        <v>2.3827882162738057</v>
      </c>
      <c r="CW221" s="2">
        <v>2.1558489747121978</v>
      </c>
      <c r="CX221" s="2">
        <v>2.3754410636995589</v>
      </c>
      <c r="CY221" s="2">
        <v>3.1440219860461216</v>
      </c>
      <c r="CZ221" s="2">
        <v>3.1760932839776572</v>
      </c>
      <c r="DA221" s="2">
        <v>3.3929343931464131</v>
      </c>
      <c r="DB221" s="2">
        <v>3.3348627542957647</v>
      </c>
      <c r="DC221" s="2">
        <v>2.4761047844976747</v>
      </c>
      <c r="DD221" s="2">
        <v>2.6445135126510064</v>
      </c>
      <c r="DE221" s="2">
        <v>2.9064118979455502</v>
      </c>
      <c r="DF221" s="2">
        <v>2.564060208075813</v>
      </c>
      <c r="DG221" s="2">
        <v>2.1223589786999071</v>
      </c>
      <c r="DH221" s="2">
        <v>2.4686378544547765</v>
      </c>
    </row>
    <row r="222" spans="1:115" x14ac:dyDescent="0.2">
      <c r="A222" s="169" t="s">
        <v>71</v>
      </c>
      <c r="B222" s="3" t="s">
        <v>177</v>
      </c>
      <c r="C222" s="2">
        <v>65.171301</v>
      </c>
      <c r="D222" s="2">
        <v>-40.179031000000002</v>
      </c>
      <c r="E222" s="174">
        <v>844.66110000000003</v>
      </c>
      <c r="F222" s="2">
        <v>0.45299299999999998</v>
      </c>
      <c r="G222" s="144"/>
      <c r="H222" s="144">
        <f t="shared" si="3"/>
        <v>3.5928791356802624E-2</v>
      </c>
      <c r="I222" s="174" t="s">
        <v>334</v>
      </c>
      <c r="J222" s="174" t="s">
        <v>272</v>
      </c>
      <c r="K222" s="190">
        <v>1.2407999999999999</v>
      </c>
      <c r="L222" s="235">
        <f>M222+0.14*N222</f>
        <v>0.18954891547250441</v>
      </c>
      <c r="M222" s="189">
        <v>1.5855582139171057E-2</v>
      </c>
      <c r="N222" s="17">
        <v>1.2406666666666668</v>
      </c>
      <c r="O222" s="7"/>
      <c r="P222" s="2">
        <v>1.2407999999999999</v>
      </c>
      <c r="Q222" s="2">
        <v>1.2407999999999999</v>
      </c>
      <c r="R222" s="2">
        <v>1.2407999999999999</v>
      </c>
      <c r="S222" s="2">
        <v>1.2407999999999999</v>
      </c>
      <c r="T222" s="2">
        <v>1.2407999999999999</v>
      </c>
      <c r="U222" s="2">
        <v>1.2407999999999999</v>
      </c>
      <c r="V222" s="2">
        <v>1.2407999999999999</v>
      </c>
      <c r="W222" s="2">
        <v>1.2407999999999999</v>
      </c>
      <c r="X222" s="2">
        <v>1.2407999999999999</v>
      </c>
      <c r="Y222" s="2">
        <v>1.2407999999999999</v>
      </c>
      <c r="Z222" s="2">
        <v>1.2407999999999999</v>
      </c>
      <c r="AA222" s="2">
        <v>1.2407999999999999</v>
      </c>
      <c r="AB222" s="2">
        <v>1.2407999999999999</v>
      </c>
      <c r="AC222" s="2">
        <v>1.2407999999999999</v>
      </c>
      <c r="AD222" s="2">
        <v>1.2407999999999999</v>
      </c>
      <c r="AE222" s="2">
        <v>1.2407999999999999</v>
      </c>
      <c r="AF222" s="2">
        <v>1.2407999999999999</v>
      </c>
      <c r="AG222" s="2">
        <v>1.2407999999999999</v>
      </c>
      <c r="AH222" s="2">
        <v>1.2407999999999999</v>
      </c>
      <c r="AI222" s="2">
        <v>1.2407999999999999</v>
      </c>
      <c r="AJ222" s="2">
        <v>1.2407999999999999</v>
      </c>
      <c r="AK222" s="2">
        <v>1.2407999999999999</v>
      </c>
      <c r="AL222" s="2">
        <v>1.2407999999999999</v>
      </c>
      <c r="AM222" s="2">
        <v>1.2407999999999999</v>
      </c>
      <c r="AN222" s="2">
        <v>1.2407999999999999</v>
      </c>
      <c r="AO222" s="2">
        <v>1.2407999999999999</v>
      </c>
      <c r="AP222" s="2">
        <v>1.2407999999999999</v>
      </c>
      <c r="AQ222" s="2">
        <v>1.2407999999999999</v>
      </c>
      <c r="AR222" s="2">
        <v>1.2407999999999999</v>
      </c>
      <c r="AS222" s="2">
        <v>1.2407999999999999</v>
      </c>
      <c r="AT222" s="2">
        <v>1.2407999999999999</v>
      </c>
      <c r="AU222" s="2">
        <v>1.2407999999999999</v>
      </c>
      <c r="AV222" s="2">
        <v>1.2407999999999999</v>
      </c>
      <c r="AW222" s="2">
        <v>1.2407999999999999</v>
      </c>
      <c r="AX222" s="2">
        <v>1.2407999999999999</v>
      </c>
      <c r="AY222" s="2">
        <v>1.2407999999999999</v>
      </c>
      <c r="AZ222" s="2">
        <v>1.2407999999999999</v>
      </c>
      <c r="BA222" s="2">
        <v>1.2407999999999999</v>
      </c>
      <c r="BB222" s="2">
        <v>1.2407999999999999</v>
      </c>
      <c r="BC222" s="2">
        <v>1.2407999999999999</v>
      </c>
      <c r="BD222" s="2">
        <v>1.2407999999999999</v>
      </c>
      <c r="BE222" s="2">
        <v>1.2407999999999999</v>
      </c>
      <c r="BF222" s="2">
        <v>1.2407999999999999</v>
      </c>
      <c r="BG222" s="2">
        <v>1.2407999999999999</v>
      </c>
      <c r="BH222" s="2">
        <v>1.2407999999999999</v>
      </c>
      <c r="BI222" s="2">
        <v>1.2407999999999999</v>
      </c>
      <c r="BJ222" s="2">
        <v>1.2407999999999999</v>
      </c>
      <c r="BN222" s="2">
        <v>0.38648081093562792</v>
      </c>
      <c r="BO222" s="2">
        <v>0.38648081093562792</v>
      </c>
      <c r="BP222" s="2">
        <v>0.38648081093562792</v>
      </c>
      <c r="BQ222" s="2">
        <v>0.38648081093562792</v>
      </c>
      <c r="BR222" s="2">
        <v>0.38648081093562792</v>
      </c>
      <c r="BS222" s="2">
        <v>0.38648081093562792</v>
      </c>
      <c r="BT222" s="2">
        <v>0.38648081093562792</v>
      </c>
      <c r="BU222" s="2">
        <v>0.38648081093562792</v>
      </c>
      <c r="BV222" s="2">
        <v>0.38648081093562792</v>
      </c>
      <c r="BW222" s="2">
        <v>0.38648081093562792</v>
      </c>
      <c r="BX222" s="2">
        <v>0.38648081093562792</v>
      </c>
      <c r="BY222" s="2">
        <v>0.38648081093562792</v>
      </c>
      <c r="BZ222" s="2">
        <v>0.38648081093562792</v>
      </c>
      <c r="CA222" s="2">
        <v>0.38648081093562792</v>
      </c>
      <c r="CB222" s="2">
        <v>0.38648081093562792</v>
      </c>
      <c r="CC222" s="2">
        <v>0.38648081093562792</v>
      </c>
      <c r="CD222" s="2">
        <v>0.38648081093562792</v>
      </c>
      <c r="CE222" s="2">
        <v>0.38648081093562792</v>
      </c>
      <c r="CF222" s="2">
        <v>0.38648081093562792</v>
      </c>
      <c r="CG222" s="2">
        <v>0.38648081093562792</v>
      </c>
      <c r="CH222" s="2">
        <v>0.38648081093562792</v>
      </c>
      <c r="CI222" s="2">
        <v>0.38648081093562792</v>
      </c>
      <c r="CJ222" s="2">
        <v>0.38648081093562792</v>
      </c>
      <c r="CK222" s="2">
        <v>0.38648081093562792</v>
      </c>
      <c r="CL222" s="2">
        <v>0.38648081093562792</v>
      </c>
      <c r="CM222" s="2">
        <v>0.38648081093562792</v>
      </c>
      <c r="CN222" s="2">
        <v>0.38648081093562792</v>
      </c>
      <c r="CO222" s="2">
        <v>0.38648081093562792</v>
      </c>
      <c r="CP222" s="2">
        <v>0.38648081093562792</v>
      </c>
      <c r="CQ222" s="2">
        <v>0.38648081093562792</v>
      </c>
      <c r="CR222" s="2">
        <v>0.38648081093562792</v>
      </c>
      <c r="CS222" s="2">
        <v>0.38648081093562792</v>
      </c>
      <c r="CT222" s="2">
        <v>0.38648081093562792</v>
      </c>
      <c r="CU222" s="2">
        <v>0.38648081093562792</v>
      </c>
      <c r="CV222" s="2">
        <v>0.38648081093562792</v>
      </c>
      <c r="CW222" s="2">
        <v>0.38648081093562792</v>
      </c>
      <c r="CX222" s="2">
        <v>0.38648081093562792</v>
      </c>
      <c r="CY222" s="2">
        <v>0.38648081093562792</v>
      </c>
      <c r="CZ222" s="2">
        <v>0.38648081093562792</v>
      </c>
      <c r="DA222" s="2">
        <v>0.38648081093562792</v>
      </c>
      <c r="DB222" s="2">
        <v>0.38648081093562792</v>
      </c>
      <c r="DC222" s="2">
        <v>0.38648081093562792</v>
      </c>
      <c r="DD222" s="2">
        <v>0.38648081093562792</v>
      </c>
      <c r="DE222" s="2">
        <v>0.38648081093562792</v>
      </c>
      <c r="DF222" s="2">
        <v>0.38648081093562792</v>
      </c>
      <c r="DG222" s="2">
        <v>0.38648081093562792</v>
      </c>
      <c r="DH222" s="2">
        <v>0.38648081093562792</v>
      </c>
    </row>
    <row r="223" spans="1:115" x14ac:dyDescent="0.2">
      <c r="A223" s="169" t="s">
        <v>160</v>
      </c>
      <c r="B223" s="3" t="s">
        <v>177</v>
      </c>
      <c r="C223" s="2">
        <v>64.958726999999996</v>
      </c>
      <c r="D223" s="2">
        <v>-41.720016000000001</v>
      </c>
      <c r="E223" s="174">
        <v>3281.8089</v>
      </c>
      <c r="F223" s="2">
        <v>8.7279599999999995</v>
      </c>
      <c r="G223" s="144"/>
      <c r="H223" s="144">
        <f t="shared" si="3"/>
        <v>0.15911083876900001</v>
      </c>
      <c r="I223" s="174" t="s">
        <v>334</v>
      </c>
      <c r="J223" s="174" t="s">
        <v>273</v>
      </c>
      <c r="K223" s="190">
        <v>6.0235599999999998</v>
      </c>
      <c r="L223" s="235">
        <v>0.39888699999999999</v>
      </c>
      <c r="M223" s="189">
        <v>5.0841352945019624E-2</v>
      </c>
      <c r="N223" s="17">
        <v>5.3816666666666686</v>
      </c>
      <c r="O223" s="7"/>
      <c r="P223" s="2">
        <v>6.1139133999999995</v>
      </c>
      <c r="Q223" s="2">
        <v>6.1139133999999995</v>
      </c>
      <c r="R223" s="2">
        <v>6.1139133999999995</v>
      </c>
      <c r="S223" s="2">
        <v>6.1139133999999995</v>
      </c>
      <c r="T223" s="2">
        <v>6.1139133999999995</v>
      </c>
      <c r="U223" s="2">
        <v>6.1139133999999995</v>
      </c>
      <c r="V223" s="2">
        <v>6.1139133999999995</v>
      </c>
      <c r="W223" s="2">
        <v>6.1139133999999995</v>
      </c>
      <c r="X223" s="2">
        <v>6.1139133999999995</v>
      </c>
      <c r="Y223" s="2">
        <v>6.1139133999999995</v>
      </c>
      <c r="Z223" s="2">
        <v>6.1139133999999995</v>
      </c>
      <c r="AA223" s="2">
        <v>6.1139133999999995</v>
      </c>
      <c r="AB223" s="2">
        <v>6.0898191599999993</v>
      </c>
      <c r="AC223" s="2">
        <v>6.0657249199999992</v>
      </c>
      <c r="AD223" s="2">
        <v>6.04765424</v>
      </c>
      <c r="AE223" s="2">
        <v>6.3608793600000002</v>
      </c>
      <c r="AF223" s="2">
        <v>6.299439048</v>
      </c>
      <c r="AG223" s="2">
        <v>5.8378415980799998</v>
      </c>
      <c r="AH223" s="2">
        <v>6.23133667864</v>
      </c>
      <c r="AI223" s="2">
        <v>6.8409872098000006</v>
      </c>
      <c r="AJ223" s="2">
        <v>7.4530712591999997</v>
      </c>
      <c r="AK223" s="2">
        <v>8.0530539765599993</v>
      </c>
      <c r="AL223" s="2">
        <v>7.7112109229999994</v>
      </c>
      <c r="AM223" s="2">
        <v>7.3695847175999996</v>
      </c>
      <c r="AN223" s="2">
        <v>7.0305125016399996</v>
      </c>
      <c r="AO223" s="2">
        <v>7.9610019326399994</v>
      </c>
      <c r="AP223" s="2">
        <v>6.3493141248000002</v>
      </c>
      <c r="AQ223" s="2">
        <v>6.8756768918399995</v>
      </c>
      <c r="AR223" s="2">
        <v>6.8426195945599995</v>
      </c>
      <c r="AS223" s="2">
        <v>6.3851723774799991</v>
      </c>
      <c r="AT223" s="2">
        <v>7.0584076079999996</v>
      </c>
      <c r="AU223" s="2">
        <v>6.7806612563999993</v>
      </c>
      <c r="AV223" s="2">
        <v>7.5880833330399984</v>
      </c>
      <c r="AW223" s="2">
        <v>7.8792080114000003</v>
      </c>
      <c r="AX223" s="2">
        <v>7.430513026999999</v>
      </c>
      <c r="AY223" s="2">
        <v>6.6707734513200005</v>
      </c>
      <c r="AZ223" s="2">
        <v>6.8349636497999997</v>
      </c>
      <c r="BA223" s="2">
        <v>7.004195568000001</v>
      </c>
      <c r="BB223" s="2">
        <v>6.73455692816</v>
      </c>
      <c r="BC223" s="2">
        <v>6.7632953329199994</v>
      </c>
      <c r="BD223" s="2">
        <v>6.8175374907200004</v>
      </c>
      <c r="BE223" s="2">
        <v>6.7008792041999987</v>
      </c>
      <c r="BF223" s="2">
        <v>6.8903261897599997</v>
      </c>
      <c r="BG223" s="2">
        <v>6.6272291360799995</v>
      </c>
      <c r="BH223" s="2">
        <v>6.6250365602399999</v>
      </c>
      <c r="BI223" s="2">
        <v>6.4716526283999993</v>
      </c>
      <c r="BJ223" s="2">
        <v>5.7909301127999999</v>
      </c>
      <c r="BN223" s="2">
        <v>6.4081426936587</v>
      </c>
      <c r="BO223" s="2">
        <v>5.8334433511306036</v>
      </c>
      <c r="BP223" s="2">
        <v>5.2832011799908205</v>
      </c>
      <c r="BQ223" s="2">
        <v>4.7635303444212926</v>
      </c>
      <c r="BR223" s="2">
        <v>4.2683175612413695</v>
      </c>
      <c r="BS223" s="2">
        <v>3.7975635735956561</v>
      </c>
      <c r="BT223" s="2">
        <v>3.3512694553462152</v>
      </c>
      <c r="BU223" s="2">
        <v>2.9233233662205729</v>
      </c>
      <c r="BV223" s="2">
        <v>2.5198416587771493</v>
      </c>
      <c r="BW223" s="2">
        <v>2.1408288713093855</v>
      </c>
      <c r="BX223" s="2">
        <v>1.7801809119560554</v>
      </c>
      <c r="BY223" s="2">
        <v>1.4440292288477223</v>
      </c>
      <c r="BZ223" s="2">
        <v>1.1401297785356574</v>
      </c>
      <c r="CA223" s="2">
        <v>0.8933194182943307</v>
      </c>
      <c r="CB223" s="2">
        <v>0.78811475396519914</v>
      </c>
      <c r="CC223" s="2">
        <v>0.78942687256285859</v>
      </c>
      <c r="CD223" s="2">
        <v>0.80181502531295656</v>
      </c>
      <c r="CE223" s="2">
        <v>0.76399486315091969</v>
      </c>
      <c r="CF223" s="2">
        <v>0.83617841008964722</v>
      </c>
      <c r="CG223" s="2">
        <v>0.89869848316938661</v>
      </c>
      <c r="CH223" s="2">
        <v>0.9380934374451424</v>
      </c>
      <c r="CI223" s="2">
        <v>0.92352215853791053</v>
      </c>
      <c r="CJ223" s="2">
        <v>0.92877223929167085</v>
      </c>
      <c r="CK223" s="2">
        <v>0.90432643086392128</v>
      </c>
      <c r="CL223" s="2">
        <v>0.86845416755905935</v>
      </c>
      <c r="CM223" s="2">
        <v>1.0275050585115526</v>
      </c>
      <c r="CN223" s="2">
        <v>0.79141981573471254</v>
      </c>
      <c r="CO223" s="2">
        <v>0.84216246944744555</v>
      </c>
      <c r="CP223" s="2">
        <v>0.91310346443070778</v>
      </c>
      <c r="CQ223" s="2">
        <v>0.88645751030461672</v>
      </c>
      <c r="CR223" s="2">
        <v>0.98606910236732714</v>
      </c>
      <c r="CS223" s="2">
        <v>0.68947232087889099</v>
      </c>
      <c r="CT223" s="2">
        <v>0.72593180245436284</v>
      </c>
      <c r="CU223" s="2">
        <v>0.77805013073088725</v>
      </c>
      <c r="CV223" s="2">
        <v>0.76355479479744348</v>
      </c>
      <c r="CW223" s="2">
        <v>0.7330492250314371</v>
      </c>
      <c r="CX223" s="2">
        <v>0.73021987880695627</v>
      </c>
      <c r="CY223" s="2">
        <v>0.77466433970607063</v>
      </c>
      <c r="CZ223" s="2">
        <v>0.80237401365724881</v>
      </c>
      <c r="DA223" s="2">
        <v>0.7920884271526295</v>
      </c>
      <c r="DB223" s="2">
        <v>0.80026263670651998</v>
      </c>
      <c r="DC223" s="2">
        <v>0.77052512559333719</v>
      </c>
      <c r="DD223" s="2">
        <v>0.78282425920825671</v>
      </c>
      <c r="DE223" s="2">
        <v>0.75960500906600115</v>
      </c>
      <c r="DF223" s="2">
        <v>0.76437959147415857</v>
      </c>
      <c r="DG223" s="2">
        <v>0.73968958486980552</v>
      </c>
      <c r="DH223" s="2">
        <v>0.68756423869246064</v>
      </c>
    </row>
    <row r="224" spans="1:115" x14ac:dyDescent="0.2">
      <c r="A224" s="169" t="s">
        <v>52</v>
      </c>
      <c r="B224" s="3" t="s">
        <v>177</v>
      </c>
      <c r="C224" s="2">
        <v>64.848414000000005</v>
      </c>
      <c r="D224" s="2">
        <v>-41.407297</v>
      </c>
      <c r="E224" s="174">
        <v>669.39070000000004</v>
      </c>
      <c r="F224" s="2">
        <v>1.0961099999999999</v>
      </c>
      <c r="G224" s="144"/>
      <c r="H224" s="144">
        <f t="shared" si="3"/>
        <v>3.9764184242367835E-2</v>
      </c>
      <c r="I224" s="174" t="s">
        <v>334</v>
      </c>
      <c r="J224" s="174" t="s">
        <v>272</v>
      </c>
      <c r="K224" s="190">
        <v>1.3344</v>
      </c>
      <c r="L224" s="235">
        <f>M224+0.14*N224</f>
        <v>0.19940958914347082</v>
      </c>
      <c r="M224" s="189">
        <v>1.2602922476804097E-2</v>
      </c>
      <c r="N224" s="17">
        <v>1.3343333333333336</v>
      </c>
      <c r="O224" s="7"/>
      <c r="P224" s="2">
        <v>1.5986111999999999</v>
      </c>
      <c r="Q224" s="2">
        <v>1.5986111999999999</v>
      </c>
      <c r="R224" s="2">
        <v>1.5986111999999999</v>
      </c>
      <c r="S224" s="2">
        <v>1.5986111999999999</v>
      </c>
      <c r="T224" s="2">
        <v>1.5986111999999999</v>
      </c>
      <c r="U224" s="2">
        <v>1.5986111999999999</v>
      </c>
      <c r="V224" s="2">
        <v>1.5986111999999999</v>
      </c>
      <c r="W224" s="2">
        <v>1.5986111999999999</v>
      </c>
      <c r="X224" s="2">
        <v>1.5986111999999999</v>
      </c>
      <c r="Y224" s="2">
        <v>1.5986111999999999</v>
      </c>
      <c r="Z224" s="2">
        <v>1.5986111999999999</v>
      </c>
      <c r="AA224" s="2">
        <v>1.5986111999999999</v>
      </c>
      <c r="AB224" s="2">
        <v>1.5986111999999999</v>
      </c>
      <c r="AC224" s="2">
        <v>1.5986111999999999</v>
      </c>
      <c r="AD224" s="2">
        <v>1.3344</v>
      </c>
      <c r="AE224" s="2">
        <v>1.3130496</v>
      </c>
      <c r="AF224" s="2">
        <v>1.1969568000000002</v>
      </c>
      <c r="AG224" s="2">
        <v>1.3424064</v>
      </c>
      <c r="AH224" s="2">
        <v>1.03416</v>
      </c>
      <c r="AI224" s="2">
        <v>1.1208959999999999</v>
      </c>
      <c r="AJ224" s="2">
        <v>1.2062976000000001</v>
      </c>
      <c r="AK224" s="2">
        <v>1.2930336</v>
      </c>
      <c r="AL224" s="2">
        <v>1.3384031999999999</v>
      </c>
      <c r="AM224" s="2">
        <v>1.3851072</v>
      </c>
      <c r="AN224" s="2">
        <v>1.4318112000000001</v>
      </c>
      <c r="AO224" s="2">
        <v>1.1542559999999999</v>
      </c>
      <c r="AP224" s="2">
        <v>1.2383232000000002</v>
      </c>
      <c r="AQ224" s="2">
        <v>1.1996256000000001</v>
      </c>
      <c r="AR224" s="2">
        <v>1.1342399999999999</v>
      </c>
      <c r="AS224" s="2">
        <v>1.0701888000000002</v>
      </c>
      <c r="AT224" s="2">
        <v>1.1235648</v>
      </c>
      <c r="AU224" s="2">
        <v>1.1769408000000001</v>
      </c>
      <c r="AV224" s="2">
        <v>1.2316512000000002</v>
      </c>
      <c r="AW224" s="2">
        <v>1.2850272</v>
      </c>
      <c r="AX224" s="2">
        <v>1.3384031999999999</v>
      </c>
      <c r="AY224" s="2">
        <v>1.2356544</v>
      </c>
      <c r="AZ224" s="2">
        <v>1.2663456</v>
      </c>
      <c r="BA224" s="2">
        <v>1.2716832</v>
      </c>
      <c r="BB224" s="2">
        <v>1.4998656000000001</v>
      </c>
      <c r="BC224" s="2">
        <v>1.4825184</v>
      </c>
      <c r="BD224" s="2">
        <v>1.4304768000000001</v>
      </c>
      <c r="BE224" s="2">
        <v>1.314384</v>
      </c>
      <c r="BF224" s="2">
        <v>1.3517471999999999</v>
      </c>
      <c r="BG224" s="2">
        <v>1.3824384000000001</v>
      </c>
      <c r="BH224" s="2">
        <v>1.4051232</v>
      </c>
      <c r="BI224" s="2">
        <v>1.4264736</v>
      </c>
      <c r="BJ224" s="2">
        <v>1.3544159999999998</v>
      </c>
      <c r="BN224" s="2">
        <v>1.4698088770962343</v>
      </c>
      <c r="BO224" s="2">
        <v>1.3536249991747704</v>
      </c>
      <c r="BP224" s="2">
        <v>1.2445287509190923</v>
      </c>
      <c r="BQ224" s="2">
        <v>1.1413207598073103</v>
      </c>
      <c r="BR224" s="2">
        <v>1.0441448132045348</v>
      </c>
      <c r="BS224" s="2">
        <v>0.95319314054591286</v>
      </c>
      <c r="BT224" s="2">
        <v>0.86872543220635889</v>
      </c>
      <c r="BU224" s="2">
        <v>0.79228993294286609</v>
      </c>
      <c r="BV224" s="2">
        <v>0.72307626925486668</v>
      </c>
      <c r="BW224" s="2">
        <v>0.66166935246964254</v>
      </c>
      <c r="BX224" s="2">
        <v>0.61177668455430645</v>
      </c>
      <c r="BY224" s="2">
        <v>0.57494992138667644</v>
      </c>
      <c r="BZ224" s="2">
        <v>0.55131852431030959</v>
      </c>
      <c r="CA224" s="2">
        <v>0.5443339035126793</v>
      </c>
      <c r="CB224" s="2">
        <v>0.43802833602577163</v>
      </c>
      <c r="CC224" s="2">
        <v>0.44348369089158379</v>
      </c>
      <c r="CD224" s="2">
        <v>0.40618027263972295</v>
      </c>
      <c r="CE224" s="2">
        <v>0.44968110920125881</v>
      </c>
      <c r="CF224" s="2">
        <v>0.36915829869152061</v>
      </c>
      <c r="CG224" s="2">
        <v>0.39540157084729133</v>
      </c>
      <c r="CH224" s="2">
        <v>0.4189425144403276</v>
      </c>
      <c r="CI224" s="2">
        <v>0.46219583853967083</v>
      </c>
      <c r="CJ224" s="2">
        <v>0.47713878184647751</v>
      </c>
      <c r="CK224" s="2">
        <v>0.48986970213657488</v>
      </c>
      <c r="CL224" s="2">
        <v>0.50100606245221369</v>
      </c>
      <c r="CM224" s="2">
        <v>0.38400211457511424</v>
      </c>
      <c r="CN224" s="2">
        <v>0.42237407757159517</v>
      </c>
      <c r="CO224" s="2">
        <v>0.41073573096634253</v>
      </c>
      <c r="CP224" s="2">
        <v>0.3957265315877363</v>
      </c>
      <c r="CQ224" s="2">
        <v>0.36747488205641848</v>
      </c>
      <c r="CR224" s="2">
        <v>0.38476069857900397</v>
      </c>
      <c r="CS224" s="2">
        <v>0.4075594988700505</v>
      </c>
      <c r="CT224" s="2">
        <v>0.42281841650613994</v>
      </c>
      <c r="CU224" s="2">
        <v>0.43047277221309799</v>
      </c>
      <c r="CV224" s="2">
        <v>0.46130101247050903</v>
      </c>
      <c r="CW224" s="2">
        <v>0.40371173532677579</v>
      </c>
      <c r="CX224" s="2">
        <v>0.40922784698665859</v>
      </c>
      <c r="CY224" s="2">
        <v>0.41135698773799612</v>
      </c>
      <c r="CZ224" s="2">
        <v>0.49626079436607728</v>
      </c>
      <c r="DA224" s="2">
        <v>0.48993577937920835</v>
      </c>
      <c r="DB224" s="2">
        <v>0.47359400395494911</v>
      </c>
      <c r="DC224" s="2">
        <v>0.43886792863687929</v>
      </c>
      <c r="DD224" s="2">
        <v>0.45739354271126426</v>
      </c>
      <c r="DE224" s="2">
        <v>0.46044616804213689</v>
      </c>
      <c r="DF224" s="2">
        <v>0.4649556660542512</v>
      </c>
      <c r="DG224" s="2">
        <v>0.47150796993353322</v>
      </c>
      <c r="DH224" s="2">
        <v>0.44638045087547767</v>
      </c>
    </row>
    <row r="225" spans="1:112" x14ac:dyDescent="0.2">
      <c r="A225" s="169" t="s">
        <v>161</v>
      </c>
      <c r="B225" s="3" t="s">
        <v>177</v>
      </c>
      <c r="C225" s="2">
        <v>64.693668000000002</v>
      </c>
      <c r="D225" s="2">
        <v>-41.245944000000001</v>
      </c>
      <c r="E225" s="174">
        <v>3625.7330999999999</v>
      </c>
      <c r="F225" s="2">
        <v>8.4402299999999997</v>
      </c>
      <c r="G225" s="144"/>
      <c r="H225" s="144">
        <f t="shared" si="3"/>
        <v>0.58483399822441551</v>
      </c>
      <c r="I225" s="174" t="s">
        <v>334</v>
      </c>
      <c r="J225" s="174" t="s">
        <v>272</v>
      </c>
      <c r="K225" s="190">
        <v>5.1025999999999998</v>
      </c>
      <c r="L225" s="235">
        <f>M225+0.14*N225</f>
        <v>0.76474440058389148</v>
      </c>
      <c r="M225" s="189">
        <v>5.0231067250558072E-2</v>
      </c>
      <c r="N225" s="17">
        <v>5.1036666666666672</v>
      </c>
      <c r="O225" s="7"/>
      <c r="P225" s="2">
        <v>5.1025999999999998</v>
      </c>
      <c r="Q225" s="2">
        <v>5.1025999999999998</v>
      </c>
      <c r="R225" s="2">
        <v>5.1025999999999998</v>
      </c>
      <c r="S225" s="2">
        <v>5.1025999999999998</v>
      </c>
      <c r="T225" s="2">
        <v>5.1025999999999998</v>
      </c>
      <c r="U225" s="2">
        <v>5.1025999999999998</v>
      </c>
      <c r="V225" s="2">
        <v>5.1025999999999998</v>
      </c>
      <c r="W225" s="2">
        <v>5.1025999999999998</v>
      </c>
      <c r="X225" s="2">
        <v>5.1025999999999998</v>
      </c>
      <c r="Y225" s="2">
        <v>5.1025999999999998</v>
      </c>
      <c r="Z225" s="2">
        <v>5.1025999999999998</v>
      </c>
      <c r="AA225" s="2">
        <v>5.1025999999999998</v>
      </c>
      <c r="AB225" s="2">
        <v>5.1025999999999998</v>
      </c>
      <c r="AC225" s="2">
        <v>5.1025999999999998</v>
      </c>
      <c r="AD225" s="2">
        <v>5.4393716000000003</v>
      </c>
      <c r="AE225" s="2">
        <v>5.8577847999999992</v>
      </c>
      <c r="AF225" s="2">
        <v>7.9549533999999991</v>
      </c>
      <c r="AG225" s="2">
        <v>4.7352128000000002</v>
      </c>
      <c r="AH225" s="2">
        <v>4.7760335999999999</v>
      </c>
      <c r="AI225" s="2">
        <v>4.8219569999999994</v>
      </c>
      <c r="AJ225" s="2">
        <v>4.8678803999999998</v>
      </c>
      <c r="AK225" s="2">
        <v>4.9138037999999993</v>
      </c>
      <c r="AL225" s="2">
        <v>4.9597271999999997</v>
      </c>
      <c r="AM225" s="2">
        <v>5.0005479999999993</v>
      </c>
      <c r="AN225" s="2">
        <v>5.0464713999999997</v>
      </c>
      <c r="AO225" s="2">
        <v>5.9394263999999994</v>
      </c>
      <c r="AP225" s="2">
        <v>5.8832978000000002</v>
      </c>
      <c r="AQ225" s="2">
        <v>5.3220117999999994</v>
      </c>
      <c r="AR225" s="2">
        <v>6.5364305999999992</v>
      </c>
      <c r="AS225" s="2">
        <v>6.1282226</v>
      </c>
      <c r="AT225" s="2">
        <v>7.1538451999999992</v>
      </c>
      <c r="AU225" s="2">
        <v>7.4191803999999992</v>
      </c>
      <c r="AV225" s="2">
        <v>9.6030931999999982</v>
      </c>
      <c r="AW225" s="2">
        <v>9.8684283999999991</v>
      </c>
      <c r="AX225" s="2">
        <v>8.4652133999999997</v>
      </c>
      <c r="AY225" s="2">
        <v>7.9345429999999997</v>
      </c>
      <c r="AZ225" s="2">
        <v>8.1743652000000004</v>
      </c>
      <c r="BA225" s="2">
        <v>7.8477987999999996</v>
      </c>
      <c r="BB225" s="2">
        <v>9.2714242000000002</v>
      </c>
      <c r="BC225" s="2">
        <v>9.7663763999999986</v>
      </c>
      <c r="BD225" s="2">
        <v>9.9194543999999993</v>
      </c>
      <c r="BE225" s="2">
        <v>10.052121999999999</v>
      </c>
      <c r="BF225" s="2">
        <v>9.6286062000000001</v>
      </c>
      <c r="BG225" s="2">
        <v>9.6541191999999985</v>
      </c>
      <c r="BH225" s="2">
        <v>9.2050903999999996</v>
      </c>
      <c r="BI225" s="2">
        <v>9.7000425999999997</v>
      </c>
      <c r="BJ225" s="2">
        <v>9.6286062000000001</v>
      </c>
      <c r="BN225" s="2">
        <v>5.4244189835354879</v>
      </c>
      <c r="BO225" s="2">
        <v>4.9772720823422256</v>
      </c>
      <c r="BP225" s="2">
        <v>4.5517943182451859</v>
      </c>
      <c r="BQ225" s="2">
        <v>4.1532827466721836</v>
      </c>
      <c r="BR225" s="2">
        <v>3.7722138193498855</v>
      </c>
      <c r="BS225" s="2">
        <v>3.4190717168294644</v>
      </c>
      <c r="BT225" s="2">
        <v>3.0848891395476796</v>
      </c>
      <c r="BU225" s="2">
        <v>2.7758145372877454</v>
      </c>
      <c r="BV225" s="2">
        <v>2.4981620522621788</v>
      </c>
      <c r="BW225" s="2">
        <v>2.2452027230996965</v>
      </c>
      <c r="BX225" s="2">
        <v>2.0332802500323024</v>
      </c>
      <c r="BY225" s="2">
        <v>1.8714957454371444</v>
      </c>
      <c r="BZ225" s="2">
        <v>1.7661905999091581</v>
      </c>
      <c r="CA225" s="2">
        <v>1.7310894630828606</v>
      </c>
      <c r="CB225" s="2">
        <v>1.8015273906464397</v>
      </c>
      <c r="CC225" s="2">
        <v>1.8949410147485855</v>
      </c>
      <c r="CD225" s="2">
        <v>2.605614492155063</v>
      </c>
      <c r="CE225" s="2">
        <v>1.511869076482216</v>
      </c>
      <c r="CF225" s="2">
        <v>1.535122035713401</v>
      </c>
      <c r="CG225" s="2">
        <v>1.5805045520460639</v>
      </c>
      <c r="CH225" s="2">
        <v>1.6446468106289145</v>
      </c>
      <c r="CI225" s="2">
        <v>1.6577753173318355</v>
      </c>
      <c r="CJ225" s="2">
        <v>1.6209609784254315</v>
      </c>
      <c r="CK225" s="2">
        <v>1.6022425841322243</v>
      </c>
      <c r="CL225" s="2">
        <v>1.6123912000900089</v>
      </c>
      <c r="CM225" s="2">
        <v>1.9318009822216444</v>
      </c>
      <c r="CN225" s="2">
        <v>1.9405630900514075</v>
      </c>
      <c r="CO225" s="2">
        <v>1.8219757693251881</v>
      </c>
      <c r="CP225" s="2">
        <v>2.1625246522020305</v>
      </c>
      <c r="CQ225" s="2">
        <v>2.041619895836333</v>
      </c>
      <c r="CR225" s="2">
        <v>2.3546436082951248</v>
      </c>
      <c r="CS225" s="2">
        <v>2.4346320283380054</v>
      </c>
      <c r="CT225" s="2">
        <v>3.097200113613336</v>
      </c>
      <c r="CU225" s="2">
        <v>3.1781908440124509</v>
      </c>
      <c r="CV225" s="2">
        <v>2.7024875202673218</v>
      </c>
      <c r="CW225" s="2">
        <v>2.5378787318395357</v>
      </c>
      <c r="CX225" s="2">
        <v>2.6188488799188239</v>
      </c>
      <c r="CY225" s="2">
        <v>2.5211913289243402</v>
      </c>
      <c r="CZ225" s="2">
        <v>2.9518590621615108</v>
      </c>
      <c r="DA225" s="2">
        <v>3.097943775406339</v>
      </c>
      <c r="DB225" s="2">
        <v>3.1489439835925266</v>
      </c>
      <c r="DC225" s="2">
        <v>3.1906070084361362</v>
      </c>
      <c r="DD225" s="2">
        <v>3.062812797097199</v>
      </c>
      <c r="DE225" s="2">
        <v>3.0721615904668993</v>
      </c>
      <c r="DF225" s="2">
        <v>2.9370264808018605</v>
      </c>
      <c r="DG225" s="2">
        <v>3.087427187023871</v>
      </c>
      <c r="DH225" s="2">
        <v>3.069551154684063</v>
      </c>
    </row>
    <row r="226" spans="1:112" x14ac:dyDescent="0.2">
      <c r="A226" s="169" t="s">
        <v>66</v>
      </c>
      <c r="B226" s="3" t="s">
        <v>177</v>
      </c>
      <c r="C226" s="2">
        <v>64.425478999999996</v>
      </c>
      <c r="D226" s="2">
        <v>-42.469174000000002</v>
      </c>
      <c r="E226" s="174">
        <v>5359.0391</v>
      </c>
      <c r="F226" s="2">
        <v>18.6816</v>
      </c>
      <c r="G226" s="144"/>
      <c r="H226" s="144">
        <f t="shared" si="3"/>
        <v>0.14057400462399999</v>
      </c>
      <c r="I226" s="174" t="s">
        <v>334</v>
      </c>
      <c r="J226" s="174" t="s">
        <v>273</v>
      </c>
      <c r="K226" s="190">
        <v>4.1614800000000001</v>
      </c>
      <c r="L226" s="235">
        <v>0.37493199999999999</v>
      </c>
      <c r="M226" s="189">
        <v>4.684298960742278E-2</v>
      </c>
      <c r="N226" s="17">
        <v>4.899</v>
      </c>
      <c r="O226" s="7"/>
      <c r="P226" s="2">
        <v>3.7587610959599997</v>
      </c>
      <c r="Q226" s="2">
        <v>3.7587610959599997</v>
      </c>
      <c r="R226" s="2">
        <v>3.7587610959599997</v>
      </c>
      <c r="S226" s="2">
        <v>3.7587610959599997</v>
      </c>
      <c r="T226" s="2">
        <v>3.7587610959599997</v>
      </c>
      <c r="U226" s="2">
        <v>3.7587610959599997</v>
      </c>
      <c r="V226" s="2">
        <v>3.7587610959599997</v>
      </c>
      <c r="W226" s="2">
        <v>3.7587610959599997</v>
      </c>
      <c r="X226" s="2">
        <v>3.7587610959599997</v>
      </c>
      <c r="Y226" s="2">
        <v>3.7587610959599997</v>
      </c>
      <c r="Z226" s="2">
        <v>3.7587610959599997</v>
      </c>
      <c r="AA226" s="2">
        <v>3.7587610959599997</v>
      </c>
      <c r="AB226" s="2">
        <v>3.7515117977999997</v>
      </c>
      <c r="AC226" s="2">
        <v>3.7406378505599998</v>
      </c>
      <c r="AD226" s="2">
        <v>4.2520338047999999</v>
      </c>
      <c r="AE226" s="2">
        <v>3.9960403626000005</v>
      </c>
      <c r="AF226" s="2">
        <v>3.8730894360000003</v>
      </c>
      <c r="AG226" s="2">
        <v>3.7469216853600003</v>
      </c>
      <c r="AH226" s="2">
        <v>4.1640601176000001</v>
      </c>
      <c r="AI226" s="2">
        <v>3.8132348691599995</v>
      </c>
      <c r="AJ226" s="2">
        <v>3.4720476083999996</v>
      </c>
      <c r="AK226" s="2">
        <v>3.1248719779199998</v>
      </c>
      <c r="AL226" s="2">
        <v>3.4297253567999997</v>
      </c>
      <c r="AM226" s="2">
        <v>3.7296432203999998</v>
      </c>
      <c r="AN226" s="2">
        <v>4.0317250535999998</v>
      </c>
      <c r="AO226" s="2">
        <v>4.1698029600000002</v>
      </c>
      <c r="AP226" s="2">
        <v>4.3321006799999999</v>
      </c>
      <c r="AQ226" s="2">
        <v>4.0700938991999998</v>
      </c>
      <c r="AR226" s="2">
        <v>4.0992658740000003</v>
      </c>
      <c r="AS226" s="2">
        <v>4.0331732486399998</v>
      </c>
      <c r="AT226" s="2">
        <v>4.3588173816000007</v>
      </c>
      <c r="AU226" s="2">
        <v>4.498027210560001</v>
      </c>
      <c r="AV226" s="2">
        <v>4.6278362562000002</v>
      </c>
      <c r="AW226" s="2">
        <v>4.4957175891599999</v>
      </c>
      <c r="AX226" s="2">
        <v>4.1761284096000004</v>
      </c>
      <c r="AY226" s="2">
        <v>4.0984169320799992</v>
      </c>
      <c r="AZ226" s="2">
        <v>4.2286546101599995</v>
      </c>
      <c r="BA226" s="2">
        <v>4.2040020026400002</v>
      </c>
      <c r="BB226" s="2">
        <v>4.2156832770000001</v>
      </c>
      <c r="BC226" s="2">
        <v>4.150348041</v>
      </c>
      <c r="BD226" s="2">
        <v>4.0449585599999995</v>
      </c>
      <c r="BE226" s="2">
        <v>3.8068469973599997</v>
      </c>
      <c r="BF226" s="2">
        <v>4.1415881256000002</v>
      </c>
      <c r="BG226" s="2">
        <v>3.9477921634799999</v>
      </c>
      <c r="BH226" s="2">
        <v>3.9598313251200001</v>
      </c>
      <c r="BI226" s="2">
        <v>4.0170766439999994</v>
      </c>
      <c r="BJ226" s="2">
        <v>4.0292281656000002</v>
      </c>
      <c r="BN226" s="2">
        <v>4.1699755948045514</v>
      </c>
      <c r="BO226" s="2">
        <v>3.7859017787892952</v>
      </c>
      <c r="BP226" s="2">
        <v>3.4190900931144368</v>
      </c>
      <c r="BQ226" s="2">
        <v>3.0695406258584086</v>
      </c>
      <c r="BR226" s="2">
        <v>2.7372535004529981</v>
      </c>
      <c r="BS226" s="2">
        <v>2.4222288951046229</v>
      </c>
      <c r="BT226" s="2">
        <v>2.120151699037673</v>
      </c>
      <c r="BU226" s="2">
        <v>1.8353377705579221</v>
      </c>
      <c r="BV226" s="2">
        <v>1.5677878597357562</v>
      </c>
      <c r="BW226" s="2">
        <v>1.3175033300093171</v>
      </c>
      <c r="BX226" s="2">
        <v>1.0844869418649778</v>
      </c>
      <c r="BY226" s="2">
        <v>0.87737443908537371</v>
      </c>
      <c r="BZ226" s="2">
        <v>0.71205794348825624</v>
      </c>
      <c r="CA226" s="2">
        <v>0.64131490205623254</v>
      </c>
      <c r="CB226" s="2">
        <v>0.70815981658491967</v>
      </c>
      <c r="CC226" s="2">
        <v>0.6841776062986884</v>
      </c>
      <c r="CD226" s="2">
        <v>0.68953563040004118</v>
      </c>
      <c r="CE226" s="2">
        <v>0.72820084173661304</v>
      </c>
      <c r="CF226" s="2">
        <v>0.93469586596793541</v>
      </c>
      <c r="CG226" s="2">
        <v>0.90995874549353895</v>
      </c>
      <c r="CH226" s="2">
        <v>0.87815974619976922</v>
      </c>
      <c r="CI226" s="2">
        <v>3.9742876080766423</v>
      </c>
      <c r="CJ226" s="2">
        <v>3.9943909216912288</v>
      </c>
      <c r="CK226" s="2">
        <v>4.010401263243792</v>
      </c>
      <c r="CL226" s="2">
        <v>1.4540118511890769</v>
      </c>
      <c r="CM226" s="2">
        <v>1.4715079895450156</v>
      </c>
      <c r="CN226" s="2">
        <v>1.5380079646262139</v>
      </c>
      <c r="CO226" s="2">
        <v>1.5121537553067494</v>
      </c>
      <c r="CP226" s="2">
        <v>1.6438263340164325</v>
      </c>
      <c r="CQ226" s="2">
        <v>1.6890392248683748</v>
      </c>
      <c r="CR226" s="2">
        <v>1.8667386462318183</v>
      </c>
      <c r="CS226" s="2">
        <v>0.65955031837927347</v>
      </c>
      <c r="CT226" s="2">
        <v>0.73188010927911218</v>
      </c>
      <c r="CU226" s="2">
        <v>0.7316105256413008</v>
      </c>
      <c r="CV226" s="2">
        <v>0.746682913829812</v>
      </c>
      <c r="CW226" s="2">
        <v>0.78774942702272299</v>
      </c>
      <c r="CX226" s="2">
        <v>1.0435913292386934</v>
      </c>
      <c r="CY226" s="2">
        <v>1.0244361711852994</v>
      </c>
      <c r="CZ226" s="2">
        <v>1.0363341944893762</v>
      </c>
      <c r="DA226" s="2">
        <v>0.9845789443364843</v>
      </c>
      <c r="DB226" s="2">
        <v>0.9542514943262721</v>
      </c>
      <c r="DC226" s="2">
        <v>0.88956630283195826</v>
      </c>
      <c r="DD226" s="2">
        <v>0.94962128175999938</v>
      </c>
      <c r="DE226" s="2">
        <v>0.87515461474403333</v>
      </c>
      <c r="DF226" s="2">
        <v>0.88778290222150436</v>
      </c>
      <c r="DG226" s="2">
        <v>0.84079452123415588</v>
      </c>
      <c r="DH226" s="2">
        <v>0.83848263185914229</v>
      </c>
    </row>
    <row r="227" spans="1:112" x14ac:dyDescent="0.2">
      <c r="A227" s="169" t="s">
        <v>162</v>
      </c>
      <c r="B227" s="3" t="s">
        <v>177</v>
      </c>
      <c r="C227" s="2">
        <v>64.383702</v>
      </c>
      <c r="D227" s="2">
        <v>-40.953187999999997</v>
      </c>
      <c r="E227" s="174">
        <v>611.12582999999995</v>
      </c>
      <c r="F227" s="2">
        <v>5.1786499999999999E-2</v>
      </c>
      <c r="G227" s="144"/>
      <c r="H227" s="144">
        <f t="shared" si="3"/>
        <v>7.2674433561922954E-3</v>
      </c>
      <c r="I227" s="174" t="s">
        <v>334</v>
      </c>
      <c r="J227" s="174" t="s">
        <v>272</v>
      </c>
      <c r="K227" s="190">
        <v>0.55689999999999995</v>
      </c>
      <c r="L227" s="235">
        <f>M227+0.14*N227</f>
        <v>8.5249301206474976E-2</v>
      </c>
      <c r="M227" s="189">
        <v>7.2226345398083251E-3</v>
      </c>
      <c r="N227" s="17">
        <v>0.55733333333333313</v>
      </c>
      <c r="O227" s="7"/>
      <c r="P227" s="2">
        <v>0.55689999999999995</v>
      </c>
      <c r="Q227" s="2">
        <v>0.55689999999999995</v>
      </c>
      <c r="R227" s="2">
        <v>0.55689999999999995</v>
      </c>
      <c r="S227" s="2">
        <v>0.55689999999999995</v>
      </c>
      <c r="T227" s="2">
        <v>0.55689999999999995</v>
      </c>
      <c r="U227" s="2">
        <v>0.55689999999999995</v>
      </c>
      <c r="V227" s="2">
        <v>0.55689999999999995</v>
      </c>
      <c r="W227" s="2">
        <v>0.55689999999999995</v>
      </c>
      <c r="X227" s="2">
        <v>0.55689999999999995</v>
      </c>
      <c r="Y227" s="2">
        <v>0.55689999999999995</v>
      </c>
      <c r="Z227" s="2">
        <v>0.55689999999999995</v>
      </c>
      <c r="AA227" s="2">
        <v>0.55689999999999995</v>
      </c>
      <c r="AB227" s="2">
        <v>0.55689999999999995</v>
      </c>
      <c r="AC227" s="2">
        <v>0.55689999999999995</v>
      </c>
      <c r="AD227" s="2">
        <v>0.55689999999999995</v>
      </c>
      <c r="AE227" s="2">
        <v>0.55689999999999995</v>
      </c>
      <c r="AF227" s="2">
        <v>0.55689999999999995</v>
      </c>
      <c r="AG227" s="2">
        <v>0.55689999999999995</v>
      </c>
      <c r="AH227" s="2">
        <v>0.55689999999999995</v>
      </c>
      <c r="AI227" s="2">
        <v>0.55689999999999995</v>
      </c>
      <c r="AJ227" s="2">
        <v>0.55689999999999995</v>
      </c>
      <c r="AK227" s="2">
        <v>0.55689999999999995</v>
      </c>
      <c r="AL227" s="2">
        <v>0.55689999999999995</v>
      </c>
      <c r="AM227" s="2">
        <v>0.55689999999999995</v>
      </c>
      <c r="AN227" s="2">
        <v>0.55689999999999995</v>
      </c>
      <c r="AO227" s="2">
        <v>0.55689999999999995</v>
      </c>
      <c r="AP227" s="2">
        <v>0.55689999999999995</v>
      </c>
      <c r="AQ227" s="2">
        <v>0.55689999999999995</v>
      </c>
      <c r="AR227" s="2">
        <v>0.55689999999999995</v>
      </c>
      <c r="AS227" s="2">
        <v>0.55689999999999995</v>
      </c>
      <c r="AT227" s="2">
        <v>0.55689999999999995</v>
      </c>
      <c r="AU227" s="2">
        <v>0.55689999999999995</v>
      </c>
      <c r="AV227" s="2">
        <v>0.55689999999999995</v>
      </c>
      <c r="AW227" s="2">
        <v>0.55689999999999995</v>
      </c>
      <c r="AX227" s="2">
        <v>0.55689999999999995</v>
      </c>
      <c r="AY227" s="2">
        <v>0.55689999999999995</v>
      </c>
      <c r="AZ227" s="2">
        <v>0.55689999999999995</v>
      </c>
      <c r="BA227" s="2">
        <v>0.55689999999999995</v>
      </c>
      <c r="BB227" s="2">
        <v>0.55689999999999995</v>
      </c>
      <c r="BC227" s="2">
        <v>0.55689999999999995</v>
      </c>
      <c r="BD227" s="2">
        <v>0.55689999999999995</v>
      </c>
      <c r="BE227" s="2">
        <v>0.55689999999999995</v>
      </c>
      <c r="BF227" s="2">
        <v>0.55689999999999995</v>
      </c>
      <c r="BG227" s="2">
        <v>0.55689999999999995</v>
      </c>
      <c r="BH227" s="2">
        <v>0.55689999999999995</v>
      </c>
      <c r="BI227" s="2">
        <v>0.55689999999999995</v>
      </c>
      <c r="BJ227" s="2">
        <v>0.55689999999999995</v>
      </c>
      <c r="BN227" s="2">
        <v>0.17269168843750088</v>
      </c>
      <c r="BO227" s="2">
        <v>0.17269168843750088</v>
      </c>
      <c r="BP227" s="2">
        <v>0.17269168843750088</v>
      </c>
      <c r="BQ227" s="2">
        <v>0.17269168843750088</v>
      </c>
      <c r="BR227" s="2">
        <v>0.17269168843750088</v>
      </c>
      <c r="BS227" s="2">
        <v>0.17269168843750088</v>
      </c>
      <c r="BT227" s="2">
        <v>0.17269168843750088</v>
      </c>
      <c r="BU227" s="2">
        <v>0.17269168843750088</v>
      </c>
      <c r="BV227" s="2">
        <v>0.17269168843750088</v>
      </c>
      <c r="BW227" s="2">
        <v>0.17269168843750088</v>
      </c>
      <c r="BX227" s="2">
        <v>0.17269168843750088</v>
      </c>
      <c r="BY227" s="2">
        <v>0.17269168843750088</v>
      </c>
      <c r="BZ227" s="2">
        <v>0.17269168843750088</v>
      </c>
      <c r="CA227" s="2">
        <v>0.17269168843750088</v>
      </c>
      <c r="CB227" s="2">
        <v>0.17269168843750088</v>
      </c>
      <c r="CC227" s="2">
        <v>0.17269168843750088</v>
      </c>
      <c r="CD227" s="2">
        <v>0.17269168843750088</v>
      </c>
      <c r="CE227" s="2">
        <v>0.17269168843750088</v>
      </c>
      <c r="CF227" s="2">
        <v>0.17269168843750088</v>
      </c>
      <c r="CG227" s="2">
        <v>0.17269168843750088</v>
      </c>
      <c r="CH227" s="2">
        <v>0.17269168843750088</v>
      </c>
      <c r="CI227" s="2">
        <v>0.17269168843750088</v>
      </c>
      <c r="CJ227" s="2">
        <v>0.17269168843750088</v>
      </c>
      <c r="CK227" s="2">
        <v>0.17269168843750088</v>
      </c>
      <c r="CL227" s="2">
        <v>0.17269168843750088</v>
      </c>
      <c r="CM227" s="2">
        <v>0.17269168843750088</v>
      </c>
      <c r="CN227" s="2">
        <v>0.17269168843750088</v>
      </c>
      <c r="CO227" s="2">
        <v>0.17269168843750088</v>
      </c>
      <c r="CP227" s="2">
        <v>0.17269168843750088</v>
      </c>
      <c r="CQ227" s="2">
        <v>0.17269168843750088</v>
      </c>
      <c r="CR227" s="2">
        <v>0.17269168843750088</v>
      </c>
      <c r="CS227" s="2">
        <v>0.17269168843750088</v>
      </c>
      <c r="CT227" s="2">
        <v>0.17269168843750088</v>
      </c>
      <c r="CU227" s="2">
        <v>0.17269168843750088</v>
      </c>
      <c r="CV227" s="2">
        <v>0.17269168843750088</v>
      </c>
      <c r="CW227" s="2">
        <v>0.17269168843750088</v>
      </c>
      <c r="CX227" s="2">
        <v>0.17269168843750088</v>
      </c>
      <c r="CY227" s="2">
        <v>0.17269168843750088</v>
      </c>
      <c r="CZ227" s="2">
        <v>0.17269168843750088</v>
      </c>
      <c r="DA227" s="2">
        <v>0.17269168843750088</v>
      </c>
      <c r="DB227" s="2">
        <v>0.17269168843750088</v>
      </c>
      <c r="DC227" s="2">
        <v>0.17269168843750088</v>
      </c>
      <c r="DD227" s="2">
        <v>0.17269168843750088</v>
      </c>
      <c r="DE227" s="2">
        <v>0.17269168843750088</v>
      </c>
      <c r="DF227" s="2">
        <v>0.17269168843750088</v>
      </c>
      <c r="DG227" s="2">
        <v>0.17269168843750088</v>
      </c>
      <c r="DH227" s="2">
        <v>0.17269168843750088</v>
      </c>
    </row>
    <row r="228" spans="1:112" x14ac:dyDescent="0.2">
      <c r="A228" s="169" t="s">
        <v>163</v>
      </c>
      <c r="B228" s="3" t="s">
        <v>177</v>
      </c>
      <c r="C228" s="2">
        <v>64.187464000000006</v>
      </c>
      <c r="D228" s="2">
        <v>-41.845291000000003</v>
      </c>
      <c r="E228" s="174">
        <v>2181.4195</v>
      </c>
      <c r="F228" s="2">
        <v>4.11517</v>
      </c>
      <c r="G228" s="144"/>
      <c r="H228" s="144">
        <f t="shared" si="3"/>
        <v>0.176187544009</v>
      </c>
      <c r="I228" s="174" t="s">
        <v>334</v>
      </c>
      <c r="J228" s="174" t="s">
        <v>274</v>
      </c>
      <c r="K228" s="190">
        <v>4.5344699999999998</v>
      </c>
      <c r="L228" s="235">
        <v>0.41974699999999998</v>
      </c>
      <c r="M228" s="189">
        <v>3.4106224702117473E-2</v>
      </c>
      <c r="N228" s="17">
        <v>3.4959999999999982</v>
      </c>
      <c r="O228" s="7"/>
      <c r="P228" s="2">
        <v>3.9159682920000001</v>
      </c>
      <c r="Q228" s="2">
        <v>3.9159682920000001</v>
      </c>
      <c r="R228" s="2">
        <v>3.9159682920000001</v>
      </c>
      <c r="S228" s="2">
        <v>3.9159682920000001</v>
      </c>
      <c r="T228" s="2">
        <v>3.9159682920000001</v>
      </c>
      <c r="U228" s="2">
        <v>3.9159682920000001</v>
      </c>
      <c r="V228" s="2">
        <v>3.9159682920000001</v>
      </c>
      <c r="W228" s="2">
        <v>3.9159682920000001</v>
      </c>
      <c r="X228" s="2">
        <v>3.9159682920000001</v>
      </c>
      <c r="Y228" s="2">
        <v>3.9159682920000001</v>
      </c>
      <c r="Z228" s="2">
        <v>3.9159682920000001</v>
      </c>
      <c r="AA228" s="2">
        <v>3.9159682920000001</v>
      </c>
      <c r="AB228" s="2">
        <v>3.9044053934999989</v>
      </c>
      <c r="AC228" s="2">
        <v>3.892842495</v>
      </c>
      <c r="AD228" s="2">
        <v>4.6483486795799989</v>
      </c>
      <c r="AE228" s="2">
        <v>4.5480734099999989</v>
      </c>
      <c r="AF228" s="2">
        <v>4.4709874200000002</v>
      </c>
      <c r="AG228" s="2">
        <v>4.3942823254799999</v>
      </c>
      <c r="AH228" s="2">
        <v>4.9715112875399994</v>
      </c>
      <c r="AI228" s="2">
        <v>4.7001141890999989</v>
      </c>
      <c r="AJ228" s="2">
        <v>4.4397177148799996</v>
      </c>
      <c r="AK228" s="2">
        <v>4.1808176157599997</v>
      </c>
      <c r="AL228" s="2">
        <v>4.59066115224</v>
      </c>
      <c r="AM228" s="2">
        <v>4.9979200408199995</v>
      </c>
      <c r="AN228" s="2">
        <v>5.3970531591599995</v>
      </c>
      <c r="AO228" s="2">
        <v>5.40244464399</v>
      </c>
      <c r="AP228" s="2">
        <v>6.0617157717599994</v>
      </c>
      <c r="AQ228" s="2">
        <v>4.8789763582499992</v>
      </c>
      <c r="AR228" s="2">
        <v>4.8158247945600001</v>
      </c>
      <c r="AS228" s="2">
        <v>4.6698239294999997</v>
      </c>
      <c r="AT228" s="2">
        <v>5.1142246618500007</v>
      </c>
      <c r="AU228" s="2">
        <v>5.1888121588799985</v>
      </c>
      <c r="AV228" s="2">
        <v>5.856671572829999</v>
      </c>
      <c r="AW228" s="2">
        <v>5.8105605473999997</v>
      </c>
      <c r="AX228" s="2">
        <v>5.2966237176000002</v>
      </c>
      <c r="AY228" s="2">
        <v>5.0019194433599994</v>
      </c>
      <c r="AZ228" s="2">
        <v>5.0071204804500011</v>
      </c>
      <c r="BA228" s="2">
        <v>5.3433242241299999</v>
      </c>
      <c r="BB228" s="2">
        <v>5.5176201819899999</v>
      </c>
      <c r="BC228" s="2">
        <v>5.4914245488000004</v>
      </c>
      <c r="BD228" s="2">
        <v>5.462793905219999</v>
      </c>
      <c r="BE228" s="2">
        <v>5.2373128500000004</v>
      </c>
      <c r="BF228" s="2">
        <v>5.5794658183200001</v>
      </c>
      <c r="BG228" s="2">
        <v>5.5340122910400007</v>
      </c>
      <c r="BH228" s="2">
        <v>5.6469205940400009</v>
      </c>
      <c r="BI228" s="2">
        <v>5.83189976322</v>
      </c>
      <c r="BJ228" s="2">
        <v>5.7391970585400003</v>
      </c>
      <c r="BN228" s="2">
        <v>4.4573651900130296</v>
      </c>
      <c r="BO228" s="2">
        <v>4.0473433016023455</v>
      </c>
      <c r="BP228" s="2">
        <v>3.6557500667255884</v>
      </c>
      <c r="BQ228" s="2">
        <v>3.2825856455818467</v>
      </c>
      <c r="BR228" s="2">
        <v>2.9278502625011211</v>
      </c>
      <c r="BS228" s="2">
        <v>2.5915442410656366</v>
      </c>
      <c r="BT228" s="2">
        <v>2.2736680649933678</v>
      </c>
      <c r="BU228" s="2">
        <v>1.9696156663280551</v>
      </c>
      <c r="BV228" s="2">
        <v>1.6839953030609158</v>
      </c>
      <c r="BW228" s="2">
        <v>1.42141596037367</v>
      </c>
      <c r="BX228" s="2">
        <v>1.172669058488454</v>
      </c>
      <c r="BY228" s="2">
        <v>0.95618910121388689</v>
      </c>
      <c r="BZ228" s="2">
        <v>0.79266715777008456</v>
      </c>
      <c r="CA228" s="2">
        <v>0.72167307819277493</v>
      </c>
      <c r="CB228" s="2">
        <v>0.78104645437501286</v>
      </c>
      <c r="CC228" s="2">
        <v>0.79797827873031957</v>
      </c>
      <c r="CD228" s="2">
        <v>0.80783863031756054</v>
      </c>
      <c r="CE228" s="2">
        <v>1.0661422691605895</v>
      </c>
      <c r="CF228" s="2">
        <v>1.1310519502001704</v>
      </c>
      <c r="CG228" s="2">
        <v>1.1122302716514261</v>
      </c>
      <c r="CH228" s="2">
        <v>1.0860999791402552</v>
      </c>
      <c r="CI228" s="2">
        <v>1.3277671063402676</v>
      </c>
      <c r="CJ228" s="2">
        <v>1.3716778768027624</v>
      </c>
      <c r="CK228" s="2">
        <v>1.4064305662172774</v>
      </c>
      <c r="CL228" s="2">
        <v>1.6690841069295199</v>
      </c>
      <c r="CM228" s="2">
        <v>1.3578428992807594</v>
      </c>
      <c r="CN228" s="2">
        <v>1.5477917764616724</v>
      </c>
      <c r="CO228" s="2">
        <v>1.9866613070992114</v>
      </c>
      <c r="CP228" s="2">
        <v>2.0196696887917662</v>
      </c>
      <c r="CQ228" s="2">
        <v>2.0865054030641352</v>
      </c>
      <c r="CR228" s="2">
        <v>0.84968902095702226</v>
      </c>
      <c r="CS228" s="2">
        <v>0.87696896683374148</v>
      </c>
      <c r="CT228" s="2">
        <v>1.0106064439927245</v>
      </c>
      <c r="CU228" s="2">
        <v>1.0214873372134674</v>
      </c>
      <c r="CV228" s="2">
        <v>0.97238645653606925</v>
      </c>
      <c r="CW228" s="2">
        <v>0.96431711343708648</v>
      </c>
      <c r="CX228" s="2">
        <v>0.99708786082355372</v>
      </c>
      <c r="CY228" s="2">
        <v>1.0608749770408801</v>
      </c>
      <c r="CZ228" s="2">
        <v>1.0884447970735742</v>
      </c>
      <c r="DA228" s="2">
        <v>1.0883663521983031</v>
      </c>
      <c r="DB228" s="2">
        <v>1.0718818332909097</v>
      </c>
      <c r="DC228" s="2">
        <v>1.0456099895394768</v>
      </c>
      <c r="DD228" s="2">
        <v>1.1130078073566203</v>
      </c>
      <c r="DE228" s="2">
        <v>1.0741977468398871</v>
      </c>
      <c r="DF228" s="2">
        <v>1.0727111890890777</v>
      </c>
      <c r="DG228" s="2">
        <v>1.1193967342902345</v>
      </c>
      <c r="DH228" s="2">
        <v>1.105772470997314</v>
      </c>
    </row>
    <row r="229" spans="1:112" x14ac:dyDescent="0.2">
      <c r="A229" s="169" t="s">
        <v>262</v>
      </c>
      <c r="B229" s="3" t="s">
        <v>177</v>
      </c>
      <c r="C229" s="2">
        <v>64.187464000000006</v>
      </c>
      <c r="D229" s="2">
        <v>-41.845291000000003</v>
      </c>
      <c r="E229" s="174">
        <v>277.83909</v>
      </c>
      <c r="F229" s="2">
        <v>0.13402700000000001</v>
      </c>
      <c r="G229" s="144"/>
      <c r="H229" s="144">
        <f t="shared" si="3"/>
        <v>1.6903120143999997E-2</v>
      </c>
      <c r="I229" s="174" t="s">
        <v>334</v>
      </c>
      <c r="J229" s="174" t="s">
        <v>273</v>
      </c>
      <c r="K229" s="190">
        <v>0.53340799999999999</v>
      </c>
      <c r="L229" s="235">
        <v>0.13001199999999999</v>
      </c>
      <c r="M229" s="189">
        <v>6.0209236938480936E-3</v>
      </c>
      <c r="N229" s="17">
        <v>0.58966666666666678</v>
      </c>
      <c r="O229" s="7"/>
      <c r="P229" s="2">
        <v>0.77516770828799986</v>
      </c>
      <c r="Q229" s="2">
        <v>0.77516770828799986</v>
      </c>
      <c r="R229" s="2">
        <v>0.77516770828799986</v>
      </c>
      <c r="S229" s="2">
        <v>0.77516770828799986</v>
      </c>
      <c r="T229" s="2">
        <v>0.77516770828799986</v>
      </c>
      <c r="U229" s="2">
        <v>0.77516770828799986</v>
      </c>
      <c r="V229" s="2">
        <v>0.77516770828799986</v>
      </c>
      <c r="W229" s="2">
        <v>0.77516770828799986</v>
      </c>
      <c r="X229" s="2">
        <v>0.77516770828799986</v>
      </c>
      <c r="Y229" s="2">
        <v>0.77516770828799986</v>
      </c>
      <c r="Z229" s="2">
        <v>0.77516770828799986</v>
      </c>
      <c r="AA229" s="2">
        <v>0.77516770828799986</v>
      </c>
      <c r="AB229" s="2">
        <v>0.76350687599999989</v>
      </c>
      <c r="AC229" s="2">
        <v>0.75184604371200003</v>
      </c>
      <c r="AD229" s="2">
        <v>0.76862652598399994</v>
      </c>
      <c r="AE229" s="2">
        <v>0.78451088281600001</v>
      </c>
      <c r="AF229" s="2">
        <v>0.76988803590400012</v>
      </c>
      <c r="AG229" s="2">
        <v>0.75465497024000006</v>
      </c>
      <c r="AH229" s="2">
        <v>0.71885849276799996</v>
      </c>
      <c r="AI229" s="2">
        <v>0.6831911000319999</v>
      </c>
      <c r="AJ229" s="2">
        <v>0.64897404364800004</v>
      </c>
      <c r="AK229" s="2">
        <v>0.61606010300799996</v>
      </c>
      <c r="AL229" s="2">
        <v>0.58339259686399991</v>
      </c>
      <c r="AM229" s="2">
        <v>0.55150920047999996</v>
      </c>
      <c r="AN229" s="2">
        <v>0.52040991385599999</v>
      </c>
      <c r="AO229" s="2">
        <v>0.61597102387200009</v>
      </c>
      <c r="AP229" s="2">
        <v>0.53839856524800001</v>
      </c>
      <c r="AQ229" s="2">
        <v>0.5302246210560001</v>
      </c>
      <c r="AR229" s="2">
        <v>0.53750884070399996</v>
      </c>
      <c r="AS229" s="2">
        <v>0.54460956799999993</v>
      </c>
      <c r="AT229" s="2">
        <v>0.56861292800000007</v>
      </c>
      <c r="AU229" s="2">
        <v>0.59165988745599996</v>
      </c>
      <c r="AV229" s="2">
        <v>0.61333438812800001</v>
      </c>
      <c r="AW229" s="2">
        <v>0.63292593055999991</v>
      </c>
      <c r="AX229" s="2">
        <v>0.65152800115200005</v>
      </c>
      <c r="AY229" s="2">
        <v>0.56874094592000002</v>
      </c>
      <c r="AZ229" s="2">
        <v>0.559783958784</v>
      </c>
      <c r="BA229" s="2">
        <v>0.67119795455999998</v>
      </c>
      <c r="BB229" s="2">
        <v>0.72421337567999988</v>
      </c>
      <c r="BC229" s="2">
        <v>0.74773133439999995</v>
      </c>
      <c r="BD229" s="2">
        <v>0.68568851628800009</v>
      </c>
      <c r="BE229" s="2">
        <v>0.63497528409600001</v>
      </c>
      <c r="BF229" s="2">
        <v>0.57714212192000003</v>
      </c>
      <c r="BG229" s="2">
        <v>0.54503736121599988</v>
      </c>
      <c r="BH229" s="2">
        <v>0.55830961907199994</v>
      </c>
      <c r="BI229" s="2">
        <v>0.57352241523199998</v>
      </c>
      <c r="BJ229" s="2">
        <v>0.63665551929599995</v>
      </c>
      <c r="BN229" s="2">
        <v>0.85062170208328658</v>
      </c>
      <c r="BO229" s="2">
        <v>0.78437099555394685</v>
      </c>
      <c r="BP229" s="2">
        <v>0.7211029390291116</v>
      </c>
      <c r="BQ229" s="2">
        <v>0.66156287983884043</v>
      </c>
      <c r="BR229" s="2">
        <v>0.60500796150530134</v>
      </c>
      <c r="BS229" s="2">
        <v>0.55144032288329181</v>
      </c>
      <c r="BT229" s="2">
        <v>0.50011945786406797</v>
      </c>
      <c r="BU229" s="2">
        <v>0.45253782179649049</v>
      </c>
      <c r="BV229" s="2">
        <v>0.40795926148194028</v>
      </c>
      <c r="BW229" s="2">
        <v>0.36713861283717203</v>
      </c>
      <c r="BX229" s="2">
        <v>0.33083482947680232</v>
      </c>
      <c r="BY229" s="2">
        <v>0.29981028862417247</v>
      </c>
      <c r="BZ229" s="2">
        <v>0.27434032424345417</v>
      </c>
      <c r="CA229" s="2">
        <v>0.26310094030312242</v>
      </c>
      <c r="CB229" s="2">
        <v>0.26739333098038753</v>
      </c>
      <c r="CC229" s="2">
        <v>0.26324003484110586</v>
      </c>
      <c r="CD229" s="2">
        <v>0.26059645780722657</v>
      </c>
      <c r="CE229" s="2">
        <v>0.26104210482721457</v>
      </c>
      <c r="CF229" s="2">
        <v>0.25239339259001409</v>
      </c>
      <c r="CG229" s="2">
        <v>0.24758416991462204</v>
      </c>
      <c r="CH229" s="2">
        <v>0.24613748071487326</v>
      </c>
      <c r="CI229" s="2">
        <v>0.23670786073040029</v>
      </c>
      <c r="CJ229" s="2">
        <v>0.21930496914010858</v>
      </c>
      <c r="CK229" s="2">
        <v>0.20538877549438966</v>
      </c>
      <c r="CL229" s="2">
        <v>0.18422839664543261</v>
      </c>
      <c r="CM229" s="2">
        <v>0.21190111243363063</v>
      </c>
      <c r="CN229" s="2">
        <v>0.19513424617866493</v>
      </c>
      <c r="CO229" s="2">
        <v>0.18756194602104123</v>
      </c>
      <c r="CP229" s="2">
        <v>0.18991250747856145</v>
      </c>
      <c r="CQ229" s="2">
        <v>0.19063356915058888</v>
      </c>
      <c r="CR229" s="2">
        <v>0.19703830083280874</v>
      </c>
      <c r="CS229" s="2">
        <v>0.20567228639109997</v>
      </c>
      <c r="CT229" s="2">
        <v>0.20994740703028439</v>
      </c>
      <c r="CU229" s="2">
        <v>0.20991212117960606</v>
      </c>
      <c r="CV229" s="2">
        <v>0.20546551083704337</v>
      </c>
      <c r="CW229" s="2">
        <v>0.18337724240462194</v>
      </c>
      <c r="CX229" s="2">
        <v>0.17699896274810628</v>
      </c>
      <c r="CY229" s="2">
        <v>0.21129628670281436</v>
      </c>
      <c r="CZ229" s="2">
        <v>0.22846641033780807</v>
      </c>
      <c r="DA229" s="2">
        <v>0.24863022629723899</v>
      </c>
      <c r="DB229" s="2">
        <v>0.23165269914459313</v>
      </c>
      <c r="DC229" s="2">
        <v>0.21035500267924967</v>
      </c>
      <c r="DD229" s="2">
        <v>0.19094108422176681</v>
      </c>
      <c r="DE229" s="2">
        <v>0.17584926602146364</v>
      </c>
      <c r="DF229" s="2">
        <v>0.18946978488553051</v>
      </c>
      <c r="DG229" s="2">
        <v>0.17974254209797524</v>
      </c>
      <c r="DH229" s="2">
        <v>0.27569121352896103</v>
      </c>
    </row>
    <row r="230" spans="1:112" x14ac:dyDescent="0.2">
      <c r="A230" s="169" t="s">
        <v>257</v>
      </c>
      <c r="B230" s="3" t="s">
        <v>177</v>
      </c>
      <c r="C230" s="2">
        <v>64.187464000000006</v>
      </c>
      <c r="D230" s="2">
        <v>-41.845291000000003</v>
      </c>
      <c r="E230" s="174">
        <v>126.53489999999999</v>
      </c>
      <c r="F230" s="2">
        <v>2.91067E-4</v>
      </c>
      <c r="G230" s="144"/>
      <c r="H230" s="144">
        <f t="shared" si="3"/>
        <v>2.1564242019787676E-3</v>
      </c>
      <c r="I230" s="174" t="s">
        <v>334</v>
      </c>
      <c r="J230" s="174" t="s">
        <v>272</v>
      </c>
      <c r="K230" s="190">
        <v>0.309</v>
      </c>
      <c r="L230" s="235">
        <f>M230+0.14*N230</f>
        <v>4.6437314758486711E-2</v>
      </c>
      <c r="M230" s="189">
        <v>3.1773147584866946E-3</v>
      </c>
      <c r="N230" s="17">
        <v>0.30900000000000005</v>
      </c>
      <c r="O230" s="7"/>
      <c r="P230" s="2">
        <v>0.309</v>
      </c>
      <c r="Q230" s="2">
        <v>0.309</v>
      </c>
      <c r="R230" s="2">
        <v>0.309</v>
      </c>
      <c r="S230" s="2">
        <v>0.309</v>
      </c>
      <c r="T230" s="2">
        <v>0.309</v>
      </c>
      <c r="U230" s="2">
        <v>0.309</v>
      </c>
      <c r="V230" s="2">
        <v>0.309</v>
      </c>
      <c r="W230" s="2">
        <v>0.309</v>
      </c>
      <c r="X230" s="2">
        <v>0.309</v>
      </c>
      <c r="Y230" s="2">
        <v>0.309</v>
      </c>
      <c r="Z230" s="2">
        <v>0.309</v>
      </c>
      <c r="AA230" s="2">
        <v>0.309</v>
      </c>
      <c r="AB230" s="2">
        <v>0.309</v>
      </c>
      <c r="AC230" s="2">
        <v>0.309</v>
      </c>
      <c r="AD230" s="2">
        <v>0.309</v>
      </c>
      <c r="AE230" s="2">
        <v>0.309</v>
      </c>
      <c r="AF230" s="2">
        <v>0.309</v>
      </c>
      <c r="AG230" s="2">
        <v>0.309</v>
      </c>
      <c r="AH230" s="2">
        <v>0.309</v>
      </c>
      <c r="AI230" s="2">
        <v>0.309</v>
      </c>
      <c r="AJ230" s="2">
        <v>0.309</v>
      </c>
      <c r="AK230" s="2">
        <v>0.309</v>
      </c>
      <c r="AL230" s="2">
        <v>0.309</v>
      </c>
      <c r="AM230" s="2">
        <v>0.309</v>
      </c>
      <c r="AN230" s="2">
        <v>0.309</v>
      </c>
      <c r="AO230" s="2">
        <v>0.309</v>
      </c>
      <c r="AP230" s="2">
        <v>0.309</v>
      </c>
      <c r="AQ230" s="2">
        <v>0.309</v>
      </c>
      <c r="AR230" s="2">
        <v>0.309</v>
      </c>
      <c r="AS230" s="2">
        <v>0.309</v>
      </c>
      <c r="AT230" s="2">
        <v>0.309</v>
      </c>
      <c r="AU230" s="2">
        <v>0.309</v>
      </c>
      <c r="AV230" s="2">
        <v>0.309</v>
      </c>
      <c r="AW230" s="2">
        <v>0.309</v>
      </c>
      <c r="AX230" s="2">
        <v>0.309</v>
      </c>
      <c r="AY230" s="2">
        <v>0.309</v>
      </c>
      <c r="AZ230" s="2">
        <v>0.309</v>
      </c>
      <c r="BA230" s="2">
        <v>0.309</v>
      </c>
      <c r="BB230" s="2">
        <v>0.309</v>
      </c>
      <c r="BC230" s="2">
        <v>0.309</v>
      </c>
      <c r="BD230" s="2">
        <v>0.309</v>
      </c>
      <c r="BE230" s="2">
        <v>0.309</v>
      </c>
      <c r="BF230" s="2">
        <v>0.309</v>
      </c>
      <c r="BG230" s="2">
        <v>0.309</v>
      </c>
      <c r="BH230" s="2">
        <v>0.309</v>
      </c>
      <c r="BI230" s="2">
        <v>0.309</v>
      </c>
      <c r="BJ230" s="2">
        <v>0.309</v>
      </c>
      <c r="BN230" s="2">
        <v>9.4324734358534126E-2</v>
      </c>
      <c r="BO230" s="2">
        <v>9.4324734358534126E-2</v>
      </c>
      <c r="BP230" s="2">
        <v>9.4324734358534126E-2</v>
      </c>
      <c r="BQ230" s="2">
        <v>9.4324734358534126E-2</v>
      </c>
      <c r="BR230" s="2">
        <v>9.4324734358534126E-2</v>
      </c>
      <c r="BS230" s="2">
        <v>9.4324734358534126E-2</v>
      </c>
      <c r="BT230" s="2">
        <v>9.4324734358534126E-2</v>
      </c>
      <c r="BU230" s="2">
        <v>9.4324734358534126E-2</v>
      </c>
      <c r="BV230" s="2">
        <v>9.4324734358534126E-2</v>
      </c>
      <c r="BW230" s="2">
        <v>9.4324734358534126E-2</v>
      </c>
      <c r="BX230" s="2">
        <v>9.4324734358534126E-2</v>
      </c>
      <c r="BY230" s="2">
        <v>9.4324734358534126E-2</v>
      </c>
      <c r="BZ230" s="2">
        <v>9.4324734358534126E-2</v>
      </c>
      <c r="CA230" s="2">
        <v>9.4324734358534126E-2</v>
      </c>
      <c r="CB230" s="2">
        <v>9.4324734358534126E-2</v>
      </c>
      <c r="CC230" s="2">
        <v>9.4324734358534126E-2</v>
      </c>
      <c r="CD230" s="2">
        <v>9.4324734358534126E-2</v>
      </c>
      <c r="CE230" s="2">
        <v>9.4324734358534126E-2</v>
      </c>
      <c r="CF230" s="2">
        <v>9.4324734358534126E-2</v>
      </c>
      <c r="CG230" s="2">
        <v>9.4324734358534126E-2</v>
      </c>
      <c r="CH230" s="2">
        <v>9.4324734358534126E-2</v>
      </c>
      <c r="CI230" s="2">
        <v>9.4324734358534126E-2</v>
      </c>
      <c r="CJ230" s="2">
        <v>9.4324734358534126E-2</v>
      </c>
      <c r="CK230" s="2">
        <v>9.4324734358534126E-2</v>
      </c>
      <c r="CL230" s="2">
        <v>9.4324734358534126E-2</v>
      </c>
      <c r="CM230" s="2">
        <v>9.4324734358534126E-2</v>
      </c>
      <c r="CN230" s="2">
        <v>9.4324734358534126E-2</v>
      </c>
      <c r="CO230" s="2">
        <v>9.4324734358534126E-2</v>
      </c>
      <c r="CP230" s="2">
        <v>9.4324734358534126E-2</v>
      </c>
      <c r="CQ230" s="2">
        <v>9.4324734358534126E-2</v>
      </c>
      <c r="CR230" s="2">
        <v>9.4324734358534126E-2</v>
      </c>
      <c r="CS230" s="2">
        <v>9.4324734358534126E-2</v>
      </c>
      <c r="CT230" s="2">
        <v>9.4324734358534126E-2</v>
      </c>
      <c r="CU230" s="2">
        <v>9.4324734358534126E-2</v>
      </c>
      <c r="CV230" s="2">
        <v>9.4324734358534126E-2</v>
      </c>
      <c r="CW230" s="2">
        <v>9.4324734358534126E-2</v>
      </c>
      <c r="CX230" s="2">
        <v>9.4324734358534126E-2</v>
      </c>
      <c r="CY230" s="2">
        <v>9.4324734358534126E-2</v>
      </c>
      <c r="CZ230" s="2">
        <v>9.4324734358534126E-2</v>
      </c>
      <c r="DA230" s="2">
        <v>9.4324734358534126E-2</v>
      </c>
      <c r="DB230" s="2">
        <v>9.4324734358534126E-2</v>
      </c>
      <c r="DC230" s="2">
        <v>9.4324734358534126E-2</v>
      </c>
      <c r="DD230" s="2">
        <v>9.4324734358534126E-2</v>
      </c>
      <c r="DE230" s="2">
        <v>9.4324734358534126E-2</v>
      </c>
      <c r="DF230" s="2">
        <v>9.4324734358534126E-2</v>
      </c>
      <c r="DG230" s="2">
        <v>9.4324734358534126E-2</v>
      </c>
      <c r="DH230" s="2">
        <v>9.4324734358534126E-2</v>
      </c>
    </row>
    <row r="231" spans="1:112" x14ac:dyDescent="0.2">
      <c r="A231" s="169" t="s">
        <v>74</v>
      </c>
      <c r="B231" s="3" t="s">
        <v>177</v>
      </c>
      <c r="C231" s="2">
        <v>63.937420000000003</v>
      </c>
      <c r="D231" s="2">
        <v>-42.474485000000001</v>
      </c>
      <c r="E231" s="174">
        <v>5035.9687000000004</v>
      </c>
      <c r="F231" s="2">
        <v>15.7751</v>
      </c>
      <c r="G231" s="144"/>
      <c r="H231" s="144">
        <f t="shared" si="3"/>
        <v>0.19456568121599999</v>
      </c>
      <c r="I231" s="174" t="s">
        <v>334</v>
      </c>
      <c r="J231" s="174" t="s">
        <v>273</v>
      </c>
      <c r="K231" s="190">
        <v>4.3479700000000001</v>
      </c>
      <c r="L231" s="235">
        <v>0.44109599999999999</v>
      </c>
      <c r="M231" s="189">
        <v>4.7403126579998574E-2</v>
      </c>
      <c r="N231" s="17">
        <v>4.5793333333333344</v>
      </c>
      <c r="O231" s="7"/>
      <c r="P231" s="2">
        <v>4.3479700000000001</v>
      </c>
      <c r="Q231" s="2">
        <v>4.3479700000000001</v>
      </c>
      <c r="R231" s="2">
        <v>4.3479700000000001</v>
      </c>
      <c r="S231" s="2">
        <v>4.3479700000000001</v>
      </c>
      <c r="T231" s="2">
        <v>4.3479700000000001</v>
      </c>
      <c r="U231" s="2">
        <v>4.3479700000000001</v>
      </c>
      <c r="V231" s="2">
        <v>4.3479700000000001</v>
      </c>
      <c r="W231" s="2">
        <v>4.3479700000000001</v>
      </c>
      <c r="X231" s="2">
        <v>4.3479700000000001</v>
      </c>
      <c r="Y231" s="2">
        <v>4.3479700000000001</v>
      </c>
      <c r="Z231" s="2">
        <v>4.3479700000000001</v>
      </c>
      <c r="AA231" s="2">
        <v>4.3479700000000001</v>
      </c>
      <c r="AB231" s="2">
        <v>4.3479700000000001</v>
      </c>
      <c r="AC231" s="2">
        <v>4.3479700000000001</v>
      </c>
      <c r="AD231" s="2">
        <v>4.3871017299999995</v>
      </c>
      <c r="AE231" s="2">
        <v>4.4218854899999993</v>
      </c>
      <c r="AF231" s="2">
        <v>4.3044903000000003</v>
      </c>
      <c r="AG231" s="2">
        <v>4.1870951099999996</v>
      </c>
      <c r="AH231" s="2">
        <v>4.4218854899999993</v>
      </c>
      <c r="AI231" s="2">
        <v>4.6566758699999999</v>
      </c>
      <c r="AJ231" s="2">
        <v>4.8914662500000006</v>
      </c>
      <c r="AK231" s="2">
        <v>5.1262566300000003</v>
      </c>
      <c r="AL231" s="2">
        <v>4.9958175300000001</v>
      </c>
      <c r="AM231" s="2">
        <v>4.8653784299999998</v>
      </c>
      <c r="AN231" s="2">
        <v>4.73059136</v>
      </c>
      <c r="AO231" s="2">
        <v>4.6001522600000007</v>
      </c>
      <c r="AP231" s="2">
        <v>4.4044936099999994</v>
      </c>
      <c r="AQ231" s="2">
        <v>4.6697197800000003</v>
      </c>
      <c r="AR231" s="2">
        <v>4.7349393299999996</v>
      </c>
      <c r="AS231" s="2">
        <v>5.0175573799999995</v>
      </c>
      <c r="AT231" s="2">
        <v>6.0045465700000005</v>
      </c>
      <c r="AU231" s="2">
        <v>6.36542808</v>
      </c>
      <c r="AV231" s="2">
        <v>7.4306807300000006</v>
      </c>
      <c r="AW231" s="2">
        <v>7.73503863</v>
      </c>
      <c r="AX231" s="2">
        <v>6.7610933500000003</v>
      </c>
      <c r="AY231" s="2">
        <v>6.37412402</v>
      </c>
      <c r="AZ231" s="2">
        <v>6.2784686799999996</v>
      </c>
      <c r="BA231" s="2">
        <v>6.5610867299999995</v>
      </c>
      <c r="BB231" s="2">
        <v>6.2871646199999995</v>
      </c>
      <c r="BC231" s="2">
        <v>6.3480362000000001</v>
      </c>
      <c r="BD231" s="2">
        <v>5.7480163400000004</v>
      </c>
      <c r="BE231" s="2">
        <v>5.3132193399999998</v>
      </c>
      <c r="BF231" s="2">
        <v>6.09150597</v>
      </c>
      <c r="BG231" s="2">
        <v>6.2654247700000001</v>
      </c>
      <c r="BH231" s="2">
        <v>5.9610668699999998</v>
      </c>
      <c r="BI231" s="2">
        <v>6.0436782999999998</v>
      </c>
      <c r="BJ231" s="2">
        <v>6.1306376999999994</v>
      </c>
      <c r="BN231" s="2">
        <v>4.3055106334654596</v>
      </c>
      <c r="BO231" s="2">
        <v>3.9142025092728292</v>
      </c>
      <c r="BP231" s="2">
        <v>3.5446358492490373</v>
      </c>
      <c r="BQ231" s="2">
        <v>3.1924632577527627</v>
      </c>
      <c r="BR231" s="2">
        <v>2.85768541109756</v>
      </c>
      <c r="BS231" s="2">
        <v>2.5403032856670165</v>
      </c>
      <c r="BT231" s="2">
        <v>2.2403183425786688</v>
      </c>
      <c r="BU231" s="2">
        <v>1.9533854932253194</v>
      </c>
      <c r="BV231" s="2">
        <v>1.6838564558335987</v>
      </c>
      <c r="BW231" s="2">
        <v>1.431738586592775</v>
      </c>
      <c r="BX231" s="2">
        <v>1.2013923135588485</v>
      </c>
      <c r="BY231" s="2">
        <v>0.99284598211261765</v>
      </c>
      <c r="BZ231" s="2">
        <v>0.83220499490025102</v>
      </c>
      <c r="CA231" s="2">
        <v>0.76714578108920461</v>
      </c>
      <c r="CB231" s="2">
        <v>0.78846625992961039</v>
      </c>
      <c r="CC231" s="2">
        <v>0.73566396631389974</v>
      </c>
      <c r="CD231" s="2">
        <v>0.74538697714724744</v>
      </c>
      <c r="CE231" s="2">
        <v>0.75079274461879864</v>
      </c>
      <c r="CF231" s="2">
        <v>0.79200174838968851</v>
      </c>
      <c r="CG231" s="2">
        <v>0.86356900818941207</v>
      </c>
      <c r="CH231" s="2">
        <v>0.83974222655533293</v>
      </c>
      <c r="CI231" s="2">
        <v>0.77277083845062866</v>
      </c>
      <c r="CJ231" s="2">
        <v>0.78109188936304008</v>
      </c>
      <c r="CK231" s="2">
        <v>0.82842314472066547</v>
      </c>
      <c r="CL231" s="2">
        <v>0.75409072965485002</v>
      </c>
      <c r="CM231" s="2">
        <v>0.84047556238252774</v>
      </c>
      <c r="CN231" s="2">
        <v>0.86398346301893325</v>
      </c>
      <c r="CO231" s="2">
        <v>0.96905085686881476</v>
      </c>
      <c r="CP231" s="2">
        <v>1.2623629005130219</v>
      </c>
      <c r="CQ231" s="2">
        <v>1.5778493509433038</v>
      </c>
      <c r="CR231" s="2">
        <v>2.0473510710342104</v>
      </c>
      <c r="CS231" s="2">
        <v>2.1795558066117735</v>
      </c>
      <c r="CT231" s="2">
        <v>1.0723895106764862</v>
      </c>
      <c r="CU231" s="2">
        <v>1.1767649030441034</v>
      </c>
      <c r="CV231" s="2">
        <v>1.1425319608202189</v>
      </c>
      <c r="CW231" s="2">
        <v>1.2680100920257595</v>
      </c>
      <c r="CX231" s="2">
        <v>1.4189541502598182</v>
      </c>
      <c r="CY231" s="2">
        <v>1.6691812234433652</v>
      </c>
      <c r="CZ231" s="2">
        <v>1.6587783491636503</v>
      </c>
      <c r="DA231" s="2">
        <v>1.7518599765335641</v>
      </c>
      <c r="DB231" s="2">
        <v>1.5649919392497769</v>
      </c>
      <c r="DC231" s="2">
        <v>1.4252982994976875</v>
      </c>
      <c r="DD231" s="2">
        <v>1.6128631327021832</v>
      </c>
      <c r="DE231" s="2">
        <v>1.6131221972439078</v>
      </c>
      <c r="DF231" s="2">
        <v>1.3737143241863199</v>
      </c>
      <c r="DG231" s="2">
        <v>1.2470363661822632</v>
      </c>
      <c r="DH231" s="2">
        <v>1.2172401329080103</v>
      </c>
    </row>
    <row r="232" spans="1:112" x14ac:dyDescent="0.2">
      <c r="A232" s="169" t="s">
        <v>112</v>
      </c>
      <c r="B232" s="3" t="s">
        <v>177</v>
      </c>
      <c r="C232" s="2">
        <v>63.887301999999998</v>
      </c>
      <c r="D232" s="2">
        <v>-41.333112999999997</v>
      </c>
      <c r="E232" s="174">
        <v>629.37643000000003</v>
      </c>
      <c r="F232" s="2">
        <v>8.3124199999999992E-3</v>
      </c>
      <c r="G232" s="144"/>
      <c r="H232" s="144">
        <f t="shared" si="3"/>
        <v>4.2750398042234634E-3</v>
      </c>
      <c r="I232" s="174" t="s">
        <v>334</v>
      </c>
      <c r="J232" s="174" t="s">
        <v>272</v>
      </c>
      <c r="K232" s="190">
        <v>0.36840000000000001</v>
      </c>
      <c r="L232" s="235">
        <f>M232+0.14*N232</f>
        <v>6.5383788542906135E-2</v>
      </c>
      <c r="M232" s="189">
        <v>1.3910455209572802E-2</v>
      </c>
      <c r="N232" s="17">
        <v>0.36766666666666659</v>
      </c>
      <c r="O232" s="7"/>
      <c r="P232" s="2">
        <v>0.36840000000000001</v>
      </c>
      <c r="Q232" s="2">
        <v>0.36840000000000001</v>
      </c>
      <c r="R232" s="2">
        <v>0.36840000000000001</v>
      </c>
      <c r="S232" s="2">
        <v>0.36840000000000001</v>
      </c>
      <c r="T232" s="2">
        <v>0.36840000000000001</v>
      </c>
      <c r="U232" s="2">
        <v>0.36840000000000001</v>
      </c>
      <c r="V232" s="2">
        <v>0.36840000000000001</v>
      </c>
      <c r="W232" s="2">
        <v>0.36840000000000001</v>
      </c>
      <c r="X232" s="2">
        <v>0.36840000000000001</v>
      </c>
      <c r="Y232" s="2">
        <v>0.36840000000000001</v>
      </c>
      <c r="Z232" s="2">
        <v>0.36840000000000001</v>
      </c>
      <c r="AA232" s="2">
        <v>0.36840000000000001</v>
      </c>
      <c r="AB232" s="2">
        <v>0.36840000000000001</v>
      </c>
      <c r="AC232" s="2">
        <v>0.36840000000000001</v>
      </c>
      <c r="AD232" s="2">
        <v>0.36840000000000001</v>
      </c>
      <c r="AE232" s="2">
        <v>0.36840000000000001</v>
      </c>
      <c r="AF232" s="2">
        <v>0.36840000000000001</v>
      </c>
      <c r="AG232" s="2">
        <v>0.36840000000000001</v>
      </c>
      <c r="AH232" s="2">
        <v>0.36840000000000001</v>
      </c>
      <c r="AI232" s="2">
        <v>0.36840000000000001</v>
      </c>
      <c r="AJ232" s="2">
        <v>0.36840000000000001</v>
      </c>
      <c r="AK232" s="2">
        <v>0.36840000000000001</v>
      </c>
      <c r="AL232" s="2">
        <v>0.36840000000000001</v>
      </c>
      <c r="AM232" s="2">
        <v>0.36840000000000001</v>
      </c>
      <c r="AN232" s="2">
        <v>0.36840000000000001</v>
      </c>
      <c r="AO232" s="2">
        <v>0.36840000000000001</v>
      </c>
      <c r="AP232" s="2">
        <v>0.36840000000000001</v>
      </c>
      <c r="AQ232" s="2">
        <v>0.36840000000000001</v>
      </c>
      <c r="AR232" s="2">
        <v>0.36840000000000001</v>
      </c>
      <c r="AS232" s="2">
        <v>0.36840000000000001</v>
      </c>
      <c r="AT232" s="2">
        <v>0.36840000000000001</v>
      </c>
      <c r="AU232" s="2">
        <v>0.36840000000000001</v>
      </c>
      <c r="AV232" s="2">
        <v>0.36840000000000001</v>
      </c>
      <c r="AW232" s="2">
        <v>0.36840000000000001</v>
      </c>
      <c r="AX232" s="2">
        <v>0.36840000000000001</v>
      </c>
      <c r="AY232" s="2">
        <v>0.36840000000000001</v>
      </c>
      <c r="AZ232" s="2">
        <v>0.36840000000000001</v>
      </c>
      <c r="BA232" s="2">
        <v>0.36840000000000001</v>
      </c>
      <c r="BB232" s="2">
        <v>0.36840000000000001</v>
      </c>
      <c r="BC232" s="2">
        <v>0.36840000000000001</v>
      </c>
      <c r="BD232" s="2">
        <v>0.36840000000000001</v>
      </c>
      <c r="BE232" s="2">
        <v>0.36840000000000001</v>
      </c>
      <c r="BF232" s="2">
        <v>0.36840000000000001</v>
      </c>
      <c r="BG232" s="2">
        <v>0.36840000000000001</v>
      </c>
      <c r="BH232" s="2">
        <v>0.36840000000000001</v>
      </c>
      <c r="BI232" s="2">
        <v>0.36840000000000001</v>
      </c>
      <c r="BJ232" s="2">
        <v>0.36840000000000001</v>
      </c>
      <c r="BN232" s="2">
        <v>0.12260248334885469</v>
      </c>
      <c r="BO232" s="2">
        <v>0.12260248334885469</v>
      </c>
      <c r="BP232" s="2">
        <v>0.12260248334885469</v>
      </c>
      <c r="BQ232" s="2">
        <v>0.12260248334885469</v>
      </c>
      <c r="BR232" s="2">
        <v>0.12260248334885469</v>
      </c>
      <c r="BS232" s="2">
        <v>0.12260248334885469</v>
      </c>
      <c r="BT232" s="2">
        <v>0.12260248334885469</v>
      </c>
      <c r="BU232" s="2">
        <v>0.12260248334885469</v>
      </c>
      <c r="BV232" s="2">
        <v>0.12260248334885469</v>
      </c>
      <c r="BW232" s="2">
        <v>0.12260248334885469</v>
      </c>
      <c r="BX232" s="2">
        <v>0.12260248334885469</v>
      </c>
      <c r="BY232" s="2">
        <v>0.12260248334885469</v>
      </c>
      <c r="BZ232" s="2">
        <v>0.12260248334885469</v>
      </c>
      <c r="CA232" s="2">
        <v>0.12260248334885469</v>
      </c>
      <c r="CB232" s="2">
        <v>0.12260248334885469</v>
      </c>
      <c r="CC232" s="2">
        <v>0.12260248334885469</v>
      </c>
      <c r="CD232" s="2">
        <v>0.12260248334885469</v>
      </c>
      <c r="CE232" s="2">
        <v>0.12260248334885469</v>
      </c>
      <c r="CF232" s="2">
        <v>0.12260248334885469</v>
      </c>
      <c r="CG232" s="2">
        <v>0.12260248334885469</v>
      </c>
      <c r="CH232" s="2">
        <v>0.12260248334885469</v>
      </c>
      <c r="CI232" s="2">
        <v>0.12260248334885469</v>
      </c>
      <c r="CJ232" s="2">
        <v>0.12260248334885469</v>
      </c>
      <c r="CK232" s="2">
        <v>0.12260248334885469</v>
      </c>
      <c r="CL232" s="2">
        <v>0.12260248334885469</v>
      </c>
      <c r="CM232" s="2">
        <v>0.12260248334885469</v>
      </c>
      <c r="CN232" s="2">
        <v>0.12260248334885469</v>
      </c>
      <c r="CO232" s="2">
        <v>0.12260248334885469</v>
      </c>
      <c r="CP232" s="2">
        <v>0.12260248334885469</v>
      </c>
      <c r="CQ232" s="2">
        <v>0.12260248334885469</v>
      </c>
      <c r="CR232" s="2">
        <v>0.12260248334885469</v>
      </c>
      <c r="CS232" s="2">
        <v>0.12260248334885469</v>
      </c>
      <c r="CT232" s="2">
        <v>0.12260248334885469</v>
      </c>
      <c r="CU232" s="2">
        <v>0.12260248334885469</v>
      </c>
      <c r="CV232" s="2">
        <v>0.12260248334885469</v>
      </c>
      <c r="CW232" s="2">
        <v>0.12260248334885469</v>
      </c>
      <c r="CX232" s="2">
        <v>0.12260248334885469</v>
      </c>
      <c r="CY232" s="2">
        <v>0.12260248334885469</v>
      </c>
      <c r="CZ232" s="2">
        <v>0.12260248334885469</v>
      </c>
      <c r="DA232" s="2">
        <v>0.12260248334885469</v>
      </c>
      <c r="DB232" s="2">
        <v>0.12260248334885469</v>
      </c>
      <c r="DC232" s="2">
        <v>0.12260248334885469</v>
      </c>
      <c r="DD232" s="2">
        <v>0.12260248334885469</v>
      </c>
      <c r="DE232" s="2">
        <v>0.12260248334885469</v>
      </c>
      <c r="DF232" s="2">
        <v>0.12260248334885469</v>
      </c>
      <c r="DG232" s="2">
        <v>0.12260248334885469</v>
      </c>
      <c r="DH232" s="2">
        <v>0.12260248334885469</v>
      </c>
    </row>
    <row r="233" spans="1:112" x14ac:dyDescent="0.2">
      <c r="A233" s="169" t="s">
        <v>56</v>
      </c>
      <c r="B233" s="3" t="s">
        <v>177</v>
      </c>
      <c r="C233" s="2">
        <v>63.880377000000003</v>
      </c>
      <c r="D233" s="2">
        <v>-40.849046999999999</v>
      </c>
      <c r="E233" s="174">
        <v>1128.9662000000001</v>
      </c>
      <c r="F233" s="2">
        <v>2.4089099999999998E-3</v>
      </c>
      <c r="G233" s="144"/>
      <c r="H233" s="144">
        <f t="shared" si="3"/>
        <v>0.13798274477143613</v>
      </c>
      <c r="I233" s="174" t="s">
        <v>334</v>
      </c>
      <c r="J233" s="174" t="s">
        <v>272</v>
      </c>
      <c r="K233" s="190">
        <v>2.4681999999999999</v>
      </c>
      <c r="L233" s="235">
        <f>M233+0.14*N233</f>
        <v>0.37146028693715849</v>
      </c>
      <c r="M233" s="189">
        <v>2.5986953603825087E-2</v>
      </c>
      <c r="N233" s="17">
        <v>2.4676666666666671</v>
      </c>
      <c r="O233" s="7"/>
      <c r="P233" s="2">
        <v>2.4681999999999999</v>
      </c>
      <c r="Q233" s="2">
        <v>2.4681999999999999</v>
      </c>
      <c r="R233" s="2">
        <v>2.4681999999999999</v>
      </c>
      <c r="S233" s="2">
        <v>2.4681999999999999</v>
      </c>
      <c r="T233" s="2">
        <v>2.4681999999999999</v>
      </c>
      <c r="U233" s="2">
        <v>2.4681999999999999</v>
      </c>
      <c r="V233" s="2">
        <v>2.4681999999999999</v>
      </c>
      <c r="W233" s="2">
        <v>2.4681999999999999</v>
      </c>
      <c r="X233" s="2">
        <v>2.4681999999999999</v>
      </c>
      <c r="Y233" s="2">
        <v>2.4681999999999999</v>
      </c>
      <c r="Z233" s="2">
        <v>2.4681999999999999</v>
      </c>
      <c r="AA233" s="2">
        <v>2.4681999999999999</v>
      </c>
      <c r="AB233" s="2">
        <v>2.4681999999999999</v>
      </c>
      <c r="AC233" s="2">
        <v>2.4681999999999999</v>
      </c>
      <c r="AD233" s="2">
        <v>2.4681999999999999</v>
      </c>
      <c r="AE233" s="2">
        <v>2.4681999999999999</v>
      </c>
      <c r="AF233" s="2">
        <v>2.4681999999999999</v>
      </c>
      <c r="AG233" s="2">
        <v>2.4681999999999999</v>
      </c>
      <c r="AH233" s="2">
        <v>2.4681999999999999</v>
      </c>
      <c r="AI233" s="2">
        <v>2.4681999999999999</v>
      </c>
      <c r="AJ233" s="2">
        <v>2.4681999999999999</v>
      </c>
      <c r="AK233" s="2">
        <v>2.4681999999999999</v>
      </c>
      <c r="AL233" s="2">
        <v>2.4681999999999999</v>
      </c>
      <c r="AM233" s="2">
        <v>2.4681999999999999</v>
      </c>
      <c r="AN233" s="2">
        <v>2.4681999999999999</v>
      </c>
      <c r="AO233" s="2">
        <v>2.4681999999999999</v>
      </c>
      <c r="AP233" s="2">
        <v>2.4681999999999999</v>
      </c>
      <c r="AQ233" s="2">
        <v>2.4681999999999999</v>
      </c>
      <c r="AR233" s="2">
        <v>2.4681999999999999</v>
      </c>
      <c r="AS233" s="2">
        <v>2.4681999999999999</v>
      </c>
      <c r="AT233" s="2">
        <v>2.4681999999999999</v>
      </c>
      <c r="AU233" s="2">
        <v>2.4681999999999999</v>
      </c>
      <c r="AV233" s="2">
        <v>2.4681999999999999</v>
      </c>
      <c r="AW233" s="2">
        <v>2.4681999999999999</v>
      </c>
      <c r="AX233" s="2">
        <v>2.4681999999999999</v>
      </c>
      <c r="AY233" s="2">
        <v>2.4681999999999999</v>
      </c>
      <c r="AZ233" s="2">
        <v>2.4681999999999999</v>
      </c>
      <c r="BA233" s="2">
        <v>2.4681999999999999</v>
      </c>
      <c r="BB233" s="2">
        <v>2.4681999999999999</v>
      </c>
      <c r="BC233" s="2">
        <v>2.4681999999999999</v>
      </c>
      <c r="BD233" s="2">
        <v>2.4681999999999999</v>
      </c>
      <c r="BE233" s="2">
        <v>2.4681999999999999</v>
      </c>
      <c r="BF233" s="2">
        <v>2.4681999999999999</v>
      </c>
      <c r="BG233" s="2">
        <v>2.4681999999999999</v>
      </c>
      <c r="BH233" s="2">
        <v>2.4681999999999999</v>
      </c>
      <c r="BI233" s="2">
        <v>2.4681999999999999</v>
      </c>
      <c r="BJ233" s="2">
        <v>2.4681999999999999</v>
      </c>
      <c r="BN233" s="2">
        <v>0.76484814417115699</v>
      </c>
      <c r="BO233" s="2">
        <v>0.76484814417115699</v>
      </c>
      <c r="BP233" s="2">
        <v>0.76484814417115699</v>
      </c>
      <c r="BQ233" s="2">
        <v>0.76484814417115699</v>
      </c>
      <c r="BR233" s="2">
        <v>0.76484814417115699</v>
      </c>
      <c r="BS233" s="2">
        <v>0.76484814417115699</v>
      </c>
      <c r="BT233" s="2">
        <v>0.76484814417115699</v>
      </c>
      <c r="BU233" s="2">
        <v>0.76484814417115699</v>
      </c>
      <c r="BV233" s="2">
        <v>0.76484814417115699</v>
      </c>
      <c r="BW233" s="2">
        <v>0.76484814417115699</v>
      </c>
      <c r="BX233" s="2">
        <v>0.76484814417115699</v>
      </c>
      <c r="BY233" s="2">
        <v>0.76484814417115699</v>
      </c>
      <c r="BZ233" s="2">
        <v>0.76484814417115699</v>
      </c>
      <c r="CA233" s="2">
        <v>0.76484814417115699</v>
      </c>
      <c r="CB233" s="2">
        <v>0.76484814417115699</v>
      </c>
      <c r="CC233" s="2">
        <v>0.76484814417115699</v>
      </c>
      <c r="CD233" s="2">
        <v>0.76484814417115699</v>
      </c>
      <c r="CE233" s="2">
        <v>0.76484814417115699</v>
      </c>
      <c r="CF233" s="2">
        <v>0.76484814417115699</v>
      </c>
      <c r="CG233" s="2">
        <v>0.76484814417115699</v>
      </c>
      <c r="CH233" s="2">
        <v>0.76484814417115699</v>
      </c>
      <c r="CI233" s="2">
        <v>0.76484814417115699</v>
      </c>
      <c r="CJ233" s="2">
        <v>0.76484814417115699</v>
      </c>
      <c r="CK233" s="2">
        <v>0.76484814417115699</v>
      </c>
      <c r="CL233" s="2">
        <v>0.76484814417115699</v>
      </c>
      <c r="CM233" s="2">
        <v>0.76484814417115699</v>
      </c>
      <c r="CN233" s="2">
        <v>0.76484814417115699</v>
      </c>
      <c r="CO233" s="2">
        <v>0.76484814417115699</v>
      </c>
      <c r="CP233" s="2">
        <v>0.76484814417115699</v>
      </c>
      <c r="CQ233" s="2">
        <v>0.76484814417115699</v>
      </c>
      <c r="CR233" s="2">
        <v>0.76484814417115699</v>
      </c>
      <c r="CS233" s="2">
        <v>0.76484814417115699</v>
      </c>
      <c r="CT233" s="2">
        <v>0.76484814417115699</v>
      </c>
      <c r="CU233" s="2">
        <v>0.76484814417115699</v>
      </c>
      <c r="CV233" s="2">
        <v>0.76484814417115699</v>
      </c>
      <c r="CW233" s="2">
        <v>0.76484814417115699</v>
      </c>
      <c r="CX233" s="2">
        <v>0.76484814417115699</v>
      </c>
      <c r="CY233" s="2">
        <v>0.76484814417115699</v>
      </c>
      <c r="CZ233" s="2">
        <v>0.76484814417115699</v>
      </c>
      <c r="DA233" s="2">
        <v>0.76484814417115699</v>
      </c>
      <c r="DB233" s="2">
        <v>0.76484814417115699</v>
      </c>
      <c r="DC233" s="2">
        <v>0.76484814417115699</v>
      </c>
      <c r="DD233" s="2">
        <v>0.76484814417115699</v>
      </c>
      <c r="DE233" s="2">
        <v>0.76484814417115699</v>
      </c>
      <c r="DF233" s="2">
        <v>0.76484814417115699</v>
      </c>
      <c r="DG233" s="2">
        <v>0.76484814417115699</v>
      </c>
      <c r="DH233" s="2">
        <v>0.76484814417115699</v>
      </c>
    </row>
    <row r="234" spans="1:112" x14ac:dyDescent="0.2">
      <c r="A234" s="169" t="s">
        <v>105</v>
      </c>
      <c r="B234" s="3" t="s">
        <v>177</v>
      </c>
      <c r="C234" s="2">
        <v>63.649630999999999</v>
      </c>
      <c r="D234" s="2">
        <v>-41.798181</v>
      </c>
      <c r="E234" s="174">
        <v>1007.5113</v>
      </c>
      <c r="F234" s="2">
        <v>0.78587399999999996</v>
      </c>
      <c r="G234" s="144"/>
      <c r="H234" s="144">
        <f t="shared" si="3"/>
        <v>2.0649161163076506E-2</v>
      </c>
      <c r="I234" s="174" t="s">
        <v>334</v>
      </c>
      <c r="J234" s="174" t="s">
        <v>272</v>
      </c>
      <c r="K234" s="190">
        <v>0.92700000000000005</v>
      </c>
      <c r="L234" s="235">
        <f>M234+0.14*N234</f>
        <v>0.14369815991541612</v>
      </c>
      <c r="M234" s="189">
        <v>1.3871493248749443E-2</v>
      </c>
      <c r="N234" s="17">
        <v>0.92733333333333323</v>
      </c>
      <c r="O234" s="7"/>
      <c r="P234" s="2">
        <v>0.92700000000000005</v>
      </c>
      <c r="Q234" s="2">
        <v>0.92700000000000005</v>
      </c>
      <c r="R234" s="2">
        <v>0.92700000000000005</v>
      </c>
      <c r="S234" s="2">
        <v>0.92700000000000005</v>
      </c>
      <c r="T234" s="2">
        <v>0.92700000000000005</v>
      </c>
      <c r="U234" s="2">
        <v>0.92700000000000005</v>
      </c>
      <c r="V234" s="2">
        <v>0.92700000000000005</v>
      </c>
      <c r="W234" s="2">
        <v>0.92700000000000005</v>
      </c>
      <c r="X234" s="2">
        <v>0.92700000000000005</v>
      </c>
      <c r="Y234" s="2">
        <v>0.92700000000000005</v>
      </c>
      <c r="Z234" s="2">
        <v>0.92700000000000005</v>
      </c>
      <c r="AA234" s="2">
        <v>0.92700000000000005</v>
      </c>
      <c r="AB234" s="2">
        <v>0.92700000000000005</v>
      </c>
      <c r="AC234" s="2">
        <v>0.92700000000000005</v>
      </c>
      <c r="AD234" s="2">
        <v>0.88065000000000004</v>
      </c>
      <c r="AE234" s="2">
        <v>0.83522700000000005</v>
      </c>
      <c r="AF234" s="2">
        <v>0.88992000000000004</v>
      </c>
      <c r="AG234" s="2">
        <v>0.94461299999999992</v>
      </c>
      <c r="AH234" s="2">
        <v>0.83615400000000006</v>
      </c>
      <c r="AI234" s="2">
        <v>0.76106699999999994</v>
      </c>
      <c r="AJ234" s="2">
        <v>0.68598000000000003</v>
      </c>
      <c r="AK234" s="2">
        <v>0.60996600000000001</v>
      </c>
      <c r="AL234" s="2">
        <v>0.67022099999999996</v>
      </c>
      <c r="AM234" s="2">
        <v>0.72954900000000011</v>
      </c>
      <c r="AN234" s="2">
        <v>0.78980400000000006</v>
      </c>
      <c r="AO234" s="2">
        <v>0.84913200000000011</v>
      </c>
      <c r="AP234" s="2">
        <v>0.90289799999999998</v>
      </c>
      <c r="AQ234" s="2">
        <v>0.69803100000000007</v>
      </c>
      <c r="AR234" s="2">
        <v>1.164312</v>
      </c>
      <c r="AS234" s="2">
        <v>0.84171600000000002</v>
      </c>
      <c r="AT234" s="2">
        <v>1.1939760000000001</v>
      </c>
      <c r="AU234" s="2">
        <v>0.82503000000000004</v>
      </c>
      <c r="AV234" s="2">
        <v>1.069758</v>
      </c>
      <c r="AW234" s="2">
        <v>1.1059110000000001</v>
      </c>
      <c r="AX234" s="2">
        <v>1.1309400000000001</v>
      </c>
      <c r="AY234" s="2">
        <v>1.059561</v>
      </c>
      <c r="AZ234" s="2">
        <v>1.046583</v>
      </c>
      <c r="BA234" s="2">
        <v>1.1782170000000001</v>
      </c>
      <c r="BB234" s="2">
        <v>1.302435</v>
      </c>
      <c r="BC234" s="2">
        <v>1.487835</v>
      </c>
      <c r="BD234" s="2">
        <v>1.6203960000000002</v>
      </c>
      <c r="BE234" s="2">
        <v>1.6231769999999999</v>
      </c>
      <c r="BF234" s="2">
        <v>1.784475</v>
      </c>
      <c r="BG234" s="2">
        <v>1.9392840000000002</v>
      </c>
      <c r="BH234" s="2">
        <v>2.4602580000000001</v>
      </c>
      <c r="BI234" s="2">
        <v>3.0034800000000001</v>
      </c>
      <c r="BJ234" s="2">
        <v>2.9589840000000005</v>
      </c>
      <c r="BN234" s="2">
        <v>0.98704101249888299</v>
      </c>
      <c r="BO234" s="2">
        <v>0.90581279486571109</v>
      </c>
      <c r="BP234" s="2">
        <v>0.82852307615126386</v>
      </c>
      <c r="BQ234" s="2">
        <v>0.75523262811240821</v>
      </c>
      <c r="BR234" s="2">
        <v>0.68602384796651028</v>
      </c>
      <c r="BS234" s="2">
        <v>0.62101052291518188</v>
      </c>
      <c r="BT234" s="2">
        <v>0.55948115023519596</v>
      </c>
      <c r="BU234" s="2">
        <v>0.50342868558493037</v>
      </c>
      <c r="BV234" s="2">
        <v>0.45148435176697516</v>
      </c>
      <c r="BW234" s="2">
        <v>0.40505899069473827</v>
      </c>
      <c r="BX234" s="2">
        <v>0.36565708280109238</v>
      </c>
      <c r="BY234" s="2">
        <v>0.3340848344558609</v>
      </c>
      <c r="BZ234" s="2">
        <v>0.31440985490251533</v>
      </c>
      <c r="CA234" s="2">
        <v>0.30759001730843349</v>
      </c>
      <c r="CB234" s="2">
        <v>0.29567171168837314</v>
      </c>
      <c r="CC234" s="2">
        <v>0.27740328209896403</v>
      </c>
      <c r="CD234" s="2">
        <v>0.29574625956395201</v>
      </c>
      <c r="CE234" s="2">
        <v>0.31906608896603417</v>
      </c>
      <c r="CF234" s="2">
        <v>0.29928316864493476</v>
      </c>
      <c r="CG234" s="2">
        <v>0.27977328518820382</v>
      </c>
      <c r="CH234" s="2">
        <v>0.25945210663810547</v>
      </c>
      <c r="CI234" s="2">
        <v>0.24646462946704206</v>
      </c>
      <c r="CJ234" s="2">
        <v>0.26419517226941047</v>
      </c>
      <c r="CK234" s="2">
        <v>0.28461102458464166</v>
      </c>
      <c r="CL234" s="2">
        <v>0.29591778221183135</v>
      </c>
      <c r="CM234" s="2">
        <v>0.2845880892232881</v>
      </c>
      <c r="CN234" s="2">
        <v>0.3035800789730404</v>
      </c>
      <c r="CO234" s="2">
        <v>0.23472546991699733</v>
      </c>
      <c r="CP234" s="2">
        <v>0.39225552733086644</v>
      </c>
      <c r="CQ234" s="2">
        <v>0.2951091891189872</v>
      </c>
      <c r="CR234" s="2">
        <v>0.39738484659179074</v>
      </c>
      <c r="CS234" s="2">
        <v>0.2903898270760501</v>
      </c>
      <c r="CT234" s="2">
        <v>0.35417885040437436</v>
      </c>
      <c r="CU234" s="2">
        <v>0.37235516298874249</v>
      </c>
      <c r="CV234" s="2">
        <v>0.38394927065647966</v>
      </c>
      <c r="CW234" s="2">
        <v>0.35978070917344396</v>
      </c>
      <c r="CX234" s="2">
        <v>0.35600968852920667</v>
      </c>
      <c r="CY234" s="2">
        <v>0.39916453146053898</v>
      </c>
      <c r="CZ234" s="2">
        <v>0.43691975116337212</v>
      </c>
      <c r="DA234" s="2">
        <v>0.49301439787155199</v>
      </c>
      <c r="DB234" s="2">
        <v>0.53214653861896855</v>
      </c>
      <c r="DC234" s="2">
        <v>0.53297922769759132</v>
      </c>
      <c r="DD234" s="2">
        <v>0.58039167400731428</v>
      </c>
      <c r="DE234" s="2">
        <v>0.62695182992159604</v>
      </c>
      <c r="DF234" s="2">
        <v>0.80100288297262523</v>
      </c>
      <c r="DG234" s="2">
        <v>0.96953286920265402</v>
      </c>
      <c r="DH234" s="2">
        <v>0.96181302145276404</v>
      </c>
    </row>
    <row r="235" spans="1:112" x14ac:dyDescent="0.2">
      <c r="A235" s="169" t="s">
        <v>75</v>
      </c>
      <c r="B235" s="3" t="s">
        <v>177</v>
      </c>
      <c r="C235" s="2">
        <v>63.634571999999999</v>
      </c>
      <c r="D235" s="2">
        <v>-41.223126000000001</v>
      </c>
      <c r="E235" s="174">
        <v>286.8109</v>
      </c>
      <c r="F235" s="2">
        <v>5.3230599999999997E-4</v>
      </c>
      <c r="G235" s="144"/>
      <c r="H235" s="144">
        <f t="shared" si="3"/>
        <v>4.1857989212367987E-4</v>
      </c>
      <c r="I235" s="174" t="s">
        <v>334</v>
      </c>
      <c r="J235" s="174" t="s">
        <v>272</v>
      </c>
      <c r="K235" s="190">
        <v>0.1244</v>
      </c>
      <c r="L235" s="235">
        <f>M235+0.14*N235</f>
        <v>2.0459225110538274E-2</v>
      </c>
      <c r="M235" s="189">
        <v>3.1925584438716047E-3</v>
      </c>
      <c r="N235" s="17">
        <v>0.12333333333333334</v>
      </c>
      <c r="O235" s="7"/>
      <c r="P235" s="2">
        <v>0.1244</v>
      </c>
      <c r="Q235" s="2">
        <v>0.1244</v>
      </c>
      <c r="R235" s="2">
        <v>0.1244</v>
      </c>
      <c r="S235" s="2">
        <v>0.1244</v>
      </c>
      <c r="T235" s="2">
        <v>0.1244</v>
      </c>
      <c r="U235" s="2">
        <v>0.1244</v>
      </c>
      <c r="V235" s="2">
        <v>0.1244</v>
      </c>
      <c r="W235" s="2">
        <v>0.1244</v>
      </c>
      <c r="X235" s="2">
        <v>0.1244</v>
      </c>
      <c r="Y235" s="2">
        <v>0.1244</v>
      </c>
      <c r="Z235" s="2">
        <v>0.1244</v>
      </c>
      <c r="AA235" s="2">
        <v>0.1244</v>
      </c>
      <c r="AB235" s="2">
        <v>0.1244</v>
      </c>
      <c r="AC235" s="2">
        <v>0.1244</v>
      </c>
      <c r="AD235" s="2">
        <v>0.1244</v>
      </c>
      <c r="AE235" s="2">
        <v>0.1244</v>
      </c>
      <c r="AF235" s="2">
        <v>0.1244</v>
      </c>
      <c r="AG235" s="2">
        <v>0.1244</v>
      </c>
      <c r="AH235" s="2">
        <v>0.1244</v>
      </c>
      <c r="AI235" s="2">
        <v>0.1244</v>
      </c>
      <c r="AJ235" s="2">
        <v>0.1244</v>
      </c>
      <c r="AK235" s="2">
        <v>0.1244</v>
      </c>
      <c r="AL235" s="2">
        <v>0.1244</v>
      </c>
      <c r="AM235" s="2">
        <v>0.1244</v>
      </c>
      <c r="AN235" s="2">
        <v>0.1244</v>
      </c>
      <c r="AO235" s="2">
        <v>0.1244</v>
      </c>
      <c r="AP235" s="2">
        <v>0.1244</v>
      </c>
      <c r="AQ235" s="2">
        <v>0.1244</v>
      </c>
      <c r="AR235" s="2">
        <v>0.1244</v>
      </c>
      <c r="AS235" s="2">
        <v>0.1244</v>
      </c>
      <c r="AT235" s="2">
        <v>0.1244</v>
      </c>
      <c r="AU235" s="2">
        <v>0.1244</v>
      </c>
      <c r="AV235" s="2">
        <v>0.1244</v>
      </c>
      <c r="AW235" s="2">
        <v>0.1244</v>
      </c>
      <c r="AX235" s="2">
        <v>0.1244</v>
      </c>
      <c r="AY235" s="2">
        <v>0.1244</v>
      </c>
      <c r="AZ235" s="2">
        <v>0.1244</v>
      </c>
      <c r="BA235" s="2">
        <v>0.1244</v>
      </c>
      <c r="BB235" s="2">
        <v>0.1244</v>
      </c>
      <c r="BC235" s="2">
        <v>0.1244</v>
      </c>
      <c r="BD235" s="2">
        <v>0.1244</v>
      </c>
      <c r="BE235" s="2">
        <v>0.1244</v>
      </c>
      <c r="BF235" s="2">
        <v>0.1244</v>
      </c>
      <c r="BG235" s="2">
        <v>0.1244</v>
      </c>
      <c r="BH235" s="2">
        <v>0.1244</v>
      </c>
      <c r="BI235" s="2">
        <v>0.1244</v>
      </c>
      <c r="BJ235" s="2">
        <v>0.1244</v>
      </c>
      <c r="BN235" s="2">
        <v>3.8886624035845446E-2</v>
      </c>
      <c r="BO235" s="2">
        <v>3.8886624035845446E-2</v>
      </c>
      <c r="BP235" s="2">
        <v>3.8886624035845446E-2</v>
      </c>
      <c r="BQ235" s="2">
        <v>3.8886624035845446E-2</v>
      </c>
      <c r="BR235" s="2">
        <v>3.8886624035845446E-2</v>
      </c>
      <c r="BS235" s="2">
        <v>3.8886624035845446E-2</v>
      </c>
      <c r="BT235" s="2">
        <v>3.8886624035845446E-2</v>
      </c>
      <c r="BU235" s="2">
        <v>3.8886624035845446E-2</v>
      </c>
      <c r="BV235" s="2">
        <v>3.8886624035845446E-2</v>
      </c>
      <c r="BW235" s="2">
        <v>3.8886624035845446E-2</v>
      </c>
      <c r="BX235" s="2">
        <v>3.8886624035845446E-2</v>
      </c>
      <c r="BY235" s="2">
        <v>3.8886624035845446E-2</v>
      </c>
      <c r="BZ235" s="2">
        <v>3.8886624035845446E-2</v>
      </c>
      <c r="CA235" s="2">
        <v>3.8886624035845446E-2</v>
      </c>
      <c r="CB235" s="2">
        <v>3.8886624035845446E-2</v>
      </c>
      <c r="CC235" s="2">
        <v>3.8886624035845446E-2</v>
      </c>
      <c r="CD235" s="2">
        <v>3.8886624035845446E-2</v>
      </c>
      <c r="CE235" s="2">
        <v>3.8886624035845446E-2</v>
      </c>
      <c r="CF235" s="2">
        <v>3.8886624035845446E-2</v>
      </c>
      <c r="CG235" s="2">
        <v>3.8886624035845446E-2</v>
      </c>
      <c r="CH235" s="2">
        <v>3.8886624035845446E-2</v>
      </c>
      <c r="CI235" s="2">
        <v>3.8886624035845446E-2</v>
      </c>
      <c r="CJ235" s="2">
        <v>3.8886624035845446E-2</v>
      </c>
      <c r="CK235" s="2">
        <v>3.8886624035845446E-2</v>
      </c>
      <c r="CL235" s="2">
        <v>3.8886624035845446E-2</v>
      </c>
      <c r="CM235" s="2">
        <v>3.8886624035845446E-2</v>
      </c>
      <c r="CN235" s="2">
        <v>3.8886624035845446E-2</v>
      </c>
      <c r="CO235" s="2">
        <v>3.8886624035845446E-2</v>
      </c>
      <c r="CP235" s="2">
        <v>3.8886624035845446E-2</v>
      </c>
      <c r="CQ235" s="2">
        <v>3.8886624035845446E-2</v>
      </c>
      <c r="CR235" s="2">
        <v>3.8886624035845446E-2</v>
      </c>
      <c r="CS235" s="2">
        <v>3.8886624035845446E-2</v>
      </c>
      <c r="CT235" s="2">
        <v>3.8886624035845446E-2</v>
      </c>
      <c r="CU235" s="2">
        <v>3.8886624035845446E-2</v>
      </c>
      <c r="CV235" s="2">
        <v>3.8886624035845446E-2</v>
      </c>
      <c r="CW235" s="2">
        <v>3.8886624035845446E-2</v>
      </c>
      <c r="CX235" s="2">
        <v>3.8886624035845446E-2</v>
      </c>
      <c r="CY235" s="2">
        <v>3.8886624035845446E-2</v>
      </c>
      <c r="CZ235" s="2">
        <v>3.8886624035845446E-2</v>
      </c>
      <c r="DA235" s="2">
        <v>3.8886624035845446E-2</v>
      </c>
      <c r="DB235" s="2">
        <v>3.8886624035845446E-2</v>
      </c>
      <c r="DC235" s="2">
        <v>3.8886624035845446E-2</v>
      </c>
      <c r="DD235" s="2">
        <v>3.8886624035845446E-2</v>
      </c>
      <c r="DE235" s="2">
        <v>3.8886624035845446E-2</v>
      </c>
      <c r="DF235" s="2">
        <v>3.8886624035845446E-2</v>
      </c>
      <c r="DG235" s="2">
        <v>3.8886624035845446E-2</v>
      </c>
      <c r="DH235" s="2">
        <v>3.8886624035845446E-2</v>
      </c>
    </row>
    <row r="236" spans="1:112" x14ac:dyDescent="0.2">
      <c r="A236" s="169" t="s">
        <v>110</v>
      </c>
      <c r="B236" s="3" t="s">
        <v>177</v>
      </c>
      <c r="C236" s="2">
        <v>63.465131</v>
      </c>
      <c r="D236" s="2">
        <v>-42.114773</v>
      </c>
      <c r="E236" s="174">
        <v>3521.5147000000002</v>
      </c>
      <c r="F236" s="2">
        <v>9.1051699999999993</v>
      </c>
      <c r="G236" s="144"/>
      <c r="H236" s="144">
        <f t="shared" si="3"/>
        <v>3.9367718569000003E-2</v>
      </c>
      <c r="I236" s="174" t="s">
        <v>334</v>
      </c>
      <c r="J236" s="174" t="s">
        <v>273</v>
      </c>
      <c r="K236" s="190">
        <v>1.5999699999999999</v>
      </c>
      <c r="L236" s="235">
        <v>0.19841300000000001</v>
      </c>
      <c r="M236" s="189">
        <v>3.6555130030692551E-2</v>
      </c>
      <c r="N236" s="17">
        <v>1.8406666666666665</v>
      </c>
      <c r="O236" s="7"/>
      <c r="P236" s="2">
        <v>1.8155275582199999</v>
      </c>
      <c r="Q236" s="2">
        <v>1.8155275582199999</v>
      </c>
      <c r="R236" s="2">
        <v>1.8155275582199999</v>
      </c>
      <c r="S236" s="2">
        <v>1.8155275582199999</v>
      </c>
      <c r="T236" s="2">
        <v>1.8155275582199999</v>
      </c>
      <c r="U236" s="2">
        <v>1.8155275582199999</v>
      </c>
      <c r="V236" s="2">
        <v>1.8155275582199999</v>
      </c>
      <c r="W236" s="2">
        <v>1.8155275582199999</v>
      </c>
      <c r="X236" s="2">
        <v>1.8155275582199999</v>
      </c>
      <c r="Y236" s="2">
        <v>1.8155275582199999</v>
      </c>
      <c r="Z236" s="2">
        <v>1.8155275582199999</v>
      </c>
      <c r="AA236" s="2">
        <v>1.8155275582199999</v>
      </c>
      <c r="AB236" s="2">
        <v>1.8155275582199999</v>
      </c>
      <c r="AC236" s="2">
        <v>1.8155275582199999</v>
      </c>
      <c r="AD236" s="2">
        <v>1.8155275582199999</v>
      </c>
      <c r="AE236" s="2">
        <v>1.8173467241099999</v>
      </c>
      <c r="AF236" s="2">
        <v>1.8173467241099999</v>
      </c>
      <c r="AG236" s="2">
        <v>1.8173467241099999</v>
      </c>
      <c r="AH236" s="2">
        <v>1.8173467241099999</v>
      </c>
      <c r="AI236" s="2">
        <v>1.8173467241099999</v>
      </c>
      <c r="AJ236" s="2">
        <v>1.8173467241099999</v>
      </c>
      <c r="AK236" s="2">
        <v>1.8173467241099999</v>
      </c>
      <c r="AL236" s="2">
        <v>1.8173467241099999</v>
      </c>
      <c r="AM236" s="2">
        <v>1.8191658899999998</v>
      </c>
      <c r="AN236" s="2">
        <v>1.8191658899999998</v>
      </c>
      <c r="AO236" s="2">
        <v>1.5999699999999999</v>
      </c>
      <c r="AP236" s="2">
        <v>1.7023680800000001</v>
      </c>
      <c r="AQ236" s="2">
        <v>1.68956832</v>
      </c>
      <c r="AR236" s="2">
        <v>1.67676856</v>
      </c>
      <c r="AS236" s="2">
        <v>1.62236958</v>
      </c>
      <c r="AT236" s="2">
        <v>1.5519213009299997</v>
      </c>
      <c r="AU236" s="2">
        <v>1.5599291507799997</v>
      </c>
      <c r="AV236" s="2">
        <v>1.6143825297599996</v>
      </c>
      <c r="AW236" s="2">
        <v>1.4782490823099999</v>
      </c>
      <c r="AX236" s="2">
        <v>1.4718428024299999</v>
      </c>
      <c r="AY236" s="2">
        <v>1.5150851916199997</v>
      </c>
      <c r="AZ236" s="2">
        <v>1.4494208228499998</v>
      </c>
      <c r="BA236" s="2">
        <v>1.4686396624899998</v>
      </c>
      <c r="BB236" s="2">
        <v>1.3226152004999998</v>
      </c>
      <c r="BC236" s="2">
        <v>1.3530754293599998</v>
      </c>
      <c r="BD236" s="2">
        <v>1.28317594</v>
      </c>
      <c r="BE236" s="2">
        <v>1.2023678551799999</v>
      </c>
      <c r="BF236" s="2">
        <v>1.2055613952999999</v>
      </c>
      <c r="BG236" s="2">
        <v>1.2426375001099998</v>
      </c>
      <c r="BH236" s="2">
        <v>1.3975609952399999</v>
      </c>
      <c r="BI236" s="2">
        <v>1.4484416412099999</v>
      </c>
      <c r="BJ236" s="2">
        <v>1.4708460211200001</v>
      </c>
      <c r="BN236" s="2">
        <v>1.8206118592155192</v>
      </c>
      <c r="BO236" s="2">
        <v>1.8206118592155192</v>
      </c>
      <c r="BP236" s="2">
        <v>1.8206118592155192</v>
      </c>
      <c r="BQ236" s="2">
        <v>1.8206118592155192</v>
      </c>
      <c r="BR236" s="2">
        <v>1.8206118592155192</v>
      </c>
      <c r="BS236" s="2">
        <v>1.8206118592155192</v>
      </c>
      <c r="BT236" s="2">
        <v>1.8206118592155192</v>
      </c>
      <c r="BU236" s="2">
        <v>1.8206118592155192</v>
      </c>
      <c r="BV236" s="2">
        <v>1.8206118592155192</v>
      </c>
      <c r="BW236" s="2">
        <v>1.8206118592155192</v>
      </c>
      <c r="BX236" s="2">
        <v>1.7902750843401416</v>
      </c>
      <c r="BY236" s="2">
        <v>1.6401890521550346</v>
      </c>
      <c r="BZ236" s="2">
        <v>1.4980885672634086</v>
      </c>
      <c r="CA236" s="2">
        <v>1.3607808479008396</v>
      </c>
      <c r="CB236" s="2">
        <v>1.2314597506391178</v>
      </c>
      <c r="CC236" s="2">
        <v>1.1096399679788365</v>
      </c>
      <c r="CD236" s="2">
        <v>0.99138722324231365</v>
      </c>
      <c r="CE236" s="2">
        <v>0.87953536456869674</v>
      </c>
      <c r="CF236" s="2">
        <v>0.77408772241524093</v>
      </c>
      <c r="CG236" s="2">
        <v>0.67345275916484248</v>
      </c>
      <c r="CH236" s="2">
        <v>0.57923935817524386</v>
      </c>
      <c r="CI236" s="2">
        <v>0.48987578076061955</v>
      </c>
      <c r="CJ236" s="2">
        <v>0.40861347158173611</v>
      </c>
      <c r="CK236" s="2">
        <v>0.34071320254405063</v>
      </c>
      <c r="CL236" s="2">
        <v>0.3092124757120811</v>
      </c>
      <c r="CM236" s="2">
        <v>0.25064201006648523</v>
      </c>
      <c r="CN236" s="2">
        <v>0.26355329931188926</v>
      </c>
      <c r="CO236" s="2">
        <v>0.27580408108142551</v>
      </c>
      <c r="CP236" s="2">
        <v>0.26338419880917013</v>
      </c>
      <c r="CQ236" s="2">
        <v>0.2642611943565002</v>
      </c>
      <c r="CR236" s="2">
        <v>0.26799544261071012</v>
      </c>
      <c r="CS236" s="2">
        <v>0.29266801427697814</v>
      </c>
      <c r="CT236" s="2">
        <v>0.32642802943124438</v>
      </c>
      <c r="CU236" s="2">
        <v>0.29836410002869673</v>
      </c>
      <c r="CV236" s="2">
        <v>0.31029380409146534</v>
      </c>
      <c r="CW236" s="2">
        <v>0.35232210733893565</v>
      </c>
      <c r="CX236" s="2">
        <v>0.33779269291339736</v>
      </c>
      <c r="CY236" s="2">
        <v>0.33539228008237271</v>
      </c>
      <c r="CZ236" s="2">
        <v>0.27753014329543563</v>
      </c>
      <c r="DA236" s="2">
        <v>0.2845030743407358</v>
      </c>
      <c r="DB236" s="2">
        <v>0.27717804632619253</v>
      </c>
      <c r="DC236" s="2">
        <v>0.27167610005552728</v>
      </c>
      <c r="DD236" s="2">
        <v>0.27207256380675821</v>
      </c>
      <c r="DE236" s="2">
        <v>0.27655450212537636</v>
      </c>
      <c r="DF236" s="2">
        <v>0.29409653451976026</v>
      </c>
      <c r="DG236" s="2">
        <v>0.29953228024823475</v>
      </c>
      <c r="DH236" s="2">
        <v>0.30624103635666555</v>
      </c>
    </row>
    <row r="237" spans="1:112" x14ac:dyDescent="0.2">
      <c r="A237" s="169" t="s">
        <v>164</v>
      </c>
      <c r="B237" s="3" t="s">
        <v>177</v>
      </c>
      <c r="C237" s="2">
        <v>63.281241000000001</v>
      </c>
      <c r="D237" s="2">
        <v>-42.859273999999999</v>
      </c>
      <c r="E237" s="174">
        <v>2773.3806</v>
      </c>
      <c r="F237" s="2">
        <v>5.8946100000000001</v>
      </c>
      <c r="G237" s="144"/>
      <c r="H237" s="144">
        <f t="shared" si="3"/>
        <v>6.0411740944000002E-2</v>
      </c>
      <c r="I237" s="174" t="s">
        <v>334</v>
      </c>
      <c r="J237" s="174" t="s">
        <v>273</v>
      </c>
      <c r="K237" s="190">
        <v>1.89436</v>
      </c>
      <c r="L237" s="235">
        <v>0.24578800000000001</v>
      </c>
      <c r="M237" s="189">
        <v>2.6847635387196332E-2</v>
      </c>
      <c r="N237" s="17">
        <v>2.2046666666666668</v>
      </c>
      <c r="O237" s="7"/>
      <c r="P237" s="2">
        <v>1.8317817117599999</v>
      </c>
      <c r="Q237" s="2">
        <v>1.8317817117599999</v>
      </c>
      <c r="R237" s="2">
        <v>1.8355742204799999</v>
      </c>
      <c r="S237" s="2">
        <v>1.8374704748399999</v>
      </c>
      <c r="T237" s="2">
        <v>1.8412629835599998</v>
      </c>
      <c r="U237" s="2">
        <v>1.8450554922799998</v>
      </c>
      <c r="V237" s="2">
        <v>1.8488480009999999</v>
      </c>
      <c r="W237" s="2">
        <v>1.8526405097199998</v>
      </c>
      <c r="X237" s="2">
        <v>1.8545367640799999</v>
      </c>
      <c r="Y237" s="2">
        <v>1.8583292727999998</v>
      </c>
      <c r="Z237" s="2">
        <v>1.86212178152</v>
      </c>
      <c r="AA237" s="2">
        <v>1.8659142902399999</v>
      </c>
      <c r="AB237" s="2">
        <v>1.8697067989599998</v>
      </c>
      <c r="AC237" s="2">
        <v>1.8716030533199999</v>
      </c>
      <c r="AD237" s="2">
        <v>1.8753955620399998</v>
      </c>
      <c r="AE237" s="2">
        <v>1.8791880707599999</v>
      </c>
      <c r="AF237" s="2">
        <v>1.8829805794799999</v>
      </c>
      <c r="AG237" s="2">
        <v>1.8848882</v>
      </c>
      <c r="AH237" s="2">
        <v>1.8867825600000001</v>
      </c>
      <c r="AI237" s="2">
        <v>1.8905712800000001</v>
      </c>
      <c r="AJ237" s="2">
        <v>1.89436</v>
      </c>
      <c r="AK237" s="2">
        <v>1.90193744</v>
      </c>
      <c r="AL237" s="2">
        <v>1.7447055600000001</v>
      </c>
      <c r="AM237" s="2">
        <v>1.9625569600000001</v>
      </c>
      <c r="AN237" s="2">
        <v>2.18230272</v>
      </c>
      <c r="AO237" s="2">
        <v>2.0288595599999999</v>
      </c>
      <c r="AP237" s="2">
        <v>2.0438628911999999</v>
      </c>
      <c r="AQ237" s="2">
        <v>2.15930329524</v>
      </c>
      <c r="AR237" s="2">
        <v>2.2766361649200002</v>
      </c>
      <c r="AS237" s="2">
        <v>1.9795190594400001</v>
      </c>
      <c r="AT237" s="2">
        <v>2.0135834409600002</v>
      </c>
      <c r="AU237" s="2">
        <v>1.8356916708</v>
      </c>
      <c r="AV237" s="2">
        <v>2.0968519291200001</v>
      </c>
      <c r="AW237" s="2">
        <v>1.9776265937999997</v>
      </c>
      <c r="AX237" s="2">
        <v>1.9284224871599998</v>
      </c>
      <c r="AY237" s="2">
        <v>1.89813356512</v>
      </c>
      <c r="AZ237" s="2">
        <v>1.80360500112</v>
      </c>
      <c r="BA237" s="2">
        <v>1.78848043088</v>
      </c>
      <c r="BB237" s="2">
        <v>1.7846992883199999</v>
      </c>
      <c r="BC237" s="2">
        <v>1.6485781561600001</v>
      </c>
      <c r="BD237" s="2">
        <v>1.73349852624</v>
      </c>
      <c r="BE237" s="2">
        <v>1.7391759231600001</v>
      </c>
      <c r="BF237" s="2">
        <v>1.74645026556</v>
      </c>
      <c r="BG237" s="2">
        <v>1.757539849</v>
      </c>
      <c r="BH237" s="2">
        <v>1.7535863196800001</v>
      </c>
      <c r="BI237" s="2">
        <v>1.6717158692</v>
      </c>
      <c r="BJ237" s="2">
        <v>1.7370902328000002</v>
      </c>
      <c r="BN237" s="2">
        <v>0.44568208987871982</v>
      </c>
      <c r="BO237" s="2">
        <v>0.42300919040781848</v>
      </c>
      <c r="BP237" s="2">
        <v>0.42916811281226486</v>
      </c>
      <c r="BQ237" s="2">
        <v>0.44642049830173069</v>
      </c>
      <c r="BR237" s="2">
        <v>0.47527515613138227</v>
      </c>
      <c r="BS237" s="2">
        <v>0.50982412875373995</v>
      </c>
      <c r="BT237" s="2">
        <v>0.55006959986466586</v>
      </c>
      <c r="BU237" s="2">
        <v>0.59411801058810365</v>
      </c>
      <c r="BV237" s="2">
        <v>0.64361662331565794</v>
      </c>
      <c r="BW237" s="2">
        <v>0.69337122236792381</v>
      </c>
      <c r="BX237" s="2">
        <v>0.7488187015894765</v>
      </c>
      <c r="BY237" s="2">
        <v>0.74930935128832965</v>
      </c>
      <c r="BZ237" s="2">
        <v>0.69484359534742524</v>
      </c>
      <c r="CA237" s="2">
        <v>0.64582589632669241</v>
      </c>
      <c r="CB237" s="2">
        <v>0.59706493324327381</v>
      </c>
      <c r="CC237" s="2">
        <v>0.55400069855745138</v>
      </c>
      <c r="CD237" s="2">
        <v>0.51474078737139461</v>
      </c>
      <c r="CE237" s="2">
        <v>0.48069945650008311</v>
      </c>
      <c r="CF237" s="2">
        <v>0.45261556839714467</v>
      </c>
      <c r="CG237" s="2">
        <v>0.43612206141859911</v>
      </c>
      <c r="CH237" s="2">
        <v>0.32223624855935717</v>
      </c>
      <c r="CI237" s="2">
        <v>0.36046643781576371</v>
      </c>
      <c r="CJ237" s="2">
        <v>0.32684909447394478</v>
      </c>
      <c r="CK237" s="2">
        <v>0.36650524526313283</v>
      </c>
      <c r="CL237" s="2">
        <v>0.44203981837036421</v>
      </c>
      <c r="CM237" s="2">
        <v>0.32707863927860509</v>
      </c>
      <c r="CN237" s="2">
        <v>0.33811224821164121</v>
      </c>
      <c r="CO237" s="2">
        <v>0.36612822409989532</v>
      </c>
      <c r="CP237" s="2">
        <v>0.44666802001354566</v>
      </c>
      <c r="CQ237" s="2">
        <v>0.40797155220131753</v>
      </c>
      <c r="CR237" s="2">
        <v>0.35443881776242481</v>
      </c>
      <c r="CS237" s="2">
        <v>0.37797718003703995</v>
      </c>
      <c r="CT237" s="2">
        <v>0.42324723568257389</v>
      </c>
      <c r="CU237" s="2">
        <v>0.4058463850584359</v>
      </c>
      <c r="CV237" s="2">
        <v>0.39380556772235842</v>
      </c>
      <c r="CW237" s="2">
        <v>0.34482822724771867</v>
      </c>
      <c r="CX237" s="2">
        <v>0.33434461753279709</v>
      </c>
      <c r="CY237" s="2">
        <v>0.32491528792142199</v>
      </c>
      <c r="CZ237" s="2">
        <v>0.32814672496189673</v>
      </c>
      <c r="DA237" s="2">
        <v>0.3085090991934426</v>
      </c>
      <c r="DB237" s="2">
        <v>0.32902974093033122</v>
      </c>
      <c r="DC237" s="2">
        <v>0.34100671718033637</v>
      </c>
      <c r="DD237" s="2">
        <v>0.34217927791054753</v>
      </c>
      <c r="DE237" s="2">
        <v>0.33820560905992714</v>
      </c>
      <c r="DF237" s="2">
        <v>0.3359146993407694</v>
      </c>
      <c r="DG237" s="2">
        <v>0.3159697199253273</v>
      </c>
      <c r="DH237" s="2">
        <v>0.32634730390296129</v>
      </c>
    </row>
    <row r="238" spans="1:112" x14ac:dyDescent="0.2">
      <c r="A238" s="169" t="s">
        <v>76</v>
      </c>
      <c r="B238" s="3" t="s">
        <v>177</v>
      </c>
      <c r="C238" s="2">
        <v>63.003897000000002</v>
      </c>
      <c r="D238" s="2">
        <v>-42.267434000000002</v>
      </c>
      <c r="E238" s="174">
        <v>679.01610000000005</v>
      </c>
      <c r="F238" s="2">
        <v>9.865570000000001E-4</v>
      </c>
      <c r="G238" s="144"/>
      <c r="H238" s="144">
        <f t="shared" si="3"/>
        <v>2.2607244529843471E-6</v>
      </c>
      <c r="I238" s="174" t="s">
        <v>334</v>
      </c>
      <c r="J238" s="174" t="s">
        <v>272</v>
      </c>
      <c r="K238" s="190">
        <v>0</v>
      </c>
      <c r="L238" s="235">
        <f>M238+0.14*N238</f>
        <v>1.5035705680094789E-3</v>
      </c>
      <c r="M238" s="189">
        <v>1.1583570568009479E-2</v>
      </c>
      <c r="N238" s="17">
        <v>-7.1999999999999995E-2</v>
      </c>
      <c r="O238" s="7"/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</row>
    <row r="239" spans="1:112" x14ac:dyDescent="0.2">
      <c r="A239" s="169" t="s">
        <v>109</v>
      </c>
      <c r="B239" s="3" t="s">
        <v>177</v>
      </c>
      <c r="C239" s="2">
        <v>62.988576999999999</v>
      </c>
      <c r="D239" s="2">
        <v>-43.111274999999999</v>
      </c>
      <c r="E239" s="174">
        <v>3467.3328000000001</v>
      </c>
      <c r="F239" s="2">
        <v>9.4429800000000004</v>
      </c>
      <c r="G239" s="144"/>
      <c r="H239" s="144">
        <f t="shared" si="3"/>
        <v>9.4042721008790894E-2</v>
      </c>
      <c r="I239" s="174" t="s">
        <v>334</v>
      </c>
      <c r="J239" s="174" t="s">
        <v>272</v>
      </c>
      <c r="K239" s="190">
        <v>1.9383999999999999</v>
      </c>
      <c r="L239" s="235">
        <f>M239+0.14*N239</f>
        <v>0.30666385670435781</v>
      </c>
      <c r="M239" s="189">
        <v>3.5343856704357669E-2</v>
      </c>
      <c r="N239" s="17">
        <v>1.9380000000000008</v>
      </c>
      <c r="O239" s="7"/>
      <c r="P239" s="2">
        <v>1.9383999999999999</v>
      </c>
      <c r="Q239" s="2">
        <v>1.9383999999999999</v>
      </c>
      <c r="R239" s="2">
        <v>1.9383999999999999</v>
      </c>
      <c r="S239" s="2">
        <v>1.9383999999999999</v>
      </c>
      <c r="T239" s="2">
        <v>1.9383999999999999</v>
      </c>
      <c r="U239" s="2">
        <v>1.9383999999999999</v>
      </c>
      <c r="V239" s="2">
        <v>1.9383999999999999</v>
      </c>
      <c r="W239" s="2">
        <v>1.9383999999999999</v>
      </c>
      <c r="X239" s="2">
        <v>1.9383999999999999</v>
      </c>
      <c r="Y239" s="2">
        <v>1.9383999999999999</v>
      </c>
      <c r="Z239" s="2">
        <v>1.9383999999999999</v>
      </c>
      <c r="AA239" s="2">
        <v>1.9383999999999999</v>
      </c>
      <c r="AB239" s="2">
        <v>1.9383999999999999</v>
      </c>
      <c r="AC239" s="2">
        <v>1.9383999999999999</v>
      </c>
      <c r="AD239" s="2">
        <v>1.9383999999999999</v>
      </c>
      <c r="AE239" s="2">
        <v>1.9383999999999999</v>
      </c>
      <c r="AF239" s="2">
        <v>1.9383999999999999</v>
      </c>
      <c r="AG239" s="2">
        <v>1.9383999999999999</v>
      </c>
      <c r="AH239" s="2">
        <v>1.9383999999999999</v>
      </c>
      <c r="AI239" s="2">
        <v>1.9383999999999999</v>
      </c>
      <c r="AJ239" s="2">
        <v>1.9383999999999999</v>
      </c>
      <c r="AK239" s="2">
        <v>1.7542519999999999</v>
      </c>
      <c r="AL239" s="2">
        <v>1.5720424</v>
      </c>
      <c r="AM239" s="2">
        <v>1.6844695999999999</v>
      </c>
      <c r="AN239" s="2">
        <v>1.7968968000000001</v>
      </c>
      <c r="AO239" s="2">
        <v>1.7988352000000001</v>
      </c>
      <c r="AP239" s="2">
        <v>1.8724943999999999</v>
      </c>
      <c r="AQ239" s="2">
        <v>1.9500303999999999</v>
      </c>
      <c r="AR239" s="2">
        <v>2.0275664</v>
      </c>
      <c r="AS239" s="2">
        <v>1.6767159999999999</v>
      </c>
      <c r="AT239" s="2">
        <v>1.7697592</v>
      </c>
      <c r="AU239" s="2">
        <v>1.5255208</v>
      </c>
      <c r="AV239" s="2">
        <v>2.1593776</v>
      </c>
      <c r="AW239" s="2">
        <v>2.0799032</v>
      </c>
      <c r="AX239" s="2">
        <v>1.9093239999999998</v>
      </c>
      <c r="AY239" s="2">
        <v>1.977168</v>
      </c>
      <c r="AZ239" s="2">
        <v>1.5797959999999998</v>
      </c>
      <c r="BA239" s="2">
        <v>1.7852664</v>
      </c>
      <c r="BB239" s="2">
        <v>1.7426215999999999</v>
      </c>
      <c r="BC239" s="2">
        <v>1.5332744</v>
      </c>
      <c r="BD239" s="2">
        <v>1.7212992</v>
      </c>
      <c r="BE239" s="2">
        <v>1.0932575999999998</v>
      </c>
      <c r="BF239" s="2">
        <v>1.4499232</v>
      </c>
      <c r="BG239" s="2">
        <v>1.4479848</v>
      </c>
      <c r="BH239" s="2">
        <v>1.5371512000000001</v>
      </c>
      <c r="BI239" s="2">
        <v>1.2967896000000001</v>
      </c>
      <c r="BJ239" s="2">
        <v>1.7484367999999999</v>
      </c>
      <c r="BN239" s="2">
        <v>2.2845158524350508</v>
      </c>
      <c r="BO239" s="2">
        <v>2.2845158524350508</v>
      </c>
      <c r="BP239" s="2">
        <v>2.2845158524350508</v>
      </c>
      <c r="BQ239" s="2">
        <v>2.2845158524350508</v>
      </c>
      <c r="BR239" s="2">
        <v>2.2845158524350508</v>
      </c>
      <c r="BS239" s="2">
        <v>2.2845158524350508</v>
      </c>
      <c r="BT239" s="2">
        <v>2.2500176323434609</v>
      </c>
      <c r="BU239" s="2">
        <v>2.0701140659089949</v>
      </c>
      <c r="BV239" s="2">
        <v>1.9002682891574216</v>
      </c>
      <c r="BW239" s="2">
        <v>1.7386600151612646</v>
      </c>
      <c r="BX239" s="2">
        <v>1.585417089438808</v>
      </c>
      <c r="BY239" s="2">
        <v>1.4388415866721831</v>
      </c>
      <c r="BZ239" s="2">
        <v>1.3029363191089811</v>
      </c>
      <c r="CA239" s="2">
        <v>1.1761557046389868</v>
      </c>
      <c r="CB239" s="2">
        <v>1.0572094536666197</v>
      </c>
      <c r="CC239" s="2">
        <v>0.9470036802989994</v>
      </c>
      <c r="CD239" s="2">
        <v>0.85021914607555238</v>
      </c>
      <c r="CE239" s="2">
        <v>0.76535118280305359</v>
      </c>
      <c r="CF239" s="2">
        <v>0.70044478318088399</v>
      </c>
      <c r="CG239" s="2">
        <v>0.65767714184703419</v>
      </c>
      <c r="CH239" s="2">
        <v>0.64287688897485018</v>
      </c>
      <c r="CI239" s="2">
        <v>0.59146804152343013</v>
      </c>
      <c r="CJ239" s="2">
        <v>0.53325880195309272</v>
      </c>
      <c r="CK239" s="2">
        <v>0.57152522477917145</v>
      </c>
      <c r="CL239" s="2">
        <v>0.59665545074643545</v>
      </c>
      <c r="CM239" s="2">
        <v>0.59489477488796061</v>
      </c>
      <c r="CN239" s="2">
        <v>0.62123923855822771</v>
      </c>
      <c r="CO239" s="2">
        <v>0.64882076452313164</v>
      </c>
      <c r="CP239" s="2">
        <v>0.67398270352400191</v>
      </c>
      <c r="CQ239" s="2">
        <v>0.55937820045556785</v>
      </c>
      <c r="CR239" s="2">
        <v>0.59259174968456252</v>
      </c>
      <c r="CS239" s="2">
        <v>0.5094329738643788</v>
      </c>
      <c r="CT239" s="2">
        <v>0.72394476141112674</v>
      </c>
      <c r="CU239" s="2">
        <v>0.69313189119913754</v>
      </c>
      <c r="CV239" s="2">
        <v>0.6381582601798198</v>
      </c>
      <c r="CW239" s="2">
        <v>0.65468378718203057</v>
      </c>
      <c r="CX239" s="2">
        <v>0.5219265793649015</v>
      </c>
      <c r="CY239" s="2">
        <v>0.59642142094234729</v>
      </c>
      <c r="CZ239" s="2">
        <v>0.58100111765794737</v>
      </c>
      <c r="DA239" s="2">
        <v>0.50696185925136694</v>
      </c>
      <c r="DB239" s="2">
        <v>0.56597725860833914</v>
      </c>
      <c r="DC239" s="2">
        <v>0.37752638251019155</v>
      </c>
      <c r="DD239" s="2">
        <v>0.48750250134637119</v>
      </c>
      <c r="DE239" s="2">
        <v>0.48098677707733067</v>
      </c>
      <c r="DF239" s="2">
        <v>0.50448639738884615</v>
      </c>
      <c r="DG239" s="2">
        <v>0.43396981670775259</v>
      </c>
      <c r="DH239" s="2">
        <v>0.57875257383185996</v>
      </c>
    </row>
    <row r="240" spans="1:112" x14ac:dyDescent="0.2">
      <c r="A240" s="169" t="s">
        <v>62</v>
      </c>
      <c r="B240" s="3" t="s">
        <v>177</v>
      </c>
      <c r="C240" s="2">
        <v>62.866512</v>
      </c>
      <c r="D240" s="2">
        <v>-43.572710000000001</v>
      </c>
      <c r="E240" s="174">
        <v>4348.3008</v>
      </c>
      <c r="F240" s="2">
        <v>11.2</v>
      </c>
      <c r="G240" s="144"/>
      <c r="H240" s="144">
        <f t="shared" si="3"/>
        <v>0.11208836161599998</v>
      </c>
      <c r="I240" s="174" t="s">
        <v>334</v>
      </c>
      <c r="J240" s="174" t="s">
        <v>273</v>
      </c>
      <c r="K240" s="190">
        <v>4.03329</v>
      </c>
      <c r="L240" s="235">
        <v>0.33479599999999998</v>
      </c>
      <c r="M240" s="189">
        <v>5.1808732971291363E-2</v>
      </c>
      <c r="N240" s="17">
        <v>4.3213333333333335</v>
      </c>
      <c r="O240" s="7"/>
      <c r="P240" s="2">
        <v>4.3277201700000001</v>
      </c>
      <c r="Q240" s="2">
        <v>4.3277201700000001</v>
      </c>
      <c r="R240" s="2">
        <v>4.3277201700000001</v>
      </c>
      <c r="S240" s="2">
        <v>4.3277201700000001</v>
      </c>
      <c r="T240" s="2">
        <v>4.3277201700000001</v>
      </c>
      <c r="U240" s="2">
        <v>4.3277201700000001</v>
      </c>
      <c r="V240" s="2">
        <v>4.3277201700000001</v>
      </c>
      <c r="W240" s="2">
        <v>4.3277201700000001</v>
      </c>
      <c r="X240" s="2">
        <v>4.3277201700000001</v>
      </c>
      <c r="Y240" s="2">
        <v>4.3277201700000001</v>
      </c>
      <c r="Z240" s="2">
        <v>4.3277201700000001</v>
      </c>
      <c r="AA240" s="2">
        <v>4.3277201700000001</v>
      </c>
      <c r="AB240" s="2">
        <v>4.2994871400000001</v>
      </c>
      <c r="AC240" s="2">
        <v>4.2712541100000001</v>
      </c>
      <c r="AD240" s="2">
        <v>4.2389877899999995</v>
      </c>
      <c r="AE240" s="2">
        <v>4.2107547600000004</v>
      </c>
      <c r="AF240" s="2">
        <v>4.1825217299999995</v>
      </c>
      <c r="AG240" s="2">
        <v>4.1502554099999998</v>
      </c>
      <c r="AH240" s="2">
        <v>4.1220223799999998</v>
      </c>
      <c r="AI240" s="2">
        <v>4.0937893499999998</v>
      </c>
      <c r="AJ240" s="2">
        <v>4.06152303</v>
      </c>
      <c r="AK240" s="2">
        <v>4.0211901299999999</v>
      </c>
      <c r="AL240" s="2">
        <v>3.98102662818</v>
      </c>
      <c r="AM240" s="2">
        <v>3.8099062333499996</v>
      </c>
      <c r="AN240" s="2">
        <v>3.6447712408799999</v>
      </c>
      <c r="AO240" s="2">
        <v>4.9815648784799995</v>
      </c>
      <c r="AP240" s="2">
        <v>5.29785548028</v>
      </c>
      <c r="AQ240" s="2">
        <v>4.9393121324399996</v>
      </c>
      <c r="AR240" s="2">
        <v>4.5816278753699997</v>
      </c>
      <c r="AS240" s="2">
        <v>4.0458173987400006</v>
      </c>
      <c r="AT240" s="2">
        <v>4.6787293321200005</v>
      </c>
      <c r="AU240" s="2">
        <v>5.3166586782600005</v>
      </c>
      <c r="AV240" s="2">
        <v>5.94166939653</v>
      </c>
      <c r="AW240" s="2">
        <v>5.900090209920001</v>
      </c>
      <c r="AX240" s="2">
        <v>5.7343502239499999</v>
      </c>
      <c r="AY240" s="2">
        <v>4.9817947760100001</v>
      </c>
      <c r="AZ240" s="2">
        <v>4.9177904970000004</v>
      </c>
      <c r="BA240" s="2">
        <v>5.1355316909399997</v>
      </c>
      <c r="BB240" s="2">
        <v>5.19134839125</v>
      </c>
      <c r="BC240" s="2">
        <v>4.8452396764799994</v>
      </c>
      <c r="BD240" s="2">
        <v>4.9763256347700002</v>
      </c>
      <c r="BE240" s="2">
        <v>4.86816086355</v>
      </c>
      <c r="BF240" s="2">
        <v>4.8862179028799995</v>
      </c>
      <c r="BG240" s="2">
        <v>4.8559399948499999</v>
      </c>
      <c r="BH240" s="2">
        <v>4.8523866663600002</v>
      </c>
      <c r="BI240" s="2">
        <v>4.7664735560699993</v>
      </c>
      <c r="BJ240" s="2">
        <v>4.7956140763199997</v>
      </c>
      <c r="BN240" s="2">
        <v>4.686120277581451</v>
      </c>
      <c r="BO240" s="2">
        <v>4.686120277581451</v>
      </c>
      <c r="BP240" s="2">
        <v>4.686120277581451</v>
      </c>
      <c r="BQ240" s="2">
        <v>4.686120277581451</v>
      </c>
      <c r="BR240" s="2">
        <v>4.686120277581451</v>
      </c>
      <c r="BS240" s="2">
        <v>4.686120277581451</v>
      </c>
      <c r="BT240" s="2">
        <v>4.6082222763607916</v>
      </c>
      <c r="BU240" s="2">
        <v>4.2014222368297816</v>
      </c>
      <c r="BV240" s="2">
        <v>3.8162617238630574</v>
      </c>
      <c r="BW240" s="2">
        <v>3.4484133276637889</v>
      </c>
      <c r="BX240" s="2">
        <v>3.0978773979474732</v>
      </c>
      <c r="BY240" s="2">
        <v>2.7646544247869085</v>
      </c>
      <c r="BZ240" s="2">
        <v>2.4327714997770755</v>
      </c>
      <c r="CA240" s="2">
        <v>2.1178287613492586</v>
      </c>
      <c r="CB240" s="2">
        <v>1.8220834821702492</v>
      </c>
      <c r="CC240" s="2">
        <v>1.5489168898342858</v>
      </c>
      <c r="CD240" s="2">
        <v>1.2959963797781198</v>
      </c>
      <c r="CE240" s="2">
        <v>1.0578150327859852</v>
      </c>
      <c r="CF240" s="2">
        <v>0.85289014929368334</v>
      </c>
      <c r="CG240" s="2">
        <v>0.69168782243347304</v>
      </c>
      <c r="CH240" s="2">
        <v>0.6214100103484187</v>
      </c>
      <c r="CI240" s="2">
        <v>0.6321848955631626</v>
      </c>
      <c r="CJ240" s="2">
        <v>0.67872372889496058</v>
      </c>
      <c r="CK240" s="2">
        <v>0.67757235220881107</v>
      </c>
      <c r="CL240" s="2">
        <v>0.62978746315886103</v>
      </c>
      <c r="CM240" s="2">
        <v>0.53306443291954519</v>
      </c>
      <c r="CN240" s="2">
        <v>0.60437783999204775</v>
      </c>
      <c r="CO240" s="2">
        <v>0.59988684154090777</v>
      </c>
      <c r="CP240" s="2">
        <v>0.49326576386552068</v>
      </c>
      <c r="CQ240" s="2">
        <v>0.46977038155198414</v>
      </c>
      <c r="CR240" s="2">
        <v>0.57015971983827618</v>
      </c>
      <c r="CS240" s="2">
        <v>0.64439478065261224</v>
      </c>
      <c r="CT240" s="2">
        <v>0.77207303310515618</v>
      </c>
      <c r="CU240" s="2">
        <v>0.64677226148743994</v>
      </c>
      <c r="CV240" s="2">
        <v>0.63887892700060933</v>
      </c>
      <c r="CW240" s="2">
        <v>0.6100631895593227</v>
      </c>
      <c r="CX240" s="2">
        <v>0.58904786411185994</v>
      </c>
      <c r="CY240" s="2">
        <v>0.60243041048703772</v>
      </c>
      <c r="CZ240" s="2">
        <v>0.5504654073179408</v>
      </c>
      <c r="DA240" s="2">
        <v>0.51704620167757431</v>
      </c>
      <c r="DB240" s="2">
        <v>0.52729936332479532</v>
      </c>
      <c r="DC240" s="2">
        <v>0.51393134618975433</v>
      </c>
      <c r="DD240" s="2">
        <v>0.52455333974694462</v>
      </c>
      <c r="DE240" s="2">
        <v>0.49843433185768332</v>
      </c>
      <c r="DF240" s="2">
        <v>0.53566508933866175</v>
      </c>
      <c r="DG240" s="2">
        <v>0.49262968294784881</v>
      </c>
      <c r="DH240" s="2">
        <v>0.49865828594998041</v>
      </c>
    </row>
    <row r="241" spans="1:112" x14ac:dyDescent="0.2">
      <c r="A241" s="169" t="s">
        <v>61</v>
      </c>
      <c r="B241" s="3" t="s">
        <v>177</v>
      </c>
      <c r="C241" s="2">
        <v>62.811115000000001</v>
      </c>
      <c r="D241" s="2">
        <v>-42.879502000000002</v>
      </c>
      <c r="E241" s="174">
        <v>98.808620000000005</v>
      </c>
      <c r="F241" s="2">
        <v>1.6054200000000001E-4</v>
      </c>
      <c r="G241" s="144"/>
      <c r="H241" s="144">
        <f t="shared" si="3"/>
        <v>1.4072402355186952E-6</v>
      </c>
      <c r="I241" s="174" t="s">
        <v>334</v>
      </c>
      <c r="J241" s="174" t="s">
        <v>272</v>
      </c>
      <c r="K241" s="190">
        <v>0</v>
      </c>
      <c r="L241" s="235">
        <f>M241+0.14*N241</f>
        <v>1.1862715690425592E-3</v>
      </c>
      <c r="M241" s="189">
        <v>1.4662715690425593E-3</v>
      </c>
      <c r="N241" s="17">
        <v>-2E-3</v>
      </c>
      <c r="O241" s="7"/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</row>
    <row r="242" spans="1:112" x14ac:dyDescent="0.2">
      <c r="A242" s="169" t="s">
        <v>78</v>
      </c>
      <c r="B242" s="3" t="s">
        <v>177</v>
      </c>
      <c r="C242" s="2">
        <v>62.587111999999998</v>
      </c>
      <c r="D242" s="2">
        <v>-42.928333000000002</v>
      </c>
      <c r="E242" s="174">
        <v>191.61622</v>
      </c>
      <c r="F242" s="2">
        <v>3.4313699999999998E-4</v>
      </c>
      <c r="G242" s="144"/>
      <c r="H242" s="144">
        <f t="shared" si="3"/>
        <v>4.7064396612260478E-5</v>
      </c>
      <c r="I242" s="174" t="s">
        <v>334</v>
      </c>
      <c r="J242" s="174" t="s">
        <v>272</v>
      </c>
      <c r="K242" s="190">
        <v>0</v>
      </c>
      <c r="L242" s="235">
        <f>M242+0.14*N242</f>
        <v>-6.8603495983995217E-3</v>
      </c>
      <c r="M242" s="189">
        <v>5.0396504016004791E-3</v>
      </c>
      <c r="N242" s="17">
        <v>-8.4999999999999992E-2</v>
      </c>
      <c r="O242" s="7"/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</row>
    <row r="243" spans="1:112" x14ac:dyDescent="0.2">
      <c r="A243" s="169" t="s">
        <v>256</v>
      </c>
      <c r="B243" s="3" t="s">
        <v>177</v>
      </c>
      <c r="C243" s="2">
        <v>62.515191999999999</v>
      </c>
      <c r="D243" s="2">
        <v>-43.469785000000002</v>
      </c>
      <c r="E243" s="174">
        <v>1917.527</v>
      </c>
      <c r="F243" s="2">
        <v>5.5299800000000001</v>
      </c>
      <c r="G243" s="144"/>
      <c r="H243" s="144">
        <f t="shared" si="3"/>
        <v>2.3980690448999999E-2</v>
      </c>
      <c r="I243" s="174" t="s">
        <v>334</v>
      </c>
      <c r="J243" s="174" t="s">
        <v>273</v>
      </c>
      <c r="K243" s="190">
        <v>1.7464200000000001</v>
      </c>
      <c r="L243" s="235">
        <v>0.15485699999999999</v>
      </c>
      <c r="M243" s="189">
        <v>2.2630356786857021E-2</v>
      </c>
      <c r="N243" s="17">
        <v>1.7763333333333331</v>
      </c>
      <c r="O243" s="7"/>
      <c r="P243" s="2">
        <v>1.9001049600000002</v>
      </c>
      <c r="Q243" s="2">
        <v>1.9001049600000002</v>
      </c>
      <c r="R243" s="2">
        <v>1.9001049600000002</v>
      </c>
      <c r="S243" s="2">
        <v>1.9001049600000002</v>
      </c>
      <c r="T243" s="2">
        <v>1.9001049600000002</v>
      </c>
      <c r="U243" s="2">
        <v>1.9001049600000002</v>
      </c>
      <c r="V243" s="2">
        <v>1.9001049600000002</v>
      </c>
      <c r="W243" s="2">
        <v>1.9001049600000002</v>
      </c>
      <c r="X243" s="2">
        <v>1.9001049600000002</v>
      </c>
      <c r="Y243" s="2">
        <v>1.9001049600000002</v>
      </c>
      <c r="Z243" s="2">
        <v>1.9001049600000002</v>
      </c>
      <c r="AA243" s="2">
        <v>1.9001049600000002</v>
      </c>
      <c r="AB243" s="2">
        <v>1.8861336000000002</v>
      </c>
      <c r="AC243" s="2">
        <v>1.8704158200000001</v>
      </c>
      <c r="AD243" s="2">
        <v>1.8546980400000002</v>
      </c>
      <c r="AE243" s="2">
        <v>1.83898026</v>
      </c>
      <c r="AF243" s="2">
        <v>1.8232624800000001</v>
      </c>
      <c r="AG243" s="2">
        <v>1.8075447</v>
      </c>
      <c r="AH243" s="2">
        <v>1.79357334</v>
      </c>
      <c r="AI243" s="2">
        <v>1.7778555600000001</v>
      </c>
      <c r="AJ243" s="2">
        <v>1.76213778</v>
      </c>
      <c r="AK243" s="2">
        <v>1.7289558</v>
      </c>
      <c r="AL243" s="2">
        <v>1.6960881755999999</v>
      </c>
      <c r="AM243" s="2">
        <v>1.6635349068</v>
      </c>
      <c r="AN243" s="2">
        <v>1.63299526026</v>
      </c>
      <c r="AO243" s="2">
        <v>1.9094395748999999</v>
      </c>
      <c r="AP243" s="2">
        <v>1.8148307642399999</v>
      </c>
      <c r="AQ243" s="2">
        <v>1.8920155425599998</v>
      </c>
      <c r="AR243" s="2">
        <v>1.9674084939600001</v>
      </c>
      <c r="AS243" s="2">
        <v>2.1448447659600003</v>
      </c>
      <c r="AT243" s="2">
        <v>2.3586449952000001</v>
      </c>
      <c r="AU243" s="2">
        <v>2.5324487136000005</v>
      </c>
      <c r="AV243" s="2">
        <v>2.9758315696200004</v>
      </c>
      <c r="AW243" s="2">
        <v>3.1788057412800006</v>
      </c>
      <c r="AX243" s="2">
        <v>3.2302657529999999</v>
      </c>
      <c r="AY243" s="2">
        <v>2.9113310397600003</v>
      </c>
      <c r="AZ243" s="2">
        <v>2.7481752441</v>
      </c>
      <c r="BA243" s="2">
        <v>2.8083271881600003</v>
      </c>
      <c r="BB243" s="2">
        <v>2.7135873960000003</v>
      </c>
      <c r="BC243" s="2">
        <v>2.6877927725999999</v>
      </c>
      <c r="BD243" s="2">
        <v>2.6895426854400002</v>
      </c>
      <c r="BE243" s="2">
        <v>2.5107896127600005</v>
      </c>
      <c r="BF243" s="2">
        <v>2.8112821308</v>
      </c>
      <c r="BG243" s="2">
        <v>2.8754910085200005</v>
      </c>
      <c r="BH243" s="2">
        <v>2.8880477683200003</v>
      </c>
      <c r="BI243" s="2">
        <v>3.1807582388400006</v>
      </c>
      <c r="BJ243" s="2">
        <v>3.8903513883000005</v>
      </c>
      <c r="BN243" s="2">
        <v>2.0676732203478636</v>
      </c>
      <c r="BO243" s="2">
        <v>2.0676732203478636</v>
      </c>
      <c r="BP243" s="2">
        <v>2.0676732203478636</v>
      </c>
      <c r="BQ243" s="2">
        <v>2.0676732203478636</v>
      </c>
      <c r="BR243" s="2">
        <v>2.0676732203478636</v>
      </c>
      <c r="BS243" s="2">
        <v>2.0676732203478636</v>
      </c>
      <c r="BT243" s="2">
        <v>2.0315720607203378</v>
      </c>
      <c r="BU243" s="2">
        <v>1.8510667995013823</v>
      </c>
      <c r="BV243" s="2">
        <v>1.6819628892177048</v>
      </c>
      <c r="BW243" s="2">
        <v>1.5185604023856838</v>
      </c>
      <c r="BX243" s="2">
        <v>1.3646596927713999</v>
      </c>
      <c r="BY243" s="2">
        <v>1.2164611705737749</v>
      </c>
      <c r="BZ243" s="2">
        <v>1.06984198684828</v>
      </c>
      <c r="CA243" s="2">
        <v>0.93001468553180888</v>
      </c>
      <c r="CB243" s="2">
        <v>0.79795761505993923</v>
      </c>
      <c r="CC243" s="2">
        <v>0.67353268364755758</v>
      </c>
      <c r="CD243" s="2">
        <v>0.5584274289189054</v>
      </c>
      <c r="CE243" s="2">
        <v>0.45066040505594795</v>
      </c>
      <c r="CF243" s="2">
        <v>0.3522608492044827</v>
      </c>
      <c r="CG243" s="2">
        <v>0.2659485065575502</v>
      </c>
      <c r="CH243" s="2">
        <v>0.21662526030986373</v>
      </c>
      <c r="CI243" s="2">
        <v>0.22687130414151668</v>
      </c>
      <c r="CJ243" s="2">
        <v>0.2558528853021716</v>
      </c>
      <c r="CK243" s="2">
        <v>0.21975880196610334</v>
      </c>
      <c r="CL243" s="2">
        <v>0.17852406848021296</v>
      </c>
      <c r="CM243" s="2">
        <v>0.21131549090544011</v>
      </c>
      <c r="CN243" s="2">
        <v>0.19772665715993729</v>
      </c>
      <c r="CO243" s="2">
        <v>0.22331872740817404</v>
      </c>
      <c r="CP243" s="2">
        <v>0.21113722273468516</v>
      </c>
      <c r="CQ243" s="2">
        <v>0.23606175730996776</v>
      </c>
      <c r="CR243" s="2">
        <v>0.25375704366276886</v>
      </c>
      <c r="CS243" s="2">
        <v>0.28864089228865769</v>
      </c>
      <c r="CT243" s="2">
        <v>0.36768006223646621</v>
      </c>
      <c r="CU243" s="2">
        <v>0.36701731075108807</v>
      </c>
      <c r="CV243" s="2">
        <v>0.37686909929278845</v>
      </c>
      <c r="CW243" s="2">
        <v>0.35164858016780531</v>
      </c>
      <c r="CX243" s="2">
        <v>0.33313642376330571</v>
      </c>
      <c r="CY243" s="2">
        <v>0.34219412550840461</v>
      </c>
      <c r="CZ243" s="2">
        <v>0.30306707147632805</v>
      </c>
      <c r="DA243" s="2">
        <v>0.30158442351891995</v>
      </c>
      <c r="DB243" s="2">
        <v>0.3066713107240906</v>
      </c>
      <c r="DC243" s="2">
        <v>0.28973455850659235</v>
      </c>
      <c r="DD243" s="2">
        <v>0.33131100958797477</v>
      </c>
      <c r="DE243" s="2">
        <v>0.32570260792560923</v>
      </c>
      <c r="DF243" s="2">
        <v>0.33395497520506096</v>
      </c>
      <c r="DG243" s="2">
        <v>0.38490009217962989</v>
      </c>
      <c r="DH243" s="2">
        <v>0.50429781024704956</v>
      </c>
    </row>
    <row r="244" spans="1:112" x14ac:dyDescent="0.2">
      <c r="A244" s="169" t="s">
        <v>255</v>
      </c>
      <c r="B244" s="3" t="s">
        <v>177</v>
      </c>
      <c r="C244" s="2">
        <v>62.515191999999999</v>
      </c>
      <c r="D244" s="2">
        <v>-43.469785000000002</v>
      </c>
      <c r="E244" s="174">
        <v>770.61860000000001</v>
      </c>
      <c r="F244" s="2">
        <v>1.4333</v>
      </c>
      <c r="G244" s="144"/>
      <c r="H244" s="144">
        <f t="shared" si="3"/>
        <v>4.3960215062500002E-3</v>
      </c>
      <c r="I244" s="174" t="s">
        <v>334</v>
      </c>
      <c r="J244" s="174" t="s">
        <v>273</v>
      </c>
      <c r="K244" s="190">
        <v>0.43520399999999998</v>
      </c>
      <c r="L244" s="235">
        <v>6.63025E-2</v>
      </c>
      <c r="M244" s="189">
        <v>8.7196534023047233E-3</v>
      </c>
      <c r="N244" s="17">
        <v>0.73899999999999977</v>
      </c>
      <c r="O244" s="7"/>
      <c r="P244" s="2">
        <v>0.47524276800000004</v>
      </c>
      <c r="Q244" s="2">
        <v>0.47524276800000004</v>
      </c>
      <c r="R244" s="2">
        <v>0.47524276800000004</v>
      </c>
      <c r="S244" s="2">
        <v>0.47524276800000004</v>
      </c>
      <c r="T244" s="2">
        <v>0.47524276800000004</v>
      </c>
      <c r="U244" s="2">
        <v>0.47524276800000004</v>
      </c>
      <c r="V244" s="2">
        <v>0.47524276800000004</v>
      </c>
      <c r="W244" s="2">
        <v>0.47524276800000004</v>
      </c>
      <c r="X244" s="2">
        <v>0.47524276800000004</v>
      </c>
      <c r="Y244" s="2">
        <v>0.47524276800000004</v>
      </c>
      <c r="Z244" s="2">
        <v>0.47524276800000004</v>
      </c>
      <c r="AA244" s="2">
        <v>0.47524276800000004</v>
      </c>
      <c r="AB244" s="2">
        <v>0.47132593199999995</v>
      </c>
      <c r="AC244" s="2">
        <v>0.46740909600000002</v>
      </c>
      <c r="AD244" s="2">
        <v>0.46305705600000002</v>
      </c>
      <c r="AE244" s="2">
        <v>0.45914021999999993</v>
      </c>
      <c r="AF244" s="2">
        <v>0.45522338400000001</v>
      </c>
      <c r="AG244" s="2">
        <v>0.45130654799999992</v>
      </c>
      <c r="AH244" s="2">
        <v>0.44738971199999999</v>
      </c>
      <c r="AI244" s="2">
        <v>0.44303767199999999</v>
      </c>
      <c r="AJ244" s="2">
        <v>0.43912083599999996</v>
      </c>
      <c r="AK244" s="2">
        <v>0.47132593199999995</v>
      </c>
      <c r="AL244" s="2">
        <v>0.50244954606000003</v>
      </c>
      <c r="AM244" s="2">
        <v>0.53335816934399993</v>
      </c>
      <c r="AN244" s="2">
        <v>0.56303734132799999</v>
      </c>
      <c r="AO244" s="2">
        <v>0.57416898924000004</v>
      </c>
      <c r="AP244" s="2">
        <v>0.4849356314879999</v>
      </c>
      <c r="AQ244" s="2">
        <v>0.46884526919999991</v>
      </c>
      <c r="AR244" s="2">
        <v>0.45297424972800004</v>
      </c>
      <c r="AS244" s="2">
        <v>0.40219290619199999</v>
      </c>
      <c r="AT244" s="2">
        <v>0.47730215332800002</v>
      </c>
      <c r="AU244" s="2">
        <v>0.50936798404799999</v>
      </c>
      <c r="AV244" s="2">
        <v>0.57396139693199999</v>
      </c>
      <c r="AW244" s="2">
        <v>0.57944801375999999</v>
      </c>
      <c r="AX244" s="2">
        <v>0.57063948479999993</v>
      </c>
      <c r="AY244" s="2">
        <v>0.51514618755599995</v>
      </c>
      <c r="AZ244" s="2">
        <v>0.48018668544000004</v>
      </c>
      <c r="BA244" s="2">
        <v>0.50190162422399998</v>
      </c>
      <c r="BB244" s="2">
        <v>0.51607360727999996</v>
      </c>
      <c r="BC244" s="2">
        <v>0.58291397841600001</v>
      </c>
      <c r="BD244" s="2">
        <v>0.59170335839999988</v>
      </c>
      <c r="BE244" s="2">
        <v>0.55293190444799989</v>
      </c>
      <c r="BF244" s="2">
        <v>0.59565152908800001</v>
      </c>
      <c r="BG244" s="2">
        <v>0.60359487249600008</v>
      </c>
      <c r="BH244" s="2">
        <v>0.56268743731199999</v>
      </c>
      <c r="BI244" s="2">
        <v>0.65635291259999995</v>
      </c>
      <c r="BJ244" s="2">
        <v>1.0580823265320001</v>
      </c>
      <c r="BN244" s="2">
        <v>0.54605712883766144</v>
      </c>
      <c r="BO244" s="2">
        <v>0.54605712883766144</v>
      </c>
      <c r="BP244" s="2">
        <v>0.54605712883766144</v>
      </c>
      <c r="BQ244" s="2">
        <v>0.54605712883766144</v>
      </c>
      <c r="BR244" s="2">
        <v>0.54605712883766144</v>
      </c>
      <c r="BS244" s="2">
        <v>0.54605712883766144</v>
      </c>
      <c r="BT244" s="2">
        <v>0.53797866415552109</v>
      </c>
      <c r="BU244" s="2">
        <v>0.49330996373845187</v>
      </c>
      <c r="BV244" s="2">
        <v>0.45054296729083837</v>
      </c>
      <c r="BW244" s="2">
        <v>0.41015303815469462</v>
      </c>
      <c r="BX244" s="2">
        <v>0.37166523716124539</v>
      </c>
      <c r="BY244" s="2">
        <v>0.33507992169863127</v>
      </c>
      <c r="BZ244" s="2">
        <v>0.2979231153713896</v>
      </c>
      <c r="CA244" s="2">
        <v>0.26321083754285107</v>
      </c>
      <c r="CB244" s="2">
        <v>0.23021807206085726</v>
      </c>
      <c r="CC244" s="2">
        <v>0.19983062944638325</v>
      </c>
      <c r="CD244" s="2">
        <v>0.17176082652828129</v>
      </c>
      <c r="CE244" s="2">
        <v>0.14597014954176168</v>
      </c>
      <c r="CF244" s="2">
        <v>0.1237660006598576</v>
      </c>
      <c r="CG244" s="2">
        <v>0.10586924359378172</v>
      </c>
      <c r="CH244" s="2">
        <v>9.8446975226031186E-2</v>
      </c>
      <c r="CI244" s="2">
        <v>0.10476192135045467</v>
      </c>
      <c r="CJ244" s="2">
        <v>0.11427509693229818</v>
      </c>
      <c r="CK244" s="2">
        <v>0.11360582394742072</v>
      </c>
      <c r="CL244" s="2">
        <v>0.12690842489612728</v>
      </c>
      <c r="CM244" s="2">
        <v>0.11882152991992349</v>
      </c>
      <c r="CN244" s="2">
        <v>9.8108408004490361E-2</v>
      </c>
      <c r="CO244" s="2">
        <v>9.7426534476971083E-2</v>
      </c>
      <c r="CP244" s="2">
        <v>9.6356693979362446E-2</v>
      </c>
      <c r="CQ244" s="2">
        <v>7.6728129777445669E-2</v>
      </c>
      <c r="CR244" s="2">
        <v>9.3054015701966766E-2</v>
      </c>
      <c r="CS244" s="2">
        <v>0.10043605944191122</v>
      </c>
      <c r="CT244" s="2">
        <v>0.12521001829804532</v>
      </c>
      <c r="CU244" s="2">
        <v>0.11487132161319996</v>
      </c>
      <c r="CV244" s="2">
        <v>0.11398632029254578</v>
      </c>
      <c r="CW244" s="2">
        <v>0.11033364105910376</v>
      </c>
      <c r="CX244" s="2">
        <v>0.10213872358304324</v>
      </c>
      <c r="CY244" s="2">
        <v>0.1066199398387975</v>
      </c>
      <c r="CZ244" s="2">
        <v>0.10253904218753554</v>
      </c>
      <c r="DA244" s="2">
        <v>0.11570652286101102</v>
      </c>
      <c r="DB244" s="2">
        <v>0.11783849220492623</v>
      </c>
      <c r="DC244" s="2">
        <v>0.11025421774448199</v>
      </c>
      <c r="DD244" s="2">
        <v>0.11960260701360138</v>
      </c>
      <c r="DE244" s="2">
        <v>0.12154583963225746</v>
      </c>
      <c r="DF244" s="2">
        <v>0.11297158079226895</v>
      </c>
      <c r="DG244" s="2">
        <v>0.13619910634477431</v>
      </c>
      <c r="DH244" s="2">
        <v>0.20263861779150091</v>
      </c>
    </row>
    <row r="245" spans="1:112" x14ac:dyDescent="0.2">
      <c r="A245" s="169" t="s">
        <v>51</v>
      </c>
      <c r="B245" s="3" t="s">
        <v>177</v>
      </c>
      <c r="C245" s="2">
        <v>62.384439</v>
      </c>
      <c r="D245" s="2">
        <v>-43.491315</v>
      </c>
      <c r="E245" s="174">
        <v>2178.4070999999999</v>
      </c>
      <c r="F245" s="2">
        <v>4.44496</v>
      </c>
      <c r="G245" s="144"/>
      <c r="H245" s="144">
        <f t="shared" si="3"/>
        <v>7.5996705625000008E-2</v>
      </c>
      <c r="I245" s="174" t="s">
        <v>334</v>
      </c>
      <c r="J245" s="174" t="s">
        <v>275</v>
      </c>
      <c r="K245" s="190">
        <v>2.7</v>
      </c>
      <c r="L245" s="235">
        <v>0.275675</v>
      </c>
      <c r="M245" s="189">
        <v>2.900135980864256E-2</v>
      </c>
      <c r="N245" s="17">
        <v>2.8656666666666664</v>
      </c>
      <c r="O245" s="7"/>
      <c r="P245" s="2">
        <v>3.0051000000000001</v>
      </c>
      <c r="Q245" s="2">
        <v>3.0051000000000001</v>
      </c>
      <c r="R245" s="2">
        <v>3.0051000000000001</v>
      </c>
      <c r="S245" s="2">
        <v>3.0051000000000001</v>
      </c>
      <c r="T245" s="2">
        <v>3.0051000000000001</v>
      </c>
      <c r="U245" s="2">
        <v>3.0051000000000001</v>
      </c>
      <c r="V245" s="2">
        <v>3.0051000000000001</v>
      </c>
      <c r="W245" s="2">
        <v>3.0051000000000001</v>
      </c>
      <c r="X245" s="2">
        <v>3.0051000000000001</v>
      </c>
      <c r="Y245" s="2">
        <v>3.0051000000000001</v>
      </c>
      <c r="Z245" s="2">
        <v>3.0051000000000001</v>
      </c>
      <c r="AA245" s="2">
        <v>3.0051000000000001</v>
      </c>
      <c r="AB245" s="2">
        <v>2.9727000000000001</v>
      </c>
      <c r="AC245" s="2">
        <v>2.9430000000000005</v>
      </c>
      <c r="AD245" s="2">
        <v>2.9133</v>
      </c>
      <c r="AE245" s="2">
        <v>2.8836000000000004</v>
      </c>
      <c r="AF245" s="2">
        <v>2.8512000000000004</v>
      </c>
      <c r="AG245" s="2">
        <v>2.8214999999999999</v>
      </c>
      <c r="AH245" s="2">
        <v>2.7918000000000003</v>
      </c>
      <c r="AI245" s="2">
        <v>2.7620999999999998</v>
      </c>
      <c r="AJ245" s="2">
        <v>2.7296999999999998</v>
      </c>
      <c r="AK245" s="2">
        <v>2.5434000000000001</v>
      </c>
      <c r="AL245" s="2">
        <v>2.3632154999999999</v>
      </c>
      <c r="AM245" s="2">
        <v>2.1815433</v>
      </c>
      <c r="AN245" s="2">
        <v>2.0057058000000003</v>
      </c>
      <c r="AO245" s="2">
        <v>2.7950940000000002</v>
      </c>
      <c r="AP245" s="2">
        <v>2.6583983999999998</v>
      </c>
      <c r="AQ245" s="2">
        <v>2.5843428000000004</v>
      </c>
      <c r="AR245" s="2">
        <v>2.5140537000000003</v>
      </c>
      <c r="AS245" s="2">
        <v>2.5061400000000003</v>
      </c>
      <c r="AT245" s="2">
        <v>2.8860597000000006</v>
      </c>
      <c r="AU245" s="2">
        <v>3.0894210000000002</v>
      </c>
      <c r="AV245" s="2">
        <v>4.0303008</v>
      </c>
      <c r="AW245" s="2">
        <v>4.1128155</v>
      </c>
      <c r="AX245" s="2">
        <v>3.9590586000000001</v>
      </c>
      <c r="AY245" s="2">
        <v>3.4032798000000004</v>
      </c>
      <c r="AZ245" s="2">
        <v>3.2331717000000002</v>
      </c>
      <c r="BA245" s="2">
        <v>3.2080860000000002</v>
      </c>
      <c r="BB245" s="2">
        <v>3.1584978000000006</v>
      </c>
      <c r="BC245" s="2">
        <v>3.2017356000000006</v>
      </c>
      <c r="BD245" s="2">
        <v>3.0046086000000001</v>
      </c>
      <c r="BE245" s="2">
        <v>2.8715202</v>
      </c>
      <c r="BF245" s="2">
        <v>2.7926235000000004</v>
      </c>
      <c r="BG245" s="2">
        <v>2.8556712000000002</v>
      </c>
      <c r="BH245" s="2">
        <v>2.7250020000000004</v>
      </c>
      <c r="BI245" s="2">
        <v>2.6509518000000001</v>
      </c>
      <c r="BJ245" s="2">
        <v>2.8748034000000002</v>
      </c>
      <c r="BN245" s="2">
        <v>3.3108843379888064</v>
      </c>
      <c r="BO245" s="2">
        <v>3.3108843379888064</v>
      </c>
      <c r="BP245" s="2">
        <v>3.3108843379888064</v>
      </c>
      <c r="BQ245" s="2">
        <v>3.3108843379888064</v>
      </c>
      <c r="BR245" s="2">
        <v>3.3108843379888064</v>
      </c>
      <c r="BS245" s="2">
        <v>3.3108843379888064</v>
      </c>
      <c r="BT245" s="2">
        <v>3.2567941924578792</v>
      </c>
      <c r="BU245" s="2">
        <v>2.9743245221354702</v>
      </c>
      <c r="BV245" s="2">
        <v>2.706881944057117</v>
      </c>
      <c r="BW245" s="2">
        <v>2.4514618920371527</v>
      </c>
      <c r="BX245" s="2">
        <v>2.2050600931210598</v>
      </c>
      <c r="BY245" s="2">
        <v>1.9736872057511812</v>
      </c>
      <c r="BZ245" s="2">
        <v>1.7354288813287397</v>
      </c>
      <c r="CA245" s="2">
        <v>1.5150590961977168</v>
      </c>
      <c r="CB245" s="2">
        <v>1.3075391010678199</v>
      </c>
      <c r="CC245" s="2">
        <v>1.1126080340793907</v>
      </c>
      <c r="CD245" s="2">
        <v>0.93483060516596173</v>
      </c>
      <c r="CE245" s="2">
        <v>0.77005573288427365</v>
      </c>
      <c r="CF245" s="2">
        <v>0.6281765332851319</v>
      </c>
      <c r="CG245" s="2">
        <v>0.51415746305203469</v>
      </c>
      <c r="CH245" s="2">
        <v>0.4620460745154843</v>
      </c>
      <c r="CI245" s="2">
        <v>0.45436185646510785</v>
      </c>
      <c r="CJ245" s="2">
        <v>0.46564868413354865</v>
      </c>
      <c r="CK245" s="2">
        <v>0.41282077438822884</v>
      </c>
      <c r="CL245" s="2">
        <v>0.54356936921054599</v>
      </c>
      <c r="CM245" s="2">
        <v>0.45382478127220183</v>
      </c>
      <c r="CN245" s="2">
        <v>0.52138680470324816</v>
      </c>
      <c r="CO245" s="2">
        <v>0.51817211141180475</v>
      </c>
      <c r="CP245" s="2">
        <v>0.33160393905245877</v>
      </c>
      <c r="CQ245" s="2">
        <v>0.32540212729527784</v>
      </c>
      <c r="CR245" s="2">
        <v>0.42280675769098436</v>
      </c>
      <c r="CS245" s="2">
        <v>0.73445479251494883</v>
      </c>
      <c r="CT245" s="2">
        <v>1.9667903216074747</v>
      </c>
      <c r="CU245" s="2">
        <v>1.3208121533988164</v>
      </c>
      <c r="CV245" s="2">
        <v>1.537893887048388</v>
      </c>
      <c r="CW245" s="2">
        <v>1.5720575355200648</v>
      </c>
      <c r="CX245" s="2">
        <v>1.4893730548146069</v>
      </c>
      <c r="CY245" s="2">
        <v>1.4559871205354387</v>
      </c>
      <c r="CZ245" s="2">
        <v>0.90329761729067926</v>
      </c>
      <c r="DA245" s="2">
        <v>0.96439695368129241</v>
      </c>
      <c r="DB245" s="2">
        <v>0.90152693620489344</v>
      </c>
      <c r="DC245" s="2">
        <v>0.8622579941581261</v>
      </c>
      <c r="DD245" s="2">
        <v>0.8144623835287248</v>
      </c>
      <c r="DE245" s="2">
        <v>0.82228620782089057</v>
      </c>
      <c r="DF245" s="2">
        <v>0.75177924019354703</v>
      </c>
      <c r="DG245" s="2">
        <v>0.74254031177443691</v>
      </c>
      <c r="DH245" s="2">
        <v>0.76729544270539396</v>
      </c>
    </row>
    <row r="246" spans="1:112" x14ac:dyDescent="0.2">
      <c r="A246" s="169" t="s">
        <v>93</v>
      </c>
      <c r="B246" s="3" t="s">
        <v>177</v>
      </c>
      <c r="C246" s="2">
        <v>62.285803000000001</v>
      </c>
      <c r="D246" s="2">
        <v>-42.790500999999999</v>
      </c>
      <c r="E246" s="174">
        <v>1057.9155000000001</v>
      </c>
      <c r="F246" s="2">
        <v>0.39535100000000001</v>
      </c>
      <c r="G246" s="144"/>
      <c r="H246" s="144">
        <f t="shared" si="3"/>
        <v>7.8477610135228651E-2</v>
      </c>
      <c r="I246" s="174" t="s">
        <v>334</v>
      </c>
      <c r="J246" s="174" t="s">
        <v>272</v>
      </c>
      <c r="K246" s="190">
        <v>1.8561000000000001</v>
      </c>
      <c r="L246" s="235">
        <f>M246+0.14*N246</f>
        <v>0.28013855524584375</v>
      </c>
      <c r="M246" s="189">
        <v>2.0251888579177105E-2</v>
      </c>
      <c r="N246" s="17">
        <v>1.8563333333333332</v>
      </c>
      <c r="O246" s="7"/>
      <c r="P246" s="2">
        <v>1.8561000000000001</v>
      </c>
      <c r="Q246" s="2">
        <v>1.8561000000000001</v>
      </c>
      <c r="R246" s="2">
        <v>1.8561000000000001</v>
      </c>
      <c r="S246" s="2">
        <v>1.8561000000000001</v>
      </c>
      <c r="T246" s="2">
        <v>1.8561000000000001</v>
      </c>
      <c r="U246" s="2">
        <v>1.8561000000000001</v>
      </c>
      <c r="V246" s="2">
        <v>1.8561000000000001</v>
      </c>
      <c r="W246" s="2">
        <v>1.8561000000000001</v>
      </c>
      <c r="X246" s="2">
        <v>1.8561000000000001</v>
      </c>
      <c r="Y246" s="2">
        <v>1.8561000000000001</v>
      </c>
      <c r="Z246" s="2">
        <v>1.8561000000000001</v>
      </c>
      <c r="AA246" s="2">
        <v>1.8561000000000001</v>
      </c>
      <c r="AB246" s="2">
        <v>1.8561000000000001</v>
      </c>
      <c r="AC246" s="2">
        <v>1.8561000000000001</v>
      </c>
      <c r="AD246" s="2">
        <v>1.8561000000000001</v>
      </c>
      <c r="AE246" s="2">
        <v>1.8561000000000001</v>
      </c>
      <c r="AF246" s="2">
        <v>1.8561000000000001</v>
      </c>
      <c r="AG246" s="2">
        <v>1.8561000000000001</v>
      </c>
      <c r="AH246" s="2">
        <v>1.8561000000000001</v>
      </c>
      <c r="AI246" s="2">
        <v>1.8561000000000001</v>
      </c>
      <c r="AJ246" s="2">
        <v>1.8561000000000001</v>
      </c>
      <c r="AK246" s="2">
        <v>1.8542439000000002</v>
      </c>
      <c r="AL246" s="2">
        <v>1.8542439000000002</v>
      </c>
      <c r="AM246" s="2">
        <v>1.8523878</v>
      </c>
      <c r="AN246" s="2">
        <v>1.8523878</v>
      </c>
      <c r="AO246" s="2">
        <v>1.8839414999999999</v>
      </c>
      <c r="AP246" s="2">
        <v>2.0212929000000002</v>
      </c>
      <c r="AQ246" s="2">
        <v>1.9618977</v>
      </c>
      <c r="AR246" s="2">
        <v>1.9025025</v>
      </c>
      <c r="AS246" s="2">
        <v>1.8431073</v>
      </c>
      <c r="AT246" s="2">
        <v>1.8839414999999999</v>
      </c>
      <c r="AU246" s="2">
        <v>1.9247756999999999</v>
      </c>
      <c r="AV246" s="2">
        <v>1.9656099</v>
      </c>
      <c r="AW246" s="2">
        <v>2.004588</v>
      </c>
      <c r="AX246" s="2">
        <v>2.0454222000000004</v>
      </c>
      <c r="AY246" s="2">
        <v>1.9192074000000001</v>
      </c>
      <c r="AZ246" s="2">
        <v>1.7948487</v>
      </c>
      <c r="BA246" s="2">
        <v>1.6686339000000001</v>
      </c>
      <c r="BB246" s="2">
        <v>1.9340562000000001</v>
      </c>
      <c r="BC246" s="2">
        <v>2.0417100000000001</v>
      </c>
      <c r="BD246" s="2">
        <v>1.9786026000000001</v>
      </c>
      <c r="BE246" s="2">
        <v>1.9915953</v>
      </c>
      <c r="BF246" s="2">
        <v>1.9154952000000001</v>
      </c>
      <c r="BG246" s="2">
        <v>1.9117830000000002</v>
      </c>
      <c r="BH246" s="2">
        <v>1.9414806000000002</v>
      </c>
      <c r="BI246" s="2">
        <v>2.004588</v>
      </c>
      <c r="BJ246" s="2">
        <v>1.9934514000000003</v>
      </c>
      <c r="BN246" s="2">
        <v>2.1531664015282197</v>
      </c>
      <c r="BO246" s="2">
        <v>2.1531664015282197</v>
      </c>
      <c r="BP246" s="2">
        <v>2.1531664015282197</v>
      </c>
      <c r="BQ246" s="2">
        <v>2.1531664015282197</v>
      </c>
      <c r="BR246" s="2">
        <v>2.1531664015282197</v>
      </c>
      <c r="BS246" s="2">
        <v>2.1531664015282197</v>
      </c>
      <c r="BT246" s="2">
        <v>2.1197566015282199</v>
      </c>
      <c r="BU246" s="2">
        <v>1.9452832015282198</v>
      </c>
      <c r="BV246" s="2">
        <v>1.7782342015282198</v>
      </c>
      <c r="BW246" s="2">
        <v>1.6204657015282196</v>
      </c>
      <c r="BX246" s="2">
        <v>1.4701216015282197</v>
      </c>
      <c r="BY246" s="2">
        <v>1.3272019015282197</v>
      </c>
      <c r="BZ246" s="2">
        <v>1.1898505015282197</v>
      </c>
      <c r="CA246" s="2">
        <v>1.0617796015282197</v>
      </c>
      <c r="CB246" s="2">
        <v>0.93742090152821955</v>
      </c>
      <c r="CC246" s="2">
        <v>0.82234270152821964</v>
      </c>
      <c r="CD246" s="2">
        <v>0.71283280152821971</v>
      </c>
      <c r="CE246" s="2">
        <v>0.61074730152821965</v>
      </c>
      <c r="CF246" s="2">
        <v>0.51794230152821963</v>
      </c>
      <c r="CG246" s="2">
        <v>0.44184220152821968</v>
      </c>
      <c r="CH246" s="2">
        <v>0.40843240152821969</v>
      </c>
      <c r="CI246" s="2">
        <v>0.41741583512669139</v>
      </c>
      <c r="CJ246" s="2">
        <v>0.44340123512669138</v>
      </c>
      <c r="CK246" s="2">
        <v>0.41711876872516318</v>
      </c>
      <c r="CL246" s="2">
        <v>0.38370896872516319</v>
      </c>
      <c r="CM246" s="2">
        <v>0.38690299755114288</v>
      </c>
      <c r="CN246" s="2">
        <v>0.43858351126423123</v>
      </c>
      <c r="CO246" s="2">
        <v>0.43835788641532814</v>
      </c>
      <c r="CP246" s="2">
        <v>0.42885176156642513</v>
      </c>
      <c r="CQ246" s="2">
        <v>0.40078463671752207</v>
      </c>
      <c r="CR246" s="2">
        <v>0.41660059755114287</v>
      </c>
      <c r="CS246" s="2">
        <v>0.44912145838476375</v>
      </c>
      <c r="CT246" s="2">
        <v>0.45565691921838458</v>
      </c>
      <c r="CU246" s="2">
        <v>0.43590991365047721</v>
      </c>
      <c r="CV246" s="2">
        <v>0.4387331744840981</v>
      </c>
      <c r="CW246" s="2">
        <v>0.42781315918017904</v>
      </c>
      <c r="CX246" s="2">
        <v>0.40790971027778833</v>
      </c>
      <c r="CY246" s="2">
        <v>0.39698969497386949</v>
      </c>
      <c r="CZ246" s="2">
        <v>0.44875069039240489</v>
      </c>
      <c r="DA246" s="2">
        <v>0.43813904168104162</v>
      </c>
      <c r="DB246" s="2">
        <v>0.47629738402908212</v>
      </c>
      <c r="DC246" s="2">
        <v>0.45424754883977964</v>
      </c>
      <c r="DD246" s="2">
        <v>0.43464342637712272</v>
      </c>
      <c r="DE246" s="2">
        <v>0.42848099357406627</v>
      </c>
      <c r="DF246" s="2">
        <v>0.43137795599851775</v>
      </c>
      <c r="DG246" s="2">
        <v>0.42633234724894897</v>
      </c>
      <c r="DH246" s="2">
        <v>0.40257381524130792</v>
      </c>
    </row>
    <row r="247" spans="1:112" x14ac:dyDescent="0.2">
      <c r="A247" s="169" t="s">
        <v>206</v>
      </c>
      <c r="B247" s="3" t="s">
        <v>177</v>
      </c>
      <c r="C247" s="2">
        <v>62.106575999999997</v>
      </c>
      <c r="D247" s="2">
        <v>-43.239102000000003</v>
      </c>
      <c r="E247" s="174">
        <v>2356.0891999999999</v>
      </c>
      <c r="F247" s="2">
        <v>6.09823</v>
      </c>
      <c r="G247" s="144"/>
      <c r="H247" s="144">
        <f t="shared" si="3"/>
        <v>0.121393709056</v>
      </c>
      <c r="I247" s="174" t="s">
        <v>334</v>
      </c>
      <c r="J247" s="174" t="s">
        <v>273</v>
      </c>
      <c r="K247" s="190">
        <v>3.0746500000000001</v>
      </c>
      <c r="L247" s="235">
        <v>0.348416</v>
      </c>
      <c r="M247" s="189">
        <v>2.5928245300454431E-2</v>
      </c>
      <c r="N247" s="17">
        <v>2.4236666666666671</v>
      </c>
      <c r="O247" s="7"/>
      <c r="P247" s="2">
        <v>3.20071065</v>
      </c>
      <c r="Q247" s="2">
        <v>3.20071065</v>
      </c>
      <c r="R247" s="2">
        <v>3.20071065</v>
      </c>
      <c r="S247" s="2">
        <v>3.20071065</v>
      </c>
      <c r="T247" s="2">
        <v>3.20071065</v>
      </c>
      <c r="U247" s="2">
        <v>3.20071065</v>
      </c>
      <c r="V247" s="2">
        <v>3.20071065</v>
      </c>
      <c r="W247" s="2">
        <v>3.20071065</v>
      </c>
      <c r="X247" s="2">
        <v>3.20071065</v>
      </c>
      <c r="Y247" s="2">
        <v>3.20071065</v>
      </c>
      <c r="Z247" s="2">
        <v>3.20071065</v>
      </c>
      <c r="AA247" s="2">
        <v>3.20071065</v>
      </c>
      <c r="AB247" s="2">
        <v>3.20071065</v>
      </c>
      <c r="AC247" s="2">
        <v>3.20071065</v>
      </c>
      <c r="AD247" s="2">
        <v>3.20071065</v>
      </c>
      <c r="AE247" s="2">
        <v>3.20071065</v>
      </c>
      <c r="AF247" s="2">
        <v>3.1791881000000002</v>
      </c>
      <c r="AG247" s="2">
        <v>3.1607402000000002</v>
      </c>
      <c r="AH247" s="2">
        <v>3.13921765</v>
      </c>
      <c r="AI247" s="2">
        <v>3.1176951000000002</v>
      </c>
      <c r="AJ247" s="2">
        <v>3.0961725499999999</v>
      </c>
      <c r="AK247" s="2">
        <v>3.1053965000000003</v>
      </c>
      <c r="AL247" s="2">
        <v>3.1141899990000002</v>
      </c>
      <c r="AM247" s="2">
        <v>3.1225530470000002</v>
      </c>
      <c r="AN247" s="2">
        <v>3.1304856440000002</v>
      </c>
      <c r="AO247" s="2">
        <v>3.3113242584000004</v>
      </c>
      <c r="AP247" s="2">
        <v>3.7542214415999999</v>
      </c>
      <c r="AQ247" s="2">
        <v>3.4734382542999995</v>
      </c>
      <c r="AR247" s="2">
        <v>3.1963569456000003</v>
      </c>
      <c r="AS247" s="2">
        <v>2.89682761725</v>
      </c>
      <c r="AT247" s="2">
        <v>3.2964368030999998</v>
      </c>
      <c r="AU247" s="2">
        <v>3.2975990207999999</v>
      </c>
      <c r="AV247" s="2">
        <v>3.6279271182000001</v>
      </c>
      <c r="AW247" s="2">
        <v>3.8739298647000004</v>
      </c>
      <c r="AX247" s="2">
        <v>3.9003165110000002</v>
      </c>
      <c r="AY247" s="2">
        <v>3.9730412074500001</v>
      </c>
      <c r="AZ247" s="2">
        <v>3.7508270280000002</v>
      </c>
      <c r="BA247" s="2">
        <v>3.5464242960000005</v>
      </c>
      <c r="BB247" s="2">
        <v>3.7112901036500001</v>
      </c>
      <c r="BC247" s="2">
        <v>3.7815243336000002</v>
      </c>
      <c r="BD247" s="2">
        <v>3.5589319721999999</v>
      </c>
      <c r="BE247" s="2">
        <v>3.4878583628000004</v>
      </c>
      <c r="BF247" s="2">
        <v>3.4411329067499996</v>
      </c>
      <c r="BG247" s="2">
        <v>3.4300364949</v>
      </c>
      <c r="BH247" s="2">
        <v>3.3798766547999999</v>
      </c>
      <c r="BI247" s="2">
        <v>3.4260025540999997</v>
      </c>
      <c r="BJ247" s="2">
        <v>3.4049104550999996</v>
      </c>
      <c r="BN247" s="2">
        <v>3.5622824119468004</v>
      </c>
      <c r="BO247" s="2">
        <v>3.5622824119468004</v>
      </c>
      <c r="BP247" s="2">
        <v>3.5622824119468004</v>
      </c>
      <c r="BQ247" s="2">
        <v>3.5622824119468004</v>
      </c>
      <c r="BR247" s="2">
        <v>3.5622824119468004</v>
      </c>
      <c r="BS247" s="2">
        <v>3.5622824119468004</v>
      </c>
      <c r="BT247" s="2">
        <v>3.5014698108067059</v>
      </c>
      <c r="BU247" s="2">
        <v>3.197407384876418</v>
      </c>
      <c r="BV247" s="2">
        <v>2.912550001587582</v>
      </c>
      <c r="BW247" s="2">
        <v>2.6372959473143909</v>
      </c>
      <c r="BX247" s="2">
        <v>2.3780467987057299</v>
      </c>
      <c r="BY247" s="2">
        <v>2.1316023623397924</v>
      </c>
      <c r="BZ247" s="2">
        <v>1.8947627725259988</v>
      </c>
      <c r="CA247" s="2">
        <v>1.6707296512543517</v>
      </c>
      <c r="CB247" s="2">
        <v>1.4563043224654677</v>
      </c>
      <c r="CC247" s="2">
        <v>1.2546902672314091</v>
      </c>
      <c r="CD247" s="2">
        <v>1.0555502989761067</v>
      </c>
      <c r="CE247" s="2">
        <v>0.86934120233683276</v>
      </c>
      <c r="CF247" s="2">
        <v>0.69718920878864932</v>
      </c>
      <c r="CG247" s="2">
        <v>0.54932009743431731</v>
      </c>
      <c r="CH247" s="2">
        <v>0.4686311779745046</v>
      </c>
      <c r="CI247" s="2">
        <v>0.49326340444282185</v>
      </c>
      <c r="CJ247" s="2">
        <v>0.54490352479942783</v>
      </c>
      <c r="CK247" s="2">
        <v>0.49327949765017931</v>
      </c>
      <c r="CL247" s="2">
        <v>0.46937609418690684</v>
      </c>
      <c r="CM247" s="2">
        <v>0.49803339756415232</v>
      </c>
      <c r="CN247" s="2">
        <v>0.57120655155985345</v>
      </c>
      <c r="CO247" s="2">
        <v>0.55577209735642263</v>
      </c>
      <c r="CP247" s="2">
        <v>0.4508452082394464</v>
      </c>
      <c r="CQ247" s="2">
        <v>0.40468022969412853</v>
      </c>
      <c r="CR247" s="2">
        <v>0.48085456430515217</v>
      </c>
      <c r="CS247" s="2">
        <v>0.47180398672534718</v>
      </c>
      <c r="CT247" s="2">
        <v>0.54791641478872743</v>
      </c>
      <c r="CU247" s="2">
        <v>0.54729861401727398</v>
      </c>
      <c r="CV247" s="2">
        <v>0.5604974813631487</v>
      </c>
      <c r="CW247" s="2">
        <v>0.62540994655231219</v>
      </c>
      <c r="CX247" s="2">
        <v>0.58806562896102976</v>
      </c>
      <c r="CY247" s="2">
        <v>0.55543850200799083</v>
      </c>
      <c r="CZ247" s="2">
        <v>0.53032588185273166</v>
      </c>
      <c r="DA247" s="2">
        <v>0.5613113921689098</v>
      </c>
      <c r="DB247" s="2">
        <v>0.53228078385970845</v>
      </c>
      <c r="DC247" s="2">
        <v>0.52579725814706557</v>
      </c>
      <c r="DD247" s="2">
        <v>0.50395629675381926</v>
      </c>
      <c r="DE247" s="2">
        <v>0.507064049979978</v>
      </c>
      <c r="DF247" s="2">
        <v>0.51074550057056434</v>
      </c>
      <c r="DG247" s="2">
        <v>0.52328327267168362</v>
      </c>
      <c r="DH247" s="2">
        <v>0.5089140595199052</v>
      </c>
    </row>
    <row r="248" spans="1:112" x14ac:dyDescent="0.2">
      <c r="A248" s="169" t="s">
        <v>227</v>
      </c>
      <c r="B248" s="3" t="s">
        <v>177</v>
      </c>
      <c r="C248" s="2">
        <v>61.962228000000003</v>
      </c>
      <c r="D248" s="2">
        <v>-42.680760999999997</v>
      </c>
      <c r="E248" s="174">
        <v>454.13974999999999</v>
      </c>
      <c r="F248" s="2">
        <v>0.16541400000000001</v>
      </c>
      <c r="G248" s="144"/>
      <c r="H248" s="144">
        <f t="shared" si="3"/>
        <v>2.0326752590399998E-3</v>
      </c>
      <c r="I248" s="174" t="s">
        <v>334</v>
      </c>
      <c r="J248" s="174" t="s">
        <v>273</v>
      </c>
      <c r="K248" s="190">
        <v>0.52610900000000005</v>
      </c>
      <c r="L248" s="235">
        <v>4.5085199999999999E-2</v>
      </c>
      <c r="M248" s="189">
        <v>5.217797163429033E-3</v>
      </c>
      <c r="N248" s="17">
        <v>0.36699999999999994</v>
      </c>
      <c r="O248" s="7"/>
      <c r="P248" s="2">
        <v>0.53873561600000008</v>
      </c>
      <c r="Q248" s="2">
        <v>0.53873561600000008</v>
      </c>
      <c r="R248" s="2">
        <v>0.53873561600000008</v>
      </c>
      <c r="S248" s="2">
        <v>0.53873561600000008</v>
      </c>
      <c r="T248" s="2">
        <v>0.53873561600000008</v>
      </c>
      <c r="U248" s="2">
        <v>0.53873561600000008</v>
      </c>
      <c r="V248" s="2">
        <v>0.53873561600000008</v>
      </c>
      <c r="W248" s="2">
        <v>0.53873561600000008</v>
      </c>
      <c r="X248" s="2">
        <v>0.53873561600000008</v>
      </c>
      <c r="Y248" s="2">
        <v>0.53873561600000008</v>
      </c>
      <c r="Z248" s="2">
        <v>0.53873561600000008</v>
      </c>
      <c r="AA248" s="2">
        <v>0.53873561600000008</v>
      </c>
      <c r="AB248" s="2">
        <v>0.53873561600000008</v>
      </c>
      <c r="AC248" s="2">
        <v>0.53873561600000008</v>
      </c>
      <c r="AD248" s="2">
        <v>0.53873561600000008</v>
      </c>
      <c r="AE248" s="2">
        <v>0.53873561600000008</v>
      </c>
      <c r="AF248" s="2">
        <v>0.5366311800000001</v>
      </c>
      <c r="AG248" s="2">
        <v>0.53452674400000011</v>
      </c>
      <c r="AH248" s="2">
        <v>0.53242230800000001</v>
      </c>
      <c r="AI248" s="2">
        <v>0.53031787200000002</v>
      </c>
      <c r="AJ248" s="2">
        <v>0.52821343600000004</v>
      </c>
      <c r="AK248" s="2">
        <v>0.55977997600000007</v>
      </c>
      <c r="AL248" s="2">
        <v>0.59107714819199997</v>
      </c>
      <c r="AM248" s="2">
        <v>0.62158305244800016</v>
      </c>
      <c r="AN248" s="2">
        <v>0.65234359346000004</v>
      </c>
      <c r="AO248" s="2">
        <v>0.58033189797599993</v>
      </c>
      <c r="AP248" s="2">
        <v>0.59292484299999992</v>
      </c>
      <c r="AQ248" s="2">
        <v>0.604882248352</v>
      </c>
      <c r="AR248" s="2">
        <v>0.6173562927420001</v>
      </c>
      <c r="AS248" s="2">
        <v>0.59697535619099995</v>
      </c>
      <c r="AT248" s="2">
        <v>0.75545043528</v>
      </c>
      <c r="AU248" s="2">
        <v>0.71642209133300006</v>
      </c>
      <c r="AV248" s="2">
        <v>0.99842861584000009</v>
      </c>
      <c r="AW248" s="2">
        <v>1.0217825943500001</v>
      </c>
      <c r="AX248" s="2">
        <v>0.89794179684000008</v>
      </c>
      <c r="AY248" s="2">
        <v>0.77028670908000008</v>
      </c>
      <c r="AZ248" s="2">
        <v>0.72865044282000002</v>
      </c>
      <c r="BA248" s="2">
        <v>0.66609871326500003</v>
      </c>
      <c r="BB248" s="2">
        <v>0.83399640454400015</v>
      </c>
      <c r="BC248" s="2">
        <v>0.92982400224000017</v>
      </c>
      <c r="BD248" s="2">
        <v>0.88689140340400008</v>
      </c>
      <c r="BE248" s="2">
        <v>0.82372044355600016</v>
      </c>
      <c r="BF248" s="2">
        <v>0.80222731257900004</v>
      </c>
      <c r="BG248" s="2">
        <v>0.76052738713000001</v>
      </c>
      <c r="BH248" s="2">
        <v>0.79080811673399998</v>
      </c>
      <c r="BI248" s="2">
        <v>0.83716936792300001</v>
      </c>
      <c r="BJ248" s="2">
        <v>0.78562804752000004</v>
      </c>
      <c r="BN248" s="2">
        <v>0.58407394909335864</v>
      </c>
      <c r="BO248" s="2">
        <v>0.58407394909335864</v>
      </c>
      <c r="BP248" s="2">
        <v>0.58407394909335864</v>
      </c>
      <c r="BQ248" s="2">
        <v>0.58407394909335864</v>
      </c>
      <c r="BR248" s="2">
        <v>0.58407394909335864</v>
      </c>
      <c r="BS248" s="2">
        <v>0.58407394909335864</v>
      </c>
      <c r="BT248" s="2">
        <v>0.574377298969586</v>
      </c>
      <c r="BU248" s="2">
        <v>0.52373962641457028</v>
      </c>
      <c r="BV248" s="2">
        <v>0.47579620062636263</v>
      </c>
      <c r="BW248" s="2">
        <v>0.42946980433600646</v>
      </c>
      <c r="BX248" s="2">
        <v>0.3858380141453745</v>
      </c>
      <c r="BY248" s="2">
        <v>0.34436244805483279</v>
      </c>
      <c r="BZ248" s="2">
        <v>0.30504354390080179</v>
      </c>
      <c r="CA248" s="2">
        <v>0.26788195746022042</v>
      </c>
      <c r="CB248" s="2">
        <v>0.23234024665672739</v>
      </c>
      <c r="CC248" s="2">
        <v>0.1984204964311917</v>
      </c>
      <c r="CD248" s="2">
        <v>0.16655090510337556</v>
      </c>
      <c r="CE248" s="2">
        <v>0.13654605515293017</v>
      </c>
      <c r="CF248" s="2">
        <v>0.10999755676874427</v>
      </c>
      <c r="CG248" s="2">
        <v>8.9007453100378997E-2</v>
      </c>
      <c r="CH248" s="2">
        <v>8.0298979333372628E-2</v>
      </c>
      <c r="CI248" s="2">
        <v>8.4952399584938346E-2</v>
      </c>
      <c r="CJ248" s="2">
        <v>9.4223545805403916E-2</v>
      </c>
      <c r="CK248" s="2">
        <v>8.998732208534671E-2</v>
      </c>
      <c r="CL248" s="2">
        <v>8.6407634083842028E-2</v>
      </c>
      <c r="CM248" s="2">
        <v>7.4516840850011964E-2</v>
      </c>
      <c r="CN248" s="2">
        <v>7.9019384069310389E-2</v>
      </c>
      <c r="CO248" s="2">
        <v>7.995136639034868E-2</v>
      </c>
      <c r="CP248" s="2">
        <v>7.3109852341536427E-2</v>
      </c>
      <c r="CQ248" s="2">
        <v>7.2700428459128719E-2</v>
      </c>
      <c r="CR248" s="2">
        <v>9.1832309020094455E-2</v>
      </c>
      <c r="CS248" s="2">
        <v>9.0739478226323375E-2</v>
      </c>
      <c r="CT248" s="2">
        <v>0.14473625176705299</v>
      </c>
      <c r="CU248" s="2">
        <v>0.12794670051670792</v>
      </c>
      <c r="CV248" s="2">
        <v>0.11796551896548435</v>
      </c>
      <c r="CW248" s="2">
        <v>0.11777262739481378</v>
      </c>
      <c r="CX248" s="2">
        <v>0.11314797311058217</v>
      </c>
      <c r="CY248" s="2">
        <v>9.7904980063940994E-2</v>
      </c>
      <c r="CZ248" s="2">
        <v>0.10219149697211109</v>
      </c>
      <c r="DA248" s="2">
        <v>0.12096420647754888</v>
      </c>
      <c r="DB248" s="2">
        <v>0.11477756573690187</v>
      </c>
      <c r="DC248" s="2">
        <v>0.10417145553027451</v>
      </c>
      <c r="DD248" s="2">
        <v>0.10228430941887501</v>
      </c>
      <c r="DE248" s="2">
        <v>9.7101896852191338E-2</v>
      </c>
      <c r="DF248" s="2">
        <v>0.10129435465602663</v>
      </c>
      <c r="DG248" s="2">
        <v>0.10834555988789962</v>
      </c>
      <c r="DH248" s="2">
        <v>9.9859894042287844E-2</v>
      </c>
    </row>
    <row r="249" spans="1:112" x14ac:dyDescent="0.2">
      <c r="A249" s="169" t="s">
        <v>228</v>
      </c>
      <c r="B249" s="3" t="s">
        <v>177</v>
      </c>
      <c r="C249" s="2">
        <v>61.852530999999999</v>
      </c>
      <c r="D249" s="2">
        <v>-43.075709000000003</v>
      </c>
      <c r="E249" s="174">
        <v>781.84370999999999</v>
      </c>
      <c r="F249" s="2">
        <v>0.35477999999999998</v>
      </c>
      <c r="G249" s="144"/>
      <c r="H249" s="144">
        <f t="shared" si="3"/>
        <v>2.3507329041000002E-2</v>
      </c>
      <c r="I249" s="174" t="s">
        <v>334</v>
      </c>
      <c r="J249" s="174" t="s">
        <v>275</v>
      </c>
      <c r="K249" s="190">
        <v>0.81589999999999996</v>
      </c>
      <c r="L249" s="235">
        <v>0.15332100000000001</v>
      </c>
      <c r="M249" s="189">
        <v>1.1419981894019719E-2</v>
      </c>
      <c r="N249" s="17">
        <v>0.8663333333333334</v>
      </c>
      <c r="O249" s="7"/>
      <c r="P249" s="2">
        <v>0.8460882999999999</v>
      </c>
      <c r="Q249" s="2">
        <v>0.8460882999999999</v>
      </c>
      <c r="R249" s="2">
        <v>0.8460882999999999</v>
      </c>
      <c r="S249" s="2">
        <v>0.8460882999999999</v>
      </c>
      <c r="T249" s="2">
        <v>0.8460882999999999</v>
      </c>
      <c r="U249" s="2">
        <v>0.8460882999999999</v>
      </c>
      <c r="V249" s="2">
        <v>0.8460882999999999</v>
      </c>
      <c r="W249" s="2">
        <v>0.8460882999999999</v>
      </c>
      <c r="X249" s="2">
        <v>0.8460882999999999</v>
      </c>
      <c r="Y249" s="2">
        <v>0.8460882999999999</v>
      </c>
      <c r="Z249" s="2">
        <v>0.8460882999999999</v>
      </c>
      <c r="AA249" s="2">
        <v>0.8460882999999999</v>
      </c>
      <c r="AB249" s="2">
        <v>0.8460882999999999</v>
      </c>
      <c r="AC249" s="2">
        <v>0.8460882999999999</v>
      </c>
      <c r="AD249" s="2">
        <v>0.8460882999999999</v>
      </c>
      <c r="AE249" s="2">
        <v>0.8460882999999999</v>
      </c>
      <c r="AF249" s="2">
        <v>0.84119289999999991</v>
      </c>
      <c r="AG249" s="2">
        <v>0.83629749999999992</v>
      </c>
      <c r="AH249" s="2">
        <v>0.83140209999999992</v>
      </c>
      <c r="AI249" s="2">
        <v>0.82569079999999995</v>
      </c>
      <c r="AJ249" s="2">
        <v>0.82079539999999995</v>
      </c>
      <c r="AK249" s="2">
        <v>0.87790840000000003</v>
      </c>
      <c r="AL249" s="2">
        <v>0.93427729919999991</v>
      </c>
      <c r="AM249" s="2">
        <v>0.99070820680000005</v>
      </c>
      <c r="AN249" s="2">
        <v>1.0445192594999999</v>
      </c>
      <c r="AO249" s="2">
        <v>0.95460299999999987</v>
      </c>
      <c r="AP249" s="2">
        <v>0.57477136169999987</v>
      </c>
      <c r="AQ249" s="2">
        <v>0.67335492689999987</v>
      </c>
      <c r="AR249" s="2">
        <v>0.77144650439999995</v>
      </c>
      <c r="AS249" s="2">
        <v>0.8674795662</v>
      </c>
      <c r="AT249" s="2">
        <v>0.89267292639999996</v>
      </c>
      <c r="AU249" s="2">
        <v>0.91837703999999987</v>
      </c>
      <c r="AV249" s="2">
        <v>0.94444014959999989</v>
      </c>
      <c r="AW249" s="2">
        <v>0.96933652219999988</v>
      </c>
      <c r="AX249" s="2">
        <v>0.99275122040000008</v>
      </c>
      <c r="AY249" s="2">
        <v>1.0175562122000001</v>
      </c>
      <c r="AZ249" s="2">
        <v>1.0400619978000001</v>
      </c>
      <c r="BA249" s="2">
        <v>1.06328088</v>
      </c>
      <c r="BB249" s="2">
        <v>0.80510156349999995</v>
      </c>
      <c r="BC249" s="2">
        <v>1.5335272927000001</v>
      </c>
      <c r="BD249" s="2">
        <v>1.3469529919999998</v>
      </c>
      <c r="BE249" s="2">
        <v>1.3719978583999999</v>
      </c>
      <c r="BF249" s="2">
        <v>1.0722166168</v>
      </c>
      <c r="BG249" s="2">
        <v>1.1647282541999999</v>
      </c>
      <c r="BH249" s="2">
        <v>1.1559140864999999</v>
      </c>
      <c r="BI249" s="2">
        <v>1.1998625399999998</v>
      </c>
      <c r="BJ249" s="2">
        <v>1.13010309</v>
      </c>
      <c r="BN249" s="2">
        <v>1.0031790629822439</v>
      </c>
      <c r="BO249" s="2">
        <v>1.0031790629822439</v>
      </c>
      <c r="BP249" s="2">
        <v>1.0031790629822439</v>
      </c>
      <c r="BQ249" s="2">
        <v>1.0031790629822439</v>
      </c>
      <c r="BR249" s="2">
        <v>1.0031790629822439</v>
      </c>
      <c r="BS249" s="2">
        <v>1.0031790629822439</v>
      </c>
      <c r="BT249" s="2">
        <v>0.9989487319536432</v>
      </c>
      <c r="BU249" s="2">
        <v>0.92026479805696493</v>
      </c>
      <c r="BV249" s="2">
        <v>0.84581166246232642</v>
      </c>
      <c r="BW249" s="2">
        <v>0.77474335284983176</v>
      </c>
      <c r="BX249" s="2">
        <v>0.70875206798622203</v>
      </c>
      <c r="BY249" s="2">
        <v>0.64529982789194618</v>
      </c>
      <c r="BZ249" s="2">
        <v>0.58607890677429531</v>
      </c>
      <c r="CA249" s="2">
        <v>0.530243567426951</v>
      </c>
      <c r="CB249" s="2">
        <v>0.47864018178761519</v>
      </c>
      <c r="CC249" s="2">
        <v>0.43126923332118744</v>
      </c>
      <c r="CD249" s="2">
        <v>0.38756843409118219</v>
      </c>
      <c r="CE249" s="2">
        <v>0.34936807076795295</v>
      </c>
      <c r="CF249" s="2">
        <v>0.31990382293838171</v>
      </c>
      <c r="CG249" s="2">
        <v>0.29955665563774642</v>
      </c>
      <c r="CH249" s="2">
        <v>0.2920418373725045</v>
      </c>
      <c r="CI249" s="2">
        <v>0.30346407360651595</v>
      </c>
      <c r="CJ249" s="2">
        <v>0.31797000117116853</v>
      </c>
      <c r="CK249" s="2">
        <v>0.32276945065463958</v>
      </c>
      <c r="CL249" s="2">
        <v>0.43015722807204093</v>
      </c>
      <c r="CM249" s="2">
        <v>0.49152228799908926</v>
      </c>
      <c r="CN249" s="2">
        <v>0.21036560848594696</v>
      </c>
      <c r="CO249" s="2">
        <v>0.22963266854621306</v>
      </c>
      <c r="CP249" s="2">
        <v>0.24723545642244604</v>
      </c>
      <c r="CQ249" s="2">
        <v>0.31792416617700908</v>
      </c>
      <c r="CR249" s="2">
        <v>0.32222907561539171</v>
      </c>
      <c r="CS249" s="2">
        <v>0.32984207140511002</v>
      </c>
      <c r="CT249" s="2">
        <v>0.33975198567494075</v>
      </c>
      <c r="CU249" s="2">
        <v>0.35163096705726493</v>
      </c>
      <c r="CV249" s="2">
        <v>0.34645606441557475</v>
      </c>
      <c r="CW249" s="2">
        <v>0.34406679482362962</v>
      </c>
      <c r="CX249" s="2">
        <v>0.34338216202764027</v>
      </c>
      <c r="CY249" s="2">
        <v>0.41712490271830083</v>
      </c>
      <c r="CZ249" s="2">
        <v>0.49488149731143538</v>
      </c>
      <c r="DA249" s="2">
        <v>0.8941809499574298</v>
      </c>
      <c r="DB249" s="2">
        <v>0.65802980635494257</v>
      </c>
      <c r="DC249" s="2">
        <v>0.87306533215321158</v>
      </c>
      <c r="DD249" s="2">
        <v>0.49168032581038246</v>
      </c>
      <c r="DE249" s="2">
        <v>0.45808948459675447</v>
      </c>
      <c r="DF249" s="2">
        <v>0.46174036204018243</v>
      </c>
      <c r="DG249" s="2">
        <v>0.40651087257713059</v>
      </c>
      <c r="DH249" s="2">
        <v>0.36775929343802133</v>
      </c>
    </row>
    <row r="250" spans="1:112" x14ac:dyDescent="0.2">
      <c r="A250" s="169" t="s">
        <v>77</v>
      </c>
      <c r="B250" s="3" t="s">
        <v>177</v>
      </c>
      <c r="C250" s="2">
        <v>61.850349999999999</v>
      </c>
      <c r="D250" s="2">
        <v>-42.390510999999996</v>
      </c>
      <c r="E250" s="174">
        <v>347.84253999999999</v>
      </c>
      <c r="F250" s="2">
        <v>1.1630900000000001E-3</v>
      </c>
      <c r="G250" s="144"/>
      <c r="H250" s="144">
        <f t="shared" si="3"/>
        <v>4.8025398037096038E-3</v>
      </c>
      <c r="I250" s="174" t="s">
        <v>334</v>
      </c>
      <c r="J250" s="174" t="s">
        <v>272</v>
      </c>
      <c r="K250" s="190">
        <v>0.44409999999999999</v>
      </c>
      <c r="L250" s="235">
        <f>M250+0.14*N250</f>
        <v>6.9300359333192521E-2</v>
      </c>
      <c r="M250" s="189">
        <v>7.0470259998591913E-3</v>
      </c>
      <c r="N250" s="17">
        <v>0.44466666666666665</v>
      </c>
      <c r="O250" s="7"/>
      <c r="P250" s="2">
        <v>0.44409999999999999</v>
      </c>
      <c r="Q250" s="2">
        <v>0.44409999999999999</v>
      </c>
      <c r="R250" s="2">
        <v>0.44409999999999999</v>
      </c>
      <c r="S250" s="2">
        <v>0.44409999999999999</v>
      </c>
      <c r="T250" s="2">
        <v>0.44409999999999999</v>
      </c>
      <c r="U250" s="2">
        <v>0.44409999999999999</v>
      </c>
      <c r="V250" s="2">
        <v>0.44409999999999999</v>
      </c>
      <c r="W250" s="2">
        <v>0.44409999999999999</v>
      </c>
      <c r="X250" s="2">
        <v>0.44409999999999999</v>
      </c>
      <c r="Y250" s="2">
        <v>0.44409999999999999</v>
      </c>
      <c r="Z250" s="2">
        <v>0.44409999999999999</v>
      </c>
      <c r="AA250" s="2">
        <v>0.44409999999999999</v>
      </c>
      <c r="AB250" s="2">
        <v>0.44409999999999999</v>
      </c>
      <c r="AC250" s="2">
        <v>0.44409999999999999</v>
      </c>
      <c r="AD250" s="2">
        <v>0.44409999999999999</v>
      </c>
      <c r="AE250" s="2">
        <v>0.44409999999999999</v>
      </c>
      <c r="AF250" s="2">
        <v>0.44409999999999999</v>
      </c>
      <c r="AG250" s="2">
        <v>0.44409999999999999</v>
      </c>
      <c r="AH250" s="2">
        <v>0.44409999999999999</v>
      </c>
      <c r="AI250" s="2">
        <v>0.44409999999999999</v>
      </c>
      <c r="AJ250" s="2">
        <v>0.44409999999999999</v>
      </c>
      <c r="AK250" s="2">
        <v>0.44409999999999999</v>
      </c>
      <c r="AL250" s="2">
        <v>0.44409999999999999</v>
      </c>
      <c r="AM250" s="2">
        <v>0.44409999999999999</v>
      </c>
      <c r="AN250" s="2">
        <v>0.44409999999999999</v>
      </c>
      <c r="AO250" s="2">
        <v>0.44409999999999999</v>
      </c>
      <c r="AP250" s="2">
        <v>0.44409999999999999</v>
      </c>
      <c r="AQ250" s="2">
        <v>0.44409999999999999</v>
      </c>
      <c r="AR250" s="2">
        <v>0.44409999999999999</v>
      </c>
      <c r="AS250" s="2">
        <v>0.44409999999999999</v>
      </c>
      <c r="AT250" s="2">
        <v>0.44409999999999999</v>
      </c>
      <c r="AU250" s="2">
        <v>0.44409999999999999</v>
      </c>
      <c r="AV250" s="2">
        <v>0.44409999999999999</v>
      </c>
      <c r="AW250" s="2">
        <v>0.44409999999999999</v>
      </c>
      <c r="AX250" s="2">
        <v>0.44409999999999999</v>
      </c>
      <c r="AY250" s="2">
        <v>0.44409999999999999</v>
      </c>
      <c r="AZ250" s="2">
        <v>0.44409999999999999</v>
      </c>
      <c r="BA250" s="2">
        <v>0.44409999999999999</v>
      </c>
      <c r="BB250" s="2">
        <v>0.44409999999999999</v>
      </c>
      <c r="BC250" s="2">
        <v>0.44409999999999999</v>
      </c>
      <c r="BD250" s="2">
        <v>0.44409999999999999</v>
      </c>
      <c r="BE250" s="2">
        <v>0.44409999999999999</v>
      </c>
      <c r="BF250" s="2">
        <v>0.44409999999999999</v>
      </c>
      <c r="BG250" s="2">
        <v>0.44409999999999999</v>
      </c>
      <c r="BH250" s="2">
        <v>0.44409999999999999</v>
      </c>
      <c r="BI250" s="2">
        <v>0.44409999999999999</v>
      </c>
      <c r="BJ250" s="2">
        <v>0.44409999999999999</v>
      </c>
      <c r="BN250" s="2">
        <v>0.13865487171666474</v>
      </c>
      <c r="BO250" s="2">
        <v>0.13865487171666474</v>
      </c>
      <c r="BP250" s="2">
        <v>0.13865487171666474</v>
      </c>
      <c r="BQ250" s="2">
        <v>0.13865487171666474</v>
      </c>
      <c r="BR250" s="2">
        <v>0.13865487171666474</v>
      </c>
      <c r="BS250" s="2">
        <v>0.13865487171666474</v>
      </c>
      <c r="BT250" s="2">
        <v>0.13865487171666474</v>
      </c>
      <c r="BU250" s="2">
        <v>0.13865487171666474</v>
      </c>
      <c r="BV250" s="2">
        <v>0.13865487171666474</v>
      </c>
      <c r="BW250" s="2">
        <v>0.13865487171666474</v>
      </c>
      <c r="BX250" s="2">
        <v>0.13865487171666474</v>
      </c>
      <c r="BY250" s="2">
        <v>0.13865487171666474</v>
      </c>
      <c r="BZ250" s="2">
        <v>0.13865487171666474</v>
      </c>
      <c r="CA250" s="2">
        <v>0.13865487171666474</v>
      </c>
      <c r="CB250" s="2">
        <v>0.13865487171666474</v>
      </c>
      <c r="CC250" s="2">
        <v>0.13865487171666474</v>
      </c>
      <c r="CD250" s="2">
        <v>0.13865487171666474</v>
      </c>
      <c r="CE250" s="2">
        <v>0.13865487171666474</v>
      </c>
      <c r="CF250" s="2">
        <v>0.13865487171666474</v>
      </c>
      <c r="CG250" s="2">
        <v>0.13865487171666474</v>
      </c>
      <c r="CH250" s="2">
        <v>0.13865487171666474</v>
      </c>
      <c r="CI250" s="2">
        <v>0.13865487171666474</v>
      </c>
      <c r="CJ250" s="2">
        <v>0.13865487171666474</v>
      </c>
      <c r="CK250" s="2">
        <v>0.13865487171666474</v>
      </c>
      <c r="CL250" s="2">
        <v>0.13865487171666474</v>
      </c>
      <c r="CM250" s="2">
        <v>0.13865487171666474</v>
      </c>
      <c r="CN250" s="2">
        <v>0.13865487171666474</v>
      </c>
      <c r="CO250" s="2">
        <v>0.13865487171666474</v>
      </c>
      <c r="CP250" s="2">
        <v>0.13865487171666474</v>
      </c>
      <c r="CQ250" s="2">
        <v>0.13865487171666474</v>
      </c>
      <c r="CR250" s="2">
        <v>0.13865487171666474</v>
      </c>
      <c r="CS250" s="2">
        <v>0.13865487171666474</v>
      </c>
      <c r="CT250" s="2">
        <v>0.13865487171666474</v>
      </c>
      <c r="CU250" s="2">
        <v>0.13865487171666474</v>
      </c>
      <c r="CV250" s="2">
        <v>0.13865487171666474</v>
      </c>
      <c r="CW250" s="2">
        <v>0.13865487171666474</v>
      </c>
      <c r="CX250" s="2">
        <v>0.13865487171666474</v>
      </c>
      <c r="CY250" s="2">
        <v>0.13865487171666474</v>
      </c>
      <c r="CZ250" s="2">
        <v>0.13865487171666474</v>
      </c>
      <c r="DA250" s="2">
        <v>0.13865487171666474</v>
      </c>
      <c r="DB250" s="2">
        <v>0.13865487171666474</v>
      </c>
      <c r="DC250" s="2">
        <v>0.13865487171666474</v>
      </c>
      <c r="DD250" s="2">
        <v>0.13865487171666474</v>
      </c>
      <c r="DE250" s="2">
        <v>0.13865487171666474</v>
      </c>
      <c r="DF250" s="2">
        <v>0.13865487171666474</v>
      </c>
      <c r="DG250" s="2">
        <v>0.13865487171666474</v>
      </c>
      <c r="DH250" s="2">
        <v>0.13865487171666474</v>
      </c>
    </row>
    <row r="251" spans="1:112" x14ac:dyDescent="0.2">
      <c r="A251" s="169" t="s">
        <v>101</v>
      </c>
      <c r="B251" s="3" t="s">
        <v>177</v>
      </c>
      <c r="C251" s="2">
        <v>61.701124</v>
      </c>
      <c r="D251" s="2">
        <v>-43.446148000000001</v>
      </c>
      <c r="E251" s="174">
        <v>3374.9578000000001</v>
      </c>
      <c r="F251" s="2">
        <v>6.2003199999999996</v>
      </c>
      <c r="G251" s="144"/>
      <c r="H251" s="144">
        <f t="shared" si="3"/>
        <v>0.13740959334400002</v>
      </c>
      <c r="I251" s="174" t="s">
        <v>334</v>
      </c>
      <c r="J251" s="174" t="s">
        <v>273</v>
      </c>
      <c r="K251" s="190">
        <v>5.1056299999999997</v>
      </c>
      <c r="L251" s="235">
        <v>0.37068800000000002</v>
      </c>
      <c r="M251" s="189">
        <v>4.5764353908832434E-2</v>
      </c>
      <c r="N251" s="17">
        <v>3.5426666666666664</v>
      </c>
      <c r="O251" s="7"/>
      <c r="P251" s="2">
        <v>5.1056299999999997</v>
      </c>
      <c r="Q251" s="2">
        <v>5.1056299999999997</v>
      </c>
      <c r="R251" s="2">
        <v>5.1056299999999997</v>
      </c>
      <c r="S251" s="2">
        <v>5.1056299999999997</v>
      </c>
      <c r="T251" s="2">
        <v>5.1056299999999997</v>
      </c>
      <c r="U251" s="2">
        <v>5.1056299999999997</v>
      </c>
      <c r="V251" s="2">
        <v>5.1056299999999997</v>
      </c>
      <c r="W251" s="2">
        <v>5.1056299999999997</v>
      </c>
      <c r="X251" s="2">
        <v>5.1056299999999997</v>
      </c>
      <c r="Y251" s="2">
        <v>5.1056299999999997</v>
      </c>
      <c r="Z251" s="2">
        <v>5.1056299999999997</v>
      </c>
      <c r="AA251" s="2">
        <v>5.1056299999999997</v>
      </c>
      <c r="AB251" s="2">
        <v>5.1056299999999997</v>
      </c>
      <c r="AC251" s="2">
        <v>5.1056299999999997</v>
      </c>
      <c r="AD251" s="2">
        <v>5.1056299999999997</v>
      </c>
      <c r="AE251" s="2">
        <v>5.1056299999999997</v>
      </c>
      <c r="AF251" s="2">
        <v>5.1056299999999997</v>
      </c>
      <c r="AG251" s="2">
        <v>5.1056299999999997</v>
      </c>
      <c r="AH251" s="2">
        <v>5.1056299999999997</v>
      </c>
      <c r="AI251" s="2">
        <v>5.1056299999999997</v>
      </c>
      <c r="AJ251" s="2">
        <v>5.1056299999999997</v>
      </c>
      <c r="AK251" s="2">
        <v>5.0239399199999992</v>
      </c>
      <c r="AL251" s="2">
        <v>5.0035173999999998</v>
      </c>
      <c r="AM251" s="2">
        <v>4.9882005099999995</v>
      </c>
      <c r="AN251" s="2">
        <v>4.9677779899999992</v>
      </c>
      <c r="AO251" s="2">
        <v>4.63591204</v>
      </c>
      <c r="AP251" s="2">
        <v>5.3302777199999998</v>
      </c>
      <c r="AQ251" s="2">
        <v>5.4987635099999999</v>
      </c>
      <c r="AR251" s="2">
        <v>5.6621436699999999</v>
      </c>
      <c r="AS251" s="2">
        <v>5.616193</v>
      </c>
      <c r="AT251" s="2">
        <v>6.9793962099999991</v>
      </c>
      <c r="AU251" s="2">
        <v>6.3462980900000003</v>
      </c>
      <c r="AV251" s="2">
        <v>6.8211216800000001</v>
      </c>
      <c r="AW251" s="2">
        <v>7.2857340099999996</v>
      </c>
      <c r="AX251" s="2">
        <v>6.7802766400000003</v>
      </c>
      <c r="AY251" s="2">
        <v>6.045065919999999</v>
      </c>
      <c r="AZ251" s="2">
        <v>6.0399602899999998</v>
      </c>
      <c r="BA251" s="2">
        <v>6.0399602899999998</v>
      </c>
      <c r="BB251" s="2">
        <v>5.7336224899999992</v>
      </c>
      <c r="BC251" s="2">
        <v>5.9429533199999991</v>
      </c>
      <c r="BD251" s="2">
        <v>5.9174251699999996</v>
      </c>
      <c r="BE251" s="2">
        <v>4.8554541299999991</v>
      </c>
      <c r="BF251" s="2">
        <v>5.8204181999999989</v>
      </c>
      <c r="BG251" s="2">
        <v>6.7394315999999996</v>
      </c>
      <c r="BH251" s="2">
        <v>6.3411924599999994</v>
      </c>
      <c r="BI251" s="2">
        <v>7.6073886999999996</v>
      </c>
      <c r="BJ251" s="2">
        <v>8.3221768999999988</v>
      </c>
      <c r="BN251" s="2">
        <v>5.4756316015160689</v>
      </c>
      <c r="BO251" s="2">
        <v>5.4756316015160689</v>
      </c>
      <c r="BP251" s="2">
        <v>5.4756316015160689</v>
      </c>
      <c r="BQ251" s="2">
        <v>5.4756316015160689</v>
      </c>
      <c r="BR251" s="2">
        <v>5.4756316015160689</v>
      </c>
      <c r="BS251" s="2">
        <v>5.4756316015160689</v>
      </c>
      <c r="BT251" s="2">
        <v>5.3837309620807483</v>
      </c>
      <c r="BU251" s="2">
        <v>4.9038058620120557</v>
      </c>
      <c r="BV251" s="2">
        <v>4.4494095862054488</v>
      </c>
      <c r="BW251" s="2">
        <v>4.0154367307308769</v>
      </c>
      <c r="BX251" s="2">
        <v>3.6018875503187462</v>
      </c>
      <c r="BY251" s="2">
        <v>3.2036568957932889</v>
      </c>
      <c r="BZ251" s="2">
        <v>2.8309563351296596</v>
      </c>
      <c r="CA251" s="2">
        <v>2.4786811121894079</v>
      </c>
      <c r="CB251" s="2">
        <v>2.141727132576682</v>
      </c>
      <c r="CC251" s="2">
        <v>1.820096873212816</v>
      </c>
      <c r="CD251" s="2">
        <v>1.5240048647652356</v>
      </c>
      <c r="CE251" s="2">
        <v>1.243249592469897</v>
      </c>
      <c r="CF251" s="2">
        <v>0.99826652747204569</v>
      </c>
      <c r="CG251" s="2">
        <v>0.79929106199664191</v>
      </c>
      <c r="CH251" s="2">
        <v>0.71770782806585276</v>
      </c>
      <c r="CI251" s="2">
        <v>0.71686836126602782</v>
      </c>
      <c r="CJ251" s="2">
        <v>0.74087644403957764</v>
      </c>
      <c r="CK251" s="2">
        <v>0.73976352555350311</v>
      </c>
      <c r="CL251" s="2">
        <v>0.60579728995578785</v>
      </c>
      <c r="CM251" s="2">
        <v>0.53076816590537956</v>
      </c>
      <c r="CN251" s="2">
        <v>0.54585443394410349</v>
      </c>
      <c r="CO251" s="2">
        <v>0.60378108673463093</v>
      </c>
      <c r="CP251" s="2">
        <v>0.55996478756206791</v>
      </c>
      <c r="CQ251" s="2">
        <v>0.58697324496501035</v>
      </c>
      <c r="CR251" s="2">
        <v>0.7726026591927051</v>
      </c>
      <c r="CS251" s="2">
        <v>0.75191955535613164</v>
      </c>
      <c r="CT251" s="2">
        <v>0.73060842567236917</v>
      </c>
      <c r="CU251" s="2">
        <v>0.81015891628865533</v>
      </c>
      <c r="CV251" s="2">
        <v>0.76317856741134849</v>
      </c>
      <c r="CW251" s="2">
        <v>0.68930358598947872</v>
      </c>
      <c r="CX251" s="2">
        <v>0.71944717309514061</v>
      </c>
      <c r="CY251" s="2">
        <v>0.67368559282431495</v>
      </c>
      <c r="CZ251" s="2">
        <v>0.61074713258822466</v>
      </c>
      <c r="DA251" s="2">
        <v>0.6564589452557863</v>
      </c>
      <c r="DB251" s="2">
        <v>0.6444429447495551</v>
      </c>
      <c r="DC251" s="2">
        <v>0.54675663348909231</v>
      </c>
      <c r="DD251" s="2">
        <v>0.63737411170395464</v>
      </c>
      <c r="DE251" s="2">
        <v>0.78053856690048495</v>
      </c>
      <c r="DF251" s="2">
        <v>0.68547819926448983</v>
      </c>
      <c r="DG251" s="2">
        <v>0.92760651934539984</v>
      </c>
      <c r="DH251" s="2">
        <v>0.9415469872394584</v>
      </c>
    </row>
    <row r="252" spans="1:112" x14ac:dyDescent="0.2">
      <c r="A252" s="169" t="s">
        <v>199</v>
      </c>
      <c r="B252" s="3" t="s">
        <v>177</v>
      </c>
      <c r="C252" s="2">
        <v>61.647903999999997</v>
      </c>
      <c r="D252" s="2">
        <v>-42.754001000000002</v>
      </c>
      <c r="E252" s="174">
        <v>507.28654</v>
      </c>
      <c r="F252" s="2">
        <v>1.1230999999999999E-3</v>
      </c>
      <c r="G252" s="144"/>
      <c r="H252" s="144">
        <f t="shared" si="3"/>
        <v>5.965778026114507E-3</v>
      </c>
      <c r="I252" s="174" t="s">
        <v>334</v>
      </c>
      <c r="J252" s="174" t="s">
        <v>272</v>
      </c>
      <c r="K252" s="190">
        <v>0.48570000000000002</v>
      </c>
      <c r="L252" s="235">
        <f>M252+0.14*N252</f>
        <v>7.723844914363899E-2</v>
      </c>
      <c r="M252" s="189">
        <v>9.2917824769723177E-3</v>
      </c>
      <c r="N252" s="17">
        <v>0.48533333333333328</v>
      </c>
      <c r="O252" s="7"/>
      <c r="P252" s="2">
        <v>0.48570000000000002</v>
      </c>
      <c r="Q252" s="2">
        <v>0.48570000000000002</v>
      </c>
      <c r="R252" s="2">
        <v>0.48570000000000002</v>
      </c>
      <c r="S252" s="2">
        <v>0.48570000000000002</v>
      </c>
      <c r="T252" s="2">
        <v>0.48570000000000002</v>
      </c>
      <c r="U252" s="2">
        <v>0.48570000000000002</v>
      </c>
      <c r="V252" s="2">
        <v>0.48570000000000002</v>
      </c>
      <c r="W252" s="2">
        <v>0.48570000000000002</v>
      </c>
      <c r="X252" s="2">
        <v>0.48570000000000002</v>
      </c>
      <c r="Y252" s="2">
        <v>0.48570000000000002</v>
      </c>
      <c r="Z252" s="2">
        <v>0.48570000000000002</v>
      </c>
      <c r="AA252" s="2">
        <v>0.48570000000000002</v>
      </c>
      <c r="AB252" s="2">
        <v>0.48570000000000002</v>
      </c>
      <c r="AC252" s="2">
        <v>0.48570000000000002</v>
      </c>
      <c r="AD252" s="2">
        <v>0.48570000000000002</v>
      </c>
      <c r="AE252" s="2">
        <v>0.48570000000000002</v>
      </c>
      <c r="AF252" s="2">
        <v>0.48570000000000002</v>
      </c>
      <c r="AG252" s="2">
        <v>0.48570000000000002</v>
      </c>
      <c r="AH252" s="2">
        <v>0.48570000000000002</v>
      </c>
      <c r="AI252" s="2">
        <v>0.48570000000000002</v>
      </c>
      <c r="AJ252" s="2">
        <v>0.48570000000000002</v>
      </c>
      <c r="AK252" s="2">
        <v>0.48570000000000002</v>
      </c>
      <c r="AL252" s="2">
        <v>0.48570000000000002</v>
      </c>
      <c r="AM252" s="2">
        <v>0.48570000000000002</v>
      </c>
      <c r="AN252" s="2">
        <v>0.48570000000000002</v>
      </c>
      <c r="AO252" s="2">
        <v>0.48570000000000002</v>
      </c>
      <c r="AP252" s="2">
        <v>0.48570000000000002</v>
      </c>
      <c r="AQ252" s="2">
        <v>0.48570000000000002</v>
      </c>
      <c r="AR252" s="2">
        <v>0.48570000000000002</v>
      </c>
      <c r="AS252" s="2">
        <v>0.48570000000000002</v>
      </c>
      <c r="AT252" s="2">
        <v>0.48570000000000002</v>
      </c>
      <c r="AU252" s="2">
        <v>0.48570000000000002</v>
      </c>
      <c r="AV252" s="2">
        <v>0.48570000000000002</v>
      </c>
      <c r="AW252" s="2">
        <v>0.48570000000000002</v>
      </c>
      <c r="AX252" s="2">
        <v>0.48570000000000002</v>
      </c>
      <c r="AY252" s="2">
        <v>0.48570000000000002</v>
      </c>
      <c r="AZ252" s="2">
        <v>0.48570000000000002</v>
      </c>
      <c r="BA252" s="2">
        <v>0.48570000000000002</v>
      </c>
      <c r="BB252" s="2">
        <v>0.48570000000000002</v>
      </c>
      <c r="BC252" s="2">
        <v>0.48570000000000002</v>
      </c>
      <c r="BD252" s="2">
        <v>0.48570000000000002</v>
      </c>
      <c r="BE252" s="2">
        <v>0.48570000000000002</v>
      </c>
      <c r="BF252" s="2">
        <v>0.48570000000000002</v>
      </c>
      <c r="BG252" s="2">
        <v>0.48570000000000002</v>
      </c>
      <c r="BH252" s="2">
        <v>0.48570000000000002</v>
      </c>
      <c r="BI252" s="2">
        <v>0.48570000000000002</v>
      </c>
      <c r="BJ252" s="2">
        <v>0.48570000000000002</v>
      </c>
      <c r="BN252" s="2">
        <v>0.15334459501526218</v>
      </c>
      <c r="BO252" s="2">
        <v>0.15334459501526218</v>
      </c>
      <c r="BP252" s="2">
        <v>0.15334459501526218</v>
      </c>
      <c r="BQ252" s="2">
        <v>0.15334459501526218</v>
      </c>
      <c r="BR252" s="2">
        <v>0.15334459501526218</v>
      </c>
      <c r="BS252" s="2">
        <v>0.15334459501526218</v>
      </c>
      <c r="BT252" s="2">
        <v>0.15334459501526218</v>
      </c>
      <c r="BU252" s="2">
        <v>0.15334459501526218</v>
      </c>
      <c r="BV252" s="2">
        <v>0.15334459501526218</v>
      </c>
      <c r="BW252" s="2">
        <v>0.15334459501526218</v>
      </c>
      <c r="BX252" s="2">
        <v>0.15334459501526218</v>
      </c>
      <c r="BY252" s="2">
        <v>0.15334459501526218</v>
      </c>
      <c r="BZ252" s="2">
        <v>0.15334459501526218</v>
      </c>
      <c r="CA252" s="2">
        <v>0.15334459501526218</v>
      </c>
      <c r="CB252" s="2">
        <v>0.15334459501526218</v>
      </c>
      <c r="CC252" s="2">
        <v>0.15334459501526218</v>
      </c>
      <c r="CD252" s="2">
        <v>0.15334459501526218</v>
      </c>
      <c r="CE252" s="2">
        <v>0.15334459501526218</v>
      </c>
      <c r="CF252" s="2">
        <v>0.15334459501526218</v>
      </c>
      <c r="CG252" s="2">
        <v>0.15334459501526218</v>
      </c>
      <c r="CH252" s="2">
        <v>0.15334459501526218</v>
      </c>
      <c r="CI252" s="2">
        <v>0.15334459501526218</v>
      </c>
      <c r="CJ252" s="2">
        <v>0.15334459501526218</v>
      </c>
      <c r="CK252" s="2">
        <v>0.15334459501526218</v>
      </c>
      <c r="CL252" s="2">
        <v>0.15334459501526218</v>
      </c>
      <c r="CM252" s="2">
        <v>0.15334459501526218</v>
      </c>
      <c r="CN252" s="2">
        <v>0.15334459501526218</v>
      </c>
      <c r="CO252" s="2">
        <v>0.15334459501526218</v>
      </c>
      <c r="CP252" s="2">
        <v>0.15334459501526218</v>
      </c>
      <c r="CQ252" s="2">
        <v>0.15334459501526218</v>
      </c>
      <c r="CR252" s="2">
        <v>0.15334459501526218</v>
      </c>
      <c r="CS252" s="2">
        <v>0.15334459501526218</v>
      </c>
      <c r="CT252" s="2">
        <v>0.15334459501526218</v>
      </c>
      <c r="CU252" s="2">
        <v>0.15334459501526218</v>
      </c>
      <c r="CV252" s="2">
        <v>0.15334459501526218</v>
      </c>
      <c r="CW252" s="2">
        <v>0.15334459501526218</v>
      </c>
      <c r="CX252" s="2">
        <v>0.15334459501526218</v>
      </c>
      <c r="CY252" s="2">
        <v>0.15334459501526218</v>
      </c>
      <c r="CZ252" s="2">
        <v>0.15334459501526218</v>
      </c>
      <c r="DA252" s="2">
        <v>0.15334459501526218</v>
      </c>
      <c r="DB252" s="2">
        <v>0.15334459501526218</v>
      </c>
      <c r="DC252" s="2">
        <v>0.15334459501526218</v>
      </c>
      <c r="DD252" s="2">
        <v>0.15334459501526218</v>
      </c>
      <c r="DE252" s="2">
        <v>0.15334459501526218</v>
      </c>
      <c r="DF252" s="2">
        <v>0.15334459501526218</v>
      </c>
      <c r="DG252" s="2">
        <v>0.15334459501526218</v>
      </c>
      <c r="DH252" s="2">
        <v>0.15334459501526218</v>
      </c>
    </row>
    <row r="253" spans="1:112" x14ac:dyDescent="0.2">
      <c r="A253" s="169" t="s">
        <v>102</v>
      </c>
      <c r="B253" s="3" t="s">
        <v>177</v>
      </c>
      <c r="C253" s="2">
        <v>61.488252000000003</v>
      </c>
      <c r="D253" s="2">
        <v>-43.301005000000004</v>
      </c>
      <c r="E253" s="174">
        <v>587.14345000000003</v>
      </c>
      <c r="F253" s="2">
        <v>1.5856599999999998E-2</v>
      </c>
      <c r="G253" s="144"/>
      <c r="H253" s="144">
        <f t="shared" si="3"/>
        <v>8.8763115963336522E-3</v>
      </c>
      <c r="I253" s="174" t="s">
        <v>334</v>
      </c>
      <c r="J253" s="174" t="s">
        <v>272</v>
      </c>
      <c r="K253" s="190">
        <v>0.60299999999999998</v>
      </c>
      <c r="L253" s="235">
        <f>M253+0.14*N253</f>
        <v>9.4214179380460839E-2</v>
      </c>
      <c r="M253" s="189">
        <v>9.7008460471274937E-3</v>
      </c>
      <c r="N253" s="17">
        <v>0.60366666666666668</v>
      </c>
      <c r="O253" s="7"/>
      <c r="P253" s="2">
        <v>0.60299999999999998</v>
      </c>
      <c r="Q253" s="2">
        <v>0.60299999999999998</v>
      </c>
      <c r="R253" s="2">
        <v>0.60299999999999998</v>
      </c>
      <c r="S253" s="2">
        <v>0.60299999999999998</v>
      </c>
      <c r="T253" s="2">
        <v>0.60299999999999998</v>
      </c>
      <c r="U253" s="2">
        <v>0.60299999999999998</v>
      </c>
      <c r="V253" s="2">
        <v>0.60299999999999998</v>
      </c>
      <c r="W253" s="2">
        <v>0.60299999999999998</v>
      </c>
      <c r="X253" s="2">
        <v>0.60299999999999998</v>
      </c>
      <c r="Y253" s="2">
        <v>0.60299999999999998</v>
      </c>
      <c r="Z253" s="2">
        <v>0.60299999999999998</v>
      </c>
      <c r="AA253" s="2">
        <v>0.60299999999999998</v>
      </c>
      <c r="AB253" s="2">
        <v>0.60299999999999998</v>
      </c>
      <c r="AC253" s="2">
        <v>0.60299999999999998</v>
      </c>
      <c r="AD253" s="2">
        <v>0.60299999999999998</v>
      </c>
      <c r="AE253" s="2">
        <v>0.60299999999999998</v>
      </c>
      <c r="AF253" s="2">
        <v>0.60299999999999998</v>
      </c>
      <c r="AG253" s="2">
        <v>0.60299999999999998</v>
      </c>
      <c r="AH253" s="2">
        <v>0.60299999999999998</v>
      </c>
      <c r="AI253" s="2">
        <v>0.60299999999999998</v>
      </c>
      <c r="AJ253" s="2">
        <v>0.60299999999999998</v>
      </c>
      <c r="AK253" s="2">
        <v>0.55476000000000003</v>
      </c>
      <c r="AL253" s="2">
        <v>0.50651999999999997</v>
      </c>
      <c r="AM253" s="2">
        <v>0.45827999999999997</v>
      </c>
      <c r="AN253" s="2">
        <v>0.409437</v>
      </c>
      <c r="AO253" s="2">
        <v>0.47697299999999998</v>
      </c>
      <c r="AP253" s="2">
        <v>0.47456100000000001</v>
      </c>
      <c r="AQ253" s="2">
        <v>0.47154600000000002</v>
      </c>
      <c r="AR253" s="2">
        <v>0.469134</v>
      </c>
      <c r="AS253" s="2">
        <v>0.46611900000000001</v>
      </c>
      <c r="AT253" s="2">
        <v>0.48541500000000004</v>
      </c>
      <c r="AU253" s="2">
        <v>0.50471099999999991</v>
      </c>
      <c r="AV253" s="2">
        <v>0.52340399999999998</v>
      </c>
      <c r="AW253" s="2">
        <v>0.54269999999999996</v>
      </c>
      <c r="AX253" s="2">
        <v>0.56139300000000003</v>
      </c>
      <c r="AY253" s="2">
        <v>0.58068900000000001</v>
      </c>
      <c r="AZ253" s="2">
        <v>0.59938199999999997</v>
      </c>
      <c r="BA253" s="2">
        <v>0.61867799999999995</v>
      </c>
      <c r="BB253" s="2">
        <v>0.60179399999999994</v>
      </c>
      <c r="BC253" s="2">
        <v>0.66209400000000007</v>
      </c>
      <c r="BD253" s="2">
        <v>0.63314999999999999</v>
      </c>
      <c r="BE253" s="2">
        <v>0.60902999999999996</v>
      </c>
      <c r="BF253" s="2">
        <v>0.57164399999999993</v>
      </c>
      <c r="BG253" s="2">
        <v>0.53184600000000004</v>
      </c>
      <c r="BH253" s="2">
        <v>0.52219799999999994</v>
      </c>
      <c r="BI253" s="2">
        <v>0.57586499999999996</v>
      </c>
      <c r="BJ253" s="2">
        <v>0.52159500000000003</v>
      </c>
      <c r="BN253" s="2">
        <v>0.70826307864013849</v>
      </c>
      <c r="BO253" s="2">
        <v>0.70826307864013849</v>
      </c>
      <c r="BP253" s="2">
        <v>0.70826307864013849</v>
      </c>
      <c r="BQ253" s="2">
        <v>0.70826307864013849</v>
      </c>
      <c r="BR253" s="2">
        <v>0.70826307864013849</v>
      </c>
      <c r="BS253" s="2">
        <v>0.70826307864013849</v>
      </c>
      <c r="BT253" s="2">
        <v>0.6993196475467468</v>
      </c>
      <c r="BU253" s="2">
        <v>0.64335050544097971</v>
      </c>
      <c r="BV253" s="2">
        <v>0.59050889892282477</v>
      </c>
      <c r="BW253" s="2">
        <v>0.54022804372145394</v>
      </c>
      <c r="BX253" s="2">
        <v>0.4925469974818219</v>
      </c>
      <c r="BY253" s="2">
        <v>0.44810108083314865</v>
      </c>
      <c r="BZ253" s="2">
        <v>0.40579216119346279</v>
      </c>
      <c r="CA253" s="2">
        <v>0.36630881398251963</v>
      </c>
      <c r="CB253" s="2">
        <v>0.33035154783360515</v>
      </c>
      <c r="CC253" s="2">
        <v>0.29700301186163008</v>
      </c>
      <c r="CD253" s="2">
        <v>0.26713725652723014</v>
      </c>
      <c r="CE253" s="2">
        <v>0.24213363858061798</v>
      </c>
      <c r="CF253" s="2">
        <v>0.22265454022067305</v>
      </c>
      <c r="CG253" s="2">
        <v>0.21032601268066742</v>
      </c>
      <c r="CH253" s="2">
        <v>0.20590525246140406</v>
      </c>
      <c r="CI253" s="2">
        <v>0.19340076967630876</v>
      </c>
      <c r="CJ253" s="2">
        <v>0.18321673963873314</v>
      </c>
      <c r="CK253" s="2">
        <v>0.16631449393966874</v>
      </c>
      <c r="CL253" s="2">
        <v>0.14107537693037689</v>
      </c>
      <c r="CM253" s="2">
        <v>0.15444582650586153</v>
      </c>
      <c r="CN253" s="2">
        <v>0.15531713042530992</v>
      </c>
      <c r="CO253" s="2">
        <v>0.15879809401661066</v>
      </c>
      <c r="CP253" s="2">
        <v>0.15368619854108639</v>
      </c>
      <c r="CQ253" s="2">
        <v>0.15115245020319645</v>
      </c>
      <c r="CR253" s="2">
        <v>0.15834654740911575</v>
      </c>
      <c r="CS253" s="2">
        <v>0.16855654592340269</v>
      </c>
      <c r="CT253" s="2">
        <v>0.18061308065623188</v>
      </c>
      <c r="CU253" s="2">
        <v>0.1948241882527374</v>
      </c>
      <c r="CV253" s="2">
        <v>0.19157575407856897</v>
      </c>
      <c r="CW253" s="2">
        <v>0.19114405516695415</v>
      </c>
      <c r="CX253" s="2">
        <v>0.19294737805503315</v>
      </c>
      <c r="CY253" s="2">
        <v>0.20278051329595853</v>
      </c>
      <c r="CZ253" s="2">
        <v>0.20124435794282694</v>
      </c>
      <c r="DA253" s="2">
        <v>0.22562847458536667</v>
      </c>
      <c r="DB253" s="2">
        <v>0.21561915149250693</v>
      </c>
      <c r="DC253" s="2">
        <v>0.20701267027773629</v>
      </c>
      <c r="DD253" s="2">
        <v>0.19685189718900231</v>
      </c>
      <c r="DE253" s="2">
        <v>0.18270510723843919</v>
      </c>
      <c r="DF253" s="2">
        <v>0.1785958234617529</v>
      </c>
      <c r="DG253" s="2">
        <v>0.19665450393464576</v>
      </c>
      <c r="DH253" s="2">
        <v>0.17842136610278272</v>
      </c>
    </row>
    <row r="254" spans="1:112" x14ac:dyDescent="0.2">
      <c r="A254" s="169" t="s">
        <v>100</v>
      </c>
      <c r="B254" s="3" t="s">
        <v>177</v>
      </c>
      <c r="C254" s="2">
        <v>61.39414</v>
      </c>
      <c r="D254" s="2">
        <v>-42.813710999999998</v>
      </c>
      <c r="E254" s="174">
        <v>438.70269000000002</v>
      </c>
      <c r="F254" s="2">
        <v>9.8218299999999997E-4</v>
      </c>
      <c r="G254" s="144"/>
      <c r="H254" s="144">
        <f t="shared" si="3"/>
        <v>6.2135214209264487E-3</v>
      </c>
      <c r="I254" s="174" t="s">
        <v>334</v>
      </c>
      <c r="J254" s="174" t="s">
        <v>272</v>
      </c>
      <c r="K254" s="190">
        <v>0.50800000000000001</v>
      </c>
      <c r="L254" s="235">
        <f>M254+0.14*N254</f>
        <v>7.8825893086767171E-2</v>
      </c>
      <c r="M254" s="189">
        <v>7.7992264201005084E-3</v>
      </c>
      <c r="N254" s="17">
        <v>0.5073333333333333</v>
      </c>
      <c r="O254" s="7"/>
      <c r="P254" s="2">
        <v>0.50800000000000001</v>
      </c>
      <c r="Q254" s="2">
        <v>0.50800000000000001</v>
      </c>
      <c r="R254" s="2">
        <v>0.50800000000000001</v>
      </c>
      <c r="S254" s="2">
        <v>0.50800000000000001</v>
      </c>
      <c r="T254" s="2">
        <v>0.50800000000000001</v>
      </c>
      <c r="U254" s="2">
        <v>0.50800000000000001</v>
      </c>
      <c r="V254" s="2">
        <v>0.50800000000000001</v>
      </c>
      <c r="W254" s="2">
        <v>0.50800000000000001</v>
      </c>
      <c r="X254" s="2">
        <v>0.50800000000000001</v>
      </c>
      <c r="Y254" s="2">
        <v>0.50800000000000001</v>
      </c>
      <c r="Z254" s="2">
        <v>0.50800000000000001</v>
      </c>
      <c r="AA254" s="2">
        <v>0.50800000000000001</v>
      </c>
      <c r="AB254" s="2">
        <v>0.50800000000000001</v>
      </c>
      <c r="AC254" s="2">
        <v>0.50800000000000001</v>
      </c>
      <c r="AD254" s="2">
        <v>0.50800000000000001</v>
      </c>
      <c r="AE254" s="2">
        <v>0.50800000000000001</v>
      </c>
      <c r="AF254" s="2">
        <v>0.50800000000000001</v>
      </c>
      <c r="AG254" s="2">
        <v>0.50800000000000001</v>
      </c>
      <c r="AH254" s="2">
        <v>0.50800000000000001</v>
      </c>
      <c r="AI254" s="2">
        <v>0.50800000000000001</v>
      </c>
      <c r="AJ254" s="2">
        <v>0.50800000000000001</v>
      </c>
      <c r="AK254" s="2">
        <v>0.50800000000000001</v>
      </c>
      <c r="AL254" s="2">
        <v>0.50800000000000001</v>
      </c>
      <c r="AM254" s="2">
        <v>0.50800000000000001</v>
      </c>
      <c r="AN254" s="2">
        <v>0.50800000000000001</v>
      </c>
      <c r="AO254" s="2">
        <v>0.50800000000000001</v>
      </c>
      <c r="AP254" s="2">
        <v>0.50800000000000001</v>
      </c>
      <c r="AQ254" s="2">
        <v>0.50800000000000001</v>
      </c>
      <c r="AR254" s="2">
        <v>0.50800000000000001</v>
      </c>
      <c r="AS254" s="2">
        <v>0.50800000000000001</v>
      </c>
      <c r="AT254" s="2">
        <v>0.50800000000000001</v>
      </c>
      <c r="AU254" s="2">
        <v>0.50800000000000001</v>
      </c>
      <c r="AV254" s="2">
        <v>0.50800000000000001</v>
      </c>
      <c r="AW254" s="2">
        <v>0.50800000000000001</v>
      </c>
      <c r="AX254" s="2">
        <v>0.50800000000000001</v>
      </c>
      <c r="AY254" s="2">
        <v>0.50800000000000001</v>
      </c>
      <c r="AZ254" s="2">
        <v>0.50800000000000001</v>
      </c>
      <c r="BA254" s="2">
        <v>0.50800000000000001</v>
      </c>
      <c r="BB254" s="2">
        <v>0.50800000000000001</v>
      </c>
      <c r="BC254" s="2">
        <v>0.50800000000000001</v>
      </c>
      <c r="BD254" s="2">
        <v>0.50800000000000001</v>
      </c>
      <c r="BE254" s="2">
        <v>0.50800000000000001</v>
      </c>
      <c r="BF254" s="2">
        <v>0.50800000000000001</v>
      </c>
      <c r="BG254" s="2">
        <v>0.50800000000000001</v>
      </c>
      <c r="BH254" s="2">
        <v>0.50800000000000001</v>
      </c>
      <c r="BI254" s="2">
        <v>0.50800000000000001</v>
      </c>
      <c r="BJ254" s="2">
        <v>0.50800000000000001</v>
      </c>
      <c r="BN254" s="2">
        <v>0.15857761973245377</v>
      </c>
      <c r="BO254" s="2">
        <v>0.15857761973245377</v>
      </c>
      <c r="BP254" s="2">
        <v>0.15857761973245377</v>
      </c>
      <c r="BQ254" s="2">
        <v>0.15857761973245377</v>
      </c>
      <c r="BR254" s="2">
        <v>0.15857761973245377</v>
      </c>
      <c r="BS254" s="2">
        <v>0.15857761973245377</v>
      </c>
      <c r="BT254" s="2">
        <v>0.15857761973245377</v>
      </c>
      <c r="BU254" s="2">
        <v>0.15857761973245377</v>
      </c>
      <c r="BV254" s="2">
        <v>0.15857761973245377</v>
      </c>
      <c r="BW254" s="2">
        <v>0.15857761973245377</v>
      </c>
      <c r="BX254" s="2">
        <v>0.15857761973245377</v>
      </c>
      <c r="BY254" s="2">
        <v>0.15857761973245377</v>
      </c>
      <c r="BZ254" s="2">
        <v>0.15857761973245377</v>
      </c>
      <c r="CA254" s="2">
        <v>0.15857761973245377</v>
      </c>
      <c r="CB254" s="2">
        <v>0.15857761973245377</v>
      </c>
      <c r="CC254" s="2">
        <v>0.15857761973245377</v>
      </c>
      <c r="CD254" s="2">
        <v>0.15857761973245377</v>
      </c>
      <c r="CE254" s="2">
        <v>0.15857761973245377</v>
      </c>
      <c r="CF254" s="2">
        <v>0.15857761973245377</v>
      </c>
      <c r="CG254" s="2">
        <v>0.15857761973245377</v>
      </c>
      <c r="CH254" s="2">
        <v>0.15857761973245377</v>
      </c>
      <c r="CI254" s="2">
        <v>0.15857761973245377</v>
      </c>
      <c r="CJ254" s="2">
        <v>0.15857761973245377</v>
      </c>
      <c r="CK254" s="2">
        <v>0.15857761973245377</v>
      </c>
      <c r="CL254" s="2">
        <v>0.15857761973245377</v>
      </c>
      <c r="CM254" s="2">
        <v>0.15857761973245377</v>
      </c>
      <c r="CN254" s="2">
        <v>0.15857761973245377</v>
      </c>
      <c r="CO254" s="2">
        <v>0.15857761973245377</v>
      </c>
      <c r="CP254" s="2">
        <v>0.15857761973245377</v>
      </c>
      <c r="CQ254" s="2">
        <v>0.15857761973245377</v>
      </c>
      <c r="CR254" s="2">
        <v>0.15857761973245377</v>
      </c>
      <c r="CS254" s="2">
        <v>0.15857761973245377</v>
      </c>
      <c r="CT254" s="2">
        <v>0.15857761973245377</v>
      </c>
      <c r="CU254" s="2">
        <v>0.15857761973245377</v>
      </c>
      <c r="CV254" s="2">
        <v>0.15857761973245377</v>
      </c>
      <c r="CW254" s="2">
        <v>0.15857761973245377</v>
      </c>
      <c r="CX254" s="2">
        <v>0.15857761973245377</v>
      </c>
      <c r="CY254" s="2">
        <v>0.15857761973245377</v>
      </c>
      <c r="CZ254" s="2">
        <v>0.15857761973245377</v>
      </c>
      <c r="DA254" s="2">
        <v>0.15857761973245377</v>
      </c>
      <c r="DB254" s="2">
        <v>0.15857761973245377</v>
      </c>
      <c r="DC254" s="2">
        <v>0.15857761973245377</v>
      </c>
      <c r="DD254" s="2">
        <v>0.15857761973245377</v>
      </c>
      <c r="DE254" s="2">
        <v>0.15857761973245377</v>
      </c>
      <c r="DF254" s="2">
        <v>0.15857761973245377</v>
      </c>
      <c r="DG254" s="2">
        <v>0.15857761973245377</v>
      </c>
      <c r="DH254" s="2">
        <v>0.15857761973245377</v>
      </c>
    </row>
    <row r="255" spans="1:112" x14ac:dyDescent="0.2">
      <c r="A255" s="169" t="s">
        <v>99</v>
      </c>
      <c r="B255" s="3" t="s">
        <v>177</v>
      </c>
      <c r="C255" s="2">
        <v>61.365205000000003</v>
      </c>
      <c r="D255" s="2">
        <v>-43.465204999999997</v>
      </c>
      <c r="E255" s="174">
        <v>956.64696000000004</v>
      </c>
      <c r="F255" s="2">
        <v>0.62053899999999995</v>
      </c>
      <c r="G255" s="144"/>
      <c r="H255" s="144">
        <f t="shared" si="3"/>
        <v>3.5253442081000001E-2</v>
      </c>
      <c r="I255" s="174" t="s">
        <v>334</v>
      </c>
      <c r="J255" s="174" t="s">
        <v>275</v>
      </c>
      <c r="K255" s="190">
        <v>0.97060000000000002</v>
      </c>
      <c r="L255" s="235">
        <v>0.18775900000000001</v>
      </c>
      <c r="M255" s="189">
        <v>1.4083099626136594E-2</v>
      </c>
      <c r="N255" s="17">
        <v>1.0326666666666666</v>
      </c>
      <c r="O255" s="7"/>
      <c r="P255" s="2">
        <v>1.2413003400000002</v>
      </c>
      <c r="Q255" s="2">
        <v>1.2413003400000002</v>
      </c>
      <c r="R255" s="2">
        <v>1.2413003400000002</v>
      </c>
      <c r="S255" s="2">
        <v>1.2413003400000002</v>
      </c>
      <c r="T255" s="2">
        <v>1.2413003400000002</v>
      </c>
      <c r="U255" s="2">
        <v>1.2413003400000002</v>
      </c>
      <c r="V255" s="2">
        <v>1.2413003400000002</v>
      </c>
      <c r="W255" s="2">
        <v>1.2413003400000002</v>
      </c>
      <c r="X255" s="2">
        <v>1.2413003400000002</v>
      </c>
      <c r="Y255" s="2">
        <v>1.2413003400000002</v>
      </c>
      <c r="Z255" s="2">
        <v>1.2413003400000002</v>
      </c>
      <c r="AA255" s="2">
        <v>1.2413003400000002</v>
      </c>
      <c r="AB255" s="2">
        <v>1.2413003400000002</v>
      </c>
      <c r="AC255" s="2">
        <v>1.2413003400000002</v>
      </c>
      <c r="AD255" s="2">
        <v>1.2413003400000002</v>
      </c>
      <c r="AE255" s="2">
        <v>1.2413003400000002</v>
      </c>
      <c r="AF255" s="2">
        <v>1.2270325200000001</v>
      </c>
      <c r="AG255" s="2">
        <v>1.2117455700000002</v>
      </c>
      <c r="AH255" s="2">
        <v>1.19645862</v>
      </c>
      <c r="AI255" s="2">
        <v>1.1821908000000001</v>
      </c>
      <c r="AJ255" s="2">
        <v>1.16690385</v>
      </c>
      <c r="AK255" s="2">
        <v>1.15263603</v>
      </c>
      <c r="AL255" s="2">
        <v>1.1373490800000001</v>
      </c>
      <c r="AM255" s="2">
        <v>1.1230812600000002</v>
      </c>
      <c r="AN255" s="2">
        <v>1.1077943100000001</v>
      </c>
      <c r="AO255" s="2">
        <v>1.1049824818</v>
      </c>
      <c r="AP255" s="2">
        <v>1.1121270684</v>
      </c>
      <c r="AQ255" s="2">
        <v>1.1207168784000001</v>
      </c>
      <c r="AR255" s="2">
        <v>1.1275858146</v>
      </c>
      <c r="AS255" s="2">
        <v>0.9851589999999999</v>
      </c>
      <c r="AT255" s="2">
        <v>1.193838</v>
      </c>
      <c r="AU255" s="2">
        <v>1.2170401929999999</v>
      </c>
      <c r="AV255" s="2">
        <v>1.239325169</v>
      </c>
      <c r="AW255" s="2">
        <v>1.1747132976000001</v>
      </c>
      <c r="AX255" s="2">
        <v>1.1218583039999999</v>
      </c>
      <c r="AY255" s="2">
        <v>1.0935847259999998</v>
      </c>
      <c r="AZ255" s="2">
        <v>1.1103285466000001</v>
      </c>
      <c r="BA255" s="2">
        <v>1.0356302000000002</v>
      </c>
      <c r="BB255" s="2">
        <v>1.0843329667999999</v>
      </c>
      <c r="BC255" s="2">
        <v>1.1388797162000002</v>
      </c>
      <c r="BD255" s="2">
        <v>1.071178425</v>
      </c>
      <c r="BE255" s="2">
        <v>1.0257456095999999</v>
      </c>
      <c r="BF255" s="2">
        <v>1.0674619976000002</v>
      </c>
      <c r="BG255" s="2">
        <v>1.0941234089999998</v>
      </c>
      <c r="BH255" s="2">
        <v>1.10430015</v>
      </c>
      <c r="BI255" s="2">
        <v>1.1411101549999998</v>
      </c>
      <c r="BJ255" s="2">
        <v>1.0873874449999998</v>
      </c>
      <c r="BN255" s="2">
        <v>1.4199321311500459</v>
      </c>
      <c r="BO255" s="2">
        <v>1.4199321311500459</v>
      </c>
      <c r="BP255" s="2">
        <v>1.4199321311500459</v>
      </c>
      <c r="BQ255" s="2">
        <v>1.4199321311500459</v>
      </c>
      <c r="BR255" s="2">
        <v>1.4199321311500459</v>
      </c>
      <c r="BS255" s="2">
        <v>1.4199321311500459</v>
      </c>
      <c r="BT255" s="2">
        <v>1.4199321311500459</v>
      </c>
      <c r="BU255" s="2">
        <v>1.4199321311500459</v>
      </c>
      <c r="BV255" s="2">
        <v>1.4199321311500459</v>
      </c>
      <c r="BW255" s="2">
        <v>1.4199321311500459</v>
      </c>
      <c r="BX255" s="2">
        <v>1.3962896436820154</v>
      </c>
      <c r="BY255" s="2">
        <v>1.285170755920616</v>
      </c>
      <c r="BZ255" s="2">
        <v>1.1787818910191252</v>
      </c>
      <c r="CA255" s="2">
        <v>1.0783054493818109</v>
      </c>
      <c r="CB255" s="2">
        <v>0.98137773865187694</v>
      </c>
      <c r="CC255" s="2">
        <v>0.89036348155386735</v>
      </c>
      <c r="CD255" s="2">
        <v>0.79367403254114377</v>
      </c>
      <c r="CE255" s="2">
        <v>0.70303040980868148</v>
      </c>
      <c r="CF255" s="2">
        <v>0.61785242925648076</v>
      </c>
      <c r="CG255" s="2">
        <v>0.53847819056826796</v>
      </c>
      <c r="CH255" s="2">
        <v>0.46491032871078902</v>
      </c>
      <c r="CI255" s="2">
        <v>0.39568178062077763</v>
      </c>
      <c r="CJ255" s="2">
        <v>0.33218191906548433</v>
      </c>
      <c r="CK255" s="2">
        <v>0.27516253200693602</v>
      </c>
      <c r="CL255" s="2">
        <v>0.23936710243926432</v>
      </c>
      <c r="CM255" s="2">
        <v>0.23861084166053603</v>
      </c>
      <c r="CN255" s="2">
        <v>0.25012863184044631</v>
      </c>
      <c r="CO255" s="2">
        <v>0.25143541851446993</v>
      </c>
      <c r="CP255" s="2">
        <v>0.23909902037410646</v>
      </c>
      <c r="CQ255" s="2">
        <v>0.20912837368979001</v>
      </c>
      <c r="CR255" s="2">
        <v>0.25687305900284535</v>
      </c>
      <c r="CS255" s="2">
        <v>0.26971788653444662</v>
      </c>
      <c r="CT255" s="2">
        <v>0.26955989313046042</v>
      </c>
      <c r="CU255" s="2">
        <v>0.25984182667095479</v>
      </c>
      <c r="CV255" s="2">
        <v>0.2495343247539733</v>
      </c>
      <c r="CW255" s="2">
        <v>0.24065600763082873</v>
      </c>
      <c r="CX255" s="2">
        <v>0.24487789080687977</v>
      </c>
      <c r="CY255" s="2">
        <v>0.23024513137192318</v>
      </c>
      <c r="CZ255" s="2">
        <v>0.24337700559183548</v>
      </c>
      <c r="DA255" s="2">
        <v>0.25679355397524406</v>
      </c>
      <c r="DB255" s="2">
        <v>0.23489304658930796</v>
      </c>
      <c r="DC255" s="2">
        <v>0.22260339611657295</v>
      </c>
      <c r="DD255" s="2">
        <v>0.23623451275799925</v>
      </c>
      <c r="DE255" s="2">
        <v>0.23996693463198332</v>
      </c>
      <c r="DF255" s="2">
        <v>0.24133672903231579</v>
      </c>
      <c r="DG255" s="2">
        <v>0.25075932450845972</v>
      </c>
      <c r="DH255" s="2">
        <v>0.23891044336205458</v>
      </c>
    </row>
    <row r="256" spans="1:112" s="39" customFormat="1" x14ac:dyDescent="0.2">
      <c r="A256" s="169" t="s">
        <v>103</v>
      </c>
      <c r="B256" s="54" t="s">
        <v>177</v>
      </c>
      <c r="C256" s="2">
        <v>61.259735999999997</v>
      </c>
      <c r="D256" s="2">
        <v>-43.071170000000002</v>
      </c>
      <c r="E256" s="174">
        <v>157.13230999999999</v>
      </c>
      <c r="F256" s="2">
        <v>3.0843299999999999E-4</v>
      </c>
      <c r="G256" s="144"/>
      <c r="H256" s="144">
        <f t="shared" si="3"/>
        <v>1.1126918708132308E-3</v>
      </c>
      <c r="I256" s="174" t="s">
        <v>334</v>
      </c>
      <c r="J256" s="174" t="s">
        <v>272</v>
      </c>
      <c r="K256" s="190">
        <v>0.2198</v>
      </c>
      <c r="L256" s="235">
        <f>M256+0.14*N256</f>
        <v>3.3357036301404699E-2</v>
      </c>
      <c r="M256" s="189">
        <v>2.6970363014046975E-3</v>
      </c>
      <c r="N256" s="145">
        <v>0.219</v>
      </c>
      <c r="O256" s="146"/>
      <c r="P256" s="2">
        <v>0.2198</v>
      </c>
      <c r="Q256" s="2">
        <v>0.2198</v>
      </c>
      <c r="R256" s="2">
        <v>0.2198</v>
      </c>
      <c r="S256" s="2">
        <v>0.2198</v>
      </c>
      <c r="T256" s="2">
        <v>0.2198</v>
      </c>
      <c r="U256" s="2">
        <v>0.2198</v>
      </c>
      <c r="V256" s="2">
        <v>0.2198</v>
      </c>
      <c r="W256" s="2">
        <v>0.2198</v>
      </c>
      <c r="X256" s="2">
        <v>0.2198</v>
      </c>
      <c r="Y256" s="2">
        <v>0.2198</v>
      </c>
      <c r="Z256" s="2">
        <v>0.2198</v>
      </c>
      <c r="AA256" s="2">
        <v>0.2198</v>
      </c>
      <c r="AB256" s="2">
        <v>0.2198</v>
      </c>
      <c r="AC256" s="2">
        <v>0.2198</v>
      </c>
      <c r="AD256" s="2">
        <v>0.2198</v>
      </c>
      <c r="AE256" s="2">
        <v>0.2198</v>
      </c>
      <c r="AF256" s="2">
        <v>0.2198</v>
      </c>
      <c r="AG256" s="2">
        <v>0.2198</v>
      </c>
      <c r="AH256" s="2">
        <v>0.2198</v>
      </c>
      <c r="AI256" s="2">
        <v>0.2198</v>
      </c>
      <c r="AJ256" s="2">
        <v>0.2198</v>
      </c>
      <c r="AK256" s="2">
        <v>0.2198</v>
      </c>
      <c r="AL256" s="2">
        <v>0.2198</v>
      </c>
      <c r="AM256" s="2">
        <v>0.2198</v>
      </c>
      <c r="AN256" s="2">
        <v>0.2198</v>
      </c>
      <c r="AO256" s="2">
        <v>0.2198</v>
      </c>
      <c r="AP256" s="2">
        <v>0.2198</v>
      </c>
      <c r="AQ256" s="2">
        <v>0.2198</v>
      </c>
      <c r="AR256" s="2">
        <v>0.2198</v>
      </c>
      <c r="AS256" s="2">
        <v>0.2198</v>
      </c>
      <c r="AT256" s="2">
        <v>0.2198</v>
      </c>
      <c r="AU256" s="2">
        <v>0.2198</v>
      </c>
      <c r="AV256" s="2">
        <v>0.2198</v>
      </c>
      <c r="AW256" s="2">
        <v>0.2198</v>
      </c>
      <c r="AX256" s="2">
        <v>0.2198</v>
      </c>
      <c r="AY256" s="2">
        <v>0.2198</v>
      </c>
      <c r="AZ256" s="2">
        <v>0.2198</v>
      </c>
      <c r="BA256" s="2">
        <v>0.2198</v>
      </c>
      <c r="BB256" s="2">
        <v>0.2198</v>
      </c>
      <c r="BC256" s="2">
        <v>0.2198</v>
      </c>
      <c r="BD256" s="2">
        <v>0.2198</v>
      </c>
      <c r="BE256" s="2">
        <v>0.2198</v>
      </c>
      <c r="BF256" s="2">
        <v>0.2198</v>
      </c>
      <c r="BG256" s="2">
        <v>0.2198</v>
      </c>
      <c r="BH256" s="2">
        <v>0.2198</v>
      </c>
      <c r="BI256" s="2">
        <v>0.2198</v>
      </c>
      <c r="BJ256" s="2">
        <v>0.2198</v>
      </c>
      <c r="BL256" s="59"/>
      <c r="BN256" s="2">
        <v>6.7084945948863162E-2</v>
      </c>
      <c r="BO256" s="2">
        <v>6.7084945948863162E-2</v>
      </c>
      <c r="BP256" s="2">
        <v>6.7084945948863162E-2</v>
      </c>
      <c r="BQ256" s="2">
        <v>6.7084945948863162E-2</v>
      </c>
      <c r="BR256" s="2">
        <v>6.7084945948863162E-2</v>
      </c>
      <c r="BS256" s="2">
        <v>6.7084945948863162E-2</v>
      </c>
      <c r="BT256" s="2">
        <v>6.7084945948863162E-2</v>
      </c>
      <c r="BU256" s="2">
        <v>6.7084945948863162E-2</v>
      </c>
      <c r="BV256" s="2">
        <v>6.7084945948863162E-2</v>
      </c>
      <c r="BW256" s="2">
        <v>6.7084945948863162E-2</v>
      </c>
      <c r="BX256" s="2">
        <v>6.7084945948863162E-2</v>
      </c>
      <c r="BY256" s="2">
        <v>6.7084945948863162E-2</v>
      </c>
      <c r="BZ256" s="2">
        <v>6.7084945948863162E-2</v>
      </c>
      <c r="CA256" s="2">
        <v>6.7084945948863162E-2</v>
      </c>
      <c r="CB256" s="2">
        <v>6.7084945948863162E-2</v>
      </c>
      <c r="CC256" s="2">
        <v>6.7084945948863162E-2</v>
      </c>
      <c r="CD256" s="2">
        <v>6.7084945948863162E-2</v>
      </c>
      <c r="CE256" s="2">
        <v>6.7084945948863162E-2</v>
      </c>
      <c r="CF256" s="2">
        <v>6.7084945948863162E-2</v>
      </c>
      <c r="CG256" s="2">
        <v>6.7084945948863162E-2</v>
      </c>
      <c r="CH256" s="2">
        <v>6.7084945948863162E-2</v>
      </c>
      <c r="CI256" s="2">
        <v>6.7084945948863162E-2</v>
      </c>
      <c r="CJ256" s="2">
        <v>6.7084945948863162E-2</v>
      </c>
      <c r="CK256" s="2">
        <v>6.7084945948863162E-2</v>
      </c>
      <c r="CL256" s="2">
        <v>6.7084945948863162E-2</v>
      </c>
      <c r="CM256" s="2">
        <v>6.7084945948863162E-2</v>
      </c>
      <c r="CN256" s="2">
        <v>6.7084945948863162E-2</v>
      </c>
      <c r="CO256" s="2">
        <v>6.7084945948863162E-2</v>
      </c>
      <c r="CP256" s="2">
        <v>6.7084945948863162E-2</v>
      </c>
      <c r="CQ256" s="2">
        <v>6.7084945948863162E-2</v>
      </c>
      <c r="CR256" s="2">
        <v>6.7084945948863162E-2</v>
      </c>
      <c r="CS256" s="2">
        <v>6.7084945948863162E-2</v>
      </c>
      <c r="CT256" s="2">
        <v>6.7084945948863162E-2</v>
      </c>
      <c r="CU256" s="2">
        <v>6.7084945948863162E-2</v>
      </c>
      <c r="CV256" s="2">
        <v>6.7084945948863162E-2</v>
      </c>
      <c r="CW256" s="2">
        <v>6.7084945948863162E-2</v>
      </c>
      <c r="CX256" s="2">
        <v>6.7084945948863162E-2</v>
      </c>
      <c r="CY256" s="2">
        <v>6.7084945948863162E-2</v>
      </c>
      <c r="CZ256" s="2">
        <v>6.7084945948863162E-2</v>
      </c>
      <c r="DA256" s="2">
        <v>6.7084945948863162E-2</v>
      </c>
      <c r="DB256" s="2">
        <v>6.7084945948863162E-2</v>
      </c>
      <c r="DC256" s="2">
        <v>6.7084945948863162E-2</v>
      </c>
      <c r="DD256" s="2">
        <v>6.7084945948863162E-2</v>
      </c>
      <c r="DE256" s="2">
        <v>6.7084945948863162E-2</v>
      </c>
      <c r="DF256" s="2">
        <v>6.7084945948863162E-2</v>
      </c>
      <c r="DG256" s="2">
        <v>6.7084945948863162E-2</v>
      </c>
      <c r="DH256" s="2">
        <v>6.7084945948863162E-2</v>
      </c>
    </row>
    <row r="257" spans="1:112" s="39" customFormat="1" x14ac:dyDescent="0.2">
      <c r="A257" s="169" t="s">
        <v>98</v>
      </c>
      <c r="B257" s="54" t="s">
        <v>177</v>
      </c>
      <c r="C257" s="2">
        <v>61.176887000000001</v>
      </c>
      <c r="D257" s="2">
        <v>-43.321759999999998</v>
      </c>
      <c r="E257" s="174">
        <v>728.65872999999999</v>
      </c>
      <c r="F257" s="2">
        <v>0.588337</v>
      </c>
      <c r="G257" s="144"/>
      <c r="H257" s="144">
        <f t="shared" si="3"/>
        <v>1.9704298384E-2</v>
      </c>
      <c r="I257" s="174" t="s">
        <v>334</v>
      </c>
      <c r="J257" s="174" t="s">
        <v>275</v>
      </c>
      <c r="K257" s="190">
        <v>1.1560999999999999</v>
      </c>
      <c r="L257" s="235">
        <v>0.140372</v>
      </c>
      <c r="M257" s="189">
        <v>9.0594092932522793E-3</v>
      </c>
      <c r="N257" s="145">
        <v>0.73966666666666681</v>
      </c>
      <c r="O257" s="146"/>
      <c r="P257" s="2">
        <v>0.94248971520000002</v>
      </c>
      <c r="Q257" s="2">
        <v>0.94248971520000002</v>
      </c>
      <c r="R257" s="2">
        <v>0.94248971520000002</v>
      </c>
      <c r="S257" s="2">
        <v>0.94248971520000002</v>
      </c>
      <c r="T257" s="2">
        <v>0.94248971520000002</v>
      </c>
      <c r="U257" s="2">
        <v>0.94248971520000002</v>
      </c>
      <c r="V257" s="2">
        <v>0.94248971520000002</v>
      </c>
      <c r="W257" s="2">
        <v>0.94248971520000002</v>
      </c>
      <c r="X257" s="2">
        <v>0.94248971520000002</v>
      </c>
      <c r="Y257" s="2">
        <v>0.94248971520000002</v>
      </c>
      <c r="Z257" s="2">
        <v>0.94248971520000002</v>
      </c>
      <c r="AA257" s="2">
        <v>0.94248971520000002</v>
      </c>
      <c r="AB257" s="2">
        <v>0.94248971520000002</v>
      </c>
      <c r="AC257" s="2">
        <v>0.94248971520000002</v>
      </c>
      <c r="AD257" s="2">
        <v>0.94248971520000002</v>
      </c>
      <c r="AE257" s="2">
        <v>0.94248971520000002</v>
      </c>
      <c r="AF257" s="2">
        <v>0.93713466000000001</v>
      </c>
      <c r="AG257" s="2">
        <v>0.93267211399999994</v>
      </c>
      <c r="AH257" s="2">
        <v>0.92731705879999993</v>
      </c>
      <c r="AI257" s="2">
        <v>0.92196200359999991</v>
      </c>
      <c r="AJ257" s="2">
        <v>0.91749945759999996</v>
      </c>
      <c r="AK257" s="2">
        <v>0.91214440240000005</v>
      </c>
      <c r="AL257" s="2">
        <v>0.99703913759999985</v>
      </c>
      <c r="AM257" s="2">
        <v>1.0799870003999998</v>
      </c>
      <c r="AN257" s="2">
        <v>1.1630365999999999</v>
      </c>
      <c r="AO257" s="2">
        <v>1.1456951</v>
      </c>
      <c r="AP257" s="2">
        <v>1.143417583</v>
      </c>
      <c r="AQ257" s="2">
        <v>1.1433829</v>
      </c>
      <c r="AR257" s="2">
        <v>1.1421285314999996</v>
      </c>
      <c r="AS257" s="2">
        <v>1.0990071575999998</v>
      </c>
      <c r="AT257" s="2">
        <v>1.3082416038999998</v>
      </c>
      <c r="AU257" s="2">
        <v>1.4522153612999997</v>
      </c>
      <c r="AV257" s="2">
        <v>1.5898756565999999</v>
      </c>
      <c r="AW257" s="2">
        <v>1.7228398736999997</v>
      </c>
      <c r="AX257" s="2">
        <v>1.6898135649999999</v>
      </c>
      <c r="AY257" s="2">
        <v>1.5490063654999999</v>
      </c>
      <c r="AZ257" s="2">
        <v>1.5078885128999999</v>
      </c>
      <c r="BA257" s="2">
        <v>1.4916880835999999</v>
      </c>
      <c r="BB257" s="2">
        <v>1.4945008748999997</v>
      </c>
      <c r="BC257" s="2">
        <v>1.5147834933</v>
      </c>
      <c r="BD257" s="2">
        <v>1.4620445234999999</v>
      </c>
      <c r="BE257" s="2">
        <v>1.3515572026</v>
      </c>
      <c r="BF257" s="2">
        <v>1.4430208979999997</v>
      </c>
      <c r="BG257" s="2">
        <v>1.4127692292999998</v>
      </c>
      <c r="BH257" s="2">
        <v>1.4097703059</v>
      </c>
      <c r="BI257" s="2">
        <v>1.4596560209</v>
      </c>
      <c r="BJ257" s="2">
        <v>1.3968000199999999</v>
      </c>
      <c r="BL257" s="59"/>
      <c r="BN257" s="2">
        <v>1.3343094031043508</v>
      </c>
      <c r="BO257" s="2">
        <v>1.3343094031043508</v>
      </c>
      <c r="BP257" s="2">
        <v>1.3343094031043508</v>
      </c>
      <c r="BQ257" s="2">
        <v>1.3343094031043508</v>
      </c>
      <c r="BR257" s="2">
        <v>1.3343094031043508</v>
      </c>
      <c r="BS257" s="2">
        <v>1.3343094031043508</v>
      </c>
      <c r="BT257" s="2">
        <v>1.3343094031043508</v>
      </c>
      <c r="BU257" s="2">
        <v>1.3135553278364496</v>
      </c>
      <c r="BV257" s="2">
        <v>1.1987976600071046</v>
      </c>
      <c r="BW257" s="2">
        <v>1.0889236152544155</v>
      </c>
      <c r="BX257" s="2">
        <v>0.98515407743195438</v>
      </c>
      <c r="BY257" s="2">
        <v>0.88626831130868666</v>
      </c>
      <c r="BZ257" s="2">
        <v>0.79348724043526242</v>
      </c>
      <c r="CA257" s="2">
        <v>0.70314865075236421</v>
      </c>
      <c r="CB257" s="2">
        <v>0.61891520776559039</v>
      </c>
      <c r="CC257" s="2">
        <v>0.5383458052561404</v>
      </c>
      <c r="CD257" s="2">
        <v>0.46003375220876397</v>
      </c>
      <c r="CE257" s="2">
        <v>0.38778439574615942</v>
      </c>
      <c r="CF257" s="2">
        <v>0.32191370633029509</v>
      </c>
      <c r="CG257" s="2">
        <v>0.26276114997268457</v>
      </c>
      <c r="CH257" s="2">
        <v>0.21874826014704699</v>
      </c>
      <c r="CI257" s="2">
        <v>0.19978025455140003</v>
      </c>
      <c r="CJ257" s="2">
        <v>0.21429099817869168</v>
      </c>
      <c r="CK257" s="2">
        <v>0.22376182445083367</v>
      </c>
      <c r="CL257" s="2">
        <v>0.1734012262797259</v>
      </c>
      <c r="CM257" s="2">
        <v>0.17223791212763589</v>
      </c>
      <c r="CN257" s="2">
        <v>0.18192822340790979</v>
      </c>
      <c r="CO257" s="2">
        <v>0.18171368986493477</v>
      </c>
      <c r="CP257" s="2">
        <v>0.17683712856450423</v>
      </c>
      <c r="CQ257" s="2">
        <v>0.16256290089425124</v>
      </c>
      <c r="CR257" s="2">
        <v>0.1754361411571374</v>
      </c>
      <c r="CS257" s="2">
        <v>0.20863396937063933</v>
      </c>
      <c r="CT257" s="2">
        <v>0.22524877376658656</v>
      </c>
      <c r="CU257" s="2">
        <v>0.26680815592976675</v>
      </c>
      <c r="CV257" s="2">
        <v>0.25805672664189694</v>
      </c>
      <c r="CW257" s="2">
        <v>0.2257614635764611</v>
      </c>
      <c r="CX257" s="2">
        <v>0.22771965130990021</v>
      </c>
      <c r="CY257" s="2">
        <v>0.23892000331414379</v>
      </c>
      <c r="CZ257" s="2">
        <v>0.23774167056931789</v>
      </c>
      <c r="DA257" s="2">
        <v>0.24076197199343533</v>
      </c>
      <c r="DB257" s="2">
        <v>0.21768777705653281</v>
      </c>
      <c r="DC257" s="2">
        <v>0.2008842796364893</v>
      </c>
      <c r="DD257" s="2">
        <v>0.2226150300103798</v>
      </c>
      <c r="DE257" s="2">
        <v>0.21459619455263845</v>
      </c>
      <c r="DF257" s="2">
        <v>0.21193026718577856</v>
      </c>
      <c r="DG257" s="2">
        <v>0.22298996820370909</v>
      </c>
      <c r="DH257" s="2">
        <v>0.21325238432204727</v>
      </c>
    </row>
    <row r="258" spans="1:112" s="39" customFormat="1" x14ac:dyDescent="0.2">
      <c r="A258" s="169" t="s">
        <v>97</v>
      </c>
      <c r="B258" s="54" t="s">
        <v>177</v>
      </c>
      <c r="C258" s="2">
        <v>61.101135999999997</v>
      </c>
      <c r="D258" s="2">
        <v>-43.733871000000001</v>
      </c>
      <c r="E258" s="174">
        <v>690.45992999999999</v>
      </c>
      <c r="F258" s="2">
        <v>0.30558600000000002</v>
      </c>
      <c r="G258" s="144"/>
      <c r="H258" s="144">
        <f t="shared" si="3"/>
        <v>1.8846812534446089E-2</v>
      </c>
      <c r="I258" s="174" t="s">
        <v>334</v>
      </c>
      <c r="J258" s="174" t="s">
        <v>272</v>
      </c>
      <c r="K258" s="190">
        <v>0.87980000000000003</v>
      </c>
      <c r="L258" s="235">
        <f>M258+0.14*N258</f>
        <v>0.1372836936218067</v>
      </c>
      <c r="M258" s="189">
        <v>1.4083693621806722E-2</v>
      </c>
      <c r="N258" s="145">
        <v>0.87999999999999978</v>
      </c>
      <c r="O258" s="146"/>
      <c r="P258" s="2">
        <v>0.87980000000000003</v>
      </c>
      <c r="Q258" s="2">
        <v>0.87980000000000003</v>
      </c>
      <c r="R258" s="2">
        <v>0.87980000000000003</v>
      </c>
      <c r="S258" s="2">
        <v>0.87980000000000003</v>
      </c>
      <c r="T258" s="2">
        <v>0.87980000000000003</v>
      </c>
      <c r="U258" s="2">
        <v>0.87980000000000003</v>
      </c>
      <c r="V258" s="2">
        <v>0.87980000000000003</v>
      </c>
      <c r="W258" s="2">
        <v>0.87980000000000003</v>
      </c>
      <c r="X258" s="2">
        <v>0.87980000000000003</v>
      </c>
      <c r="Y258" s="2">
        <v>0.87980000000000003</v>
      </c>
      <c r="Z258" s="2">
        <v>0.87980000000000003</v>
      </c>
      <c r="AA258" s="2">
        <v>0.87980000000000003</v>
      </c>
      <c r="AB258" s="2">
        <v>0.87980000000000003</v>
      </c>
      <c r="AC258" s="2">
        <v>0.87980000000000003</v>
      </c>
      <c r="AD258" s="2">
        <v>0.87980000000000003</v>
      </c>
      <c r="AE258" s="2">
        <v>0.87980000000000003</v>
      </c>
      <c r="AF258" s="2">
        <v>0.87980000000000003</v>
      </c>
      <c r="AG258" s="2">
        <v>0.87980000000000003</v>
      </c>
      <c r="AH258" s="2">
        <v>0.87980000000000003</v>
      </c>
      <c r="AI258" s="2">
        <v>0.87980000000000003</v>
      </c>
      <c r="AJ258" s="2">
        <v>0.87980000000000003</v>
      </c>
      <c r="AK258" s="2">
        <v>0.87980000000000003</v>
      </c>
      <c r="AL258" s="2">
        <v>0.87100200000000005</v>
      </c>
      <c r="AM258" s="2">
        <v>0.86220399999999997</v>
      </c>
      <c r="AN258" s="2">
        <v>0.853406</v>
      </c>
      <c r="AO258" s="2">
        <v>0.89827579999999996</v>
      </c>
      <c r="AP258" s="2">
        <v>0.85516559999999997</v>
      </c>
      <c r="AQ258" s="2">
        <v>0.81117560000000011</v>
      </c>
      <c r="AR258" s="2">
        <v>0.76718560000000002</v>
      </c>
      <c r="AS258" s="2">
        <v>0.72319559999999994</v>
      </c>
      <c r="AT258" s="2">
        <v>0.75310880000000002</v>
      </c>
      <c r="AU258" s="2">
        <v>0.78214220000000001</v>
      </c>
      <c r="AV258" s="2">
        <v>0.81117560000000011</v>
      </c>
      <c r="AW258" s="2">
        <v>0.84108879999999997</v>
      </c>
      <c r="AX258" s="2">
        <v>0.87012220000000007</v>
      </c>
      <c r="AY258" s="2">
        <v>0.90003539999999993</v>
      </c>
      <c r="AZ258" s="2">
        <v>0.94754459999999996</v>
      </c>
      <c r="BA258" s="2">
        <v>0.99505379999999999</v>
      </c>
      <c r="BB258" s="2">
        <v>1.0425630000000001</v>
      </c>
      <c r="BC258" s="2">
        <v>1.1120672</v>
      </c>
      <c r="BD258" s="2">
        <v>1.1323026</v>
      </c>
      <c r="BE258" s="2">
        <v>1.1419804</v>
      </c>
      <c r="BF258" s="2">
        <v>0.74782999999999999</v>
      </c>
      <c r="BG258" s="2">
        <v>0.78918060000000001</v>
      </c>
      <c r="BH258" s="2">
        <v>0.78214220000000001</v>
      </c>
      <c r="BI258" s="2">
        <v>0.81205540000000009</v>
      </c>
      <c r="BJ258" s="2">
        <v>0.75926740000000004</v>
      </c>
      <c r="BL258" s="59"/>
      <c r="BN258" s="2">
        <v>1.03405496485243</v>
      </c>
      <c r="BO258" s="2">
        <v>1.03405496485243</v>
      </c>
      <c r="BP258" s="2">
        <v>1.03405496485243</v>
      </c>
      <c r="BQ258" s="2">
        <v>1.03405496485243</v>
      </c>
      <c r="BR258" s="2">
        <v>1.03405496485243</v>
      </c>
      <c r="BS258" s="2">
        <v>1.03405496485243</v>
      </c>
      <c r="BT258" s="2">
        <v>1.03405496485243</v>
      </c>
      <c r="BU258" s="2">
        <v>1.03405496485243</v>
      </c>
      <c r="BV258" s="2">
        <v>1.03405496485243</v>
      </c>
      <c r="BW258" s="2">
        <v>1.03405496485243</v>
      </c>
      <c r="BX258" s="2">
        <v>1.03405496485243</v>
      </c>
      <c r="BY258" s="2">
        <v>1.03405496485243</v>
      </c>
      <c r="BZ258" s="2">
        <v>1.03405496485243</v>
      </c>
      <c r="CA258" s="2">
        <v>1.005353552587595</v>
      </c>
      <c r="CB258" s="2">
        <v>0.97754385147098533</v>
      </c>
      <c r="CC258" s="2">
        <v>0.95322988246575213</v>
      </c>
      <c r="CD258" s="2">
        <v>0.93413998271400811</v>
      </c>
      <c r="CE258" s="2">
        <v>0.91939772439816614</v>
      </c>
      <c r="CF258" s="2">
        <v>0.90899643713601408</v>
      </c>
      <c r="CG258" s="2">
        <v>0.9011983126133658</v>
      </c>
      <c r="CH258" s="2">
        <v>0.89773328359909033</v>
      </c>
      <c r="CI258" s="2">
        <v>0.89600095786339684</v>
      </c>
      <c r="CJ258" s="2">
        <v>0.89519264739138416</v>
      </c>
      <c r="CK258" s="2">
        <v>0.89352043530461356</v>
      </c>
      <c r="CL258" s="2">
        <v>0.49232885031611173</v>
      </c>
      <c r="CM258" s="2">
        <v>0.70504654085362561</v>
      </c>
      <c r="CN258" s="2">
        <v>0.69644314294899756</v>
      </c>
      <c r="CO258" s="2">
        <v>0.68945442073578123</v>
      </c>
      <c r="CP258" s="2">
        <v>0.67910670290154207</v>
      </c>
      <c r="CQ258" s="2">
        <v>0.5131123961433226</v>
      </c>
      <c r="CR258" s="2">
        <v>0.5201233119539358</v>
      </c>
      <c r="CS258" s="2">
        <v>0.52783324158034239</v>
      </c>
      <c r="CT258" s="2">
        <v>0.53725404634242768</v>
      </c>
      <c r="CU258" s="2">
        <v>0.54019464611076495</v>
      </c>
      <c r="CV258" s="2">
        <v>0.54468313518524214</v>
      </c>
      <c r="CW258" s="2">
        <v>0.32989251994849544</v>
      </c>
      <c r="CX258" s="2">
        <v>0.34418584382259398</v>
      </c>
      <c r="CY258" s="2">
        <v>0.35740969779540616</v>
      </c>
      <c r="CZ258" s="2">
        <v>0.39621134187996349</v>
      </c>
      <c r="DA258" s="2">
        <v>0.87509349766436983</v>
      </c>
      <c r="DB258" s="2">
        <v>0.84593923881349808</v>
      </c>
      <c r="DC258" s="2">
        <v>0.71322100475611327</v>
      </c>
      <c r="DD258" s="2">
        <v>0.51650123284628391</v>
      </c>
      <c r="DE258" s="2">
        <v>0.50584103435291672</v>
      </c>
      <c r="DF258" s="2">
        <v>0.51859262787255966</v>
      </c>
      <c r="DG258" s="2">
        <v>0.49950606215788984</v>
      </c>
      <c r="DH258" s="2">
        <v>0.39442861707116672</v>
      </c>
    </row>
    <row r="259" spans="1:112" s="39" customFormat="1" x14ac:dyDescent="0.2">
      <c r="A259" s="169" t="s">
        <v>96</v>
      </c>
      <c r="B259" s="54" t="s">
        <v>177</v>
      </c>
      <c r="C259" s="2">
        <v>61.011648999999998</v>
      </c>
      <c r="D259" s="2">
        <v>-43.157896000000001</v>
      </c>
      <c r="E259" s="174">
        <v>648.59286999999995</v>
      </c>
      <c r="F259" s="2">
        <v>1.4145500000000001E-3</v>
      </c>
      <c r="G259" s="144"/>
      <c r="H259" s="144">
        <f t="shared" si="3"/>
        <v>1.5373037011898748E-2</v>
      </c>
      <c r="I259" s="174" t="s">
        <v>334</v>
      </c>
      <c r="J259" s="174" t="s">
        <v>272</v>
      </c>
      <c r="K259" s="190">
        <v>0.81140000000000001</v>
      </c>
      <c r="L259" s="235">
        <f>M259+0.14*N259</f>
        <v>0.12398805189169942</v>
      </c>
      <c r="M259" s="189">
        <v>1.0354718558366095E-2</v>
      </c>
      <c r="N259" s="145">
        <v>0.81166666666666665</v>
      </c>
      <c r="O259" s="146"/>
      <c r="P259" s="2">
        <v>0.81140000000000001</v>
      </c>
      <c r="Q259" s="2">
        <v>0.81140000000000001</v>
      </c>
      <c r="R259" s="2">
        <v>0.81140000000000001</v>
      </c>
      <c r="S259" s="2">
        <v>0.81140000000000001</v>
      </c>
      <c r="T259" s="2">
        <v>0.81140000000000001</v>
      </c>
      <c r="U259" s="2">
        <v>0.81140000000000001</v>
      </c>
      <c r="V259" s="2">
        <v>0.81140000000000001</v>
      </c>
      <c r="W259" s="2">
        <v>0.81140000000000001</v>
      </c>
      <c r="X259" s="2">
        <v>0.81140000000000001</v>
      </c>
      <c r="Y259" s="2">
        <v>0.81140000000000001</v>
      </c>
      <c r="Z259" s="2">
        <v>0.81140000000000001</v>
      </c>
      <c r="AA259" s="2">
        <v>0.81140000000000001</v>
      </c>
      <c r="AB259" s="2">
        <v>0.81140000000000001</v>
      </c>
      <c r="AC259" s="2">
        <v>0.81140000000000001</v>
      </c>
      <c r="AD259" s="2">
        <v>0.81140000000000001</v>
      </c>
      <c r="AE259" s="2">
        <v>0.81140000000000001</v>
      </c>
      <c r="AF259" s="2">
        <v>0.81140000000000001</v>
      </c>
      <c r="AG259" s="2">
        <v>0.81140000000000001</v>
      </c>
      <c r="AH259" s="2">
        <v>0.81140000000000001</v>
      </c>
      <c r="AI259" s="2">
        <v>0.81140000000000001</v>
      </c>
      <c r="AJ259" s="2">
        <v>0.81140000000000001</v>
      </c>
      <c r="AK259" s="2">
        <v>0.81140000000000001</v>
      </c>
      <c r="AL259" s="2">
        <v>0.81140000000000001</v>
      </c>
      <c r="AM259" s="2">
        <v>0.81140000000000001</v>
      </c>
      <c r="AN259" s="2">
        <v>0.81140000000000001</v>
      </c>
      <c r="AO259" s="2">
        <v>0.81140000000000001</v>
      </c>
      <c r="AP259" s="2">
        <v>0.81140000000000001</v>
      </c>
      <c r="AQ259" s="2">
        <v>0.81140000000000001</v>
      </c>
      <c r="AR259" s="2">
        <v>0.81140000000000001</v>
      </c>
      <c r="AS259" s="2">
        <v>0.81140000000000001</v>
      </c>
      <c r="AT259" s="2">
        <v>0.81140000000000001</v>
      </c>
      <c r="AU259" s="2">
        <v>0.81140000000000001</v>
      </c>
      <c r="AV259" s="2">
        <v>0.81140000000000001</v>
      </c>
      <c r="AW259" s="2">
        <v>0.81140000000000001</v>
      </c>
      <c r="AX259" s="2">
        <v>0.81140000000000001</v>
      </c>
      <c r="AY259" s="2">
        <v>0.81140000000000001</v>
      </c>
      <c r="AZ259" s="2">
        <v>0.81140000000000001</v>
      </c>
      <c r="BA259" s="2">
        <v>0.81140000000000001</v>
      </c>
      <c r="BB259" s="2">
        <v>0.81140000000000001</v>
      </c>
      <c r="BC259" s="2">
        <v>0.81140000000000001</v>
      </c>
      <c r="BD259" s="2">
        <v>0.81140000000000001</v>
      </c>
      <c r="BE259" s="2">
        <v>0.81140000000000001</v>
      </c>
      <c r="BF259" s="2">
        <v>0.81140000000000001</v>
      </c>
      <c r="BG259" s="2">
        <v>0.81140000000000001</v>
      </c>
      <c r="BH259" s="2">
        <v>0.81140000000000001</v>
      </c>
      <c r="BI259" s="2">
        <v>0.81140000000000001</v>
      </c>
      <c r="BJ259" s="2">
        <v>0.81140000000000001</v>
      </c>
      <c r="BL259" s="59"/>
      <c r="BN259" s="2">
        <v>0.25216691823503562</v>
      </c>
      <c r="BO259" s="2">
        <v>0.25216691823503562</v>
      </c>
      <c r="BP259" s="2">
        <v>0.25216691823503562</v>
      </c>
      <c r="BQ259" s="2">
        <v>0.25216691823503562</v>
      </c>
      <c r="BR259" s="2">
        <v>0.25216691823503562</v>
      </c>
      <c r="BS259" s="2">
        <v>0.25216691823503562</v>
      </c>
      <c r="BT259" s="2">
        <v>0.25216691823503562</v>
      </c>
      <c r="BU259" s="2">
        <v>0.25216691823503562</v>
      </c>
      <c r="BV259" s="2">
        <v>0.25216691823503562</v>
      </c>
      <c r="BW259" s="2">
        <v>0.25216691823503562</v>
      </c>
      <c r="BX259" s="2">
        <v>0.25216691823503562</v>
      </c>
      <c r="BY259" s="2">
        <v>0.25216691823503562</v>
      </c>
      <c r="BZ259" s="2">
        <v>0.25216691823503562</v>
      </c>
      <c r="CA259" s="2">
        <v>0.25216691823503562</v>
      </c>
      <c r="CB259" s="2">
        <v>0.25216691823503562</v>
      </c>
      <c r="CC259" s="2">
        <v>0.25216691823503562</v>
      </c>
      <c r="CD259" s="2">
        <v>0.25216691823503562</v>
      </c>
      <c r="CE259" s="2">
        <v>0.25216691823503562</v>
      </c>
      <c r="CF259" s="2">
        <v>0.25216691823503562</v>
      </c>
      <c r="CG259" s="2">
        <v>0.25216691823503562</v>
      </c>
      <c r="CH259" s="2">
        <v>0.25216691823503562</v>
      </c>
      <c r="CI259" s="2">
        <v>0.25216691823503562</v>
      </c>
      <c r="CJ259" s="2">
        <v>0.25216691823503562</v>
      </c>
      <c r="CK259" s="2">
        <v>0.25216691823503562</v>
      </c>
      <c r="CL259" s="2">
        <v>0.25216691823503562</v>
      </c>
      <c r="CM259" s="2">
        <v>0.25216691823503562</v>
      </c>
      <c r="CN259" s="2">
        <v>0.25216691823503562</v>
      </c>
      <c r="CO259" s="2">
        <v>0.25216691823503562</v>
      </c>
      <c r="CP259" s="2">
        <v>0.25216691823503562</v>
      </c>
      <c r="CQ259" s="2">
        <v>0.25216691823503562</v>
      </c>
      <c r="CR259" s="2">
        <v>0.25216691823503562</v>
      </c>
      <c r="CS259" s="2">
        <v>0.25216691823503562</v>
      </c>
      <c r="CT259" s="2">
        <v>0.25216691823503562</v>
      </c>
      <c r="CU259" s="2">
        <v>0.25216691823503562</v>
      </c>
      <c r="CV259" s="2">
        <v>0.25216691823503562</v>
      </c>
      <c r="CW259" s="2">
        <v>0.25216691823503562</v>
      </c>
      <c r="CX259" s="2">
        <v>0.25216691823503562</v>
      </c>
      <c r="CY259" s="2">
        <v>0.25216691823503562</v>
      </c>
      <c r="CZ259" s="2">
        <v>0.25216691823503562</v>
      </c>
      <c r="DA259" s="2">
        <v>0.25216691823503562</v>
      </c>
      <c r="DB259" s="2">
        <v>0.25216691823503562</v>
      </c>
      <c r="DC259" s="2">
        <v>0.25216691823503562</v>
      </c>
      <c r="DD259" s="2">
        <v>0.25216691823503562</v>
      </c>
      <c r="DE259" s="2">
        <v>0.25216691823503562</v>
      </c>
      <c r="DF259" s="2">
        <v>0.25216691823503562</v>
      </c>
      <c r="DG259" s="2">
        <v>0.25216691823503562</v>
      </c>
      <c r="DH259" s="2">
        <v>0.25216691823503562</v>
      </c>
    </row>
    <row r="260" spans="1:112" s="39" customFormat="1" x14ac:dyDescent="0.2">
      <c r="A260" s="169" t="s">
        <v>104</v>
      </c>
      <c r="B260" s="54" t="s">
        <v>177</v>
      </c>
      <c r="C260" s="2">
        <v>60.912187000000003</v>
      </c>
      <c r="D260" s="2">
        <v>-43.642003000000003</v>
      </c>
      <c r="E260" s="174">
        <v>645.52335000000005</v>
      </c>
      <c r="F260" s="2">
        <v>0.28539700000000001</v>
      </c>
      <c r="G260" s="144"/>
      <c r="H260" s="144">
        <f>L260*L260</f>
        <v>1.9044000000000002E-2</v>
      </c>
      <c r="I260" s="174" t="s">
        <v>334</v>
      </c>
      <c r="J260" s="174" t="s">
        <v>273</v>
      </c>
      <c r="K260" s="190">
        <v>0.46</v>
      </c>
      <c r="L260" s="235">
        <v>0.13800000000000001</v>
      </c>
      <c r="M260" s="189">
        <v>1.6276179424298352E-2</v>
      </c>
      <c r="N260" s="145">
        <v>0.53666666666666674</v>
      </c>
      <c r="O260" s="146"/>
      <c r="P260" s="2">
        <v>0.32291999999999998</v>
      </c>
      <c r="Q260" s="2">
        <v>0.32291999999999998</v>
      </c>
      <c r="R260" s="2">
        <v>0.32291999999999998</v>
      </c>
      <c r="S260" s="2">
        <v>0.32291999999999998</v>
      </c>
      <c r="T260" s="2">
        <v>0.32291999999999998</v>
      </c>
      <c r="U260" s="2">
        <v>0.32291999999999998</v>
      </c>
      <c r="V260" s="2">
        <v>0.32291999999999998</v>
      </c>
      <c r="W260" s="2">
        <v>0.32291999999999998</v>
      </c>
      <c r="X260" s="2">
        <v>0.32291999999999998</v>
      </c>
      <c r="Y260" s="2">
        <v>0.32291999999999998</v>
      </c>
      <c r="Z260" s="2">
        <v>0.32291999999999998</v>
      </c>
      <c r="AA260" s="2">
        <v>0.32291999999999998</v>
      </c>
      <c r="AB260" s="2">
        <v>0.32291999999999998</v>
      </c>
      <c r="AC260" s="2">
        <v>0.32291999999999998</v>
      </c>
      <c r="AD260" s="2">
        <v>0.32291999999999998</v>
      </c>
      <c r="AE260" s="2">
        <v>0.32291999999999998</v>
      </c>
      <c r="AF260" s="2">
        <v>0.32291999999999998</v>
      </c>
      <c r="AG260" s="2">
        <v>0.32291999999999998</v>
      </c>
      <c r="AH260" s="2">
        <v>0.32291999999999998</v>
      </c>
      <c r="AI260" s="2">
        <v>0.32291999999999998</v>
      </c>
      <c r="AJ260" s="2">
        <v>0.32291999999999998</v>
      </c>
      <c r="AK260" s="2">
        <v>0.32291999999999998</v>
      </c>
      <c r="AL260" s="2">
        <v>0.39146000000000003</v>
      </c>
      <c r="AM260" s="2">
        <v>0.46</v>
      </c>
      <c r="AN260" s="2">
        <v>0.52854000000000001</v>
      </c>
      <c r="AO260" s="2">
        <v>0.46</v>
      </c>
      <c r="AP260" s="2">
        <v>0.46092</v>
      </c>
      <c r="AQ260" s="2">
        <v>0.46184000000000003</v>
      </c>
      <c r="AR260" s="2">
        <v>0.46321999999999997</v>
      </c>
      <c r="AS260" s="2">
        <v>0.36708000000000002</v>
      </c>
      <c r="AT260" s="2">
        <v>0.48484000000000005</v>
      </c>
      <c r="AU260" s="2">
        <v>0.49220000000000003</v>
      </c>
      <c r="AV260" s="2">
        <v>0.50002000000000002</v>
      </c>
      <c r="AW260" s="2">
        <v>0.57454000000000005</v>
      </c>
      <c r="AX260" s="2">
        <v>0.45448</v>
      </c>
      <c r="AY260" s="2">
        <v>0.42366000000000004</v>
      </c>
      <c r="AZ260" s="2">
        <v>0.43331999999999998</v>
      </c>
      <c r="BA260" s="2">
        <v>0.3795</v>
      </c>
      <c r="BB260" s="2">
        <v>0.46736000000000005</v>
      </c>
      <c r="BC260" s="2">
        <v>0.43378</v>
      </c>
      <c r="BD260" s="2">
        <v>0.35926000000000002</v>
      </c>
      <c r="BE260" s="2">
        <v>0.32890000000000003</v>
      </c>
      <c r="BF260" s="2">
        <v>0.38272</v>
      </c>
      <c r="BG260" s="2">
        <v>0.36202000000000001</v>
      </c>
      <c r="BH260" s="2">
        <v>0.37490000000000001</v>
      </c>
      <c r="BI260" s="2">
        <v>0.37122000000000005</v>
      </c>
      <c r="BJ260" s="2">
        <v>0.30728000000000005</v>
      </c>
      <c r="BL260" s="59"/>
      <c r="BN260" s="2">
        <v>0.52113340866828295</v>
      </c>
      <c r="BO260" s="2">
        <v>0.52113340866828295</v>
      </c>
      <c r="BP260" s="2">
        <v>0.52113340866828295</v>
      </c>
      <c r="BQ260" s="2">
        <v>0.52113340866828295</v>
      </c>
      <c r="BR260" s="2">
        <v>0.52113340866828295</v>
      </c>
      <c r="BS260" s="2">
        <v>0.52113340866828295</v>
      </c>
      <c r="BT260" s="2">
        <v>0.52113340866828295</v>
      </c>
      <c r="BU260" s="2">
        <v>0.51427192026231816</v>
      </c>
      <c r="BV260" s="2">
        <v>0.47130249886613051</v>
      </c>
      <c r="BW260" s="2">
        <v>0.43067646713221913</v>
      </c>
      <c r="BX260" s="2">
        <v>0.39194805255417237</v>
      </c>
      <c r="BY260" s="2">
        <v>0.35513291302480415</v>
      </c>
      <c r="BZ260" s="2">
        <v>0.32025259346380169</v>
      </c>
      <c r="CA260" s="2">
        <v>0.28778703757439106</v>
      </c>
      <c r="CB260" s="2">
        <v>0.25687744035564725</v>
      </c>
      <c r="CC260" s="2">
        <v>0.22804077371448228</v>
      </c>
      <c r="CD260" s="2">
        <v>0.20137709044415608</v>
      </c>
      <c r="CE260" s="2">
        <v>0.17746622077152113</v>
      </c>
      <c r="CF260" s="2">
        <v>0.15611027606634231</v>
      </c>
      <c r="CG260" s="2">
        <v>0.13917305404991762</v>
      </c>
      <c r="CH260" s="2">
        <v>0.12764702634020436</v>
      </c>
      <c r="CI260" s="2">
        <v>0.1238276664513225</v>
      </c>
      <c r="CJ260" s="2">
        <v>0.14505386784791968</v>
      </c>
      <c r="CK260" s="2">
        <v>0.16588270259632082</v>
      </c>
      <c r="CL260" s="2">
        <v>0.18512517708661741</v>
      </c>
      <c r="CM260" s="2">
        <v>0.1594119578681466</v>
      </c>
      <c r="CN260" s="2">
        <v>0.16049014635871744</v>
      </c>
      <c r="CO260" s="2">
        <v>0.16078122660543107</v>
      </c>
      <c r="CP260" s="2">
        <v>0.15950860457178623</v>
      </c>
      <c r="CQ260" s="2">
        <v>0.12882520930145938</v>
      </c>
      <c r="CR260" s="2">
        <v>0.16750432571237003</v>
      </c>
      <c r="CS260" s="2">
        <v>0.17060350617857697</v>
      </c>
      <c r="CT260" s="2">
        <v>0.1763933252393711</v>
      </c>
      <c r="CU260" s="2">
        <v>0.20087118070124987</v>
      </c>
      <c r="CV260" s="2">
        <v>0.16269991701809783</v>
      </c>
      <c r="CW260" s="2">
        <v>0.15030342114855666</v>
      </c>
      <c r="CX260" s="2">
        <v>0.15377111447057268</v>
      </c>
      <c r="CY260" s="2">
        <v>0.14351082219704955</v>
      </c>
      <c r="CZ260" s="2">
        <v>0.16915390727784674</v>
      </c>
      <c r="DA260" s="2">
        <v>0.15760097790579336</v>
      </c>
      <c r="DB260" s="2">
        <v>0.12892333309625492</v>
      </c>
      <c r="DC260" s="2">
        <v>0.11935397716762726</v>
      </c>
      <c r="DD260" s="2">
        <v>0.13395681447691449</v>
      </c>
      <c r="DE260" s="2">
        <v>0.12812390716538377</v>
      </c>
      <c r="DF260" s="2">
        <v>0.13046297231795198</v>
      </c>
      <c r="DG260" s="2">
        <v>0.13165192865237305</v>
      </c>
      <c r="DH260" s="2">
        <v>0.11094488695364425</v>
      </c>
    </row>
    <row r="261" spans="1:112" s="39" customFormat="1" x14ac:dyDescent="0.2">
      <c r="A261" s="169" t="s">
        <v>94</v>
      </c>
      <c r="B261" s="54" t="s">
        <v>177</v>
      </c>
      <c r="C261" s="2">
        <v>60.834206999999999</v>
      </c>
      <c r="D261" s="2">
        <v>-43.712713000000001</v>
      </c>
      <c r="E261" s="174">
        <v>166.66830999999999</v>
      </c>
      <c r="F261" s="2">
        <v>5.3361699999999998E-2</v>
      </c>
      <c r="G261" s="144"/>
      <c r="H261" s="144">
        <f>L261*L261</f>
        <v>1.4442036434455154E-3</v>
      </c>
      <c r="I261" s="174" t="s">
        <v>334</v>
      </c>
      <c r="J261" s="174" t="s">
        <v>272</v>
      </c>
      <c r="K261" s="190">
        <v>0.2399</v>
      </c>
      <c r="L261" s="235">
        <f>M261+0.14*N261</f>
        <v>3.8002679424555257E-2</v>
      </c>
      <c r="M261" s="189">
        <v>4.3560127578885751E-3</v>
      </c>
      <c r="N261" s="145">
        <v>0.2403333333333334</v>
      </c>
      <c r="O261" s="146"/>
      <c r="P261" s="2">
        <v>0.2399</v>
      </c>
      <c r="Q261" s="2">
        <v>0.2399</v>
      </c>
      <c r="R261" s="2">
        <v>0.2399</v>
      </c>
      <c r="S261" s="2">
        <v>0.2399</v>
      </c>
      <c r="T261" s="2">
        <v>0.2399</v>
      </c>
      <c r="U261" s="2">
        <v>0.2399</v>
      </c>
      <c r="V261" s="2">
        <v>0.2399</v>
      </c>
      <c r="W261" s="2">
        <v>0.2399</v>
      </c>
      <c r="X261" s="2">
        <v>0.2399</v>
      </c>
      <c r="Y261" s="2">
        <v>0.2399</v>
      </c>
      <c r="Z261" s="2">
        <v>0.2399</v>
      </c>
      <c r="AA261" s="2">
        <v>0.2399</v>
      </c>
      <c r="AB261" s="2">
        <v>0.2399</v>
      </c>
      <c r="AC261" s="2">
        <v>0.2399</v>
      </c>
      <c r="AD261" s="2">
        <v>0.2399</v>
      </c>
      <c r="AE261" s="2">
        <v>0.2399</v>
      </c>
      <c r="AF261" s="2">
        <v>0.2399</v>
      </c>
      <c r="AG261" s="2">
        <v>0.2399</v>
      </c>
      <c r="AH261" s="2">
        <v>0.2399</v>
      </c>
      <c r="AI261" s="2">
        <v>0.2399</v>
      </c>
      <c r="AJ261" s="2">
        <v>0.2399</v>
      </c>
      <c r="AK261" s="2">
        <v>0.2399</v>
      </c>
      <c r="AL261" s="2">
        <v>0.23246310000000001</v>
      </c>
      <c r="AM261" s="2">
        <v>0.22478630000000002</v>
      </c>
      <c r="AN261" s="2">
        <v>0.2173494</v>
      </c>
      <c r="AO261" s="2">
        <v>0.2099125</v>
      </c>
      <c r="AP261" s="2">
        <v>0.20247560000000001</v>
      </c>
      <c r="AQ261" s="2">
        <v>0.19479880000000002</v>
      </c>
      <c r="AR261" s="2">
        <v>0.1873619</v>
      </c>
      <c r="AS261" s="2">
        <v>0.179925</v>
      </c>
      <c r="AT261" s="2">
        <v>0.17224819999999999</v>
      </c>
      <c r="AU261" s="2">
        <v>0.16481130000000002</v>
      </c>
      <c r="AV261" s="2">
        <v>0.1573744</v>
      </c>
      <c r="AW261" s="2">
        <v>0.1499375</v>
      </c>
      <c r="AX261" s="2">
        <v>0.14226069999999999</v>
      </c>
      <c r="AY261" s="2">
        <v>0.13482380000000002</v>
      </c>
      <c r="AZ261" s="2">
        <v>0.1273869</v>
      </c>
      <c r="BA261" s="2">
        <v>0.1197101</v>
      </c>
      <c r="BB261" s="2">
        <v>0.11323279999999999</v>
      </c>
      <c r="BC261" s="2">
        <v>0.17584669999999999</v>
      </c>
      <c r="BD261" s="2">
        <v>0.16121280000000002</v>
      </c>
      <c r="BE261" s="2">
        <v>0.13314450000000003</v>
      </c>
      <c r="BF261" s="2">
        <v>0.10795500000000001</v>
      </c>
      <c r="BG261" s="2">
        <v>0.1014777</v>
      </c>
      <c r="BH261" s="2">
        <v>0.1014777</v>
      </c>
      <c r="BI261" s="2">
        <v>0.1029171</v>
      </c>
      <c r="BJ261" s="2">
        <v>0.12378840000000001</v>
      </c>
      <c r="BL261" s="59"/>
      <c r="BN261" s="2">
        <v>0.28131058878488252</v>
      </c>
      <c r="BO261" s="2">
        <v>0.28131058878488252</v>
      </c>
      <c r="BP261" s="2">
        <v>0.28131058878488252</v>
      </c>
      <c r="BQ261" s="2">
        <v>0.28131058878488252</v>
      </c>
      <c r="BR261" s="2">
        <v>0.28131058878488252</v>
      </c>
      <c r="BS261" s="2">
        <v>0.28131058878488252</v>
      </c>
      <c r="BT261" s="2">
        <v>0.28131058878488252</v>
      </c>
      <c r="BU261" s="2">
        <v>0.28131058878488252</v>
      </c>
      <c r="BV261" s="2">
        <v>0.26732272735507911</v>
      </c>
      <c r="BW261" s="2">
        <v>0.24744648222834548</v>
      </c>
      <c r="BX261" s="2">
        <v>0.22880626526842412</v>
      </c>
      <c r="BY261" s="2">
        <v>0.21164204683539178</v>
      </c>
      <c r="BZ261" s="2">
        <v>0.19572271938223201</v>
      </c>
      <c r="CA261" s="2">
        <v>0.18105355559830183</v>
      </c>
      <c r="CB261" s="2">
        <v>0.16786982323550076</v>
      </c>
      <c r="CC261" s="2">
        <v>0.15616898685090908</v>
      </c>
      <c r="CD261" s="2">
        <v>0.14616979226484636</v>
      </c>
      <c r="CE261" s="2">
        <v>0.13762722911805483</v>
      </c>
      <c r="CF261" s="2">
        <v>0.13118164681994507</v>
      </c>
      <c r="CG261" s="2">
        <v>0.12656289364299292</v>
      </c>
      <c r="CH261" s="2">
        <v>0.12394493368296394</v>
      </c>
      <c r="CI261" s="2">
        <v>0.12307605779445115</v>
      </c>
      <c r="CJ261" s="2">
        <v>0.12162393685647552</v>
      </c>
      <c r="CK261" s="2">
        <v>0.12057289900489107</v>
      </c>
      <c r="CL261" s="2">
        <v>0.12026031036711869</v>
      </c>
      <c r="CM261" s="2">
        <v>0.12020041299613354</v>
      </c>
      <c r="CN261" s="2">
        <v>0.12062222630327581</v>
      </c>
      <c r="CO261" s="2">
        <v>0.12171076513147489</v>
      </c>
      <c r="CP261" s="2">
        <v>0.12335153995704085</v>
      </c>
      <c r="CQ261" s="2">
        <v>0.12549924080917907</v>
      </c>
      <c r="CR261" s="2">
        <v>0.12025270751756467</v>
      </c>
      <c r="CS261" s="2">
        <v>0.11551574275459781</v>
      </c>
      <c r="CT261" s="2">
        <v>0.11124018824791133</v>
      </c>
      <c r="CU261" s="2">
        <v>0.10765839831654443</v>
      </c>
      <c r="CV261" s="2">
        <v>0.10449428616762679</v>
      </c>
      <c r="CW261" s="2">
        <v>0.10161562811952071</v>
      </c>
      <c r="CX261" s="2">
        <v>9.9441436699968272E-2</v>
      </c>
      <c r="CY261" s="2">
        <v>5.3661796407784734E-2</v>
      </c>
      <c r="CZ261" s="2">
        <v>4.7477555253850917E-2</v>
      </c>
      <c r="DA261" s="2">
        <v>8.4616508877284682E-2</v>
      </c>
      <c r="DB261" s="2">
        <v>8.8472426900757364E-2</v>
      </c>
      <c r="DC261" s="2">
        <v>7.4129144062169389E-2</v>
      </c>
      <c r="DD261" s="2">
        <v>5.1930326997309449E-2</v>
      </c>
      <c r="DE261" s="2">
        <v>4.5812845845307301E-2</v>
      </c>
      <c r="DF261" s="2">
        <v>4.3588543013795666E-2</v>
      </c>
      <c r="DG261" s="2">
        <v>4.2901416179514852E-2</v>
      </c>
      <c r="DH261" s="2">
        <v>5.1664108957161919E-2</v>
      </c>
    </row>
    <row r="262" spans="1:112" s="39" customFormat="1" x14ac:dyDescent="0.2">
      <c r="A262" s="169" t="s">
        <v>95</v>
      </c>
      <c r="B262" s="54" t="s">
        <v>177</v>
      </c>
      <c r="C262" s="2">
        <v>60.491441000000002</v>
      </c>
      <c r="D262" s="2">
        <v>-43.719312000000002</v>
      </c>
      <c r="E262" s="174">
        <v>3032.6109999999999</v>
      </c>
      <c r="F262" s="2">
        <v>6.9520200000000004E-2</v>
      </c>
      <c r="G262" s="144"/>
      <c r="H262" s="144">
        <f>L262*L262</f>
        <v>0.21407715586260964</v>
      </c>
      <c r="I262" s="174" t="s">
        <v>334</v>
      </c>
      <c r="J262" s="174" t="s">
        <v>272</v>
      </c>
      <c r="K262" s="190">
        <v>2.9339</v>
      </c>
      <c r="L262" s="235">
        <f>M262+0.14*N262</f>
        <v>0.46268472620415041</v>
      </c>
      <c r="M262" s="189">
        <v>5.1878059537483721E-2</v>
      </c>
      <c r="N262" s="145">
        <v>2.9343333333333335</v>
      </c>
      <c r="O262" s="146"/>
      <c r="P262" s="2">
        <v>2.9339</v>
      </c>
      <c r="Q262" s="2">
        <v>2.9339</v>
      </c>
      <c r="R262" s="2">
        <v>2.9339</v>
      </c>
      <c r="S262" s="2">
        <v>2.9339</v>
      </c>
      <c r="T262" s="2">
        <v>2.9339</v>
      </c>
      <c r="U262" s="2">
        <v>2.9339</v>
      </c>
      <c r="V262" s="2">
        <v>2.9339</v>
      </c>
      <c r="W262" s="2">
        <v>2.9339</v>
      </c>
      <c r="X262" s="2">
        <v>2.9339</v>
      </c>
      <c r="Y262" s="2">
        <v>2.9339</v>
      </c>
      <c r="Z262" s="2">
        <v>2.9339</v>
      </c>
      <c r="AA262" s="2">
        <v>2.9339</v>
      </c>
      <c r="AB262" s="2">
        <v>2.9339</v>
      </c>
      <c r="AC262" s="2">
        <v>2.9339</v>
      </c>
      <c r="AD262" s="2">
        <v>2.9339</v>
      </c>
      <c r="AE262" s="2">
        <v>2.9339</v>
      </c>
      <c r="AF262" s="2">
        <v>2.9339</v>
      </c>
      <c r="AG262" s="2">
        <v>2.9339</v>
      </c>
      <c r="AH262" s="2">
        <v>2.9339</v>
      </c>
      <c r="AI262" s="2">
        <v>2.9339</v>
      </c>
      <c r="AJ262" s="2">
        <v>2.9339</v>
      </c>
      <c r="AK262" s="2">
        <v>2.9339</v>
      </c>
      <c r="AL262" s="2">
        <v>2.9339</v>
      </c>
      <c r="AM262" s="2">
        <v>2.9339</v>
      </c>
      <c r="AN262" s="2">
        <v>2.9339</v>
      </c>
      <c r="AO262" s="2">
        <v>2.9339</v>
      </c>
      <c r="AP262" s="2">
        <v>2.9339</v>
      </c>
      <c r="AQ262" s="2">
        <v>2.9339</v>
      </c>
      <c r="AR262" s="2">
        <v>2.9339</v>
      </c>
      <c r="AS262" s="2">
        <v>2.9339</v>
      </c>
      <c r="AT262" s="2">
        <v>2.9339</v>
      </c>
      <c r="AU262" s="2">
        <v>2.9339</v>
      </c>
      <c r="AV262" s="2">
        <v>2.9339</v>
      </c>
      <c r="AW262" s="2">
        <v>2.9339</v>
      </c>
      <c r="AX262" s="2">
        <v>2.9339</v>
      </c>
      <c r="AY262" s="2">
        <v>2.9339</v>
      </c>
      <c r="AZ262" s="2">
        <v>2.9339</v>
      </c>
      <c r="BA262" s="2">
        <v>2.9339</v>
      </c>
      <c r="BB262" s="2">
        <v>2.9339</v>
      </c>
      <c r="BC262" s="2">
        <v>2.9339</v>
      </c>
      <c r="BD262" s="2">
        <v>2.9339</v>
      </c>
      <c r="BE262" s="2">
        <v>2.9339</v>
      </c>
      <c r="BF262" s="2">
        <v>2.9339</v>
      </c>
      <c r="BG262" s="2">
        <v>2.9339</v>
      </c>
      <c r="BH262" s="2">
        <v>2.9339</v>
      </c>
      <c r="BI262" s="2">
        <v>2.9339</v>
      </c>
      <c r="BJ262" s="2">
        <v>2.9339</v>
      </c>
      <c r="BL262" s="59"/>
      <c r="BN262" s="2">
        <v>0.93037693259860177</v>
      </c>
      <c r="BO262" s="2">
        <v>0.93037693259860177</v>
      </c>
      <c r="BP262" s="2">
        <v>0.93037693259860177</v>
      </c>
      <c r="BQ262" s="2">
        <v>0.93037693259860177</v>
      </c>
      <c r="BR262" s="2">
        <v>0.93037693259860177</v>
      </c>
      <c r="BS262" s="2">
        <v>0.93037693259860177</v>
      </c>
      <c r="BT262" s="2">
        <v>0.93037693259860177</v>
      </c>
      <c r="BU262" s="2">
        <v>0.93037693259860177</v>
      </c>
      <c r="BV262" s="2">
        <v>0.93037693259860177</v>
      </c>
      <c r="BW262" s="2">
        <v>0.93037693259860177</v>
      </c>
      <c r="BX262" s="2">
        <v>0.93037693259860177</v>
      </c>
      <c r="BY262" s="2">
        <v>0.93037693259860177</v>
      </c>
      <c r="BZ262" s="2">
        <v>0.93037693259860177</v>
      </c>
      <c r="CA262" s="2">
        <v>0.93037693259860177</v>
      </c>
      <c r="CB262" s="2">
        <v>0.93037693259860177</v>
      </c>
      <c r="CC262" s="2">
        <v>0.93037693259860177</v>
      </c>
      <c r="CD262" s="2">
        <v>0.93037693259860177</v>
      </c>
      <c r="CE262" s="2">
        <v>0.93037693259860177</v>
      </c>
      <c r="CF262" s="2">
        <v>0.93037693259860177</v>
      </c>
      <c r="CG262" s="2">
        <v>0.93037693259860177</v>
      </c>
      <c r="CH262" s="2">
        <v>0.93037693259860177</v>
      </c>
      <c r="CI262" s="2">
        <v>0.93037693259860177</v>
      </c>
      <c r="CJ262" s="2">
        <v>0.93037693259860177</v>
      </c>
      <c r="CK262" s="2">
        <v>0.93037693259860177</v>
      </c>
      <c r="CL262" s="2">
        <v>0.93037693259860177</v>
      </c>
      <c r="CM262" s="2">
        <v>0.93037693259860177</v>
      </c>
      <c r="CN262" s="2">
        <v>0.93037693259860177</v>
      </c>
      <c r="CO262" s="2">
        <v>0.93037693259860177</v>
      </c>
      <c r="CP262" s="2">
        <v>0.93037693259860177</v>
      </c>
      <c r="CQ262" s="2">
        <v>0.93037693259860177</v>
      </c>
      <c r="CR262" s="2">
        <v>0.93037693259860177</v>
      </c>
      <c r="CS262" s="2">
        <v>0.93037693259860177</v>
      </c>
      <c r="CT262" s="2">
        <v>0.93037693259860177</v>
      </c>
      <c r="CU262" s="2">
        <v>0.93037693259860177</v>
      </c>
      <c r="CV262" s="2">
        <v>0.93037693259860177</v>
      </c>
      <c r="CW262" s="2">
        <v>0.93037693259860177</v>
      </c>
      <c r="CX262" s="2">
        <v>0.93037693259860177</v>
      </c>
      <c r="CY262" s="2">
        <v>0.93037693259860177</v>
      </c>
      <c r="CZ262" s="2">
        <v>0.93037693259860177</v>
      </c>
      <c r="DA262" s="2">
        <v>0.93037693259860177</v>
      </c>
      <c r="DB262" s="2">
        <v>0.93037693259860177</v>
      </c>
      <c r="DC262" s="2">
        <v>0.93037693259860177</v>
      </c>
      <c r="DD262" s="2">
        <v>0.93037693259860177</v>
      </c>
      <c r="DE262" s="2">
        <v>0.93037693259860177</v>
      </c>
      <c r="DF262" s="2">
        <v>0.93037693259860177</v>
      </c>
      <c r="DG262" s="2">
        <v>0.93037693259860177</v>
      </c>
      <c r="DH262" s="2">
        <v>0.93037693259860177</v>
      </c>
    </row>
    <row r="263" spans="1:112" s="39" customFormat="1" ht="17" thickBot="1" x14ac:dyDescent="0.25">
      <c r="A263" s="172" t="s">
        <v>250</v>
      </c>
      <c r="B263" s="73" t="s">
        <v>177</v>
      </c>
      <c r="C263" s="76">
        <v>69.520227000000006</v>
      </c>
      <c r="D263" s="76">
        <v>-53.472462</v>
      </c>
      <c r="E263" s="185">
        <v>2421.3346999999999</v>
      </c>
      <c r="F263" s="76">
        <v>0</v>
      </c>
      <c r="G263" s="51"/>
      <c r="H263" s="51">
        <f>L263*L263</f>
        <v>7.6735187506725916E-3</v>
      </c>
      <c r="I263" s="185" t="s">
        <v>334</v>
      </c>
      <c r="J263" s="185" t="s">
        <v>272</v>
      </c>
      <c r="K263" s="233">
        <v>0.53706684999999998</v>
      </c>
      <c r="L263" s="234">
        <f>M263+0.14*N263</f>
        <v>8.7598622995299372E-2</v>
      </c>
      <c r="M263" s="192">
        <v>3.0058622995299367E-2</v>
      </c>
      <c r="N263" s="74">
        <v>0.41099999999999998</v>
      </c>
      <c r="O263" s="75"/>
      <c r="P263" s="76">
        <v>0.41099999999999998</v>
      </c>
      <c r="Q263" s="76">
        <v>0.41099999999999998</v>
      </c>
      <c r="R263" s="76">
        <v>0.41099999999999998</v>
      </c>
      <c r="S263" s="76">
        <v>0.41099999999999998</v>
      </c>
      <c r="T263" s="76">
        <v>0.41099999999999998</v>
      </c>
      <c r="U263" s="76">
        <v>0.41099999999999998</v>
      </c>
      <c r="V263" s="76">
        <v>0.41099999999999998</v>
      </c>
      <c r="W263" s="76">
        <v>0.41099999999999998</v>
      </c>
      <c r="X263" s="76">
        <v>0.41099999999999998</v>
      </c>
      <c r="Y263" s="76">
        <v>0.41099999999999998</v>
      </c>
      <c r="Z263" s="76">
        <v>0.41099999999999998</v>
      </c>
      <c r="AA263" s="76">
        <v>0.41099999999999998</v>
      </c>
      <c r="AB263" s="76">
        <v>0.41099999999999998</v>
      </c>
      <c r="AC263" s="76">
        <v>0.41099999999999998</v>
      </c>
      <c r="AD263" s="76">
        <v>0.41099999999999998</v>
      </c>
      <c r="AE263" s="76">
        <v>0.41099999999999998</v>
      </c>
      <c r="AF263" s="76">
        <v>0.41099999999999998</v>
      </c>
      <c r="AG263" s="76">
        <v>0.41099999999999998</v>
      </c>
      <c r="AH263" s="76">
        <v>0.41099999999999998</v>
      </c>
      <c r="AI263" s="76">
        <v>0.41099999999999998</v>
      </c>
      <c r="AJ263" s="76">
        <v>0.41099999999999998</v>
      </c>
      <c r="AK263" s="76">
        <v>0.41099999999999998</v>
      </c>
      <c r="AL263" s="76">
        <v>0.41099999999999998</v>
      </c>
      <c r="AM263" s="76">
        <v>0.41099999999999998</v>
      </c>
      <c r="AN263" s="76">
        <v>0.41099999999999998</v>
      </c>
      <c r="AO263" s="76">
        <v>0.41099999999999998</v>
      </c>
      <c r="AP263" s="76">
        <v>0.41099999999999998</v>
      </c>
      <c r="AQ263" s="76">
        <v>0.41099999999999998</v>
      </c>
      <c r="AR263" s="76">
        <v>0.41099999999999998</v>
      </c>
      <c r="AS263" s="76">
        <v>0.41099999999999998</v>
      </c>
      <c r="AT263" s="76">
        <v>0.41099999999999998</v>
      </c>
      <c r="AU263" s="76">
        <v>0.41099999999999998</v>
      </c>
      <c r="AV263" s="76">
        <v>0.41099999999999998</v>
      </c>
      <c r="AW263" s="76">
        <v>0.41099999999999998</v>
      </c>
      <c r="AX263" s="76">
        <v>0.41099999999999998</v>
      </c>
      <c r="AY263" s="76">
        <v>0.41099999999999998</v>
      </c>
      <c r="AZ263" s="76">
        <v>0.41099999999999998</v>
      </c>
      <c r="BA263" s="76">
        <v>0.41099999999999998</v>
      </c>
      <c r="BB263" s="76">
        <v>0.41099999999999998</v>
      </c>
      <c r="BC263" s="76">
        <v>0.41099999999999998</v>
      </c>
      <c r="BD263" s="76">
        <v>0.41099999999999998</v>
      </c>
      <c r="BE263" s="76">
        <v>0.41099999999999998</v>
      </c>
      <c r="BF263" s="76">
        <v>0.41099999999999998</v>
      </c>
      <c r="BG263" s="76">
        <v>0.41099999999999998</v>
      </c>
      <c r="BH263" s="76">
        <v>0.41099999999999998</v>
      </c>
      <c r="BI263" s="76">
        <v>0.41099999999999998</v>
      </c>
      <c r="BJ263" s="76">
        <v>0.41099999999999998</v>
      </c>
      <c r="BK263" s="41"/>
      <c r="BL263" s="77"/>
      <c r="BM263" s="41"/>
      <c r="BN263" s="76">
        <v>0.18915664630949536</v>
      </c>
      <c r="BO263" s="76">
        <v>0.18915664630949536</v>
      </c>
      <c r="BP263" s="76">
        <v>0.18915664630949536</v>
      </c>
      <c r="BQ263" s="76">
        <v>0.18915664630949536</v>
      </c>
      <c r="BR263" s="76">
        <v>0.18915664630949536</v>
      </c>
      <c r="BS263" s="76">
        <v>0.18915664630949536</v>
      </c>
      <c r="BT263" s="76">
        <v>0.18915664630949536</v>
      </c>
      <c r="BU263" s="76">
        <v>0.18915664630949536</v>
      </c>
      <c r="BV263" s="76">
        <v>0.18915664630949536</v>
      </c>
      <c r="BW263" s="76">
        <v>0.18915664630949536</v>
      </c>
      <c r="BX263" s="76">
        <v>0.18915664630949536</v>
      </c>
      <c r="BY263" s="76">
        <v>0.18915664630949536</v>
      </c>
      <c r="BZ263" s="76">
        <v>0.18915664630949536</v>
      </c>
      <c r="CA263" s="76">
        <v>0.18915664630949536</v>
      </c>
      <c r="CB263" s="76">
        <v>0.18915664630949536</v>
      </c>
      <c r="CC263" s="76">
        <v>0.18915664630949536</v>
      </c>
      <c r="CD263" s="76">
        <v>0.18915664630949536</v>
      </c>
      <c r="CE263" s="76">
        <v>0.18915664630949536</v>
      </c>
      <c r="CF263" s="76">
        <v>0.18915664630949536</v>
      </c>
      <c r="CG263" s="76">
        <v>0.18915664630949536</v>
      </c>
      <c r="CH263" s="76">
        <v>0.18915664630949536</v>
      </c>
      <c r="CI263" s="76">
        <v>0.18915664630949536</v>
      </c>
      <c r="CJ263" s="76">
        <v>0.18915664630949536</v>
      </c>
      <c r="CK263" s="76">
        <v>0.18915664630949536</v>
      </c>
      <c r="CL263" s="76">
        <v>0.18915664630949536</v>
      </c>
      <c r="CM263" s="76">
        <v>0.18915664630949536</v>
      </c>
      <c r="CN263" s="76">
        <v>0.18915664630949536</v>
      </c>
      <c r="CO263" s="76">
        <v>0.18915664630949536</v>
      </c>
      <c r="CP263" s="76">
        <v>0.18915664630949536</v>
      </c>
      <c r="CQ263" s="76">
        <v>0.18915664630949536</v>
      </c>
      <c r="CR263" s="76">
        <v>0.18915664630949536</v>
      </c>
      <c r="CS263" s="76">
        <v>0.18915664630949536</v>
      </c>
      <c r="CT263" s="76">
        <v>0.18915664630949536</v>
      </c>
      <c r="CU263" s="76">
        <v>0.18915664630949536</v>
      </c>
      <c r="CV263" s="76">
        <v>0.18915664630949536</v>
      </c>
      <c r="CW263" s="76">
        <v>0.18915664630949536</v>
      </c>
      <c r="CX263" s="76">
        <v>0.18915664630949536</v>
      </c>
      <c r="CY263" s="76">
        <v>0.18915664630949536</v>
      </c>
      <c r="CZ263" s="76">
        <v>0.18915664630949536</v>
      </c>
      <c r="DA263" s="76">
        <v>0.18915664630949536</v>
      </c>
      <c r="DB263" s="76">
        <v>0.18915664630949536</v>
      </c>
      <c r="DC263" s="76">
        <v>0.18915664630949536</v>
      </c>
      <c r="DD263" s="76">
        <v>0.18915664630949536</v>
      </c>
      <c r="DE263" s="76">
        <v>0.18915664630949536</v>
      </c>
      <c r="DF263" s="76">
        <v>0.18915664630949536</v>
      </c>
      <c r="DG263" s="76">
        <v>0.18915664630949536</v>
      </c>
      <c r="DH263" s="76">
        <v>0.18915664630949536</v>
      </c>
    </row>
    <row r="264" spans="1:112" s="39" customFormat="1" x14ac:dyDescent="0.2">
      <c r="B264" s="54"/>
      <c r="C264" s="40"/>
      <c r="D264" s="40"/>
      <c r="E264" s="33"/>
      <c r="F264" s="40"/>
      <c r="G264" s="144"/>
      <c r="H264" s="30"/>
      <c r="I264" s="56"/>
      <c r="J264" s="145"/>
      <c r="K264" s="145"/>
      <c r="L264" s="145"/>
      <c r="M264" s="56"/>
      <c r="N264" s="145"/>
      <c r="O264" s="60"/>
      <c r="P264" s="145"/>
      <c r="Q264" s="145"/>
      <c r="R264" s="145"/>
      <c r="S264" s="145"/>
      <c r="T264" s="145"/>
      <c r="U264" s="145"/>
      <c r="V264" s="145"/>
      <c r="W264" s="145"/>
      <c r="X264" s="145"/>
      <c r="Y264" s="145"/>
      <c r="Z264" s="145"/>
      <c r="AA264" s="145"/>
      <c r="AB264" s="145"/>
      <c r="AC264" s="145"/>
      <c r="AD264" s="145"/>
      <c r="AE264" s="145"/>
      <c r="AF264" s="145"/>
      <c r="AG264" s="145"/>
      <c r="AH264" s="145"/>
      <c r="AI264" s="145"/>
      <c r="AJ264" s="145"/>
      <c r="AK264" s="145"/>
      <c r="AL264" s="145"/>
      <c r="AM264" s="145"/>
      <c r="AN264" s="145"/>
      <c r="AO264" s="145"/>
      <c r="AP264" s="145"/>
      <c r="AQ264" s="145"/>
      <c r="AR264" s="145"/>
      <c r="AS264" s="145"/>
      <c r="AT264" s="145"/>
      <c r="AU264" s="145"/>
      <c r="AV264" s="145"/>
      <c r="AW264" s="145"/>
      <c r="AX264" s="145"/>
      <c r="AY264" s="145"/>
      <c r="AZ264" s="145"/>
      <c r="BA264" s="145"/>
      <c r="BB264" s="145"/>
      <c r="BC264" s="145"/>
      <c r="BD264" s="145"/>
      <c r="BE264" s="145"/>
      <c r="BF264" s="145"/>
      <c r="BG264" s="145"/>
      <c r="BH264" s="145"/>
      <c r="BI264" s="145"/>
      <c r="BJ264" s="90"/>
      <c r="BL264" s="59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BY264" s="90"/>
      <c r="BZ264" s="90"/>
      <c r="CA264" s="90"/>
      <c r="CB264" s="90"/>
      <c r="CC264" s="90"/>
      <c r="CD264" s="90"/>
      <c r="CE264" s="90"/>
      <c r="CF264" s="90"/>
      <c r="CG264" s="90"/>
      <c r="CH264" s="90"/>
      <c r="CI264" s="90"/>
      <c r="CJ264" s="90"/>
      <c r="CK264" s="90"/>
      <c r="CL264" s="90"/>
      <c r="CM264" s="90"/>
      <c r="CN264" s="90"/>
      <c r="CO264" s="90"/>
      <c r="CP264" s="90"/>
      <c r="CQ264" s="90"/>
      <c r="CR264" s="90"/>
      <c r="CS264" s="90"/>
      <c r="CT264" s="90"/>
      <c r="CU264" s="90"/>
      <c r="CV264" s="90"/>
      <c r="CW264" s="90"/>
      <c r="CX264" s="90"/>
      <c r="CY264" s="90"/>
      <c r="CZ264" s="90"/>
      <c r="DA264" s="90"/>
      <c r="DB264" s="90"/>
      <c r="DC264" s="90"/>
      <c r="DD264" s="90"/>
      <c r="DE264" s="90"/>
      <c r="DF264" s="90"/>
      <c r="DG264" s="90"/>
      <c r="DH264" s="36"/>
    </row>
    <row r="265" spans="1:112" s="39" customFormat="1" x14ac:dyDescent="0.2">
      <c r="B265" s="54"/>
      <c r="C265" s="40"/>
      <c r="D265" s="40"/>
      <c r="E265" s="33"/>
      <c r="F265" s="40"/>
      <c r="G265" s="144"/>
      <c r="H265" s="30"/>
      <c r="I265" s="56"/>
      <c r="J265" s="145"/>
      <c r="K265" s="145"/>
      <c r="L265" s="145"/>
      <c r="M265" s="56"/>
      <c r="N265" s="145"/>
      <c r="O265" s="60"/>
      <c r="P265" s="145"/>
      <c r="Q265" s="145"/>
      <c r="R265" s="145"/>
      <c r="S265" s="145"/>
      <c r="T265" s="145"/>
      <c r="U265" s="145"/>
      <c r="V265" s="145"/>
      <c r="W265" s="145"/>
      <c r="X265" s="145"/>
      <c r="Y265" s="145"/>
      <c r="Z265" s="145"/>
      <c r="AA265" s="145"/>
      <c r="AB265" s="145"/>
      <c r="AC265" s="145"/>
      <c r="AD265" s="145"/>
      <c r="AE265" s="145"/>
      <c r="AF265" s="145"/>
      <c r="AG265" s="145"/>
      <c r="AH265" s="145"/>
      <c r="AI265" s="145"/>
      <c r="AJ265" s="145"/>
      <c r="AK265" s="145"/>
      <c r="AL265" s="145"/>
      <c r="AM265" s="145"/>
      <c r="AN265" s="145"/>
      <c r="AO265" s="145"/>
      <c r="AP265" s="145"/>
      <c r="AQ265" s="145"/>
      <c r="AR265" s="145"/>
      <c r="AS265" s="145"/>
      <c r="AT265" s="145"/>
      <c r="AU265" s="145"/>
      <c r="AV265" s="145"/>
      <c r="AW265" s="145"/>
      <c r="AX265" s="145"/>
      <c r="AY265" s="145"/>
      <c r="AZ265" s="145"/>
      <c r="BA265" s="145"/>
      <c r="BB265" s="145"/>
      <c r="BC265" s="145"/>
      <c r="BD265" s="145"/>
      <c r="BE265" s="145"/>
      <c r="BF265" s="145"/>
      <c r="BG265" s="145"/>
      <c r="BH265" s="145"/>
      <c r="BI265" s="145"/>
      <c r="BJ265" s="90"/>
      <c r="BL265" s="59"/>
      <c r="BN265" s="90"/>
      <c r="BO265" s="90"/>
      <c r="BP265" s="90"/>
      <c r="BQ265" s="90"/>
      <c r="BR265" s="90"/>
      <c r="BS265" s="90"/>
      <c r="BT265" s="90"/>
      <c r="BU265" s="90"/>
      <c r="BV265" s="90"/>
      <c r="BW265" s="90"/>
      <c r="BX265" s="90"/>
      <c r="BY265" s="90"/>
      <c r="BZ265" s="90"/>
      <c r="CA265" s="90"/>
      <c r="CB265" s="90"/>
      <c r="CC265" s="90"/>
      <c r="CD265" s="90"/>
      <c r="CE265" s="90"/>
      <c r="CF265" s="90"/>
      <c r="CG265" s="90"/>
      <c r="CH265" s="90"/>
      <c r="CI265" s="90"/>
      <c r="CJ265" s="90"/>
      <c r="CK265" s="90"/>
      <c r="CL265" s="90"/>
      <c r="CM265" s="90"/>
      <c r="CN265" s="90"/>
      <c r="CO265" s="90"/>
      <c r="CP265" s="90"/>
      <c r="CQ265" s="90"/>
      <c r="CR265" s="90"/>
      <c r="CS265" s="90"/>
      <c r="CT265" s="90"/>
      <c r="CU265" s="90"/>
      <c r="CV265" s="90"/>
      <c r="CW265" s="90"/>
      <c r="CX265" s="90"/>
      <c r="CY265" s="90"/>
      <c r="CZ265" s="90"/>
      <c r="DA265" s="90"/>
      <c r="DB265" s="90"/>
      <c r="DC265" s="90"/>
      <c r="DD265" s="90"/>
      <c r="DE265" s="90"/>
      <c r="DF265" s="90"/>
      <c r="DG265" s="90"/>
    </row>
    <row r="266" spans="1:112" s="39" customFormat="1" x14ac:dyDescent="0.2">
      <c r="B266" s="54"/>
      <c r="C266" s="40"/>
      <c r="D266" s="40"/>
      <c r="E266" s="33"/>
      <c r="F266" s="40"/>
      <c r="G266" s="144"/>
      <c r="H266" s="30"/>
      <c r="I266" s="56"/>
      <c r="J266" s="145"/>
      <c r="K266" s="145"/>
      <c r="L266" s="145"/>
      <c r="M266" s="56"/>
      <c r="N266" s="145"/>
      <c r="O266" s="60"/>
      <c r="P266" s="145"/>
      <c r="Q266" s="145"/>
      <c r="R266" s="145"/>
      <c r="S266" s="145"/>
      <c r="T266" s="145"/>
      <c r="U266" s="145"/>
      <c r="V266" s="145"/>
      <c r="W266" s="145"/>
      <c r="X266" s="145"/>
      <c r="Y266" s="145"/>
      <c r="Z266" s="145"/>
      <c r="AA266" s="145"/>
      <c r="AB266" s="145"/>
      <c r="AC266" s="145"/>
      <c r="AD266" s="145"/>
      <c r="AE266" s="145"/>
      <c r="AF266" s="145"/>
      <c r="AG266" s="145"/>
      <c r="AH266" s="145"/>
      <c r="AI266" s="145"/>
      <c r="AJ266" s="145"/>
      <c r="AK266" s="145"/>
      <c r="AL266" s="145"/>
      <c r="AM266" s="145"/>
      <c r="AN266" s="145"/>
      <c r="AO266" s="145"/>
      <c r="AP266" s="145"/>
      <c r="AQ266" s="145"/>
      <c r="AR266" s="145"/>
      <c r="AS266" s="145"/>
      <c r="AT266" s="145"/>
      <c r="AU266" s="145"/>
      <c r="AV266" s="145"/>
      <c r="AW266" s="145"/>
      <c r="AX266" s="145"/>
      <c r="AY266" s="145"/>
      <c r="AZ266" s="145"/>
      <c r="BA266" s="145"/>
      <c r="BB266" s="145"/>
      <c r="BC266" s="145"/>
      <c r="BD266" s="145"/>
      <c r="BE266" s="145"/>
      <c r="BF266" s="145"/>
      <c r="BG266" s="145"/>
      <c r="BH266" s="145"/>
      <c r="BI266" s="145"/>
      <c r="BJ266" s="90"/>
      <c r="BL266" s="59"/>
      <c r="BN266" s="90"/>
      <c r="BO266" s="90"/>
      <c r="BP266" s="90"/>
      <c r="BQ266" s="90"/>
      <c r="BR266" s="90"/>
      <c r="BS266" s="90"/>
      <c r="BT266" s="90"/>
      <c r="BU266" s="90"/>
      <c r="BV266" s="90"/>
      <c r="BW266" s="90"/>
      <c r="BX266" s="90"/>
      <c r="BY266" s="90"/>
      <c r="BZ266" s="90"/>
      <c r="CA266" s="90"/>
      <c r="CB266" s="90"/>
      <c r="CC266" s="90"/>
      <c r="CD266" s="90"/>
      <c r="CE266" s="90"/>
      <c r="CF266" s="90"/>
      <c r="CG266" s="90"/>
      <c r="CH266" s="90"/>
      <c r="CI266" s="90"/>
      <c r="CJ266" s="90"/>
      <c r="CK266" s="90"/>
      <c r="CL266" s="90"/>
      <c r="CM266" s="90"/>
      <c r="CN266" s="90"/>
      <c r="CO266" s="90"/>
      <c r="CP266" s="90"/>
      <c r="CQ266" s="90"/>
      <c r="CR266" s="90"/>
      <c r="CS266" s="90"/>
      <c r="CT266" s="90"/>
      <c r="CU266" s="90"/>
      <c r="CV266" s="90"/>
      <c r="CW266" s="90"/>
      <c r="CX266" s="90"/>
      <c r="CY266" s="90"/>
      <c r="CZ266" s="90"/>
      <c r="DA266" s="90"/>
      <c r="DB266" s="90"/>
      <c r="DC266" s="90"/>
      <c r="DD266" s="90"/>
      <c r="DE266" s="90"/>
      <c r="DF266" s="90"/>
      <c r="DG266" s="90"/>
    </row>
    <row r="267" spans="1:112" s="39" customFormat="1" x14ac:dyDescent="0.2">
      <c r="B267" s="54"/>
      <c r="C267" s="40"/>
      <c r="D267" s="40"/>
      <c r="E267" s="33"/>
      <c r="F267" s="40"/>
      <c r="G267" s="144"/>
      <c r="H267" s="144"/>
      <c r="I267" s="56"/>
      <c r="J267" s="145"/>
      <c r="K267" s="28"/>
      <c r="L267" s="145"/>
      <c r="M267" s="127"/>
      <c r="N267" s="28"/>
      <c r="O267" s="60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90"/>
      <c r="BL267" s="59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BY267" s="90"/>
      <c r="BZ267" s="90"/>
      <c r="CA267" s="90"/>
      <c r="CB267" s="90"/>
      <c r="CC267" s="90"/>
      <c r="CD267" s="90"/>
      <c r="CE267" s="90"/>
      <c r="CF267" s="90"/>
      <c r="CG267" s="90"/>
      <c r="CH267" s="90"/>
      <c r="CI267" s="90"/>
      <c r="CJ267" s="90"/>
      <c r="CK267" s="90"/>
      <c r="CL267" s="90"/>
      <c r="CM267" s="90"/>
      <c r="CN267" s="90"/>
      <c r="CO267" s="90"/>
      <c r="CP267" s="90"/>
      <c r="CQ267" s="90"/>
      <c r="CR267" s="90"/>
      <c r="CS267" s="90"/>
      <c r="CT267" s="90"/>
      <c r="CU267" s="90"/>
      <c r="CV267" s="90"/>
      <c r="CW267" s="90"/>
      <c r="CX267" s="90"/>
      <c r="CY267" s="90"/>
      <c r="CZ267" s="90"/>
      <c r="DA267" s="90"/>
      <c r="DB267" s="90"/>
      <c r="DC267" s="90"/>
      <c r="DD267" s="90"/>
      <c r="DE267" s="90"/>
      <c r="DF267" s="90"/>
      <c r="DG267" s="90"/>
    </row>
    <row r="268" spans="1:112" s="39" customFormat="1" ht="37" x14ac:dyDescent="0.2">
      <c r="A268" s="38"/>
      <c r="B268" s="176"/>
      <c r="C268" s="177" t="s">
        <v>306</v>
      </c>
      <c r="D268" s="177" t="s">
        <v>295</v>
      </c>
      <c r="E268" s="177" t="s">
        <v>290</v>
      </c>
      <c r="F268" s="178" t="s">
        <v>291</v>
      </c>
      <c r="G268" s="179" t="s">
        <v>288</v>
      </c>
      <c r="H268" s="178" t="s">
        <v>289</v>
      </c>
      <c r="I268" s="180" t="s">
        <v>292</v>
      </c>
      <c r="J268" s="178" t="s">
        <v>296</v>
      </c>
      <c r="K268" s="181" t="s">
        <v>322</v>
      </c>
      <c r="L268" s="181" t="s">
        <v>357</v>
      </c>
      <c r="M268" s="191" t="s">
        <v>254</v>
      </c>
      <c r="N268" s="180" t="s">
        <v>293</v>
      </c>
      <c r="O268" s="182"/>
      <c r="P268" s="177">
        <v>1972</v>
      </c>
      <c r="Q268" s="177">
        <v>1973</v>
      </c>
      <c r="R268" s="177">
        <v>1974</v>
      </c>
      <c r="S268" s="177">
        <v>1975</v>
      </c>
      <c r="T268" s="177">
        <v>1976</v>
      </c>
      <c r="U268" s="177">
        <v>1977</v>
      </c>
      <c r="V268" s="177">
        <v>1978</v>
      </c>
      <c r="W268" s="177">
        <v>1979</v>
      </c>
      <c r="X268" s="177">
        <v>1980</v>
      </c>
      <c r="Y268" s="177">
        <v>1981</v>
      </c>
      <c r="Z268" s="177">
        <v>1982</v>
      </c>
      <c r="AA268" s="177">
        <v>1983</v>
      </c>
      <c r="AB268" s="177">
        <v>1984</v>
      </c>
      <c r="AC268" s="177">
        <v>1985</v>
      </c>
      <c r="AD268" s="177">
        <v>1986</v>
      </c>
      <c r="AE268" s="177">
        <v>1987</v>
      </c>
      <c r="AF268" s="177">
        <v>1988</v>
      </c>
      <c r="AG268" s="177">
        <v>1989</v>
      </c>
      <c r="AH268" s="177">
        <v>1990</v>
      </c>
      <c r="AI268" s="177">
        <v>1991</v>
      </c>
      <c r="AJ268" s="177">
        <v>1992</v>
      </c>
      <c r="AK268" s="177">
        <v>1993</v>
      </c>
      <c r="AL268" s="177">
        <v>1994</v>
      </c>
      <c r="AM268" s="177">
        <v>1995</v>
      </c>
      <c r="AN268" s="177">
        <v>1996</v>
      </c>
      <c r="AO268" s="177">
        <v>1997</v>
      </c>
      <c r="AP268" s="177">
        <v>1998</v>
      </c>
      <c r="AQ268" s="177">
        <v>1999</v>
      </c>
      <c r="AR268" s="177">
        <v>2000</v>
      </c>
      <c r="AS268" s="177">
        <v>2001</v>
      </c>
      <c r="AT268" s="177">
        <v>2002</v>
      </c>
      <c r="AU268" s="177">
        <v>2003</v>
      </c>
      <c r="AV268" s="177">
        <v>2004</v>
      </c>
      <c r="AW268" s="177">
        <v>2005</v>
      </c>
      <c r="AX268" s="177">
        <v>2006</v>
      </c>
      <c r="AY268" s="177">
        <v>2007</v>
      </c>
      <c r="AZ268" s="177">
        <v>2008</v>
      </c>
      <c r="BA268" s="177">
        <v>2009</v>
      </c>
      <c r="BB268" s="177">
        <v>2010</v>
      </c>
      <c r="BC268" s="177">
        <v>2011</v>
      </c>
      <c r="BD268" s="177">
        <v>2012</v>
      </c>
      <c r="BE268" s="177">
        <v>2013</v>
      </c>
      <c r="BF268" s="177">
        <v>2014</v>
      </c>
      <c r="BG268" s="177">
        <v>2015</v>
      </c>
      <c r="BH268" s="177">
        <v>2016</v>
      </c>
      <c r="BI268" s="177">
        <v>2017</v>
      </c>
      <c r="BJ268" s="177">
        <v>2018</v>
      </c>
      <c r="BL268" s="59"/>
    </row>
    <row r="269" spans="1:112" s="39" customFormat="1" x14ac:dyDescent="0.2">
      <c r="A269" s="45" t="s">
        <v>182</v>
      </c>
      <c r="B269" s="54" t="s">
        <v>182</v>
      </c>
      <c r="C269" s="33">
        <f>E269+F269</f>
        <v>216207.12881000002</v>
      </c>
      <c r="D269" s="33">
        <f>SUM(F4:F28)</f>
        <v>741.43789410000011</v>
      </c>
      <c r="E269" s="33">
        <f>SUMIF(J4:J28,"SMB",E4:E28)+SUMIF(J4:J28,"GRA",E4:E28)+SUMIF(J4:J28,"MC",E4:E28)+SUMIF(J4:J28,"GAT",E4:E28)</f>
        <v>67525.140570000003</v>
      </c>
      <c r="F269" s="55">
        <f>SUMIF(J4:J28,"N/A",E4:E28)</f>
        <v>148681.98824000001</v>
      </c>
      <c r="G269" s="24">
        <f t="shared" ref="G269:G275" si="4">E269/(E269+F269)*100</f>
        <v>31.231690158255699</v>
      </c>
      <c r="H269" s="24">
        <f t="shared" ref="H269:H275" si="5">F269/(E269+F269)*100</f>
        <v>68.768309841744298</v>
      </c>
      <c r="I269" s="26">
        <f>COUNTIF(J4:J28,"GRA")+COUNTIF(J4:J28,"GAT")+COUNTIF(J4:J28,"SMB")+COUNTIF(J4:J28,"MC")</f>
        <v>13</v>
      </c>
      <c r="J269" s="56">
        <f>SUMIF(J4:J28,"N/A",N4:N28)</f>
        <v>14.323</v>
      </c>
      <c r="K269" s="127">
        <f t="shared" ref="K269:K275" si="6">N269-J269</f>
        <v>28.831666666666663</v>
      </c>
      <c r="L269" s="127">
        <f>(M269-SUMIF(J4:J28,"N/A",M4:M28))</f>
        <v>0.69314612581943846</v>
      </c>
      <c r="M269" s="90">
        <f>SUM(M4:M28)</f>
        <v>2.2992760208526666</v>
      </c>
      <c r="N269" s="60">
        <f>SUM(N4:N28)</f>
        <v>43.154666666666664</v>
      </c>
      <c r="O269" s="57" t="s">
        <v>182</v>
      </c>
      <c r="P269" s="58">
        <f t="shared" ref="P269:BI269" si="7">SUM(P4:P28)</f>
        <v>29.715688071139994</v>
      </c>
      <c r="Q269" s="58">
        <f t="shared" si="7"/>
        <v>29.715688071139994</v>
      </c>
      <c r="R269" s="58">
        <f t="shared" si="7"/>
        <v>29.715688071139994</v>
      </c>
      <c r="S269" s="58">
        <f t="shared" si="7"/>
        <v>29.715688071139994</v>
      </c>
      <c r="T269" s="58">
        <f t="shared" si="7"/>
        <v>29.715688071139994</v>
      </c>
      <c r="U269" s="58">
        <f t="shared" si="7"/>
        <v>29.715688071139994</v>
      </c>
      <c r="V269" s="58">
        <f t="shared" si="7"/>
        <v>29.715688071139994</v>
      </c>
      <c r="W269" s="58">
        <f t="shared" si="7"/>
        <v>29.715688071139994</v>
      </c>
      <c r="X269" s="58">
        <f t="shared" si="7"/>
        <v>29.715688071139994</v>
      </c>
      <c r="Y269" s="58">
        <f t="shared" si="7"/>
        <v>29.715688071139994</v>
      </c>
      <c r="Z269" s="58">
        <f t="shared" si="7"/>
        <v>29.715688071139994</v>
      </c>
      <c r="AA269" s="58">
        <f t="shared" si="7"/>
        <v>29.715688071139994</v>
      </c>
      <c r="AB269" s="58">
        <f t="shared" si="7"/>
        <v>29.715688071139994</v>
      </c>
      <c r="AC269" s="58">
        <f t="shared" si="7"/>
        <v>29.715688071139994</v>
      </c>
      <c r="AD269" s="58">
        <f t="shared" si="7"/>
        <v>29.713823583099995</v>
      </c>
      <c r="AE269" s="58">
        <f t="shared" si="7"/>
        <v>29.713823583099995</v>
      </c>
      <c r="AF269" s="58">
        <f t="shared" si="7"/>
        <v>29.727971603979995</v>
      </c>
      <c r="AG269" s="58">
        <f t="shared" si="7"/>
        <v>29.7918281179</v>
      </c>
      <c r="AH269" s="58">
        <f t="shared" si="7"/>
        <v>29.855215643779996</v>
      </c>
      <c r="AI269" s="58">
        <f t="shared" si="7"/>
        <v>29.916887688079999</v>
      </c>
      <c r="AJ269" s="58">
        <f t="shared" si="7"/>
        <v>29.971979237379994</v>
      </c>
      <c r="AK269" s="58">
        <f t="shared" si="7"/>
        <v>30.764318816639996</v>
      </c>
      <c r="AL269" s="58">
        <f t="shared" si="7"/>
        <v>29.758794614989995</v>
      </c>
      <c r="AM269" s="58">
        <f t="shared" si="7"/>
        <v>29.08406910966</v>
      </c>
      <c r="AN269" s="58">
        <f t="shared" si="7"/>
        <v>29.326526202729998</v>
      </c>
      <c r="AO269" s="58">
        <f t="shared" si="7"/>
        <v>29.856286757519999</v>
      </c>
      <c r="AP269" s="58">
        <f t="shared" si="7"/>
        <v>28.970958426939998</v>
      </c>
      <c r="AQ269" s="58">
        <f t="shared" si="7"/>
        <v>26.343231493779996</v>
      </c>
      <c r="AR269" s="58">
        <f t="shared" si="7"/>
        <v>27.116785801080002</v>
      </c>
      <c r="AS269" s="58">
        <f t="shared" si="7"/>
        <v>28.258457322969999</v>
      </c>
      <c r="AT269" s="58">
        <f t="shared" si="7"/>
        <v>31.835005249029994</v>
      </c>
      <c r="AU269" s="58">
        <f t="shared" si="7"/>
        <v>31.199106067599999</v>
      </c>
      <c r="AV269" s="58">
        <f t="shared" si="7"/>
        <v>29.908717146080001</v>
      </c>
      <c r="AW269" s="58">
        <f t="shared" si="7"/>
        <v>29.898480709680001</v>
      </c>
      <c r="AX269" s="58">
        <f t="shared" si="7"/>
        <v>31.283220939949995</v>
      </c>
      <c r="AY269" s="58">
        <f t="shared" si="7"/>
        <v>30.688733080859997</v>
      </c>
      <c r="AZ269" s="58">
        <f t="shared" si="7"/>
        <v>30.160978434449998</v>
      </c>
      <c r="BA269" s="58">
        <f t="shared" si="7"/>
        <v>29.898891836559997</v>
      </c>
      <c r="BB269" s="58">
        <f t="shared" si="7"/>
        <v>30.249253400239997</v>
      </c>
      <c r="BC269" s="58">
        <f t="shared" si="7"/>
        <v>32.06768994622</v>
      </c>
      <c r="BD269" s="58">
        <f t="shared" si="7"/>
        <v>32.272780246219995</v>
      </c>
      <c r="BE269" s="58">
        <f t="shared" si="7"/>
        <v>29.515989039049998</v>
      </c>
      <c r="BF269" s="58">
        <f t="shared" si="7"/>
        <v>30.299222258239997</v>
      </c>
      <c r="BG269" s="58">
        <f t="shared" si="7"/>
        <v>30.233291079569998</v>
      </c>
      <c r="BH269" s="58">
        <f t="shared" si="7"/>
        <v>31.58573739246</v>
      </c>
      <c r="BI269" s="58">
        <f t="shared" si="7"/>
        <v>29.848878489939999</v>
      </c>
      <c r="BJ269" s="58">
        <f t="shared" ref="BJ269" si="8">SUM(BJ4:BJ28)</f>
        <v>30.696075169559997</v>
      </c>
      <c r="BK269" s="40"/>
      <c r="BL269" s="59"/>
      <c r="BM269" s="40"/>
      <c r="BN269" s="58">
        <f t="shared" ref="BN269:DG269" si="9">SQRT(SUMSQ(BN4:BN28))</f>
        <v>13.072643758367022</v>
      </c>
      <c r="BO269" s="58">
        <f t="shared" si="9"/>
        <v>13.072643758367022</v>
      </c>
      <c r="BP269" s="58">
        <f t="shared" si="9"/>
        <v>13.069688306463215</v>
      </c>
      <c r="BQ269" s="58">
        <f t="shared" si="9"/>
        <v>13.054116041542725</v>
      </c>
      <c r="BR269" s="58">
        <f t="shared" si="9"/>
        <v>13.040432342314745</v>
      </c>
      <c r="BS269" s="58">
        <f t="shared" si="9"/>
        <v>13.028615701314774</v>
      </c>
      <c r="BT269" s="58">
        <f t="shared" si="9"/>
        <v>12.879909493366481</v>
      </c>
      <c r="BU269" s="58">
        <f t="shared" si="9"/>
        <v>12.082949873118693</v>
      </c>
      <c r="BV269" s="58">
        <f t="shared" si="9"/>
        <v>11.165720722780817</v>
      </c>
      <c r="BW269" s="58">
        <f t="shared" si="9"/>
        <v>10.291960085249238</v>
      </c>
      <c r="BX269" s="58">
        <f t="shared" si="9"/>
        <v>9.4222018371064316</v>
      </c>
      <c r="BY269" s="58">
        <f t="shared" si="9"/>
        <v>8.5977040800127398</v>
      </c>
      <c r="BZ269" s="58">
        <f t="shared" si="9"/>
        <v>7.815400599712504</v>
      </c>
      <c r="CA269" s="58">
        <f t="shared" si="9"/>
        <v>7.0834602473361743</v>
      </c>
      <c r="CB269" s="58">
        <f t="shared" si="9"/>
        <v>6.396245744128084</v>
      </c>
      <c r="CC269" s="58">
        <f t="shared" si="9"/>
        <v>5.7519910160971985</v>
      </c>
      <c r="CD269" s="58">
        <f t="shared" si="9"/>
        <v>5.1600004596587157</v>
      </c>
      <c r="CE269" s="58">
        <f t="shared" si="9"/>
        <v>4.6296327176687804</v>
      </c>
      <c r="CF269" s="58">
        <f t="shared" si="9"/>
        <v>4.172122406102881</v>
      </c>
      <c r="CG269" s="58">
        <f t="shared" si="9"/>
        <v>3.8220621926377465</v>
      </c>
      <c r="CH269" s="58">
        <f t="shared" si="9"/>
        <v>3.654110845056814</v>
      </c>
      <c r="CI269" s="58">
        <f t="shared" si="9"/>
        <v>3.6483941205732666</v>
      </c>
      <c r="CJ269" s="58">
        <f t="shared" si="9"/>
        <v>3.642550287550149</v>
      </c>
      <c r="CK269" s="58">
        <f t="shared" si="9"/>
        <v>3.6289375203238263</v>
      </c>
      <c r="CL269" s="58">
        <f t="shared" si="9"/>
        <v>3.5135246995503406</v>
      </c>
      <c r="CM269" s="58">
        <f t="shared" si="9"/>
        <v>3.4635675353399549</v>
      </c>
      <c r="CN269" s="58">
        <f t="shared" si="9"/>
        <v>3.4150042804234935</v>
      </c>
      <c r="CO269" s="58">
        <f t="shared" si="9"/>
        <v>3.3558514177484606</v>
      </c>
      <c r="CP269" s="58">
        <f t="shared" si="9"/>
        <v>3.3996585399425965</v>
      </c>
      <c r="CQ269" s="58">
        <f t="shared" si="9"/>
        <v>3.6766274148442974</v>
      </c>
      <c r="CR269" s="58">
        <f t="shared" si="9"/>
        <v>4.2778816689589529</v>
      </c>
      <c r="CS269" s="58">
        <f t="shared" si="9"/>
        <v>4.2666183259381647</v>
      </c>
      <c r="CT269" s="58">
        <f t="shared" si="9"/>
        <v>3.8977794397271524</v>
      </c>
      <c r="CU269" s="58">
        <f t="shared" si="9"/>
        <v>3.7191346770888729</v>
      </c>
      <c r="CV269" s="58">
        <f t="shared" si="9"/>
        <v>4.5809048309440357</v>
      </c>
      <c r="CW269" s="58">
        <f t="shared" si="9"/>
        <v>5.5198287143899991</v>
      </c>
      <c r="CX269" s="58">
        <f t="shared" si="9"/>
        <v>4.8575318165565511</v>
      </c>
      <c r="CY269" s="58">
        <f t="shared" si="9"/>
        <v>4.619214397345063</v>
      </c>
      <c r="CZ269" s="58">
        <f t="shared" si="9"/>
        <v>4.3049602199805399</v>
      </c>
      <c r="DA269" s="58">
        <f t="shared" si="9"/>
        <v>4.7215571308869553</v>
      </c>
      <c r="DB269" s="58">
        <f t="shared" si="9"/>
        <v>4.7631651042008309</v>
      </c>
      <c r="DC269" s="58">
        <f t="shared" si="9"/>
        <v>4.5913310964044811</v>
      </c>
      <c r="DD269" s="58">
        <f t="shared" si="9"/>
        <v>4.1203391406077525</v>
      </c>
      <c r="DE269" s="58">
        <f t="shared" si="9"/>
        <v>4.321022953463312</v>
      </c>
      <c r="DF269" s="58">
        <f t="shared" si="9"/>
        <v>4.2820779361568926</v>
      </c>
      <c r="DG269" s="58">
        <f t="shared" si="9"/>
        <v>3.8685887183872101</v>
      </c>
      <c r="DH269" s="58">
        <f t="shared" ref="DH269" si="10">SQRT(SUMSQ(DH4:DH28))</f>
        <v>4.0643052120223215</v>
      </c>
    </row>
    <row r="270" spans="1:112" s="39" customFormat="1" x14ac:dyDescent="0.2">
      <c r="A270" s="45" t="s">
        <v>178</v>
      </c>
      <c r="B270" s="54" t="s">
        <v>178</v>
      </c>
      <c r="C270" s="33">
        <f t="shared" ref="C270:C275" si="11">E270+F270</f>
        <v>236940.47781999997</v>
      </c>
      <c r="D270" s="33">
        <f>SUM(F29:F46)</f>
        <v>1343.6993708000002</v>
      </c>
      <c r="E270" s="33">
        <f>SUMIF(J29:J46,"SMB",E29:E46)+SUMIF(J29:J46,"GRA",E29:E46)+SUMIF(J29:J46,"MC",E29:E46)+SUMIF(J29:J46,"GAT",E29:E46)</f>
        <v>214984.12305999998</v>
      </c>
      <c r="F270" s="55">
        <f>SUMIF(J29:J46,"N/A",E29:E46)</f>
        <v>21956.354760000002</v>
      </c>
      <c r="G270" s="24">
        <f>E270/(E270+F270)*100</f>
        <v>90.733387996001298</v>
      </c>
      <c r="H270" s="24">
        <f t="shared" si="5"/>
        <v>9.2666120039987039</v>
      </c>
      <c r="I270" s="26">
        <f>COUNTIF(J29:J46,"GRA")+COUNTIF(J29:J46,"GAT")+COUNTIF(J29:J46,"SMB")+COUNTIF(J29:J46,"MC")</f>
        <v>15</v>
      </c>
      <c r="J270" s="56">
        <f>SUMIF(J29:J46,"N/A",N29:N46)</f>
        <v>-1.0920000000000003</v>
      </c>
      <c r="K270" s="127">
        <f t="shared" si="6"/>
        <v>63.527333333333331</v>
      </c>
      <c r="L270" s="127">
        <f>(M270-SUMIF(J29:J46,"N/A",M29:M46))</f>
        <v>1.2478041397504591</v>
      </c>
      <c r="M270" s="90">
        <f>SUM(M29:M46)</f>
        <v>1.5710100022715037</v>
      </c>
      <c r="N270" s="60">
        <f>SUM(N29:N46)</f>
        <v>62.435333333333332</v>
      </c>
      <c r="O270" s="57" t="s">
        <v>178</v>
      </c>
      <c r="P270" s="58">
        <f t="shared" ref="P270:BI270" si="12">SUM(P29:P46)</f>
        <v>68.519302220408335</v>
      </c>
      <c r="Q270" s="58">
        <f t="shared" si="12"/>
        <v>68.519302220408335</v>
      </c>
      <c r="R270" s="58">
        <f t="shared" si="12"/>
        <v>68.519302220408335</v>
      </c>
      <c r="S270" s="58">
        <f t="shared" si="12"/>
        <v>68.519302220408335</v>
      </c>
      <c r="T270" s="58">
        <f t="shared" si="12"/>
        <v>68.519302220408335</v>
      </c>
      <c r="U270" s="58">
        <f t="shared" si="12"/>
        <v>68.271698805565322</v>
      </c>
      <c r="V270" s="58">
        <f t="shared" si="12"/>
        <v>68.034231169229329</v>
      </c>
      <c r="W270" s="58">
        <f t="shared" si="12"/>
        <v>67.81492758489334</v>
      </c>
      <c r="X270" s="58">
        <f t="shared" si="12"/>
        <v>67.56801822805032</v>
      </c>
      <c r="Y270" s="58">
        <f t="shared" si="12"/>
        <v>67.320392391714336</v>
      </c>
      <c r="Z270" s="58">
        <f t="shared" si="12"/>
        <v>67.072788976871323</v>
      </c>
      <c r="AA270" s="58">
        <f t="shared" si="12"/>
        <v>66.854179450535327</v>
      </c>
      <c r="AB270" s="58">
        <f t="shared" si="12"/>
        <v>66.606576035692328</v>
      </c>
      <c r="AC270" s="58">
        <f t="shared" si="12"/>
        <v>66.358950199356329</v>
      </c>
      <c r="AD270" s="58">
        <f t="shared" si="12"/>
        <v>67.512610337020334</v>
      </c>
      <c r="AE270" s="58">
        <f t="shared" si="12"/>
        <v>67.675703673017324</v>
      </c>
      <c r="AF270" s="58">
        <f t="shared" si="12"/>
        <v>66.010953521812311</v>
      </c>
      <c r="AG270" s="58">
        <f t="shared" si="12"/>
        <v>65.564376715609328</v>
      </c>
      <c r="AH270" s="58">
        <f t="shared" si="12"/>
        <v>65.007775523959324</v>
      </c>
      <c r="AI270" s="58">
        <f t="shared" si="12"/>
        <v>64.627548378621327</v>
      </c>
      <c r="AJ270" s="58">
        <f t="shared" si="12"/>
        <v>64.285509342065325</v>
      </c>
      <c r="AK270" s="58">
        <f t="shared" si="12"/>
        <v>65.747489766381321</v>
      </c>
      <c r="AL270" s="58">
        <f t="shared" si="12"/>
        <v>64.357080738528325</v>
      </c>
      <c r="AM270" s="58">
        <f t="shared" si="12"/>
        <v>61.019932133251338</v>
      </c>
      <c r="AN270" s="58">
        <f t="shared" si="12"/>
        <v>67.371874133815325</v>
      </c>
      <c r="AO270" s="58">
        <f t="shared" si="12"/>
        <v>64.593806138309318</v>
      </c>
      <c r="AP270" s="58">
        <f t="shared" si="12"/>
        <v>66.112207969413319</v>
      </c>
      <c r="AQ270" s="58">
        <f t="shared" si="12"/>
        <v>68.35168272281733</v>
      </c>
      <c r="AR270" s="58">
        <f t="shared" si="12"/>
        <v>73.688463908055326</v>
      </c>
      <c r="AS270" s="58">
        <f t="shared" si="12"/>
        <v>74.798745630371329</v>
      </c>
      <c r="AT270" s="58">
        <f t="shared" si="12"/>
        <v>77.550610957729333</v>
      </c>
      <c r="AU270" s="58">
        <f t="shared" si="12"/>
        <v>79.967277384969321</v>
      </c>
      <c r="AV270" s="58">
        <f t="shared" si="12"/>
        <v>80.366421472669316</v>
      </c>
      <c r="AW270" s="58">
        <f t="shared" si="12"/>
        <v>81.88139345635733</v>
      </c>
      <c r="AX270" s="58">
        <f t="shared" si="12"/>
        <v>82.764964469671327</v>
      </c>
      <c r="AY270" s="58">
        <f t="shared" si="12"/>
        <v>85.056272881683341</v>
      </c>
      <c r="AZ270" s="58">
        <f t="shared" si="12"/>
        <v>85.155526658314329</v>
      </c>
      <c r="BA270" s="58">
        <f t="shared" si="12"/>
        <v>86.767061544948334</v>
      </c>
      <c r="BB270" s="58">
        <f t="shared" si="12"/>
        <v>91.297146251023307</v>
      </c>
      <c r="BC270" s="58">
        <f t="shared" si="12"/>
        <v>87.538612640627321</v>
      </c>
      <c r="BD270" s="58">
        <f t="shared" si="12"/>
        <v>91.437683618847331</v>
      </c>
      <c r="BE270" s="58">
        <f t="shared" si="12"/>
        <v>93.484105895055322</v>
      </c>
      <c r="BF270" s="58">
        <f t="shared" si="12"/>
        <v>91.247856263316322</v>
      </c>
      <c r="BG270" s="58">
        <f t="shared" si="12"/>
        <v>88.885750909575307</v>
      </c>
      <c r="BH270" s="58">
        <f t="shared" si="12"/>
        <v>89.349496720067336</v>
      </c>
      <c r="BI270" s="58">
        <f t="shared" si="12"/>
        <v>81.828393880461334</v>
      </c>
      <c r="BJ270" s="58">
        <f t="shared" ref="BJ270" si="13">SUM(BJ29:BJ46)</f>
        <v>78.278311216454327</v>
      </c>
      <c r="BK270" s="40"/>
      <c r="BL270" s="59"/>
      <c r="BM270" s="40"/>
      <c r="BN270" s="58">
        <f t="shared" ref="BN270:DG270" si="14">SQRT(SUMSQ(BN29:BN46))</f>
        <v>15.63352214223781</v>
      </c>
      <c r="BO270" s="58">
        <f t="shared" si="14"/>
        <v>13.821441011422435</v>
      </c>
      <c r="BP270" s="58">
        <f t="shared" si="14"/>
        <v>12.18413889831845</v>
      </c>
      <c r="BQ270" s="58">
        <f t="shared" si="14"/>
        <v>10.772662313306242</v>
      </c>
      <c r="BR270" s="58">
        <f t="shared" si="14"/>
        <v>9.7424010665940664</v>
      </c>
      <c r="BS270" s="58">
        <f t="shared" si="14"/>
        <v>9.0217932176980256</v>
      </c>
      <c r="BT270" s="58">
        <f t="shared" si="14"/>
        <v>8.5263468271628575</v>
      </c>
      <c r="BU270" s="58">
        <f t="shared" si="14"/>
        <v>8.2389100699519773</v>
      </c>
      <c r="BV270" s="58">
        <f t="shared" si="14"/>
        <v>8.1696280364670564</v>
      </c>
      <c r="BW270" s="58">
        <f t="shared" si="14"/>
        <v>7.7846852619556115</v>
      </c>
      <c r="BX270" s="58">
        <f t="shared" si="14"/>
        <v>6.9654419717801881</v>
      </c>
      <c r="BY270" s="58">
        <f t="shared" si="14"/>
        <v>6.3000330609206463</v>
      </c>
      <c r="BZ270" s="58">
        <f t="shared" si="14"/>
        <v>5.7896108523597807</v>
      </c>
      <c r="CA270" s="58">
        <f t="shared" si="14"/>
        <v>4.764057895954779</v>
      </c>
      <c r="CB270" s="58">
        <f t="shared" si="14"/>
        <v>4.7275438147843376</v>
      </c>
      <c r="CC270" s="58">
        <f t="shared" si="14"/>
        <v>4.9694129405567518</v>
      </c>
      <c r="CD270" s="58">
        <f t="shared" si="14"/>
        <v>4.7165185668042993</v>
      </c>
      <c r="CE270" s="58">
        <f t="shared" si="14"/>
        <v>4.799847695446898</v>
      </c>
      <c r="CF270" s="58">
        <f t="shared" si="14"/>
        <v>4.8394241725400837</v>
      </c>
      <c r="CG270" s="58">
        <f t="shared" si="14"/>
        <v>4.8532795289812256</v>
      </c>
      <c r="CH270" s="58">
        <f t="shared" si="14"/>
        <v>4.5564138241661984</v>
      </c>
      <c r="CI270" s="58">
        <f t="shared" si="14"/>
        <v>4.6970925281901277</v>
      </c>
      <c r="CJ270" s="58">
        <f t="shared" si="14"/>
        <v>4.6077522819925676</v>
      </c>
      <c r="CK270" s="58">
        <f t="shared" si="14"/>
        <v>4.3949907964763879</v>
      </c>
      <c r="CL270" s="58">
        <f t="shared" si="14"/>
        <v>4.6819330970277031</v>
      </c>
      <c r="CM270" s="58">
        <f t="shared" si="14"/>
        <v>4.3648599964044603</v>
      </c>
      <c r="CN270" s="58">
        <f t="shared" si="14"/>
        <v>4.615736963159434</v>
      </c>
      <c r="CO270" s="58">
        <f t="shared" si="14"/>
        <v>4.5386344854152565</v>
      </c>
      <c r="CP270" s="58">
        <f t="shared" si="14"/>
        <v>5.8817957375251462</v>
      </c>
      <c r="CQ270" s="58">
        <f t="shared" si="14"/>
        <v>6.1270322691929504</v>
      </c>
      <c r="CR270" s="58">
        <f t="shared" si="14"/>
        <v>4.2809317451585045</v>
      </c>
      <c r="CS270" s="58">
        <f t="shared" si="14"/>
        <v>6.7144398603047746</v>
      </c>
      <c r="CT270" s="58">
        <f t="shared" si="14"/>
        <v>6.9159434376352769</v>
      </c>
      <c r="CU270" s="58">
        <f t="shared" si="14"/>
        <v>6.8115238825153011</v>
      </c>
      <c r="CV270" s="58">
        <f t="shared" si="14"/>
        <v>6.7669992157025449</v>
      </c>
      <c r="CW270" s="58">
        <f t="shared" si="14"/>
        <v>6.7057596093552894</v>
      </c>
      <c r="CX270" s="58">
        <f t="shared" si="14"/>
        <v>6.952602654784795</v>
      </c>
      <c r="CY270" s="58">
        <f t="shared" si="14"/>
        <v>6.6608669617618919</v>
      </c>
      <c r="CZ270" s="58">
        <f t="shared" si="14"/>
        <v>7.3504295808956241</v>
      </c>
      <c r="DA270" s="58">
        <f t="shared" si="14"/>
        <v>6.7758096854373813</v>
      </c>
      <c r="DB270" s="58">
        <f t="shared" si="14"/>
        <v>7.2988623698817241</v>
      </c>
      <c r="DC270" s="58">
        <f t="shared" si="14"/>
        <v>7.4569379145623023</v>
      </c>
      <c r="DD270" s="58">
        <f t="shared" si="14"/>
        <v>7.5673925091356375</v>
      </c>
      <c r="DE270" s="58">
        <f t="shared" si="14"/>
        <v>7.4172572633032736</v>
      </c>
      <c r="DF270" s="58">
        <f t="shared" si="14"/>
        <v>7.3323057243135965</v>
      </c>
      <c r="DG270" s="58">
        <f t="shared" si="14"/>
        <v>6.3290384862306226</v>
      </c>
      <c r="DH270" s="58">
        <f t="shared" ref="DH270" si="15">SQRT(SUMSQ(DH29:DH46))</f>
        <v>6.0072415787929545</v>
      </c>
    </row>
    <row r="271" spans="1:112" s="39" customFormat="1" x14ac:dyDescent="0.2">
      <c r="A271" s="45" t="s">
        <v>176</v>
      </c>
      <c r="B271" s="54" t="s">
        <v>176</v>
      </c>
      <c r="C271" s="33">
        <f t="shared" si="11"/>
        <v>283653.65008235205</v>
      </c>
      <c r="D271" s="33">
        <f>SUM(F47:F121)</f>
        <v>1269.7237552698095</v>
      </c>
      <c r="E271" s="33">
        <f>SUMIF(J47:J121,"SMB",E47:E121)+SUMIF(J47:J121,"GRA",E47:E121)+SUMIF(J47:J121,"MC",E47:E121)+SUMIF(J47:J121,"GAT",E47:E121)</f>
        <v>273538.24196055206</v>
      </c>
      <c r="F271" s="55">
        <f>SUMIF(J47:J121,"N/A",E47:E121)</f>
        <v>10115.408121800003</v>
      </c>
      <c r="G271" s="24">
        <f t="shared" si="4"/>
        <v>96.433887553055214</v>
      </c>
      <c r="H271" s="24">
        <f t="shared" si="5"/>
        <v>3.5661124469447989</v>
      </c>
      <c r="I271" s="26">
        <f>COUNTIF(J47:J121,"GRA")+COUNTIF(J47:J121,"GAT")+COUNTIF(J47:J121,"SMB")+COUNTIF(J47:J121,"MC")</f>
        <v>64</v>
      </c>
      <c r="J271" s="56">
        <f>SUMIF($J47:$J121,"N/A",N47:N121)</f>
        <v>0.25933333333333336</v>
      </c>
      <c r="K271" s="127">
        <f t="shared" si="6"/>
        <v>65.94898049666665</v>
      </c>
      <c r="L271" s="127">
        <f>(M271-SUMIF(J47:J121,"N/A",M47:M121))</f>
        <v>1.1491733609359045</v>
      </c>
      <c r="M271" s="90">
        <f>SUM(M47:M121)</f>
        <v>1.2224600519502136</v>
      </c>
      <c r="N271" s="60">
        <f>SUM(N47:N121)</f>
        <v>66.20831382999998</v>
      </c>
      <c r="O271" s="57" t="s">
        <v>176</v>
      </c>
      <c r="P271" s="58">
        <f t="shared" ref="P271:BI271" si="16">SUM(P47:P121)</f>
        <v>89.637046611199992</v>
      </c>
      <c r="Q271" s="58">
        <f t="shared" si="16"/>
        <v>89.637046611199992</v>
      </c>
      <c r="R271" s="58">
        <f t="shared" si="16"/>
        <v>89.506731452799983</v>
      </c>
      <c r="S271" s="58">
        <f t="shared" si="16"/>
        <v>90.126923479200016</v>
      </c>
      <c r="T271" s="58">
        <f t="shared" si="16"/>
        <v>90.724697357299974</v>
      </c>
      <c r="U271" s="58">
        <f t="shared" si="16"/>
        <v>90.916016855899997</v>
      </c>
      <c r="V271" s="58">
        <f t="shared" si="16"/>
        <v>91.112695971799994</v>
      </c>
      <c r="W271" s="58">
        <f t="shared" si="16"/>
        <v>91.311307911899974</v>
      </c>
      <c r="X271" s="58">
        <f t="shared" si="16"/>
        <v>91.508917976399999</v>
      </c>
      <c r="Y271" s="58">
        <f t="shared" si="16"/>
        <v>91.703021522600025</v>
      </c>
      <c r="Z271" s="58">
        <f t="shared" si="16"/>
        <v>91.898347289600039</v>
      </c>
      <c r="AA271" s="58">
        <f t="shared" si="16"/>
        <v>92.08417006869999</v>
      </c>
      <c r="AB271" s="58">
        <f t="shared" si="16"/>
        <v>92.284681936400005</v>
      </c>
      <c r="AC271" s="58">
        <f t="shared" si="16"/>
        <v>92.476488346500005</v>
      </c>
      <c r="AD271" s="58">
        <f t="shared" si="16"/>
        <v>90.66836684419998</v>
      </c>
      <c r="AE271" s="58">
        <f t="shared" si="16"/>
        <v>92.086618119500002</v>
      </c>
      <c r="AF271" s="58">
        <f t="shared" si="16"/>
        <v>91.087109047499979</v>
      </c>
      <c r="AG271" s="58">
        <f t="shared" si="16"/>
        <v>90.882613239099982</v>
      </c>
      <c r="AH271" s="58">
        <f t="shared" si="16"/>
        <v>90.721970964100009</v>
      </c>
      <c r="AI271" s="58">
        <f t="shared" si="16"/>
        <v>87.989486527300002</v>
      </c>
      <c r="AJ271" s="58">
        <f t="shared" si="16"/>
        <v>87.894559454699987</v>
      </c>
      <c r="AK271" s="58">
        <f t="shared" si="16"/>
        <v>88.496032309199975</v>
      </c>
      <c r="AL271" s="58">
        <f t="shared" si="16"/>
        <v>90.306774094799962</v>
      </c>
      <c r="AM271" s="58">
        <f t="shared" si="16"/>
        <v>87.454608011800019</v>
      </c>
      <c r="AN271" s="58">
        <f t="shared" si="16"/>
        <v>85.872814315099959</v>
      </c>
      <c r="AO271" s="58">
        <f t="shared" si="16"/>
        <v>86.339307830699966</v>
      </c>
      <c r="AP271" s="58">
        <f t="shared" si="16"/>
        <v>85.4014534019</v>
      </c>
      <c r="AQ271" s="58">
        <f t="shared" si="16"/>
        <v>82.056876037199956</v>
      </c>
      <c r="AR271" s="58">
        <f t="shared" si="16"/>
        <v>86.698393456999995</v>
      </c>
      <c r="AS271" s="58">
        <f t="shared" si="16"/>
        <v>87.972155338099952</v>
      </c>
      <c r="AT271" s="58">
        <f t="shared" si="16"/>
        <v>88.996909386200002</v>
      </c>
      <c r="AU271" s="58">
        <f t="shared" si="16"/>
        <v>91.098625678199966</v>
      </c>
      <c r="AV271" s="58">
        <f t="shared" si="16"/>
        <v>95.09082178109999</v>
      </c>
      <c r="AW271" s="58">
        <f t="shared" si="16"/>
        <v>96.117647634600019</v>
      </c>
      <c r="AX271" s="58">
        <f t="shared" si="16"/>
        <v>95.580794804100009</v>
      </c>
      <c r="AY271" s="58">
        <f t="shared" si="16"/>
        <v>96.975248133999983</v>
      </c>
      <c r="AZ271" s="58">
        <f t="shared" si="16"/>
        <v>99.233967571799965</v>
      </c>
      <c r="BA271" s="58">
        <f t="shared" si="16"/>
        <v>100.24740358250003</v>
      </c>
      <c r="BB271" s="58">
        <f t="shared" si="16"/>
        <v>101.9797663818</v>
      </c>
      <c r="BC271" s="58">
        <f t="shared" si="16"/>
        <v>110.15800966640003</v>
      </c>
      <c r="BD271" s="58">
        <f t="shared" si="16"/>
        <v>111.38104585069996</v>
      </c>
      <c r="BE271" s="58">
        <f t="shared" si="16"/>
        <v>105.88530608469998</v>
      </c>
      <c r="BF271" s="58">
        <f t="shared" si="16"/>
        <v>111.03428977030001</v>
      </c>
      <c r="BG271" s="58">
        <f t="shared" si="16"/>
        <v>114.48846227069997</v>
      </c>
      <c r="BH271" s="58">
        <f t="shared" si="16"/>
        <v>113.07587745209999</v>
      </c>
      <c r="BI271" s="58">
        <f t="shared" si="16"/>
        <v>119.13343595060007</v>
      </c>
      <c r="BJ271" s="58">
        <f t="shared" ref="BJ271" si="17">SUM(BJ47:BJ121)</f>
        <v>123.96276632130002</v>
      </c>
      <c r="BK271" s="40"/>
      <c r="BL271" s="59"/>
      <c r="BM271" s="40"/>
      <c r="BN271" s="58">
        <f t="shared" ref="BN271:DG271" si="18">SQRT(SUMSQ(BN47:BN121))</f>
        <v>14.011537092599632</v>
      </c>
      <c r="BO271" s="58">
        <f t="shared" si="18"/>
        <v>12.712631613788149</v>
      </c>
      <c r="BP271" s="58">
        <f t="shared" si="18"/>
        <v>11.443409793541345</v>
      </c>
      <c r="BQ271" s="58">
        <f t="shared" si="18"/>
        <v>10.250849914049585</v>
      </c>
      <c r="BR271" s="58">
        <f t="shared" si="18"/>
        <v>9.1802949009955324</v>
      </c>
      <c r="BS271" s="58">
        <f t="shared" si="18"/>
        <v>8.2077365985609987</v>
      </c>
      <c r="BT271" s="58">
        <f t="shared" si="18"/>
        <v>7.3334087667106411</v>
      </c>
      <c r="BU271" s="58">
        <f t="shared" si="18"/>
        <v>6.5636589109562102</v>
      </c>
      <c r="BV271" s="58">
        <f t="shared" si="18"/>
        <v>5.9194540400211428</v>
      </c>
      <c r="BW271" s="58">
        <f t="shared" si="18"/>
        <v>5.1847202575807163</v>
      </c>
      <c r="BX271" s="58">
        <f t="shared" si="18"/>
        <v>4.3676609698821593</v>
      </c>
      <c r="BY271" s="58">
        <f t="shared" si="18"/>
        <v>3.6289953566834647</v>
      </c>
      <c r="BZ271" s="58">
        <f t="shared" si="18"/>
        <v>3.0080115825257128</v>
      </c>
      <c r="CA271" s="58">
        <f t="shared" si="18"/>
        <v>2.6539632736468985</v>
      </c>
      <c r="CB271" s="58">
        <f t="shared" si="18"/>
        <v>2.3835783150986685</v>
      </c>
      <c r="CC271" s="58">
        <f t="shared" si="18"/>
        <v>2.4581330292285197</v>
      </c>
      <c r="CD271" s="58">
        <f t="shared" si="18"/>
        <v>2.4065011423045299</v>
      </c>
      <c r="CE271" s="58">
        <f t="shared" si="18"/>
        <v>2.4250450701972959</v>
      </c>
      <c r="CF271" s="58">
        <f t="shared" si="18"/>
        <v>2.4897681535471712</v>
      </c>
      <c r="CG271" s="58">
        <f t="shared" si="18"/>
        <v>2.3997911604973732</v>
      </c>
      <c r="CH271" s="58">
        <f t="shared" si="18"/>
        <v>2.435927539371082</v>
      </c>
      <c r="CI271" s="58">
        <f t="shared" si="18"/>
        <v>2.3962394880684172</v>
      </c>
      <c r="CJ271" s="58">
        <f t="shared" si="18"/>
        <v>2.540109327219997</v>
      </c>
      <c r="CK271" s="58">
        <f t="shared" si="18"/>
        <v>2.614848321045665</v>
      </c>
      <c r="CL271" s="58">
        <f t="shared" si="18"/>
        <v>2.541743317032449</v>
      </c>
      <c r="CM271" s="58">
        <f t="shared" si="18"/>
        <v>2.6446702845635124</v>
      </c>
      <c r="CN271" s="58">
        <f t="shared" si="18"/>
        <v>2.3670245700809436</v>
      </c>
      <c r="CO271" s="58">
        <f t="shared" si="18"/>
        <v>2.3211761367612551</v>
      </c>
      <c r="CP271" s="58">
        <f t="shared" si="18"/>
        <v>3.4281804199744901</v>
      </c>
      <c r="CQ271" s="58">
        <f t="shared" si="18"/>
        <v>2.6990446232686756</v>
      </c>
      <c r="CR271" s="58">
        <f t="shared" si="18"/>
        <v>2.7262832459904458</v>
      </c>
      <c r="CS271" s="58">
        <f t="shared" si="18"/>
        <v>2.4951302445580321</v>
      </c>
      <c r="CT271" s="58">
        <f t="shared" si="18"/>
        <v>2.639257068879644</v>
      </c>
      <c r="CU271" s="58">
        <f t="shared" si="18"/>
        <v>2.6137815206825126</v>
      </c>
      <c r="CV271" s="58">
        <f t="shared" si="18"/>
        <v>2.6118602809473845</v>
      </c>
      <c r="CW271" s="58">
        <f t="shared" si="18"/>
        <v>2.5640368948840448</v>
      </c>
      <c r="CX271" s="58">
        <f t="shared" si="18"/>
        <v>2.6358444710775455</v>
      </c>
      <c r="CY271" s="58">
        <f t="shared" si="18"/>
        <v>2.6947324737923868</v>
      </c>
      <c r="CZ271" s="58">
        <f t="shared" si="18"/>
        <v>2.6502094039047712</v>
      </c>
      <c r="DA271" s="58">
        <f t="shared" si="18"/>
        <v>2.8259022218083016</v>
      </c>
      <c r="DB271" s="58">
        <f t="shared" si="18"/>
        <v>2.8501192193629721</v>
      </c>
      <c r="DC271" s="58">
        <f t="shared" si="18"/>
        <v>2.7790562286705507</v>
      </c>
      <c r="DD271" s="58">
        <f t="shared" si="18"/>
        <v>2.9680567454252542</v>
      </c>
      <c r="DE271" s="58">
        <f t="shared" si="18"/>
        <v>3.0068711062311291</v>
      </c>
      <c r="DF271" s="58">
        <f t="shared" si="18"/>
        <v>2.9829877004180942</v>
      </c>
      <c r="DG271" s="58">
        <f t="shared" si="18"/>
        <v>3.3492025124323996</v>
      </c>
      <c r="DH271" s="58">
        <f t="shared" ref="DH271" si="19">SQRT(SUMSQ(DH47:DH121))</f>
        <v>3.546552564829212</v>
      </c>
    </row>
    <row r="272" spans="1:112" s="39" customFormat="1" x14ac:dyDescent="0.2">
      <c r="A272" s="45" t="s">
        <v>190</v>
      </c>
      <c r="B272" s="54" t="s">
        <v>190</v>
      </c>
      <c r="C272" s="33">
        <f t="shared" si="11"/>
        <v>263534.42362000002</v>
      </c>
      <c r="D272" s="33">
        <f>SUM(F122:F140)</f>
        <v>928.875945</v>
      </c>
      <c r="E272" s="33">
        <f>SUMIF(J122:J140,"SMB",E122:E140)+SUMIF(J122:J140,"GRA",E122:E140)+SUMIF(J122:J140,"MC",E122:E140)+SUMIF(J122:J140,"GAT",E122:E140)</f>
        <v>216041.16941999999</v>
      </c>
      <c r="F272" s="55">
        <f>SUMIF(J122:J140,"N/A",E122:E140)</f>
        <v>47493.254199999996</v>
      </c>
      <c r="G272" s="24">
        <f t="shared" si="4"/>
        <v>81.978348958129928</v>
      </c>
      <c r="H272" s="24">
        <f t="shared" si="5"/>
        <v>18.021651041870062</v>
      </c>
      <c r="I272" s="26">
        <f>COUNTIF(J122:J140,"GRA")+COUNTIF(J122:J140,"GAT")+COUNTIF(J122:J140,"SMB")+COUNTIF(J122:J140,"MC")</f>
        <v>12</v>
      </c>
      <c r="J272" s="56">
        <f>SUMIF($J122:$J140,"N/A",N122:N140)</f>
        <v>-0.41733333333333356</v>
      </c>
      <c r="K272" s="127">
        <f t="shared" si="6"/>
        <v>18.853000000000002</v>
      </c>
      <c r="L272" s="127">
        <f>(M272-SUMIF(J122:J140,"N/A",M122:M140))</f>
        <v>0.60360324940540822</v>
      </c>
      <c r="M272" s="90">
        <f>SUM(M122:M140)</f>
        <v>0.84664120099194207</v>
      </c>
      <c r="N272" s="60">
        <f>SUM(N122:N140)</f>
        <v>18.43566666666667</v>
      </c>
      <c r="O272" s="57" t="s">
        <v>190</v>
      </c>
      <c r="P272" s="58">
        <f t="shared" ref="P272:BI272" si="20">SUM(P122:P140)</f>
        <v>23.3807819966</v>
      </c>
      <c r="Q272" s="58">
        <f t="shared" si="20"/>
        <v>23.3807819966</v>
      </c>
      <c r="R272" s="58">
        <f t="shared" si="20"/>
        <v>23.3807819966</v>
      </c>
      <c r="S272" s="58">
        <f t="shared" si="20"/>
        <v>23.3807819966</v>
      </c>
      <c r="T272" s="58">
        <f t="shared" si="20"/>
        <v>23.356829787000002</v>
      </c>
      <c r="U272" s="58">
        <f t="shared" si="20"/>
        <v>23.328744814300002</v>
      </c>
      <c r="V272" s="58">
        <f t="shared" si="20"/>
        <v>23.304792604700001</v>
      </c>
      <c r="W272" s="58">
        <f t="shared" si="20"/>
        <v>23.2808403951</v>
      </c>
      <c r="X272" s="58">
        <f t="shared" si="20"/>
        <v>23.256888185499999</v>
      </c>
      <c r="Y272" s="58">
        <f t="shared" si="20"/>
        <v>23.205840085000006</v>
      </c>
      <c r="Z272" s="58">
        <f t="shared" si="20"/>
        <v>23.160757586200003</v>
      </c>
      <c r="AA272" s="58">
        <f t="shared" si="20"/>
        <v>23.1071729622</v>
      </c>
      <c r="AB272" s="58">
        <f t="shared" si="20"/>
        <v>23.062670317800009</v>
      </c>
      <c r="AC272" s="58">
        <f t="shared" si="20"/>
        <v>23.010409625200001</v>
      </c>
      <c r="AD272" s="58">
        <f t="shared" si="20"/>
        <v>21.839248157799993</v>
      </c>
      <c r="AE272" s="58">
        <f t="shared" si="20"/>
        <v>24.112277843900003</v>
      </c>
      <c r="AF272" s="58">
        <f t="shared" si="20"/>
        <v>23.341491275300005</v>
      </c>
      <c r="AG272" s="58">
        <f t="shared" si="20"/>
        <v>23.521054516300001</v>
      </c>
      <c r="AH272" s="58">
        <f t="shared" si="20"/>
        <v>22.073107502000003</v>
      </c>
      <c r="AI272" s="58">
        <f t="shared" si="20"/>
        <v>21.331790897600005</v>
      </c>
      <c r="AJ272" s="58">
        <f t="shared" si="20"/>
        <v>20.6156631767</v>
      </c>
      <c r="AK272" s="58">
        <f t="shared" si="20"/>
        <v>22.6942840512</v>
      </c>
      <c r="AL272" s="58">
        <f t="shared" si="20"/>
        <v>22.757997491300003</v>
      </c>
      <c r="AM272" s="58">
        <f t="shared" si="20"/>
        <v>22.9224415252</v>
      </c>
      <c r="AN272" s="58">
        <f t="shared" si="20"/>
        <v>21.060753222100001</v>
      </c>
      <c r="AO272" s="58">
        <f t="shared" si="20"/>
        <v>21.0421524526</v>
      </c>
      <c r="AP272" s="58">
        <f t="shared" si="20"/>
        <v>20.996099443799995</v>
      </c>
      <c r="AQ272" s="58">
        <f t="shared" si="20"/>
        <v>20.891982436799999</v>
      </c>
      <c r="AR272" s="58">
        <f t="shared" si="20"/>
        <v>20.803918785499999</v>
      </c>
      <c r="AS272" s="58">
        <f t="shared" si="20"/>
        <v>20.700673787300001</v>
      </c>
      <c r="AT272" s="58">
        <f t="shared" si="20"/>
        <v>20.989551605399999</v>
      </c>
      <c r="AU272" s="58">
        <f t="shared" si="20"/>
        <v>21.264008098799998</v>
      </c>
      <c r="AV272" s="58">
        <f t="shared" si="20"/>
        <v>21.532805389699998</v>
      </c>
      <c r="AW272" s="58">
        <f t="shared" si="20"/>
        <v>21.850250163999998</v>
      </c>
      <c r="AX272" s="58">
        <f t="shared" si="20"/>
        <v>22.178611119500005</v>
      </c>
      <c r="AY272" s="58">
        <f t="shared" si="20"/>
        <v>22.663566703200004</v>
      </c>
      <c r="AZ272" s="58">
        <f t="shared" si="20"/>
        <v>22.692900551199997</v>
      </c>
      <c r="BA272" s="58">
        <f t="shared" si="20"/>
        <v>21.5626414567</v>
      </c>
      <c r="BB272" s="58">
        <f t="shared" si="20"/>
        <v>21.8206753276</v>
      </c>
      <c r="BC272" s="58">
        <f t="shared" si="20"/>
        <v>22.9775434893</v>
      </c>
      <c r="BD272" s="58">
        <f t="shared" si="20"/>
        <v>23.128027958699999</v>
      </c>
      <c r="BE272" s="58">
        <f t="shared" si="20"/>
        <v>25.221249951400001</v>
      </c>
      <c r="BF272" s="58">
        <f t="shared" si="20"/>
        <v>24.461356632100003</v>
      </c>
      <c r="BG272" s="58">
        <f t="shared" si="20"/>
        <v>23.895909493800005</v>
      </c>
      <c r="BH272" s="58">
        <f t="shared" si="20"/>
        <v>23.763902006400002</v>
      </c>
      <c r="BI272" s="58">
        <f t="shared" si="20"/>
        <v>24.251631184900006</v>
      </c>
      <c r="BJ272" s="58">
        <f t="shared" ref="BJ272" si="21">SUM(BJ122:BJ140)</f>
        <v>25.939927342000001</v>
      </c>
      <c r="BK272" s="40"/>
      <c r="BL272" s="59"/>
      <c r="BM272" s="40"/>
      <c r="BN272" s="58">
        <f t="shared" ref="BN272:DG272" si="22">SQRT(SUMSQ(BN122:BN140))</f>
        <v>4.6848760458771403</v>
      </c>
      <c r="BO272" s="58">
        <f t="shared" si="22"/>
        <v>4.1180233608163928</v>
      </c>
      <c r="BP272" s="58">
        <f t="shared" si="22"/>
        <v>3.6186337839800071</v>
      </c>
      <c r="BQ272" s="58">
        <f t="shared" si="22"/>
        <v>3.2671285258055187</v>
      </c>
      <c r="BR272" s="58">
        <f t="shared" si="22"/>
        <v>3.0574695576827882</v>
      </c>
      <c r="BS272" s="58">
        <f t="shared" si="22"/>
        <v>2.9254739224546356</v>
      </c>
      <c r="BT272" s="58">
        <f t="shared" si="22"/>
        <v>2.8758060295453647</v>
      </c>
      <c r="BU272" s="58">
        <f t="shared" si="22"/>
        <v>2.9116664172908626</v>
      </c>
      <c r="BV272" s="58">
        <f t="shared" si="22"/>
        <v>3.012785784008849</v>
      </c>
      <c r="BW272" s="58">
        <f t="shared" si="22"/>
        <v>2.6775256623542392</v>
      </c>
      <c r="BX272" s="58">
        <f t="shared" si="22"/>
        <v>2.3749565466117728</v>
      </c>
      <c r="BY272" s="58">
        <f t="shared" si="22"/>
        <v>2.1265018297113865</v>
      </c>
      <c r="BZ272" s="58">
        <f t="shared" si="22"/>
        <v>1.9544018423104388</v>
      </c>
      <c r="CA272" s="58">
        <f t="shared" si="22"/>
        <v>1.6605706301127683</v>
      </c>
      <c r="CB272" s="58">
        <f t="shared" si="22"/>
        <v>1.6372932966454194</v>
      </c>
      <c r="CC272" s="58">
        <f t="shared" si="22"/>
        <v>1.5680882903504554</v>
      </c>
      <c r="CD272" s="58">
        <f t="shared" si="22"/>
        <v>1.5975665819940859</v>
      </c>
      <c r="CE272" s="58">
        <f t="shared" si="22"/>
        <v>1.4759337124973688</v>
      </c>
      <c r="CF272" s="58">
        <f t="shared" si="22"/>
        <v>1.4379285735201817</v>
      </c>
      <c r="CG272" s="58">
        <f t="shared" si="22"/>
        <v>1.481823601153117</v>
      </c>
      <c r="CH272" s="58">
        <f t="shared" si="22"/>
        <v>1.4400478883594234</v>
      </c>
      <c r="CI272" s="58">
        <f t="shared" si="22"/>
        <v>1.6146027257748259</v>
      </c>
      <c r="CJ272" s="58">
        <f t="shared" si="22"/>
        <v>1.4479434024061493</v>
      </c>
      <c r="CK272" s="58">
        <f t="shared" si="22"/>
        <v>1.5670182521383886</v>
      </c>
      <c r="CL272" s="58">
        <f t="shared" si="22"/>
        <v>1.4638984854077504</v>
      </c>
      <c r="CM272" s="58">
        <f t="shared" si="22"/>
        <v>1.5320989931729061</v>
      </c>
      <c r="CN272" s="58">
        <f t="shared" si="22"/>
        <v>1.6619845128154256</v>
      </c>
      <c r="CO272" s="58">
        <f t="shared" si="22"/>
        <v>1.6769987887332265</v>
      </c>
      <c r="CP272" s="58">
        <f t="shared" si="22"/>
        <v>1.5139801954324494</v>
      </c>
      <c r="CQ272" s="58">
        <f t="shared" si="22"/>
        <v>1.5329202532310666</v>
      </c>
      <c r="CR272" s="58">
        <f t="shared" si="22"/>
        <v>1.6092738830382127</v>
      </c>
      <c r="CS272" s="58">
        <f t="shared" si="22"/>
        <v>1.7854004374893431</v>
      </c>
      <c r="CT272" s="58">
        <f t="shared" si="22"/>
        <v>1.7965852103748807</v>
      </c>
      <c r="CU272" s="58">
        <f t="shared" si="22"/>
        <v>1.6505266945084669</v>
      </c>
      <c r="CV272" s="58">
        <f t="shared" si="22"/>
        <v>1.7708399897212286</v>
      </c>
      <c r="CW272" s="58">
        <f t="shared" si="22"/>
        <v>1.7729808951041361</v>
      </c>
      <c r="CX272" s="58">
        <f t="shared" si="22"/>
        <v>1.7137426426760674</v>
      </c>
      <c r="CY272" s="58">
        <f t="shared" si="22"/>
        <v>1.5169178900941005</v>
      </c>
      <c r="CZ272" s="58">
        <f t="shared" si="22"/>
        <v>1.6114551232337191</v>
      </c>
      <c r="DA272" s="58">
        <f t="shared" si="22"/>
        <v>1.7900800690061085</v>
      </c>
      <c r="DB272" s="58">
        <f t="shared" si="22"/>
        <v>1.7742470234970096</v>
      </c>
      <c r="DC272" s="58">
        <f t="shared" si="22"/>
        <v>1.9495522954955145</v>
      </c>
      <c r="DD272" s="58">
        <f t="shared" si="22"/>
        <v>2.0947166869104441</v>
      </c>
      <c r="DE272" s="58">
        <f t="shared" si="22"/>
        <v>1.9191079166972906</v>
      </c>
      <c r="DF272" s="58">
        <f t="shared" si="22"/>
        <v>1.7816340540485609</v>
      </c>
      <c r="DG272" s="58">
        <f t="shared" si="22"/>
        <v>1.7658758786282469</v>
      </c>
      <c r="DH272" s="58">
        <f t="shared" ref="DH272" si="23">SQRT(SUMSQ(DH122:DH140))</f>
        <v>1.8979917244986739</v>
      </c>
    </row>
    <row r="273" spans="1:112" s="39" customFormat="1" x14ac:dyDescent="0.2">
      <c r="A273" s="45" t="s">
        <v>197</v>
      </c>
      <c r="B273" s="54" t="s">
        <v>197</v>
      </c>
      <c r="C273" s="33">
        <f t="shared" si="11"/>
        <v>425250.25364999997</v>
      </c>
      <c r="D273" s="33">
        <f>SUM(F141:F158)</f>
        <v>1800.3375057999995</v>
      </c>
      <c r="E273" s="33">
        <f>SUMIF(J141:J158,"SMB",E141:E158)+SUMIF(J141:J158,"GRA",E141:E158)+SUMIF(J141:J158,"MC",E141:E158)+SUMIF(J141:J158,"GAT",E141:E158)</f>
        <v>398865.3921</v>
      </c>
      <c r="F273" s="55">
        <f>SUMIF(J141:J158,"N/A",E141:E158)</f>
        <v>26384.861550000001</v>
      </c>
      <c r="G273" s="24">
        <f t="shared" si="4"/>
        <v>93.795450720244389</v>
      </c>
      <c r="H273" s="24">
        <f t="shared" si="5"/>
        <v>6.2045492797556152</v>
      </c>
      <c r="I273" s="26">
        <f>COUNTIF(J141:J158,"GRA")+COUNTIF(J141:J158,"GAT")+COUNTIF(J141:J158,"SMB")+COUNTIF(J141:J158,"MC")</f>
        <v>14</v>
      </c>
      <c r="J273" s="56">
        <f>SUMIF($J141:$J158,"N/A",N141:N158)</f>
        <v>-2.5436666666666663</v>
      </c>
      <c r="K273" s="127">
        <f t="shared" si="6"/>
        <v>29.721593966666667</v>
      </c>
      <c r="L273" s="127">
        <f>(M273-SUMIF(J141:J158,"N/A",M141:M158))</f>
        <v>1.1292855252335463</v>
      </c>
      <c r="M273" s="90">
        <f>SUM(M141:M158)</f>
        <v>1.3285781711949123</v>
      </c>
      <c r="N273" s="60">
        <f>SUM(N141:N158)</f>
        <v>27.1779273</v>
      </c>
      <c r="O273" s="57" t="s">
        <v>197</v>
      </c>
      <c r="P273" s="58">
        <f t="shared" ref="P273:BI273" si="24">SUM(P141:P158)</f>
        <v>31.000983445999999</v>
      </c>
      <c r="Q273" s="58">
        <f t="shared" si="24"/>
        <v>31.000983445999999</v>
      </c>
      <c r="R273" s="58">
        <f t="shared" si="24"/>
        <v>31.781109192400002</v>
      </c>
      <c r="S273" s="58">
        <f t="shared" si="24"/>
        <v>32.572948840999999</v>
      </c>
      <c r="T273" s="58">
        <f t="shared" si="24"/>
        <v>34.4749397418</v>
      </c>
      <c r="U273" s="58">
        <f t="shared" si="24"/>
        <v>38.680634506091003</v>
      </c>
      <c r="V273" s="58">
        <f t="shared" si="24"/>
        <v>42.903717179982003</v>
      </c>
      <c r="W273" s="58">
        <f t="shared" si="24"/>
        <v>47.125256125873001</v>
      </c>
      <c r="X273" s="58">
        <f t="shared" si="24"/>
        <v>51.335081169563999</v>
      </c>
      <c r="Y273" s="58">
        <f t="shared" si="24"/>
        <v>48.192200581164002</v>
      </c>
      <c r="Z273" s="58">
        <f t="shared" si="24"/>
        <v>45.050966118964006</v>
      </c>
      <c r="AA273" s="58">
        <f t="shared" si="24"/>
        <v>41.886769755364</v>
      </c>
      <c r="AB273" s="58">
        <f t="shared" si="24"/>
        <v>39.1904242767</v>
      </c>
      <c r="AC273" s="58">
        <f t="shared" si="24"/>
        <v>39.178988848000003</v>
      </c>
      <c r="AD273" s="58">
        <f t="shared" si="24"/>
        <v>36.396670286000003</v>
      </c>
      <c r="AE273" s="58">
        <f t="shared" si="24"/>
        <v>36.003423260800005</v>
      </c>
      <c r="AF273" s="58">
        <f t="shared" si="24"/>
        <v>36.376439354200002</v>
      </c>
      <c r="AG273" s="58">
        <f t="shared" si="24"/>
        <v>30.291928680399998</v>
      </c>
      <c r="AH273" s="58">
        <f t="shared" si="24"/>
        <v>30.548796007200004</v>
      </c>
      <c r="AI273" s="58">
        <f t="shared" si="24"/>
        <v>31.046710588499995</v>
      </c>
      <c r="AJ273" s="58">
        <f t="shared" si="24"/>
        <v>30.6632780684</v>
      </c>
      <c r="AK273" s="58">
        <f t="shared" si="24"/>
        <v>32.700603070400007</v>
      </c>
      <c r="AL273" s="58">
        <f t="shared" si="24"/>
        <v>31.545213342199997</v>
      </c>
      <c r="AM273" s="58">
        <f t="shared" si="24"/>
        <v>31.737627198599998</v>
      </c>
      <c r="AN273" s="58">
        <f t="shared" si="24"/>
        <v>29.845883672500001</v>
      </c>
      <c r="AO273" s="58">
        <f t="shared" si="24"/>
        <v>29.994641276799996</v>
      </c>
      <c r="AP273" s="58">
        <f t="shared" si="24"/>
        <v>30.344297201799993</v>
      </c>
      <c r="AQ273" s="58">
        <f t="shared" si="24"/>
        <v>30.308974759299996</v>
      </c>
      <c r="AR273" s="58">
        <f t="shared" si="24"/>
        <v>29.65862525439999</v>
      </c>
      <c r="AS273" s="58">
        <f t="shared" si="24"/>
        <v>29.389373366800005</v>
      </c>
      <c r="AT273" s="58">
        <f t="shared" si="24"/>
        <v>30.2788044196</v>
      </c>
      <c r="AU273" s="58">
        <f t="shared" si="24"/>
        <v>31.172525323599999</v>
      </c>
      <c r="AV273" s="58">
        <f t="shared" si="24"/>
        <v>30.1011778232</v>
      </c>
      <c r="AW273" s="58">
        <f t="shared" si="24"/>
        <v>30.996583001400001</v>
      </c>
      <c r="AX273" s="58">
        <f t="shared" si="24"/>
        <v>30.227370179399994</v>
      </c>
      <c r="AY273" s="58">
        <f t="shared" si="24"/>
        <v>30.884231031600002</v>
      </c>
      <c r="AZ273" s="58">
        <f t="shared" si="24"/>
        <v>31.079864471800001</v>
      </c>
      <c r="BA273" s="58">
        <f t="shared" si="24"/>
        <v>30.721932932600001</v>
      </c>
      <c r="BB273" s="58">
        <f t="shared" si="24"/>
        <v>31.979384972399998</v>
      </c>
      <c r="BC273" s="58">
        <f t="shared" si="24"/>
        <v>32.619310436599996</v>
      </c>
      <c r="BD273" s="58">
        <f t="shared" si="24"/>
        <v>34.643152907200005</v>
      </c>
      <c r="BE273" s="58">
        <f t="shared" si="24"/>
        <v>32.430754002800001</v>
      </c>
      <c r="BF273" s="58">
        <f t="shared" si="24"/>
        <v>34.767315604799997</v>
      </c>
      <c r="BG273" s="58">
        <f t="shared" si="24"/>
        <v>36.067037248799998</v>
      </c>
      <c r="BH273" s="58">
        <f t="shared" si="24"/>
        <v>36.391142604199999</v>
      </c>
      <c r="BI273" s="58">
        <f t="shared" si="24"/>
        <v>36.455061458100005</v>
      </c>
      <c r="BJ273" s="58">
        <f t="shared" ref="BJ273" si="25">SUM(BJ141:BJ158)</f>
        <v>39.4855254131</v>
      </c>
      <c r="BK273" s="40"/>
      <c r="BL273" s="59"/>
      <c r="BM273" s="40"/>
      <c r="BN273" s="58">
        <f t="shared" ref="BN273:DG273" si="26">SQRT(SUMSQ(BN141:BN158))</f>
        <v>4.2390016837118107</v>
      </c>
      <c r="BO273" s="58">
        <f t="shared" si="26"/>
        <v>3.698409929615837</v>
      </c>
      <c r="BP273" s="58">
        <f t="shared" si="26"/>
        <v>3.402970238010528</v>
      </c>
      <c r="BQ273" s="58">
        <f t="shared" si="26"/>
        <v>3.1770731830528769</v>
      </c>
      <c r="BR273" s="58">
        <f t="shared" si="26"/>
        <v>3.2428629211844524</v>
      </c>
      <c r="BS273" s="58">
        <f t="shared" si="26"/>
        <v>3.660784258302634</v>
      </c>
      <c r="BT273" s="58">
        <f t="shared" si="26"/>
        <v>4.0097977693473617</v>
      </c>
      <c r="BU273" s="58">
        <f t="shared" si="26"/>
        <v>4.3994557726257133</v>
      </c>
      <c r="BV273" s="58">
        <f t="shared" si="26"/>
        <v>4.8706036564390063</v>
      </c>
      <c r="BW273" s="58">
        <f t="shared" si="26"/>
        <v>4.6014619940776909</v>
      </c>
      <c r="BX273" s="58">
        <f t="shared" si="26"/>
        <v>4.0665340522242825</v>
      </c>
      <c r="BY273" s="58">
        <f t="shared" si="26"/>
        <v>3.5746101684151874</v>
      </c>
      <c r="BZ273" s="58">
        <f t="shared" si="26"/>
        <v>5.2563117336547265</v>
      </c>
      <c r="CA273" s="58">
        <f t="shared" si="26"/>
        <v>4.4689818482380685</v>
      </c>
      <c r="CB273" s="58">
        <f t="shared" si="26"/>
        <v>3.9017137927889363</v>
      </c>
      <c r="CC273" s="58">
        <f t="shared" si="26"/>
        <v>3.1811640483289745</v>
      </c>
      <c r="CD273" s="58">
        <f t="shared" si="26"/>
        <v>2.8873760308459864</v>
      </c>
      <c r="CE273" s="58">
        <f t="shared" si="26"/>
        <v>2.1827150159099742</v>
      </c>
      <c r="CF273" s="58">
        <f t="shared" si="26"/>
        <v>2.1446575258084368</v>
      </c>
      <c r="CG273" s="58">
        <f t="shared" si="26"/>
        <v>2.2642222227119224</v>
      </c>
      <c r="CH273" s="58">
        <f t="shared" si="26"/>
        <v>2.1469071152549897</v>
      </c>
      <c r="CI273" s="58">
        <f t="shared" si="26"/>
        <v>2.3008115875578037</v>
      </c>
      <c r="CJ273" s="58">
        <f t="shared" si="26"/>
        <v>2.1093711948556728</v>
      </c>
      <c r="CK273" s="58">
        <f t="shared" si="26"/>
        <v>2.1148606863326291</v>
      </c>
      <c r="CL273" s="58">
        <f t="shared" si="26"/>
        <v>2.0020745355887883</v>
      </c>
      <c r="CM273" s="58">
        <f t="shared" si="26"/>
        <v>2.0144078420685254</v>
      </c>
      <c r="CN273" s="58">
        <f t="shared" si="26"/>
        <v>1.997837121403589</v>
      </c>
      <c r="CO273" s="58">
        <f t="shared" si="26"/>
        <v>1.9838690984788461</v>
      </c>
      <c r="CP273" s="58">
        <f t="shared" si="26"/>
        <v>2.0408123646025946</v>
      </c>
      <c r="CQ273" s="58">
        <f t="shared" si="26"/>
        <v>1.9529676640993392</v>
      </c>
      <c r="CR273" s="58">
        <f t="shared" si="26"/>
        <v>2.1542319801326659</v>
      </c>
      <c r="CS273" s="58">
        <f t="shared" si="26"/>
        <v>2.2081799296580571</v>
      </c>
      <c r="CT273" s="58">
        <f t="shared" si="26"/>
        <v>2.0492170400510159</v>
      </c>
      <c r="CU273" s="58">
        <f t="shared" si="26"/>
        <v>2.0825230694244836</v>
      </c>
      <c r="CV273" s="58">
        <f t="shared" si="26"/>
        <v>2.0277926336378993</v>
      </c>
      <c r="CW273" s="58">
        <f t="shared" si="26"/>
        <v>2.0670393509832814</v>
      </c>
      <c r="CX273" s="58">
        <f t="shared" si="26"/>
        <v>2.0859799377712167</v>
      </c>
      <c r="CY273" s="58">
        <f t="shared" si="26"/>
        <v>2.0466009505538798</v>
      </c>
      <c r="CZ273" s="58">
        <f t="shared" si="26"/>
        <v>2.1998828832734594</v>
      </c>
      <c r="DA273" s="58">
        <f t="shared" si="26"/>
        <v>2.2081395299350732</v>
      </c>
      <c r="DB273" s="58">
        <f t="shared" si="26"/>
        <v>2.3566769303407349</v>
      </c>
      <c r="DC273" s="58">
        <f t="shared" si="26"/>
        <v>2.1840617825278756</v>
      </c>
      <c r="DD273" s="58">
        <f t="shared" si="26"/>
        <v>2.3394709458126997</v>
      </c>
      <c r="DE273" s="58">
        <f t="shared" si="26"/>
        <v>2.4520716869385328</v>
      </c>
      <c r="DF273" s="58">
        <f t="shared" si="26"/>
        <v>2.48866185808434</v>
      </c>
      <c r="DG273" s="58">
        <f t="shared" si="26"/>
        <v>2.4968778335845196</v>
      </c>
      <c r="DH273" s="58">
        <f t="shared" ref="DH273" si="27">SQRT(SUMSQ(DH141:DH158))</f>
        <v>2.7203252547518812</v>
      </c>
    </row>
    <row r="274" spans="1:112" s="39" customFormat="1" x14ac:dyDescent="0.2">
      <c r="A274" s="45" t="s">
        <v>243</v>
      </c>
      <c r="B274" s="54" t="s">
        <v>243</v>
      </c>
      <c r="C274" s="33">
        <f t="shared" si="11"/>
        <v>218627.67968</v>
      </c>
      <c r="D274" s="33">
        <f>SUM(F159:F202)</f>
        <v>721.33268801000008</v>
      </c>
      <c r="E274" s="33">
        <f>SUMIF(J159:J202,"SMB",E159:E202)+SUMIF(J159:J202,"GRA",E159:E202)+SUMIF(J159:J202,"MC",E159:E202)+SUMIF(J159:J202,"GAT",E159:E202)</f>
        <v>217922.73043</v>
      </c>
      <c r="F274" s="55">
        <f>SUMIF(J159:J202,"N/A",E159:E202)</f>
        <v>704.94924999999989</v>
      </c>
      <c r="G274" s="24">
        <f t="shared" si="4"/>
        <v>99.677557182589211</v>
      </c>
      <c r="H274" s="24">
        <f t="shared" si="5"/>
        <v>0.32244281741077657</v>
      </c>
      <c r="I274" s="26">
        <f>COUNTIF(J159:J202,"GRA")+COUNTIF(J159:J202,"GAT")+COUNTIF(J159:J202,"SMB")+COUNTIF(J159:J202,"MC")</f>
        <v>41</v>
      </c>
      <c r="J274" s="56">
        <f>SUMIF($J159:$J202,"N/A",N159:N202)</f>
        <v>0.13866666666666669</v>
      </c>
      <c r="K274" s="127">
        <f t="shared" si="6"/>
        <v>72.86033333333333</v>
      </c>
      <c r="L274" s="127">
        <f>(M274-SUMIF(J159:J202,"N/A",M159:M202))</f>
        <v>1.4766431969294946</v>
      </c>
      <c r="M274" s="90">
        <f>SUM(M159:M202)</f>
        <v>1.4836999955463208</v>
      </c>
      <c r="N274" s="60">
        <f>SUM(N159:N202)</f>
        <v>72.998999999999995</v>
      </c>
      <c r="O274" s="57" t="s">
        <v>243</v>
      </c>
      <c r="P274" s="58">
        <f t="shared" ref="P274:BI274" si="28">SUM(P159:P202)</f>
        <v>74.534759394453332</v>
      </c>
      <c r="Q274" s="58">
        <f t="shared" si="28"/>
        <v>74.530762520053329</v>
      </c>
      <c r="R274" s="58">
        <f t="shared" si="28"/>
        <v>74.530762520053329</v>
      </c>
      <c r="S274" s="58">
        <f t="shared" si="28"/>
        <v>74.530762520053329</v>
      </c>
      <c r="T274" s="58">
        <f t="shared" si="28"/>
        <v>74.530762520053329</v>
      </c>
      <c r="U274" s="58">
        <f t="shared" si="28"/>
        <v>74.530762520053329</v>
      </c>
      <c r="V274" s="58">
        <f t="shared" si="28"/>
        <v>74.530762520053329</v>
      </c>
      <c r="W274" s="58">
        <f t="shared" si="28"/>
        <v>74.530762520053329</v>
      </c>
      <c r="X274" s="58">
        <f t="shared" si="28"/>
        <v>74.526765645653327</v>
      </c>
      <c r="Y274" s="58">
        <f t="shared" si="28"/>
        <v>74.526765645653327</v>
      </c>
      <c r="Z274" s="58">
        <f t="shared" si="28"/>
        <v>74.526765645653327</v>
      </c>
      <c r="AA274" s="58">
        <f t="shared" si="28"/>
        <v>74.510778148053333</v>
      </c>
      <c r="AB274" s="58">
        <f t="shared" si="28"/>
        <v>74.383940809653325</v>
      </c>
      <c r="AC274" s="58">
        <f t="shared" si="28"/>
        <v>74.24108476925332</v>
      </c>
      <c r="AD274" s="58">
        <f t="shared" si="28"/>
        <v>69.265104743333339</v>
      </c>
      <c r="AE274" s="58">
        <f t="shared" si="28"/>
        <v>70.253023447813334</v>
      </c>
      <c r="AF274" s="58">
        <f t="shared" si="28"/>
        <v>71.283260000243331</v>
      </c>
      <c r="AG274" s="58">
        <f t="shared" si="28"/>
        <v>71.488649226793314</v>
      </c>
      <c r="AH274" s="58">
        <f t="shared" si="28"/>
        <v>72.520191445353333</v>
      </c>
      <c r="AI274" s="58">
        <f t="shared" si="28"/>
        <v>72.847095117143326</v>
      </c>
      <c r="AJ274" s="58">
        <f t="shared" si="28"/>
        <v>82.514446090113339</v>
      </c>
      <c r="AK274" s="58">
        <f t="shared" si="28"/>
        <v>80.601236319133321</v>
      </c>
      <c r="AL274" s="58">
        <f t="shared" si="28"/>
        <v>76.958447862073328</v>
      </c>
      <c r="AM274" s="58">
        <f t="shared" si="28"/>
        <v>74.14195412863333</v>
      </c>
      <c r="AN274" s="58">
        <f t="shared" si="28"/>
        <v>75.204518414933318</v>
      </c>
      <c r="AO274" s="58">
        <f t="shared" si="28"/>
        <v>82.307162439143312</v>
      </c>
      <c r="AP274" s="58">
        <f t="shared" si="28"/>
        <v>81.03408602444334</v>
      </c>
      <c r="AQ274" s="58">
        <f t="shared" si="28"/>
        <v>77.237920141533309</v>
      </c>
      <c r="AR274" s="58">
        <f t="shared" si="28"/>
        <v>74.859614335813333</v>
      </c>
      <c r="AS274" s="58">
        <f t="shared" si="28"/>
        <v>73.774724275423324</v>
      </c>
      <c r="AT274" s="58">
        <f t="shared" si="28"/>
        <v>76.098543767453336</v>
      </c>
      <c r="AU274" s="58">
        <f t="shared" si="28"/>
        <v>77.320994740693322</v>
      </c>
      <c r="AV274" s="58">
        <f t="shared" si="28"/>
        <v>79.256001463643315</v>
      </c>
      <c r="AW274" s="58">
        <f t="shared" si="28"/>
        <v>99.346897205673372</v>
      </c>
      <c r="AX274" s="58">
        <f t="shared" si="28"/>
        <v>95.86294132139335</v>
      </c>
      <c r="AY274" s="58">
        <f t="shared" si="28"/>
        <v>91.541196353733326</v>
      </c>
      <c r="AZ274" s="58">
        <f t="shared" si="28"/>
        <v>90.607993210733341</v>
      </c>
      <c r="BA274" s="58">
        <f t="shared" si="28"/>
        <v>87.503553142473336</v>
      </c>
      <c r="BB274" s="58">
        <f t="shared" si="28"/>
        <v>86.076540692983329</v>
      </c>
      <c r="BC274" s="58">
        <f t="shared" si="28"/>
        <v>87.91246558283332</v>
      </c>
      <c r="BD274" s="58">
        <f t="shared" si="28"/>
        <v>89.26547721755334</v>
      </c>
      <c r="BE274" s="58">
        <f t="shared" si="28"/>
        <v>85.478711487323338</v>
      </c>
      <c r="BF274" s="58">
        <f t="shared" si="28"/>
        <v>86.063991724893341</v>
      </c>
      <c r="BG274" s="58">
        <f t="shared" si="28"/>
        <v>84.579601830953322</v>
      </c>
      <c r="BH274" s="58">
        <f t="shared" si="28"/>
        <v>84.213083262413306</v>
      </c>
      <c r="BI274" s="58">
        <f t="shared" si="28"/>
        <v>87.597076075473325</v>
      </c>
      <c r="BJ274" s="58">
        <f t="shared" ref="BJ274" si="29">SUM(BJ159:BJ202)</f>
        <v>90.912482163733316</v>
      </c>
      <c r="BK274" s="40"/>
      <c r="BL274" s="59"/>
      <c r="BM274" s="40"/>
      <c r="BN274" s="58">
        <f t="shared" ref="BN274:DG274" si="30">SQRT(SUMSQ(BN159:BN202))</f>
        <v>22.761126171885582</v>
      </c>
      <c r="BO274" s="58">
        <f t="shared" si="30"/>
        <v>20.860746367643866</v>
      </c>
      <c r="BP274" s="58">
        <f t="shared" si="30"/>
        <v>19.067618830023513</v>
      </c>
      <c r="BQ274" s="58">
        <f t="shared" si="30"/>
        <v>17.38065951782071</v>
      </c>
      <c r="BR274" s="58">
        <f t="shared" si="30"/>
        <v>15.812863066660659</v>
      </c>
      <c r="BS274" s="58">
        <f t="shared" si="30"/>
        <v>14.360872535231014</v>
      </c>
      <c r="BT274" s="58">
        <f t="shared" si="30"/>
        <v>13.025203923523842</v>
      </c>
      <c r="BU274" s="58">
        <f t="shared" si="30"/>
        <v>11.817651545754067</v>
      </c>
      <c r="BV274" s="58">
        <f t="shared" si="30"/>
        <v>10.7469971731449</v>
      </c>
      <c r="BW274" s="58">
        <f t="shared" si="30"/>
        <v>9.8251205107843163</v>
      </c>
      <c r="BX274" s="58">
        <f t="shared" si="30"/>
        <v>9.0766168347999834</v>
      </c>
      <c r="BY274" s="58">
        <f t="shared" si="30"/>
        <v>8.50036448099738</v>
      </c>
      <c r="BZ274" s="58">
        <f t="shared" si="30"/>
        <v>8.096700737491334</v>
      </c>
      <c r="CA274" s="58">
        <f t="shared" si="30"/>
        <v>7.9274961951996854</v>
      </c>
      <c r="CB274" s="58">
        <f t="shared" si="30"/>
        <v>3.5846417010367837</v>
      </c>
      <c r="CC274" s="58">
        <f t="shared" si="30"/>
        <v>3.8012865121545625</v>
      </c>
      <c r="CD274" s="58">
        <f t="shared" si="30"/>
        <v>3.2833951974959206</v>
      </c>
      <c r="CE274" s="58">
        <f t="shared" si="30"/>
        <v>3.7016825199829615</v>
      </c>
      <c r="CF274" s="58">
        <f t="shared" si="30"/>
        <v>3.7617500997466262</v>
      </c>
      <c r="CG274" s="58">
        <f t="shared" si="30"/>
        <v>3.9105878823922962</v>
      </c>
      <c r="CH274" s="58">
        <f t="shared" si="30"/>
        <v>5.3048350988376756</v>
      </c>
      <c r="CI274" s="58">
        <f t="shared" si="30"/>
        <v>5.2697112714745868</v>
      </c>
      <c r="CJ274" s="58">
        <f t="shared" si="30"/>
        <v>5.7428941826468529</v>
      </c>
      <c r="CK274" s="58">
        <f t="shared" si="30"/>
        <v>4.9320969293620678</v>
      </c>
      <c r="CL274" s="58">
        <f t="shared" si="30"/>
        <v>5.1983330875131708</v>
      </c>
      <c r="CM274" s="58">
        <f t="shared" si="30"/>
        <v>6.3734478616998613</v>
      </c>
      <c r="CN274" s="58">
        <f t="shared" si="30"/>
        <v>6.2647827704274635</v>
      </c>
      <c r="CO274" s="58">
        <f t="shared" si="30"/>
        <v>6.779600032679336</v>
      </c>
      <c r="CP274" s="58">
        <f t="shared" si="30"/>
        <v>4.1278547353155215</v>
      </c>
      <c r="CQ274" s="58">
        <f t="shared" si="30"/>
        <v>4.1201359189275992</v>
      </c>
      <c r="CR274" s="58">
        <f t="shared" si="30"/>
        <v>4.0465064130556296</v>
      </c>
      <c r="CS274" s="58">
        <f t="shared" si="30"/>
        <v>4.1789812529819512</v>
      </c>
      <c r="CT274" s="58">
        <f t="shared" si="30"/>
        <v>4.344385872346975</v>
      </c>
      <c r="CU274" s="58">
        <f t="shared" si="30"/>
        <v>7.4926593258478347</v>
      </c>
      <c r="CV274" s="58">
        <f t="shared" si="30"/>
        <v>8.2021185943168078</v>
      </c>
      <c r="CW274" s="58">
        <f t="shared" si="30"/>
        <v>7.3860995910663023</v>
      </c>
      <c r="CX274" s="58">
        <f t="shared" si="30"/>
        <v>7.1867673711675941</v>
      </c>
      <c r="CY274" s="58">
        <f t="shared" si="30"/>
        <v>6.5387172418631589</v>
      </c>
      <c r="CZ274" s="58">
        <f t="shared" si="30"/>
        <v>6.3318803518845046</v>
      </c>
      <c r="DA274" s="58">
        <f t="shared" si="30"/>
        <v>6.5224433460175941</v>
      </c>
      <c r="DB274" s="58">
        <f t="shared" si="30"/>
        <v>6.8472002347884144</v>
      </c>
      <c r="DC274" s="58">
        <f t="shared" si="30"/>
        <v>6.4755553763863762</v>
      </c>
      <c r="DD274" s="58">
        <f t="shared" si="30"/>
        <v>6.254696873473673</v>
      </c>
      <c r="DE274" s="58">
        <f t="shared" si="30"/>
        <v>6.0033255525122247</v>
      </c>
      <c r="DF274" s="58">
        <f t="shared" si="30"/>
        <v>5.8166293511251945</v>
      </c>
      <c r="DG274" s="58">
        <f t="shared" si="30"/>
        <v>5.9026461240918549</v>
      </c>
      <c r="DH274" s="58">
        <f t="shared" ref="DH274" si="31">SQRT(SUMSQ(DH159:DH202))</f>
        <v>6.4995172508965062</v>
      </c>
    </row>
    <row r="275" spans="1:112" s="39" customFormat="1" x14ac:dyDescent="0.2">
      <c r="A275" s="45" t="s">
        <v>177</v>
      </c>
      <c r="B275" s="54" t="s">
        <v>177</v>
      </c>
      <c r="C275" s="33">
        <f t="shared" si="11"/>
        <v>165349.24060600004</v>
      </c>
      <c r="D275" s="33">
        <f>SUM(F203:F263)</f>
        <v>554.272688055</v>
      </c>
      <c r="E275" s="33">
        <f>SUMIF(J203:J263,"SMB",E203:E263)+SUMIF(J203:J263,"GRA",E203:E263)+SUMIF(J203:J263,"MC",E203:E263)+SUMIF(J203:J263,"GAT",E203:E263)</f>
        <v>164310.34422000003</v>
      </c>
      <c r="F275" s="55">
        <f>SUMIF(J203:J263,"N/A",E203:E263)</f>
        <v>1038.8963859999999</v>
      </c>
      <c r="G275" s="24">
        <f t="shared" si="4"/>
        <v>99.37169570166003</v>
      </c>
      <c r="H275" s="24">
        <f t="shared" si="5"/>
        <v>0.62830429833997159</v>
      </c>
      <c r="I275" s="26">
        <f>COUNTIF(J203:J263,"GRA")+COUNTIF(J203:J263,"GAT")+COUNTIF(J203:J263,"SMB")+COUNTIF(J203:J263,"MC")</f>
        <v>59</v>
      </c>
      <c r="J275" s="56">
        <f>SUMIF($J203:$J263,"N/A",N203:N263)</f>
        <v>0.46866666666666668</v>
      </c>
      <c r="K275" s="127">
        <f t="shared" si="6"/>
        <v>130.89866666666666</v>
      </c>
      <c r="L275" s="127">
        <f>(M275-SUMIF(J203:J263,"N/A",M203:M263))</f>
        <v>1.6227860905628528</v>
      </c>
      <c r="M275" s="90">
        <f>SUM(M203:M263)</f>
        <v>1.644422516604672</v>
      </c>
      <c r="N275" s="60">
        <f>SUM(N203:N263)</f>
        <v>131.36733333333333</v>
      </c>
      <c r="O275" s="57" t="s">
        <v>177</v>
      </c>
      <c r="P275" s="58">
        <f t="shared" ref="P275:BI275" si="32">SUM(P203:P263)</f>
        <v>136.12202943512796</v>
      </c>
      <c r="Q275" s="58">
        <f t="shared" si="32"/>
        <v>136.12202943512796</v>
      </c>
      <c r="R275" s="58">
        <f t="shared" si="32"/>
        <v>135.88272009294795</v>
      </c>
      <c r="S275" s="58">
        <f t="shared" si="32"/>
        <v>135.64370360840798</v>
      </c>
      <c r="T275" s="58">
        <f t="shared" si="32"/>
        <v>135.40562566622796</v>
      </c>
      <c r="U275" s="58">
        <f t="shared" si="32"/>
        <v>135.14513513484795</v>
      </c>
      <c r="V275" s="58">
        <f t="shared" si="32"/>
        <v>134.90705719266796</v>
      </c>
      <c r="W275" s="58">
        <f t="shared" si="32"/>
        <v>134.66993696248795</v>
      </c>
      <c r="X275" s="58">
        <f t="shared" si="32"/>
        <v>134.42873136594795</v>
      </c>
      <c r="Y275" s="58">
        <f t="shared" si="32"/>
        <v>134.16728312256797</v>
      </c>
      <c r="Z275" s="58">
        <f t="shared" si="32"/>
        <v>133.93016289238795</v>
      </c>
      <c r="AA275" s="58">
        <f t="shared" si="32"/>
        <v>133.69208495020797</v>
      </c>
      <c r="AB275" s="58">
        <f t="shared" si="32"/>
        <v>133.21092138207996</v>
      </c>
      <c r="AC275" s="58">
        <f t="shared" si="32"/>
        <v>132.74158971031198</v>
      </c>
      <c r="AD275" s="58">
        <f t="shared" si="32"/>
        <v>136.34514546282398</v>
      </c>
      <c r="AE275" s="58">
        <f t="shared" si="32"/>
        <v>141.10450340148597</v>
      </c>
      <c r="AF275" s="58">
        <f t="shared" si="32"/>
        <v>142.56504154169397</v>
      </c>
      <c r="AG275" s="58">
        <f t="shared" si="32"/>
        <v>135.05418362612997</v>
      </c>
      <c r="AH275" s="58">
        <f t="shared" si="32"/>
        <v>135.74736210307796</v>
      </c>
      <c r="AI275" s="58">
        <f t="shared" si="32"/>
        <v>135.92055332802195</v>
      </c>
      <c r="AJ275" s="58">
        <f t="shared" si="32"/>
        <v>137.61693974989802</v>
      </c>
      <c r="AK275" s="58">
        <f t="shared" si="32"/>
        <v>138.96801988352794</v>
      </c>
      <c r="AL275" s="58">
        <f t="shared" si="32"/>
        <v>140.45957079897599</v>
      </c>
      <c r="AM275" s="58">
        <f t="shared" si="32"/>
        <v>142.46774864068198</v>
      </c>
      <c r="AN275" s="58">
        <f t="shared" si="32"/>
        <v>140.79830428088397</v>
      </c>
      <c r="AO275" s="58">
        <f t="shared" si="32"/>
        <v>146.63885086745796</v>
      </c>
      <c r="AP275" s="58">
        <f t="shared" si="32"/>
        <v>142.86906045199598</v>
      </c>
      <c r="AQ275" s="58">
        <f t="shared" si="32"/>
        <v>139.99521713715797</v>
      </c>
      <c r="AR275" s="58">
        <f t="shared" si="32"/>
        <v>143.56410787674403</v>
      </c>
      <c r="AS275" s="58">
        <f t="shared" si="32"/>
        <v>136.45067562190295</v>
      </c>
      <c r="AT275" s="58">
        <f t="shared" si="32"/>
        <v>149.86641533046799</v>
      </c>
      <c r="AU275" s="58">
        <f t="shared" si="32"/>
        <v>155.11126792212693</v>
      </c>
      <c r="AV275" s="58">
        <f t="shared" si="32"/>
        <v>171.35800047801996</v>
      </c>
      <c r="AW275" s="58">
        <f t="shared" si="32"/>
        <v>177.84690498249992</v>
      </c>
      <c r="AX275" s="58">
        <f t="shared" si="32"/>
        <v>166.16092168841197</v>
      </c>
      <c r="AY275" s="58">
        <f t="shared" si="32"/>
        <v>157.44436773550603</v>
      </c>
      <c r="AZ275" s="58">
        <f t="shared" si="32"/>
        <v>158.14910689944395</v>
      </c>
      <c r="BA275" s="58">
        <f t="shared" si="32"/>
        <v>158.99715830667901</v>
      </c>
      <c r="BB275" s="58">
        <f t="shared" si="32"/>
        <v>160.53997015415391</v>
      </c>
      <c r="BC275" s="58">
        <f t="shared" si="32"/>
        <v>164.18270115563598</v>
      </c>
      <c r="BD275" s="58">
        <f t="shared" si="32"/>
        <v>161.13174869885196</v>
      </c>
      <c r="BE275" s="58">
        <f t="shared" si="32"/>
        <v>153.70824311014994</v>
      </c>
      <c r="BF275" s="58">
        <f t="shared" si="32"/>
        <v>155.73611591826696</v>
      </c>
      <c r="BG275" s="58">
        <f t="shared" si="32"/>
        <v>160.73677769136197</v>
      </c>
      <c r="BH275" s="58">
        <f t="shared" si="32"/>
        <v>159.895625315838</v>
      </c>
      <c r="BI275" s="58">
        <f t="shared" si="32"/>
        <v>160.831412294215</v>
      </c>
      <c r="BJ275" s="58">
        <f t="shared" ref="BJ275" si="33">SUM(BJ203:BJ263)</f>
        <v>165.84043455043792</v>
      </c>
      <c r="BK275" s="40"/>
      <c r="BL275" s="59"/>
      <c r="BM275" s="40"/>
      <c r="BN275" s="58">
        <f t="shared" ref="BN275:DG275" si="34">SQRT(SUMSQ(BN203:BN263))</f>
        <v>24.22749594200549</v>
      </c>
      <c r="BO275" s="58">
        <f t="shared" si="34"/>
        <v>22.449235276655859</v>
      </c>
      <c r="BP275" s="58">
        <f t="shared" si="34"/>
        <v>20.839237123790053</v>
      </c>
      <c r="BQ275" s="58">
        <f t="shared" si="34"/>
        <v>19.389915472336622</v>
      </c>
      <c r="BR275" s="58">
        <f t="shared" si="34"/>
        <v>18.090989213619817</v>
      </c>
      <c r="BS275" s="58">
        <f t="shared" si="34"/>
        <v>16.951999066118933</v>
      </c>
      <c r="BT275" s="58">
        <f t="shared" si="34"/>
        <v>15.882393103278304</v>
      </c>
      <c r="BU275" s="58">
        <f t="shared" si="34"/>
        <v>14.570204732913787</v>
      </c>
      <c r="BV275" s="58">
        <f t="shared" si="34"/>
        <v>12.969498760624058</v>
      </c>
      <c r="BW275" s="58">
        <f t="shared" si="34"/>
        <v>11.47499570931601</v>
      </c>
      <c r="BX275" s="58">
        <f t="shared" si="34"/>
        <v>10.082343052783131</v>
      </c>
      <c r="BY275" s="58">
        <f t="shared" si="34"/>
        <v>8.7957809445861255</v>
      </c>
      <c r="BZ275" s="58">
        <f t="shared" si="34"/>
        <v>7.6711421886687106</v>
      </c>
      <c r="CA275" s="58">
        <f t="shared" si="34"/>
        <v>6.8224852756994618</v>
      </c>
      <c r="CB275" s="58">
        <f t="shared" si="34"/>
        <v>6.2639897016709511</v>
      </c>
      <c r="CC275" s="58">
        <f t="shared" si="34"/>
        <v>5.9117982942681779</v>
      </c>
      <c r="CD275" s="58">
        <f t="shared" si="34"/>
        <v>6.0637432429596769</v>
      </c>
      <c r="CE275" s="58">
        <f t="shared" si="34"/>
        <v>5.177355218444732</v>
      </c>
      <c r="CF275" s="58">
        <f t="shared" si="34"/>
        <v>5.2787866687518807</v>
      </c>
      <c r="CG275" s="58">
        <f t="shared" si="34"/>
        <v>5.4704154530950397</v>
      </c>
      <c r="CH275" s="58">
        <f t="shared" si="34"/>
        <v>5.6089002985608323</v>
      </c>
      <c r="CI275" s="58">
        <f t="shared" si="34"/>
        <v>7.090877700835442</v>
      </c>
      <c r="CJ275" s="58">
        <f t="shared" si="34"/>
        <v>6.896533953715883</v>
      </c>
      <c r="CK275" s="58">
        <f t="shared" si="34"/>
        <v>6.8244245652206876</v>
      </c>
      <c r="CL275" s="58">
        <f t="shared" si="34"/>
        <v>5.4810064640471161</v>
      </c>
      <c r="CM275" s="58">
        <f t="shared" si="34"/>
        <v>5.6709371438672553</v>
      </c>
      <c r="CN275" s="58">
        <f t="shared" si="34"/>
        <v>5.5879305673222577</v>
      </c>
      <c r="CO275" s="58">
        <f t="shared" si="34"/>
        <v>5.5259142220426201</v>
      </c>
      <c r="CP275" s="58">
        <f t="shared" si="34"/>
        <v>7.0565496463537043</v>
      </c>
      <c r="CQ275" s="58">
        <f t="shared" si="34"/>
        <v>5.6472535875090184</v>
      </c>
      <c r="CR275" s="58">
        <f t="shared" si="34"/>
        <v>6.8903288796857547</v>
      </c>
      <c r="CS275" s="58">
        <f t="shared" si="34"/>
        <v>6.8690511616934371</v>
      </c>
      <c r="CT275" s="58">
        <f t="shared" si="34"/>
        <v>6.1836218857156426</v>
      </c>
      <c r="CU275" s="58">
        <f t="shared" si="34"/>
        <v>6.2608574628947613</v>
      </c>
      <c r="CV275" s="58">
        <f t="shared" si="34"/>
        <v>5.7106957888674819</v>
      </c>
      <c r="CW275" s="58">
        <f t="shared" si="34"/>
        <v>5.5982621266592894</v>
      </c>
      <c r="CX275" s="58">
        <f t="shared" si="34"/>
        <v>5.8651177406588504</v>
      </c>
      <c r="CY275" s="58">
        <f t="shared" si="34"/>
        <v>6.1397233360793528</v>
      </c>
      <c r="CZ275" s="58">
        <f t="shared" si="34"/>
        <v>6.2513533252089841</v>
      </c>
      <c r="DA275" s="58">
        <f t="shared" si="34"/>
        <v>6.6342742815607112</v>
      </c>
      <c r="DB275" s="58">
        <f t="shared" si="34"/>
        <v>6.5138679936618544</v>
      </c>
      <c r="DC275" s="58">
        <f t="shared" si="34"/>
        <v>6.0629426020489214</v>
      </c>
      <c r="DD275" s="58">
        <f t="shared" si="34"/>
        <v>6.0320408663795781</v>
      </c>
      <c r="DE275" s="58">
        <f t="shared" si="34"/>
        <v>6.128121111960886</v>
      </c>
      <c r="DF275" s="58">
        <f t="shared" si="34"/>
        <v>5.8733260009309998</v>
      </c>
      <c r="DG275" s="58">
        <f t="shared" si="34"/>
        <v>5.8288126112231486</v>
      </c>
      <c r="DH275" s="58">
        <f t="shared" ref="DH275" si="35">SQRT(SUMSQ(DH203:DH263))</f>
        <v>5.9544582871767551</v>
      </c>
    </row>
    <row r="276" spans="1:112" s="39" customFormat="1" x14ac:dyDescent="0.2">
      <c r="A276" s="38"/>
      <c r="B276" s="54"/>
      <c r="G276" s="49"/>
      <c r="H276" s="49"/>
      <c r="I276" s="49"/>
      <c r="J276" s="50"/>
      <c r="K276" s="49"/>
      <c r="L276" s="144"/>
      <c r="M276" s="49"/>
      <c r="N276" s="50"/>
      <c r="O276" s="60"/>
      <c r="BL276" s="59"/>
    </row>
    <row r="277" spans="1:112" s="39" customFormat="1" x14ac:dyDescent="0.2">
      <c r="A277" s="38"/>
      <c r="B277" s="54"/>
      <c r="G277" s="49"/>
      <c r="H277" s="49"/>
      <c r="I277" s="49"/>
      <c r="J277" s="50"/>
      <c r="K277" s="49"/>
      <c r="L277" s="144"/>
      <c r="M277" s="56"/>
      <c r="N277" s="50"/>
      <c r="O277" s="60"/>
      <c r="BL277" s="59"/>
    </row>
    <row r="278" spans="1:112" s="184" customFormat="1" ht="17" thickBot="1" x14ac:dyDescent="0.25">
      <c r="A278" s="63" t="s">
        <v>242</v>
      </c>
      <c r="B278" s="61"/>
      <c r="C278" s="62">
        <f>C275+C274+C273+C272+C271+C270+C269</f>
        <v>1809562.854268352</v>
      </c>
      <c r="D278" s="62">
        <f>D275+D274+D273+D272+D271+D270+D269</f>
        <v>7359.6798470348094</v>
      </c>
      <c r="E278" s="63"/>
      <c r="F278" s="64"/>
      <c r="G278" s="65"/>
      <c r="H278" s="65"/>
      <c r="I278" s="65"/>
      <c r="J278" s="63"/>
      <c r="K278" s="186">
        <f>SUM(K269:K275)</f>
        <v>410.64157446333326</v>
      </c>
      <c r="L278" s="186">
        <f>SUM(L269:L275)</f>
        <v>7.9224416886371039</v>
      </c>
      <c r="M278" s="66">
        <f>SUM(M4:M263)</f>
        <v>10.396087959412242</v>
      </c>
      <c r="N278" s="67">
        <f>SUM(N4:N263)</f>
        <v>421.77824112999986</v>
      </c>
      <c r="O278" s="68"/>
      <c r="P278" s="64">
        <f t="shared" ref="P278:BI278" si="36">SUM(P4:P263)</f>
        <v>452.91059117492966</v>
      </c>
      <c r="Q278" s="64">
        <f t="shared" si="36"/>
        <v>452.90659430052966</v>
      </c>
      <c r="R278" s="64">
        <f t="shared" si="36"/>
        <v>453.31709554634955</v>
      </c>
      <c r="S278" s="64">
        <f t="shared" si="36"/>
        <v>454.49011073680947</v>
      </c>
      <c r="T278" s="64">
        <f t="shared" si="36"/>
        <v>456.72784536392965</v>
      </c>
      <c r="U278" s="64">
        <f t="shared" si="36"/>
        <v>460.58868070789754</v>
      </c>
      <c r="V278" s="64">
        <f t="shared" si="36"/>
        <v>464.50894470957246</v>
      </c>
      <c r="W278" s="64">
        <f t="shared" si="36"/>
        <v>468.44871957144744</v>
      </c>
      <c r="X278" s="64">
        <f t="shared" si="36"/>
        <v>472.34009064225557</v>
      </c>
      <c r="Y278" s="64">
        <f t="shared" si="36"/>
        <v>468.83119141983968</v>
      </c>
      <c r="Z278" s="64">
        <f t="shared" si="36"/>
        <v>465.35547658081663</v>
      </c>
      <c r="AA278" s="64">
        <f t="shared" si="36"/>
        <v>461.85084340620074</v>
      </c>
      <c r="AB278" s="64">
        <f t="shared" si="36"/>
        <v>458.45490282946548</v>
      </c>
      <c r="AC278" s="64">
        <f t="shared" si="36"/>
        <v>457.7231995697615</v>
      </c>
      <c r="AD278" s="64">
        <f t="shared" si="36"/>
        <v>451.7409694142778</v>
      </c>
      <c r="AE278" s="64">
        <f t="shared" si="36"/>
        <v>460.94937332961655</v>
      </c>
      <c r="AF278" s="64">
        <f t="shared" si="36"/>
        <v>460.39226634472971</v>
      </c>
      <c r="AG278" s="64">
        <f t="shared" si="36"/>
        <v>446.59463412223272</v>
      </c>
      <c r="AH278" s="64">
        <f t="shared" si="36"/>
        <v>446.47441918947055</v>
      </c>
      <c r="AI278" s="64">
        <f t="shared" si="36"/>
        <v>443.68007252526672</v>
      </c>
      <c r="AJ278" s="64">
        <f t="shared" si="36"/>
        <v>453.56237511925627</v>
      </c>
      <c r="AK278" s="64">
        <f t="shared" si="36"/>
        <v>459.9719842164825</v>
      </c>
      <c r="AL278" s="64">
        <f t="shared" si="36"/>
        <v>456.14387894286756</v>
      </c>
      <c r="AM278" s="64">
        <f t="shared" si="36"/>
        <v>448.82838074782654</v>
      </c>
      <c r="AN278" s="64">
        <f t="shared" si="36"/>
        <v>449.48067424206266</v>
      </c>
      <c r="AO278" s="64">
        <f t="shared" si="36"/>
        <v>460.77220776253051</v>
      </c>
      <c r="AP278" s="64">
        <f t="shared" si="36"/>
        <v>455.72816292029256</v>
      </c>
      <c r="AQ278" s="64">
        <f t="shared" si="36"/>
        <v>445.18588472858823</v>
      </c>
      <c r="AR278" s="64">
        <f t="shared" si="36"/>
        <v>456.38990941859271</v>
      </c>
      <c r="AS278" s="64">
        <f t="shared" si="36"/>
        <v>451.34480534286757</v>
      </c>
      <c r="AT278" s="64">
        <f t="shared" si="36"/>
        <v>475.61584071588078</v>
      </c>
      <c r="AU278" s="64">
        <f t="shared" si="36"/>
        <v>487.13380521598992</v>
      </c>
      <c r="AV278" s="64">
        <f t="shared" si="36"/>
        <v>507.61394555441268</v>
      </c>
      <c r="AW278" s="64">
        <f t="shared" si="36"/>
        <v>537.93815715421033</v>
      </c>
      <c r="AX278" s="64">
        <f t="shared" si="36"/>
        <v>524.05882452242645</v>
      </c>
      <c r="AY278" s="64">
        <f t="shared" si="36"/>
        <v>515.253615920583</v>
      </c>
      <c r="AZ278" s="64">
        <f t="shared" si="36"/>
        <v>517.08033779774189</v>
      </c>
      <c r="BA278" s="64">
        <f t="shared" si="36"/>
        <v>515.69864280246054</v>
      </c>
      <c r="BB278" s="64">
        <f t="shared" si="36"/>
        <v>523.94273718020088</v>
      </c>
      <c r="BC278" s="64">
        <f t="shared" si="36"/>
        <v>537.45633291761681</v>
      </c>
      <c r="BD278" s="64">
        <f t="shared" si="36"/>
        <v>543.25991649807258</v>
      </c>
      <c r="BE278" s="64">
        <f t="shared" si="36"/>
        <v>525.72435957047855</v>
      </c>
      <c r="BF278" s="64">
        <f t="shared" si="36"/>
        <v>533.61014817191631</v>
      </c>
      <c r="BG278" s="64">
        <f t="shared" si="36"/>
        <v>538.88683052476028</v>
      </c>
      <c r="BH278" s="64">
        <f t="shared" si="36"/>
        <v>538.27486475347894</v>
      </c>
      <c r="BI278" s="64">
        <f t="shared" si="36"/>
        <v>539.94588933368982</v>
      </c>
      <c r="BJ278" s="64">
        <f t="shared" ref="BJ278" si="37">SUM(BJ4:BJ263)</f>
        <v>555.11552217658584</v>
      </c>
      <c r="BK278" s="64"/>
      <c r="BL278" s="69"/>
      <c r="BM278" s="64"/>
      <c r="BN278" s="64">
        <f t="shared" ref="BN278:DG278" si="38">SQRT(SUMSQ(BN4:BN263))</f>
        <v>41.911595342750189</v>
      </c>
      <c r="BO278" s="64">
        <f t="shared" si="38"/>
        <v>38.643401829326763</v>
      </c>
      <c r="BP278" s="64">
        <f t="shared" si="38"/>
        <v>35.675541053731742</v>
      </c>
      <c r="BQ278" s="64">
        <f t="shared" si="38"/>
        <v>33.020663121995874</v>
      </c>
      <c r="BR278" s="64">
        <f t="shared" si="38"/>
        <v>30.76426299783769</v>
      </c>
      <c r="BS278" s="64">
        <f t="shared" si="38"/>
        <v>28.880256082563626</v>
      </c>
      <c r="BT278" s="64">
        <f t="shared" si="38"/>
        <v>27.177649444371131</v>
      </c>
      <c r="BU278" s="64">
        <f t="shared" si="38"/>
        <v>25.233701700566773</v>
      </c>
      <c r="BV278" s="64">
        <f t="shared" si="38"/>
        <v>23.301536046903529</v>
      </c>
      <c r="BW278" s="64">
        <f t="shared" si="38"/>
        <v>21.21221834012659</v>
      </c>
      <c r="BX278" s="64">
        <f t="shared" si="38"/>
        <v>19.041729545007552</v>
      </c>
      <c r="BY278" s="64">
        <f t="shared" si="38"/>
        <v>17.13774623274135</v>
      </c>
      <c r="BZ278" s="64">
        <f t="shared" si="38"/>
        <v>16.108994349437399</v>
      </c>
      <c r="CA278" s="64">
        <f t="shared" si="38"/>
        <v>14.561455030627386</v>
      </c>
      <c r="CB278" s="64">
        <f t="shared" si="38"/>
        <v>11.787043679045306</v>
      </c>
      <c r="CC278" s="64">
        <f t="shared" si="38"/>
        <v>11.21609234184238</v>
      </c>
      <c r="CD278" s="64">
        <f t="shared" si="38"/>
        <v>10.634905986866428</v>
      </c>
      <c r="CE278" s="64">
        <f t="shared" si="38"/>
        <v>9.889538224485193</v>
      </c>
      <c r="CF278" s="64">
        <f t="shared" si="38"/>
        <v>9.783104013776887</v>
      </c>
      <c r="CG278" s="64">
        <f t="shared" si="38"/>
        <v>9.8215134006400344</v>
      </c>
      <c r="CH278" s="64">
        <f t="shared" si="38"/>
        <v>10.311700250173971</v>
      </c>
      <c r="CI278" s="64">
        <f t="shared" si="38"/>
        <v>11.272377785455157</v>
      </c>
      <c r="CJ278" s="64">
        <f t="shared" si="38"/>
        <v>11.315507508983538</v>
      </c>
      <c r="CK278" s="64">
        <f t="shared" si="38"/>
        <v>10.823543600029611</v>
      </c>
      <c r="CL278" s="64">
        <f t="shared" si="38"/>
        <v>10.195156320447737</v>
      </c>
      <c r="CM278" s="64">
        <f t="shared" si="38"/>
        <v>10.827193347709947</v>
      </c>
      <c r="CN278" s="64">
        <f t="shared" si="38"/>
        <v>10.760859823179079</v>
      </c>
      <c r="CO278" s="64">
        <f t="shared" si="38"/>
        <v>10.977047258614917</v>
      </c>
      <c r="CP278" s="64">
        <f t="shared" si="38"/>
        <v>11.454114939403569</v>
      </c>
      <c r="CQ278" s="64">
        <f t="shared" si="38"/>
        <v>10.647716925499399</v>
      </c>
      <c r="CR278" s="64">
        <f t="shared" si="38"/>
        <v>10.730358455973226</v>
      </c>
      <c r="CS278" s="64">
        <f t="shared" si="38"/>
        <v>11.925806933405289</v>
      </c>
      <c r="CT278" s="64">
        <f t="shared" si="38"/>
        <v>11.598556513535806</v>
      </c>
      <c r="CU278" s="64">
        <f t="shared" si="38"/>
        <v>13.017683927417062</v>
      </c>
      <c r="CV278" s="64">
        <f t="shared" si="38"/>
        <v>13.443712085772079</v>
      </c>
      <c r="CW278" s="64">
        <f t="shared" si="38"/>
        <v>13.240888380839369</v>
      </c>
      <c r="CX278" s="64">
        <f t="shared" si="38"/>
        <v>13.123240171736192</v>
      </c>
      <c r="CY278" s="64">
        <f t="shared" si="38"/>
        <v>12.645414765240949</v>
      </c>
      <c r="CZ278" s="64">
        <f t="shared" si="38"/>
        <v>12.891606063844948</v>
      </c>
      <c r="DA278" s="64">
        <f t="shared" si="38"/>
        <v>13.07006317057494</v>
      </c>
      <c r="DB278" s="64">
        <f t="shared" si="38"/>
        <v>13.494473654702551</v>
      </c>
      <c r="DC278" s="64">
        <f t="shared" si="38"/>
        <v>13.102380252141863</v>
      </c>
      <c r="DD278" s="64">
        <f t="shared" si="38"/>
        <v>12.977661467400367</v>
      </c>
      <c r="DE278" s="64">
        <f t="shared" si="38"/>
        <v>12.884783092081623</v>
      </c>
      <c r="DF278" s="64">
        <f t="shared" si="38"/>
        <v>12.597377003764782</v>
      </c>
      <c r="DG278" s="64">
        <f t="shared" si="38"/>
        <v>12.017024114109207</v>
      </c>
      <c r="DH278" s="64">
        <f t="shared" ref="DH278" si="39">SQRT(SUMSQ(DH4:DH263))</f>
        <v>12.405055558274734</v>
      </c>
    </row>
    <row r="279" spans="1:112" x14ac:dyDescent="0.2">
      <c r="T279" s="9"/>
    </row>
    <row r="280" spans="1:112" ht="17" thickBot="1" x14ac:dyDescent="0.25">
      <c r="AR280" s="203"/>
    </row>
    <row r="281" spans="1:112" ht="32" customHeight="1" x14ac:dyDescent="0.2">
      <c r="B281" s="204"/>
      <c r="C281" s="44" t="s">
        <v>317</v>
      </c>
      <c r="G281" s="214" t="s">
        <v>271</v>
      </c>
      <c r="H281" s="215" t="s">
        <v>302</v>
      </c>
      <c r="I281" s="216" t="s">
        <v>281</v>
      </c>
      <c r="J281" s="216" t="s">
        <v>362</v>
      </c>
      <c r="K281" s="216" t="s">
        <v>361</v>
      </c>
      <c r="L281" s="217" t="s">
        <v>360</v>
      </c>
      <c r="O281" s="272" t="s">
        <v>294</v>
      </c>
      <c r="P281" s="273"/>
      <c r="Q281" s="274"/>
      <c r="S281" s="227"/>
      <c r="T281" s="228"/>
      <c r="AX281" s="203"/>
      <c r="BG281" s="203"/>
      <c r="BN281" s="58"/>
    </row>
    <row r="282" spans="1:112" ht="16" customHeight="1" x14ac:dyDescent="0.2">
      <c r="B282" s="45" t="s">
        <v>182</v>
      </c>
      <c r="C282" s="225">
        <f>SUMIF(J4:J28,"SMB",F4:F28)+SUMIF(J4:J28,"GRA",F4:F28)+SUMIF(J4:J28,"MC",F4:F28)+SUMIF(J4:J28,"GAT",F4:F28)</f>
        <v>193.479615</v>
      </c>
      <c r="G282" s="218" t="s">
        <v>272</v>
      </c>
      <c r="H282" s="50">
        <f>COUNTIF(J4:J263,"SMB")</f>
        <v>111</v>
      </c>
      <c r="I282" s="56">
        <f>SUMIF(J4:J256,"SMB",K4:K256)</f>
        <v>66.775910763333357</v>
      </c>
      <c r="J282" s="56">
        <f>SQRT(SUMIF(J4:J263,"SMB",H4:H263))</f>
        <v>3.1481302319165132</v>
      </c>
      <c r="K282" s="56">
        <f>I282/$I$289*100</f>
        <v>14.980126214189706</v>
      </c>
      <c r="L282" s="219">
        <f>(J282/I282+J289/I289)*K282</f>
        <v>0.90876706318455092</v>
      </c>
      <c r="O282" s="52" t="s">
        <v>182</v>
      </c>
      <c r="P282" s="40">
        <f>AVERAGE(P269:AO269)</f>
        <v>29.750044536723838</v>
      </c>
      <c r="Q282" s="46"/>
      <c r="S282" s="229"/>
      <c r="T282" s="230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N282" s="58"/>
    </row>
    <row r="283" spans="1:112" ht="16" customHeight="1" x14ac:dyDescent="0.2">
      <c r="B283" s="45" t="s">
        <v>178</v>
      </c>
      <c r="C283" s="225">
        <f>SUMIF(J29:J46,"SMB",F29:F46)+SUMIF(J29:J46,"GRA",F29:F46)+SUMIF(J29:J46,"MC",F29:F46)+SUMIF(J29:J46,"GAT",F29:F46)</f>
        <v>1235.1970160000001</v>
      </c>
      <c r="G283" s="218" t="s">
        <v>303</v>
      </c>
      <c r="H283" s="50">
        <f>COUNTIF(J4:J263,"N/A")</f>
        <v>42</v>
      </c>
      <c r="I283" s="56">
        <v>0</v>
      </c>
      <c r="J283" s="56"/>
      <c r="K283" s="56">
        <v>0</v>
      </c>
      <c r="L283" s="219"/>
      <c r="O283" s="52" t="s">
        <v>178</v>
      </c>
      <c r="P283" s="40">
        <f t="shared" ref="P283:P288" si="40">AVERAGE(P270:AO270)</f>
        <v>66.625882090243849</v>
      </c>
      <c r="Q283" s="46"/>
      <c r="S283" s="229"/>
      <c r="T283" s="230"/>
      <c r="BN283" s="58"/>
      <c r="BO283" s="9"/>
    </row>
    <row r="284" spans="1:112" x14ac:dyDescent="0.2">
      <c r="B284" s="45" t="s">
        <v>176</v>
      </c>
      <c r="C284" s="225">
        <f>SUMIF(J47:J121,"SMB",F47:F121)+SUMIF(J47:J121,"GRA",F47:F121)+SUMIF(J47:J121,"MC",F47:F121)+SUMIF(J47:J121,"GAT",F47:F121)</f>
        <v>1250.2385541408098</v>
      </c>
      <c r="G284" s="218" t="s">
        <v>275</v>
      </c>
      <c r="H284" s="50">
        <f>COUNTIF(J4:J263,"MC")</f>
        <v>68</v>
      </c>
      <c r="I284" s="56">
        <f>SUMIF(J4:J263,"MC",K4:K263)</f>
        <v>209.59698999999995</v>
      </c>
      <c r="J284" s="56">
        <f>SQRT(SUMIF(J4:J263,"MC",H4:H263))</f>
        <v>4.4912670788868319</v>
      </c>
      <c r="K284" s="56">
        <f>I284/$I$289*100</f>
        <v>47.019790945903736</v>
      </c>
      <c r="L284" s="219">
        <f>(J284/I284+J289/I289)*K284</f>
        <v>1.643259704411856</v>
      </c>
      <c r="O284" s="52" t="s">
        <v>176</v>
      </c>
      <c r="P284" s="40">
        <f t="shared" si="40"/>
        <v>90.181859774980765</v>
      </c>
      <c r="Q284" s="46"/>
      <c r="S284" s="229"/>
      <c r="T284" s="230"/>
      <c r="BN284" s="58"/>
      <c r="BO284" s="9"/>
    </row>
    <row r="285" spans="1:112" ht="16" customHeight="1" x14ac:dyDescent="0.2">
      <c r="B285" s="45" t="s">
        <v>190</v>
      </c>
      <c r="C285" s="225">
        <f>SUMIF(J122:J140,"SMB",F122:F140)+SUMIF(J122:J140,"GRA",F122:F140)+SUMIF(J122:J140,"MC",F122:F140)+SUMIF(J122:J140,"GAT",F122:F140)</f>
        <v>892.39451599999984</v>
      </c>
      <c r="G285" s="218" t="s">
        <v>273</v>
      </c>
      <c r="H285" s="50">
        <f>COUNTIF(J4:J263,"GRA")</f>
        <v>19</v>
      </c>
      <c r="I285" s="56">
        <f>SUMIF(J4:J263,"GRA",K4:K263)</f>
        <v>55.652540999999985</v>
      </c>
      <c r="J285" s="56">
        <f>SQRT(SUMIF(J4:J263,"GRA",H4:H263))</f>
        <v>1.4294950204171017</v>
      </c>
      <c r="K285" s="56">
        <f>I285/$I$289*100</f>
        <v>12.484773008564371</v>
      </c>
      <c r="L285" s="219">
        <f>(J285/I285+J289/I289)*K285</f>
        <v>0.48948071769022611</v>
      </c>
      <c r="O285" s="52" t="s">
        <v>190</v>
      </c>
      <c r="P285" s="40">
        <f t="shared" si="40"/>
        <v>22.80424371005385</v>
      </c>
      <c r="Q285" s="46"/>
      <c r="S285" s="229"/>
      <c r="T285" s="230"/>
      <c r="BN285" s="58"/>
      <c r="BO285" s="9"/>
    </row>
    <row r="286" spans="1:112" ht="16" customHeight="1" x14ac:dyDescent="0.2">
      <c r="B286" s="45" t="s">
        <v>197</v>
      </c>
      <c r="C286" s="225">
        <f>SUMIF(J141:J158,"SMB",F141:F158)+SUMIF(J141:J158,"GRA",F141:F158)+SUMIF(J141:J158,"MC",F141:F158)+SUMIF(J141:J158,"GAT",F141:F158)</f>
        <v>1746.7585099999999</v>
      </c>
      <c r="G286" s="218" t="s">
        <v>274</v>
      </c>
      <c r="H286" s="50">
        <f>COUNTIF(J4:J263,"GAT")</f>
        <v>20</v>
      </c>
      <c r="I286" s="56">
        <f>SUMIF(J4:J263,"GAT",K4:K263)</f>
        <v>113.737897</v>
      </c>
      <c r="J286" s="56">
        <f>SQRT(SUMIF(J4:J263,"GAT",H4:H263))</f>
        <v>2.0477751574351495</v>
      </c>
      <c r="K286" s="56">
        <f>I286/$I$289*100</f>
        <v>25.515309831342197</v>
      </c>
      <c r="L286" s="219">
        <f>(J286/I286+J289/I289)*K286</f>
        <v>0.80435693164466349</v>
      </c>
      <c r="O286" s="52" t="s">
        <v>197</v>
      </c>
      <c r="P286" s="40">
        <f t="shared" si="40"/>
        <v>36.212546847496235</v>
      </c>
      <c r="Q286" s="46"/>
      <c r="S286" s="229"/>
      <c r="T286" s="230"/>
      <c r="AC286" s="9"/>
      <c r="AY286" s="9"/>
      <c r="BN286" s="58"/>
      <c r="BO286" s="9"/>
    </row>
    <row r="287" spans="1:112" ht="16" customHeight="1" x14ac:dyDescent="0.2">
      <c r="B287" s="45" t="s">
        <v>243</v>
      </c>
      <c r="C287" s="225">
        <f>SUMIF(J159:J202,"SMB",F159:F202)+SUMIF(J159:J202,"GRA",F159:F202)+SUMIF(J159:J202,"MC",F159:F202)+SUMIF(J159:J202,"GAT",F159:F202)</f>
        <v>721.33051728700002</v>
      </c>
      <c r="G287" s="220" t="s">
        <v>304</v>
      </c>
      <c r="H287" s="50">
        <f>H286+H285+H284</f>
        <v>107</v>
      </c>
      <c r="I287" s="56">
        <f>I286+I285+I284</f>
        <v>378.98742799999991</v>
      </c>
      <c r="J287" s="56">
        <f>SQRT(SUMIF(J4:J263,"GAT",H4:H263)+SUMIF(J4:J263,"GRA",H4:H263)+SUMIF(J4:J263,"MC",H4:H263))</f>
        <v>5.1389025173375789</v>
      </c>
      <c r="K287" s="56">
        <f>K286+K285+K284</f>
        <v>85.019873785810304</v>
      </c>
      <c r="L287" s="219">
        <f>(J287/I287+J289/I289)*K287</f>
        <v>2.3023132669145561</v>
      </c>
      <c r="O287" s="52" t="s">
        <v>243</v>
      </c>
      <c r="P287" s="40">
        <f t="shared" si="40"/>
        <v>74.705818728209863</v>
      </c>
      <c r="Q287" s="46"/>
      <c r="S287" s="229"/>
      <c r="T287" s="230"/>
      <c r="BN287" s="58"/>
      <c r="BO287" s="9"/>
    </row>
    <row r="288" spans="1:112" ht="16" customHeight="1" thickBot="1" x14ac:dyDescent="0.25">
      <c r="B288" s="201" t="s">
        <v>177</v>
      </c>
      <c r="C288" s="226">
        <f>SUMIF(J203:J263,"SMB",F203:F263)+SUMIF(J203:J263,"GRA",F203:F263)+SUMIF(J203:J263,"MC",F203:F263)+SUMIF(J203:J263,"GAT",F203:F263)</f>
        <v>553.81287779499996</v>
      </c>
      <c r="G288" s="221" t="s">
        <v>363</v>
      </c>
      <c r="H288" s="144"/>
      <c r="I288" s="56">
        <f>I284+I285</f>
        <v>265.24953099999993</v>
      </c>
      <c r="J288" s="145">
        <f>SQRT(SUMIF(J4:J263,"GRA",H4:H263)+SUMIF(J4:J263,"MC",H4:H263))</f>
        <v>4.7132723226321165</v>
      </c>
      <c r="K288" s="56">
        <f>I288/I289*100</f>
        <v>59.504563954468104</v>
      </c>
      <c r="L288" s="219">
        <f>(J288/I288+J289/I289)*K288</f>
        <v>1.8618590660843986</v>
      </c>
      <c r="O288" s="53" t="s">
        <v>177</v>
      </c>
      <c r="P288" s="42">
        <f t="shared" si="40"/>
        <v>136.91366287061567</v>
      </c>
      <c r="Q288" s="48"/>
      <c r="S288" s="229"/>
      <c r="T288" s="230"/>
      <c r="BN288" s="39"/>
    </row>
    <row r="289" spans="7:66" ht="17" thickBot="1" x14ac:dyDescent="0.25">
      <c r="G289" s="222" t="s">
        <v>305</v>
      </c>
      <c r="H289" s="223">
        <f>H286+H285+H284+H283+H282</f>
        <v>260</v>
      </c>
      <c r="I289" s="82">
        <f>I286+I285+I284+I282</f>
        <v>445.76333876333325</v>
      </c>
      <c r="J289" s="82">
        <f>SQRT(SUMSQ(L4:L263))</f>
        <v>6.0267861405683485</v>
      </c>
      <c r="K289" s="82">
        <f>K286+K285+K284+K282</f>
        <v>100.00000000000001</v>
      </c>
      <c r="L289" s="224">
        <f>J289/I289*K289</f>
        <v>1.3520147613054645</v>
      </c>
      <c r="P289" s="9">
        <f>SUM(P282:P288)</f>
        <v>457.19405855832406</v>
      </c>
      <c r="BN289" s="39"/>
    </row>
    <row r="290" spans="7:66" ht="17" thickBot="1" x14ac:dyDescent="0.25">
      <c r="BN290" s="64"/>
    </row>
    <row r="291" spans="7:66" x14ac:dyDescent="0.2">
      <c r="Q291" s="8"/>
    </row>
    <row r="292" spans="7:66" x14ac:dyDescent="0.2">
      <c r="O292" s="36"/>
      <c r="P292" s="23"/>
      <c r="Q292" s="23"/>
    </row>
    <row r="293" spans="7:66" x14ac:dyDescent="0.2">
      <c r="O293" s="36"/>
      <c r="P293" s="23"/>
      <c r="Q293" s="23"/>
    </row>
    <row r="294" spans="7:66" x14ac:dyDescent="0.2">
      <c r="K294" s="8"/>
      <c r="L294" s="8"/>
      <c r="O294" s="36"/>
      <c r="P294" s="23"/>
      <c r="Q294" s="23"/>
      <c r="R294" s="23"/>
    </row>
    <row r="295" spans="7:66" x14ac:dyDescent="0.2">
      <c r="K295" s="8"/>
      <c r="L295" s="8"/>
      <c r="O295" s="36"/>
      <c r="P295" s="23"/>
      <c r="Q295" s="23"/>
    </row>
    <row r="296" spans="7:66" x14ac:dyDescent="0.2">
      <c r="K296" s="8"/>
      <c r="L296" s="8"/>
      <c r="O296" s="36"/>
      <c r="P296" s="23"/>
      <c r="Q296" s="23"/>
    </row>
    <row r="297" spans="7:66" x14ac:dyDescent="0.2">
      <c r="K297" s="8"/>
      <c r="L297" s="8"/>
      <c r="O297" s="36"/>
      <c r="P297" s="23"/>
      <c r="Q297" s="23"/>
      <c r="R297" s="23"/>
    </row>
    <row r="298" spans="7:66" x14ac:dyDescent="0.2">
      <c r="K298" s="8"/>
      <c r="L298" s="8"/>
      <c r="M298" s="8"/>
      <c r="O298" s="36"/>
      <c r="P298" s="23"/>
      <c r="Q298" s="23"/>
    </row>
    <row r="299" spans="7:66" x14ac:dyDescent="0.2">
      <c r="K299" s="8"/>
      <c r="L299" s="8"/>
      <c r="M299" s="8"/>
      <c r="P299" s="11"/>
      <c r="Q299" s="11"/>
    </row>
    <row r="300" spans="7:66" x14ac:dyDescent="0.2">
      <c r="K300" s="8"/>
      <c r="L300" s="8"/>
      <c r="M300" s="8"/>
      <c r="P300" s="11"/>
      <c r="Q300" s="11"/>
    </row>
    <row r="301" spans="7:66" x14ac:dyDescent="0.2">
      <c r="K301" s="8"/>
      <c r="L301" s="8"/>
      <c r="M301" s="8"/>
      <c r="P301" s="11"/>
      <c r="Q301" s="11"/>
    </row>
    <row r="302" spans="7:66" x14ac:dyDescent="0.2">
      <c r="K302" s="8"/>
      <c r="L302" s="8"/>
      <c r="M302" s="8"/>
      <c r="P302" s="11"/>
      <c r="Q302" s="11"/>
    </row>
    <row r="303" spans="7:66" x14ac:dyDescent="0.2">
      <c r="K303" s="8"/>
      <c r="L303" s="8"/>
      <c r="M303" s="8"/>
      <c r="P303" s="11"/>
      <c r="Q303" s="11"/>
    </row>
    <row r="304" spans="7:66" x14ac:dyDescent="0.2">
      <c r="K304" s="8"/>
      <c r="L304" s="8"/>
      <c r="M304" s="8"/>
      <c r="P304" s="11"/>
      <c r="Q304" s="11"/>
    </row>
    <row r="305" spans="11:17" x14ac:dyDescent="0.2">
      <c r="K305" s="8"/>
      <c r="L305" s="8"/>
      <c r="M305" s="8"/>
      <c r="P305" s="11"/>
      <c r="Q305" s="11"/>
    </row>
    <row r="306" spans="11:17" x14ac:dyDescent="0.2">
      <c r="K306" s="8"/>
      <c r="L306" s="8"/>
      <c r="M306" s="8"/>
      <c r="P306" s="11"/>
      <c r="Q306" s="11"/>
    </row>
    <row r="307" spans="11:17" x14ac:dyDescent="0.2">
      <c r="K307" s="8"/>
      <c r="L307" s="8"/>
      <c r="M307" s="8"/>
      <c r="P307" s="11"/>
      <c r="Q307" s="11"/>
    </row>
    <row r="308" spans="11:17" x14ac:dyDescent="0.2">
      <c r="K308" s="8"/>
      <c r="L308" s="8"/>
      <c r="M308" s="8"/>
      <c r="P308" s="11"/>
      <c r="Q308" s="11"/>
    </row>
    <row r="309" spans="11:17" x14ac:dyDescent="0.2">
      <c r="K309" s="8"/>
      <c r="L309" s="8"/>
      <c r="M309" s="8"/>
      <c r="P309" s="11"/>
      <c r="Q309" s="11"/>
    </row>
    <row r="310" spans="11:17" x14ac:dyDescent="0.2">
      <c r="K310" s="8"/>
      <c r="L310" s="8"/>
      <c r="M310" s="8"/>
      <c r="P310" s="11"/>
      <c r="Q310" s="11"/>
    </row>
    <row r="311" spans="11:17" x14ac:dyDescent="0.2">
      <c r="K311" s="8"/>
      <c r="L311" s="8"/>
      <c r="M311" s="8"/>
      <c r="P311" s="11"/>
      <c r="Q311" s="11"/>
    </row>
    <row r="312" spans="11:17" x14ac:dyDescent="0.2">
      <c r="K312" s="8"/>
      <c r="L312" s="8"/>
      <c r="M312" s="8"/>
      <c r="P312" s="11"/>
      <c r="Q312" s="11"/>
    </row>
    <row r="313" spans="11:17" x14ac:dyDescent="0.2">
      <c r="K313" s="8"/>
      <c r="L313" s="8"/>
      <c r="M313" s="8"/>
      <c r="P313" s="11"/>
      <c r="Q313" s="11"/>
    </row>
    <row r="314" spans="11:17" x14ac:dyDescent="0.2">
      <c r="K314" s="8"/>
      <c r="L314" s="8"/>
      <c r="M314" s="8"/>
      <c r="P314" s="11"/>
      <c r="Q314" s="11"/>
    </row>
    <row r="315" spans="11:17" x14ac:dyDescent="0.2">
      <c r="K315" s="8"/>
      <c r="L315" s="8"/>
      <c r="M315" s="8"/>
      <c r="P315" s="11"/>
      <c r="Q315" s="11"/>
    </row>
    <row r="316" spans="11:17" x14ac:dyDescent="0.2">
      <c r="K316" s="8"/>
      <c r="L316" s="8"/>
      <c r="M316" s="8"/>
      <c r="P316" s="11"/>
      <c r="Q316" s="11"/>
    </row>
    <row r="317" spans="11:17" x14ac:dyDescent="0.2">
      <c r="K317" s="8"/>
      <c r="L317" s="8"/>
      <c r="M317" s="8"/>
      <c r="P317" s="11"/>
      <c r="Q317" s="11"/>
    </row>
    <row r="318" spans="11:17" x14ac:dyDescent="0.2">
      <c r="K318" s="8"/>
      <c r="L318" s="8"/>
      <c r="M318" s="8"/>
      <c r="P318" s="11"/>
      <c r="Q318" s="11"/>
    </row>
    <row r="319" spans="11:17" x14ac:dyDescent="0.2">
      <c r="K319" s="8"/>
      <c r="L319" s="8"/>
      <c r="M319" s="8"/>
      <c r="P319" s="11"/>
      <c r="Q319" s="11"/>
    </row>
    <row r="320" spans="11:17" x14ac:dyDescent="0.2">
      <c r="K320" s="8"/>
      <c r="L320" s="8"/>
      <c r="M320" s="8"/>
      <c r="P320" s="11"/>
      <c r="Q320" s="11"/>
    </row>
    <row r="321" spans="11:17" x14ac:dyDescent="0.2">
      <c r="K321" s="8"/>
      <c r="L321" s="8"/>
      <c r="M321" s="8"/>
      <c r="P321" s="11"/>
      <c r="Q321" s="11"/>
    </row>
    <row r="322" spans="11:17" x14ac:dyDescent="0.2">
      <c r="K322" s="8"/>
      <c r="L322" s="8"/>
      <c r="M322" s="8"/>
      <c r="P322" s="11"/>
      <c r="Q322" s="11"/>
    </row>
    <row r="323" spans="11:17" x14ac:dyDescent="0.2">
      <c r="K323" s="8"/>
      <c r="L323" s="8"/>
      <c r="M323" s="8"/>
      <c r="P323" s="11"/>
      <c r="Q323" s="11"/>
    </row>
    <row r="324" spans="11:17" x14ac:dyDescent="0.2">
      <c r="K324" s="8"/>
      <c r="L324" s="8"/>
      <c r="M324" s="8"/>
      <c r="P324" s="11"/>
      <c r="Q324" s="11"/>
    </row>
    <row r="325" spans="11:17" x14ac:dyDescent="0.2">
      <c r="K325" s="8"/>
      <c r="L325" s="8"/>
      <c r="M325" s="8"/>
      <c r="P325" s="11"/>
      <c r="Q325" s="11"/>
    </row>
    <row r="326" spans="11:17" x14ac:dyDescent="0.2">
      <c r="K326" s="8"/>
      <c r="L326" s="8"/>
      <c r="M326" s="8"/>
      <c r="P326" s="11"/>
      <c r="Q326" s="11"/>
    </row>
    <row r="327" spans="11:17" x14ac:dyDescent="0.2">
      <c r="K327" s="8"/>
      <c r="L327" s="8"/>
      <c r="M327" s="8"/>
      <c r="P327" s="11"/>
      <c r="Q327" s="11"/>
    </row>
    <row r="328" spans="11:17" x14ac:dyDescent="0.2">
      <c r="K328" s="8"/>
      <c r="L328" s="8"/>
      <c r="M328" s="8"/>
      <c r="P328" s="11"/>
      <c r="Q328" s="11"/>
    </row>
    <row r="329" spans="11:17" x14ac:dyDescent="0.2">
      <c r="K329" s="8"/>
      <c r="L329" s="8"/>
      <c r="M329" s="8"/>
      <c r="P329" s="11"/>
      <c r="Q329" s="11"/>
    </row>
    <row r="330" spans="11:17" x14ac:dyDescent="0.2">
      <c r="K330" s="8"/>
      <c r="L330" s="8"/>
      <c r="M330" s="8"/>
      <c r="P330" s="11"/>
      <c r="Q330" s="11"/>
    </row>
    <row r="331" spans="11:17" x14ac:dyDescent="0.2">
      <c r="K331" s="8"/>
      <c r="L331" s="8"/>
      <c r="M331" s="8"/>
      <c r="P331" s="11"/>
      <c r="Q331" s="11"/>
    </row>
    <row r="332" spans="11:17" x14ac:dyDescent="0.2">
      <c r="K332" s="8"/>
      <c r="L332" s="8"/>
      <c r="M332" s="8"/>
      <c r="P332" s="11"/>
      <c r="Q332" s="11"/>
    </row>
    <row r="333" spans="11:17" x14ac:dyDescent="0.2">
      <c r="K333" s="8"/>
      <c r="L333" s="8"/>
      <c r="M333" s="8"/>
      <c r="P333" s="11"/>
      <c r="Q333" s="11"/>
    </row>
    <row r="334" spans="11:17" x14ac:dyDescent="0.2">
      <c r="K334" s="8"/>
      <c r="L334" s="8"/>
      <c r="M334" s="8"/>
      <c r="P334" s="11"/>
      <c r="Q334" s="11"/>
    </row>
    <row r="335" spans="11:17" x14ac:dyDescent="0.2">
      <c r="K335" s="8"/>
      <c r="L335" s="8"/>
      <c r="M335" s="8"/>
      <c r="P335" s="11"/>
      <c r="Q335" s="11"/>
    </row>
    <row r="336" spans="11:17" x14ac:dyDescent="0.2">
      <c r="K336" s="8"/>
      <c r="L336" s="8"/>
      <c r="M336" s="8"/>
      <c r="P336" s="11"/>
      <c r="Q336" s="11"/>
    </row>
    <row r="337" spans="11:17" x14ac:dyDescent="0.2">
      <c r="K337" s="8"/>
      <c r="L337" s="8"/>
      <c r="M337" s="8"/>
      <c r="P337" s="11"/>
      <c r="Q337" s="11"/>
    </row>
    <row r="338" spans="11:17" x14ac:dyDescent="0.2">
      <c r="K338" s="8"/>
      <c r="L338" s="8"/>
      <c r="M338" s="8"/>
      <c r="P338" s="11"/>
      <c r="Q338" s="11"/>
    </row>
    <row r="339" spans="11:17" x14ac:dyDescent="0.2">
      <c r="K339" s="8"/>
      <c r="L339" s="8"/>
      <c r="M339" s="8"/>
      <c r="P339" s="11"/>
      <c r="Q339" s="11"/>
    </row>
    <row r="340" spans="11:17" x14ac:dyDescent="0.2">
      <c r="K340" s="8"/>
      <c r="L340" s="8"/>
      <c r="M340" s="8"/>
      <c r="P340" s="11"/>
      <c r="Q340" s="11"/>
    </row>
    <row r="341" spans="11:17" x14ac:dyDescent="0.2">
      <c r="K341" s="8"/>
      <c r="L341" s="8"/>
      <c r="M341" s="8"/>
      <c r="P341" s="11"/>
      <c r="Q341" s="11"/>
    </row>
    <row r="342" spans="11:17" x14ac:dyDescent="0.2">
      <c r="K342" s="8"/>
      <c r="L342" s="8"/>
      <c r="M342" s="8"/>
      <c r="P342" s="11"/>
      <c r="Q342" s="11"/>
    </row>
    <row r="343" spans="11:17" x14ac:dyDescent="0.2">
      <c r="K343" s="8"/>
      <c r="L343" s="8"/>
      <c r="M343" s="8"/>
      <c r="P343" s="11"/>
      <c r="Q343" s="11"/>
    </row>
    <row r="344" spans="11:17" x14ac:dyDescent="0.2">
      <c r="K344" s="8"/>
      <c r="L344" s="8"/>
      <c r="M344" s="8"/>
      <c r="P344" s="11"/>
      <c r="Q344" s="11"/>
    </row>
    <row r="345" spans="11:17" x14ac:dyDescent="0.2">
      <c r="K345" s="8"/>
      <c r="L345" s="8"/>
      <c r="M345" s="8"/>
      <c r="P345" s="11"/>
      <c r="Q345" s="11"/>
    </row>
    <row r="346" spans="11:17" x14ac:dyDescent="0.2">
      <c r="K346" s="8"/>
      <c r="L346" s="8"/>
      <c r="M346" s="8"/>
      <c r="P346" s="11"/>
      <c r="Q346" s="11"/>
    </row>
    <row r="347" spans="11:17" x14ac:dyDescent="0.2">
      <c r="K347" s="8"/>
      <c r="L347" s="8"/>
      <c r="M347" s="8"/>
      <c r="P347" s="11"/>
      <c r="Q347" s="11"/>
    </row>
    <row r="348" spans="11:17" x14ac:dyDescent="0.2">
      <c r="K348" s="8"/>
      <c r="L348" s="8"/>
      <c r="M348" s="8"/>
      <c r="P348" s="11"/>
      <c r="Q348" s="11"/>
    </row>
    <row r="349" spans="11:17" x14ac:dyDescent="0.2">
      <c r="K349" s="8"/>
      <c r="L349" s="8"/>
      <c r="M349" s="8"/>
      <c r="P349" s="11"/>
      <c r="Q349" s="11"/>
    </row>
    <row r="350" spans="11:17" x14ac:dyDescent="0.2">
      <c r="K350" s="8"/>
      <c r="L350" s="8"/>
      <c r="M350" s="8"/>
      <c r="P350" s="11"/>
      <c r="Q350" s="11"/>
    </row>
    <row r="351" spans="11:17" x14ac:dyDescent="0.2">
      <c r="K351" s="8"/>
      <c r="L351" s="8"/>
      <c r="M351" s="8"/>
      <c r="P351" s="11"/>
      <c r="Q351" s="11"/>
    </row>
    <row r="352" spans="11:17" x14ac:dyDescent="0.2">
      <c r="K352" s="8"/>
      <c r="L352" s="8"/>
      <c r="M352" s="8"/>
      <c r="P352" s="11"/>
      <c r="Q352" s="11"/>
    </row>
    <row r="353" spans="11:17" x14ac:dyDescent="0.2">
      <c r="K353" s="8"/>
      <c r="L353" s="8"/>
      <c r="M353" s="8"/>
      <c r="P353" s="11"/>
      <c r="Q353" s="11"/>
    </row>
    <row r="354" spans="11:17" x14ac:dyDescent="0.2">
      <c r="K354" s="8"/>
      <c r="L354" s="8"/>
      <c r="M354" s="8"/>
      <c r="P354" s="11"/>
      <c r="Q354" s="11"/>
    </row>
    <row r="355" spans="11:17" x14ac:dyDescent="0.2">
      <c r="K355" s="8"/>
      <c r="L355" s="8"/>
      <c r="M355" s="8"/>
      <c r="P355" s="11"/>
      <c r="Q355" s="11"/>
    </row>
    <row r="356" spans="11:17" x14ac:dyDescent="0.2">
      <c r="K356" s="8"/>
      <c r="L356" s="8"/>
      <c r="M356" s="8"/>
      <c r="P356" s="11"/>
      <c r="Q356" s="11"/>
    </row>
    <row r="357" spans="11:17" x14ac:dyDescent="0.2">
      <c r="K357" s="8"/>
      <c r="L357" s="8"/>
      <c r="M357" s="8"/>
      <c r="P357" s="11"/>
      <c r="Q357" s="11"/>
    </row>
    <row r="358" spans="11:17" x14ac:dyDescent="0.2">
      <c r="K358" s="8"/>
      <c r="L358" s="8"/>
      <c r="M358" s="8"/>
      <c r="P358" s="11"/>
      <c r="Q358" s="11"/>
    </row>
    <row r="359" spans="11:17" x14ac:dyDescent="0.2">
      <c r="K359" s="8"/>
      <c r="L359" s="8"/>
      <c r="M359" s="8"/>
      <c r="P359" s="11"/>
      <c r="Q359" s="11"/>
    </row>
    <row r="360" spans="11:17" x14ac:dyDescent="0.2">
      <c r="K360" s="8"/>
      <c r="L360" s="8"/>
      <c r="M360" s="8"/>
      <c r="P360" s="11"/>
      <c r="Q360" s="11"/>
    </row>
    <row r="361" spans="11:17" x14ac:dyDescent="0.2">
      <c r="K361" s="8"/>
      <c r="L361" s="8"/>
      <c r="M361" s="8"/>
      <c r="P361" s="11"/>
      <c r="Q361" s="11"/>
    </row>
    <row r="362" spans="11:17" x14ac:dyDescent="0.2">
      <c r="K362" s="8"/>
      <c r="L362" s="8"/>
      <c r="M362" s="8"/>
      <c r="P362" s="11"/>
      <c r="Q362" s="11"/>
    </row>
    <row r="363" spans="11:17" x14ac:dyDescent="0.2">
      <c r="K363" s="8"/>
      <c r="L363" s="8"/>
      <c r="M363" s="8"/>
      <c r="P363" s="11"/>
      <c r="Q363" s="11"/>
    </row>
    <row r="364" spans="11:17" x14ac:dyDescent="0.2">
      <c r="K364" s="8"/>
      <c r="L364" s="8"/>
      <c r="M364" s="8"/>
      <c r="P364" s="11"/>
      <c r="Q364" s="11"/>
    </row>
    <row r="365" spans="11:17" x14ac:dyDescent="0.2">
      <c r="K365" s="8"/>
      <c r="L365" s="8"/>
      <c r="M365" s="8"/>
      <c r="P365" s="11"/>
      <c r="Q365" s="11"/>
    </row>
    <row r="366" spans="11:17" x14ac:dyDescent="0.2">
      <c r="K366" s="8"/>
      <c r="L366" s="8"/>
      <c r="M366" s="8"/>
      <c r="P366" s="11"/>
      <c r="Q366" s="11"/>
    </row>
    <row r="367" spans="11:17" x14ac:dyDescent="0.2">
      <c r="K367" s="8"/>
      <c r="L367" s="8"/>
      <c r="M367" s="8"/>
      <c r="P367" s="11"/>
      <c r="Q367" s="11"/>
    </row>
    <row r="368" spans="11:17" x14ac:dyDescent="0.2">
      <c r="K368" s="8"/>
      <c r="L368" s="8"/>
      <c r="M368" s="8"/>
      <c r="P368" s="11"/>
      <c r="Q368" s="11"/>
    </row>
    <row r="369" spans="11:17" x14ac:dyDescent="0.2">
      <c r="K369" s="8"/>
      <c r="L369" s="8"/>
      <c r="M369" s="8"/>
      <c r="P369" s="11"/>
      <c r="Q369" s="11"/>
    </row>
    <row r="370" spans="11:17" x14ac:dyDescent="0.2">
      <c r="K370" s="8"/>
      <c r="L370" s="8"/>
      <c r="M370" s="8"/>
      <c r="P370" s="11"/>
      <c r="Q370" s="11"/>
    </row>
    <row r="371" spans="11:17" x14ac:dyDescent="0.2">
      <c r="K371" s="8"/>
      <c r="L371" s="8"/>
      <c r="M371" s="8"/>
      <c r="P371" s="11"/>
      <c r="Q371" s="11"/>
    </row>
    <row r="372" spans="11:17" x14ac:dyDescent="0.2">
      <c r="K372" s="8"/>
      <c r="L372" s="8"/>
      <c r="M372" s="8"/>
      <c r="P372" s="11"/>
      <c r="Q372" s="11"/>
    </row>
    <row r="373" spans="11:17" x14ac:dyDescent="0.2">
      <c r="K373" s="8"/>
      <c r="L373" s="8"/>
      <c r="M373" s="8"/>
      <c r="P373" s="11"/>
      <c r="Q373" s="11"/>
    </row>
    <row r="374" spans="11:17" x14ac:dyDescent="0.2">
      <c r="K374" s="8"/>
      <c r="L374" s="8"/>
      <c r="M374" s="8"/>
      <c r="P374" s="11"/>
      <c r="Q374" s="11"/>
    </row>
    <row r="375" spans="11:17" x14ac:dyDescent="0.2">
      <c r="K375" s="8"/>
      <c r="L375" s="8"/>
      <c r="M375" s="8"/>
      <c r="P375" s="11"/>
      <c r="Q375" s="11"/>
    </row>
    <row r="376" spans="11:17" x14ac:dyDescent="0.2">
      <c r="K376" s="8"/>
      <c r="L376" s="8"/>
      <c r="M376" s="8"/>
      <c r="P376" s="11"/>
      <c r="Q376" s="11"/>
    </row>
    <row r="377" spans="11:17" x14ac:dyDescent="0.2">
      <c r="K377" s="8"/>
      <c r="L377" s="8"/>
      <c r="M377" s="8"/>
      <c r="P377" s="11"/>
      <c r="Q377" s="11"/>
    </row>
    <row r="378" spans="11:17" x14ac:dyDescent="0.2">
      <c r="K378" s="8"/>
      <c r="L378" s="8"/>
      <c r="M378" s="8"/>
      <c r="P378" s="11"/>
      <c r="Q378" s="11"/>
    </row>
    <row r="379" spans="11:17" x14ac:dyDescent="0.2">
      <c r="K379" s="8"/>
      <c r="L379" s="8"/>
      <c r="M379" s="8"/>
      <c r="P379" s="11"/>
      <c r="Q379" s="11"/>
    </row>
    <row r="380" spans="11:17" x14ac:dyDescent="0.2">
      <c r="K380" s="8"/>
      <c r="L380" s="8"/>
      <c r="M380" s="8"/>
      <c r="P380" s="11"/>
      <c r="Q380" s="11"/>
    </row>
    <row r="381" spans="11:17" x14ac:dyDescent="0.2">
      <c r="K381" s="8"/>
      <c r="L381" s="8"/>
      <c r="M381" s="8"/>
      <c r="P381" s="11"/>
      <c r="Q381" s="11"/>
    </row>
    <row r="382" spans="11:17" x14ac:dyDescent="0.2">
      <c r="K382" s="8"/>
      <c r="L382" s="8"/>
      <c r="M382" s="8"/>
      <c r="P382" s="11"/>
      <c r="Q382" s="11"/>
    </row>
    <row r="383" spans="11:17" x14ac:dyDescent="0.2">
      <c r="K383" s="8"/>
      <c r="L383" s="8"/>
      <c r="M383" s="8"/>
      <c r="P383" s="11"/>
      <c r="Q383" s="11"/>
    </row>
    <row r="384" spans="11:17" x14ac:dyDescent="0.2">
      <c r="K384" s="8"/>
      <c r="L384" s="8"/>
      <c r="M384" s="8"/>
      <c r="P384" s="11"/>
      <c r="Q384" s="11"/>
    </row>
    <row r="385" spans="11:17" x14ac:dyDescent="0.2">
      <c r="K385" s="8"/>
      <c r="L385" s="8"/>
      <c r="M385" s="8"/>
      <c r="P385" s="11"/>
      <c r="Q385" s="11"/>
    </row>
    <row r="386" spans="11:17" x14ac:dyDescent="0.2">
      <c r="K386" s="8"/>
      <c r="L386" s="8"/>
      <c r="M386" s="8"/>
      <c r="P386" s="11"/>
      <c r="Q386" s="11"/>
    </row>
    <row r="387" spans="11:17" x14ac:dyDescent="0.2">
      <c r="K387" s="8"/>
      <c r="L387" s="8"/>
      <c r="M387" s="8"/>
      <c r="P387" s="11"/>
      <c r="Q387" s="11"/>
    </row>
    <row r="388" spans="11:17" x14ac:dyDescent="0.2">
      <c r="K388" s="8"/>
      <c r="L388" s="8"/>
      <c r="M388" s="8"/>
      <c r="P388" s="11"/>
      <c r="Q388" s="11"/>
    </row>
    <row r="389" spans="11:17" x14ac:dyDescent="0.2">
      <c r="K389" s="8"/>
      <c r="L389" s="8"/>
      <c r="M389" s="8"/>
      <c r="P389" s="11"/>
      <c r="Q389" s="11"/>
    </row>
    <row r="390" spans="11:17" x14ac:dyDescent="0.2">
      <c r="K390" s="8"/>
      <c r="L390" s="8"/>
      <c r="M390" s="8"/>
      <c r="P390" s="11"/>
      <c r="Q390" s="11"/>
    </row>
    <row r="391" spans="11:17" x14ac:dyDescent="0.2">
      <c r="K391" s="8"/>
      <c r="L391" s="8"/>
      <c r="M391" s="8"/>
      <c r="P391" s="11"/>
      <c r="Q391" s="11"/>
    </row>
    <row r="392" spans="11:17" x14ac:dyDescent="0.2">
      <c r="K392" s="8"/>
      <c r="L392" s="8"/>
      <c r="M392" s="8"/>
      <c r="P392" s="11"/>
      <c r="Q392" s="11"/>
    </row>
    <row r="393" spans="11:17" x14ac:dyDescent="0.2">
      <c r="K393" s="8"/>
      <c r="L393" s="8"/>
      <c r="M393" s="8"/>
      <c r="P393" s="11"/>
      <c r="Q393" s="11"/>
    </row>
    <row r="394" spans="11:17" x14ac:dyDescent="0.2">
      <c r="K394" s="8"/>
      <c r="L394" s="8"/>
      <c r="M394" s="8"/>
      <c r="P394" s="11"/>
      <c r="Q394" s="11"/>
    </row>
    <row r="395" spans="11:17" x14ac:dyDescent="0.2">
      <c r="K395" s="8"/>
      <c r="L395" s="8"/>
      <c r="M395" s="8"/>
      <c r="P395" s="11"/>
      <c r="Q395" s="11"/>
    </row>
    <row r="396" spans="11:17" x14ac:dyDescent="0.2">
      <c r="K396" s="8"/>
      <c r="L396" s="8"/>
      <c r="M396" s="8"/>
      <c r="P396" s="11"/>
      <c r="Q396" s="11"/>
    </row>
    <row r="397" spans="11:17" x14ac:dyDescent="0.2">
      <c r="K397" s="8"/>
      <c r="L397" s="8"/>
      <c r="M397" s="8"/>
      <c r="P397" s="11"/>
      <c r="Q397" s="11"/>
    </row>
    <row r="398" spans="11:17" x14ac:dyDescent="0.2">
      <c r="K398" s="8"/>
      <c r="L398" s="8"/>
      <c r="M398" s="8"/>
      <c r="P398" s="11"/>
      <c r="Q398" s="11"/>
    </row>
    <row r="399" spans="11:17" x14ac:dyDescent="0.2">
      <c r="K399" s="8"/>
      <c r="L399" s="8"/>
      <c r="M399" s="8"/>
      <c r="P399" s="11"/>
      <c r="Q399" s="11"/>
    </row>
    <row r="400" spans="11:17" x14ac:dyDescent="0.2">
      <c r="K400" s="8"/>
      <c r="L400" s="8"/>
      <c r="M400" s="8"/>
      <c r="P400" s="11"/>
      <c r="Q400" s="11"/>
    </row>
    <row r="401" spans="11:17" x14ac:dyDescent="0.2">
      <c r="K401" s="8"/>
      <c r="L401" s="8"/>
      <c r="M401" s="8"/>
      <c r="P401" s="11"/>
      <c r="Q401" s="11"/>
    </row>
    <row r="402" spans="11:17" x14ac:dyDescent="0.2">
      <c r="K402" s="8"/>
      <c r="L402" s="8"/>
      <c r="M402" s="8"/>
      <c r="P402" s="11"/>
      <c r="Q402" s="11"/>
    </row>
    <row r="403" spans="11:17" x14ac:dyDescent="0.2">
      <c r="K403" s="8"/>
      <c r="L403" s="8"/>
      <c r="M403" s="8"/>
      <c r="P403" s="11"/>
      <c r="Q403" s="11"/>
    </row>
    <row r="404" spans="11:17" x14ac:dyDescent="0.2">
      <c r="K404" s="8"/>
      <c r="L404" s="8"/>
      <c r="M404" s="8"/>
      <c r="P404" s="11"/>
      <c r="Q404" s="11"/>
    </row>
    <row r="405" spans="11:17" x14ac:dyDescent="0.2">
      <c r="K405" s="8"/>
      <c r="L405" s="8"/>
      <c r="M405" s="8"/>
      <c r="P405" s="11"/>
      <c r="Q405" s="11"/>
    </row>
    <row r="406" spans="11:17" x14ac:dyDescent="0.2">
      <c r="K406" s="8"/>
      <c r="L406" s="8"/>
      <c r="M406" s="8"/>
      <c r="P406" s="11"/>
      <c r="Q406" s="11"/>
    </row>
    <row r="407" spans="11:17" x14ac:dyDescent="0.2">
      <c r="K407" s="8"/>
      <c r="L407" s="8"/>
      <c r="M407" s="8"/>
      <c r="P407" s="11"/>
      <c r="Q407" s="11"/>
    </row>
    <row r="408" spans="11:17" x14ac:dyDescent="0.2">
      <c r="K408" s="8"/>
      <c r="L408" s="8"/>
      <c r="M408" s="8"/>
      <c r="P408" s="11"/>
      <c r="Q408" s="11"/>
    </row>
    <row r="409" spans="11:17" x14ac:dyDescent="0.2">
      <c r="K409" s="8"/>
      <c r="L409" s="8"/>
      <c r="M409" s="8"/>
      <c r="P409" s="11"/>
      <c r="Q409" s="11"/>
    </row>
    <row r="410" spans="11:17" x14ac:dyDescent="0.2">
      <c r="K410" s="8"/>
      <c r="L410" s="8"/>
      <c r="M410" s="8"/>
      <c r="P410" s="11"/>
      <c r="Q410" s="11"/>
    </row>
    <row r="411" spans="11:17" x14ac:dyDescent="0.2">
      <c r="K411" s="8"/>
      <c r="L411" s="8"/>
      <c r="M411" s="8"/>
      <c r="P411" s="11"/>
      <c r="Q411" s="11"/>
    </row>
    <row r="412" spans="11:17" x14ac:dyDescent="0.2">
      <c r="K412" s="8"/>
      <c r="L412" s="8"/>
      <c r="M412" s="8"/>
      <c r="P412" s="11"/>
      <c r="Q412" s="11"/>
    </row>
    <row r="413" spans="11:17" x14ac:dyDescent="0.2">
      <c r="K413" s="8"/>
      <c r="L413" s="8"/>
      <c r="M413" s="8"/>
      <c r="P413" s="11"/>
      <c r="Q413" s="11"/>
    </row>
    <row r="414" spans="11:17" x14ac:dyDescent="0.2">
      <c r="K414" s="8"/>
      <c r="L414" s="8"/>
      <c r="M414" s="8"/>
      <c r="P414" s="11"/>
      <c r="Q414" s="11"/>
    </row>
    <row r="415" spans="11:17" x14ac:dyDescent="0.2">
      <c r="K415" s="8"/>
      <c r="L415" s="8"/>
      <c r="M415" s="8"/>
      <c r="P415" s="11"/>
      <c r="Q415" s="11"/>
    </row>
    <row r="416" spans="11:17" x14ac:dyDescent="0.2">
      <c r="K416" s="8"/>
      <c r="L416" s="8"/>
      <c r="M416" s="8"/>
      <c r="P416" s="11"/>
      <c r="Q416" s="11"/>
    </row>
    <row r="417" spans="11:17" x14ac:dyDescent="0.2">
      <c r="K417" s="8"/>
      <c r="L417" s="8"/>
      <c r="M417" s="8"/>
      <c r="P417" s="11"/>
      <c r="Q417" s="11"/>
    </row>
    <row r="418" spans="11:17" x14ac:dyDescent="0.2">
      <c r="K418" s="8"/>
      <c r="L418" s="8"/>
      <c r="M418" s="8"/>
      <c r="P418" s="11"/>
      <c r="Q418" s="11"/>
    </row>
    <row r="419" spans="11:17" x14ac:dyDescent="0.2">
      <c r="K419" s="8"/>
      <c r="L419" s="8"/>
      <c r="M419" s="8"/>
      <c r="P419" s="11"/>
    </row>
    <row r="420" spans="11:17" x14ac:dyDescent="0.2">
      <c r="K420" s="8"/>
      <c r="L420" s="8"/>
      <c r="M420" s="8"/>
      <c r="P420" s="11"/>
    </row>
    <row r="421" spans="11:17" x14ac:dyDescent="0.2">
      <c r="K421" s="8"/>
      <c r="L421" s="8"/>
      <c r="M421" s="8"/>
      <c r="P421" s="11"/>
    </row>
    <row r="422" spans="11:17" x14ac:dyDescent="0.2">
      <c r="K422" s="8"/>
      <c r="L422" s="8"/>
      <c r="M422" s="8"/>
      <c r="P422" s="11"/>
    </row>
    <row r="423" spans="11:17" x14ac:dyDescent="0.2">
      <c r="K423" s="8"/>
      <c r="L423" s="8"/>
      <c r="M423" s="8"/>
      <c r="P423" s="11"/>
    </row>
    <row r="424" spans="11:17" x14ac:dyDescent="0.2">
      <c r="K424" s="8"/>
      <c r="L424" s="8"/>
      <c r="M424" s="8"/>
      <c r="P424" s="11"/>
    </row>
    <row r="425" spans="11:17" x14ac:dyDescent="0.2">
      <c r="K425" s="8"/>
      <c r="L425" s="8"/>
      <c r="M425" s="8"/>
      <c r="P425" s="11"/>
    </row>
    <row r="426" spans="11:17" x14ac:dyDescent="0.2">
      <c r="K426" s="8"/>
      <c r="L426" s="8"/>
      <c r="M426" s="8"/>
      <c r="P426" s="11"/>
    </row>
    <row r="427" spans="11:17" x14ac:dyDescent="0.2">
      <c r="K427" s="8"/>
      <c r="L427" s="8"/>
      <c r="M427" s="8"/>
      <c r="P427" s="11"/>
    </row>
    <row r="428" spans="11:17" x14ac:dyDescent="0.2">
      <c r="K428" s="8"/>
      <c r="L428" s="8"/>
      <c r="M428" s="8"/>
      <c r="P428" s="11"/>
    </row>
    <row r="429" spans="11:17" x14ac:dyDescent="0.2">
      <c r="K429" s="8"/>
      <c r="L429" s="8"/>
      <c r="M429" s="8"/>
      <c r="P429" s="11"/>
    </row>
    <row r="430" spans="11:17" x14ac:dyDescent="0.2">
      <c r="K430" s="8"/>
      <c r="L430" s="8"/>
      <c r="M430" s="8"/>
      <c r="P430" s="11"/>
    </row>
    <row r="431" spans="11:17" x14ac:dyDescent="0.2">
      <c r="K431" s="8"/>
      <c r="L431" s="8"/>
      <c r="M431" s="8"/>
      <c r="P431" s="11"/>
    </row>
    <row r="432" spans="11:17" x14ac:dyDescent="0.2">
      <c r="K432" s="8"/>
      <c r="L432" s="8"/>
      <c r="M432" s="8"/>
      <c r="P432" s="11"/>
    </row>
    <row r="433" spans="11:16" x14ac:dyDescent="0.2">
      <c r="K433" s="8"/>
      <c r="L433" s="8"/>
      <c r="M433" s="8"/>
      <c r="P433" s="11"/>
    </row>
    <row r="434" spans="11:16" x14ac:dyDescent="0.2">
      <c r="K434" s="8"/>
      <c r="L434" s="8"/>
      <c r="M434" s="8"/>
      <c r="P434" s="11"/>
    </row>
    <row r="435" spans="11:16" x14ac:dyDescent="0.2">
      <c r="K435" s="8"/>
      <c r="L435" s="8"/>
      <c r="M435" s="8"/>
      <c r="P435" s="11"/>
    </row>
    <row r="436" spans="11:16" x14ac:dyDescent="0.2">
      <c r="K436" s="8"/>
      <c r="L436" s="8"/>
      <c r="M436" s="8"/>
      <c r="P436" s="11"/>
    </row>
    <row r="437" spans="11:16" x14ac:dyDescent="0.2">
      <c r="K437" s="8"/>
      <c r="L437" s="8"/>
      <c r="M437" s="8"/>
      <c r="P437" s="11"/>
    </row>
    <row r="438" spans="11:16" x14ac:dyDescent="0.2">
      <c r="K438" s="8"/>
      <c r="L438" s="8"/>
      <c r="M438" s="8"/>
      <c r="P438" s="11"/>
    </row>
    <row r="439" spans="11:16" x14ac:dyDescent="0.2">
      <c r="K439" s="8"/>
      <c r="L439" s="8"/>
      <c r="M439" s="8"/>
      <c r="P439" s="11"/>
    </row>
    <row r="440" spans="11:16" x14ac:dyDescent="0.2">
      <c r="K440" s="8"/>
      <c r="L440" s="8"/>
      <c r="M440" s="8"/>
      <c r="P440" s="11"/>
    </row>
    <row r="441" spans="11:16" x14ac:dyDescent="0.2">
      <c r="K441" s="8"/>
      <c r="L441" s="8"/>
      <c r="M441" s="8"/>
      <c r="P441" s="11"/>
    </row>
    <row r="442" spans="11:16" x14ac:dyDescent="0.2">
      <c r="K442" s="8"/>
      <c r="L442" s="8"/>
      <c r="M442" s="8"/>
      <c r="P442" s="11"/>
    </row>
    <row r="443" spans="11:16" x14ac:dyDescent="0.2">
      <c r="K443" s="8"/>
      <c r="L443" s="8"/>
      <c r="M443" s="8"/>
      <c r="P443" s="11"/>
    </row>
    <row r="444" spans="11:16" x14ac:dyDescent="0.2">
      <c r="K444" s="8"/>
      <c r="L444" s="8"/>
      <c r="M444" s="8"/>
      <c r="P444" s="11"/>
    </row>
    <row r="445" spans="11:16" x14ac:dyDescent="0.2">
      <c r="K445" s="8"/>
      <c r="L445" s="8"/>
      <c r="M445" s="8"/>
      <c r="P445" s="11"/>
    </row>
    <row r="446" spans="11:16" x14ac:dyDescent="0.2">
      <c r="K446" s="8"/>
      <c r="L446" s="8"/>
      <c r="M446" s="8"/>
      <c r="P446" s="11"/>
    </row>
    <row r="447" spans="11:16" x14ac:dyDescent="0.2">
      <c r="K447" s="8"/>
      <c r="L447" s="8"/>
      <c r="M447" s="8"/>
      <c r="P447" s="11"/>
    </row>
    <row r="448" spans="11:16" x14ac:dyDescent="0.2">
      <c r="K448" s="8"/>
      <c r="L448" s="8"/>
      <c r="M448" s="8"/>
      <c r="P448" s="11"/>
    </row>
    <row r="449" spans="11:17" x14ac:dyDescent="0.2">
      <c r="K449" s="8"/>
      <c r="L449" s="8"/>
      <c r="M449" s="8"/>
      <c r="P449" s="11"/>
    </row>
    <row r="450" spans="11:17" x14ac:dyDescent="0.2">
      <c r="K450" s="8"/>
      <c r="L450" s="8"/>
      <c r="M450" s="8"/>
      <c r="P450" s="11"/>
    </row>
    <row r="451" spans="11:17" x14ac:dyDescent="0.2">
      <c r="K451" s="8"/>
      <c r="L451" s="8"/>
      <c r="M451" s="8"/>
      <c r="P451" s="11"/>
    </row>
    <row r="452" spans="11:17" x14ac:dyDescent="0.2">
      <c r="K452" s="8"/>
      <c r="L452" s="8"/>
      <c r="M452" s="8"/>
      <c r="P452" s="11"/>
    </row>
    <row r="453" spans="11:17" x14ac:dyDescent="0.2">
      <c r="K453" s="8"/>
      <c r="L453" s="8"/>
      <c r="M453" s="8"/>
      <c r="P453" s="11"/>
    </row>
    <row r="454" spans="11:17" x14ac:dyDescent="0.2">
      <c r="K454" s="8"/>
      <c r="L454" s="8"/>
      <c r="M454" s="8"/>
      <c r="P454" s="11"/>
    </row>
    <row r="455" spans="11:17" x14ac:dyDescent="0.2">
      <c r="K455" s="8"/>
      <c r="L455" s="8"/>
      <c r="M455" s="8"/>
      <c r="P455" s="11"/>
    </row>
    <row r="456" spans="11:17" x14ac:dyDescent="0.2">
      <c r="K456" s="8"/>
      <c r="L456" s="8"/>
      <c r="M456" s="8"/>
      <c r="P456" s="11"/>
    </row>
    <row r="457" spans="11:17" x14ac:dyDescent="0.2">
      <c r="K457" s="8"/>
      <c r="L457" s="8"/>
      <c r="M457" s="8"/>
      <c r="P457" s="11"/>
    </row>
    <row r="458" spans="11:17" x14ac:dyDescent="0.2">
      <c r="K458" s="8"/>
      <c r="L458" s="8"/>
      <c r="M458" s="8"/>
      <c r="P458" s="11"/>
    </row>
    <row r="459" spans="11:17" x14ac:dyDescent="0.2">
      <c r="K459" s="8"/>
      <c r="L459" s="8"/>
      <c r="M459" s="8"/>
      <c r="P459" s="11"/>
    </row>
    <row r="460" spans="11:17" x14ac:dyDescent="0.2">
      <c r="K460" s="8"/>
      <c r="L460" s="8"/>
      <c r="M460" s="8"/>
      <c r="P460" s="11"/>
      <c r="Q460" s="11"/>
    </row>
    <row r="461" spans="11:17" x14ac:dyDescent="0.2">
      <c r="K461" s="8"/>
      <c r="L461" s="8"/>
      <c r="M461" s="8"/>
      <c r="P461" s="11"/>
      <c r="Q461" s="11"/>
    </row>
    <row r="462" spans="11:17" x14ac:dyDescent="0.2">
      <c r="K462" s="8"/>
      <c r="L462" s="8"/>
      <c r="M462" s="8"/>
      <c r="P462" s="11"/>
      <c r="Q462" s="11"/>
    </row>
    <row r="463" spans="11:17" x14ac:dyDescent="0.2">
      <c r="K463" s="8"/>
      <c r="L463" s="8"/>
      <c r="M463" s="8"/>
      <c r="P463" s="11"/>
      <c r="Q463" s="11"/>
    </row>
    <row r="464" spans="11:17" x14ac:dyDescent="0.2">
      <c r="K464" s="8"/>
      <c r="L464" s="8"/>
      <c r="M464" s="8"/>
      <c r="P464" s="11"/>
      <c r="Q464" s="11"/>
    </row>
    <row r="465" spans="11:17" x14ac:dyDescent="0.2">
      <c r="K465" s="8"/>
      <c r="L465" s="8"/>
      <c r="M465" s="8"/>
      <c r="P465" s="11"/>
      <c r="Q465" s="11"/>
    </row>
    <row r="466" spans="11:17" x14ac:dyDescent="0.2">
      <c r="K466" s="8"/>
      <c r="L466" s="8"/>
      <c r="M466" s="8"/>
      <c r="P466" s="11"/>
      <c r="Q466" s="11"/>
    </row>
    <row r="467" spans="11:17" x14ac:dyDescent="0.2">
      <c r="K467" s="8"/>
      <c r="L467" s="8"/>
      <c r="M467" s="8"/>
      <c r="P467" s="11"/>
      <c r="Q467" s="11"/>
    </row>
    <row r="468" spans="11:17" x14ac:dyDescent="0.2">
      <c r="K468" s="8"/>
      <c r="L468" s="8"/>
      <c r="M468" s="8"/>
      <c r="P468" s="11"/>
      <c r="Q468" s="11"/>
    </row>
    <row r="469" spans="11:17" x14ac:dyDescent="0.2">
      <c r="K469" s="8"/>
      <c r="L469" s="8"/>
      <c r="M469" s="8"/>
      <c r="P469" s="11"/>
      <c r="Q469" s="11"/>
    </row>
    <row r="470" spans="11:17" x14ac:dyDescent="0.2">
      <c r="K470" s="8"/>
      <c r="L470" s="8"/>
      <c r="M470" s="8"/>
      <c r="P470" s="11"/>
      <c r="Q470" s="11"/>
    </row>
    <row r="471" spans="11:17" x14ac:dyDescent="0.2">
      <c r="K471" s="8"/>
      <c r="L471" s="8"/>
      <c r="M471" s="8"/>
      <c r="P471" s="11"/>
      <c r="Q471" s="11"/>
    </row>
    <row r="472" spans="11:17" x14ac:dyDescent="0.2">
      <c r="K472" s="8"/>
      <c r="L472" s="8"/>
      <c r="M472" s="8"/>
      <c r="P472" s="11"/>
      <c r="Q472" s="11"/>
    </row>
    <row r="473" spans="11:17" x14ac:dyDescent="0.2">
      <c r="K473" s="8"/>
      <c r="L473" s="8"/>
      <c r="M473" s="8"/>
      <c r="P473" s="11"/>
      <c r="Q473" s="11"/>
    </row>
    <row r="474" spans="11:17" x14ac:dyDescent="0.2">
      <c r="K474" s="8"/>
      <c r="L474" s="8"/>
      <c r="M474" s="8"/>
      <c r="P474" s="11"/>
      <c r="Q474" s="11"/>
    </row>
    <row r="475" spans="11:17" x14ac:dyDescent="0.2">
      <c r="K475" s="8"/>
      <c r="L475" s="8"/>
      <c r="M475" s="8"/>
      <c r="P475" s="11"/>
      <c r="Q475" s="11"/>
    </row>
    <row r="476" spans="11:17" x14ac:dyDescent="0.2">
      <c r="K476" s="8"/>
      <c r="L476" s="8"/>
      <c r="M476" s="8"/>
      <c r="P476" s="11"/>
      <c r="Q476" s="11"/>
    </row>
    <row r="477" spans="11:17" x14ac:dyDescent="0.2">
      <c r="K477" s="8"/>
      <c r="L477" s="8"/>
      <c r="M477" s="8"/>
      <c r="P477" s="11"/>
      <c r="Q477" s="11"/>
    </row>
    <row r="478" spans="11:17" x14ac:dyDescent="0.2">
      <c r="K478" s="8"/>
      <c r="L478" s="8"/>
      <c r="M478" s="8"/>
      <c r="P478" s="11"/>
      <c r="Q478" s="11"/>
    </row>
    <row r="479" spans="11:17" x14ac:dyDescent="0.2">
      <c r="K479" s="8"/>
      <c r="L479" s="8"/>
      <c r="M479" s="8"/>
      <c r="P479" s="11"/>
      <c r="Q479" s="11"/>
    </row>
    <row r="480" spans="11:17" x14ac:dyDescent="0.2">
      <c r="K480" s="8"/>
      <c r="L480" s="8"/>
      <c r="M480" s="8"/>
      <c r="P480" s="11"/>
      <c r="Q480" s="11"/>
    </row>
    <row r="481" spans="16:17" x14ac:dyDescent="0.2">
      <c r="P481" s="11"/>
      <c r="Q481" s="11"/>
    </row>
    <row r="1797" spans="7:9" ht="32" x14ac:dyDescent="0.2">
      <c r="I1797" s="1" t="s">
        <v>270</v>
      </c>
    </row>
    <row r="1798" spans="7:9" ht="32" x14ac:dyDescent="0.2">
      <c r="G1798" s="1" t="s">
        <v>268</v>
      </c>
      <c r="H1798" s="1" t="s">
        <v>269</v>
      </c>
      <c r="I1798" s="15">
        <v>0</v>
      </c>
    </row>
    <row r="1799" spans="7:9" x14ac:dyDescent="0.2">
      <c r="G1799" s="14">
        <v>0</v>
      </c>
      <c r="H1799" s="21">
        <v>0</v>
      </c>
      <c r="I1799" s="15">
        <v>0</v>
      </c>
    </row>
    <row r="1800" spans="7:9" x14ac:dyDescent="0.2">
      <c r="G1800" s="14">
        <v>0</v>
      </c>
      <c r="H1800" s="21">
        <v>0</v>
      </c>
      <c r="I1800" s="15">
        <v>0</v>
      </c>
    </row>
    <row r="1801" spans="7:9" x14ac:dyDescent="0.2">
      <c r="G1801" s="14">
        <v>0</v>
      </c>
      <c r="H1801" s="21">
        <v>0</v>
      </c>
      <c r="I1801" s="15">
        <v>0</v>
      </c>
    </row>
    <row r="1802" spans="7:9" x14ac:dyDescent="0.2">
      <c r="G1802" s="14">
        <v>0</v>
      </c>
      <c r="H1802" s="21">
        <v>0</v>
      </c>
      <c r="I1802" s="15">
        <v>0</v>
      </c>
    </row>
    <row r="1803" spans="7:9" x14ac:dyDescent="0.2">
      <c r="G1803" s="14">
        <v>0</v>
      </c>
      <c r="H1803" s="21">
        <v>0</v>
      </c>
      <c r="I1803" s="15">
        <v>0</v>
      </c>
    </row>
    <row r="1804" spans="7:9" x14ac:dyDescent="0.2">
      <c r="G1804" s="14">
        <v>7.7899999999999997E-2</v>
      </c>
      <c r="H1804" s="21">
        <v>0</v>
      </c>
      <c r="I1804" s="15">
        <v>0</v>
      </c>
    </row>
    <row r="1805" spans="7:9" x14ac:dyDescent="0.2">
      <c r="G1805" s="14">
        <v>0</v>
      </c>
      <c r="H1805" s="21">
        <v>0</v>
      </c>
      <c r="I1805" s="15">
        <v>0</v>
      </c>
    </row>
    <row r="1806" spans="7:9" x14ac:dyDescent="0.2">
      <c r="G1806" s="14">
        <v>1.1274</v>
      </c>
      <c r="H1806" s="21">
        <v>0</v>
      </c>
      <c r="I1806" s="15">
        <v>2.3752</v>
      </c>
    </row>
    <row r="1807" spans="7:9" x14ac:dyDescent="0.2">
      <c r="G1807" s="14">
        <v>3.1901999999999999</v>
      </c>
      <c r="H1807" s="21">
        <v>0.60419999999999996</v>
      </c>
      <c r="I1807" s="15">
        <v>4.0867000000000004</v>
      </c>
    </row>
    <row r="1808" spans="7:9" x14ac:dyDescent="0.2">
      <c r="G1808" s="14">
        <v>3.9213</v>
      </c>
      <c r="H1808" s="21">
        <v>3.5700000000000003E-2</v>
      </c>
      <c r="I1808" s="15">
        <v>0</v>
      </c>
    </row>
    <row r="1809" spans="7:9" x14ac:dyDescent="0.2">
      <c r="G1809" s="14">
        <v>1.3325</v>
      </c>
      <c r="H1809" s="21">
        <v>0.4506</v>
      </c>
      <c r="I1809" s="15">
        <v>0</v>
      </c>
    </row>
    <row r="1810" spans="7:9" x14ac:dyDescent="0.2">
      <c r="G1810" s="14">
        <v>6.3696999999999999</v>
      </c>
      <c r="H1810" s="21">
        <v>1.5761000000000001</v>
      </c>
      <c r="I1810" s="15">
        <v>0</v>
      </c>
    </row>
    <row r="1811" spans="7:9" x14ac:dyDescent="0.2">
      <c r="G1811" s="14">
        <v>1.3955</v>
      </c>
      <c r="H1811" s="21">
        <v>0</v>
      </c>
      <c r="I1811" s="15">
        <v>0</v>
      </c>
    </row>
    <row r="1812" spans="7:9" x14ac:dyDescent="0.2">
      <c r="G1812" s="14">
        <v>0</v>
      </c>
      <c r="H1812" s="21">
        <v>0</v>
      </c>
      <c r="I1812" s="15">
        <v>0</v>
      </c>
    </row>
    <row r="1813" spans="7:9" x14ac:dyDescent="0.2">
      <c r="G1813" s="14">
        <v>0</v>
      </c>
      <c r="H1813" s="21">
        <v>0</v>
      </c>
      <c r="I1813" s="15">
        <v>0</v>
      </c>
    </row>
    <row r="1814" spans="7:9" x14ac:dyDescent="0.2">
      <c r="G1814" s="14">
        <v>0</v>
      </c>
      <c r="H1814" s="21">
        <v>0</v>
      </c>
      <c r="I1814" s="15">
        <v>0</v>
      </c>
    </row>
    <row r="1815" spans="7:9" x14ac:dyDescent="0.2">
      <c r="G1815" s="14">
        <v>6.4478999999999997</v>
      </c>
      <c r="H1815" s="21">
        <v>4.1616999999999997</v>
      </c>
      <c r="I1815" s="15">
        <v>0</v>
      </c>
    </row>
    <row r="1816" spans="7:9" x14ac:dyDescent="0.2">
      <c r="G1816" s="14">
        <v>1.5923</v>
      </c>
      <c r="H1816" s="21">
        <v>0.60940000000000005</v>
      </c>
      <c r="I1816" s="15">
        <v>0</v>
      </c>
    </row>
    <row r="1817" spans="7:9" x14ac:dyDescent="0.2">
      <c r="G1817" s="14">
        <v>2.0947</v>
      </c>
      <c r="H1817" s="21">
        <v>1.3888</v>
      </c>
      <c r="I1817" s="15">
        <v>0</v>
      </c>
    </row>
    <row r="1818" spans="7:9" x14ac:dyDescent="0.2">
      <c r="G1818" s="14">
        <v>0</v>
      </c>
      <c r="H1818" s="21">
        <v>0</v>
      </c>
      <c r="I1818" s="15">
        <v>0</v>
      </c>
    </row>
    <row r="1819" spans="7:9" x14ac:dyDescent="0.2">
      <c r="G1819" s="14">
        <v>0</v>
      </c>
      <c r="H1819" s="21">
        <v>0</v>
      </c>
      <c r="I1819" s="15">
        <v>0</v>
      </c>
    </row>
    <row r="1820" spans="7:9" x14ac:dyDescent="0.2">
      <c r="G1820" s="14">
        <v>0</v>
      </c>
      <c r="H1820" s="21">
        <v>0</v>
      </c>
      <c r="I1820" s="15">
        <v>0</v>
      </c>
    </row>
    <row r="1821" spans="7:9" x14ac:dyDescent="0.2">
      <c r="G1821" s="14">
        <v>0</v>
      </c>
      <c r="H1821" s="21">
        <v>0</v>
      </c>
      <c r="I1821" s="15">
        <v>0</v>
      </c>
    </row>
    <row r="1822" spans="7:9" x14ac:dyDescent="0.2">
      <c r="G1822" s="14">
        <v>0</v>
      </c>
      <c r="H1822" s="21">
        <v>0</v>
      </c>
      <c r="I1822" s="15">
        <v>0</v>
      </c>
    </row>
    <row r="1823" spans="7:9" x14ac:dyDescent="0.2">
      <c r="G1823" s="14">
        <v>0</v>
      </c>
      <c r="H1823" s="21">
        <v>0</v>
      </c>
      <c r="I1823" s="15">
        <v>0</v>
      </c>
    </row>
    <row r="1824" spans="7:9" x14ac:dyDescent="0.2">
      <c r="G1824" s="14">
        <v>0</v>
      </c>
      <c r="H1824" s="21">
        <v>0</v>
      </c>
      <c r="I1824" s="15">
        <v>0</v>
      </c>
    </row>
    <row r="1825" spans="7:9" x14ac:dyDescent="0.2">
      <c r="G1825" s="14">
        <v>0.24299999999999999</v>
      </c>
      <c r="H1825" s="21">
        <v>7.4499999999999997E-2</v>
      </c>
      <c r="I1825" s="15">
        <v>0</v>
      </c>
    </row>
    <row r="1826" spans="7:9" x14ac:dyDescent="0.2">
      <c r="G1826" s="14">
        <v>40.401299999999999</v>
      </c>
      <c r="H1826" s="21">
        <v>22.211400000000001</v>
      </c>
      <c r="I1826" s="15">
        <v>0</v>
      </c>
    </row>
    <row r="1827" spans="7:9" x14ac:dyDescent="0.2">
      <c r="G1827" s="14">
        <v>0.26440000000000002</v>
      </c>
      <c r="H1827" s="21">
        <v>3.2899999999999999E-2</v>
      </c>
      <c r="I1827" s="15">
        <v>0</v>
      </c>
    </row>
    <row r="1828" spans="7:9" x14ac:dyDescent="0.2">
      <c r="G1828" s="14">
        <v>0</v>
      </c>
      <c r="H1828" s="21">
        <v>0</v>
      </c>
      <c r="I1828" s="15">
        <v>0</v>
      </c>
    </row>
    <row r="1829" spans="7:9" x14ac:dyDescent="0.2">
      <c r="G1829" s="14">
        <v>0.4536</v>
      </c>
      <c r="H1829" s="21">
        <v>0.40799999999999997</v>
      </c>
      <c r="I1829" s="15">
        <v>0</v>
      </c>
    </row>
    <row r="1830" spans="7:9" x14ac:dyDescent="0.2">
      <c r="G1830" s="14">
        <v>0.8145</v>
      </c>
      <c r="H1830" s="21">
        <v>0.97130000000000005</v>
      </c>
      <c r="I1830" s="15">
        <v>0</v>
      </c>
    </row>
    <row r="1831" spans="7:9" x14ac:dyDescent="0.2">
      <c r="G1831" s="14">
        <v>5.8242000000000003</v>
      </c>
      <c r="H1831" s="21">
        <v>6.8643000000000001</v>
      </c>
      <c r="I1831" s="15">
        <v>0</v>
      </c>
    </row>
    <row r="1832" spans="7:9" x14ac:dyDescent="0.2">
      <c r="G1832" s="14">
        <v>2.7957999999999998</v>
      </c>
      <c r="H1832" s="21">
        <v>2.5154999999999998</v>
      </c>
      <c r="I1832" s="15">
        <v>0</v>
      </c>
    </row>
    <row r="1833" spans="7:9" x14ac:dyDescent="0.2">
      <c r="G1833" s="14">
        <v>10.158199999999999</v>
      </c>
      <c r="H1833" s="21">
        <v>9.5990000000000002</v>
      </c>
      <c r="I1833" s="15">
        <v>0</v>
      </c>
    </row>
    <row r="1834" spans="7:9" x14ac:dyDescent="0.2">
      <c r="G1834" s="14">
        <v>0</v>
      </c>
      <c r="H1834" s="21">
        <v>0</v>
      </c>
      <c r="I1834" s="15">
        <v>0</v>
      </c>
    </row>
    <row r="1835" spans="7:9" x14ac:dyDescent="0.2">
      <c r="G1835" s="14">
        <v>6.7000000000000002E-3</v>
      </c>
      <c r="H1835" s="21">
        <v>0</v>
      </c>
      <c r="I1835" s="15">
        <v>0</v>
      </c>
    </row>
    <row r="1836" spans="7:9" x14ac:dyDescent="0.2">
      <c r="G1836" s="14">
        <v>0.69399999999999995</v>
      </c>
      <c r="H1836" s="21">
        <v>0.55030000000000001</v>
      </c>
      <c r="I1836" s="15">
        <v>0</v>
      </c>
    </row>
    <row r="1837" spans="7:9" x14ac:dyDescent="0.2">
      <c r="G1837" s="14">
        <v>0</v>
      </c>
      <c r="H1837" s="21">
        <v>0</v>
      </c>
      <c r="I1837" s="15">
        <v>0</v>
      </c>
    </row>
    <row r="1838" spans="7:9" x14ac:dyDescent="0.2">
      <c r="G1838" s="14">
        <v>0.71150000000000002</v>
      </c>
      <c r="H1838" s="21">
        <v>0.55840000000000001</v>
      </c>
      <c r="I1838" s="15">
        <v>0</v>
      </c>
    </row>
    <row r="1839" spans="7:9" x14ac:dyDescent="0.2">
      <c r="G1839" s="14">
        <v>2.5198999999999998</v>
      </c>
      <c r="H1839" s="21">
        <v>1.4590000000000001</v>
      </c>
      <c r="I1839" s="15">
        <v>0</v>
      </c>
    </row>
    <row r="1840" spans="7:9" x14ac:dyDescent="0.2">
      <c r="G1840" s="14">
        <v>11.1906</v>
      </c>
      <c r="H1840" s="21">
        <v>8.0152999999999999</v>
      </c>
      <c r="I1840" s="15">
        <v>0</v>
      </c>
    </row>
    <row r="1841" spans="7:9" x14ac:dyDescent="0.2">
      <c r="G1841" s="14">
        <v>0</v>
      </c>
      <c r="H1841" s="21">
        <v>0</v>
      </c>
      <c r="I1841" s="15">
        <v>0</v>
      </c>
    </row>
    <row r="1842" spans="7:9" x14ac:dyDescent="0.2">
      <c r="G1842" s="14">
        <v>1.1588000000000001</v>
      </c>
      <c r="H1842" s="21">
        <v>1.1882999999999999</v>
      </c>
      <c r="I1842" s="15">
        <v>0</v>
      </c>
    </row>
    <row r="1843" spans="7:9" x14ac:dyDescent="0.2">
      <c r="G1843" s="14">
        <v>1.1078999999999999</v>
      </c>
      <c r="H1843" s="21">
        <v>0.47539999999999999</v>
      </c>
      <c r="I1843" s="15">
        <v>0</v>
      </c>
    </row>
    <row r="1844" spans="7:9" x14ac:dyDescent="0.2">
      <c r="G1844" s="14">
        <v>0</v>
      </c>
      <c r="H1844" s="21">
        <v>0</v>
      </c>
      <c r="I1844" s="15">
        <v>0</v>
      </c>
    </row>
    <row r="1845" spans="7:9" x14ac:dyDescent="0.2">
      <c r="G1845" s="14">
        <v>0</v>
      </c>
      <c r="H1845" s="21">
        <v>0</v>
      </c>
      <c r="I1845" s="15">
        <v>0</v>
      </c>
    </row>
    <row r="1846" spans="7:9" x14ac:dyDescent="0.2">
      <c r="G1846" s="14">
        <v>3.1211000000000002</v>
      </c>
      <c r="H1846" s="21">
        <v>2.8805999999999998</v>
      </c>
      <c r="I1846" s="15">
        <v>0</v>
      </c>
    </row>
    <row r="1847" spans="7:9" x14ac:dyDescent="0.2">
      <c r="G1847" s="14">
        <v>4.8499999999999996</v>
      </c>
      <c r="H1847" s="21">
        <v>4.5567000000000002</v>
      </c>
      <c r="I1847" s="15">
        <v>0</v>
      </c>
    </row>
    <row r="1848" spans="7:9" x14ac:dyDescent="0.2">
      <c r="G1848" s="14">
        <v>5.8742999999999999</v>
      </c>
      <c r="H1848" s="21">
        <v>3.9367999999999999</v>
      </c>
      <c r="I1848" s="15">
        <v>0</v>
      </c>
    </row>
    <row r="1849" spans="7:9" x14ac:dyDescent="0.2">
      <c r="G1849" s="14">
        <v>1.5613999999999999</v>
      </c>
      <c r="H1849" s="21">
        <v>1.3934</v>
      </c>
      <c r="I1849" s="15">
        <v>0</v>
      </c>
    </row>
    <row r="1850" spans="7:9" x14ac:dyDescent="0.2">
      <c r="G1850" s="14">
        <v>3.8621999999999996</v>
      </c>
      <c r="H1850" s="21">
        <v>3.7452999999999999</v>
      </c>
      <c r="I1850" s="15">
        <v>0</v>
      </c>
    </row>
    <row r="1851" spans="7:9" x14ac:dyDescent="0.2">
      <c r="G1851" s="14">
        <v>0.72489999999999999</v>
      </c>
      <c r="H1851" s="21">
        <v>0.49559999999999998</v>
      </c>
      <c r="I1851" s="15">
        <v>0</v>
      </c>
    </row>
    <row r="1852" spans="7:9" x14ac:dyDescent="0.2">
      <c r="G1852" s="14">
        <v>1.9739</v>
      </c>
      <c r="H1852" s="21">
        <v>1.8314999999999999</v>
      </c>
      <c r="I1852" s="15">
        <v>0</v>
      </c>
    </row>
    <row r="1853" spans="7:9" x14ac:dyDescent="0.2">
      <c r="G1853" s="14">
        <v>2.1550000000000002</v>
      </c>
      <c r="H1853" s="21">
        <v>2.0939000000000001</v>
      </c>
      <c r="I1853" s="15">
        <v>0</v>
      </c>
    </row>
    <row r="1854" spans="7:9" x14ac:dyDescent="0.2">
      <c r="G1854" s="14">
        <v>0.86630000000000007</v>
      </c>
      <c r="H1854" s="21">
        <v>0.497</v>
      </c>
      <c r="I1854" s="15">
        <v>0</v>
      </c>
    </row>
    <row r="1855" spans="7:9" x14ac:dyDescent="0.2">
      <c r="G1855" s="14">
        <v>5.1577000000000002</v>
      </c>
      <c r="H1855" s="21">
        <v>4.9130000000000003</v>
      </c>
      <c r="I1855" s="15">
        <v>0</v>
      </c>
    </row>
    <row r="1856" spans="7:9" x14ac:dyDescent="0.2">
      <c r="G1856" s="14">
        <v>3.7558000000000002</v>
      </c>
      <c r="H1856" s="21">
        <v>3.6930999999999998</v>
      </c>
      <c r="I1856" s="15">
        <v>0</v>
      </c>
    </row>
    <row r="1857" spans="7:9" x14ac:dyDescent="0.2">
      <c r="G1857" s="14">
        <v>5.4295</v>
      </c>
      <c r="H1857" s="21">
        <v>4.9831000000000003</v>
      </c>
      <c r="I1857" s="15">
        <v>0</v>
      </c>
    </row>
    <row r="1858" spans="7:9" x14ac:dyDescent="0.2">
      <c r="G1858" s="14">
        <v>9.1620000000000008</v>
      </c>
      <c r="H1858" s="21">
        <v>7.6193</v>
      </c>
      <c r="I1858" s="15">
        <v>0</v>
      </c>
    </row>
    <row r="1859" spans="7:9" x14ac:dyDescent="0.2">
      <c r="G1859" s="14">
        <v>2.5167999999999999</v>
      </c>
      <c r="H1859" s="21">
        <v>1.9650000000000001</v>
      </c>
      <c r="I1859" s="15">
        <v>0</v>
      </c>
    </row>
    <row r="1860" spans="7:9" x14ac:dyDescent="0.2">
      <c r="G1860" s="14">
        <v>6.4833999999999996</v>
      </c>
      <c r="H1860" s="21">
        <v>3.9369999999999998</v>
      </c>
      <c r="I1860" s="15">
        <v>0</v>
      </c>
    </row>
    <row r="1861" spans="7:9" x14ac:dyDescent="0.2">
      <c r="G1861" s="14">
        <v>3.9145999999999996</v>
      </c>
      <c r="H1861" s="21">
        <v>3.0259999999999998</v>
      </c>
      <c r="I1861" s="15">
        <v>0</v>
      </c>
    </row>
    <row r="1862" spans="7:9" x14ac:dyDescent="0.2">
      <c r="G1862" s="14">
        <v>9.7000000000000003E-3</v>
      </c>
      <c r="H1862" s="21">
        <v>0</v>
      </c>
      <c r="I1862" s="15">
        <v>0</v>
      </c>
    </row>
    <row r="1863" spans="7:9" x14ac:dyDescent="0.2">
      <c r="G1863" s="14">
        <v>3.5387999999999997</v>
      </c>
      <c r="H1863" s="21">
        <v>3.6657000000000002</v>
      </c>
      <c r="I1863" s="15">
        <v>0</v>
      </c>
    </row>
    <row r="1864" spans="7:9" x14ac:dyDescent="0.2">
      <c r="G1864" s="14">
        <v>6.8599999999999994E-2</v>
      </c>
      <c r="H1864" s="21">
        <v>4.1599999999999998E-2</v>
      </c>
      <c r="I1864" s="15">
        <v>0</v>
      </c>
    </row>
    <row r="1865" spans="7:9" x14ac:dyDescent="0.2">
      <c r="G1865" s="14">
        <v>1.44E-2</v>
      </c>
      <c r="H1865" s="21">
        <v>0</v>
      </c>
      <c r="I1865" s="15">
        <v>0</v>
      </c>
    </row>
    <row r="1866" spans="7:9" x14ac:dyDescent="0.2">
      <c r="G1866" s="14">
        <v>3.5799999999999998E-2</v>
      </c>
      <c r="H1866" s="21">
        <v>9.9400000000000002E-2</v>
      </c>
      <c r="I1866" s="15">
        <v>0</v>
      </c>
    </row>
    <row r="1867" spans="7:9" x14ac:dyDescent="0.2">
      <c r="G1867" s="14">
        <v>1.1000000000000001E-3</v>
      </c>
      <c r="H1867" s="21">
        <v>0</v>
      </c>
      <c r="I1867" s="15">
        <v>0</v>
      </c>
    </row>
    <row r="1868" spans="7:9" x14ac:dyDescent="0.2">
      <c r="G1868" s="14">
        <v>1E-3</v>
      </c>
      <c r="H1868" s="21">
        <v>0</v>
      </c>
      <c r="I1868" s="15">
        <v>0</v>
      </c>
    </row>
    <row r="1869" spans="7:9" x14ac:dyDescent="0.2">
      <c r="G1869" s="14">
        <v>0.84389999999999998</v>
      </c>
      <c r="H1869" s="21">
        <v>0</v>
      </c>
      <c r="I1869" s="15">
        <v>0</v>
      </c>
    </row>
    <row r="1870" spans="7:9" x14ac:dyDescent="0.2">
      <c r="G1870" s="14">
        <v>0.16880000000000001</v>
      </c>
      <c r="H1870" s="21">
        <v>0.32229999999999998</v>
      </c>
      <c r="I1870" s="15">
        <v>0</v>
      </c>
    </row>
    <row r="1871" spans="7:9" x14ac:dyDescent="0.2">
      <c r="G1871" s="14">
        <v>0.14230000000000001</v>
      </c>
      <c r="H1871" s="21">
        <v>0</v>
      </c>
      <c r="I1871" s="15">
        <v>0</v>
      </c>
    </row>
    <row r="1872" spans="7:9" x14ac:dyDescent="0.2">
      <c r="G1872" s="14">
        <v>4.0899999999999999E-2</v>
      </c>
      <c r="H1872" s="21">
        <v>0</v>
      </c>
      <c r="I1872" s="15">
        <v>0</v>
      </c>
    </row>
    <row r="1873" spans="7:9" x14ac:dyDescent="0.2">
      <c r="G1873" s="14">
        <v>2.0999999999999999E-3</v>
      </c>
      <c r="H1873" s="21">
        <v>0</v>
      </c>
      <c r="I1873" s="15">
        <v>0</v>
      </c>
    </row>
    <row r="1874" spans="7:9" x14ac:dyDescent="0.2">
      <c r="G1874" s="14">
        <v>9.3799999999999994E-2</v>
      </c>
      <c r="H1874" s="21">
        <v>0.1075</v>
      </c>
      <c r="I1874" s="15">
        <v>0</v>
      </c>
    </row>
    <row r="1875" spans="7:9" x14ac:dyDescent="0.2">
      <c r="G1875" s="14">
        <v>7.9399999999999998E-2</v>
      </c>
      <c r="H1875" s="21">
        <v>5.7500000000000002E-2</v>
      </c>
      <c r="I1875" s="15">
        <v>0</v>
      </c>
    </row>
    <row r="1876" spans="7:9" x14ac:dyDescent="0.2">
      <c r="G1876" s="14">
        <v>0.124</v>
      </c>
      <c r="H1876" s="21">
        <v>0.15989999999999999</v>
      </c>
      <c r="I1876" s="15">
        <v>0</v>
      </c>
    </row>
    <row r="1877" spans="7:9" x14ac:dyDescent="0.2">
      <c r="G1877" s="14">
        <v>0</v>
      </c>
      <c r="H1877" s="21">
        <v>0</v>
      </c>
      <c r="I1877" s="15">
        <v>0</v>
      </c>
    </row>
    <row r="1878" spans="7:9" x14ac:dyDescent="0.2">
      <c r="G1878" s="14">
        <v>0</v>
      </c>
      <c r="H1878" s="21">
        <v>0</v>
      </c>
      <c r="I1878" s="15">
        <v>0</v>
      </c>
    </row>
    <row r="1879" spans="7:9" x14ac:dyDescent="0.2">
      <c r="G1879" s="14">
        <v>8.3019999999999996</v>
      </c>
      <c r="H1879" s="21">
        <v>8.6746999999999996</v>
      </c>
      <c r="I1879" s="15">
        <v>0</v>
      </c>
    </row>
    <row r="1880" spans="7:9" x14ac:dyDescent="0.2">
      <c r="G1880" s="14">
        <v>0.36499999999999999</v>
      </c>
      <c r="H1880" s="21">
        <v>0.73180000000000001</v>
      </c>
      <c r="I1880" s="15">
        <v>0</v>
      </c>
    </row>
    <row r="1881" spans="7:9" x14ac:dyDescent="0.2">
      <c r="G1881" s="14">
        <v>2.3199999999999998E-2</v>
      </c>
      <c r="H1881" s="21">
        <v>0</v>
      </c>
      <c r="I1881" s="15">
        <v>0</v>
      </c>
    </row>
    <row r="1882" spans="7:9" x14ac:dyDescent="0.2">
      <c r="G1882" s="14">
        <v>0.3337</v>
      </c>
      <c r="H1882" s="21">
        <v>0.35920000000000002</v>
      </c>
      <c r="I1882" s="15">
        <v>0</v>
      </c>
    </row>
    <row r="1883" spans="7:9" x14ac:dyDescent="0.2">
      <c r="G1883" s="14">
        <v>0.25440000000000002</v>
      </c>
      <c r="H1883" s="21">
        <v>0</v>
      </c>
      <c r="I1883" s="15">
        <v>0</v>
      </c>
    </row>
    <row r="1884" spans="7:9" x14ac:dyDescent="0.2">
      <c r="G1884" s="14">
        <v>3.8426999999999998</v>
      </c>
      <c r="H1884" s="21">
        <v>2.7751999999999999</v>
      </c>
      <c r="I1884" s="15">
        <v>0</v>
      </c>
    </row>
    <row r="1885" spans="7:9" x14ac:dyDescent="0.2">
      <c r="G1885" s="14">
        <v>0.52339999999999998</v>
      </c>
      <c r="H1885" s="21">
        <v>0.68079999999999996</v>
      </c>
      <c r="I1885" s="15">
        <v>0</v>
      </c>
    </row>
    <row r="1886" spans="7:9" x14ac:dyDescent="0.2">
      <c r="G1886" s="14">
        <v>1.9071</v>
      </c>
      <c r="H1886" s="21">
        <v>1.9917</v>
      </c>
      <c r="I1886" s="15">
        <v>0</v>
      </c>
    </row>
    <row r="1887" spans="7:9" x14ac:dyDescent="0.2">
      <c r="G1887" s="14">
        <v>3.8034999999999997</v>
      </c>
      <c r="H1887" s="21">
        <v>3.3637999999999999</v>
      </c>
      <c r="I1887" s="15">
        <v>0</v>
      </c>
    </row>
    <row r="1888" spans="7:9" x14ac:dyDescent="0.2">
      <c r="G1888" s="14">
        <v>1.2291000000000001</v>
      </c>
      <c r="H1888" s="21">
        <v>0.99609999999999999</v>
      </c>
      <c r="I1888" s="15">
        <v>0</v>
      </c>
    </row>
    <row r="1889" spans="7:9" x14ac:dyDescent="0.2">
      <c r="G1889" s="14">
        <v>0.16889999999999999</v>
      </c>
      <c r="H1889" s="21">
        <v>0</v>
      </c>
      <c r="I1889" s="15">
        <v>0</v>
      </c>
    </row>
    <row r="1890" spans="7:9" x14ac:dyDescent="0.2">
      <c r="G1890" s="14">
        <v>1.1999</v>
      </c>
      <c r="H1890" s="21">
        <v>1.0749</v>
      </c>
      <c r="I1890" s="15">
        <v>0</v>
      </c>
    </row>
    <row r="1891" spans="7:9" x14ac:dyDescent="0.2">
      <c r="G1891" s="14">
        <v>1.5133999999999999</v>
      </c>
      <c r="H1891" s="21">
        <v>0.81299999999999994</v>
      </c>
      <c r="I1891" s="15">
        <v>0</v>
      </c>
    </row>
    <row r="1892" spans="7:9" x14ac:dyDescent="0.2">
      <c r="G1892" s="14">
        <v>0</v>
      </c>
      <c r="H1892" s="21">
        <v>0</v>
      </c>
      <c r="I1892" s="15">
        <v>0</v>
      </c>
    </row>
    <row r="1893" spans="7:9" x14ac:dyDescent="0.2">
      <c r="G1893" s="14">
        <v>1.7535000000000001</v>
      </c>
      <c r="H1893" s="21">
        <v>1.2366999999999999</v>
      </c>
      <c r="I1893" s="15">
        <v>0</v>
      </c>
    </row>
    <row r="1894" spans="7:9" x14ac:dyDescent="0.2">
      <c r="G1894" s="14">
        <v>0</v>
      </c>
      <c r="H1894" s="21">
        <v>0</v>
      </c>
      <c r="I1894" s="15">
        <v>0</v>
      </c>
    </row>
    <row r="1895" spans="7:9" x14ac:dyDescent="0.2">
      <c r="G1895" s="14">
        <v>1.35E-2</v>
      </c>
      <c r="H1895" s="21">
        <v>0</v>
      </c>
      <c r="I1895" s="15">
        <v>0</v>
      </c>
    </row>
    <row r="1896" spans="7:9" x14ac:dyDescent="0.2">
      <c r="G1896" s="14">
        <v>0</v>
      </c>
      <c r="H1896" s="21">
        <v>0</v>
      </c>
      <c r="I1896" s="15">
        <v>0</v>
      </c>
    </row>
    <row r="1897" spans="7:9" x14ac:dyDescent="0.2">
      <c r="G1897" s="14">
        <v>0</v>
      </c>
      <c r="H1897" s="21">
        <v>0</v>
      </c>
      <c r="I1897" s="15">
        <v>0</v>
      </c>
    </row>
    <row r="1898" spans="7:9" x14ac:dyDescent="0.2">
      <c r="G1898" s="14">
        <v>2.0199999999999999E-2</v>
      </c>
      <c r="H1898" s="21">
        <v>0</v>
      </c>
      <c r="I1898" s="15">
        <v>0</v>
      </c>
    </row>
    <row r="1899" spans="7:9" x14ac:dyDescent="0.2">
      <c r="G1899" s="14">
        <v>1.5269000000000001</v>
      </c>
      <c r="H1899" s="21">
        <v>1.4645999999999999</v>
      </c>
      <c r="I1899" s="15">
        <v>0</v>
      </c>
    </row>
    <row r="1900" spans="7:9" x14ac:dyDescent="0.2">
      <c r="G1900" s="14">
        <v>9.9699999999999997E-2</v>
      </c>
      <c r="H1900" s="21">
        <v>0</v>
      </c>
      <c r="I1900" s="15">
        <v>0</v>
      </c>
    </row>
    <row r="1901" spans="7:9" x14ac:dyDescent="0.2">
      <c r="G1901" s="14">
        <v>0</v>
      </c>
      <c r="H1901" s="21">
        <v>0</v>
      </c>
      <c r="I1901" s="15">
        <v>0</v>
      </c>
    </row>
    <row r="1902" spans="7:9" x14ac:dyDescent="0.2">
      <c r="G1902" s="14">
        <v>0.16919999999999999</v>
      </c>
      <c r="H1902" s="21">
        <v>0.33100000000000002</v>
      </c>
      <c r="I1902" s="15">
        <v>0</v>
      </c>
    </row>
    <row r="1903" spans="7:9" x14ac:dyDescent="0.2">
      <c r="G1903" s="14">
        <v>0.1938</v>
      </c>
      <c r="H1903" s="21">
        <v>2.7099999999999999E-2</v>
      </c>
      <c r="I1903" s="15">
        <v>0</v>
      </c>
    </row>
    <row r="1904" spans="7:9" x14ac:dyDescent="0.2">
      <c r="G1904" s="14">
        <v>0.38429999999999997</v>
      </c>
      <c r="H1904" s="21">
        <v>0</v>
      </c>
      <c r="I1904" s="15">
        <v>0</v>
      </c>
    </row>
    <row r="1905" spans="7:9" x14ac:dyDescent="0.2">
      <c r="G1905" s="14">
        <v>2.18E-2</v>
      </c>
      <c r="H1905" s="21">
        <v>0</v>
      </c>
      <c r="I1905" s="15">
        <v>0</v>
      </c>
    </row>
    <row r="1906" spans="7:9" x14ac:dyDescent="0.2">
      <c r="G1906" s="14">
        <v>0</v>
      </c>
      <c r="H1906" s="21">
        <v>0</v>
      </c>
      <c r="I1906" s="15">
        <v>0</v>
      </c>
    </row>
    <row r="1907" spans="7:9" x14ac:dyDescent="0.2">
      <c r="G1907" s="14">
        <v>0</v>
      </c>
      <c r="H1907" s="21">
        <v>0</v>
      </c>
      <c r="I1907" s="15">
        <v>0</v>
      </c>
    </row>
    <row r="1908" spans="7:9" x14ac:dyDescent="0.2">
      <c r="G1908" s="14">
        <v>0</v>
      </c>
      <c r="H1908" s="21">
        <v>0</v>
      </c>
      <c r="I1908" s="15">
        <v>0</v>
      </c>
    </row>
    <row r="1909" spans="7:9" x14ac:dyDescent="0.2">
      <c r="G1909" s="14">
        <v>1.6500000000000001E-2</v>
      </c>
      <c r="H1909" s="21">
        <v>0</v>
      </c>
      <c r="I1909" s="15">
        <v>0</v>
      </c>
    </row>
    <row r="1910" spans="7:9" x14ac:dyDescent="0.2">
      <c r="G1910" s="14">
        <v>0</v>
      </c>
      <c r="H1910" s="21">
        <v>0</v>
      </c>
      <c r="I1910" s="15">
        <v>0</v>
      </c>
    </row>
    <row r="1911" spans="7:9" x14ac:dyDescent="0.2">
      <c r="G1911" s="14">
        <v>0</v>
      </c>
      <c r="H1911" s="21">
        <v>0</v>
      </c>
      <c r="I1911" s="15">
        <v>0</v>
      </c>
    </row>
    <row r="1912" spans="7:9" x14ac:dyDescent="0.2">
      <c r="G1912" s="14">
        <v>6.8199999999999997E-2</v>
      </c>
      <c r="H1912" s="21">
        <v>0</v>
      </c>
      <c r="I1912" s="15">
        <v>0</v>
      </c>
    </row>
    <row r="1913" spans="7:9" x14ac:dyDescent="0.2">
      <c r="G1913" s="14">
        <v>0</v>
      </c>
      <c r="H1913" s="21">
        <v>4.1999999999999997E-3</v>
      </c>
      <c r="I1913" s="15">
        <v>0</v>
      </c>
    </row>
    <row r="1914" spans="7:9" x14ac:dyDescent="0.2">
      <c r="G1914" s="14">
        <v>9.3899999999999997E-2</v>
      </c>
      <c r="H1914" s="21">
        <v>0</v>
      </c>
      <c r="I1914" s="15">
        <v>0</v>
      </c>
    </row>
    <row r="1915" spans="7:9" x14ac:dyDescent="0.2">
      <c r="G1915" s="14">
        <v>2.2200000000000001E-2</v>
      </c>
      <c r="H1915" s="21">
        <v>0</v>
      </c>
      <c r="I1915" s="15">
        <v>0</v>
      </c>
    </row>
    <row r="1916" spans="7:9" x14ac:dyDescent="0.2">
      <c r="G1916" s="14">
        <v>0.64929999999999999</v>
      </c>
      <c r="H1916" s="21">
        <v>0</v>
      </c>
      <c r="I1916" s="15">
        <v>0</v>
      </c>
    </row>
    <row r="1917" spans="7:9" x14ac:dyDescent="0.2">
      <c r="G1917" s="14">
        <v>0</v>
      </c>
      <c r="H1917" s="21">
        <v>0</v>
      </c>
      <c r="I1917" s="15">
        <v>0</v>
      </c>
    </row>
    <row r="1918" spans="7:9" x14ac:dyDescent="0.2">
      <c r="G1918" s="14">
        <v>0</v>
      </c>
      <c r="H1918" s="21">
        <v>0</v>
      </c>
      <c r="I1918" s="15">
        <v>0</v>
      </c>
    </row>
    <row r="1919" spans="7:9" x14ac:dyDescent="0.2">
      <c r="G1919" s="14">
        <v>0</v>
      </c>
      <c r="H1919" s="21">
        <v>0</v>
      </c>
      <c r="I1919" s="15">
        <v>0</v>
      </c>
    </row>
    <row r="1920" spans="7:9" x14ac:dyDescent="0.2">
      <c r="G1920" s="14">
        <v>4.0959000000000003</v>
      </c>
      <c r="H1920" s="21">
        <v>4.7386999999999997</v>
      </c>
      <c r="I1920" s="15">
        <v>0</v>
      </c>
    </row>
    <row r="1921" spans="7:9" x14ac:dyDescent="0.2">
      <c r="G1921" s="14">
        <v>0.58799999999999997</v>
      </c>
      <c r="H1921" s="21">
        <v>0</v>
      </c>
      <c r="I1921" s="15">
        <v>0</v>
      </c>
    </row>
    <row r="1922" spans="7:9" x14ac:dyDescent="0.2">
      <c r="G1922" s="14">
        <v>0</v>
      </c>
      <c r="H1922" s="21">
        <v>0</v>
      </c>
      <c r="I1922" s="15">
        <v>0</v>
      </c>
    </row>
    <row r="1923" spans="7:9" x14ac:dyDescent="0.2">
      <c r="G1923" s="14">
        <v>10.852</v>
      </c>
      <c r="H1923" s="21">
        <v>10.38</v>
      </c>
      <c r="I1923" s="15">
        <v>0</v>
      </c>
    </row>
    <row r="1924" spans="7:9" x14ac:dyDescent="0.2">
      <c r="G1924" s="14">
        <v>0.36809999999999998</v>
      </c>
      <c r="H1924" s="21">
        <v>0.25940000000000002</v>
      </c>
      <c r="I1924" s="15">
        <v>0</v>
      </c>
    </row>
    <row r="1925" spans="7:9" x14ac:dyDescent="0.2">
      <c r="G1925" s="14">
        <v>2.7355999999999998</v>
      </c>
      <c r="H1925" s="21">
        <v>2.9327000000000001</v>
      </c>
      <c r="I1925" s="15">
        <v>0</v>
      </c>
    </row>
    <row r="1926" spans="7:9" x14ac:dyDescent="0.2">
      <c r="G1926" s="14">
        <v>0</v>
      </c>
      <c r="H1926" s="21">
        <v>0</v>
      </c>
      <c r="I1926" s="15">
        <v>0</v>
      </c>
    </row>
    <row r="1927" spans="7:9" x14ac:dyDescent="0.2">
      <c r="G1927" s="14">
        <v>0.1182</v>
      </c>
      <c r="H1927" s="21">
        <v>6.6199999999999995E-2</v>
      </c>
      <c r="I1927" s="15">
        <v>0</v>
      </c>
    </row>
    <row r="1928" spans="7:9" x14ac:dyDescent="0.2">
      <c r="G1928" s="14">
        <v>1.8757999999999999</v>
      </c>
      <c r="H1928" s="21">
        <v>1.5966</v>
      </c>
      <c r="I1928" s="15">
        <v>0</v>
      </c>
    </row>
    <row r="1929" spans="7:9" x14ac:dyDescent="0.2">
      <c r="G1929" s="14">
        <v>0.29299999999999998</v>
      </c>
      <c r="H1929" s="21">
        <v>3.0599999999999999E-2</v>
      </c>
      <c r="I1929" s="15">
        <v>0</v>
      </c>
    </row>
    <row r="1930" spans="7:9" x14ac:dyDescent="0.2">
      <c r="G1930" s="14">
        <v>0</v>
      </c>
      <c r="H1930" s="21">
        <v>0</v>
      </c>
      <c r="I1930" s="15">
        <v>0</v>
      </c>
    </row>
    <row r="1931" spans="7:9" x14ac:dyDescent="0.2">
      <c r="G1931" s="14">
        <v>0.1709</v>
      </c>
      <c r="H1931" s="21">
        <v>0.17949999999999999</v>
      </c>
      <c r="I1931" s="15">
        <v>0</v>
      </c>
    </row>
    <row r="1932" spans="7:9" x14ac:dyDescent="0.2">
      <c r="G1932" s="14">
        <v>0.86809999999999998</v>
      </c>
      <c r="H1932" s="21">
        <v>0.64659999999999995</v>
      </c>
      <c r="I1932" s="15">
        <v>0</v>
      </c>
    </row>
    <row r="1933" spans="7:9" x14ac:dyDescent="0.2">
      <c r="G1933" s="14">
        <v>2.4750000000000001</v>
      </c>
      <c r="H1933" s="21">
        <v>1.1657</v>
      </c>
      <c r="I1933" s="15">
        <v>0</v>
      </c>
    </row>
    <row r="1934" spans="7:9" x14ac:dyDescent="0.2">
      <c r="G1934" s="14">
        <v>0</v>
      </c>
      <c r="H1934" s="21">
        <v>0</v>
      </c>
      <c r="I1934" s="15">
        <v>0</v>
      </c>
    </row>
    <row r="1935" spans="7:9" x14ac:dyDescent="0.2">
      <c r="G1935" s="14">
        <v>0</v>
      </c>
      <c r="H1935" s="21">
        <v>0</v>
      </c>
      <c r="I1935" s="15">
        <v>0</v>
      </c>
    </row>
    <row r="1936" spans="7:9" x14ac:dyDescent="0.2">
      <c r="G1936" s="14">
        <v>0</v>
      </c>
      <c r="H1936" s="21">
        <v>0</v>
      </c>
      <c r="I1936" s="15">
        <v>0</v>
      </c>
    </row>
    <row r="1937" spans="7:9" x14ac:dyDescent="0.2">
      <c r="G1937" s="14">
        <v>11.5518</v>
      </c>
      <c r="H1937" s="21">
        <v>11.7509</v>
      </c>
      <c r="I1937" s="15">
        <v>0</v>
      </c>
    </row>
    <row r="1938" spans="7:9" x14ac:dyDescent="0.2">
      <c r="G1938" s="14">
        <v>0</v>
      </c>
      <c r="H1938" s="21">
        <v>0</v>
      </c>
      <c r="I1938" s="15">
        <v>0</v>
      </c>
    </row>
    <row r="1939" spans="7:9" x14ac:dyDescent="0.2">
      <c r="G1939" s="14">
        <v>10.2384</v>
      </c>
      <c r="H1939" s="21">
        <v>9.6295000000000002</v>
      </c>
      <c r="I1939" s="15">
        <v>0</v>
      </c>
    </row>
    <row r="1940" spans="7:9" x14ac:dyDescent="0.2">
      <c r="G1940" s="14">
        <v>8.3708000000000009</v>
      </c>
      <c r="H1940" s="21">
        <v>2.8113000000000001</v>
      </c>
      <c r="I1940" s="15">
        <v>0</v>
      </c>
    </row>
    <row r="1941" spans="7:9" x14ac:dyDescent="0.2">
      <c r="G1941" s="14">
        <v>0.2802</v>
      </c>
      <c r="H1941" s="21">
        <v>0</v>
      </c>
      <c r="I1941" s="15">
        <v>0</v>
      </c>
    </row>
    <row r="1942" spans="7:9" x14ac:dyDescent="0.2">
      <c r="G1942" s="14">
        <v>2.3094999999999999</v>
      </c>
      <c r="H1942" s="21">
        <v>1.6383000000000001</v>
      </c>
      <c r="I1942" s="15">
        <v>0</v>
      </c>
    </row>
    <row r="1943" spans="7:9" x14ac:dyDescent="0.2">
      <c r="G1943" s="14">
        <v>0.374</v>
      </c>
      <c r="H1943" s="21">
        <v>0</v>
      </c>
      <c r="I1943" s="15">
        <v>0</v>
      </c>
    </row>
    <row r="1944" spans="7:9" x14ac:dyDescent="0.2">
      <c r="G1944" s="14">
        <v>0</v>
      </c>
      <c r="H1944" s="21">
        <v>0</v>
      </c>
      <c r="I1944" s="15">
        <v>0</v>
      </c>
    </row>
    <row r="1945" spans="7:9" x14ac:dyDescent="0.2">
      <c r="G1945" s="14">
        <v>1.3583000000000001</v>
      </c>
      <c r="H1945" s="21">
        <v>3.3300000000000003E-2</v>
      </c>
      <c r="I1945" s="15">
        <v>0</v>
      </c>
    </row>
    <row r="1946" spans="7:9" x14ac:dyDescent="0.2">
      <c r="G1946" s="14">
        <v>0.67700000000000005</v>
      </c>
      <c r="H1946" s="21">
        <v>0</v>
      </c>
      <c r="I1946" s="15">
        <v>0</v>
      </c>
    </row>
    <row r="1947" spans="7:9" x14ac:dyDescent="0.2">
      <c r="G1947" s="14">
        <v>1.5952999999999999</v>
      </c>
      <c r="H1947" s="21">
        <v>0.2482</v>
      </c>
      <c r="I1947" s="15">
        <v>0</v>
      </c>
    </row>
    <row r="1948" spans="7:9" x14ac:dyDescent="0.2">
      <c r="G1948" s="14">
        <v>0.43830000000000002</v>
      </c>
      <c r="H1948" s="21">
        <v>1.0699999999999999E-2</v>
      </c>
      <c r="I1948" s="15">
        <v>0</v>
      </c>
    </row>
    <row r="1949" spans="7:9" x14ac:dyDescent="0.2">
      <c r="G1949" s="14">
        <v>0.3821</v>
      </c>
      <c r="H1949" s="21">
        <v>1.0699999999999999E-2</v>
      </c>
      <c r="I1949" s="15">
        <v>0</v>
      </c>
    </row>
    <row r="1950" spans="7:9" x14ac:dyDescent="0.2">
      <c r="G1950" s="14">
        <v>0</v>
      </c>
      <c r="H1950" s="21">
        <v>0</v>
      </c>
      <c r="I1950" s="15">
        <v>0</v>
      </c>
    </row>
    <row r="1951" spans="7:9" x14ac:dyDescent="0.2">
      <c r="G1951" s="14">
        <v>1.6899999999999998E-2</v>
      </c>
      <c r="H1951" s="21">
        <v>0</v>
      </c>
      <c r="I1951" s="15">
        <v>0</v>
      </c>
    </row>
    <row r="1952" spans="7:9" x14ac:dyDescent="0.2">
      <c r="G1952" s="14">
        <v>0</v>
      </c>
      <c r="H1952" s="21">
        <v>0</v>
      </c>
      <c r="I1952" s="15">
        <v>0</v>
      </c>
    </row>
    <row r="1953" spans="7:9" x14ac:dyDescent="0.2">
      <c r="G1953" s="14">
        <v>0</v>
      </c>
      <c r="H1953" s="21">
        <v>0</v>
      </c>
      <c r="I1953" s="15">
        <v>0</v>
      </c>
    </row>
    <row r="1954" spans="7:9" x14ac:dyDescent="0.2">
      <c r="G1954" s="14">
        <v>0.95589999999999997</v>
      </c>
      <c r="H1954" s="21">
        <v>0</v>
      </c>
      <c r="I1954" s="15">
        <v>0</v>
      </c>
    </row>
    <row r="1955" spans="7:9" x14ac:dyDescent="0.2">
      <c r="G1955" s="14">
        <v>0.10050000000000001</v>
      </c>
      <c r="H1955" s="21">
        <v>0</v>
      </c>
      <c r="I1955" s="15">
        <v>0</v>
      </c>
    </row>
    <row r="1956" spans="7:9" x14ac:dyDescent="0.2">
      <c r="G1956" s="14">
        <v>9.0503</v>
      </c>
      <c r="H1956" s="21">
        <v>8.3204999999999991</v>
      </c>
      <c r="I1956" s="15">
        <v>0</v>
      </c>
    </row>
    <row r="1957" spans="7:9" x14ac:dyDescent="0.2">
      <c r="G1957" s="14">
        <v>2.0407999999999999</v>
      </c>
      <c r="H1957" s="21">
        <v>0</v>
      </c>
      <c r="I1957" s="15">
        <v>0</v>
      </c>
    </row>
    <row r="1958" spans="7:9" x14ac:dyDescent="0.2">
      <c r="G1958" s="14">
        <v>3.2704</v>
      </c>
      <c r="H1958" s="21">
        <v>1.7929999999999999</v>
      </c>
      <c r="I1958" s="15">
        <v>0</v>
      </c>
    </row>
    <row r="1959" spans="7:9" x14ac:dyDescent="0.2">
      <c r="G1959" s="14">
        <v>0</v>
      </c>
      <c r="H1959" s="21">
        <v>0</v>
      </c>
      <c r="I1959" s="15">
        <v>0</v>
      </c>
    </row>
    <row r="1960" spans="7:9" x14ac:dyDescent="0.2">
      <c r="G1960" s="14">
        <v>0</v>
      </c>
      <c r="H1960" s="21">
        <v>0</v>
      </c>
      <c r="I1960" s="15">
        <v>0</v>
      </c>
    </row>
    <row r="1961" spans="7:9" x14ac:dyDescent="0.2">
      <c r="G1961" s="14">
        <v>0.39269999999999999</v>
      </c>
      <c r="H1961" s="21">
        <v>0</v>
      </c>
      <c r="I1961" s="15">
        <v>0</v>
      </c>
    </row>
    <row r="1962" spans="7:9" x14ac:dyDescent="0.2">
      <c r="G1962" s="14">
        <v>0.21079999999999999</v>
      </c>
      <c r="H1962" s="21">
        <v>0</v>
      </c>
      <c r="I1962" s="15">
        <v>0</v>
      </c>
    </row>
    <row r="1963" spans="7:9" x14ac:dyDescent="0.2">
      <c r="G1963" s="14">
        <v>0.85029999999999994</v>
      </c>
      <c r="H1963" s="21">
        <v>0</v>
      </c>
      <c r="I1963" s="15">
        <v>0</v>
      </c>
    </row>
    <row r="1964" spans="7:9" x14ac:dyDescent="0.2">
      <c r="G1964" s="14">
        <v>0.20130000000000001</v>
      </c>
      <c r="H1964" s="21">
        <v>0</v>
      </c>
      <c r="I1964" s="15">
        <v>0</v>
      </c>
    </row>
    <row r="1965" spans="7:9" x14ac:dyDescent="0.2">
      <c r="G1965" s="14">
        <v>2.4180999999999999</v>
      </c>
      <c r="H1965" s="21">
        <v>1.4821</v>
      </c>
      <c r="I1965" s="15">
        <v>0</v>
      </c>
    </row>
    <row r="1966" spans="7:9" x14ac:dyDescent="0.2">
      <c r="G1966" s="14">
        <v>0.1152</v>
      </c>
      <c r="H1966" s="21">
        <v>0.37030000000000002</v>
      </c>
      <c r="I1966" s="15">
        <v>0</v>
      </c>
    </row>
    <row r="1967" spans="7:9" x14ac:dyDescent="0.2">
      <c r="G1967" s="14">
        <v>20.659700000000001</v>
      </c>
      <c r="H1967" s="21">
        <v>15.5703</v>
      </c>
      <c r="I1967" s="15">
        <v>0</v>
      </c>
    </row>
    <row r="1968" spans="7:9" x14ac:dyDescent="0.2">
      <c r="G1968" s="14">
        <v>3.855</v>
      </c>
      <c r="H1968" s="21">
        <v>3.7452999999999999</v>
      </c>
      <c r="I1968" s="15">
        <v>0</v>
      </c>
    </row>
    <row r="1969" spans="7:9" x14ac:dyDescent="0.2">
      <c r="G1969" s="14">
        <v>0</v>
      </c>
      <c r="H1969" s="21">
        <v>0</v>
      </c>
      <c r="I1969" s="15">
        <v>0</v>
      </c>
    </row>
    <row r="1970" spans="7:9" x14ac:dyDescent="0.2">
      <c r="G1970" s="14">
        <v>0</v>
      </c>
      <c r="H1970" s="21">
        <v>0</v>
      </c>
      <c r="I1970" s="15">
        <v>0</v>
      </c>
    </row>
    <row r="1971" spans="7:9" x14ac:dyDescent="0.2">
      <c r="G1971" s="14">
        <v>0</v>
      </c>
      <c r="H1971" s="21">
        <v>0</v>
      </c>
      <c r="I1971" s="15">
        <v>0</v>
      </c>
    </row>
    <row r="1972" spans="7:9" x14ac:dyDescent="0.2">
      <c r="G1972" s="14">
        <v>0.48010000000000003</v>
      </c>
      <c r="H1972" s="21">
        <v>0</v>
      </c>
      <c r="I1972" s="15">
        <v>0</v>
      </c>
    </row>
    <row r="1973" spans="7:9" x14ac:dyDescent="0.2">
      <c r="G1973" s="14">
        <v>0.77049999999999996</v>
      </c>
      <c r="H1973" s="21">
        <v>0</v>
      </c>
      <c r="I1973" s="15">
        <v>0</v>
      </c>
    </row>
    <row r="1974" spans="7:9" x14ac:dyDescent="0.2">
      <c r="G1974" s="14">
        <v>0.9143</v>
      </c>
      <c r="H1974" s="21">
        <v>0.25800000000000001</v>
      </c>
      <c r="I1974" s="15">
        <v>0</v>
      </c>
    </row>
    <row r="1975" spans="7:9" x14ac:dyDescent="0.2">
      <c r="G1975" s="14">
        <v>0</v>
      </c>
      <c r="H1975" s="21">
        <v>0</v>
      </c>
      <c r="I1975" s="15">
        <v>0</v>
      </c>
    </row>
    <row r="1976" spans="7:9" x14ac:dyDescent="0.2">
      <c r="G1976" s="14">
        <v>0.17810000000000001</v>
      </c>
      <c r="H1976" s="21">
        <v>0</v>
      </c>
      <c r="I1976" s="15">
        <v>0</v>
      </c>
    </row>
    <row r="1977" spans="7:9" x14ac:dyDescent="0.2">
      <c r="G1977" s="14">
        <v>0.26600000000000001</v>
      </c>
      <c r="H1977" s="21">
        <v>0</v>
      </c>
      <c r="I1977" s="15">
        <v>0</v>
      </c>
    </row>
    <row r="1978" spans="7:9" x14ac:dyDescent="0.2">
      <c r="G1978" s="14">
        <v>0</v>
      </c>
      <c r="H1978" s="21">
        <v>0</v>
      </c>
      <c r="I1978" s="15">
        <v>0</v>
      </c>
    </row>
    <row r="1979" spans="7:9" x14ac:dyDescent="0.2">
      <c r="G1979" s="14">
        <v>0.10639999999999999</v>
      </c>
      <c r="H1979" s="21">
        <v>0.14199999999999999</v>
      </c>
      <c r="I1979" s="15">
        <v>0</v>
      </c>
    </row>
    <row r="1980" spans="7:9" x14ac:dyDescent="0.2">
      <c r="G1980" s="14">
        <v>0.37859999999999999</v>
      </c>
      <c r="H1980" s="21">
        <v>0</v>
      </c>
      <c r="I1980" s="15">
        <v>0</v>
      </c>
    </row>
    <row r="1981" spans="7:9" x14ac:dyDescent="0.2">
      <c r="G1981" s="14">
        <v>0</v>
      </c>
      <c r="H1981" s="21">
        <v>0</v>
      </c>
      <c r="I1981" s="15">
        <v>0</v>
      </c>
    </row>
    <row r="1982" spans="7:9" x14ac:dyDescent="0.2">
      <c r="G1982" s="14">
        <v>3.6537000000000002</v>
      </c>
      <c r="H1982" s="21">
        <v>1.6044</v>
      </c>
      <c r="I1982" s="15">
        <v>0</v>
      </c>
    </row>
    <row r="1983" spans="7:9" x14ac:dyDescent="0.2">
      <c r="G1983" s="14">
        <v>0.31409999999999999</v>
      </c>
      <c r="H1983" s="21">
        <v>0</v>
      </c>
      <c r="I1983" s="15">
        <v>0</v>
      </c>
    </row>
    <row r="1984" spans="7:9" x14ac:dyDescent="0.2">
      <c r="G1984" s="14">
        <v>0.7873</v>
      </c>
      <c r="H1984" s="21">
        <v>0</v>
      </c>
      <c r="I1984" s="15">
        <v>0</v>
      </c>
    </row>
    <row r="1985" spans="7:9" x14ac:dyDescent="0.2">
      <c r="G1985" s="14">
        <v>9.7812999999999999</v>
      </c>
      <c r="H1985" s="21">
        <v>6.742</v>
      </c>
      <c r="I1985" s="15">
        <v>0</v>
      </c>
    </row>
    <row r="1986" spans="7:9" x14ac:dyDescent="0.2">
      <c r="G1986" s="14">
        <v>4.0193000000000003</v>
      </c>
      <c r="H1986" s="21">
        <v>2.1389</v>
      </c>
      <c r="I1986" s="15">
        <v>0</v>
      </c>
    </row>
    <row r="1987" spans="7:9" x14ac:dyDescent="0.2">
      <c r="G1987" s="14">
        <v>2.8109000000000002</v>
      </c>
      <c r="H1987" s="21">
        <v>0</v>
      </c>
      <c r="I1987" s="15">
        <v>0</v>
      </c>
    </row>
    <row r="1988" spans="7:9" x14ac:dyDescent="0.2">
      <c r="G1988" s="14">
        <v>0.23930000000000001</v>
      </c>
      <c r="H1988" s="21">
        <v>0</v>
      </c>
      <c r="I1988" s="15">
        <v>0</v>
      </c>
    </row>
    <row r="1989" spans="7:9" x14ac:dyDescent="0.2">
      <c r="G1989" s="14">
        <v>0.96519999999999995</v>
      </c>
      <c r="H1989" s="21">
        <v>0</v>
      </c>
      <c r="I1989" s="15">
        <v>0</v>
      </c>
    </row>
    <row r="1990" spans="7:9" x14ac:dyDescent="0.2">
      <c r="G1990" s="14">
        <v>2.6696</v>
      </c>
      <c r="H1990" s="21">
        <v>2.5243000000000002</v>
      </c>
      <c r="I1990" s="15">
        <v>0</v>
      </c>
    </row>
    <row r="1991" spans="7:9" x14ac:dyDescent="0.2">
      <c r="G1991" s="14">
        <v>0</v>
      </c>
      <c r="H1991" s="21">
        <v>0</v>
      </c>
      <c r="I1991" s="15">
        <v>0</v>
      </c>
    </row>
    <row r="1992" spans="7:9" x14ac:dyDescent="0.2">
      <c r="G1992" s="14">
        <v>0</v>
      </c>
      <c r="H1992" s="21">
        <v>0</v>
      </c>
      <c r="I1992" s="15">
        <v>0</v>
      </c>
    </row>
    <row r="1993" spans="7:9" x14ac:dyDescent="0.2">
      <c r="G1993" s="14">
        <v>23.3004</v>
      </c>
      <c r="H1993" s="21">
        <v>21.624500000000001</v>
      </c>
      <c r="I1993" s="15">
        <v>0</v>
      </c>
    </row>
    <row r="1994" spans="7:9" x14ac:dyDescent="0.2">
      <c r="G1994" s="14">
        <v>2.3605</v>
      </c>
      <c r="H1994" s="21">
        <v>2.2254999999999998</v>
      </c>
      <c r="I1994" s="15">
        <v>0</v>
      </c>
    </row>
    <row r="1995" spans="7:9" x14ac:dyDescent="0.2">
      <c r="G1995" s="14">
        <v>0</v>
      </c>
      <c r="H1995" s="21">
        <v>1.9991000000000001</v>
      </c>
      <c r="I1995" s="15">
        <v>0</v>
      </c>
    </row>
    <row r="1996" spans="7:9" x14ac:dyDescent="0.2">
      <c r="G1996" s="14">
        <v>0</v>
      </c>
      <c r="H1996" s="21">
        <v>0</v>
      </c>
      <c r="I1996" s="15">
        <v>0</v>
      </c>
    </row>
    <row r="1997" spans="7:9" x14ac:dyDescent="0.2">
      <c r="G1997" s="14">
        <v>0.1588</v>
      </c>
      <c r="H1997" s="21">
        <v>0</v>
      </c>
      <c r="I1997" s="15">
        <v>0</v>
      </c>
    </row>
    <row r="1998" spans="7:9" x14ac:dyDescent="0.2">
      <c r="G1998" s="14">
        <v>0</v>
      </c>
      <c r="H1998" s="21">
        <v>0</v>
      </c>
      <c r="I1998" s="15">
        <v>5.0025000000000004</v>
      </c>
    </row>
    <row r="1999" spans="7:9" x14ac:dyDescent="0.2">
      <c r="G1999" s="14">
        <v>3.9028</v>
      </c>
      <c r="H1999" s="21">
        <v>0.96460000000000001</v>
      </c>
      <c r="I1999" s="15">
        <v>0</v>
      </c>
    </row>
    <row r="2000" spans="7:9" x14ac:dyDescent="0.2">
      <c r="G2000" s="14">
        <v>1.2314000000000001</v>
      </c>
      <c r="H2000" s="21">
        <v>0</v>
      </c>
      <c r="I2000" s="15">
        <v>5.7259000000000002</v>
      </c>
    </row>
    <row r="2001" spans="7:9" x14ac:dyDescent="0.2">
      <c r="G2001" s="14">
        <v>5.2084999999999999</v>
      </c>
      <c r="H2001" s="21">
        <v>1.6227</v>
      </c>
      <c r="I2001" s="15">
        <v>0</v>
      </c>
    </row>
    <row r="2002" spans="7:9" x14ac:dyDescent="0.2">
      <c r="G2002" s="14">
        <v>1.1697</v>
      </c>
      <c r="H2002" s="21">
        <v>0</v>
      </c>
      <c r="I2002" s="15">
        <v>1.7999000000000001</v>
      </c>
    </row>
    <row r="2003" spans="7:9" x14ac:dyDescent="0.2">
      <c r="G2003" s="14">
        <v>2.8144999999999998</v>
      </c>
      <c r="H2003" s="21">
        <v>1.4985999999999999</v>
      </c>
      <c r="I2003" s="15">
        <v>0</v>
      </c>
    </row>
    <row r="2004" spans="7:9" x14ac:dyDescent="0.2">
      <c r="G2004" s="14">
        <v>0.27950000000000003</v>
      </c>
      <c r="H2004" s="21">
        <v>0</v>
      </c>
      <c r="I2004" s="15">
        <v>5.2422000000000004</v>
      </c>
    </row>
    <row r="2005" spans="7:9" x14ac:dyDescent="0.2">
      <c r="G2005" s="14">
        <v>6.5389999999999997</v>
      </c>
      <c r="H2005" s="21">
        <v>3.0605000000000002</v>
      </c>
      <c r="I2005" s="15">
        <v>0</v>
      </c>
    </row>
    <row r="2006" spans="7:9" x14ac:dyDescent="0.2">
      <c r="G2006" s="14">
        <v>0</v>
      </c>
      <c r="H2006" s="21">
        <v>0</v>
      </c>
      <c r="I2006" s="15">
        <v>3.1741999999999999</v>
      </c>
    </row>
    <row r="2007" spans="7:9" x14ac:dyDescent="0.2">
      <c r="G2007" s="14">
        <v>0.4995</v>
      </c>
      <c r="H2007" s="21">
        <v>1.7172000000000001</v>
      </c>
      <c r="I2007" s="15">
        <v>0</v>
      </c>
    </row>
    <row r="2008" spans="7:9" x14ac:dyDescent="0.2">
      <c r="G2008" s="14">
        <v>0.74150000000000005</v>
      </c>
      <c r="H2008" s="21">
        <v>0</v>
      </c>
      <c r="I2008" s="15">
        <v>7.7603</v>
      </c>
    </row>
    <row r="2009" spans="7:9" x14ac:dyDescent="0.2">
      <c r="G2009" s="14">
        <v>14.7818</v>
      </c>
      <c r="H2009" s="21">
        <v>6.7153999999999998</v>
      </c>
      <c r="I2009" s="15">
        <v>0</v>
      </c>
    </row>
    <row r="2010" spans="7:9" x14ac:dyDescent="0.2">
      <c r="G2010" s="14">
        <v>1.2407999999999999</v>
      </c>
      <c r="H2010" s="21">
        <v>0</v>
      </c>
      <c r="I2010" s="15">
        <v>5.8273000000000001</v>
      </c>
    </row>
    <row r="2011" spans="7:9" x14ac:dyDescent="0.2">
      <c r="G2011" s="14">
        <v>7.0715000000000003</v>
      </c>
      <c r="H2011" s="21">
        <v>4.5042</v>
      </c>
      <c r="I2011" s="15">
        <v>0</v>
      </c>
    </row>
    <row r="2012" spans="7:9" x14ac:dyDescent="0.2">
      <c r="G2012" s="14">
        <v>1.3344</v>
      </c>
      <c r="H2012" s="21">
        <v>0</v>
      </c>
      <c r="I2012" s="15">
        <v>0</v>
      </c>
    </row>
    <row r="2013" spans="7:9" x14ac:dyDescent="0.2">
      <c r="G2013" s="14">
        <v>5.1025999999999998</v>
      </c>
      <c r="H2013" s="21">
        <v>0</v>
      </c>
      <c r="I2013" s="15">
        <v>4.1970000000000001</v>
      </c>
    </row>
    <row r="2014" spans="7:9" x14ac:dyDescent="0.2">
      <c r="G2014" s="14">
        <v>6.2923</v>
      </c>
      <c r="H2014" s="21">
        <v>3.5146999999999999</v>
      </c>
      <c r="I2014" s="15">
        <v>0</v>
      </c>
    </row>
    <row r="2015" spans="7:9" x14ac:dyDescent="0.2">
      <c r="G2015" s="14">
        <v>0.55689999999999995</v>
      </c>
      <c r="H2015" s="21">
        <v>0</v>
      </c>
      <c r="I2015" s="15">
        <v>2.8927999999999998</v>
      </c>
    </row>
    <row r="2016" spans="7:9" x14ac:dyDescent="0.2">
      <c r="G2016" s="14">
        <v>4.5345000000000004</v>
      </c>
      <c r="H2016" s="21">
        <v>2.5286</v>
      </c>
      <c r="I2016" s="15">
        <v>0.52680000000000005</v>
      </c>
    </row>
    <row r="2017" spans="7:9" x14ac:dyDescent="0.2">
      <c r="G2017" s="14">
        <v>0.59</v>
      </c>
      <c r="H2017" s="21">
        <v>2.23E-2</v>
      </c>
      <c r="I2017" s="15">
        <v>0</v>
      </c>
    </row>
    <row r="2018" spans="7:9" x14ac:dyDescent="0.2">
      <c r="G2018" s="14">
        <v>0.309</v>
      </c>
      <c r="H2018" s="21">
        <v>0</v>
      </c>
      <c r="I2018" s="15">
        <v>4.3083</v>
      </c>
    </row>
    <row r="2019" spans="7:9" x14ac:dyDescent="0.2">
      <c r="G2019" s="14">
        <v>4.5787000000000004</v>
      </c>
      <c r="H2019" s="21">
        <v>4.1036999999999999</v>
      </c>
      <c r="I2019" s="15">
        <v>0</v>
      </c>
    </row>
    <row r="2020" spans="7:9" x14ac:dyDescent="0.2">
      <c r="G2020" s="14">
        <v>0.36840000000000001</v>
      </c>
      <c r="H2020" s="21">
        <v>0</v>
      </c>
      <c r="I2020" s="15">
        <v>0</v>
      </c>
    </row>
    <row r="2021" spans="7:9" x14ac:dyDescent="0.2">
      <c r="G2021" s="14">
        <v>2.4681999999999999</v>
      </c>
      <c r="H2021" s="21">
        <v>0</v>
      </c>
      <c r="I2021" s="15">
        <v>0.47289999999999999</v>
      </c>
    </row>
    <row r="2022" spans="7:9" x14ac:dyDescent="0.2">
      <c r="G2022" s="14">
        <v>0.92700000000000005</v>
      </c>
      <c r="H2022" s="21">
        <v>0.44550000000000001</v>
      </c>
      <c r="I2022" s="15">
        <v>0</v>
      </c>
    </row>
    <row r="2023" spans="7:9" x14ac:dyDescent="0.2">
      <c r="G2023" s="14">
        <v>0.1244</v>
      </c>
      <c r="H2023" s="21">
        <v>0</v>
      </c>
      <c r="I2023" s="15">
        <v>1.5882000000000001</v>
      </c>
    </row>
    <row r="2024" spans="7:9" x14ac:dyDescent="0.2">
      <c r="G2024" s="14">
        <v>1.8409</v>
      </c>
      <c r="H2024" s="21">
        <v>1.3192999999999999</v>
      </c>
      <c r="I2024" s="15">
        <v>1.9079999999999999</v>
      </c>
    </row>
    <row r="2025" spans="7:9" x14ac:dyDescent="0.2">
      <c r="G2025" s="14">
        <v>2.2039</v>
      </c>
      <c r="H2025" s="21">
        <v>1.8277000000000001</v>
      </c>
      <c r="I2025" s="15">
        <v>0</v>
      </c>
    </row>
    <row r="2026" spans="7:9" x14ac:dyDescent="0.2">
      <c r="G2026" s="14">
        <v>0</v>
      </c>
      <c r="H2026" s="21">
        <v>0</v>
      </c>
      <c r="I2026" s="15">
        <v>1.2493000000000001</v>
      </c>
    </row>
    <row r="2027" spans="7:9" x14ac:dyDescent="0.2">
      <c r="G2027" s="14">
        <v>1.9383999999999999</v>
      </c>
      <c r="H2027" s="21">
        <v>1.3044</v>
      </c>
      <c r="I2027" s="15">
        <v>4.0949</v>
      </c>
    </row>
    <row r="2028" spans="7:9" x14ac:dyDescent="0.2">
      <c r="G2028" s="14">
        <v>5.8750999999999998</v>
      </c>
      <c r="H2028" s="21">
        <v>4.0029000000000003</v>
      </c>
      <c r="I2028" s="15">
        <v>0</v>
      </c>
    </row>
    <row r="2029" spans="7:9" x14ac:dyDescent="0.2">
      <c r="G2029" s="14">
        <v>0</v>
      </c>
      <c r="H2029" s="21">
        <v>0</v>
      </c>
      <c r="I2029" s="15">
        <v>0</v>
      </c>
    </row>
    <row r="2030" spans="7:9" x14ac:dyDescent="0.2">
      <c r="G2030" s="14">
        <v>0</v>
      </c>
      <c r="H2030" s="21">
        <v>0</v>
      </c>
      <c r="I2030" s="15">
        <v>1.7948999999999999</v>
      </c>
    </row>
    <row r="2031" spans="7:9" x14ac:dyDescent="0.2">
      <c r="G2031" s="14">
        <v>1.7762</v>
      </c>
      <c r="H2031" s="21">
        <v>1.0408999999999999</v>
      </c>
      <c r="I2031" s="15">
        <v>0.43990000000000001</v>
      </c>
    </row>
    <row r="2032" spans="7:9" x14ac:dyDescent="0.2">
      <c r="G2032" s="14">
        <v>0.73919999999999997</v>
      </c>
      <c r="H2032" s="21">
        <v>0.4521</v>
      </c>
      <c r="I2032" s="15">
        <v>2.3464999999999998</v>
      </c>
    </row>
    <row r="2033" spans="7:9" x14ac:dyDescent="0.2">
      <c r="G2033" s="14">
        <v>2.8660000000000001</v>
      </c>
      <c r="H2033" s="21">
        <v>2.605</v>
      </c>
      <c r="I2033" s="15">
        <v>0</v>
      </c>
    </row>
    <row r="2034" spans="7:9" x14ac:dyDescent="0.2">
      <c r="G2034" s="14">
        <v>1.8561000000000001</v>
      </c>
      <c r="H2034" s="21">
        <v>0</v>
      </c>
      <c r="I2034" s="15">
        <v>3.0623999999999998</v>
      </c>
    </row>
    <row r="2035" spans="7:9" x14ac:dyDescent="0.2">
      <c r="G2035" s="14">
        <v>2.4241000000000001</v>
      </c>
      <c r="H2035" s="21">
        <v>4.3526999999999996</v>
      </c>
      <c r="I2035" s="15">
        <v>0.4975</v>
      </c>
    </row>
    <row r="2036" spans="7:9" x14ac:dyDescent="0.2">
      <c r="G2036" s="14">
        <v>0.36730000000000002</v>
      </c>
      <c r="H2036" s="21">
        <v>0.52959999999999996</v>
      </c>
      <c r="I2036" s="15">
        <v>0.82389999999999997</v>
      </c>
    </row>
    <row r="2037" spans="7:9" x14ac:dyDescent="0.2">
      <c r="G2037" s="14">
        <v>0.86699999999999999</v>
      </c>
      <c r="H2037" s="21">
        <v>0.80940000000000001</v>
      </c>
      <c r="I2037" s="15">
        <v>0</v>
      </c>
    </row>
    <row r="2038" spans="7:9" x14ac:dyDescent="0.2">
      <c r="G2038" s="14">
        <v>0.44409999999999999</v>
      </c>
      <c r="H2038" s="21">
        <v>0</v>
      </c>
      <c r="I2038" s="15">
        <v>5.4477000000000002</v>
      </c>
    </row>
    <row r="2039" spans="7:9" x14ac:dyDescent="0.2">
      <c r="G2039" s="14">
        <v>3.5419999999999998</v>
      </c>
      <c r="H2039" s="21">
        <v>4.8121</v>
      </c>
      <c r="I2039" s="15">
        <v>0</v>
      </c>
    </row>
    <row r="2040" spans="7:9" x14ac:dyDescent="0.2">
      <c r="G2040" s="14">
        <v>0.48570000000000002</v>
      </c>
      <c r="H2040" s="21">
        <v>0</v>
      </c>
      <c r="I2040" s="15">
        <v>0</v>
      </c>
    </row>
    <row r="2041" spans="7:9" x14ac:dyDescent="0.2">
      <c r="G2041" s="14">
        <v>0.60299999999999998</v>
      </c>
      <c r="H2041" s="21">
        <v>0</v>
      </c>
      <c r="I2041" s="15">
        <v>0</v>
      </c>
    </row>
    <row r="2042" spans="7:9" x14ac:dyDescent="0.2">
      <c r="G2042" s="14">
        <v>0.50800000000000001</v>
      </c>
      <c r="H2042" s="21">
        <v>0</v>
      </c>
      <c r="I2042" s="15">
        <v>0.89690000000000003</v>
      </c>
    </row>
    <row r="2043" spans="7:9" x14ac:dyDescent="0.2">
      <c r="G2043" s="14">
        <v>1.0328999999999999</v>
      </c>
      <c r="H2043" s="21">
        <v>0.93420000000000003</v>
      </c>
      <c r="I2043" s="15">
        <v>0</v>
      </c>
    </row>
    <row r="2044" spans="7:9" x14ac:dyDescent="0.2">
      <c r="G2044" s="14">
        <v>0.2198</v>
      </c>
      <c r="H2044" s="21">
        <v>0</v>
      </c>
      <c r="I2044" s="15">
        <v>1.1676</v>
      </c>
    </row>
    <row r="2045" spans="7:9" x14ac:dyDescent="0.2">
      <c r="G2045" s="14">
        <v>0.73980000000000001</v>
      </c>
      <c r="H2045" s="21">
        <v>1.1319999999999999</v>
      </c>
      <c r="I2045" s="15">
        <v>0</v>
      </c>
    </row>
    <row r="2046" spans="7:9" x14ac:dyDescent="0.2">
      <c r="G2046" s="14">
        <v>0.87980000000000003</v>
      </c>
      <c r="H2046" s="21">
        <v>0</v>
      </c>
      <c r="I2046" s="15">
        <v>0</v>
      </c>
    </row>
    <row r="2047" spans="7:9" x14ac:dyDescent="0.2">
      <c r="G2047" s="14">
        <v>0.81140000000000001</v>
      </c>
      <c r="H2047" s="21">
        <v>0</v>
      </c>
      <c r="I2047" s="15">
        <v>0.4592</v>
      </c>
    </row>
    <row r="2048" spans="7:9" x14ac:dyDescent="0.2">
      <c r="G2048" s="14">
        <v>0.53659999999999997</v>
      </c>
      <c r="H2048" s="21">
        <v>0.49159999999999998</v>
      </c>
      <c r="I2048" s="15">
        <v>0</v>
      </c>
    </row>
    <row r="2049" spans="7:9" x14ac:dyDescent="0.2">
      <c r="G2049" s="14">
        <v>0.2399</v>
      </c>
      <c r="H2049" s="21">
        <v>0</v>
      </c>
      <c r="I2049" s="15">
        <v>0</v>
      </c>
    </row>
    <row r="2050" spans="7:9" x14ac:dyDescent="0.2">
      <c r="G2050" s="14">
        <v>2.9339</v>
      </c>
      <c r="H2050" s="21">
        <v>0</v>
      </c>
      <c r="I2050" s="15">
        <v>0</v>
      </c>
    </row>
    <row r="2051" spans="7:9" x14ac:dyDescent="0.2">
      <c r="G2051" s="14">
        <v>0</v>
      </c>
      <c r="H2051" s="21">
        <v>0</v>
      </c>
      <c r="I2051" s="15"/>
    </row>
    <row r="2052" spans="7:9" x14ac:dyDescent="0.2">
      <c r="G2052" s="14"/>
      <c r="H2052" s="21"/>
      <c r="I2052" s="16" t="s">
        <v>292</v>
      </c>
    </row>
    <row r="2053" spans="7:9" x14ac:dyDescent="0.2">
      <c r="G2053" s="25" t="s">
        <v>288</v>
      </c>
      <c r="H2053" s="1" t="s">
        <v>289</v>
      </c>
      <c r="I2053" s="26">
        <f>COUNTIF(J4:J28,"GRA")+COUNTIF(J4:J28,"GAT")+COUNTIF(J4:J28,"SMB")+COUNTIF(J4:J28,"MC")</f>
        <v>13</v>
      </c>
    </row>
    <row r="2054" spans="7:9" x14ac:dyDescent="0.2">
      <c r="G2054" s="24">
        <f t="shared" ref="G2054:G2060" si="41">E269/(E269+F269)*100</f>
        <v>31.231690158255699</v>
      </c>
      <c r="H2054" s="24">
        <f t="shared" ref="H2054:H2060" si="42">F269/(E269+F269)*100</f>
        <v>68.768309841744298</v>
      </c>
      <c r="I2054" s="26">
        <f>COUNTIF(J29:J46,"GRA")+COUNTIF(J29:J46,"GAT")+COUNTIF(J29:J46,"SMB")+COUNTIF(J29:J46,"MC")</f>
        <v>15</v>
      </c>
    </row>
    <row r="2055" spans="7:9" x14ac:dyDescent="0.2">
      <c r="G2055" s="24">
        <f t="shared" si="41"/>
        <v>90.733387996001298</v>
      </c>
      <c r="H2055" s="24">
        <f t="shared" si="42"/>
        <v>9.2666120039987039</v>
      </c>
      <c r="I2055" s="26">
        <f>COUNTIF(J47:J121,"GRA")+COUNTIF(J47:J121,"GAT")+COUNTIF(J47:J121,"SMB")+COUNTIF(J47:J121,"MC")</f>
        <v>64</v>
      </c>
    </row>
    <row r="2056" spans="7:9" x14ac:dyDescent="0.2">
      <c r="G2056" s="24">
        <f t="shared" si="41"/>
        <v>96.433887553055214</v>
      </c>
      <c r="H2056" s="24">
        <f t="shared" si="42"/>
        <v>3.5661124469447989</v>
      </c>
      <c r="I2056" s="26">
        <f>COUNTIF(J122:J140,"GRA")+COUNTIF(J122:J140,"GAT")+COUNTIF(J122:J140,"SMB")+COUNTIF(J122:J140,"MC")</f>
        <v>12</v>
      </c>
    </row>
    <row r="2057" spans="7:9" x14ac:dyDescent="0.2">
      <c r="G2057" s="24">
        <f t="shared" si="41"/>
        <v>81.978348958129928</v>
      </c>
      <c r="H2057" s="24">
        <f t="shared" si="42"/>
        <v>18.021651041870062</v>
      </c>
      <c r="I2057" s="26">
        <f>COUNTIF(J141:J158,"GRA")+COUNTIF(J141:J158,"GAT")+COUNTIF(J141:J158,"SMB")+COUNTIF(J141:J158,"MC")</f>
        <v>14</v>
      </c>
    </row>
    <row r="2058" spans="7:9" x14ac:dyDescent="0.2">
      <c r="G2058" s="24">
        <f t="shared" si="41"/>
        <v>93.795450720244389</v>
      </c>
      <c r="H2058" s="24">
        <f t="shared" si="42"/>
        <v>6.2045492797556152</v>
      </c>
      <c r="I2058" s="26">
        <f>COUNTIF(J159:J197,"GRA")+COUNTIF(J159:J197,"GAT")+COUNTIF(J159:J197,"SMB")+COUNTIF(J159:J197,"MC")</f>
        <v>36</v>
      </c>
    </row>
    <row r="2059" spans="7:9" x14ac:dyDescent="0.2">
      <c r="G2059" s="24">
        <f t="shared" si="41"/>
        <v>99.677557182589211</v>
      </c>
      <c r="H2059" s="24">
        <f t="shared" si="42"/>
        <v>0.32244281741077657</v>
      </c>
      <c r="I2059" s="26">
        <f>COUNTIF(J198:J256,"GRA")+COUNTIF(J198:J256,"GAT")+COUNTIF(J198:J256,"SMB")+COUNTIF(J198:J256,"MC")</f>
        <v>57</v>
      </c>
    </row>
    <row r="2060" spans="7:9" x14ac:dyDescent="0.2">
      <c r="G2060" s="24">
        <f t="shared" si="41"/>
        <v>99.37169570166003</v>
      </c>
      <c r="H2060" s="24">
        <f t="shared" si="42"/>
        <v>0.62830429833997159</v>
      </c>
    </row>
    <row r="2065" spans="8:9" x14ac:dyDescent="0.2">
      <c r="I2065" s="37"/>
    </row>
    <row r="2066" spans="8:9" ht="16" customHeight="1" x14ac:dyDescent="0.2">
      <c r="H2066" s="37" t="s">
        <v>271</v>
      </c>
      <c r="I2066" s="37"/>
    </row>
    <row r="2067" spans="8:9" ht="16" customHeight="1" x14ac:dyDescent="0.2">
      <c r="H2067" s="37" t="s">
        <v>278</v>
      </c>
      <c r="I2067" s="37"/>
    </row>
    <row r="2068" spans="8:9" ht="16" customHeight="1" x14ac:dyDescent="0.2">
      <c r="H2068" s="37" t="s">
        <v>279</v>
      </c>
      <c r="I2068" s="37"/>
    </row>
    <row r="2069" spans="8:9" x14ac:dyDescent="0.2">
      <c r="H2069" s="37" t="s">
        <v>280</v>
      </c>
      <c r="I2069" s="37"/>
    </row>
    <row r="2070" spans="8:9" ht="16" customHeight="1" x14ac:dyDescent="0.2">
      <c r="H2070" s="37" t="s">
        <v>282</v>
      </c>
      <c r="I2070" s="37"/>
    </row>
    <row r="2071" spans="8:9" ht="16" customHeight="1" x14ac:dyDescent="0.2">
      <c r="H2071" s="37" t="s">
        <v>283</v>
      </c>
      <c r="I2071" s="29"/>
    </row>
    <row r="2072" spans="8:9" x14ac:dyDescent="0.2">
      <c r="I2072" s="37"/>
    </row>
    <row r="2073" spans="8:9" ht="16" customHeight="1" x14ac:dyDescent="0.2">
      <c r="H2073" s="37" t="s">
        <v>284</v>
      </c>
    </row>
  </sheetData>
  <mergeCells count="3">
    <mergeCell ref="BM1:CU1"/>
    <mergeCell ref="O281:Q281"/>
    <mergeCell ref="A1:A2"/>
  </mergeCells>
  <conditionalFormatting sqref="B296:B1048576 B2:B267">
    <cfRule type="containsText" dxfId="76" priority="57" operator="containsText" text="SE">
      <formula>NOT(ISERROR(SEARCH("SE",B2)))</formula>
    </cfRule>
    <cfRule type="containsText" dxfId="75" priority="58" operator="containsText" text="NE">
      <formula>NOT(ISERROR(SEARCH("NE",B2)))</formula>
    </cfRule>
    <cfRule type="containsText" dxfId="74" priority="59" operator="containsText" text="NO">
      <formula>NOT(ISERROR(SEARCH("NO",B2)))</formula>
    </cfRule>
    <cfRule type="containsText" dxfId="73" priority="60" operator="containsText" text="NW">
      <formula>NOT(ISERROR(SEARCH("NW",B2)))</formula>
    </cfRule>
    <cfRule type="containsText" dxfId="72" priority="61" operator="containsText" text="CW">
      <formula>NOT(ISERROR(SEARCH("CW",B2)))</formula>
    </cfRule>
    <cfRule type="containsText" dxfId="71" priority="62" operator="containsText" text="SW">
      <formula>NOT(ISERROR(SEARCH("SW",B2)))</formula>
    </cfRule>
  </conditionalFormatting>
  <conditionalFormatting sqref="B292:B295">
    <cfRule type="containsText" dxfId="70" priority="51" operator="containsText" text="SE">
      <formula>NOT(ISERROR(SEARCH("SE",B292)))</formula>
    </cfRule>
    <cfRule type="containsText" dxfId="69" priority="52" operator="containsText" text="NE">
      <formula>NOT(ISERROR(SEARCH("NE",B292)))</formula>
    </cfRule>
    <cfRule type="containsText" dxfId="68" priority="53" operator="containsText" text="NO">
      <formula>NOT(ISERROR(SEARCH("NO",B292)))</formula>
    </cfRule>
    <cfRule type="containsText" dxfId="67" priority="54" operator="containsText" text="NW">
      <formula>NOT(ISERROR(SEARCH("NW",B292)))</formula>
    </cfRule>
    <cfRule type="containsText" dxfId="66" priority="55" operator="containsText" text="CW">
      <formula>NOT(ISERROR(SEARCH("CW",B292)))</formula>
    </cfRule>
    <cfRule type="containsText" dxfId="65" priority="56" operator="containsText" text="SW">
      <formula>NOT(ISERROR(SEARCH("SW",B292)))</formula>
    </cfRule>
  </conditionalFormatting>
  <conditionalFormatting sqref="O269:O275">
    <cfRule type="containsText" dxfId="64" priority="45" operator="containsText" text="SE">
      <formula>NOT(ISERROR(SEARCH("SE",O269)))</formula>
    </cfRule>
    <cfRule type="containsText" dxfId="63" priority="46" operator="containsText" text="NE">
      <formula>NOT(ISERROR(SEARCH("NE",O269)))</formula>
    </cfRule>
    <cfRule type="containsText" dxfId="62" priority="47" operator="containsText" text="NO">
      <formula>NOT(ISERROR(SEARCH("NO",O269)))</formula>
    </cfRule>
    <cfRule type="containsText" dxfId="61" priority="48" operator="containsText" text="NW">
      <formula>NOT(ISERROR(SEARCH("NW",O269)))</formula>
    </cfRule>
    <cfRule type="containsText" dxfId="60" priority="49" operator="containsText" text="CW">
      <formula>NOT(ISERROR(SEARCH("CW",O269)))</formula>
    </cfRule>
    <cfRule type="containsText" dxfId="59" priority="50" operator="containsText" text="SW">
      <formula>NOT(ISERROR(SEARCH("SW",O269)))</formula>
    </cfRule>
  </conditionalFormatting>
  <conditionalFormatting sqref="O282:O288">
    <cfRule type="containsText" dxfId="58" priority="39" operator="containsText" text="SE">
      <formula>NOT(ISERROR(SEARCH("SE",O282)))</formula>
    </cfRule>
    <cfRule type="containsText" dxfId="57" priority="40" operator="containsText" text="NE">
      <formula>NOT(ISERROR(SEARCH("NE",O282)))</formula>
    </cfRule>
    <cfRule type="containsText" dxfId="56" priority="41" operator="containsText" text="NO">
      <formula>NOT(ISERROR(SEARCH("NO",O282)))</formula>
    </cfRule>
    <cfRule type="containsText" dxfId="55" priority="42" operator="containsText" text="NW">
      <formula>NOT(ISERROR(SEARCH("NW",O282)))</formula>
    </cfRule>
    <cfRule type="containsText" dxfId="54" priority="43" operator="containsText" text="CW">
      <formula>NOT(ISERROR(SEARCH("CW",O282)))</formula>
    </cfRule>
    <cfRule type="containsText" dxfId="53" priority="44" operator="containsText" text="SW">
      <formula>NOT(ISERROR(SEARCH("SW",O282)))</formula>
    </cfRule>
  </conditionalFormatting>
  <conditionalFormatting sqref="B268:B291">
    <cfRule type="containsText" dxfId="52" priority="33" operator="containsText" text="SE">
      <formula>NOT(ISERROR(SEARCH("SE",B268)))</formula>
    </cfRule>
    <cfRule type="containsText" dxfId="51" priority="34" operator="containsText" text="NE">
      <formula>NOT(ISERROR(SEARCH("NE",B268)))</formula>
    </cfRule>
    <cfRule type="containsText" dxfId="50" priority="35" operator="containsText" text="NO">
      <formula>NOT(ISERROR(SEARCH("NO",B268)))</formula>
    </cfRule>
    <cfRule type="containsText" dxfId="49" priority="36" operator="containsText" text="NW">
      <formula>NOT(ISERROR(SEARCH("NW",B268)))</formula>
    </cfRule>
    <cfRule type="containsText" dxfId="48" priority="37" operator="containsText" text="CW">
      <formula>NOT(ISERROR(SEARCH("CW",B268)))</formula>
    </cfRule>
    <cfRule type="containsText" dxfId="47" priority="38" operator="containsText" text="SW">
      <formula>NOT(ISERROR(SEARCH("SW",B268)))</formula>
    </cfRule>
  </conditionalFormatting>
  <conditionalFormatting sqref="A269:A275">
    <cfRule type="containsText" dxfId="46" priority="27" operator="containsText" text="SE">
      <formula>NOT(ISERROR(SEARCH("SE",A269)))</formula>
    </cfRule>
    <cfRule type="containsText" dxfId="45" priority="28" operator="containsText" text="NE">
      <formula>NOT(ISERROR(SEARCH("NE",A269)))</formula>
    </cfRule>
    <cfRule type="containsText" dxfId="44" priority="29" operator="containsText" text="NO">
      <formula>NOT(ISERROR(SEARCH("NO",A269)))</formula>
    </cfRule>
    <cfRule type="containsText" dxfId="43" priority="30" operator="containsText" text="NW">
      <formula>NOT(ISERROR(SEARCH("NW",A269)))</formula>
    </cfRule>
    <cfRule type="containsText" dxfId="42" priority="31" operator="containsText" text="CW">
      <formula>NOT(ISERROR(SEARCH("CW",A269)))</formula>
    </cfRule>
    <cfRule type="containsText" dxfId="41" priority="32" operator="containsText" text="SW">
      <formula>NOT(ISERROR(SEARCH("SW",A269)))</formula>
    </cfRule>
  </conditionalFormatting>
  <conditionalFormatting sqref="S282:S288">
    <cfRule type="containsText" dxfId="40" priority="21" operator="containsText" text="SE">
      <formula>NOT(ISERROR(SEARCH("SE",S282)))</formula>
    </cfRule>
    <cfRule type="containsText" dxfId="39" priority="22" operator="containsText" text="NE">
      <formula>NOT(ISERROR(SEARCH("NE",S282)))</formula>
    </cfRule>
    <cfRule type="containsText" dxfId="38" priority="23" operator="containsText" text="NO">
      <formula>NOT(ISERROR(SEARCH("NO",S282)))</formula>
    </cfRule>
    <cfRule type="containsText" dxfId="37" priority="24" operator="containsText" text="NW">
      <formula>NOT(ISERROR(SEARCH("NW",S282)))</formula>
    </cfRule>
    <cfRule type="containsText" dxfId="36" priority="25" operator="containsText" text="CW">
      <formula>NOT(ISERROR(SEARCH("CW",S282)))</formula>
    </cfRule>
    <cfRule type="containsText" dxfId="35" priority="26" operator="containsText" text="SW">
      <formula>NOT(ISERROR(SEARCH("SW",S282)))</formula>
    </cfRule>
  </conditionalFormatting>
  <conditionalFormatting sqref="A4:A263">
    <cfRule type="expression" dxfId="34" priority="20">
      <formula>MOD(ROW(),2)=0</formula>
    </cfRule>
  </conditionalFormatting>
  <conditionalFormatting sqref="C4:D263">
    <cfRule type="expression" dxfId="33" priority="19">
      <formula>MOD(ROW(),2)=0</formula>
    </cfRule>
  </conditionalFormatting>
  <conditionalFormatting sqref="E4:E263">
    <cfRule type="expression" dxfId="32" priority="18">
      <formula>MOD(ROW(),2)=0</formula>
    </cfRule>
  </conditionalFormatting>
  <conditionalFormatting sqref="F4:F263">
    <cfRule type="expression" dxfId="31" priority="17">
      <formula>MOD(ROW(),2)=0</formula>
    </cfRule>
  </conditionalFormatting>
  <conditionalFormatting sqref="I4:J263">
    <cfRule type="expression" dxfId="30" priority="16">
      <formula>MOD(ROW(),2)=0</formula>
    </cfRule>
  </conditionalFormatting>
  <conditionalFormatting sqref="K4:L263">
    <cfRule type="expression" dxfId="29" priority="9" stopIfTrue="1">
      <formula>$J4="MC"</formula>
    </cfRule>
    <cfRule type="expression" dxfId="28" priority="10" stopIfTrue="1">
      <formula>$J4="SMB"</formula>
    </cfRule>
    <cfRule type="expression" dxfId="27" priority="11" stopIfTrue="1">
      <formula>$J4="GAT"</formula>
    </cfRule>
    <cfRule type="expression" dxfId="26" priority="12" stopIfTrue="1">
      <formula>$J4="GRA"</formula>
    </cfRule>
  </conditionalFormatting>
  <conditionalFormatting sqref="K203">
    <cfRule type="expression" dxfId="25" priority="5" stopIfTrue="1">
      <formula>$J203="MC"</formula>
    </cfRule>
    <cfRule type="expression" dxfId="24" priority="6" stopIfTrue="1">
      <formula>$J203="SMB"</formula>
    </cfRule>
    <cfRule type="expression" dxfId="23" priority="7" stopIfTrue="1">
      <formula>$J203="GAT"</formula>
    </cfRule>
    <cfRule type="expression" dxfId="22" priority="8" stopIfTrue="1">
      <formula>$J203="GRA"</formula>
    </cfRule>
  </conditionalFormatting>
  <conditionalFormatting sqref="P4:BI45 P263:BJ263 P203:BI262 P202:BJ202 P47:BI201 P46:BJ46">
    <cfRule type="expression" dxfId="21" priority="4">
      <formula>MOD(ROW(),2)=0</formula>
    </cfRule>
  </conditionalFormatting>
  <conditionalFormatting sqref="BN4:DG263">
    <cfRule type="expression" dxfId="20" priority="3">
      <formula>MOD(ROW(),2)=0</formula>
    </cfRule>
  </conditionalFormatting>
  <conditionalFormatting sqref="BJ4:BJ45 BJ203:BJ262 BJ47:BJ201">
    <cfRule type="expression" dxfId="19" priority="2">
      <formula>MOD(ROW(),2)=0</formula>
    </cfRule>
  </conditionalFormatting>
  <conditionalFormatting sqref="DH4:DH264">
    <cfRule type="expression" dxfId="18" priority="1">
      <formula>MOD(ROW(),2)=0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DU279"/>
  <sheetViews>
    <sheetView workbookViewId="0">
      <pane xSplit="2" ySplit="4" topLeftCell="C5" activePane="bottomRight" state="frozenSplit"/>
      <selection activeCell="B257" sqref="B1:B1048576"/>
      <selection pane="topRight" activeCell="C1" sqref="C1"/>
      <selection pane="bottomLeft"/>
      <selection pane="bottomRight" activeCell="C267" sqref="C266:C267"/>
    </sheetView>
  </sheetViews>
  <sheetFormatPr baseColWidth="10" defaultRowHeight="16" x14ac:dyDescent="0.2"/>
  <cols>
    <col min="1" max="1" width="62.83203125" style="80" customWidth="1"/>
    <col min="3" max="52" width="6.6640625" style="3" bestFit="1" customWidth="1"/>
    <col min="53" max="55" width="6.83203125" style="3" bestFit="1" customWidth="1"/>
    <col min="56" max="59" width="6.6640625" style="3" bestFit="1" customWidth="1"/>
    <col min="60" max="60" width="6.83203125" style="3" bestFit="1" customWidth="1"/>
    <col min="61" max="61" width="7.1640625" bestFit="1" customWidth="1"/>
    <col min="62" max="62" width="7.1640625" customWidth="1"/>
    <col min="64" max="64" width="1.83203125" customWidth="1"/>
    <col min="66" max="124" width="7.1640625" bestFit="1" customWidth="1"/>
    <col min="125" max="125" width="7.1640625" customWidth="1"/>
  </cols>
  <sheetData>
    <row r="1" spans="1:125" s="4" customFormat="1" ht="92" customHeight="1" x14ac:dyDescent="0.2">
      <c r="A1" s="71" t="s">
        <v>374</v>
      </c>
      <c r="BM1" s="276" t="s">
        <v>359</v>
      </c>
      <c r="BN1" s="276"/>
      <c r="BO1" s="276"/>
      <c r="BP1" s="276"/>
      <c r="BQ1" s="276"/>
      <c r="BR1" s="276"/>
      <c r="BS1" s="276"/>
      <c r="BT1" s="276"/>
      <c r="BU1" s="276"/>
      <c r="BV1" s="276"/>
      <c r="BW1" s="276"/>
      <c r="BX1" s="276"/>
    </row>
    <row r="2" spans="1:125" s="4" customFormat="1" x14ac:dyDescent="0.2">
      <c r="A2" s="80"/>
      <c r="B2" s="79" t="s">
        <v>276</v>
      </c>
      <c r="C2" s="4">
        <v>1958.5</v>
      </c>
      <c r="D2" s="4">
        <v>1959.5</v>
      </c>
      <c r="E2" s="4">
        <v>1960.5</v>
      </c>
      <c r="F2" s="4">
        <v>1961.5</v>
      </c>
      <c r="G2" s="4">
        <v>1962.5</v>
      </c>
      <c r="H2" s="4">
        <v>1963.5</v>
      </c>
      <c r="I2" s="4">
        <v>1964.5</v>
      </c>
      <c r="J2" s="4">
        <v>1965.5</v>
      </c>
      <c r="K2" s="4">
        <v>1966.5</v>
      </c>
      <c r="L2" s="4">
        <v>1967.5</v>
      </c>
      <c r="M2" s="4">
        <v>1968.5</v>
      </c>
      <c r="N2" s="4">
        <v>1969.5</v>
      </c>
      <c r="O2" s="4">
        <v>1970.5</v>
      </c>
      <c r="P2" s="4">
        <v>1971.5</v>
      </c>
      <c r="Q2" s="4">
        <v>1972.5</v>
      </c>
      <c r="R2" s="4">
        <v>1973.5</v>
      </c>
      <c r="S2" s="4">
        <v>1974.5</v>
      </c>
      <c r="T2" s="4">
        <v>1975.5</v>
      </c>
      <c r="U2" s="4">
        <v>1976.5</v>
      </c>
      <c r="V2" s="4">
        <v>1977.5</v>
      </c>
      <c r="W2" s="4">
        <v>1978.5</v>
      </c>
      <c r="X2" s="4">
        <v>1979.5</v>
      </c>
      <c r="Y2" s="4">
        <v>1980.5</v>
      </c>
      <c r="Z2" s="4">
        <v>1981.5</v>
      </c>
      <c r="AA2" s="4">
        <v>1982.5</v>
      </c>
      <c r="AB2" s="4">
        <v>1983.5</v>
      </c>
      <c r="AC2" s="4">
        <v>1984.5</v>
      </c>
      <c r="AD2" s="4">
        <v>1985.5</v>
      </c>
      <c r="AE2" s="4">
        <v>1986.5</v>
      </c>
      <c r="AF2" s="4">
        <v>1987.5</v>
      </c>
      <c r="AG2" s="4">
        <v>1988.5</v>
      </c>
      <c r="AH2" s="4">
        <v>1989.5</v>
      </c>
      <c r="AI2" s="4">
        <v>1990.5</v>
      </c>
      <c r="AJ2" s="4">
        <v>1991.5</v>
      </c>
      <c r="AK2" s="4">
        <v>1992.5</v>
      </c>
      <c r="AL2" s="4">
        <v>1993.5</v>
      </c>
      <c r="AM2" s="4">
        <v>1994.5</v>
      </c>
      <c r="AN2" s="4">
        <v>1995.5</v>
      </c>
      <c r="AO2" s="4">
        <v>1996.5</v>
      </c>
      <c r="AP2" s="4">
        <v>1997.5</v>
      </c>
      <c r="AQ2" s="4">
        <v>1998.5</v>
      </c>
      <c r="AR2" s="4">
        <v>1999.5</v>
      </c>
      <c r="AS2" s="4">
        <v>2000.5</v>
      </c>
      <c r="AT2" s="4">
        <v>2001.5</v>
      </c>
      <c r="AU2" s="4">
        <v>2002.5</v>
      </c>
      <c r="AV2" s="4">
        <v>2003.5</v>
      </c>
      <c r="AW2" s="4">
        <v>2004.5</v>
      </c>
      <c r="AX2" s="4">
        <v>2005.5</v>
      </c>
      <c r="AY2" s="4">
        <v>2006.5</v>
      </c>
      <c r="AZ2" s="4">
        <v>2007.5</v>
      </c>
      <c r="BA2" s="4">
        <v>2008.5</v>
      </c>
      <c r="BB2" s="4">
        <v>2009.5</v>
      </c>
      <c r="BC2" s="4">
        <v>2010.5</v>
      </c>
      <c r="BD2" s="4">
        <v>2011.5</v>
      </c>
      <c r="BE2" s="4">
        <v>2012.5</v>
      </c>
      <c r="BF2" s="4">
        <v>2013.5</v>
      </c>
      <c r="BG2" s="4">
        <v>2014.5</v>
      </c>
      <c r="BH2" s="4">
        <v>2015.5</v>
      </c>
      <c r="BI2" s="4">
        <v>2016.5</v>
      </c>
      <c r="BJ2" s="4">
        <v>2017.5</v>
      </c>
      <c r="BM2" s="79" t="s">
        <v>276</v>
      </c>
      <c r="BN2" s="4">
        <v>1958.5</v>
      </c>
      <c r="BO2" s="4">
        <v>1959.5</v>
      </c>
      <c r="BP2" s="4">
        <v>1960.5</v>
      </c>
      <c r="BQ2" s="4">
        <v>1961.5</v>
      </c>
      <c r="BR2" s="4">
        <v>1962.5</v>
      </c>
      <c r="BS2" s="4">
        <v>1963.5</v>
      </c>
      <c r="BT2" s="4">
        <v>1964.5</v>
      </c>
      <c r="BU2" s="4">
        <v>1965.5</v>
      </c>
      <c r="BV2" s="4">
        <v>1966.5</v>
      </c>
      <c r="BW2" s="4">
        <v>1967.5</v>
      </c>
      <c r="BX2" s="4">
        <v>1968.5</v>
      </c>
      <c r="BY2" s="4">
        <v>1969.5</v>
      </c>
      <c r="BZ2" s="4">
        <v>1970.5</v>
      </c>
      <c r="CA2" s="4">
        <v>1971.5</v>
      </c>
      <c r="CB2" s="4">
        <v>1972.5</v>
      </c>
      <c r="CC2" s="4">
        <v>1973.5</v>
      </c>
      <c r="CD2" s="4">
        <v>1974.5</v>
      </c>
      <c r="CE2" s="4">
        <v>1975.5</v>
      </c>
      <c r="CF2" s="4">
        <v>1976.5</v>
      </c>
      <c r="CG2" s="4">
        <v>1977.5</v>
      </c>
      <c r="CH2" s="4">
        <v>1978.5</v>
      </c>
      <c r="CI2" s="4">
        <v>1979.5</v>
      </c>
      <c r="CJ2" s="4">
        <v>1980.5</v>
      </c>
      <c r="CK2" s="4">
        <v>1981.5</v>
      </c>
      <c r="CL2" s="4">
        <v>1982.5</v>
      </c>
      <c r="CM2" s="4">
        <v>1983.5</v>
      </c>
      <c r="CN2" s="4">
        <v>1984.5</v>
      </c>
      <c r="CO2" s="4">
        <v>1985.5</v>
      </c>
      <c r="CP2" s="4">
        <v>1986.5</v>
      </c>
      <c r="CQ2" s="4">
        <v>1987.5</v>
      </c>
      <c r="CR2" s="4">
        <v>1988.5</v>
      </c>
      <c r="CS2" s="4">
        <v>1989.5</v>
      </c>
      <c r="CT2" s="4">
        <v>1990.5</v>
      </c>
      <c r="CU2" s="4">
        <v>1991.5</v>
      </c>
      <c r="CV2" s="4">
        <v>1992.5</v>
      </c>
      <c r="CW2" s="4">
        <v>1993.5</v>
      </c>
      <c r="CX2" s="4">
        <v>1994.5</v>
      </c>
      <c r="CY2" s="4">
        <v>1995.5</v>
      </c>
      <c r="CZ2" s="4">
        <v>1996.5</v>
      </c>
      <c r="DA2" s="4">
        <v>1997.5</v>
      </c>
      <c r="DB2" s="4">
        <v>1998.5</v>
      </c>
      <c r="DC2" s="4">
        <v>1999.5</v>
      </c>
      <c r="DD2" s="4">
        <v>2000.5</v>
      </c>
      <c r="DE2" s="4">
        <v>2001.5</v>
      </c>
      <c r="DF2" s="4">
        <v>2002.5</v>
      </c>
      <c r="DG2" s="4">
        <v>2003.5</v>
      </c>
      <c r="DH2" s="4">
        <v>2004.5</v>
      </c>
      <c r="DI2" s="4">
        <v>2005.5</v>
      </c>
      <c r="DJ2" s="4">
        <v>2006.5</v>
      </c>
      <c r="DK2" s="4">
        <v>2007.5</v>
      </c>
      <c r="DL2" s="4">
        <v>2008.5</v>
      </c>
      <c r="DM2" s="4">
        <v>2009.5</v>
      </c>
      <c r="DN2" s="4">
        <v>2010.5</v>
      </c>
      <c r="DO2" s="4">
        <v>2011.5</v>
      </c>
      <c r="DP2" s="4">
        <v>2012.5</v>
      </c>
      <c r="DQ2" s="4">
        <v>2013.5</v>
      </c>
      <c r="DR2" s="4">
        <v>2014.5</v>
      </c>
      <c r="DS2" s="4">
        <v>2015.5</v>
      </c>
      <c r="DT2" s="4">
        <v>2016.5</v>
      </c>
      <c r="DU2" s="4">
        <v>2017.5</v>
      </c>
    </row>
    <row r="3" spans="1:125" s="4" customFormat="1" x14ac:dyDescent="0.2">
      <c r="A3" s="80"/>
      <c r="B3" s="79" t="s">
        <v>308</v>
      </c>
      <c r="C3" s="4">
        <v>1959.5</v>
      </c>
      <c r="D3" s="4">
        <v>1960.5</v>
      </c>
      <c r="E3" s="4">
        <v>1961.5</v>
      </c>
      <c r="F3" s="4">
        <v>1962.5</v>
      </c>
      <c r="G3" s="4">
        <v>1963.5</v>
      </c>
      <c r="H3" s="4">
        <v>1964.5</v>
      </c>
      <c r="I3" s="4">
        <v>1965.5</v>
      </c>
      <c r="J3" s="4">
        <v>1966.5</v>
      </c>
      <c r="K3" s="4">
        <v>1967.5</v>
      </c>
      <c r="L3" s="4">
        <v>1968.5</v>
      </c>
      <c r="M3" s="4">
        <v>1969.5</v>
      </c>
      <c r="N3" s="4">
        <v>1970.5</v>
      </c>
      <c r="O3" s="4">
        <v>1971.5</v>
      </c>
      <c r="P3" s="4">
        <v>1972.5</v>
      </c>
      <c r="Q3" s="4">
        <v>1973.5</v>
      </c>
      <c r="R3" s="4">
        <v>1974.5</v>
      </c>
      <c r="S3" s="4">
        <v>1975.5</v>
      </c>
      <c r="T3" s="4">
        <v>1976.5</v>
      </c>
      <c r="U3" s="4">
        <v>1977.5</v>
      </c>
      <c r="V3" s="4">
        <v>1978.5</v>
      </c>
      <c r="W3" s="4">
        <v>1979.5</v>
      </c>
      <c r="X3" s="4">
        <v>1980.5</v>
      </c>
      <c r="Y3" s="4">
        <v>1981.5</v>
      </c>
      <c r="Z3" s="4">
        <v>1982.5</v>
      </c>
      <c r="AA3" s="4">
        <v>1983.5</v>
      </c>
      <c r="AB3" s="4">
        <v>1984.5</v>
      </c>
      <c r="AC3" s="4">
        <v>1985.5</v>
      </c>
      <c r="AD3" s="4">
        <v>1986.5</v>
      </c>
      <c r="AE3" s="4">
        <v>1987.5</v>
      </c>
      <c r="AF3" s="4">
        <v>1988.5</v>
      </c>
      <c r="AG3" s="4">
        <v>1989.5</v>
      </c>
      <c r="AH3" s="4">
        <v>1990.5</v>
      </c>
      <c r="AI3" s="4">
        <v>1991.5</v>
      </c>
      <c r="AJ3" s="4">
        <v>1992.5</v>
      </c>
      <c r="AK3" s="4">
        <v>1993.5</v>
      </c>
      <c r="AL3" s="4">
        <v>1994.5</v>
      </c>
      <c r="AM3" s="4">
        <v>1995.5</v>
      </c>
      <c r="AN3" s="4">
        <v>1996.5</v>
      </c>
      <c r="AO3" s="4">
        <v>1997.5</v>
      </c>
      <c r="AP3" s="4">
        <v>1998.5</v>
      </c>
      <c r="AQ3" s="4">
        <v>1999.5</v>
      </c>
      <c r="AR3" s="4">
        <v>2000.5</v>
      </c>
      <c r="AS3" s="4">
        <v>2001.5</v>
      </c>
      <c r="AT3" s="4">
        <v>2002.5</v>
      </c>
      <c r="AU3" s="4">
        <v>2003.5</v>
      </c>
      <c r="AV3" s="4">
        <v>2004.5</v>
      </c>
      <c r="AW3" s="4">
        <v>2005.5</v>
      </c>
      <c r="AX3" s="4">
        <v>2006.5</v>
      </c>
      <c r="AY3" s="4">
        <v>2007.5</v>
      </c>
      <c r="AZ3" s="4">
        <v>2008.5</v>
      </c>
      <c r="BA3" s="4">
        <v>2009.5</v>
      </c>
      <c r="BB3" s="4">
        <v>2010.5</v>
      </c>
      <c r="BC3" s="4">
        <v>2011.5</v>
      </c>
      <c r="BD3" s="4">
        <v>2012.5</v>
      </c>
      <c r="BE3" s="4">
        <v>2013.5</v>
      </c>
      <c r="BF3" s="4">
        <v>2014.5</v>
      </c>
      <c r="BG3" s="4">
        <v>2015.5</v>
      </c>
      <c r="BH3" s="4">
        <v>2016.5</v>
      </c>
      <c r="BI3" s="4">
        <v>2017.5</v>
      </c>
      <c r="BJ3" s="4">
        <v>2018.5</v>
      </c>
      <c r="BM3" s="79" t="s">
        <v>308</v>
      </c>
      <c r="BN3" s="4">
        <v>1959.5</v>
      </c>
      <c r="BO3" s="4">
        <v>1960.5</v>
      </c>
      <c r="BP3" s="4">
        <v>1961.5</v>
      </c>
      <c r="BQ3" s="4">
        <v>1962.5</v>
      </c>
      <c r="BR3" s="4">
        <v>1963.5</v>
      </c>
      <c r="BS3" s="4">
        <v>1964.5</v>
      </c>
      <c r="BT3" s="4">
        <v>1965.5</v>
      </c>
      <c r="BU3" s="4">
        <v>1966.5</v>
      </c>
      <c r="BV3" s="4">
        <v>1967.5</v>
      </c>
      <c r="BW3" s="4">
        <v>1968.5</v>
      </c>
      <c r="BX3" s="4">
        <v>1969.5</v>
      </c>
      <c r="BY3" s="4">
        <v>1970.5</v>
      </c>
      <c r="BZ3" s="4">
        <v>1971.5</v>
      </c>
      <c r="CA3" s="4">
        <v>1972.5</v>
      </c>
      <c r="CB3" s="4">
        <v>1973.5</v>
      </c>
      <c r="CC3" s="4">
        <v>1974.5</v>
      </c>
      <c r="CD3" s="4">
        <v>1975.5</v>
      </c>
      <c r="CE3" s="4">
        <v>1976.5</v>
      </c>
      <c r="CF3" s="4">
        <v>1977.5</v>
      </c>
      <c r="CG3" s="4">
        <v>1978.5</v>
      </c>
      <c r="CH3" s="4">
        <v>1979.5</v>
      </c>
      <c r="CI3" s="4">
        <v>1980.5</v>
      </c>
      <c r="CJ3" s="4">
        <v>1981.5</v>
      </c>
      <c r="CK3" s="4">
        <v>1982.5</v>
      </c>
      <c r="CL3" s="4">
        <v>1983.5</v>
      </c>
      <c r="CM3" s="4">
        <v>1984.5</v>
      </c>
      <c r="CN3" s="4">
        <v>1985.5</v>
      </c>
      <c r="CO3" s="4">
        <v>1986.5</v>
      </c>
      <c r="CP3" s="4">
        <v>1987.5</v>
      </c>
      <c r="CQ3" s="4">
        <v>1988.5</v>
      </c>
      <c r="CR3" s="4">
        <v>1989.5</v>
      </c>
      <c r="CS3" s="4">
        <v>1990.5</v>
      </c>
      <c r="CT3" s="4">
        <v>1991.5</v>
      </c>
      <c r="CU3" s="4">
        <v>1992.5</v>
      </c>
      <c r="CV3" s="4">
        <v>1993.5</v>
      </c>
      <c r="CW3" s="4">
        <v>1994.5</v>
      </c>
      <c r="CX3" s="4">
        <v>1995.5</v>
      </c>
      <c r="CY3" s="4">
        <v>1996.5</v>
      </c>
      <c r="CZ3" s="4">
        <v>1997.5</v>
      </c>
      <c r="DA3" s="4">
        <v>1998.5</v>
      </c>
      <c r="DB3" s="4">
        <v>1999.5</v>
      </c>
      <c r="DC3" s="4">
        <v>2000.5</v>
      </c>
      <c r="DD3" s="4">
        <v>2001.5</v>
      </c>
      <c r="DE3" s="4">
        <v>2002.5</v>
      </c>
      <c r="DF3" s="4">
        <v>2003.5</v>
      </c>
      <c r="DG3" s="4">
        <v>2004.5</v>
      </c>
      <c r="DH3" s="4">
        <v>2005.5</v>
      </c>
      <c r="DI3" s="4">
        <v>2006.5</v>
      </c>
      <c r="DJ3" s="4">
        <v>2007.5</v>
      </c>
      <c r="DK3" s="4">
        <v>2008.5</v>
      </c>
      <c r="DL3" s="4">
        <v>2009.5</v>
      </c>
      <c r="DM3" s="4">
        <v>2010.5</v>
      </c>
      <c r="DN3" s="4">
        <v>2011.5</v>
      </c>
      <c r="DO3" s="4">
        <v>2012.5</v>
      </c>
      <c r="DP3" s="4">
        <v>2013.5</v>
      </c>
      <c r="DQ3" s="4">
        <v>2014.5</v>
      </c>
      <c r="DR3" s="4">
        <v>2015.5</v>
      </c>
      <c r="DS3" s="4">
        <v>2016.5</v>
      </c>
      <c r="DT3" s="4">
        <v>2017.5</v>
      </c>
      <c r="DU3" s="4">
        <v>2018.5</v>
      </c>
    </row>
    <row r="4" spans="1:125" s="4" customFormat="1" x14ac:dyDescent="0.2">
      <c r="A4" s="80"/>
      <c r="B4" s="80" t="s">
        <v>297</v>
      </c>
      <c r="C4" s="4">
        <v>1959</v>
      </c>
      <c r="D4" s="4">
        <v>1960</v>
      </c>
      <c r="E4" s="4">
        <v>1961</v>
      </c>
      <c r="F4" s="4">
        <v>1962</v>
      </c>
      <c r="G4" s="4">
        <v>1963</v>
      </c>
      <c r="H4" s="4">
        <v>1964</v>
      </c>
      <c r="I4" s="4">
        <v>1965</v>
      </c>
      <c r="J4" s="4">
        <v>1966</v>
      </c>
      <c r="K4" s="4">
        <v>1967</v>
      </c>
      <c r="L4" s="4">
        <v>1968</v>
      </c>
      <c r="M4" s="4">
        <v>1969</v>
      </c>
      <c r="N4" s="4">
        <v>1970</v>
      </c>
      <c r="O4" s="4">
        <v>1971</v>
      </c>
      <c r="P4" s="4">
        <v>1972</v>
      </c>
      <c r="Q4" s="4">
        <v>1973</v>
      </c>
      <c r="R4" s="4">
        <v>1974</v>
      </c>
      <c r="S4" s="4">
        <v>1975</v>
      </c>
      <c r="T4" s="4">
        <v>1976</v>
      </c>
      <c r="U4" s="4">
        <v>1977</v>
      </c>
      <c r="V4" s="4">
        <v>1978</v>
      </c>
      <c r="W4" s="4">
        <v>1979</v>
      </c>
      <c r="X4" s="4">
        <v>1980</v>
      </c>
      <c r="Y4" s="4">
        <v>1981</v>
      </c>
      <c r="Z4" s="4">
        <v>1982</v>
      </c>
      <c r="AA4" s="4">
        <v>1983</v>
      </c>
      <c r="AB4" s="4">
        <v>1984</v>
      </c>
      <c r="AC4" s="4">
        <v>1985</v>
      </c>
      <c r="AD4" s="4">
        <v>1986</v>
      </c>
      <c r="AE4" s="4">
        <v>1987</v>
      </c>
      <c r="AF4" s="4">
        <v>1988</v>
      </c>
      <c r="AG4" s="4">
        <v>1989</v>
      </c>
      <c r="AH4" s="4">
        <v>1990</v>
      </c>
      <c r="AI4" s="4">
        <v>1991</v>
      </c>
      <c r="AJ4" s="4">
        <v>1992</v>
      </c>
      <c r="AK4" s="4">
        <v>1993</v>
      </c>
      <c r="AL4" s="4">
        <v>1994</v>
      </c>
      <c r="AM4" s="4">
        <v>1995</v>
      </c>
      <c r="AN4" s="4">
        <v>1996</v>
      </c>
      <c r="AO4" s="4">
        <v>1997</v>
      </c>
      <c r="AP4" s="4">
        <v>1998</v>
      </c>
      <c r="AQ4" s="4">
        <v>1999</v>
      </c>
      <c r="AR4" s="4">
        <v>2000</v>
      </c>
      <c r="AS4" s="4">
        <v>2001</v>
      </c>
      <c r="AT4" s="4">
        <v>2002</v>
      </c>
      <c r="AU4" s="4">
        <v>2003</v>
      </c>
      <c r="AV4" s="4">
        <v>2004</v>
      </c>
      <c r="AW4" s="4">
        <v>2005</v>
      </c>
      <c r="AX4" s="4">
        <v>2006</v>
      </c>
      <c r="AY4" s="4">
        <v>2007</v>
      </c>
      <c r="AZ4" s="4">
        <v>2008</v>
      </c>
      <c r="BA4" s="4">
        <v>2009</v>
      </c>
      <c r="BB4" s="4">
        <v>2010</v>
      </c>
      <c r="BC4" s="4">
        <v>2011</v>
      </c>
      <c r="BD4" s="4">
        <v>2012</v>
      </c>
      <c r="BE4" s="4">
        <v>2013</v>
      </c>
      <c r="BF4" s="4">
        <v>2014</v>
      </c>
      <c r="BG4" s="4">
        <v>2015</v>
      </c>
      <c r="BH4" s="4">
        <v>2016</v>
      </c>
      <c r="BI4" s="4">
        <v>2017</v>
      </c>
      <c r="BJ4" s="4">
        <v>2018</v>
      </c>
      <c r="BM4" s="80" t="s">
        <v>297</v>
      </c>
      <c r="BN4" s="4">
        <v>1959</v>
      </c>
      <c r="BO4" s="4">
        <v>1960</v>
      </c>
      <c r="BP4" s="4">
        <v>1961</v>
      </c>
      <c r="BQ4" s="4">
        <v>1962</v>
      </c>
      <c r="BR4" s="4">
        <v>1963</v>
      </c>
      <c r="BS4" s="4">
        <v>1964</v>
      </c>
      <c r="BT4" s="4">
        <v>1965</v>
      </c>
      <c r="BU4" s="4">
        <v>1966</v>
      </c>
      <c r="BV4" s="4">
        <v>1967</v>
      </c>
      <c r="BW4" s="4">
        <v>1968</v>
      </c>
      <c r="BX4" s="4">
        <v>1969</v>
      </c>
      <c r="BY4" s="4">
        <v>1970</v>
      </c>
      <c r="BZ4" s="4">
        <v>1971</v>
      </c>
      <c r="CA4" s="4">
        <v>1972</v>
      </c>
      <c r="CB4" s="4">
        <v>1973</v>
      </c>
      <c r="CC4" s="4">
        <v>1974</v>
      </c>
      <c r="CD4" s="4">
        <v>1975</v>
      </c>
      <c r="CE4" s="4">
        <v>1976</v>
      </c>
      <c r="CF4" s="4">
        <v>1977</v>
      </c>
      <c r="CG4" s="4">
        <v>1978</v>
      </c>
      <c r="CH4" s="4">
        <v>1979</v>
      </c>
      <c r="CI4" s="4">
        <v>1980</v>
      </c>
      <c r="CJ4" s="4">
        <v>1981</v>
      </c>
      <c r="CK4" s="4">
        <v>1982</v>
      </c>
      <c r="CL4" s="4">
        <v>1983</v>
      </c>
      <c r="CM4" s="4">
        <v>1984</v>
      </c>
      <c r="CN4" s="4">
        <v>1985</v>
      </c>
      <c r="CO4" s="4">
        <v>1986</v>
      </c>
      <c r="CP4" s="4">
        <v>1987</v>
      </c>
      <c r="CQ4" s="4">
        <v>1988</v>
      </c>
      <c r="CR4" s="4">
        <v>1989</v>
      </c>
      <c r="CS4" s="4">
        <v>1990</v>
      </c>
      <c r="CT4" s="4">
        <v>1991</v>
      </c>
      <c r="CU4" s="4">
        <v>1992</v>
      </c>
      <c r="CV4" s="4">
        <v>1993</v>
      </c>
      <c r="CW4" s="4">
        <v>1994</v>
      </c>
      <c r="CX4" s="4">
        <v>1995</v>
      </c>
      <c r="CY4" s="4">
        <v>1996</v>
      </c>
      <c r="CZ4" s="4">
        <v>1997</v>
      </c>
      <c r="DA4" s="4">
        <v>1998</v>
      </c>
      <c r="DB4" s="4">
        <v>1999</v>
      </c>
      <c r="DC4" s="4">
        <v>2000</v>
      </c>
      <c r="DD4" s="4">
        <v>2001</v>
      </c>
      <c r="DE4" s="4">
        <v>2002</v>
      </c>
      <c r="DF4" s="4">
        <v>2003</v>
      </c>
      <c r="DG4" s="4">
        <v>2004</v>
      </c>
      <c r="DH4" s="4">
        <v>2005</v>
      </c>
      <c r="DI4" s="4">
        <v>2006</v>
      </c>
      <c r="DJ4" s="4">
        <v>2007</v>
      </c>
      <c r="DK4" s="4">
        <v>2008</v>
      </c>
      <c r="DL4" s="4">
        <v>2009</v>
      </c>
      <c r="DM4" s="4">
        <v>2010</v>
      </c>
      <c r="DN4" s="4">
        <v>2011</v>
      </c>
      <c r="DO4" s="4">
        <v>2012</v>
      </c>
      <c r="DP4" s="4">
        <v>2013</v>
      </c>
      <c r="DQ4" s="4">
        <v>2014</v>
      </c>
      <c r="DR4" s="4">
        <v>2015</v>
      </c>
      <c r="DS4" s="4">
        <v>2016</v>
      </c>
      <c r="DT4" s="4">
        <v>2017</v>
      </c>
      <c r="DU4" s="4">
        <v>2018</v>
      </c>
    </row>
    <row r="5" spans="1:125" x14ac:dyDescent="0.2">
      <c r="A5" t="s">
        <v>185</v>
      </c>
      <c r="B5" s="3" t="s">
        <v>182</v>
      </c>
      <c r="C5" s="2">
        <v>0.51</v>
      </c>
      <c r="D5" s="2">
        <v>0.01</v>
      </c>
      <c r="E5" s="2">
        <v>0.28999999999999998</v>
      </c>
      <c r="F5" s="2">
        <v>1.05</v>
      </c>
      <c r="G5" s="2">
        <v>0.98</v>
      </c>
      <c r="H5" s="2">
        <v>0.66</v>
      </c>
      <c r="I5" s="2">
        <v>0.78</v>
      </c>
      <c r="J5" s="2">
        <v>0.08</v>
      </c>
      <c r="K5" s="2">
        <v>0.4</v>
      </c>
      <c r="L5" s="2">
        <v>0.86</v>
      </c>
      <c r="M5" s="2">
        <v>-0.02</v>
      </c>
      <c r="N5" s="2">
        <v>0.75</v>
      </c>
      <c r="O5" s="2">
        <v>0.73</v>
      </c>
      <c r="P5" s="2">
        <v>1.01</v>
      </c>
      <c r="Q5" s="2">
        <v>0.73</v>
      </c>
      <c r="R5" s="2">
        <v>0.5</v>
      </c>
      <c r="S5" s="2">
        <v>0.64</v>
      </c>
      <c r="T5" s="2">
        <v>1.01</v>
      </c>
      <c r="U5" s="2">
        <v>0.5</v>
      </c>
      <c r="V5" s="2">
        <v>0.91</v>
      </c>
      <c r="W5" s="2">
        <v>0.92</v>
      </c>
      <c r="X5" s="2">
        <v>0.43</v>
      </c>
      <c r="Y5" s="2">
        <v>0.4</v>
      </c>
      <c r="Z5" s="2">
        <v>-0.28999999999999998</v>
      </c>
      <c r="AA5" s="2">
        <v>1.1299999999999999</v>
      </c>
      <c r="AB5" s="2">
        <v>1.07</v>
      </c>
      <c r="AC5" s="2">
        <v>-0.16</v>
      </c>
      <c r="AD5" s="2">
        <v>0.23</v>
      </c>
      <c r="AE5" s="2">
        <v>-0.16</v>
      </c>
      <c r="AF5" s="2">
        <v>0.3</v>
      </c>
      <c r="AG5" s="2">
        <v>-0.14000000000000001</v>
      </c>
      <c r="AH5" s="2">
        <v>0.68</v>
      </c>
      <c r="AI5" s="2">
        <v>1.06</v>
      </c>
      <c r="AJ5" s="2">
        <v>0.87</v>
      </c>
      <c r="AK5" s="2">
        <v>0.94</v>
      </c>
      <c r="AL5" s="2">
        <v>0.11</v>
      </c>
      <c r="AM5" s="2">
        <v>-0.18</v>
      </c>
      <c r="AN5" s="2">
        <v>0.35</v>
      </c>
      <c r="AO5" s="2">
        <v>0.51</v>
      </c>
      <c r="AP5" s="2">
        <v>-0.2</v>
      </c>
      <c r="AQ5" s="2">
        <v>-0.24</v>
      </c>
      <c r="AR5" s="2">
        <v>0.46</v>
      </c>
      <c r="AS5" s="2">
        <v>-0.59</v>
      </c>
      <c r="AT5" s="2">
        <v>0.48</v>
      </c>
      <c r="AU5" s="2">
        <v>-0.03</v>
      </c>
      <c r="AV5" s="2">
        <v>-0.28999999999999998</v>
      </c>
      <c r="AW5" s="2">
        <v>0.15</v>
      </c>
      <c r="AX5" s="2">
        <v>-0.03</v>
      </c>
      <c r="AY5" s="2">
        <v>-0.48</v>
      </c>
      <c r="AZ5" s="2">
        <v>-0.88</v>
      </c>
      <c r="BA5" s="2">
        <v>0.1</v>
      </c>
      <c r="BB5" s="2">
        <v>-0.81</v>
      </c>
      <c r="BC5" s="2">
        <v>-0.92</v>
      </c>
      <c r="BD5" s="2">
        <v>-0.69</v>
      </c>
      <c r="BE5" s="2">
        <v>-0.64</v>
      </c>
      <c r="BF5" s="2">
        <v>0.57999999999999996</v>
      </c>
      <c r="BG5" s="2">
        <v>-0.04</v>
      </c>
      <c r="BH5" s="2">
        <v>-0.35</v>
      </c>
      <c r="BI5" s="2">
        <v>-0.71</v>
      </c>
      <c r="BJ5" s="2">
        <v>0.01</v>
      </c>
      <c r="BL5" s="10"/>
      <c r="BN5" s="5">
        <v>0.20772710999999999</v>
      </c>
      <c r="BO5" s="5">
        <v>0.20772710999999999</v>
      </c>
      <c r="BP5" s="5">
        <v>0.20772710999999999</v>
      </c>
      <c r="BQ5" s="5">
        <v>0.20772710999999999</v>
      </c>
      <c r="BR5" s="5">
        <v>0.20772710999999999</v>
      </c>
      <c r="BS5" s="5">
        <v>0.20772710999999999</v>
      </c>
      <c r="BT5" s="5">
        <v>0.20772710999999999</v>
      </c>
      <c r="BU5" s="5">
        <v>0.20772710999999999</v>
      </c>
      <c r="BV5" s="5">
        <v>0.20772710999999999</v>
      </c>
      <c r="BW5" s="5">
        <v>0.20772710999999999</v>
      </c>
      <c r="BX5" s="5">
        <v>0.20772710999999999</v>
      </c>
      <c r="BY5" s="5">
        <v>0.20772710999999999</v>
      </c>
      <c r="BZ5" s="5">
        <v>0.20772710999999999</v>
      </c>
      <c r="CA5" s="5">
        <v>0.20772710999999999</v>
      </c>
      <c r="CB5" s="5">
        <v>0.20772710999999999</v>
      </c>
      <c r="CC5" s="5">
        <v>0.20772710999999999</v>
      </c>
      <c r="CD5" s="5">
        <v>0.20772710999999999</v>
      </c>
      <c r="CE5" s="5">
        <v>0.20772710999999999</v>
      </c>
      <c r="CF5" s="5">
        <v>0.20772710999999999</v>
      </c>
      <c r="CG5" s="5">
        <v>0.20772710999999999</v>
      </c>
      <c r="CH5" s="5">
        <v>0.20772710999999999</v>
      </c>
      <c r="CI5" s="5">
        <v>0.20772710999999999</v>
      </c>
      <c r="CJ5" s="5">
        <v>0.20772710999999999</v>
      </c>
      <c r="CK5" s="5">
        <v>0.20772710999999999</v>
      </c>
      <c r="CL5" s="5">
        <v>0.20772710999999999</v>
      </c>
      <c r="CM5" s="5">
        <v>0.20772710999999999</v>
      </c>
      <c r="CN5" s="5">
        <v>0.20772710999999999</v>
      </c>
      <c r="CO5" s="5">
        <v>0.20772710999999999</v>
      </c>
      <c r="CP5" s="5">
        <v>0.20772710999999999</v>
      </c>
      <c r="CQ5" s="5">
        <v>0.20772710999999999</v>
      </c>
      <c r="CR5" s="5">
        <v>0.20772710999999999</v>
      </c>
      <c r="CS5" s="5">
        <v>0.20772710999999999</v>
      </c>
      <c r="CT5" s="5">
        <v>0.20772710999999999</v>
      </c>
      <c r="CU5" s="5">
        <v>0.20772710999999999</v>
      </c>
      <c r="CV5" s="5">
        <v>0.20772710999999999</v>
      </c>
      <c r="CW5" s="5">
        <v>0.20772710999999999</v>
      </c>
      <c r="CX5" s="5">
        <v>0.20772710999999999</v>
      </c>
      <c r="CY5" s="5">
        <v>0.20772710999999999</v>
      </c>
      <c r="CZ5" s="5">
        <v>0.20772710999999999</v>
      </c>
      <c r="DA5" s="5">
        <v>0.20772710999999999</v>
      </c>
      <c r="DB5" s="5">
        <v>0.20772710999999999</v>
      </c>
      <c r="DC5" s="5">
        <v>0.20772710999999999</v>
      </c>
      <c r="DD5" s="5">
        <v>0.20772710999999999</v>
      </c>
      <c r="DE5" s="5">
        <v>0.20772710999999999</v>
      </c>
      <c r="DF5" s="5">
        <v>0.20772710999999999</v>
      </c>
      <c r="DG5" s="5">
        <v>0.20772710999999999</v>
      </c>
      <c r="DH5" s="5">
        <v>0.20772710999999999</v>
      </c>
      <c r="DI5" s="5">
        <v>0.20772710999999999</v>
      </c>
      <c r="DJ5" s="5">
        <v>0.20772710999999999</v>
      </c>
      <c r="DK5" s="5">
        <v>0.20772710999999999</v>
      </c>
      <c r="DL5" s="5">
        <v>0.20772710999999999</v>
      </c>
      <c r="DM5" s="5">
        <v>0.20772710999999999</v>
      </c>
      <c r="DN5" s="5">
        <v>0.20772710999999999</v>
      </c>
      <c r="DO5" s="5">
        <v>0.20772710999999999</v>
      </c>
      <c r="DP5" s="5">
        <v>0.20772710999999999</v>
      </c>
      <c r="DQ5" s="5">
        <v>0.20772710999999999</v>
      </c>
      <c r="DR5" s="5">
        <v>0.20772710999999999</v>
      </c>
      <c r="DS5" s="5">
        <v>0.20772710999999999</v>
      </c>
      <c r="DT5" s="5">
        <v>0.20772710999999999</v>
      </c>
      <c r="DU5" s="5">
        <v>0.20772710999999999</v>
      </c>
    </row>
    <row r="6" spans="1:125" x14ac:dyDescent="0.2">
      <c r="A6" t="s">
        <v>208</v>
      </c>
      <c r="B6" s="3" t="s">
        <v>182</v>
      </c>
      <c r="C6" s="2">
        <v>-0.78</v>
      </c>
      <c r="D6" s="2">
        <v>-0.82</v>
      </c>
      <c r="E6" s="2">
        <v>-0.67</v>
      </c>
      <c r="F6" s="2">
        <v>-0.43</v>
      </c>
      <c r="G6" s="2">
        <v>-0.11</v>
      </c>
      <c r="H6" s="2">
        <v>-0.15</v>
      </c>
      <c r="I6" s="2">
        <v>-0.28999999999999998</v>
      </c>
      <c r="J6" s="2">
        <v>-0.92</v>
      </c>
      <c r="K6" s="2">
        <v>-0.5</v>
      </c>
      <c r="L6" s="2">
        <v>-0.48</v>
      </c>
      <c r="M6" s="2">
        <v>-0.79</v>
      </c>
      <c r="N6" s="2">
        <v>-0.42</v>
      </c>
      <c r="O6" s="2">
        <v>-0.56999999999999995</v>
      </c>
      <c r="P6" s="2">
        <v>-0.31</v>
      </c>
      <c r="Q6" s="2">
        <v>-0.71</v>
      </c>
      <c r="R6" s="2">
        <v>-0.74</v>
      </c>
      <c r="S6" s="2">
        <v>-0.78</v>
      </c>
      <c r="T6" s="2">
        <v>-0.76</v>
      </c>
      <c r="U6" s="2">
        <v>-1.04</v>
      </c>
      <c r="V6" s="2">
        <v>-0.57999999999999996</v>
      </c>
      <c r="W6" s="2">
        <v>-0.78</v>
      </c>
      <c r="X6" s="2">
        <v>-0.91</v>
      </c>
      <c r="Y6" s="2">
        <v>-0.69</v>
      </c>
      <c r="Z6" s="2">
        <v>-1.1599999999999999</v>
      </c>
      <c r="AA6" s="2">
        <v>-0.62</v>
      </c>
      <c r="AB6" s="2">
        <v>-0.65</v>
      </c>
      <c r="AC6" s="2">
        <v>-1.28</v>
      </c>
      <c r="AD6" s="2">
        <v>-0.64</v>
      </c>
      <c r="AE6" s="2">
        <v>-1.0900000000000001</v>
      </c>
      <c r="AF6" s="2">
        <v>-0.97</v>
      </c>
      <c r="AG6" s="2">
        <v>-1.26</v>
      </c>
      <c r="AH6" s="2">
        <v>-0.79</v>
      </c>
      <c r="AI6" s="2">
        <v>-0.8</v>
      </c>
      <c r="AJ6" s="2">
        <v>-0.55000000000000004</v>
      </c>
      <c r="AK6" s="2">
        <v>-0.74</v>
      </c>
      <c r="AL6" s="2">
        <v>-1.02</v>
      </c>
      <c r="AM6" s="2">
        <v>-1.39</v>
      </c>
      <c r="AN6" s="2">
        <v>-0.51</v>
      </c>
      <c r="AO6" s="2">
        <v>-0.93</v>
      </c>
      <c r="AP6" s="2">
        <v>-1.36</v>
      </c>
      <c r="AQ6" s="2">
        <v>-1.1200000000000001</v>
      </c>
      <c r="AR6" s="2">
        <v>-0.77</v>
      </c>
      <c r="AS6" s="2">
        <v>-1.32</v>
      </c>
      <c r="AT6" s="2">
        <v>-0.83</v>
      </c>
      <c r="AU6" s="2">
        <v>-1.08</v>
      </c>
      <c r="AV6" s="2">
        <v>-1.08</v>
      </c>
      <c r="AW6" s="2">
        <v>-0.54</v>
      </c>
      <c r="AX6" s="2">
        <v>-0.9</v>
      </c>
      <c r="AY6" s="2">
        <v>-0.9</v>
      </c>
      <c r="AZ6" s="2">
        <v>-1.48</v>
      </c>
      <c r="BA6" s="2">
        <v>-0.94</v>
      </c>
      <c r="BB6" s="2">
        <v>-1.78</v>
      </c>
      <c r="BC6" s="2">
        <v>-1.02</v>
      </c>
      <c r="BD6" s="2">
        <v>-1.31</v>
      </c>
      <c r="BE6" s="2">
        <v>-1.1200000000000001</v>
      </c>
      <c r="BF6" s="2">
        <v>-1.1499999999999999</v>
      </c>
      <c r="BG6" s="2">
        <v>-0.55000000000000004</v>
      </c>
      <c r="BH6" s="2">
        <v>-1.4</v>
      </c>
      <c r="BI6" s="2">
        <v>-1.1299999999999999</v>
      </c>
      <c r="BJ6" s="2">
        <v>-0.95</v>
      </c>
      <c r="BL6" s="10"/>
      <c r="BN6" s="5">
        <v>0.14922363</v>
      </c>
      <c r="BO6" s="5">
        <v>0.14922363</v>
      </c>
      <c r="BP6" s="5">
        <v>0.14922363</v>
      </c>
      <c r="BQ6" s="5">
        <v>0.14922363</v>
      </c>
      <c r="BR6" s="5">
        <v>0.14922363</v>
      </c>
      <c r="BS6" s="5">
        <v>0.14922363</v>
      </c>
      <c r="BT6" s="5">
        <v>0.14922363</v>
      </c>
      <c r="BU6" s="5">
        <v>0.14922363</v>
      </c>
      <c r="BV6" s="5">
        <v>0.14922363</v>
      </c>
      <c r="BW6" s="5">
        <v>0.14922363</v>
      </c>
      <c r="BX6" s="5">
        <v>0.14922363</v>
      </c>
      <c r="BY6" s="5">
        <v>0.14922363</v>
      </c>
      <c r="BZ6" s="5">
        <v>0.14922363</v>
      </c>
      <c r="CA6" s="5">
        <v>0.14922363</v>
      </c>
      <c r="CB6" s="5">
        <v>0.14922363</v>
      </c>
      <c r="CC6" s="5">
        <v>0.14922363</v>
      </c>
      <c r="CD6" s="5">
        <v>0.14922363</v>
      </c>
      <c r="CE6" s="5">
        <v>0.14922363</v>
      </c>
      <c r="CF6" s="5">
        <v>0.14922363</v>
      </c>
      <c r="CG6" s="5">
        <v>0.14922363</v>
      </c>
      <c r="CH6" s="5">
        <v>0.14922363</v>
      </c>
      <c r="CI6" s="5">
        <v>0.14922363</v>
      </c>
      <c r="CJ6" s="5">
        <v>0.14922363</v>
      </c>
      <c r="CK6" s="5">
        <v>0.14922363</v>
      </c>
      <c r="CL6" s="5">
        <v>0.14922363</v>
      </c>
      <c r="CM6" s="5">
        <v>0.14922363</v>
      </c>
      <c r="CN6" s="5">
        <v>0.14922363</v>
      </c>
      <c r="CO6" s="5">
        <v>0.14922363</v>
      </c>
      <c r="CP6" s="5">
        <v>0.14922363</v>
      </c>
      <c r="CQ6" s="5">
        <v>0.14922363</v>
      </c>
      <c r="CR6" s="5">
        <v>0.14922363</v>
      </c>
      <c r="CS6" s="5">
        <v>0.14922363</v>
      </c>
      <c r="CT6" s="5">
        <v>0.14922363</v>
      </c>
      <c r="CU6" s="5">
        <v>0.14922363</v>
      </c>
      <c r="CV6" s="5">
        <v>0.14922363</v>
      </c>
      <c r="CW6" s="5">
        <v>0.14922363</v>
      </c>
      <c r="CX6" s="5">
        <v>0.14922363</v>
      </c>
      <c r="CY6" s="5">
        <v>0.14922363</v>
      </c>
      <c r="CZ6" s="5">
        <v>0.14922363</v>
      </c>
      <c r="DA6" s="5">
        <v>0.14922363</v>
      </c>
      <c r="DB6" s="5">
        <v>0.14922363</v>
      </c>
      <c r="DC6" s="5">
        <v>0.14922363</v>
      </c>
      <c r="DD6" s="5">
        <v>0.14922363</v>
      </c>
      <c r="DE6" s="5">
        <v>0.14922363</v>
      </c>
      <c r="DF6" s="5">
        <v>0.14922363</v>
      </c>
      <c r="DG6" s="5">
        <v>0.14922363</v>
      </c>
      <c r="DH6" s="5">
        <v>0.14922363</v>
      </c>
      <c r="DI6" s="5">
        <v>0.14922363</v>
      </c>
      <c r="DJ6" s="5">
        <v>0.14922363</v>
      </c>
      <c r="DK6" s="5">
        <v>0.14922363</v>
      </c>
      <c r="DL6" s="5">
        <v>0.14922363</v>
      </c>
      <c r="DM6" s="5">
        <v>0.14922363</v>
      </c>
      <c r="DN6" s="5">
        <v>0.14922363</v>
      </c>
      <c r="DO6" s="5">
        <v>0.14922363</v>
      </c>
      <c r="DP6" s="5">
        <v>0.14922363</v>
      </c>
      <c r="DQ6" s="5">
        <v>0.14922363</v>
      </c>
      <c r="DR6" s="5">
        <v>0.14922363</v>
      </c>
      <c r="DS6" s="5">
        <v>0.14922363</v>
      </c>
      <c r="DT6" s="5">
        <v>0.14922363</v>
      </c>
      <c r="DU6" s="5">
        <v>0.14922363</v>
      </c>
    </row>
    <row r="7" spans="1:125" s="4" customFormat="1" x14ac:dyDescent="0.2">
      <c r="A7" t="s">
        <v>117</v>
      </c>
      <c r="B7" s="3" t="s">
        <v>182</v>
      </c>
      <c r="C7" s="2">
        <v>-0.37</v>
      </c>
      <c r="D7" s="2">
        <v>-0.55000000000000004</v>
      </c>
      <c r="E7" s="2">
        <v>-0.44</v>
      </c>
      <c r="F7" s="2">
        <v>-7.0000000000000007E-2</v>
      </c>
      <c r="G7" s="2">
        <v>0.42</v>
      </c>
      <c r="H7" s="2">
        <v>0.43</v>
      </c>
      <c r="I7" s="2">
        <v>0.32</v>
      </c>
      <c r="J7" s="2">
        <v>-0.36</v>
      </c>
      <c r="K7" s="2">
        <v>0.18</v>
      </c>
      <c r="L7" s="2">
        <v>0.31</v>
      </c>
      <c r="M7" s="2">
        <v>-0.25</v>
      </c>
      <c r="N7" s="2">
        <v>0.25</v>
      </c>
      <c r="O7" s="2">
        <v>0.15</v>
      </c>
      <c r="P7" s="2">
        <v>0.24</v>
      </c>
      <c r="Q7" s="2">
        <v>0.11</v>
      </c>
      <c r="R7" s="2">
        <v>-7.0000000000000007E-2</v>
      </c>
      <c r="S7" s="2">
        <v>0.05</v>
      </c>
      <c r="T7" s="2">
        <v>-0.14000000000000001</v>
      </c>
      <c r="U7" s="2">
        <v>-0.28999999999999998</v>
      </c>
      <c r="V7" s="2">
        <v>0.05</v>
      </c>
      <c r="W7" s="2">
        <v>0.03</v>
      </c>
      <c r="X7" s="2">
        <v>-0.27</v>
      </c>
      <c r="Y7" s="2">
        <v>0.2</v>
      </c>
      <c r="Z7" s="2">
        <v>-0.78</v>
      </c>
      <c r="AA7" s="2">
        <v>0.28999999999999998</v>
      </c>
      <c r="AB7" s="2">
        <v>0.05</v>
      </c>
      <c r="AC7" s="2">
        <v>-0.75</v>
      </c>
      <c r="AD7" s="2">
        <v>0</v>
      </c>
      <c r="AE7" s="2">
        <v>-0.38</v>
      </c>
      <c r="AF7" s="2">
        <v>-0.14000000000000001</v>
      </c>
      <c r="AG7" s="2">
        <v>-0.62</v>
      </c>
      <c r="AH7" s="2">
        <v>0.04</v>
      </c>
      <c r="AI7" s="2">
        <v>-7.0000000000000007E-2</v>
      </c>
      <c r="AJ7" s="2">
        <v>0.03</v>
      </c>
      <c r="AK7" s="2">
        <v>-0.08</v>
      </c>
      <c r="AL7" s="2">
        <v>-0.3</v>
      </c>
      <c r="AM7" s="2">
        <v>-0.75</v>
      </c>
      <c r="AN7" s="2">
        <v>0.48</v>
      </c>
      <c r="AO7" s="2">
        <v>-0.02</v>
      </c>
      <c r="AP7" s="2">
        <v>-0.55000000000000004</v>
      </c>
      <c r="AQ7" s="2">
        <v>-0.57999999999999996</v>
      </c>
      <c r="AR7" s="2">
        <v>0.04</v>
      </c>
      <c r="AS7" s="2">
        <v>-0.75</v>
      </c>
      <c r="AT7" s="2">
        <v>0.04</v>
      </c>
      <c r="AU7" s="2">
        <v>-0.39</v>
      </c>
      <c r="AV7" s="2">
        <v>-0.36</v>
      </c>
      <c r="AW7" s="2">
        <v>0.45</v>
      </c>
      <c r="AX7" s="2">
        <v>-0.27</v>
      </c>
      <c r="AY7" s="2">
        <v>-0.38</v>
      </c>
      <c r="AZ7" s="2">
        <v>-0.83</v>
      </c>
      <c r="BA7" s="2">
        <v>-0.26</v>
      </c>
      <c r="BB7" s="2">
        <v>-1.0900000000000001</v>
      </c>
      <c r="BC7" s="2">
        <v>-0.63</v>
      </c>
      <c r="BD7" s="2">
        <v>-0.56999999999999995</v>
      </c>
      <c r="BE7" s="2">
        <v>-0.66</v>
      </c>
      <c r="BF7" s="2">
        <v>-0.41</v>
      </c>
      <c r="BG7" s="2">
        <v>-7.0000000000000007E-2</v>
      </c>
      <c r="BH7" s="2">
        <v>-0.85</v>
      </c>
      <c r="BI7" s="244">
        <v>-0.6</v>
      </c>
      <c r="BJ7" s="244">
        <v>-0.35</v>
      </c>
      <c r="BL7" s="187"/>
      <c r="BN7" s="5">
        <v>0.12309943</v>
      </c>
      <c r="BO7" s="5">
        <v>0.12309943</v>
      </c>
      <c r="BP7" s="5">
        <v>0.12309943</v>
      </c>
      <c r="BQ7" s="5">
        <v>0.12309943</v>
      </c>
      <c r="BR7" s="5">
        <v>0.12309943</v>
      </c>
      <c r="BS7" s="5">
        <v>0.12309943</v>
      </c>
      <c r="BT7" s="5">
        <v>0.12309943</v>
      </c>
      <c r="BU7" s="5">
        <v>0.12309943</v>
      </c>
      <c r="BV7" s="5">
        <v>0.12309943</v>
      </c>
      <c r="BW7" s="5">
        <v>0.12309943</v>
      </c>
      <c r="BX7" s="5">
        <v>0.12309943</v>
      </c>
      <c r="BY7" s="5">
        <v>0.12309943</v>
      </c>
      <c r="BZ7" s="5">
        <v>0.12309943</v>
      </c>
      <c r="CA7" s="5">
        <v>0.12309943</v>
      </c>
      <c r="CB7" s="5">
        <v>0.12309943</v>
      </c>
      <c r="CC7" s="5">
        <v>0.12309943</v>
      </c>
      <c r="CD7" s="5">
        <v>0.12309943</v>
      </c>
      <c r="CE7" s="5">
        <v>0.12309943</v>
      </c>
      <c r="CF7" s="5">
        <v>0.12309943</v>
      </c>
      <c r="CG7" s="5">
        <v>0.12309943</v>
      </c>
      <c r="CH7" s="5">
        <v>0.12309943</v>
      </c>
      <c r="CI7" s="5">
        <v>0.12309943</v>
      </c>
      <c r="CJ7" s="5">
        <v>0.12309943</v>
      </c>
      <c r="CK7" s="5">
        <v>0.12309943</v>
      </c>
      <c r="CL7" s="5">
        <v>0.12309943</v>
      </c>
      <c r="CM7" s="5">
        <v>0.12309943</v>
      </c>
      <c r="CN7" s="5">
        <v>0.12309943</v>
      </c>
      <c r="CO7" s="5">
        <v>0.12309943</v>
      </c>
      <c r="CP7" s="5">
        <v>0.12309943</v>
      </c>
      <c r="CQ7" s="5">
        <v>0.12309943</v>
      </c>
      <c r="CR7" s="5">
        <v>0.12309943</v>
      </c>
      <c r="CS7" s="5">
        <v>0.12309943</v>
      </c>
      <c r="CT7" s="5">
        <v>0.12309943</v>
      </c>
      <c r="CU7" s="5">
        <v>0.12309943</v>
      </c>
      <c r="CV7" s="5">
        <v>0.12309943</v>
      </c>
      <c r="CW7" s="5">
        <v>0.12309943</v>
      </c>
      <c r="CX7" s="5">
        <v>0.12309943</v>
      </c>
      <c r="CY7" s="5">
        <v>0.12309943</v>
      </c>
      <c r="CZ7" s="5">
        <v>0.12309943</v>
      </c>
      <c r="DA7" s="5">
        <v>0.12309943</v>
      </c>
      <c r="DB7" s="5">
        <v>0.12309943</v>
      </c>
      <c r="DC7" s="5">
        <v>0.12309943</v>
      </c>
      <c r="DD7" s="5">
        <v>0.12309943</v>
      </c>
      <c r="DE7" s="5">
        <v>0.12309943</v>
      </c>
      <c r="DF7" s="5">
        <v>0.12309943</v>
      </c>
      <c r="DG7" s="5">
        <v>0.12309943</v>
      </c>
      <c r="DH7" s="5">
        <v>0.12309943</v>
      </c>
      <c r="DI7" s="5">
        <v>0.12309943</v>
      </c>
      <c r="DJ7" s="5">
        <v>0.12309943</v>
      </c>
      <c r="DK7" s="5">
        <v>0.12309943</v>
      </c>
      <c r="DL7" s="5">
        <v>0.12309943</v>
      </c>
      <c r="DM7" s="5">
        <v>0.12309943</v>
      </c>
      <c r="DN7" s="5">
        <v>0.12309943</v>
      </c>
      <c r="DO7" s="5">
        <v>0.12309943</v>
      </c>
      <c r="DP7" s="5">
        <v>0.12309943</v>
      </c>
      <c r="DQ7" s="5">
        <v>0.12309943</v>
      </c>
      <c r="DR7" s="5">
        <v>0.12309943</v>
      </c>
      <c r="DS7" s="5">
        <v>0.12309943</v>
      </c>
      <c r="DT7" s="5">
        <v>0.12309943</v>
      </c>
      <c r="DU7" s="5">
        <v>0.12309943</v>
      </c>
    </row>
    <row r="8" spans="1:125" x14ac:dyDescent="0.2">
      <c r="A8" t="s">
        <v>239</v>
      </c>
      <c r="B8" s="3" t="s">
        <v>182</v>
      </c>
      <c r="C8" s="2">
        <v>0.08</v>
      </c>
      <c r="D8" s="2">
        <v>7.0000000000000007E-2</v>
      </c>
      <c r="E8" s="2">
        <v>0.06</v>
      </c>
      <c r="F8" s="2">
        <v>0.16</v>
      </c>
      <c r="G8" s="2">
        <v>0.27</v>
      </c>
      <c r="H8" s="2">
        <v>0.21</v>
      </c>
      <c r="I8" s="2">
        <v>0.24</v>
      </c>
      <c r="J8" s="2">
        <v>-0.02</v>
      </c>
      <c r="K8" s="2">
        <v>0.17</v>
      </c>
      <c r="L8" s="2">
        <v>0.25</v>
      </c>
      <c r="M8" s="2">
        <v>0</v>
      </c>
      <c r="N8" s="2">
        <v>0.2</v>
      </c>
      <c r="O8" s="2">
        <v>0.2</v>
      </c>
      <c r="P8" s="2">
        <v>0.19</v>
      </c>
      <c r="Q8" s="2">
        <v>0.27</v>
      </c>
      <c r="R8" s="2">
        <v>0.08</v>
      </c>
      <c r="S8" s="2">
        <v>0.13</v>
      </c>
      <c r="T8" s="2">
        <v>0.12</v>
      </c>
      <c r="U8" s="2">
        <v>0.1</v>
      </c>
      <c r="V8" s="2">
        <v>0.08</v>
      </c>
      <c r="W8" s="2">
        <v>0.15</v>
      </c>
      <c r="X8" s="2">
        <v>0.06</v>
      </c>
      <c r="Y8" s="2">
        <v>0.12</v>
      </c>
      <c r="Z8" s="2">
        <v>-0.09</v>
      </c>
      <c r="AA8" s="2">
        <v>0.17</v>
      </c>
      <c r="AB8" s="2">
        <v>0.12</v>
      </c>
      <c r="AC8" s="2">
        <v>-7.0000000000000007E-2</v>
      </c>
      <c r="AD8" s="2">
        <v>7.0000000000000007E-2</v>
      </c>
      <c r="AE8" s="2">
        <v>0.05</v>
      </c>
      <c r="AF8" s="2">
        <v>0.05</v>
      </c>
      <c r="AG8" s="2">
        <v>-0.04</v>
      </c>
      <c r="AH8" s="2">
        <v>0.14000000000000001</v>
      </c>
      <c r="AI8" s="2">
        <v>0.13</v>
      </c>
      <c r="AJ8" s="2">
        <v>0.12</v>
      </c>
      <c r="AK8" s="2">
        <v>0.17</v>
      </c>
      <c r="AL8" s="2">
        <v>0</v>
      </c>
      <c r="AM8" s="2">
        <v>-0.05</v>
      </c>
      <c r="AN8" s="2">
        <v>0.28999999999999998</v>
      </c>
      <c r="AO8" s="2">
        <v>0.15</v>
      </c>
      <c r="AP8" s="2">
        <v>-0.03</v>
      </c>
      <c r="AQ8" s="2">
        <v>-0.06</v>
      </c>
      <c r="AR8" s="2">
        <v>0.15</v>
      </c>
      <c r="AS8" s="2">
        <v>-0.11</v>
      </c>
      <c r="AT8" s="2">
        <v>0.13</v>
      </c>
      <c r="AU8" s="2">
        <v>-0.01</v>
      </c>
      <c r="AV8" s="2">
        <v>0.03</v>
      </c>
      <c r="AW8" s="2">
        <v>0.25</v>
      </c>
      <c r="AX8" s="2">
        <v>0.05</v>
      </c>
      <c r="AY8" s="2">
        <v>0.02</v>
      </c>
      <c r="AZ8" s="2">
        <v>-0.08</v>
      </c>
      <c r="BA8" s="2">
        <v>0.06</v>
      </c>
      <c r="BB8" s="2">
        <v>-0.21</v>
      </c>
      <c r="BC8" s="2">
        <v>-0.05</v>
      </c>
      <c r="BD8" s="2">
        <v>-0.08</v>
      </c>
      <c r="BE8" s="2">
        <v>-0.06</v>
      </c>
      <c r="BF8" s="2">
        <v>0</v>
      </c>
      <c r="BG8" s="2">
        <v>0.05</v>
      </c>
      <c r="BH8" s="2">
        <v>-0.09</v>
      </c>
      <c r="BI8" s="2">
        <v>-0.06</v>
      </c>
      <c r="BJ8" s="2">
        <v>-0.04</v>
      </c>
      <c r="BL8" s="10"/>
      <c r="BN8" s="5">
        <v>1.8229929999999998E-2</v>
      </c>
      <c r="BO8" s="5">
        <v>1.8229929999999998E-2</v>
      </c>
      <c r="BP8" s="5">
        <v>1.8229929999999998E-2</v>
      </c>
      <c r="BQ8" s="5">
        <v>1.8229929999999998E-2</v>
      </c>
      <c r="BR8" s="5">
        <v>1.8229929999999998E-2</v>
      </c>
      <c r="BS8" s="5">
        <v>1.8229929999999998E-2</v>
      </c>
      <c r="BT8" s="5">
        <v>1.8229929999999998E-2</v>
      </c>
      <c r="BU8" s="5">
        <v>1.8229929999999998E-2</v>
      </c>
      <c r="BV8" s="5">
        <v>1.8229929999999998E-2</v>
      </c>
      <c r="BW8" s="5">
        <v>1.8229929999999998E-2</v>
      </c>
      <c r="BX8" s="5">
        <v>1.8229929999999998E-2</v>
      </c>
      <c r="BY8" s="5">
        <v>1.8229929999999998E-2</v>
      </c>
      <c r="BZ8" s="5">
        <v>1.8229929999999998E-2</v>
      </c>
      <c r="CA8" s="5">
        <v>1.8229929999999998E-2</v>
      </c>
      <c r="CB8" s="5">
        <v>1.8229929999999998E-2</v>
      </c>
      <c r="CC8" s="5">
        <v>1.8229929999999998E-2</v>
      </c>
      <c r="CD8" s="5">
        <v>1.8229929999999998E-2</v>
      </c>
      <c r="CE8" s="5">
        <v>1.8229929999999998E-2</v>
      </c>
      <c r="CF8" s="5">
        <v>1.8229929999999998E-2</v>
      </c>
      <c r="CG8" s="5">
        <v>1.8229929999999998E-2</v>
      </c>
      <c r="CH8" s="5">
        <v>1.8229929999999998E-2</v>
      </c>
      <c r="CI8" s="5">
        <v>1.8229929999999998E-2</v>
      </c>
      <c r="CJ8" s="5">
        <v>1.8229929999999998E-2</v>
      </c>
      <c r="CK8" s="5">
        <v>1.8229929999999998E-2</v>
      </c>
      <c r="CL8" s="5">
        <v>1.8229929999999998E-2</v>
      </c>
      <c r="CM8" s="5">
        <v>1.8229929999999998E-2</v>
      </c>
      <c r="CN8" s="5">
        <v>1.8229929999999998E-2</v>
      </c>
      <c r="CO8" s="5">
        <v>1.8229929999999998E-2</v>
      </c>
      <c r="CP8" s="5">
        <v>1.8229929999999998E-2</v>
      </c>
      <c r="CQ8" s="5">
        <v>1.8229929999999998E-2</v>
      </c>
      <c r="CR8" s="5">
        <v>1.8229929999999998E-2</v>
      </c>
      <c r="CS8" s="5">
        <v>1.8229929999999998E-2</v>
      </c>
      <c r="CT8" s="5">
        <v>1.8229929999999998E-2</v>
      </c>
      <c r="CU8" s="5">
        <v>1.8229929999999998E-2</v>
      </c>
      <c r="CV8" s="5">
        <v>1.8229929999999998E-2</v>
      </c>
      <c r="CW8" s="5">
        <v>1.8229929999999998E-2</v>
      </c>
      <c r="CX8" s="5">
        <v>1.8229929999999998E-2</v>
      </c>
      <c r="CY8" s="5">
        <v>1.8229929999999998E-2</v>
      </c>
      <c r="CZ8" s="5">
        <v>1.8229929999999998E-2</v>
      </c>
      <c r="DA8" s="5">
        <v>1.8229929999999998E-2</v>
      </c>
      <c r="DB8" s="5">
        <v>1.8229929999999998E-2</v>
      </c>
      <c r="DC8" s="5">
        <v>1.8229929999999998E-2</v>
      </c>
      <c r="DD8" s="5">
        <v>1.8229929999999998E-2</v>
      </c>
      <c r="DE8" s="5">
        <v>1.8229929999999998E-2</v>
      </c>
      <c r="DF8" s="5">
        <v>1.8229929999999998E-2</v>
      </c>
      <c r="DG8" s="5">
        <v>1.8229929999999998E-2</v>
      </c>
      <c r="DH8" s="5">
        <v>1.8229929999999998E-2</v>
      </c>
      <c r="DI8" s="5">
        <v>1.8229929999999998E-2</v>
      </c>
      <c r="DJ8" s="5">
        <v>1.8229929999999998E-2</v>
      </c>
      <c r="DK8" s="5">
        <v>1.8229929999999998E-2</v>
      </c>
      <c r="DL8" s="5">
        <v>1.8229929999999998E-2</v>
      </c>
      <c r="DM8" s="5">
        <v>1.8229929999999998E-2</v>
      </c>
      <c r="DN8" s="5">
        <v>1.8229929999999998E-2</v>
      </c>
      <c r="DO8" s="5">
        <v>1.8229929999999998E-2</v>
      </c>
      <c r="DP8" s="5">
        <v>1.8229929999999998E-2</v>
      </c>
      <c r="DQ8" s="5">
        <v>1.8229929999999998E-2</v>
      </c>
      <c r="DR8" s="5">
        <v>1.8229929999999998E-2</v>
      </c>
      <c r="DS8" s="5">
        <v>1.8229929999999998E-2</v>
      </c>
      <c r="DT8" s="5">
        <v>1.8229929999999998E-2</v>
      </c>
      <c r="DU8" s="5">
        <v>1.8229929999999998E-2</v>
      </c>
    </row>
    <row r="9" spans="1:125" x14ac:dyDescent="0.2">
      <c r="A9" t="s">
        <v>240</v>
      </c>
      <c r="B9" s="3" t="s">
        <v>182</v>
      </c>
      <c r="C9" s="2">
        <v>-2.21</v>
      </c>
      <c r="D9" s="2">
        <v>-2.4700000000000002</v>
      </c>
      <c r="E9" s="2">
        <v>-2.71</v>
      </c>
      <c r="F9" s="2">
        <v>-1.27</v>
      </c>
      <c r="G9" s="2">
        <v>0.09</v>
      </c>
      <c r="H9" s="2">
        <v>0.21</v>
      </c>
      <c r="I9" s="2">
        <v>0.1</v>
      </c>
      <c r="J9" s="2">
        <v>-1.96</v>
      </c>
      <c r="K9" s="2">
        <v>-0.4</v>
      </c>
      <c r="L9" s="2">
        <v>0.34</v>
      </c>
      <c r="M9" s="2">
        <v>-1.51</v>
      </c>
      <c r="N9" s="2">
        <v>0.42</v>
      </c>
      <c r="O9" s="2">
        <v>-0.02</v>
      </c>
      <c r="P9" s="2">
        <v>0.34</v>
      </c>
      <c r="Q9" s="2">
        <v>0.27</v>
      </c>
      <c r="R9" s="2">
        <v>-1.2</v>
      </c>
      <c r="S9" s="2">
        <v>-0.5</v>
      </c>
      <c r="T9" s="2">
        <v>-0.7</v>
      </c>
      <c r="U9" s="2">
        <v>-1.58</v>
      </c>
      <c r="V9" s="2">
        <v>-0.2</v>
      </c>
      <c r="W9" s="2">
        <v>-0.5</v>
      </c>
      <c r="X9" s="2">
        <v>-1.32</v>
      </c>
      <c r="Y9" s="2">
        <v>-0.28999999999999998</v>
      </c>
      <c r="Z9" s="2">
        <v>-2.89</v>
      </c>
      <c r="AA9" s="2">
        <v>0.32</v>
      </c>
      <c r="AB9" s="2">
        <v>0.16</v>
      </c>
      <c r="AC9" s="2">
        <v>-2.95</v>
      </c>
      <c r="AD9" s="2">
        <v>-0.8</v>
      </c>
      <c r="AE9" s="2">
        <v>-1.98</v>
      </c>
      <c r="AF9" s="2">
        <v>-1.17</v>
      </c>
      <c r="AG9" s="2">
        <v>-2.59</v>
      </c>
      <c r="AH9" s="2">
        <v>-0.5</v>
      </c>
      <c r="AI9" s="2">
        <v>-0.97</v>
      </c>
      <c r="AJ9" s="2">
        <v>-0.3</v>
      </c>
      <c r="AK9" s="2">
        <v>-0.27</v>
      </c>
      <c r="AL9" s="2">
        <v>-1.51</v>
      </c>
      <c r="AM9" s="2">
        <v>-2.87</v>
      </c>
      <c r="AN9" s="2">
        <v>0.6</v>
      </c>
      <c r="AO9" s="2">
        <v>-0.46</v>
      </c>
      <c r="AP9" s="2">
        <v>-2.04</v>
      </c>
      <c r="AQ9" s="2">
        <v>-2.25</v>
      </c>
      <c r="AR9" s="2">
        <v>-0.75</v>
      </c>
      <c r="AS9" s="2">
        <v>-2.96</v>
      </c>
      <c r="AT9" s="2">
        <v>-0.79</v>
      </c>
      <c r="AU9" s="2">
        <v>-1.8</v>
      </c>
      <c r="AV9" s="2">
        <v>-2.37</v>
      </c>
      <c r="AW9" s="2">
        <v>0.4</v>
      </c>
      <c r="AX9" s="2">
        <v>-1.72</v>
      </c>
      <c r="AY9" s="2">
        <v>-2.65</v>
      </c>
      <c r="AZ9" s="2">
        <v>-3.89</v>
      </c>
      <c r="BA9" s="2">
        <v>-1.18</v>
      </c>
      <c r="BB9" s="2">
        <v>-4.1500000000000004</v>
      </c>
      <c r="BC9" s="2">
        <v>-3.61</v>
      </c>
      <c r="BD9" s="2">
        <v>-2.83</v>
      </c>
      <c r="BE9" s="2">
        <v>-3.31</v>
      </c>
      <c r="BF9" s="2">
        <v>-1.31</v>
      </c>
      <c r="BG9" s="2">
        <v>-0.91</v>
      </c>
      <c r="BH9" s="2">
        <v>-3.26</v>
      </c>
      <c r="BI9" s="2">
        <v>-2.86</v>
      </c>
      <c r="BJ9" s="2">
        <v>-1.59</v>
      </c>
      <c r="BL9" s="10"/>
      <c r="BN9" s="5">
        <v>0.43332198</v>
      </c>
      <c r="BO9" s="5">
        <v>0.43332198</v>
      </c>
      <c r="BP9" s="5">
        <v>0.43332198</v>
      </c>
      <c r="BQ9" s="5">
        <v>0.43332198</v>
      </c>
      <c r="BR9" s="5">
        <v>0.43332198</v>
      </c>
      <c r="BS9" s="5">
        <v>0.43332198</v>
      </c>
      <c r="BT9" s="5">
        <v>0.43332198</v>
      </c>
      <c r="BU9" s="5">
        <v>0.43332198</v>
      </c>
      <c r="BV9" s="5">
        <v>0.43332198</v>
      </c>
      <c r="BW9" s="5">
        <v>0.43332198</v>
      </c>
      <c r="BX9" s="5">
        <v>0.43332198</v>
      </c>
      <c r="BY9" s="5">
        <v>0.43332198</v>
      </c>
      <c r="BZ9" s="5">
        <v>0.43332198</v>
      </c>
      <c r="CA9" s="5">
        <v>0.43332198</v>
      </c>
      <c r="CB9" s="5">
        <v>0.43332198</v>
      </c>
      <c r="CC9" s="5">
        <v>0.43332198</v>
      </c>
      <c r="CD9" s="5">
        <v>0.43332198</v>
      </c>
      <c r="CE9" s="5">
        <v>0.43332198</v>
      </c>
      <c r="CF9" s="5">
        <v>0.43332198</v>
      </c>
      <c r="CG9" s="5">
        <v>0.43332198</v>
      </c>
      <c r="CH9" s="5">
        <v>0.43332198</v>
      </c>
      <c r="CI9" s="5">
        <v>0.43332198</v>
      </c>
      <c r="CJ9" s="5">
        <v>0.43332198</v>
      </c>
      <c r="CK9" s="5">
        <v>0.43332198</v>
      </c>
      <c r="CL9" s="5">
        <v>0.43332198</v>
      </c>
      <c r="CM9" s="5">
        <v>0.43332198</v>
      </c>
      <c r="CN9" s="5">
        <v>0.43332198</v>
      </c>
      <c r="CO9" s="5">
        <v>0.43332198</v>
      </c>
      <c r="CP9" s="5">
        <v>0.43332198</v>
      </c>
      <c r="CQ9" s="5">
        <v>0.43332198</v>
      </c>
      <c r="CR9" s="5">
        <v>0.43332198</v>
      </c>
      <c r="CS9" s="5">
        <v>0.43332198</v>
      </c>
      <c r="CT9" s="5">
        <v>0.43332198</v>
      </c>
      <c r="CU9" s="5">
        <v>0.43332198</v>
      </c>
      <c r="CV9" s="5">
        <v>0.43332198</v>
      </c>
      <c r="CW9" s="5">
        <v>0.43332198</v>
      </c>
      <c r="CX9" s="5">
        <v>0.43332198</v>
      </c>
      <c r="CY9" s="5">
        <v>0.43332198</v>
      </c>
      <c r="CZ9" s="5">
        <v>0.43332198</v>
      </c>
      <c r="DA9" s="5">
        <v>0.43332198</v>
      </c>
      <c r="DB9" s="5">
        <v>0.43332198</v>
      </c>
      <c r="DC9" s="5">
        <v>0.43332198</v>
      </c>
      <c r="DD9" s="5">
        <v>0.43332198</v>
      </c>
      <c r="DE9" s="5">
        <v>0.43332198</v>
      </c>
      <c r="DF9" s="5">
        <v>0.43332198</v>
      </c>
      <c r="DG9" s="5">
        <v>0.43332198</v>
      </c>
      <c r="DH9" s="5">
        <v>0.43332198</v>
      </c>
      <c r="DI9" s="5">
        <v>0.43332198</v>
      </c>
      <c r="DJ9" s="5">
        <v>0.43332198</v>
      </c>
      <c r="DK9" s="5">
        <v>0.43332198</v>
      </c>
      <c r="DL9" s="5">
        <v>0.43332198</v>
      </c>
      <c r="DM9" s="5">
        <v>0.43332198</v>
      </c>
      <c r="DN9" s="5">
        <v>0.43332198</v>
      </c>
      <c r="DO9" s="5">
        <v>0.43332198</v>
      </c>
      <c r="DP9" s="5">
        <v>0.43332198</v>
      </c>
      <c r="DQ9" s="5">
        <v>0.43332198</v>
      </c>
      <c r="DR9" s="5">
        <v>0.43332198</v>
      </c>
      <c r="DS9" s="5">
        <v>0.43332198</v>
      </c>
      <c r="DT9" s="5">
        <v>0.43332198</v>
      </c>
      <c r="DU9" s="5">
        <v>0.43332198</v>
      </c>
    </row>
    <row r="10" spans="1:125" x14ac:dyDescent="0.2">
      <c r="A10" t="s">
        <v>119</v>
      </c>
      <c r="B10" s="3" t="s">
        <v>182</v>
      </c>
      <c r="C10" s="2">
        <v>-0.18</v>
      </c>
      <c r="D10" s="2">
        <v>-0.25</v>
      </c>
      <c r="E10" s="2">
        <v>-0.18</v>
      </c>
      <c r="F10" s="2">
        <v>0.03</v>
      </c>
      <c r="G10" s="2">
        <v>0.34</v>
      </c>
      <c r="H10" s="2">
        <v>0.33</v>
      </c>
      <c r="I10" s="2">
        <v>0.28000000000000003</v>
      </c>
      <c r="J10" s="2">
        <v>-0.16</v>
      </c>
      <c r="K10" s="2">
        <v>0.22</v>
      </c>
      <c r="L10" s="2">
        <v>0.3</v>
      </c>
      <c r="M10" s="2">
        <v>-0.05</v>
      </c>
      <c r="N10" s="2">
        <v>0.28000000000000003</v>
      </c>
      <c r="O10" s="2">
        <v>0.22</v>
      </c>
      <c r="P10" s="2">
        <v>0.28999999999999998</v>
      </c>
      <c r="Q10" s="2">
        <v>0.23</v>
      </c>
      <c r="R10" s="2">
        <v>0.08</v>
      </c>
      <c r="S10" s="2">
        <v>0.17</v>
      </c>
      <c r="T10" s="2">
        <v>0.05</v>
      </c>
      <c r="U10" s="2">
        <v>-0.03</v>
      </c>
      <c r="V10" s="2">
        <v>0.17</v>
      </c>
      <c r="W10" s="2">
        <v>0.18</v>
      </c>
      <c r="X10" s="2">
        <v>-0.04</v>
      </c>
      <c r="Y10" s="2">
        <v>0.24</v>
      </c>
      <c r="Z10" s="2">
        <v>-0.37</v>
      </c>
      <c r="AA10" s="2">
        <v>0.3</v>
      </c>
      <c r="AB10" s="2">
        <v>0.16</v>
      </c>
      <c r="AC10" s="2">
        <v>-0.34</v>
      </c>
      <c r="AD10" s="2">
        <v>0.13</v>
      </c>
      <c r="AE10" s="2">
        <v>-7.0000000000000007E-2</v>
      </c>
      <c r="AF10" s="2">
        <v>0.06</v>
      </c>
      <c r="AG10" s="2">
        <v>-0.24</v>
      </c>
      <c r="AH10" s="2">
        <v>0.18</v>
      </c>
      <c r="AI10" s="2">
        <v>0.11</v>
      </c>
      <c r="AJ10" s="2">
        <v>0.13</v>
      </c>
      <c r="AK10" s="2">
        <v>0.11</v>
      </c>
      <c r="AL10" s="2">
        <v>-0.03</v>
      </c>
      <c r="AM10" s="2">
        <v>-0.3</v>
      </c>
      <c r="AN10" s="2">
        <v>0.48</v>
      </c>
      <c r="AO10" s="2">
        <v>0.17</v>
      </c>
      <c r="AP10" s="2">
        <v>-0.2</v>
      </c>
      <c r="AQ10" s="2">
        <v>-0.2</v>
      </c>
      <c r="AR10" s="2">
        <v>0.19</v>
      </c>
      <c r="AS10" s="2">
        <v>-0.32</v>
      </c>
      <c r="AT10" s="2">
        <v>0.18</v>
      </c>
      <c r="AU10" s="2">
        <v>-0.12</v>
      </c>
      <c r="AV10" s="2">
        <v>-0.05</v>
      </c>
      <c r="AW10" s="2">
        <v>0.44</v>
      </c>
      <c r="AX10" s="2">
        <v>-0.03</v>
      </c>
      <c r="AY10" s="2">
        <v>-0.1</v>
      </c>
      <c r="AZ10" s="2">
        <v>-0.35</v>
      </c>
      <c r="BA10" s="2">
        <v>-0.04</v>
      </c>
      <c r="BB10" s="2">
        <v>-0.54</v>
      </c>
      <c r="BC10" s="2">
        <v>-0.25</v>
      </c>
      <c r="BD10" s="2">
        <v>-0.23</v>
      </c>
      <c r="BE10" s="2">
        <v>-0.31</v>
      </c>
      <c r="BF10" s="2">
        <v>-0.12</v>
      </c>
      <c r="BG10" s="2">
        <v>7.0000000000000007E-2</v>
      </c>
      <c r="BH10" s="2">
        <v>-0.4</v>
      </c>
      <c r="BI10" s="2">
        <v>-0.27</v>
      </c>
      <c r="BJ10" s="2">
        <v>-0.11</v>
      </c>
      <c r="BL10" s="10"/>
      <c r="BN10" s="5">
        <v>6.9224635000000007E-2</v>
      </c>
      <c r="BO10" s="5">
        <v>6.9224635000000007E-2</v>
      </c>
      <c r="BP10" s="5">
        <v>6.9224635000000007E-2</v>
      </c>
      <c r="BQ10" s="5">
        <v>6.9224635000000007E-2</v>
      </c>
      <c r="BR10" s="5">
        <v>6.9224635000000007E-2</v>
      </c>
      <c r="BS10" s="5">
        <v>6.9224635000000007E-2</v>
      </c>
      <c r="BT10" s="5">
        <v>6.9224635000000007E-2</v>
      </c>
      <c r="BU10" s="5">
        <v>6.9224635000000007E-2</v>
      </c>
      <c r="BV10" s="5">
        <v>6.9224635000000007E-2</v>
      </c>
      <c r="BW10" s="5">
        <v>6.9224635000000007E-2</v>
      </c>
      <c r="BX10" s="5">
        <v>6.9224635000000007E-2</v>
      </c>
      <c r="BY10" s="5">
        <v>6.9224635000000007E-2</v>
      </c>
      <c r="BZ10" s="5">
        <v>6.9224635000000007E-2</v>
      </c>
      <c r="CA10" s="5">
        <v>6.9224635000000007E-2</v>
      </c>
      <c r="CB10" s="5">
        <v>6.9224635000000007E-2</v>
      </c>
      <c r="CC10" s="5">
        <v>6.9224635000000007E-2</v>
      </c>
      <c r="CD10" s="5">
        <v>6.9224635000000007E-2</v>
      </c>
      <c r="CE10" s="5">
        <v>6.9224635000000007E-2</v>
      </c>
      <c r="CF10" s="5">
        <v>6.9224635000000007E-2</v>
      </c>
      <c r="CG10" s="5">
        <v>6.9224635000000007E-2</v>
      </c>
      <c r="CH10" s="5">
        <v>6.9224635000000007E-2</v>
      </c>
      <c r="CI10" s="5">
        <v>6.9224635000000007E-2</v>
      </c>
      <c r="CJ10" s="5">
        <v>6.9224635000000007E-2</v>
      </c>
      <c r="CK10" s="5">
        <v>6.9224635000000007E-2</v>
      </c>
      <c r="CL10" s="5">
        <v>6.9224635000000007E-2</v>
      </c>
      <c r="CM10" s="5">
        <v>6.9224635000000007E-2</v>
      </c>
      <c r="CN10" s="5">
        <v>6.9224635000000007E-2</v>
      </c>
      <c r="CO10" s="5">
        <v>6.9224635000000007E-2</v>
      </c>
      <c r="CP10" s="5">
        <v>6.9224635000000007E-2</v>
      </c>
      <c r="CQ10" s="5">
        <v>6.9224635000000007E-2</v>
      </c>
      <c r="CR10" s="5">
        <v>6.9224635000000007E-2</v>
      </c>
      <c r="CS10" s="5">
        <v>6.9224635000000007E-2</v>
      </c>
      <c r="CT10" s="5">
        <v>6.9224635000000007E-2</v>
      </c>
      <c r="CU10" s="5">
        <v>6.9224635000000007E-2</v>
      </c>
      <c r="CV10" s="5">
        <v>6.9224635000000007E-2</v>
      </c>
      <c r="CW10" s="5">
        <v>6.9224635000000007E-2</v>
      </c>
      <c r="CX10" s="5">
        <v>6.9224635000000007E-2</v>
      </c>
      <c r="CY10" s="5">
        <v>6.9224635000000007E-2</v>
      </c>
      <c r="CZ10" s="5">
        <v>6.9224635000000007E-2</v>
      </c>
      <c r="DA10" s="5">
        <v>6.9224635000000007E-2</v>
      </c>
      <c r="DB10" s="5">
        <v>6.9224635000000007E-2</v>
      </c>
      <c r="DC10" s="5">
        <v>6.9224635000000007E-2</v>
      </c>
      <c r="DD10" s="5">
        <v>6.9224635000000007E-2</v>
      </c>
      <c r="DE10" s="5">
        <v>6.9224635000000007E-2</v>
      </c>
      <c r="DF10" s="5">
        <v>6.9224635000000007E-2</v>
      </c>
      <c r="DG10" s="5">
        <v>6.9224635000000007E-2</v>
      </c>
      <c r="DH10" s="5">
        <v>6.9224635000000007E-2</v>
      </c>
      <c r="DI10" s="5">
        <v>6.9224635000000007E-2</v>
      </c>
      <c r="DJ10" s="5">
        <v>6.9224635000000007E-2</v>
      </c>
      <c r="DK10" s="5">
        <v>6.9224635000000007E-2</v>
      </c>
      <c r="DL10" s="5">
        <v>6.9224635000000007E-2</v>
      </c>
      <c r="DM10" s="5">
        <v>6.9224635000000007E-2</v>
      </c>
      <c r="DN10" s="5">
        <v>6.9224635000000007E-2</v>
      </c>
      <c r="DO10" s="5">
        <v>6.9224635000000007E-2</v>
      </c>
      <c r="DP10" s="5">
        <v>6.9224635000000007E-2</v>
      </c>
      <c r="DQ10" s="5">
        <v>6.9224635000000007E-2</v>
      </c>
      <c r="DR10" s="5">
        <v>6.9224635000000007E-2</v>
      </c>
      <c r="DS10" s="5">
        <v>6.9224635000000007E-2</v>
      </c>
      <c r="DT10" s="5">
        <v>6.9224635000000007E-2</v>
      </c>
      <c r="DU10" s="5">
        <v>6.9224635000000007E-2</v>
      </c>
    </row>
    <row r="11" spans="1:125" x14ac:dyDescent="0.2">
      <c r="A11" t="s">
        <v>120</v>
      </c>
      <c r="B11" s="3" t="s">
        <v>182</v>
      </c>
      <c r="C11" s="2">
        <v>-0.27</v>
      </c>
      <c r="D11" s="2">
        <v>-0.34</v>
      </c>
      <c r="E11" s="2">
        <v>-0.26</v>
      </c>
      <c r="F11" s="2">
        <v>-0.05</v>
      </c>
      <c r="G11" s="2">
        <v>0.28999999999999998</v>
      </c>
      <c r="H11" s="2">
        <v>0.23</v>
      </c>
      <c r="I11" s="2">
        <v>0.19</v>
      </c>
      <c r="J11" s="2">
        <v>-0.28999999999999998</v>
      </c>
      <c r="K11" s="2">
        <v>0.14000000000000001</v>
      </c>
      <c r="L11" s="2">
        <v>0.18</v>
      </c>
      <c r="M11" s="2">
        <v>-0.18</v>
      </c>
      <c r="N11" s="2">
        <v>0.18</v>
      </c>
      <c r="O11" s="2">
        <v>0.09</v>
      </c>
      <c r="P11" s="2">
        <v>0.19</v>
      </c>
      <c r="Q11" s="2">
        <v>0.06</v>
      </c>
      <c r="R11" s="2">
        <v>-7.0000000000000007E-2</v>
      </c>
      <c r="S11" s="2">
        <v>-0.01</v>
      </c>
      <c r="T11" s="2">
        <v>-7.0000000000000007E-2</v>
      </c>
      <c r="U11" s="2">
        <v>-0.2</v>
      </c>
      <c r="V11" s="2">
        <v>0.06</v>
      </c>
      <c r="W11" s="2">
        <v>0.03</v>
      </c>
      <c r="X11" s="2">
        <v>-0.2</v>
      </c>
      <c r="Y11" s="2">
        <v>0.08</v>
      </c>
      <c r="Z11" s="2">
        <v>-0.51</v>
      </c>
      <c r="AA11" s="2">
        <v>0.18</v>
      </c>
      <c r="AB11" s="2">
        <v>0.03</v>
      </c>
      <c r="AC11" s="2">
        <v>-0.5</v>
      </c>
      <c r="AD11" s="2">
        <v>0.02</v>
      </c>
      <c r="AE11" s="2">
        <v>-0.25</v>
      </c>
      <c r="AF11" s="2">
        <v>-0.08</v>
      </c>
      <c r="AG11" s="2">
        <v>-0.42</v>
      </c>
      <c r="AH11" s="2">
        <v>0.04</v>
      </c>
      <c r="AI11" s="2">
        <v>-0.04</v>
      </c>
      <c r="AJ11" s="2">
        <v>0.05</v>
      </c>
      <c r="AK11" s="2">
        <v>-0.03</v>
      </c>
      <c r="AL11" s="2">
        <v>-0.2</v>
      </c>
      <c r="AM11" s="2">
        <v>-0.49</v>
      </c>
      <c r="AN11" s="2">
        <v>0.34</v>
      </c>
      <c r="AO11" s="2">
        <v>-0.02</v>
      </c>
      <c r="AP11" s="2">
        <v>-0.42</v>
      </c>
      <c r="AQ11" s="2">
        <v>-0.34</v>
      </c>
      <c r="AR11" s="2">
        <v>0.06</v>
      </c>
      <c r="AS11" s="2">
        <v>-0.51</v>
      </c>
      <c r="AT11" s="2">
        <v>0.02</v>
      </c>
      <c r="AU11" s="2">
        <v>-0.28999999999999998</v>
      </c>
      <c r="AV11" s="2">
        <v>-0.21</v>
      </c>
      <c r="AW11" s="2">
        <v>0.28999999999999998</v>
      </c>
      <c r="AX11" s="2">
        <v>-0.19</v>
      </c>
      <c r="AY11" s="2">
        <v>-0.23</v>
      </c>
      <c r="AZ11" s="2">
        <v>-0.53</v>
      </c>
      <c r="BA11" s="2">
        <v>-0.17</v>
      </c>
      <c r="BB11" s="2">
        <v>-0.78</v>
      </c>
      <c r="BC11" s="2">
        <v>-0.35</v>
      </c>
      <c r="BD11" s="2">
        <v>-0.4</v>
      </c>
      <c r="BE11" s="2">
        <v>-0.42</v>
      </c>
      <c r="BF11" s="2">
        <v>-0.3</v>
      </c>
      <c r="BG11" s="2">
        <v>-0.03</v>
      </c>
      <c r="BH11" s="2">
        <v>-0.61</v>
      </c>
      <c r="BI11" s="2">
        <v>-0.43</v>
      </c>
      <c r="BJ11" s="2">
        <v>-0.27</v>
      </c>
      <c r="BL11" s="10"/>
      <c r="BN11" s="5">
        <v>8.9977413000000006E-2</v>
      </c>
      <c r="BO11" s="5">
        <v>8.9977413000000006E-2</v>
      </c>
      <c r="BP11" s="5">
        <v>8.9977413000000006E-2</v>
      </c>
      <c r="BQ11" s="5">
        <v>8.9977413000000006E-2</v>
      </c>
      <c r="BR11" s="5">
        <v>8.9977413000000006E-2</v>
      </c>
      <c r="BS11" s="5">
        <v>8.9977413000000006E-2</v>
      </c>
      <c r="BT11" s="5">
        <v>8.9977413000000006E-2</v>
      </c>
      <c r="BU11" s="5">
        <v>8.9977413000000006E-2</v>
      </c>
      <c r="BV11" s="5">
        <v>8.9977413000000006E-2</v>
      </c>
      <c r="BW11" s="5">
        <v>8.9977413000000006E-2</v>
      </c>
      <c r="BX11" s="5">
        <v>8.9977413000000006E-2</v>
      </c>
      <c r="BY11" s="5">
        <v>8.9977413000000006E-2</v>
      </c>
      <c r="BZ11" s="5">
        <v>8.9977413000000006E-2</v>
      </c>
      <c r="CA11" s="5">
        <v>8.9977413000000006E-2</v>
      </c>
      <c r="CB11" s="5">
        <v>8.9977413000000006E-2</v>
      </c>
      <c r="CC11" s="5">
        <v>8.9977413000000006E-2</v>
      </c>
      <c r="CD11" s="5">
        <v>8.9977413000000006E-2</v>
      </c>
      <c r="CE11" s="5">
        <v>8.9977413000000006E-2</v>
      </c>
      <c r="CF11" s="5">
        <v>8.9977413000000006E-2</v>
      </c>
      <c r="CG11" s="5">
        <v>8.9977413000000006E-2</v>
      </c>
      <c r="CH11" s="5">
        <v>8.9977413000000006E-2</v>
      </c>
      <c r="CI11" s="5">
        <v>8.9977413000000006E-2</v>
      </c>
      <c r="CJ11" s="5">
        <v>8.9977413000000006E-2</v>
      </c>
      <c r="CK11" s="5">
        <v>8.9977413000000006E-2</v>
      </c>
      <c r="CL11" s="5">
        <v>8.9977413000000006E-2</v>
      </c>
      <c r="CM11" s="5">
        <v>8.9977413000000006E-2</v>
      </c>
      <c r="CN11" s="5">
        <v>8.9977413000000006E-2</v>
      </c>
      <c r="CO11" s="5">
        <v>8.9977413000000006E-2</v>
      </c>
      <c r="CP11" s="5">
        <v>8.9977413000000006E-2</v>
      </c>
      <c r="CQ11" s="5">
        <v>8.9977413000000006E-2</v>
      </c>
      <c r="CR11" s="5">
        <v>8.9977413000000006E-2</v>
      </c>
      <c r="CS11" s="5">
        <v>8.9977413000000006E-2</v>
      </c>
      <c r="CT11" s="5">
        <v>8.9977413000000006E-2</v>
      </c>
      <c r="CU11" s="5">
        <v>8.9977413000000006E-2</v>
      </c>
      <c r="CV11" s="5">
        <v>8.9977413000000006E-2</v>
      </c>
      <c r="CW11" s="5">
        <v>8.9977413000000006E-2</v>
      </c>
      <c r="CX11" s="5">
        <v>8.9977413000000006E-2</v>
      </c>
      <c r="CY11" s="5">
        <v>8.9977413000000006E-2</v>
      </c>
      <c r="CZ11" s="5">
        <v>8.9977413000000006E-2</v>
      </c>
      <c r="DA11" s="5">
        <v>8.9977413000000006E-2</v>
      </c>
      <c r="DB11" s="5">
        <v>8.9977413000000006E-2</v>
      </c>
      <c r="DC11" s="5">
        <v>8.9977413000000006E-2</v>
      </c>
      <c r="DD11" s="5">
        <v>8.9977413000000006E-2</v>
      </c>
      <c r="DE11" s="5">
        <v>8.9977413000000006E-2</v>
      </c>
      <c r="DF11" s="5">
        <v>8.9977413000000006E-2</v>
      </c>
      <c r="DG11" s="5">
        <v>8.9977413000000006E-2</v>
      </c>
      <c r="DH11" s="5">
        <v>8.9977413000000006E-2</v>
      </c>
      <c r="DI11" s="5">
        <v>8.9977413000000006E-2</v>
      </c>
      <c r="DJ11" s="5">
        <v>8.9977413000000006E-2</v>
      </c>
      <c r="DK11" s="5">
        <v>8.9977413000000006E-2</v>
      </c>
      <c r="DL11" s="5">
        <v>8.9977413000000006E-2</v>
      </c>
      <c r="DM11" s="5">
        <v>8.9977413000000006E-2</v>
      </c>
      <c r="DN11" s="5">
        <v>8.9977413000000006E-2</v>
      </c>
      <c r="DO11" s="5">
        <v>8.9977413000000006E-2</v>
      </c>
      <c r="DP11" s="5">
        <v>8.9977413000000006E-2</v>
      </c>
      <c r="DQ11" s="5">
        <v>8.9977413000000006E-2</v>
      </c>
      <c r="DR11" s="5">
        <v>8.9977413000000006E-2</v>
      </c>
      <c r="DS11" s="5">
        <v>8.9977413000000006E-2</v>
      </c>
      <c r="DT11" s="5">
        <v>8.9977413000000006E-2</v>
      </c>
      <c r="DU11" s="5">
        <v>8.9977413000000006E-2</v>
      </c>
    </row>
    <row r="12" spans="1:125" x14ac:dyDescent="0.2">
      <c r="A12" t="s">
        <v>16</v>
      </c>
      <c r="B12" s="3" t="s">
        <v>182</v>
      </c>
      <c r="C12" s="2">
        <v>0.7</v>
      </c>
      <c r="D12" s="2">
        <v>0.55000000000000004</v>
      </c>
      <c r="E12" s="2">
        <v>0.89</v>
      </c>
      <c r="F12" s="2">
        <v>1.31</v>
      </c>
      <c r="G12" s="2">
        <v>1.61</v>
      </c>
      <c r="H12" s="2">
        <v>1.68</v>
      </c>
      <c r="I12" s="2">
        <v>1.53</v>
      </c>
      <c r="J12" s="2">
        <v>0.4</v>
      </c>
      <c r="K12" s="2">
        <v>1.36</v>
      </c>
      <c r="L12" s="2">
        <v>1.24</v>
      </c>
      <c r="M12" s="2">
        <v>0.43</v>
      </c>
      <c r="N12" s="2">
        <v>1.17</v>
      </c>
      <c r="O12" s="2">
        <v>1.31</v>
      </c>
      <c r="P12" s="2">
        <v>1.43</v>
      </c>
      <c r="Q12" s="2">
        <v>1.36</v>
      </c>
      <c r="R12" s="2">
        <v>1.17</v>
      </c>
      <c r="S12" s="2">
        <v>1.1299999999999999</v>
      </c>
      <c r="T12" s="2">
        <v>1.22</v>
      </c>
      <c r="U12" s="2">
        <v>1.06</v>
      </c>
      <c r="V12" s="2">
        <v>1.65</v>
      </c>
      <c r="W12" s="2">
        <v>1.69</v>
      </c>
      <c r="X12" s="2">
        <v>0.86</v>
      </c>
      <c r="Y12" s="2">
        <v>1.17</v>
      </c>
      <c r="Z12" s="2">
        <v>0.11</v>
      </c>
      <c r="AA12" s="2">
        <v>1.63</v>
      </c>
      <c r="AB12" s="2">
        <v>1.49</v>
      </c>
      <c r="AC12" s="2">
        <v>0.66</v>
      </c>
      <c r="AD12" s="2">
        <v>0.92</v>
      </c>
      <c r="AE12" s="2">
        <v>0.85</v>
      </c>
      <c r="AF12" s="2">
        <v>1.1499999999999999</v>
      </c>
      <c r="AG12" s="2">
        <v>0.78</v>
      </c>
      <c r="AH12" s="2">
        <v>1.39</v>
      </c>
      <c r="AI12" s="2">
        <v>1.6</v>
      </c>
      <c r="AJ12" s="2">
        <v>1.31</v>
      </c>
      <c r="AK12" s="2">
        <v>1.46</v>
      </c>
      <c r="AL12" s="2">
        <v>1.05</v>
      </c>
      <c r="AM12" s="2">
        <v>0.49</v>
      </c>
      <c r="AN12" s="2">
        <v>1.64</v>
      </c>
      <c r="AO12" s="2">
        <v>1.59</v>
      </c>
      <c r="AP12" s="2">
        <v>0.91</v>
      </c>
      <c r="AQ12" s="2">
        <v>0.32</v>
      </c>
      <c r="AR12" s="2">
        <v>1.27</v>
      </c>
      <c r="AS12" s="2">
        <v>0.45</v>
      </c>
      <c r="AT12" s="2">
        <v>1.54</v>
      </c>
      <c r="AU12" s="2">
        <v>0.72</v>
      </c>
      <c r="AV12" s="2">
        <v>0.99</v>
      </c>
      <c r="AW12" s="2">
        <v>1.55</v>
      </c>
      <c r="AX12" s="2">
        <v>0.68</v>
      </c>
      <c r="AY12" s="2">
        <v>0.47</v>
      </c>
      <c r="AZ12" s="2">
        <v>0.44</v>
      </c>
      <c r="BA12" s="2">
        <v>0.82</v>
      </c>
      <c r="BB12" s="2">
        <v>-0.06</v>
      </c>
      <c r="BC12" s="2">
        <v>0.45</v>
      </c>
      <c r="BD12" s="2">
        <v>0.21</v>
      </c>
      <c r="BE12" s="2">
        <v>0.65</v>
      </c>
      <c r="BF12" s="2">
        <v>0.88</v>
      </c>
      <c r="BG12" s="2">
        <v>0.93</v>
      </c>
      <c r="BH12" s="2">
        <v>0.48</v>
      </c>
      <c r="BI12" s="2">
        <v>0.17</v>
      </c>
      <c r="BJ12" s="2">
        <v>0.76</v>
      </c>
      <c r="BL12" s="10"/>
      <c r="BN12" s="5">
        <v>0.21255951000000001</v>
      </c>
      <c r="BO12" s="5">
        <v>0.21255951000000001</v>
      </c>
      <c r="BP12" s="5">
        <v>0.21255951000000001</v>
      </c>
      <c r="BQ12" s="5">
        <v>0.21255951000000001</v>
      </c>
      <c r="BR12" s="5">
        <v>0.21255951000000001</v>
      </c>
      <c r="BS12" s="5">
        <v>0.21255951000000001</v>
      </c>
      <c r="BT12" s="5">
        <v>0.21255951000000001</v>
      </c>
      <c r="BU12" s="5">
        <v>0.21255951000000001</v>
      </c>
      <c r="BV12" s="5">
        <v>0.21255951000000001</v>
      </c>
      <c r="BW12" s="5">
        <v>0.21255951000000001</v>
      </c>
      <c r="BX12" s="5">
        <v>0.21255951000000001</v>
      </c>
      <c r="BY12" s="5">
        <v>0.21255951000000001</v>
      </c>
      <c r="BZ12" s="5">
        <v>0.21255951000000001</v>
      </c>
      <c r="CA12" s="5">
        <v>0.21255951000000001</v>
      </c>
      <c r="CB12" s="5">
        <v>0.21255951000000001</v>
      </c>
      <c r="CC12" s="5">
        <v>0.21255951000000001</v>
      </c>
      <c r="CD12" s="5">
        <v>0.21255951000000001</v>
      </c>
      <c r="CE12" s="5">
        <v>0.21255951000000001</v>
      </c>
      <c r="CF12" s="5">
        <v>0.21255951000000001</v>
      </c>
      <c r="CG12" s="5">
        <v>0.21255951000000001</v>
      </c>
      <c r="CH12" s="5">
        <v>0.21255951000000001</v>
      </c>
      <c r="CI12" s="5">
        <v>0.21255951000000001</v>
      </c>
      <c r="CJ12" s="5">
        <v>0.21255951000000001</v>
      </c>
      <c r="CK12" s="5">
        <v>0.21255951000000001</v>
      </c>
      <c r="CL12" s="5">
        <v>0.21255951000000001</v>
      </c>
      <c r="CM12" s="5">
        <v>0.21255951000000001</v>
      </c>
      <c r="CN12" s="5">
        <v>0.21255951000000001</v>
      </c>
      <c r="CO12" s="5">
        <v>0.21255951000000001</v>
      </c>
      <c r="CP12" s="5">
        <v>0.21255951000000001</v>
      </c>
      <c r="CQ12" s="5">
        <v>0.21255951000000001</v>
      </c>
      <c r="CR12" s="5">
        <v>0.21255951000000001</v>
      </c>
      <c r="CS12" s="5">
        <v>0.21255951000000001</v>
      </c>
      <c r="CT12" s="5">
        <v>0.21255951000000001</v>
      </c>
      <c r="CU12" s="5">
        <v>0.21255951000000001</v>
      </c>
      <c r="CV12" s="5">
        <v>0.21255951000000001</v>
      </c>
      <c r="CW12" s="5">
        <v>0.21255951000000001</v>
      </c>
      <c r="CX12" s="5">
        <v>0.21255951000000001</v>
      </c>
      <c r="CY12" s="5">
        <v>0.21255951000000001</v>
      </c>
      <c r="CZ12" s="5">
        <v>0.21255951000000001</v>
      </c>
      <c r="DA12" s="5">
        <v>0.21255951000000001</v>
      </c>
      <c r="DB12" s="5">
        <v>0.21255951000000001</v>
      </c>
      <c r="DC12" s="5">
        <v>0.21255951000000001</v>
      </c>
      <c r="DD12" s="5">
        <v>0.21255951000000001</v>
      </c>
      <c r="DE12" s="5">
        <v>0.21255951000000001</v>
      </c>
      <c r="DF12" s="5">
        <v>0.21255951000000001</v>
      </c>
      <c r="DG12" s="5">
        <v>0.21255951000000001</v>
      </c>
      <c r="DH12" s="5">
        <v>0.21255951000000001</v>
      </c>
      <c r="DI12" s="5">
        <v>0.21255951000000001</v>
      </c>
      <c r="DJ12" s="5">
        <v>0.21255951000000001</v>
      </c>
      <c r="DK12" s="5">
        <v>0.21255951000000001</v>
      </c>
      <c r="DL12" s="5">
        <v>0.21255951000000001</v>
      </c>
      <c r="DM12" s="5">
        <v>0.21255951000000001</v>
      </c>
      <c r="DN12" s="5">
        <v>0.21255951000000001</v>
      </c>
      <c r="DO12" s="5">
        <v>0.21255951000000001</v>
      </c>
      <c r="DP12" s="5">
        <v>0.21255951000000001</v>
      </c>
      <c r="DQ12" s="5">
        <v>0.21255951000000001</v>
      </c>
      <c r="DR12" s="5">
        <v>0.21255951000000001</v>
      </c>
      <c r="DS12" s="5">
        <v>0.21255951000000001</v>
      </c>
      <c r="DT12" s="5">
        <v>0.21255951000000001</v>
      </c>
      <c r="DU12" s="5">
        <v>0.21255951000000001</v>
      </c>
    </row>
    <row r="13" spans="1:125" x14ac:dyDescent="0.2">
      <c r="A13" t="s">
        <v>118</v>
      </c>
      <c r="B13" s="3" t="s">
        <v>182</v>
      </c>
      <c r="C13" s="2">
        <v>2.34</v>
      </c>
      <c r="D13" s="2">
        <v>2.29</v>
      </c>
      <c r="E13" s="2">
        <v>2.0499999999999998</v>
      </c>
      <c r="F13" s="2">
        <v>3.35</v>
      </c>
      <c r="G13" s="2">
        <v>4.5999999999999996</v>
      </c>
      <c r="H13" s="2">
        <v>4.04</v>
      </c>
      <c r="I13" s="2">
        <v>4.3899999999999997</v>
      </c>
      <c r="J13" s="2">
        <v>1.57</v>
      </c>
      <c r="K13" s="2">
        <v>4.49</v>
      </c>
      <c r="L13" s="2">
        <v>4.2300000000000004</v>
      </c>
      <c r="M13" s="2">
        <v>1.78</v>
      </c>
      <c r="N13" s="2">
        <v>3.98</v>
      </c>
      <c r="O13" s="2">
        <v>3.79</v>
      </c>
      <c r="P13" s="2">
        <v>4.2699999999999996</v>
      </c>
      <c r="Q13" s="2">
        <v>4.08</v>
      </c>
      <c r="R13" s="2">
        <v>2.83</v>
      </c>
      <c r="S13" s="2">
        <v>3.35</v>
      </c>
      <c r="T13" s="2">
        <v>3.6</v>
      </c>
      <c r="U13" s="2">
        <v>3.35</v>
      </c>
      <c r="V13" s="2">
        <v>3.19</v>
      </c>
      <c r="W13" s="2">
        <v>4.1900000000000004</v>
      </c>
      <c r="X13" s="2">
        <v>2.2200000000000002</v>
      </c>
      <c r="Y13" s="2">
        <v>3.46</v>
      </c>
      <c r="Z13" s="2">
        <v>0.65</v>
      </c>
      <c r="AA13" s="2">
        <v>4.34</v>
      </c>
      <c r="AB13" s="2">
        <v>3.66</v>
      </c>
      <c r="AC13" s="2">
        <v>1.27</v>
      </c>
      <c r="AD13" s="2">
        <v>2.71</v>
      </c>
      <c r="AE13" s="2">
        <v>2.87</v>
      </c>
      <c r="AF13" s="2">
        <v>3.3</v>
      </c>
      <c r="AG13" s="2">
        <v>1.79</v>
      </c>
      <c r="AH13" s="2">
        <v>3.82</v>
      </c>
      <c r="AI13" s="2">
        <v>3.61</v>
      </c>
      <c r="AJ13" s="2">
        <v>3.74</v>
      </c>
      <c r="AK13" s="2">
        <v>3.75</v>
      </c>
      <c r="AL13" s="2">
        <v>2.58</v>
      </c>
      <c r="AM13" s="2">
        <v>1.49</v>
      </c>
      <c r="AN13" s="2">
        <v>5.58</v>
      </c>
      <c r="AO13" s="2">
        <v>4.25</v>
      </c>
      <c r="AP13" s="2">
        <v>2.35</v>
      </c>
      <c r="AQ13" s="2">
        <v>1.38</v>
      </c>
      <c r="AR13" s="2">
        <v>3.96</v>
      </c>
      <c r="AS13" s="2">
        <v>1.1599999999999999</v>
      </c>
      <c r="AT13" s="2">
        <v>3.86</v>
      </c>
      <c r="AU13" s="2">
        <v>2.25</v>
      </c>
      <c r="AV13" s="2">
        <v>3.19</v>
      </c>
      <c r="AW13" s="2">
        <v>5.39</v>
      </c>
      <c r="AX13" s="2">
        <v>2.5299999999999998</v>
      </c>
      <c r="AY13" s="2">
        <v>2.04</v>
      </c>
      <c r="AZ13" s="2">
        <v>1.41</v>
      </c>
      <c r="BA13" s="2">
        <v>3.03</v>
      </c>
      <c r="BB13" s="2">
        <v>0.33</v>
      </c>
      <c r="BC13" s="2">
        <v>1.31</v>
      </c>
      <c r="BD13" s="2">
        <v>1.62</v>
      </c>
      <c r="BE13" s="2">
        <v>1.41</v>
      </c>
      <c r="BF13" s="2">
        <v>2.31</v>
      </c>
      <c r="BG13" s="2">
        <v>2.56</v>
      </c>
      <c r="BH13" s="2">
        <v>1.08</v>
      </c>
      <c r="BI13" s="2">
        <v>1.1399999999999999</v>
      </c>
      <c r="BJ13" s="2">
        <v>2.19</v>
      </c>
      <c r="BL13" s="10"/>
      <c r="BN13" s="5">
        <v>0.28288060999999998</v>
      </c>
      <c r="BO13" s="5">
        <v>0.28288060999999998</v>
      </c>
      <c r="BP13" s="5">
        <v>0.28288060999999998</v>
      </c>
      <c r="BQ13" s="5">
        <v>0.28288060999999998</v>
      </c>
      <c r="BR13" s="5">
        <v>0.28288060999999998</v>
      </c>
      <c r="BS13" s="5">
        <v>0.28288060999999998</v>
      </c>
      <c r="BT13" s="5">
        <v>0.28288060999999998</v>
      </c>
      <c r="BU13" s="5">
        <v>0.28288060999999998</v>
      </c>
      <c r="BV13" s="5">
        <v>0.28288060999999998</v>
      </c>
      <c r="BW13" s="5">
        <v>0.28288060999999998</v>
      </c>
      <c r="BX13" s="5">
        <v>0.28288060999999998</v>
      </c>
      <c r="BY13" s="5">
        <v>0.28288060999999998</v>
      </c>
      <c r="BZ13" s="5">
        <v>0.28288060999999998</v>
      </c>
      <c r="CA13" s="5">
        <v>0.28288060999999998</v>
      </c>
      <c r="CB13" s="5">
        <v>0.28288060999999998</v>
      </c>
      <c r="CC13" s="5">
        <v>0.28288060999999998</v>
      </c>
      <c r="CD13" s="5">
        <v>0.28288060999999998</v>
      </c>
      <c r="CE13" s="5">
        <v>0.28288060999999998</v>
      </c>
      <c r="CF13" s="5">
        <v>0.28288060999999998</v>
      </c>
      <c r="CG13" s="5">
        <v>0.28288060999999998</v>
      </c>
      <c r="CH13" s="5">
        <v>0.28288060999999998</v>
      </c>
      <c r="CI13" s="5">
        <v>0.28288060999999998</v>
      </c>
      <c r="CJ13" s="5">
        <v>0.28288060999999998</v>
      </c>
      <c r="CK13" s="5">
        <v>0.28288060999999998</v>
      </c>
      <c r="CL13" s="5">
        <v>0.28288060999999998</v>
      </c>
      <c r="CM13" s="5">
        <v>0.28288060999999998</v>
      </c>
      <c r="CN13" s="5">
        <v>0.28288060999999998</v>
      </c>
      <c r="CO13" s="5">
        <v>0.28288060999999998</v>
      </c>
      <c r="CP13" s="5">
        <v>0.28288060999999998</v>
      </c>
      <c r="CQ13" s="5">
        <v>0.28288060999999998</v>
      </c>
      <c r="CR13" s="5">
        <v>0.28288060999999998</v>
      </c>
      <c r="CS13" s="5">
        <v>0.28288060999999998</v>
      </c>
      <c r="CT13" s="5">
        <v>0.28288060999999998</v>
      </c>
      <c r="CU13" s="5">
        <v>0.28288060999999998</v>
      </c>
      <c r="CV13" s="5">
        <v>0.28288060999999998</v>
      </c>
      <c r="CW13" s="5">
        <v>0.28288060999999998</v>
      </c>
      <c r="CX13" s="5">
        <v>0.28288060999999998</v>
      </c>
      <c r="CY13" s="5">
        <v>0.28288060999999998</v>
      </c>
      <c r="CZ13" s="5">
        <v>0.28288060999999998</v>
      </c>
      <c r="DA13" s="5">
        <v>0.28288060999999998</v>
      </c>
      <c r="DB13" s="5">
        <v>0.28288060999999998</v>
      </c>
      <c r="DC13" s="5">
        <v>0.28288060999999998</v>
      </c>
      <c r="DD13" s="5">
        <v>0.28288060999999998</v>
      </c>
      <c r="DE13" s="5">
        <v>0.28288060999999998</v>
      </c>
      <c r="DF13" s="5">
        <v>0.28288060999999998</v>
      </c>
      <c r="DG13" s="5">
        <v>0.28288060999999998</v>
      </c>
      <c r="DH13" s="5">
        <v>0.28288060999999998</v>
      </c>
      <c r="DI13" s="5">
        <v>0.28288060999999998</v>
      </c>
      <c r="DJ13" s="5">
        <v>0.28288060999999998</v>
      </c>
      <c r="DK13" s="5">
        <v>0.28288060999999998</v>
      </c>
      <c r="DL13" s="5">
        <v>0.28288060999999998</v>
      </c>
      <c r="DM13" s="5">
        <v>0.28288060999999998</v>
      </c>
      <c r="DN13" s="5">
        <v>0.28288060999999998</v>
      </c>
      <c r="DO13" s="5">
        <v>0.28288060999999998</v>
      </c>
      <c r="DP13" s="5">
        <v>0.28288060999999998</v>
      </c>
      <c r="DQ13" s="5">
        <v>0.28288060999999998</v>
      </c>
      <c r="DR13" s="5">
        <v>0.28288060999999998</v>
      </c>
      <c r="DS13" s="5">
        <v>0.28288060999999998</v>
      </c>
      <c r="DT13" s="5">
        <v>0.28288060999999998</v>
      </c>
      <c r="DU13" s="5">
        <v>0.28288060999999998</v>
      </c>
    </row>
    <row r="14" spans="1:125" x14ac:dyDescent="0.2">
      <c r="A14" t="s">
        <v>15</v>
      </c>
      <c r="B14" s="3" t="s">
        <v>182</v>
      </c>
      <c r="C14" s="2">
        <v>2.82</v>
      </c>
      <c r="D14" s="2">
        <v>3.11</v>
      </c>
      <c r="E14" s="2">
        <v>2.91</v>
      </c>
      <c r="F14" s="2">
        <v>4.17</v>
      </c>
      <c r="G14" s="2">
        <v>4.79</v>
      </c>
      <c r="H14" s="2">
        <v>4.57</v>
      </c>
      <c r="I14" s="2">
        <v>4.88</v>
      </c>
      <c r="J14" s="2">
        <v>2.13</v>
      </c>
      <c r="K14" s="2">
        <v>5.32</v>
      </c>
      <c r="L14" s="2">
        <v>4.54</v>
      </c>
      <c r="M14" s="2">
        <v>2.27</v>
      </c>
      <c r="N14" s="2">
        <v>3.97</v>
      </c>
      <c r="O14" s="2">
        <v>4.5</v>
      </c>
      <c r="P14" s="2">
        <v>4.8099999999999996</v>
      </c>
      <c r="Q14" s="2">
        <v>4.5599999999999996</v>
      </c>
      <c r="R14" s="2">
        <v>3.76</v>
      </c>
      <c r="S14" s="2">
        <v>4.01</v>
      </c>
      <c r="T14" s="2">
        <v>4.8099999999999996</v>
      </c>
      <c r="U14" s="2">
        <v>4.3099999999999996</v>
      </c>
      <c r="V14" s="2">
        <v>4.3899999999999997</v>
      </c>
      <c r="W14" s="2">
        <v>5.0199999999999996</v>
      </c>
      <c r="X14" s="2">
        <v>3.02</v>
      </c>
      <c r="Y14" s="2">
        <v>3.68</v>
      </c>
      <c r="Z14" s="2">
        <v>1.69</v>
      </c>
      <c r="AA14" s="2">
        <v>4.8899999999999997</v>
      </c>
      <c r="AB14" s="2">
        <v>4.47</v>
      </c>
      <c r="AC14" s="2">
        <v>2.46</v>
      </c>
      <c r="AD14" s="2">
        <v>3.27</v>
      </c>
      <c r="AE14" s="2">
        <v>4.1900000000000004</v>
      </c>
      <c r="AF14" s="2">
        <v>4.2699999999999996</v>
      </c>
      <c r="AG14" s="2">
        <v>2.89</v>
      </c>
      <c r="AH14" s="2">
        <v>4.7699999999999996</v>
      </c>
      <c r="AI14" s="2">
        <v>4.7</v>
      </c>
      <c r="AJ14" s="2">
        <v>4.68</v>
      </c>
      <c r="AK14" s="2">
        <v>4.72</v>
      </c>
      <c r="AL14" s="2">
        <v>3.65</v>
      </c>
      <c r="AM14" s="2">
        <v>2.38</v>
      </c>
      <c r="AN14" s="2">
        <v>5.94</v>
      </c>
      <c r="AO14" s="2">
        <v>4.88</v>
      </c>
      <c r="AP14" s="2">
        <v>3.34</v>
      </c>
      <c r="AQ14" s="2">
        <v>2.04</v>
      </c>
      <c r="AR14" s="2">
        <v>4.66</v>
      </c>
      <c r="AS14" s="2">
        <v>2.31</v>
      </c>
      <c r="AT14" s="2">
        <v>4.74</v>
      </c>
      <c r="AU14" s="2">
        <v>3.31</v>
      </c>
      <c r="AV14" s="2">
        <v>4.45</v>
      </c>
      <c r="AW14" s="2">
        <v>6.04</v>
      </c>
      <c r="AX14" s="2">
        <v>3.07</v>
      </c>
      <c r="AY14" s="2">
        <v>3.04</v>
      </c>
      <c r="AZ14" s="2">
        <v>2.88</v>
      </c>
      <c r="BA14" s="2">
        <v>3.9</v>
      </c>
      <c r="BB14" s="2">
        <v>1.67</v>
      </c>
      <c r="BC14" s="2">
        <v>2.48</v>
      </c>
      <c r="BD14" s="2">
        <v>2.4700000000000002</v>
      </c>
      <c r="BE14" s="2">
        <v>2.62</v>
      </c>
      <c r="BF14" s="2">
        <v>3.11</v>
      </c>
      <c r="BG14" s="2">
        <v>3.45</v>
      </c>
      <c r="BH14" s="2">
        <v>2.65</v>
      </c>
      <c r="BI14" s="2">
        <v>2.14</v>
      </c>
      <c r="BJ14" s="2">
        <v>3.12</v>
      </c>
      <c r="BL14" s="10"/>
      <c r="BN14" s="5">
        <v>0.30352519</v>
      </c>
      <c r="BO14" s="5">
        <v>0.30352519</v>
      </c>
      <c r="BP14" s="5">
        <v>0.30352519</v>
      </c>
      <c r="BQ14" s="5">
        <v>0.30352519</v>
      </c>
      <c r="BR14" s="5">
        <v>0.30352519</v>
      </c>
      <c r="BS14" s="5">
        <v>0.30352519</v>
      </c>
      <c r="BT14" s="5">
        <v>0.30352519</v>
      </c>
      <c r="BU14" s="5">
        <v>0.30352519</v>
      </c>
      <c r="BV14" s="5">
        <v>0.30352519</v>
      </c>
      <c r="BW14" s="5">
        <v>0.30352519</v>
      </c>
      <c r="BX14" s="5">
        <v>0.30352519</v>
      </c>
      <c r="BY14" s="5">
        <v>0.30352519</v>
      </c>
      <c r="BZ14" s="5">
        <v>0.30352519</v>
      </c>
      <c r="CA14" s="5">
        <v>0.30352519</v>
      </c>
      <c r="CB14" s="5">
        <v>0.30352519</v>
      </c>
      <c r="CC14" s="5">
        <v>0.30352519</v>
      </c>
      <c r="CD14" s="5">
        <v>0.30352519</v>
      </c>
      <c r="CE14" s="5">
        <v>0.30352519</v>
      </c>
      <c r="CF14" s="5">
        <v>0.30352519</v>
      </c>
      <c r="CG14" s="5">
        <v>0.30352519</v>
      </c>
      <c r="CH14" s="5">
        <v>0.30352519</v>
      </c>
      <c r="CI14" s="5">
        <v>0.30352519</v>
      </c>
      <c r="CJ14" s="5">
        <v>0.30352519</v>
      </c>
      <c r="CK14" s="5">
        <v>0.30352519</v>
      </c>
      <c r="CL14" s="5">
        <v>0.30352519</v>
      </c>
      <c r="CM14" s="5">
        <v>0.30352519</v>
      </c>
      <c r="CN14" s="5">
        <v>0.30352519</v>
      </c>
      <c r="CO14" s="5">
        <v>0.30352519</v>
      </c>
      <c r="CP14" s="5">
        <v>0.30352519</v>
      </c>
      <c r="CQ14" s="5">
        <v>0.30352519</v>
      </c>
      <c r="CR14" s="5">
        <v>0.30352519</v>
      </c>
      <c r="CS14" s="5">
        <v>0.30352519</v>
      </c>
      <c r="CT14" s="5">
        <v>0.30352519</v>
      </c>
      <c r="CU14" s="5">
        <v>0.30352519</v>
      </c>
      <c r="CV14" s="5">
        <v>0.30352519</v>
      </c>
      <c r="CW14" s="5">
        <v>0.30352519</v>
      </c>
      <c r="CX14" s="5">
        <v>0.30352519</v>
      </c>
      <c r="CY14" s="5">
        <v>0.30352519</v>
      </c>
      <c r="CZ14" s="5">
        <v>0.30352519</v>
      </c>
      <c r="DA14" s="5">
        <v>0.30352519</v>
      </c>
      <c r="DB14" s="5">
        <v>0.30352519</v>
      </c>
      <c r="DC14" s="5">
        <v>0.30352519</v>
      </c>
      <c r="DD14" s="5">
        <v>0.30352519</v>
      </c>
      <c r="DE14" s="5">
        <v>0.30352519</v>
      </c>
      <c r="DF14" s="5">
        <v>0.30352519</v>
      </c>
      <c r="DG14" s="5">
        <v>0.30352519</v>
      </c>
      <c r="DH14" s="5">
        <v>0.30352519</v>
      </c>
      <c r="DI14" s="5">
        <v>0.30352519</v>
      </c>
      <c r="DJ14" s="5">
        <v>0.30352519</v>
      </c>
      <c r="DK14" s="5">
        <v>0.30352519</v>
      </c>
      <c r="DL14" s="5">
        <v>0.30352519</v>
      </c>
      <c r="DM14" s="5">
        <v>0.30352519</v>
      </c>
      <c r="DN14" s="5">
        <v>0.30352519</v>
      </c>
      <c r="DO14" s="5">
        <v>0.30352519</v>
      </c>
      <c r="DP14" s="5">
        <v>0.30352519</v>
      </c>
      <c r="DQ14" s="5">
        <v>0.30352519</v>
      </c>
      <c r="DR14" s="5">
        <v>0.30352519</v>
      </c>
      <c r="DS14" s="5">
        <v>0.30352519</v>
      </c>
      <c r="DT14" s="5">
        <v>0.30352519</v>
      </c>
      <c r="DU14" s="5">
        <v>0.30352519</v>
      </c>
    </row>
    <row r="15" spans="1:125" x14ac:dyDescent="0.2">
      <c r="A15" t="s">
        <v>14</v>
      </c>
      <c r="B15" s="3" t="s">
        <v>182</v>
      </c>
      <c r="C15" s="2">
        <v>0.1</v>
      </c>
      <c r="D15" s="2">
        <v>0.33</v>
      </c>
      <c r="E15" s="2">
        <v>0.09</v>
      </c>
      <c r="F15" s="2">
        <v>1.32</v>
      </c>
      <c r="G15" s="2">
        <v>1.22</v>
      </c>
      <c r="H15" s="2">
        <v>1.6</v>
      </c>
      <c r="I15" s="2">
        <v>1.92</v>
      </c>
      <c r="J15" s="2">
        <v>0.37</v>
      </c>
      <c r="K15" s="2">
        <v>1.69</v>
      </c>
      <c r="L15" s="2">
        <v>1.83</v>
      </c>
      <c r="M15" s="2">
        <v>0.33</v>
      </c>
      <c r="N15" s="2">
        <v>2.35</v>
      </c>
      <c r="O15" s="2">
        <v>1.93</v>
      </c>
      <c r="P15" s="2">
        <v>2.37</v>
      </c>
      <c r="Q15" s="2">
        <v>2.39</v>
      </c>
      <c r="R15" s="2">
        <v>1</v>
      </c>
      <c r="S15" s="2">
        <v>1.54</v>
      </c>
      <c r="T15" s="2">
        <v>2.15</v>
      </c>
      <c r="U15" s="2">
        <v>1.06</v>
      </c>
      <c r="V15" s="2">
        <v>2.1</v>
      </c>
      <c r="W15" s="2">
        <v>2.37</v>
      </c>
      <c r="X15" s="2">
        <v>0.63</v>
      </c>
      <c r="Y15" s="2">
        <v>1.19</v>
      </c>
      <c r="Z15" s="2">
        <v>0.02</v>
      </c>
      <c r="AA15" s="2">
        <v>2.8</v>
      </c>
      <c r="AB15" s="2">
        <v>2.88</v>
      </c>
      <c r="AC15" s="2">
        <v>0.04</v>
      </c>
      <c r="AD15" s="2">
        <v>0.56000000000000005</v>
      </c>
      <c r="AE15" s="2">
        <v>0.3</v>
      </c>
      <c r="AF15" s="2">
        <v>1.36</v>
      </c>
      <c r="AG15" s="2">
        <v>0.25</v>
      </c>
      <c r="AH15" s="2">
        <v>1.6</v>
      </c>
      <c r="AI15" s="2">
        <v>1.17</v>
      </c>
      <c r="AJ15" s="2">
        <v>2.11</v>
      </c>
      <c r="AK15" s="2">
        <v>1.85</v>
      </c>
      <c r="AL15" s="2">
        <v>0.99</v>
      </c>
      <c r="AM15" s="2">
        <v>0.56999999999999995</v>
      </c>
      <c r="AN15" s="2">
        <v>1.68</v>
      </c>
      <c r="AO15" s="2">
        <v>2</v>
      </c>
      <c r="AP15" s="2">
        <v>0.91</v>
      </c>
      <c r="AQ15" s="2">
        <v>0.4</v>
      </c>
      <c r="AR15" s="2">
        <v>1.06</v>
      </c>
      <c r="AS15" s="2">
        <v>-0.11</v>
      </c>
      <c r="AT15" s="2">
        <v>1.6</v>
      </c>
      <c r="AU15" s="2">
        <v>0.54</v>
      </c>
      <c r="AV15" s="2">
        <v>0.34</v>
      </c>
      <c r="AW15" s="2">
        <v>1.8</v>
      </c>
      <c r="AX15" s="2">
        <v>0.63</v>
      </c>
      <c r="AY15" s="2">
        <v>-0.75</v>
      </c>
      <c r="AZ15" s="2">
        <v>-0.88</v>
      </c>
      <c r="BA15" s="2">
        <v>1.47</v>
      </c>
      <c r="BB15" s="2">
        <v>-1.29</v>
      </c>
      <c r="BC15" s="2">
        <v>-1.19</v>
      </c>
      <c r="BD15" s="2">
        <v>-0.53</v>
      </c>
      <c r="BE15" s="2">
        <v>-0.69</v>
      </c>
      <c r="BF15" s="2">
        <v>1.49</v>
      </c>
      <c r="BG15" s="2">
        <v>0.47</v>
      </c>
      <c r="BH15" s="2">
        <v>-0.4</v>
      </c>
      <c r="BI15" s="2">
        <v>-0.64</v>
      </c>
      <c r="BJ15" s="2">
        <v>1.32</v>
      </c>
      <c r="BL15" s="10"/>
      <c r="BN15" s="5">
        <v>0.29393810999999997</v>
      </c>
      <c r="BO15" s="5">
        <v>0.29393810999999997</v>
      </c>
      <c r="BP15" s="5">
        <v>0.29393810999999997</v>
      </c>
      <c r="BQ15" s="5">
        <v>0.29393810999999997</v>
      </c>
      <c r="BR15" s="5">
        <v>0.29393810999999997</v>
      </c>
      <c r="BS15" s="5">
        <v>0.29393810999999997</v>
      </c>
      <c r="BT15" s="5">
        <v>0.29393810999999997</v>
      </c>
      <c r="BU15" s="5">
        <v>0.29393810999999997</v>
      </c>
      <c r="BV15" s="5">
        <v>0.29393810999999997</v>
      </c>
      <c r="BW15" s="5">
        <v>0.29393810999999997</v>
      </c>
      <c r="BX15" s="5">
        <v>0.29393810999999997</v>
      </c>
      <c r="BY15" s="5">
        <v>0.29393810999999997</v>
      </c>
      <c r="BZ15" s="5">
        <v>0.29393810999999997</v>
      </c>
      <c r="CA15" s="5">
        <v>0.29393810999999997</v>
      </c>
      <c r="CB15" s="5">
        <v>0.29393810999999997</v>
      </c>
      <c r="CC15" s="5">
        <v>0.29393810999999997</v>
      </c>
      <c r="CD15" s="5">
        <v>0.29393810999999997</v>
      </c>
      <c r="CE15" s="5">
        <v>0.29393810999999997</v>
      </c>
      <c r="CF15" s="5">
        <v>0.29393810999999997</v>
      </c>
      <c r="CG15" s="5">
        <v>0.29393810999999997</v>
      </c>
      <c r="CH15" s="5">
        <v>0.29393810999999997</v>
      </c>
      <c r="CI15" s="5">
        <v>0.29393810999999997</v>
      </c>
      <c r="CJ15" s="5">
        <v>0.29393810999999997</v>
      </c>
      <c r="CK15" s="5">
        <v>0.29393810999999997</v>
      </c>
      <c r="CL15" s="5">
        <v>0.29393810999999997</v>
      </c>
      <c r="CM15" s="5">
        <v>0.29393810999999997</v>
      </c>
      <c r="CN15" s="5">
        <v>0.29393810999999997</v>
      </c>
      <c r="CO15" s="5">
        <v>0.29393810999999997</v>
      </c>
      <c r="CP15" s="5">
        <v>0.29393810999999997</v>
      </c>
      <c r="CQ15" s="5">
        <v>0.29393810999999997</v>
      </c>
      <c r="CR15" s="5">
        <v>0.29393810999999997</v>
      </c>
      <c r="CS15" s="5">
        <v>0.29393810999999997</v>
      </c>
      <c r="CT15" s="5">
        <v>0.29393810999999997</v>
      </c>
      <c r="CU15" s="5">
        <v>0.29393810999999997</v>
      </c>
      <c r="CV15" s="5">
        <v>0.29393810999999997</v>
      </c>
      <c r="CW15" s="5">
        <v>0.29393810999999997</v>
      </c>
      <c r="CX15" s="5">
        <v>0.29393810999999997</v>
      </c>
      <c r="CY15" s="5">
        <v>0.29393810999999997</v>
      </c>
      <c r="CZ15" s="5">
        <v>0.29393810999999997</v>
      </c>
      <c r="DA15" s="5">
        <v>0.29393810999999997</v>
      </c>
      <c r="DB15" s="5">
        <v>0.29393810999999997</v>
      </c>
      <c r="DC15" s="5">
        <v>0.29393810999999997</v>
      </c>
      <c r="DD15" s="5">
        <v>0.29393810999999997</v>
      </c>
      <c r="DE15" s="5">
        <v>0.29393810999999997</v>
      </c>
      <c r="DF15" s="5">
        <v>0.29393810999999997</v>
      </c>
      <c r="DG15" s="5">
        <v>0.29393810999999997</v>
      </c>
      <c r="DH15" s="5">
        <v>0.29393810999999997</v>
      </c>
      <c r="DI15" s="5">
        <v>0.29393810999999997</v>
      </c>
      <c r="DJ15" s="5">
        <v>0.29393810999999997</v>
      </c>
      <c r="DK15" s="5">
        <v>0.29393810999999997</v>
      </c>
      <c r="DL15" s="5">
        <v>0.29393810999999997</v>
      </c>
      <c r="DM15" s="5">
        <v>0.29393810999999997</v>
      </c>
      <c r="DN15" s="5">
        <v>0.29393810999999997</v>
      </c>
      <c r="DO15" s="5">
        <v>0.29393810999999997</v>
      </c>
      <c r="DP15" s="5">
        <v>0.29393810999999997</v>
      </c>
      <c r="DQ15" s="5">
        <v>0.29393810999999997</v>
      </c>
      <c r="DR15" s="5">
        <v>0.29393810999999997</v>
      </c>
      <c r="DS15" s="5">
        <v>0.29393810999999997</v>
      </c>
      <c r="DT15" s="5">
        <v>0.29393810999999997</v>
      </c>
      <c r="DU15" s="5">
        <v>0.29393810999999997</v>
      </c>
    </row>
    <row r="16" spans="1:125" x14ac:dyDescent="0.2">
      <c r="A16" t="s">
        <v>54</v>
      </c>
      <c r="B16" s="3" t="s">
        <v>182</v>
      </c>
      <c r="C16" s="2">
        <v>4.38</v>
      </c>
      <c r="D16" s="2">
        <v>4.74</v>
      </c>
      <c r="E16" s="2">
        <v>4.78</v>
      </c>
      <c r="F16" s="2">
        <v>6.15</v>
      </c>
      <c r="G16" s="2">
        <v>6.31</v>
      </c>
      <c r="H16" s="2">
        <v>6.67</v>
      </c>
      <c r="I16" s="2">
        <v>7.01</v>
      </c>
      <c r="J16" s="2">
        <v>4.1900000000000004</v>
      </c>
      <c r="K16" s="2">
        <v>8.17</v>
      </c>
      <c r="L16" s="2">
        <v>7.03</v>
      </c>
      <c r="M16" s="2">
        <v>4.0999999999999996</v>
      </c>
      <c r="N16" s="2">
        <v>7.65</v>
      </c>
      <c r="O16" s="2">
        <v>7.14</v>
      </c>
      <c r="P16" s="2">
        <v>7.86</v>
      </c>
      <c r="Q16" s="2">
        <v>7.78</v>
      </c>
      <c r="R16" s="2">
        <v>5.44</v>
      </c>
      <c r="S16" s="2">
        <v>6.16</v>
      </c>
      <c r="T16" s="2">
        <v>8.0500000000000007</v>
      </c>
      <c r="U16" s="2">
        <v>6.29</v>
      </c>
      <c r="V16" s="2">
        <v>7.58</v>
      </c>
      <c r="W16" s="2">
        <v>9.34</v>
      </c>
      <c r="X16" s="2">
        <v>4.1500000000000004</v>
      </c>
      <c r="Y16" s="2">
        <v>5.7</v>
      </c>
      <c r="Z16" s="2">
        <v>3.72</v>
      </c>
      <c r="AA16" s="2">
        <v>9.4</v>
      </c>
      <c r="AB16" s="2">
        <v>9.43</v>
      </c>
      <c r="AC16" s="2">
        <v>4.2</v>
      </c>
      <c r="AD16" s="2">
        <v>4.67</v>
      </c>
      <c r="AE16" s="2">
        <v>5.46</v>
      </c>
      <c r="AF16" s="2">
        <v>7.24</v>
      </c>
      <c r="AG16" s="2">
        <v>4.67</v>
      </c>
      <c r="AH16" s="2">
        <v>6.72</v>
      </c>
      <c r="AI16" s="2">
        <v>6.35</v>
      </c>
      <c r="AJ16" s="2">
        <v>7.74</v>
      </c>
      <c r="AK16" s="2">
        <v>7.07</v>
      </c>
      <c r="AL16" s="2">
        <v>6.68</v>
      </c>
      <c r="AM16" s="2">
        <v>5.35</v>
      </c>
      <c r="AN16" s="2">
        <v>7.83</v>
      </c>
      <c r="AO16" s="2">
        <v>7.84</v>
      </c>
      <c r="AP16" s="2">
        <v>6.27</v>
      </c>
      <c r="AQ16" s="2">
        <v>4.84</v>
      </c>
      <c r="AR16" s="2">
        <v>6.77</v>
      </c>
      <c r="AS16" s="2">
        <v>4.7699999999999996</v>
      </c>
      <c r="AT16" s="2">
        <v>7.62</v>
      </c>
      <c r="AU16" s="2">
        <v>5.04</v>
      </c>
      <c r="AV16" s="2">
        <v>6.86</v>
      </c>
      <c r="AW16" s="2">
        <v>8.4</v>
      </c>
      <c r="AX16" s="2">
        <v>5.66</v>
      </c>
      <c r="AY16" s="2">
        <v>3.38</v>
      </c>
      <c r="AZ16" s="2">
        <v>3.47</v>
      </c>
      <c r="BA16" s="2">
        <v>7.5</v>
      </c>
      <c r="BB16" s="2">
        <v>2.0699999999999998</v>
      </c>
      <c r="BC16" s="2">
        <v>3</v>
      </c>
      <c r="BD16" s="2">
        <v>4.41</v>
      </c>
      <c r="BE16" s="2">
        <v>5.05</v>
      </c>
      <c r="BF16" s="2">
        <v>6.52</v>
      </c>
      <c r="BG16" s="2">
        <v>4.9000000000000004</v>
      </c>
      <c r="BH16" s="2">
        <v>4.25</v>
      </c>
      <c r="BI16" s="2">
        <v>3.46</v>
      </c>
      <c r="BJ16" s="2">
        <v>6.42</v>
      </c>
      <c r="BL16" s="10"/>
      <c r="BN16" s="5">
        <v>0.51686955999999995</v>
      </c>
      <c r="BO16" s="5">
        <v>0.51686955999999995</v>
      </c>
      <c r="BP16" s="5">
        <v>0.51686955999999995</v>
      </c>
      <c r="BQ16" s="5">
        <v>0.51686955999999995</v>
      </c>
      <c r="BR16" s="5">
        <v>0.51686955999999995</v>
      </c>
      <c r="BS16" s="5">
        <v>0.51686955999999995</v>
      </c>
      <c r="BT16" s="5">
        <v>0.51686955999999995</v>
      </c>
      <c r="BU16" s="5">
        <v>0.51686955999999995</v>
      </c>
      <c r="BV16" s="5">
        <v>0.51686955999999995</v>
      </c>
      <c r="BW16" s="5">
        <v>0.51686955999999995</v>
      </c>
      <c r="BX16" s="5">
        <v>0.51686955999999995</v>
      </c>
      <c r="BY16" s="5">
        <v>0.51686955999999995</v>
      </c>
      <c r="BZ16" s="5">
        <v>0.51686955999999995</v>
      </c>
      <c r="CA16" s="5">
        <v>0.51686955999999995</v>
      </c>
      <c r="CB16" s="5">
        <v>0.51686955999999995</v>
      </c>
      <c r="CC16" s="5">
        <v>0.51686955999999995</v>
      </c>
      <c r="CD16" s="5">
        <v>0.51686955999999995</v>
      </c>
      <c r="CE16" s="5">
        <v>0.51686955999999995</v>
      </c>
      <c r="CF16" s="5">
        <v>0.51686955999999995</v>
      </c>
      <c r="CG16" s="5">
        <v>0.51686955999999995</v>
      </c>
      <c r="CH16" s="5">
        <v>0.51686955999999995</v>
      </c>
      <c r="CI16" s="5">
        <v>0.51686955999999995</v>
      </c>
      <c r="CJ16" s="5">
        <v>0.51686955999999995</v>
      </c>
      <c r="CK16" s="5">
        <v>0.51686955999999995</v>
      </c>
      <c r="CL16" s="5">
        <v>0.51686955999999995</v>
      </c>
      <c r="CM16" s="5">
        <v>0.51686955999999995</v>
      </c>
      <c r="CN16" s="5">
        <v>0.51686955999999995</v>
      </c>
      <c r="CO16" s="5">
        <v>0.51686955999999995</v>
      </c>
      <c r="CP16" s="5">
        <v>0.51686955999999995</v>
      </c>
      <c r="CQ16" s="5">
        <v>0.51686955999999995</v>
      </c>
      <c r="CR16" s="5">
        <v>0.51686955999999995</v>
      </c>
      <c r="CS16" s="5">
        <v>0.51686955999999995</v>
      </c>
      <c r="CT16" s="5">
        <v>0.51686955999999995</v>
      </c>
      <c r="CU16" s="5">
        <v>0.51686955999999995</v>
      </c>
      <c r="CV16" s="5">
        <v>0.51686955999999995</v>
      </c>
      <c r="CW16" s="5">
        <v>0.51686955999999995</v>
      </c>
      <c r="CX16" s="5">
        <v>0.51686955999999995</v>
      </c>
      <c r="CY16" s="5">
        <v>0.51686955999999995</v>
      </c>
      <c r="CZ16" s="5">
        <v>0.51686955999999995</v>
      </c>
      <c r="DA16" s="5">
        <v>0.51686955999999995</v>
      </c>
      <c r="DB16" s="5">
        <v>0.51686955999999995</v>
      </c>
      <c r="DC16" s="5">
        <v>0.51686955999999995</v>
      </c>
      <c r="DD16" s="5">
        <v>0.51686955999999995</v>
      </c>
      <c r="DE16" s="5">
        <v>0.51686955999999995</v>
      </c>
      <c r="DF16" s="5">
        <v>0.51686955999999995</v>
      </c>
      <c r="DG16" s="5">
        <v>0.51686955999999995</v>
      </c>
      <c r="DH16" s="5">
        <v>0.51686955999999995</v>
      </c>
      <c r="DI16" s="5">
        <v>0.51686955999999995</v>
      </c>
      <c r="DJ16" s="5">
        <v>0.51686955999999995</v>
      </c>
      <c r="DK16" s="5">
        <v>0.51686955999999995</v>
      </c>
      <c r="DL16" s="5">
        <v>0.51686955999999995</v>
      </c>
      <c r="DM16" s="5">
        <v>0.51686955999999995</v>
      </c>
      <c r="DN16" s="5">
        <v>0.51686955999999995</v>
      </c>
      <c r="DO16" s="5">
        <v>0.51686955999999995</v>
      </c>
      <c r="DP16" s="5">
        <v>0.51686955999999995</v>
      </c>
      <c r="DQ16" s="5">
        <v>0.51686955999999995</v>
      </c>
      <c r="DR16" s="5">
        <v>0.51686955999999995</v>
      </c>
      <c r="DS16" s="5">
        <v>0.51686955999999995</v>
      </c>
      <c r="DT16" s="5">
        <v>0.51686955999999995</v>
      </c>
      <c r="DU16" s="5">
        <v>0.51686955999999995</v>
      </c>
    </row>
    <row r="17" spans="1:125" x14ac:dyDescent="0.2">
      <c r="A17" t="s">
        <v>13</v>
      </c>
      <c r="B17" s="3" t="s">
        <v>182</v>
      </c>
      <c r="C17" s="2">
        <v>0.46</v>
      </c>
      <c r="D17" s="2">
        <v>0.5</v>
      </c>
      <c r="E17" s="2">
        <v>0.28999999999999998</v>
      </c>
      <c r="F17" s="2">
        <v>1.17</v>
      </c>
      <c r="G17" s="2">
        <v>1.64</v>
      </c>
      <c r="H17" s="2">
        <v>1.97</v>
      </c>
      <c r="I17" s="2">
        <v>2.12</v>
      </c>
      <c r="J17" s="2">
        <v>0.46</v>
      </c>
      <c r="K17" s="2">
        <v>2.0699999999999998</v>
      </c>
      <c r="L17" s="2">
        <v>2.12</v>
      </c>
      <c r="M17" s="2">
        <v>0.35</v>
      </c>
      <c r="N17" s="2">
        <v>2.58</v>
      </c>
      <c r="O17" s="2">
        <v>1.82</v>
      </c>
      <c r="P17" s="2">
        <v>1.84</v>
      </c>
      <c r="Q17" s="2">
        <v>2.4700000000000002</v>
      </c>
      <c r="R17" s="2">
        <v>0.81</v>
      </c>
      <c r="S17" s="2">
        <v>1.32</v>
      </c>
      <c r="T17" s="2">
        <v>1.92</v>
      </c>
      <c r="U17" s="2">
        <v>1.06</v>
      </c>
      <c r="V17" s="2">
        <v>1.66</v>
      </c>
      <c r="W17" s="2">
        <v>2.36</v>
      </c>
      <c r="X17" s="2">
        <v>0.75</v>
      </c>
      <c r="Y17" s="2">
        <v>1.45</v>
      </c>
      <c r="Z17" s="2">
        <v>0.17</v>
      </c>
      <c r="AA17" s="2">
        <v>2.61</v>
      </c>
      <c r="AB17" s="2">
        <v>2.58</v>
      </c>
      <c r="AC17" s="2">
        <v>0.09</v>
      </c>
      <c r="AD17" s="2">
        <v>0.72</v>
      </c>
      <c r="AE17" s="2">
        <v>0.95</v>
      </c>
      <c r="AF17" s="2">
        <v>1.64</v>
      </c>
      <c r="AG17" s="2">
        <v>0.38</v>
      </c>
      <c r="AH17" s="2">
        <v>1.58</v>
      </c>
      <c r="AI17" s="2">
        <v>1.25</v>
      </c>
      <c r="AJ17" s="2">
        <v>1.76</v>
      </c>
      <c r="AK17" s="2">
        <v>1.88</v>
      </c>
      <c r="AL17" s="2">
        <v>1.22</v>
      </c>
      <c r="AM17" s="2">
        <v>0.74</v>
      </c>
      <c r="AN17" s="2">
        <v>2.2999999999999998</v>
      </c>
      <c r="AO17" s="2">
        <v>1.98</v>
      </c>
      <c r="AP17" s="2">
        <v>1.32</v>
      </c>
      <c r="AQ17" s="2">
        <v>0.59</v>
      </c>
      <c r="AR17" s="2">
        <v>1.36</v>
      </c>
      <c r="AS17" s="2">
        <v>0.5</v>
      </c>
      <c r="AT17" s="2">
        <v>1.7</v>
      </c>
      <c r="AU17" s="2">
        <v>0.33</v>
      </c>
      <c r="AV17" s="2">
        <v>0.81</v>
      </c>
      <c r="AW17" s="2">
        <v>2.31</v>
      </c>
      <c r="AX17" s="2">
        <v>0.73</v>
      </c>
      <c r="AY17" s="2">
        <v>-0.33</v>
      </c>
      <c r="AZ17" s="2">
        <v>-0.28000000000000003</v>
      </c>
      <c r="BA17" s="2">
        <v>1.79</v>
      </c>
      <c r="BB17" s="2">
        <v>-0.79</v>
      </c>
      <c r="BC17" s="2">
        <v>-0.8</v>
      </c>
      <c r="BD17" s="2">
        <v>0.24</v>
      </c>
      <c r="BE17" s="2">
        <v>0.22</v>
      </c>
      <c r="BF17" s="2">
        <v>1.39</v>
      </c>
      <c r="BG17" s="2">
        <v>0.81</v>
      </c>
      <c r="BH17" s="2">
        <v>0.06</v>
      </c>
      <c r="BI17" s="2">
        <v>0.05</v>
      </c>
      <c r="BJ17" s="2">
        <v>1.42</v>
      </c>
      <c r="BL17" s="10"/>
      <c r="BN17" s="5">
        <v>0.21173185</v>
      </c>
      <c r="BO17" s="5">
        <v>0.21173185</v>
      </c>
      <c r="BP17" s="5">
        <v>0.21173185</v>
      </c>
      <c r="BQ17" s="5">
        <v>0.21173185</v>
      </c>
      <c r="BR17" s="5">
        <v>0.21173185</v>
      </c>
      <c r="BS17" s="5">
        <v>0.21173185</v>
      </c>
      <c r="BT17" s="5">
        <v>0.21173185</v>
      </c>
      <c r="BU17" s="5">
        <v>0.21173185</v>
      </c>
      <c r="BV17" s="5">
        <v>0.21173185</v>
      </c>
      <c r="BW17" s="5">
        <v>0.21173185</v>
      </c>
      <c r="BX17" s="5">
        <v>0.21173185</v>
      </c>
      <c r="BY17" s="5">
        <v>0.21173185</v>
      </c>
      <c r="BZ17" s="5">
        <v>0.21173185</v>
      </c>
      <c r="CA17" s="5">
        <v>0.21173185</v>
      </c>
      <c r="CB17" s="5">
        <v>0.21173185</v>
      </c>
      <c r="CC17" s="5">
        <v>0.21173185</v>
      </c>
      <c r="CD17" s="5">
        <v>0.21173185</v>
      </c>
      <c r="CE17" s="5">
        <v>0.21173185</v>
      </c>
      <c r="CF17" s="5">
        <v>0.21173185</v>
      </c>
      <c r="CG17" s="5">
        <v>0.21173185</v>
      </c>
      <c r="CH17" s="5">
        <v>0.21173185</v>
      </c>
      <c r="CI17" s="5">
        <v>0.21173185</v>
      </c>
      <c r="CJ17" s="5">
        <v>0.21173185</v>
      </c>
      <c r="CK17" s="5">
        <v>0.21173185</v>
      </c>
      <c r="CL17" s="5">
        <v>0.21173185</v>
      </c>
      <c r="CM17" s="5">
        <v>0.21173185</v>
      </c>
      <c r="CN17" s="5">
        <v>0.21173185</v>
      </c>
      <c r="CO17" s="5">
        <v>0.21173185</v>
      </c>
      <c r="CP17" s="5">
        <v>0.21173185</v>
      </c>
      <c r="CQ17" s="5">
        <v>0.21173185</v>
      </c>
      <c r="CR17" s="5">
        <v>0.21173185</v>
      </c>
      <c r="CS17" s="5">
        <v>0.21173185</v>
      </c>
      <c r="CT17" s="5">
        <v>0.21173185</v>
      </c>
      <c r="CU17" s="5">
        <v>0.21173185</v>
      </c>
      <c r="CV17" s="5">
        <v>0.21173185</v>
      </c>
      <c r="CW17" s="5">
        <v>0.21173185</v>
      </c>
      <c r="CX17" s="5">
        <v>0.21173185</v>
      </c>
      <c r="CY17" s="5">
        <v>0.21173185</v>
      </c>
      <c r="CZ17" s="5">
        <v>0.21173185</v>
      </c>
      <c r="DA17" s="5">
        <v>0.21173185</v>
      </c>
      <c r="DB17" s="5">
        <v>0.21173185</v>
      </c>
      <c r="DC17" s="5">
        <v>0.21173185</v>
      </c>
      <c r="DD17" s="5">
        <v>0.21173185</v>
      </c>
      <c r="DE17" s="5">
        <v>0.21173185</v>
      </c>
      <c r="DF17" s="5">
        <v>0.21173185</v>
      </c>
      <c r="DG17" s="5">
        <v>0.21173185</v>
      </c>
      <c r="DH17" s="5">
        <v>0.21173185</v>
      </c>
      <c r="DI17" s="5">
        <v>0.21173185</v>
      </c>
      <c r="DJ17" s="5">
        <v>0.21173185</v>
      </c>
      <c r="DK17" s="5">
        <v>0.21173185</v>
      </c>
      <c r="DL17" s="5">
        <v>0.21173185</v>
      </c>
      <c r="DM17" s="5">
        <v>0.21173185</v>
      </c>
      <c r="DN17" s="5">
        <v>0.21173185</v>
      </c>
      <c r="DO17" s="5">
        <v>0.21173185</v>
      </c>
      <c r="DP17" s="5">
        <v>0.21173185</v>
      </c>
      <c r="DQ17" s="5">
        <v>0.21173185</v>
      </c>
      <c r="DR17" s="5">
        <v>0.21173185</v>
      </c>
      <c r="DS17" s="5">
        <v>0.21173185</v>
      </c>
      <c r="DT17" s="5">
        <v>0.21173185</v>
      </c>
      <c r="DU17" s="5">
        <v>0.21173185</v>
      </c>
    </row>
    <row r="18" spans="1:125" x14ac:dyDescent="0.2">
      <c r="A18" t="s">
        <v>209</v>
      </c>
      <c r="B18" s="3" t="s">
        <v>182</v>
      </c>
      <c r="C18" s="2">
        <v>-0.22</v>
      </c>
      <c r="D18" s="2">
        <v>-0.26</v>
      </c>
      <c r="E18" s="2">
        <v>-0.38</v>
      </c>
      <c r="F18" s="2">
        <v>0.13</v>
      </c>
      <c r="G18" s="2">
        <v>0.4</v>
      </c>
      <c r="H18" s="2">
        <v>0.65</v>
      </c>
      <c r="I18" s="2">
        <v>0.79</v>
      </c>
      <c r="J18" s="2">
        <v>-0.11</v>
      </c>
      <c r="K18" s="2">
        <v>0.73</v>
      </c>
      <c r="L18" s="2">
        <v>0.9</v>
      </c>
      <c r="M18" s="2">
        <v>-0.09</v>
      </c>
      <c r="N18" s="2">
        <v>1.19</v>
      </c>
      <c r="O18" s="2">
        <v>0.54</v>
      </c>
      <c r="P18" s="2">
        <v>0.66</v>
      </c>
      <c r="Q18" s="2">
        <v>1.1499999999999999</v>
      </c>
      <c r="R18" s="2">
        <v>-0.01</v>
      </c>
      <c r="S18" s="2">
        <v>0.34</v>
      </c>
      <c r="T18" s="2">
        <v>0.66</v>
      </c>
      <c r="U18" s="2">
        <v>0.05</v>
      </c>
      <c r="V18" s="2">
        <v>0.55000000000000004</v>
      </c>
      <c r="W18" s="2">
        <v>0.82</v>
      </c>
      <c r="X18" s="2">
        <v>0.06</v>
      </c>
      <c r="Y18" s="2">
        <v>0.46</v>
      </c>
      <c r="Z18" s="2">
        <v>-0.37</v>
      </c>
      <c r="AA18" s="2">
        <v>0.97</v>
      </c>
      <c r="AB18" s="2">
        <v>1.1100000000000001</v>
      </c>
      <c r="AC18" s="2">
        <v>-0.39</v>
      </c>
      <c r="AD18" s="2">
        <v>0.1</v>
      </c>
      <c r="AE18" s="2">
        <v>-0.09</v>
      </c>
      <c r="AF18" s="2">
        <v>0.53</v>
      </c>
      <c r="AG18" s="2">
        <v>-0.24</v>
      </c>
      <c r="AH18" s="2">
        <v>0.56999999999999995</v>
      </c>
      <c r="AI18" s="2">
        <v>0.25</v>
      </c>
      <c r="AJ18" s="2">
        <v>0.63</v>
      </c>
      <c r="AK18" s="2">
        <v>0.73</v>
      </c>
      <c r="AL18" s="2">
        <v>0.3</v>
      </c>
      <c r="AM18" s="2">
        <v>0.01</v>
      </c>
      <c r="AN18" s="2">
        <v>0.92</v>
      </c>
      <c r="AO18" s="2">
        <v>0.67</v>
      </c>
      <c r="AP18" s="2">
        <v>0.28000000000000003</v>
      </c>
      <c r="AQ18" s="2">
        <v>-0.02</v>
      </c>
      <c r="AR18" s="2">
        <v>0.31</v>
      </c>
      <c r="AS18" s="2">
        <v>-0.16</v>
      </c>
      <c r="AT18" s="2">
        <v>0.46</v>
      </c>
      <c r="AU18" s="2">
        <v>-0.3</v>
      </c>
      <c r="AV18" s="2">
        <v>-0.14000000000000001</v>
      </c>
      <c r="AW18" s="2">
        <v>0.97</v>
      </c>
      <c r="AX18" s="2">
        <v>0.05</v>
      </c>
      <c r="AY18" s="2">
        <v>-0.59</v>
      </c>
      <c r="AZ18" s="2">
        <v>-0.49</v>
      </c>
      <c r="BA18" s="2">
        <v>0.66</v>
      </c>
      <c r="BB18" s="2">
        <v>-0.68</v>
      </c>
      <c r="BC18" s="2">
        <v>-1</v>
      </c>
      <c r="BD18" s="2">
        <v>-0.33</v>
      </c>
      <c r="BE18" s="2">
        <v>-0.4</v>
      </c>
      <c r="BF18" s="2">
        <v>0.5</v>
      </c>
      <c r="BG18" s="2">
        <v>0.18</v>
      </c>
      <c r="BH18" s="2">
        <v>-0.2</v>
      </c>
      <c r="BI18" s="2">
        <v>-0.39</v>
      </c>
      <c r="BJ18" s="2">
        <v>0.47</v>
      </c>
      <c r="BL18" s="10"/>
      <c r="BN18" s="5">
        <v>0.13062736</v>
      </c>
      <c r="BO18" s="5">
        <v>0.13062736</v>
      </c>
      <c r="BP18" s="5">
        <v>0.13062736</v>
      </c>
      <c r="BQ18" s="5">
        <v>0.13062736</v>
      </c>
      <c r="BR18" s="5">
        <v>0.13062736</v>
      </c>
      <c r="BS18" s="5">
        <v>0.13062736</v>
      </c>
      <c r="BT18" s="5">
        <v>0.13062736</v>
      </c>
      <c r="BU18" s="5">
        <v>0.13062736</v>
      </c>
      <c r="BV18" s="5">
        <v>0.13062736</v>
      </c>
      <c r="BW18" s="5">
        <v>0.13062736</v>
      </c>
      <c r="BX18" s="5">
        <v>0.13062736</v>
      </c>
      <c r="BY18" s="5">
        <v>0.13062736</v>
      </c>
      <c r="BZ18" s="5">
        <v>0.13062736</v>
      </c>
      <c r="CA18" s="5">
        <v>0.13062736</v>
      </c>
      <c r="CB18" s="5">
        <v>0.13062736</v>
      </c>
      <c r="CC18" s="5">
        <v>0.13062736</v>
      </c>
      <c r="CD18" s="5">
        <v>0.13062736</v>
      </c>
      <c r="CE18" s="5">
        <v>0.13062736</v>
      </c>
      <c r="CF18" s="5">
        <v>0.13062736</v>
      </c>
      <c r="CG18" s="5">
        <v>0.13062736</v>
      </c>
      <c r="CH18" s="5">
        <v>0.13062736</v>
      </c>
      <c r="CI18" s="5">
        <v>0.13062736</v>
      </c>
      <c r="CJ18" s="5">
        <v>0.13062736</v>
      </c>
      <c r="CK18" s="5">
        <v>0.13062736</v>
      </c>
      <c r="CL18" s="5">
        <v>0.13062736</v>
      </c>
      <c r="CM18" s="5">
        <v>0.13062736</v>
      </c>
      <c r="CN18" s="5">
        <v>0.13062736</v>
      </c>
      <c r="CO18" s="5">
        <v>0.13062736</v>
      </c>
      <c r="CP18" s="5">
        <v>0.13062736</v>
      </c>
      <c r="CQ18" s="5">
        <v>0.13062736</v>
      </c>
      <c r="CR18" s="5">
        <v>0.13062736</v>
      </c>
      <c r="CS18" s="5">
        <v>0.13062736</v>
      </c>
      <c r="CT18" s="5">
        <v>0.13062736</v>
      </c>
      <c r="CU18" s="5">
        <v>0.13062736</v>
      </c>
      <c r="CV18" s="5">
        <v>0.13062736</v>
      </c>
      <c r="CW18" s="5">
        <v>0.13062736</v>
      </c>
      <c r="CX18" s="5">
        <v>0.13062736</v>
      </c>
      <c r="CY18" s="5">
        <v>0.13062736</v>
      </c>
      <c r="CZ18" s="5">
        <v>0.13062736</v>
      </c>
      <c r="DA18" s="5">
        <v>0.13062736</v>
      </c>
      <c r="DB18" s="5">
        <v>0.13062736</v>
      </c>
      <c r="DC18" s="5">
        <v>0.13062736</v>
      </c>
      <c r="DD18" s="5">
        <v>0.13062736</v>
      </c>
      <c r="DE18" s="5">
        <v>0.13062736</v>
      </c>
      <c r="DF18" s="5">
        <v>0.13062736</v>
      </c>
      <c r="DG18" s="5">
        <v>0.13062736</v>
      </c>
      <c r="DH18" s="5">
        <v>0.13062736</v>
      </c>
      <c r="DI18" s="5">
        <v>0.13062736</v>
      </c>
      <c r="DJ18" s="5">
        <v>0.13062736</v>
      </c>
      <c r="DK18" s="5">
        <v>0.13062736</v>
      </c>
      <c r="DL18" s="5">
        <v>0.13062736</v>
      </c>
      <c r="DM18" s="5">
        <v>0.13062736</v>
      </c>
      <c r="DN18" s="5">
        <v>0.13062736</v>
      </c>
      <c r="DO18" s="5">
        <v>0.13062736</v>
      </c>
      <c r="DP18" s="5">
        <v>0.13062736</v>
      </c>
      <c r="DQ18" s="5">
        <v>0.13062736</v>
      </c>
      <c r="DR18" s="5">
        <v>0.13062736</v>
      </c>
      <c r="DS18" s="5">
        <v>0.13062736</v>
      </c>
      <c r="DT18" s="5">
        <v>0.13062736</v>
      </c>
      <c r="DU18" s="5">
        <v>0.13062736</v>
      </c>
    </row>
    <row r="19" spans="1:125" x14ac:dyDescent="0.2">
      <c r="A19" t="s">
        <v>200</v>
      </c>
      <c r="B19" s="3" t="s">
        <v>182</v>
      </c>
      <c r="C19" s="2">
        <v>-1.31</v>
      </c>
      <c r="D19" s="2">
        <v>-1.7</v>
      </c>
      <c r="E19" s="2">
        <v>-2.71</v>
      </c>
      <c r="F19" s="2">
        <v>0.88</v>
      </c>
      <c r="G19" s="2">
        <v>1.24</v>
      </c>
      <c r="H19" s="2">
        <v>2.65</v>
      </c>
      <c r="I19" s="2">
        <v>3.64</v>
      </c>
      <c r="J19" s="2">
        <v>-0.32</v>
      </c>
      <c r="K19" s="2">
        <v>2.2200000000000002</v>
      </c>
      <c r="L19" s="2">
        <v>4.54</v>
      </c>
      <c r="M19" s="2">
        <v>-0.57999999999999996</v>
      </c>
      <c r="N19" s="2">
        <v>4.7300000000000004</v>
      </c>
      <c r="O19" s="2">
        <v>2.8</v>
      </c>
      <c r="P19" s="2">
        <v>3.15</v>
      </c>
      <c r="Q19" s="2">
        <v>5.82</v>
      </c>
      <c r="R19" s="2">
        <v>-0.03</v>
      </c>
      <c r="S19" s="2">
        <v>1.41</v>
      </c>
      <c r="T19" s="2">
        <v>3.34</v>
      </c>
      <c r="U19" s="2">
        <v>0.92</v>
      </c>
      <c r="V19" s="2">
        <v>2.56</v>
      </c>
      <c r="W19" s="2">
        <v>3.79</v>
      </c>
      <c r="X19" s="2">
        <v>0.61</v>
      </c>
      <c r="Y19" s="2">
        <v>1.45</v>
      </c>
      <c r="Z19" s="2">
        <v>-1.27</v>
      </c>
      <c r="AA19" s="2">
        <v>4.17</v>
      </c>
      <c r="AB19" s="2">
        <v>6.19</v>
      </c>
      <c r="AC19" s="2">
        <v>-1.56</v>
      </c>
      <c r="AD19" s="2">
        <v>-0.39</v>
      </c>
      <c r="AE19" s="2">
        <v>-1.29</v>
      </c>
      <c r="AF19" s="2">
        <v>1.61</v>
      </c>
      <c r="AG19" s="2">
        <v>-1.23</v>
      </c>
      <c r="AH19" s="2">
        <v>1.67</v>
      </c>
      <c r="AI19" s="2">
        <v>0.73</v>
      </c>
      <c r="AJ19" s="2">
        <v>3.23</v>
      </c>
      <c r="AK19" s="2">
        <v>3.13</v>
      </c>
      <c r="AL19" s="2">
        <v>0.96</v>
      </c>
      <c r="AM19" s="2">
        <v>-0.27</v>
      </c>
      <c r="AN19" s="2">
        <v>2.44</v>
      </c>
      <c r="AO19" s="2">
        <v>3.53</v>
      </c>
      <c r="AP19" s="2">
        <v>1.49</v>
      </c>
      <c r="AQ19" s="2">
        <v>-0.21</v>
      </c>
      <c r="AR19" s="2">
        <v>0.94</v>
      </c>
      <c r="AS19" s="2">
        <v>-0.38</v>
      </c>
      <c r="AT19" s="2">
        <v>1.44</v>
      </c>
      <c r="AU19" s="2">
        <v>-1.67</v>
      </c>
      <c r="AV19" s="2">
        <v>-1.77</v>
      </c>
      <c r="AW19" s="2">
        <v>2.92</v>
      </c>
      <c r="AX19" s="2">
        <v>-0.09</v>
      </c>
      <c r="AY19" s="2">
        <v>-4.12</v>
      </c>
      <c r="AZ19" s="2">
        <v>-4.58</v>
      </c>
      <c r="BA19" s="2">
        <v>1.85</v>
      </c>
      <c r="BB19" s="2">
        <v>-4.6100000000000003</v>
      </c>
      <c r="BC19" s="2">
        <v>-6.24</v>
      </c>
      <c r="BD19" s="2">
        <v>-3.97</v>
      </c>
      <c r="BE19" s="2">
        <v>-3.92</v>
      </c>
      <c r="BF19" s="2">
        <v>1.44</v>
      </c>
      <c r="BG19" s="2">
        <v>-0.11</v>
      </c>
      <c r="BH19" s="2">
        <v>-1.85</v>
      </c>
      <c r="BI19" s="2">
        <v>-3.57</v>
      </c>
      <c r="BJ19" s="2">
        <v>2.06</v>
      </c>
      <c r="BL19" s="10"/>
      <c r="BN19" s="5">
        <v>0.63255326999999995</v>
      </c>
      <c r="BO19" s="5">
        <v>0.63255326999999995</v>
      </c>
      <c r="BP19" s="5">
        <v>0.63255326999999995</v>
      </c>
      <c r="BQ19" s="5">
        <v>0.63255326999999995</v>
      </c>
      <c r="BR19" s="5">
        <v>0.63255326999999995</v>
      </c>
      <c r="BS19" s="5">
        <v>0.63255326999999995</v>
      </c>
      <c r="BT19" s="5">
        <v>0.63255326999999995</v>
      </c>
      <c r="BU19" s="5">
        <v>0.63255326999999995</v>
      </c>
      <c r="BV19" s="5">
        <v>0.63255326999999995</v>
      </c>
      <c r="BW19" s="5">
        <v>0.63255326999999995</v>
      </c>
      <c r="BX19" s="5">
        <v>0.63255326999999995</v>
      </c>
      <c r="BY19" s="5">
        <v>0.63255326999999995</v>
      </c>
      <c r="BZ19" s="5">
        <v>0.63255326999999995</v>
      </c>
      <c r="CA19" s="5">
        <v>0.63255326999999995</v>
      </c>
      <c r="CB19" s="5">
        <v>0.63255326999999995</v>
      </c>
      <c r="CC19" s="5">
        <v>0.63255326999999995</v>
      </c>
      <c r="CD19" s="5">
        <v>0.63255326999999995</v>
      </c>
      <c r="CE19" s="5">
        <v>0.63255326999999995</v>
      </c>
      <c r="CF19" s="5">
        <v>0.63255326999999995</v>
      </c>
      <c r="CG19" s="5">
        <v>0.63255326999999995</v>
      </c>
      <c r="CH19" s="5">
        <v>0.63255326999999995</v>
      </c>
      <c r="CI19" s="5">
        <v>0.63255326999999995</v>
      </c>
      <c r="CJ19" s="5">
        <v>0.63255326999999995</v>
      </c>
      <c r="CK19" s="5">
        <v>0.63255326999999995</v>
      </c>
      <c r="CL19" s="5">
        <v>0.63255326999999995</v>
      </c>
      <c r="CM19" s="5">
        <v>0.63255326999999995</v>
      </c>
      <c r="CN19" s="5">
        <v>0.63255326999999995</v>
      </c>
      <c r="CO19" s="5">
        <v>0.63255326999999995</v>
      </c>
      <c r="CP19" s="5">
        <v>0.63255326999999995</v>
      </c>
      <c r="CQ19" s="5">
        <v>0.63255326999999995</v>
      </c>
      <c r="CR19" s="5">
        <v>0.63255326999999995</v>
      </c>
      <c r="CS19" s="5">
        <v>0.63255326999999995</v>
      </c>
      <c r="CT19" s="5">
        <v>0.63255326999999995</v>
      </c>
      <c r="CU19" s="5">
        <v>0.63255326999999995</v>
      </c>
      <c r="CV19" s="5">
        <v>0.63255326999999995</v>
      </c>
      <c r="CW19" s="5">
        <v>0.63255326999999995</v>
      </c>
      <c r="CX19" s="5">
        <v>0.63255326999999995</v>
      </c>
      <c r="CY19" s="5">
        <v>0.63255326999999995</v>
      </c>
      <c r="CZ19" s="5">
        <v>0.63255326999999995</v>
      </c>
      <c r="DA19" s="5">
        <v>0.63255326999999995</v>
      </c>
      <c r="DB19" s="5">
        <v>0.63255326999999995</v>
      </c>
      <c r="DC19" s="5">
        <v>0.63255326999999995</v>
      </c>
      <c r="DD19" s="5">
        <v>0.63255326999999995</v>
      </c>
      <c r="DE19" s="5">
        <v>0.63255326999999995</v>
      </c>
      <c r="DF19" s="5">
        <v>0.63255326999999995</v>
      </c>
      <c r="DG19" s="5">
        <v>0.63255326999999995</v>
      </c>
      <c r="DH19" s="5">
        <v>0.63255326999999995</v>
      </c>
      <c r="DI19" s="5">
        <v>0.63255326999999995</v>
      </c>
      <c r="DJ19" s="5">
        <v>0.63255326999999995</v>
      </c>
      <c r="DK19" s="5">
        <v>0.63255326999999995</v>
      </c>
      <c r="DL19" s="5">
        <v>0.63255326999999995</v>
      </c>
      <c r="DM19" s="5">
        <v>0.63255326999999995</v>
      </c>
      <c r="DN19" s="5">
        <v>0.63255326999999995</v>
      </c>
      <c r="DO19" s="5">
        <v>0.63255326999999995</v>
      </c>
      <c r="DP19" s="5">
        <v>0.63255326999999995</v>
      </c>
      <c r="DQ19" s="5">
        <v>0.63255326999999995</v>
      </c>
      <c r="DR19" s="5">
        <v>0.63255326999999995</v>
      </c>
      <c r="DS19" s="5">
        <v>0.63255326999999995</v>
      </c>
      <c r="DT19" s="5">
        <v>0.63255326999999995</v>
      </c>
      <c r="DU19" s="5">
        <v>0.63255326999999995</v>
      </c>
    </row>
    <row r="20" spans="1:125" x14ac:dyDescent="0.2">
      <c r="A20" t="s">
        <v>186</v>
      </c>
      <c r="B20" s="3" t="s">
        <v>182</v>
      </c>
      <c r="C20" s="2">
        <v>-1.17</v>
      </c>
      <c r="D20" s="2">
        <v>-0.25</v>
      </c>
      <c r="E20" s="2">
        <v>-1.51</v>
      </c>
      <c r="F20" s="2">
        <v>1.51</v>
      </c>
      <c r="G20" s="2">
        <v>1.28</v>
      </c>
      <c r="H20" s="2">
        <v>2.8</v>
      </c>
      <c r="I20" s="2">
        <v>3.8</v>
      </c>
      <c r="J20" s="2">
        <v>0.25</v>
      </c>
      <c r="K20" s="2">
        <v>2.2999999999999998</v>
      </c>
      <c r="L20" s="2">
        <v>4.41</v>
      </c>
      <c r="M20" s="2">
        <v>0.14000000000000001</v>
      </c>
      <c r="N20" s="2">
        <v>4.5</v>
      </c>
      <c r="O20" s="2">
        <v>2.69</v>
      </c>
      <c r="P20" s="2">
        <v>3.21</v>
      </c>
      <c r="Q20" s="2">
        <v>6.47</v>
      </c>
      <c r="R20" s="2">
        <v>1.41</v>
      </c>
      <c r="S20" s="2">
        <v>1.78</v>
      </c>
      <c r="T20" s="2">
        <v>3.66</v>
      </c>
      <c r="U20" s="2">
        <v>2.38</v>
      </c>
      <c r="V20" s="2">
        <v>3.55</v>
      </c>
      <c r="W20" s="2">
        <v>5.14</v>
      </c>
      <c r="X20" s="2">
        <v>0.83</v>
      </c>
      <c r="Y20" s="2">
        <v>0.52</v>
      </c>
      <c r="Z20" s="2">
        <v>-0.46</v>
      </c>
      <c r="AA20" s="2">
        <v>4.7300000000000004</v>
      </c>
      <c r="AB20" s="2">
        <v>7.92</v>
      </c>
      <c r="AC20" s="2">
        <v>-0.18</v>
      </c>
      <c r="AD20" s="2">
        <v>0.28999999999999998</v>
      </c>
      <c r="AE20" s="2">
        <v>-0.93</v>
      </c>
      <c r="AF20" s="2">
        <v>2.2999999999999998</v>
      </c>
      <c r="AG20" s="2">
        <v>-0.25</v>
      </c>
      <c r="AH20" s="2">
        <v>1.73</v>
      </c>
      <c r="AI20" s="2">
        <v>1.34</v>
      </c>
      <c r="AJ20" s="2">
        <v>3.9</v>
      </c>
      <c r="AK20" s="2">
        <v>3.59</v>
      </c>
      <c r="AL20" s="2">
        <v>1.57</v>
      </c>
      <c r="AM20" s="2">
        <v>0.17</v>
      </c>
      <c r="AN20" s="2">
        <v>1.69</v>
      </c>
      <c r="AO20" s="2">
        <v>4.34</v>
      </c>
      <c r="AP20" s="2">
        <v>1.72</v>
      </c>
      <c r="AQ20" s="2">
        <v>0.83</v>
      </c>
      <c r="AR20" s="2">
        <v>0.97</v>
      </c>
      <c r="AS20" s="2">
        <v>0.97</v>
      </c>
      <c r="AT20" s="2">
        <v>2.12</v>
      </c>
      <c r="AU20" s="2">
        <v>-0.61</v>
      </c>
      <c r="AV20" s="2">
        <v>-0.94</v>
      </c>
      <c r="AW20" s="2">
        <v>2.72</v>
      </c>
      <c r="AX20" s="2">
        <v>1.18</v>
      </c>
      <c r="AY20" s="2">
        <v>-4.03</v>
      </c>
      <c r="AZ20" s="2">
        <v>-4.3600000000000003</v>
      </c>
      <c r="BA20" s="2">
        <v>2.06</v>
      </c>
      <c r="BB20" s="2">
        <v>-4.13</v>
      </c>
      <c r="BC20" s="2">
        <v>-4.93</v>
      </c>
      <c r="BD20" s="2">
        <v>-4</v>
      </c>
      <c r="BE20" s="2">
        <v>-2.36</v>
      </c>
      <c r="BF20" s="2">
        <v>2.1</v>
      </c>
      <c r="BG20" s="2">
        <v>-0.02</v>
      </c>
      <c r="BH20" s="2">
        <v>-0.84</v>
      </c>
      <c r="BI20" s="2">
        <v>-3.58</v>
      </c>
      <c r="BJ20" s="2">
        <v>3.11</v>
      </c>
      <c r="BL20" s="10"/>
      <c r="BN20" s="5">
        <v>0.82580598000000005</v>
      </c>
      <c r="BO20" s="5">
        <v>0.82580598000000005</v>
      </c>
      <c r="BP20" s="5">
        <v>0.82580598000000005</v>
      </c>
      <c r="BQ20" s="5">
        <v>0.82580598000000005</v>
      </c>
      <c r="BR20" s="5">
        <v>0.82580598000000005</v>
      </c>
      <c r="BS20" s="5">
        <v>0.82580598000000005</v>
      </c>
      <c r="BT20" s="5">
        <v>0.82580598000000005</v>
      </c>
      <c r="BU20" s="5">
        <v>0.82580598000000005</v>
      </c>
      <c r="BV20" s="5">
        <v>0.82580598000000005</v>
      </c>
      <c r="BW20" s="5">
        <v>0.82580598000000005</v>
      </c>
      <c r="BX20" s="5">
        <v>0.82580598000000005</v>
      </c>
      <c r="BY20" s="5">
        <v>0.82580598000000005</v>
      </c>
      <c r="BZ20" s="5">
        <v>0.82580598000000005</v>
      </c>
      <c r="CA20" s="5">
        <v>0.82580598000000005</v>
      </c>
      <c r="CB20" s="5">
        <v>0.82580598000000005</v>
      </c>
      <c r="CC20" s="5">
        <v>0.82580598000000005</v>
      </c>
      <c r="CD20" s="5">
        <v>0.82580598000000005</v>
      </c>
      <c r="CE20" s="5">
        <v>0.82580598000000005</v>
      </c>
      <c r="CF20" s="5">
        <v>0.82580598000000005</v>
      </c>
      <c r="CG20" s="5">
        <v>0.82580598000000005</v>
      </c>
      <c r="CH20" s="5">
        <v>0.82580598000000005</v>
      </c>
      <c r="CI20" s="5">
        <v>0.82580598000000005</v>
      </c>
      <c r="CJ20" s="5">
        <v>0.82580598000000005</v>
      </c>
      <c r="CK20" s="5">
        <v>0.82580598000000005</v>
      </c>
      <c r="CL20" s="5">
        <v>0.82580598000000005</v>
      </c>
      <c r="CM20" s="5">
        <v>0.82580598000000005</v>
      </c>
      <c r="CN20" s="5">
        <v>0.82580598000000005</v>
      </c>
      <c r="CO20" s="5">
        <v>0.82580598000000005</v>
      </c>
      <c r="CP20" s="5">
        <v>0.82580598000000005</v>
      </c>
      <c r="CQ20" s="5">
        <v>0.82580598000000005</v>
      </c>
      <c r="CR20" s="5">
        <v>0.82580598000000005</v>
      </c>
      <c r="CS20" s="5">
        <v>0.82580598000000005</v>
      </c>
      <c r="CT20" s="5">
        <v>0.82580598000000005</v>
      </c>
      <c r="CU20" s="5">
        <v>0.82580598000000005</v>
      </c>
      <c r="CV20" s="5">
        <v>0.82580598000000005</v>
      </c>
      <c r="CW20" s="5">
        <v>0.82580598000000005</v>
      </c>
      <c r="CX20" s="5">
        <v>0.82580598000000005</v>
      </c>
      <c r="CY20" s="5">
        <v>0.82580598000000005</v>
      </c>
      <c r="CZ20" s="5">
        <v>0.82580598000000005</v>
      </c>
      <c r="DA20" s="5">
        <v>0.82580598000000005</v>
      </c>
      <c r="DB20" s="5">
        <v>0.82580598000000005</v>
      </c>
      <c r="DC20" s="5">
        <v>0.82580598000000005</v>
      </c>
      <c r="DD20" s="5">
        <v>0.82580598000000005</v>
      </c>
      <c r="DE20" s="5">
        <v>0.82580598000000005</v>
      </c>
      <c r="DF20" s="5">
        <v>0.82580598000000005</v>
      </c>
      <c r="DG20" s="5">
        <v>0.82580598000000005</v>
      </c>
      <c r="DH20" s="5">
        <v>0.82580598000000005</v>
      </c>
      <c r="DI20" s="5">
        <v>0.82580598000000005</v>
      </c>
      <c r="DJ20" s="5">
        <v>0.82580598000000005</v>
      </c>
      <c r="DK20" s="5">
        <v>0.82580598000000005</v>
      </c>
      <c r="DL20" s="5">
        <v>0.82580598000000005</v>
      </c>
      <c r="DM20" s="5">
        <v>0.82580598000000005</v>
      </c>
      <c r="DN20" s="5">
        <v>0.82580598000000005</v>
      </c>
      <c r="DO20" s="5">
        <v>0.82580598000000005</v>
      </c>
      <c r="DP20" s="5">
        <v>0.82580598000000005</v>
      </c>
      <c r="DQ20" s="5">
        <v>0.82580598000000005</v>
      </c>
      <c r="DR20" s="5">
        <v>0.82580598000000005</v>
      </c>
      <c r="DS20" s="5">
        <v>0.82580598000000005</v>
      </c>
      <c r="DT20" s="5">
        <v>0.82580598000000005</v>
      </c>
      <c r="DU20" s="5">
        <v>0.82580598000000005</v>
      </c>
    </row>
    <row r="21" spans="1:125" x14ac:dyDescent="0.2">
      <c r="A21" t="s">
        <v>12</v>
      </c>
      <c r="B21" s="3" t="s">
        <v>182</v>
      </c>
      <c r="C21" s="2">
        <v>4.45</v>
      </c>
      <c r="D21" s="2">
        <v>5.59</v>
      </c>
      <c r="E21" s="2">
        <v>4.3600000000000003</v>
      </c>
      <c r="F21" s="2">
        <v>5.72</v>
      </c>
      <c r="G21" s="2">
        <v>5.61</v>
      </c>
      <c r="H21" s="2">
        <v>6.46</v>
      </c>
      <c r="I21" s="2">
        <v>7.01</v>
      </c>
      <c r="J21" s="2">
        <v>4.1900000000000004</v>
      </c>
      <c r="K21" s="2">
        <v>7.65</v>
      </c>
      <c r="L21" s="2">
        <v>7.34</v>
      </c>
      <c r="M21" s="2">
        <v>4.29</v>
      </c>
      <c r="N21" s="2">
        <v>7.97</v>
      </c>
      <c r="O21" s="2">
        <v>5.94</v>
      </c>
      <c r="P21" s="2">
        <v>6.97</v>
      </c>
      <c r="Q21" s="2">
        <v>8.42</v>
      </c>
      <c r="R21" s="2">
        <v>5.41</v>
      </c>
      <c r="S21" s="2">
        <v>6</v>
      </c>
      <c r="T21" s="2">
        <v>7.82</v>
      </c>
      <c r="U21" s="2">
        <v>7.54</v>
      </c>
      <c r="V21" s="2">
        <v>7.38</v>
      </c>
      <c r="W21" s="2">
        <v>9.4</v>
      </c>
      <c r="X21" s="2">
        <v>3.94</v>
      </c>
      <c r="Y21" s="2">
        <v>5.14</v>
      </c>
      <c r="Z21" s="2">
        <v>4.71</v>
      </c>
      <c r="AA21" s="2">
        <v>9.16</v>
      </c>
      <c r="AB21" s="2">
        <v>10.92</v>
      </c>
      <c r="AC21" s="2">
        <v>5.62</v>
      </c>
      <c r="AD21" s="2">
        <v>5.2</v>
      </c>
      <c r="AE21" s="2">
        <v>5.42</v>
      </c>
      <c r="AF21" s="2">
        <v>7.22</v>
      </c>
      <c r="AG21" s="2">
        <v>5.03</v>
      </c>
      <c r="AH21" s="2">
        <v>5.96</v>
      </c>
      <c r="AI21" s="2">
        <v>6.29</v>
      </c>
      <c r="AJ21" s="2">
        <v>8.08</v>
      </c>
      <c r="AK21" s="2">
        <v>6.8</v>
      </c>
      <c r="AL21" s="2">
        <v>6.65</v>
      </c>
      <c r="AM21" s="2">
        <v>5.1100000000000003</v>
      </c>
      <c r="AN21" s="2">
        <v>6.73</v>
      </c>
      <c r="AO21" s="2">
        <v>7.51</v>
      </c>
      <c r="AP21" s="2">
        <v>6.22</v>
      </c>
      <c r="AQ21" s="2">
        <v>5.55</v>
      </c>
      <c r="AR21" s="2">
        <v>5.85</v>
      </c>
      <c r="AS21" s="2">
        <v>7.03</v>
      </c>
      <c r="AT21" s="2">
        <v>6.91</v>
      </c>
      <c r="AU21" s="2">
        <v>5.33</v>
      </c>
      <c r="AV21" s="2">
        <v>7.2</v>
      </c>
      <c r="AW21" s="2">
        <v>7.44</v>
      </c>
      <c r="AX21" s="2">
        <v>6.54</v>
      </c>
      <c r="AY21" s="2">
        <v>2.74</v>
      </c>
      <c r="AZ21" s="2">
        <v>3.69</v>
      </c>
      <c r="BA21" s="2">
        <v>7.2</v>
      </c>
      <c r="BB21" s="2">
        <v>2.87</v>
      </c>
      <c r="BC21" s="2">
        <v>2.2000000000000002</v>
      </c>
      <c r="BD21" s="2">
        <v>3.32</v>
      </c>
      <c r="BE21" s="2">
        <v>5.51</v>
      </c>
      <c r="BF21" s="2">
        <v>5.88</v>
      </c>
      <c r="BG21" s="2">
        <v>4.67</v>
      </c>
      <c r="BH21" s="2">
        <v>5.32</v>
      </c>
      <c r="BI21" s="2">
        <v>2.69</v>
      </c>
      <c r="BJ21" s="2">
        <v>8.18</v>
      </c>
      <c r="BL21" s="10"/>
      <c r="BN21" s="5">
        <v>0.58437775999999997</v>
      </c>
      <c r="BO21" s="5">
        <v>0.58437775999999997</v>
      </c>
      <c r="BP21" s="5">
        <v>0.58437775999999997</v>
      </c>
      <c r="BQ21" s="5">
        <v>0.58437775999999997</v>
      </c>
      <c r="BR21" s="5">
        <v>0.58437775999999997</v>
      </c>
      <c r="BS21" s="5">
        <v>0.58437775999999997</v>
      </c>
      <c r="BT21" s="5">
        <v>0.58437775999999997</v>
      </c>
      <c r="BU21" s="5">
        <v>0.58437775999999997</v>
      </c>
      <c r="BV21" s="5">
        <v>0.58437775999999997</v>
      </c>
      <c r="BW21" s="5">
        <v>0.58437775999999997</v>
      </c>
      <c r="BX21" s="5">
        <v>0.58437775999999997</v>
      </c>
      <c r="BY21" s="5">
        <v>0.58437775999999997</v>
      </c>
      <c r="BZ21" s="5">
        <v>0.58437775999999997</v>
      </c>
      <c r="CA21" s="5">
        <v>0.58437775999999997</v>
      </c>
      <c r="CB21" s="5">
        <v>0.58437775999999997</v>
      </c>
      <c r="CC21" s="5">
        <v>0.58437775999999997</v>
      </c>
      <c r="CD21" s="5">
        <v>0.58437775999999997</v>
      </c>
      <c r="CE21" s="5">
        <v>0.58437775999999997</v>
      </c>
      <c r="CF21" s="5">
        <v>0.58437775999999997</v>
      </c>
      <c r="CG21" s="5">
        <v>0.58437775999999997</v>
      </c>
      <c r="CH21" s="5">
        <v>0.58437775999999997</v>
      </c>
      <c r="CI21" s="5">
        <v>0.58437775999999997</v>
      </c>
      <c r="CJ21" s="5">
        <v>0.58437775999999997</v>
      </c>
      <c r="CK21" s="5">
        <v>0.58437775999999997</v>
      </c>
      <c r="CL21" s="5">
        <v>0.58437775999999997</v>
      </c>
      <c r="CM21" s="5">
        <v>0.58437775999999997</v>
      </c>
      <c r="CN21" s="5">
        <v>0.58437775999999997</v>
      </c>
      <c r="CO21" s="5">
        <v>0.58437775999999997</v>
      </c>
      <c r="CP21" s="5">
        <v>0.58437775999999997</v>
      </c>
      <c r="CQ21" s="5">
        <v>0.58437775999999997</v>
      </c>
      <c r="CR21" s="5">
        <v>0.58437775999999997</v>
      </c>
      <c r="CS21" s="5">
        <v>0.58437775999999997</v>
      </c>
      <c r="CT21" s="5">
        <v>0.58437775999999997</v>
      </c>
      <c r="CU21" s="5">
        <v>0.58437775999999997</v>
      </c>
      <c r="CV21" s="5">
        <v>0.58437775999999997</v>
      </c>
      <c r="CW21" s="5">
        <v>0.58437775999999997</v>
      </c>
      <c r="CX21" s="5">
        <v>0.58437775999999997</v>
      </c>
      <c r="CY21" s="5">
        <v>0.58437775999999997</v>
      </c>
      <c r="CZ21" s="5">
        <v>0.58437775999999997</v>
      </c>
      <c r="DA21" s="5">
        <v>0.58437775999999997</v>
      </c>
      <c r="DB21" s="5">
        <v>0.58437775999999997</v>
      </c>
      <c r="DC21" s="5">
        <v>0.58437775999999997</v>
      </c>
      <c r="DD21" s="5">
        <v>0.58437775999999997</v>
      </c>
      <c r="DE21" s="5">
        <v>0.58437775999999997</v>
      </c>
      <c r="DF21" s="5">
        <v>0.58437775999999997</v>
      </c>
      <c r="DG21" s="5">
        <v>0.58437775999999997</v>
      </c>
      <c r="DH21" s="5">
        <v>0.58437775999999997</v>
      </c>
      <c r="DI21" s="5">
        <v>0.58437775999999997</v>
      </c>
      <c r="DJ21" s="5">
        <v>0.58437775999999997</v>
      </c>
      <c r="DK21" s="5">
        <v>0.58437775999999997</v>
      </c>
      <c r="DL21" s="5">
        <v>0.58437775999999997</v>
      </c>
      <c r="DM21" s="5">
        <v>0.58437775999999997</v>
      </c>
      <c r="DN21" s="5">
        <v>0.58437775999999997</v>
      </c>
      <c r="DO21" s="5">
        <v>0.58437775999999997</v>
      </c>
      <c r="DP21" s="5">
        <v>0.58437775999999997</v>
      </c>
      <c r="DQ21" s="5">
        <v>0.58437775999999997</v>
      </c>
      <c r="DR21" s="5">
        <v>0.58437775999999997</v>
      </c>
      <c r="DS21" s="5">
        <v>0.58437775999999997</v>
      </c>
      <c r="DT21" s="5">
        <v>0.58437775999999997</v>
      </c>
      <c r="DU21" s="5">
        <v>0.58437775999999997</v>
      </c>
    </row>
    <row r="22" spans="1:125" x14ac:dyDescent="0.2">
      <c r="A22" t="s">
        <v>11</v>
      </c>
      <c r="B22" s="3" t="s">
        <v>182</v>
      </c>
      <c r="C22" s="2">
        <v>0.8</v>
      </c>
      <c r="D22" s="2">
        <v>1.04</v>
      </c>
      <c r="E22" s="2">
        <v>0.36</v>
      </c>
      <c r="F22" s="2">
        <v>1.28</v>
      </c>
      <c r="G22" s="2">
        <v>1.46</v>
      </c>
      <c r="H22" s="2">
        <v>1.79</v>
      </c>
      <c r="I22" s="2">
        <v>2.16</v>
      </c>
      <c r="J22" s="2">
        <v>0.68</v>
      </c>
      <c r="K22" s="2">
        <v>2.1</v>
      </c>
      <c r="L22" s="2">
        <v>2.38</v>
      </c>
      <c r="M22" s="2">
        <v>0.65</v>
      </c>
      <c r="N22" s="2">
        <v>2.79</v>
      </c>
      <c r="O22" s="2">
        <v>1.85</v>
      </c>
      <c r="P22" s="2">
        <v>1.85</v>
      </c>
      <c r="Q22" s="2">
        <v>2.74</v>
      </c>
      <c r="R22" s="2">
        <v>1.04</v>
      </c>
      <c r="S22" s="2">
        <v>1.1200000000000001</v>
      </c>
      <c r="T22" s="2">
        <v>1.84</v>
      </c>
      <c r="U22" s="2">
        <v>2.16</v>
      </c>
      <c r="V22" s="2">
        <v>1.76</v>
      </c>
      <c r="W22" s="2">
        <v>2.56</v>
      </c>
      <c r="X22" s="2">
        <v>0.93</v>
      </c>
      <c r="Y22" s="2">
        <v>1.05</v>
      </c>
      <c r="Z22" s="2">
        <v>0.81</v>
      </c>
      <c r="AA22" s="2">
        <v>2.6</v>
      </c>
      <c r="AB22" s="2">
        <v>3.07</v>
      </c>
      <c r="AC22" s="2">
        <v>0.95</v>
      </c>
      <c r="AD22" s="2">
        <v>1.08</v>
      </c>
      <c r="AE22" s="2">
        <v>1.28</v>
      </c>
      <c r="AF22" s="2">
        <v>1.54</v>
      </c>
      <c r="AG22" s="2">
        <v>0.86</v>
      </c>
      <c r="AH22" s="2">
        <v>1.3</v>
      </c>
      <c r="AI22" s="2">
        <v>1.22</v>
      </c>
      <c r="AJ22" s="2">
        <v>1.9</v>
      </c>
      <c r="AK22" s="2">
        <v>1.6</v>
      </c>
      <c r="AL22" s="2">
        <v>1.28</v>
      </c>
      <c r="AM22" s="2">
        <v>0.66</v>
      </c>
      <c r="AN22" s="2">
        <v>1.94</v>
      </c>
      <c r="AO22" s="2">
        <v>2.04</v>
      </c>
      <c r="AP22" s="2">
        <v>1.37</v>
      </c>
      <c r="AQ22" s="2">
        <v>0.87</v>
      </c>
      <c r="AR22" s="2">
        <v>1.39</v>
      </c>
      <c r="AS22" s="2">
        <v>1.42</v>
      </c>
      <c r="AT22" s="2">
        <v>1.22</v>
      </c>
      <c r="AU22" s="2">
        <v>0.49</v>
      </c>
      <c r="AV22" s="2">
        <v>1.56</v>
      </c>
      <c r="AW22" s="2">
        <v>1.95</v>
      </c>
      <c r="AX22" s="2">
        <v>1.39</v>
      </c>
      <c r="AY22" s="2">
        <v>-0.08</v>
      </c>
      <c r="AZ22" s="2">
        <v>0.13</v>
      </c>
      <c r="BA22" s="2">
        <v>1.85</v>
      </c>
      <c r="BB22" s="2">
        <v>-0.05</v>
      </c>
      <c r="BC22" s="2">
        <v>-0.64</v>
      </c>
      <c r="BD22" s="2">
        <v>0.2</v>
      </c>
      <c r="BE22" s="2">
        <v>0.66</v>
      </c>
      <c r="BF22" s="2">
        <v>1.26</v>
      </c>
      <c r="BG22" s="2">
        <v>0.64</v>
      </c>
      <c r="BH22" s="2">
        <v>0.91</v>
      </c>
      <c r="BI22" s="2">
        <v>-0.03</v>
      </c>
      <c r="BJ22" s="2">
        <v>1.87</v>
      </c>
      <c r="BL22" s="10"/>
      <c r="BN22" s="5">
        <v>0.17797932</v>
      </c>
      <c r="BO22" s="5">
        <v>0.17797932</v>
      </c>
      <c r="BP22" s="5">
        <v>0.17797932</v>
      </c>
      <c r="BQ22" s="5">
        <v>0.17797932</v>
      </c>
      <c r="BR22" s="5">
        <v>0.17797932</v>
      </c>
      <c r="BS22" s="5">
        <v>0.17797932</v>
      </c>
      <c r="BT22" s="5">
        <v>0.17797932</v>
      </c>
      <c r="BU22" s="5">
        <v>0.17797932</v>
      </c>
      <c r="BV22" s="5">
        <v>0.17797932</v>
      </c>
      <c r="BW22" s="5">
        <v>0.17797932</v>
      </c>
      <c r="BX22" s="5">
        <v>0.17797932</v>
      </c>
      <c r="BY22" s="5">
        <v>0.17797932</v>
      </c>
      <c r="BZ22" s="5">
        <v>0.17797932</v>
      </c>
      <c r="CA22" s="5">
        <v>0.17797932</v>
      </c>
      <c r="CB22" s="5">
        <v>0.17797932</v>
      </c>
      <c r="CC22" s="5">
        <v>0.17797932</v>
      </c>
      <c r="CD22" s="5">
        <v>0.17797932</v>
      </c>
      <c r="CE22" s="5">
        <v>0.17797932</v>
      </c>
      <c r="CF22" s="5">
        <v>0.17797932</v>
      </c>
      <c r="CG22" s="5">
        <v>0.17797932</v>
      </c>
      <c r="CH22" s="5">
        <v>0.17797932</v>
      </c>
      <c r="CI22" s="5">
        <v>0.17797932</v>
      </c>
      <c r="CJ22" s="5">
        <v>0.17797932</v>
      </c>
      <c r="CK22" s="5">
        <v>0.17797932</v>
      </c>
      <c r="CL22" s="5">
        <v>0.17797932</v>
      </c>
      <c r="CM22" s="5">
        <v>0.17797932</v>
      </c>
      <c r="CN22" s="5">
        <v>0.17797932</v>
      </c>
      <c r="CO22" s="5">
        <v>0.17797932</v>
      </c>
      <c r="CP22" s="5">
        <v>0.17797932</v>
      </c>
      <c r="CQ22" s="5">
        <v>0.17797932</v>
      </c>
      <c r="CR22" s="5">
        <v>0.17797932</v>
      </c>
      <c r="CS22" s="5">
        <v>0.17797932</v>
      </c>
      <c r="CT22" s="5">
        <v>0.17797932</v>
      </c>
      <c r="CU22" s="5">
        <v>0.17797932</v>
      </c>
      <c r="CV22" s="5">
        <v>0.17797932</v>
      </c>
      <c r="CW22" s="5">
        <v>0.17797932</v>
      </c>
      <c r="CX22" s="5">
        <v>0.17797932</v>
      </c>
      <c r="CY22" s="5">
        <v>0.17797932</v>
      </c>
      <c r="CZ22" s="5">
        <v>0.17797932</v>
      </c>
      <c r="DA22" s="5">
        <v>0.17797932</v>
      </c>
      <c r="DB22" s="5">
        <v>0.17797932</v>
      </c>
      <c r="DC22" s="5">
        <v>0.17797932</v>
      </c>
      <c r="DD22" s="5">
        <v>0.17797932</v>
      </c>
      <c r="DE22" s="5">
        <v>0.17797932</v>
      </c>
      <c r="DF22" s="5">
        <v>0.17797932</v>
      </c>
      <c r="DG22" s="5">
        <v>0.17797932</v>
      </c>
      <c r="DH22" s="5">
        <v>0.17797932</v>
      </c>
      <c r="DI22" s="5">
        <v>0.17797932</v>
      </c>
      <c r="DJ22" s="5">
        <v>0.17797932</v>
      </c>
      <c r="DK22" s="5">
        <v>0.17797932</v>
      </c>
      <c r="DL22" s="5">
        <v>0.17797932</v>
      </c>
      <c r="DM22" s="5">
        <v>0.17797932</v>
      </c>
      <c r="DN22" s="5">
        <v>0.17797932</v>
      </c>
      <c r="DO22" s="5">
        <v>0.17797932</v>
      </c>
      <c r="DP22" s="5">
        <v>0.17797932</v>
      </c>
      <c r="DQ22" s="5">
        <v>0.17797932</v>
      </c>
      <c r="DR22" s="5">
        <v>0.17797932</v>
      </c>
      <c r="DS22" s="5">
        <v>0.17797932</v>
      </c>
      <c r="DT22" s="5">
        <v>0.17797932</v>
      </c>
      <c r="DU22" s="5">
        <v>0.17797932</v>
      </c>
    </row>
    <row r="23" spans="1:125" x14ac:dyDescent="0.2">
      <c r="A23" t="s">
        <v>10</v>
      </c>
      <c r="B23" s="3" t="s">
        <v>182</v>
      </c>
      <c r="C23" s="2">
        <v>0.88</v>
      </c>
      <c r="D23" s="2">
        <v>1.58</v>
      </c>
      <c r="E23" s="2">
        <v>0.6</v>
      </c>
      <c r="F23" s="2">
        <v>1.72</v>
      </c>
      <c r="G23" s="2">
        <v>1.83</v>
      </c>
      <c r="H23" s="2">
        <v>2.15</v>
      </c>
      <c r="I23" s="2">
        <v>2.81</v>
      </c>
      <c r="J23" s="2">
        <v>0.86</v>
      </c>
      <c r="K23" s="2">
        <v>2.75</v>
      </c>
      <c r="L23" s="2">
        <v>2.99</v>
      </c>
      <c r="M23" s="2">
        <v>0.96</v>
      </c>
      <c r="N23" s="2">
        <v>3.26</v>
      </c>
      <c r="O23" s="2">
        <v>2.41</v>
      </c>
      <c r="P23" s="2">
        <v>2.1800000000000002</v>
      </c>
      <c r="Q23" s="2">
        <v>3.27</v>
      </c>
      <c r="R23" s="2">
        <v>1.37</v>
      </c>
      <c r="S23" s="2">
        <v>1.49</v>
      </c>
      <c r="T23" s="2">
        <v>2.61</v>
      </c>
      <c r="U23" s="2">
        <v>2.81</v>
      </c>
      <c r="V23" s="2">
        <v>2.64</v>
      </c>
      <c r="W23" s="2">
        <v>3.25</v>
      </c>
      <c r="X23" s="2">
        <v>1.24</v>
      </c>
      <c r="Y23" s="2">
        <v>1.44</v>
      </c>
      <c r="Z23" s="2">
        <v>1.25</v>
      </c>
      <c r="AA23" s="2">
        <v>3.49</v>
      </c>
      <c r="AB23" s="2">
        <v>3.76</v>
      </c>
      <c r="AC23" s="2">
        <v>1.51</v>
      </c>
      <c r="AD23" s="2">
        <v>1.48</v>
      </c>
      <c r="AE23" s="2">
        <v>1.78</v>
      </c>
      <c r="AF23" s="2">
        <v>2.08</v>
      </c>
      <c r="AG23" s="2">
        <v>1.27</v>
      </c>
      <c r="AH23" s="2">
        <v>1.62</v>
      </c>
      <c r="AI23" s="2">
        <v>1.74</v>
      </c>
      <c r="AJ23" s="2">
        <v>2.66</v>
      </c>
      <c r="AK23" s="2">
        <v>2.1</v>
      </c>
      <c r="AL23" s="2">
        <v>1.86</v>
      </c>
      <c r="AM23" s="2">
        <v>0.96</v>
      </c>
      <c r="AN23" s="2">
        <v>2.42</v>
      </c>
      <c r="AO23" s="2">
        <v>2.75</v>
      </c>
      <c r="AP23" s="2">
        <v>1.9</v>
      </c>
      <c r="AQ23" s="2">
        <v>1.37</v>
      </c>
      <c r="AR23" s="2">
        <v>1.81</v>
      </c>
      <c r="AS23" s="2">
        <v>2.17</v>
      </c>
      <c r="AT23" s="2">
        <v>1.83</v>
      </c>
      <c r="AU23" s="2">
        <v>0.98</v>
      </c>
      <c r="AV23" s="2">
        <v>2.08</v>
      </c>
      <c r="AW23" s="2">
        <v>2.52</v>
      </c>
      <c r="AX23" s="2">
        <v>1.93</v>
      </c>
      <c r="AY23" s="2">
        <v>0.17</v>
      </c>
      <c r="AZ23" s="2">
        <v>0.35</v>
      </c>
      <c r="BA23" s="2">
        <v>2.67</v>
      </c>
      <c r="BB23" s="2">
        <v>0.13</v>
      </c>
      <c r="BC23" s="2">
        <v>-0.57999999999999996</v>
      </c>
      <c r="BD23" s="2">
        <v>-0.06</v>
      </c>
      <c r="BE23" s="2">
        <v>0.6</v>
      </c>
      <c r="BF23" s="2">
        <v>1.73</v>
      </c>
      <c r="BG23" s="2">
        <v>1.04</v>
      </c>
      <c r="BH23" s="2">
        <v>1.29</v>
      </c>
      <c r="BI23" s="2">
        <v>-0.01</v>
      </c>
      <c r="BJ23" s="2">
        <v>2.48</v>
      </c>
      <c r="BL23" s="10"/>
      <c r="BN23" s="5">
        <v>0.29177979999999998</v>
      </c>
      <c r="BO23" s="5">
        <v>0.29177979999999998</v>
      </c>
      <c r="BP23" s="5">
        <v>0.29177979999999998</v>
      </c>
      <c r="BQ23" s="5">
        <v>0.29177979999999998</v>
      </c>
      <c r="BR23" s="5">
        <v>0.29177979999999998</v>
      </c>
      <c r="BS23" s="5">
        <v>0.29177979999999998</v>
      </c>
      <c r="BT23" s="5">
        <v>0.29177979999999998</v>
      </c>
      <c r="BU23" s="5">
        <v>0.29177979999999998</v>
      </c>
      <c r="BV23" s="5">
        <v>0.29177979999999998</v>
      </c>
      <c r="BW23" s="5">
        <v>0.29177979999999998</v>
      </c>
      <c r="BX23" s="5">
        <v>0.29177979999999998</v>
      </c>
      <c r="BY23" s="5">
        <v>0.29177979999999998</v>
      </c>
      <c r="BZ23" s="5">
        <v>0.29177979999999998</v>
      </c>
      <c r="CA23" s="5">
        <v>0.29177979999999998</v>
      </c>
      <c r="CB23" s="5">
        <v>0.29177979999999998</v>
      </c>
      <c r="CC23" s="5">
        <v>0.29177979999999998</v>
      </c>
      <c r="CD23" s="5">
        <v>0.29177979999999998</v>
      </c>
      <c r="CE23" s="5">
        <v>0.29177979999999998</v>
      </c>
      <c r="CF23" s="5">
        <v>0.29177979999999998</v>
      </c>
      <c r="CG23" s="5">
        <v>0.29177979999999998</v>
      </c>
      <c r="CH23" s="5">
        <v>0.29177979999999998</v>
      </c>
      <c r="CI23" s="5">
        <v>0.29177979999999998</v>
      </c>
      <c r="CJ23" s="5">
        <v>0.29177979999999998</v>
      </c>
      <c r="CK23" s="5">
        <v>0.29177979999999998</v>
      </c>
      <c r="CL23" s="5">
        <v>0.29177979999999998</v>
      </c>
      <c r="CM23" s="5">
        <v>0.29177979999999998</v>
      </c>
      <c r="CN23" s="5">
        <v>0.29177979999999998</v>
      </c>
      <c r="CO23" s="5">
        <v>0.29177979999999998</v>
      </c>
      <c r="CP23" s="5">
        <v>0.29177979999999998</v>
      </c>
      <c r="CQ23" s="5">
        <v>0.29177979999999998</v>
      </c>
      <c r="CR23" s="5">
        <v>0.29177979999999998</v>
      </c>
      <c r="CS23" s="5">
        <v>0.29177979999999998</v>
      </c>
      <c r="CT23" s="5">
        <v>0.29177979999999998</v>
      </c>
      <c r="CU23" s="5">
        <v>0.29177979999999998</v>
      </c>
      <c r="CV23" s="5">
        <v>0.29177979999999998</v>
      </c>
      <c r="CW23" s="5">
        <v>0.29177979999999998</v>
      </c>
      <c r="CX23" s="5">
        <v>0.29177979999999998</v>
      </c>
      <c r="CY23" s="5">
        <v>0.29177979999999998</v>
      </c>
      <c r="CZ23" s="5">
        <v>0.29177979999999998</v>
      </c>
      <c r="DA23" s="5">
        <v>0.29177979999999998</v>
      </c>
      <c r="DB23" s="5">
        <v>0.29177979999999998</v>
      </c>
      <c r="DC23" s="5">
        <v>0.29177979999999998</v>
      </c>
      <c r="DD23" s="5">
        <v>0.29177979999999998</v>
      </c>
      <c r="DE23" s="5">
        <v>0.29177979999999998</v>
      </c>
      <c r="DF23" s="5">
        <v>0.29177979999999998</v>
      </c>
      <c r="DG23" s="5">
        <v>0.29177979999999998</v>
      </c>
      <c r="DH23" s="5">
        <v>0.29177979999999998</v>
      </c>
      <c r="DI23" s="5">
        <v>0.29177979999999998</v>
      </c>
      <c r="DJ23" s="5">
        <v>0.29177979999999998</v>
      </c>
      <c r="DK23" s="5">
        <v>0.29177979999999998</v>
      </c>
      <c r="DL23" s="5">
        <v>0.29177979999999998</v>
      </c>
      <c r="DM23" s="5">
        <v>0.29177979999999998</v>
      </c>
      <c r="DN23" s="5">
        <v>0.29177979999999998</v>
      </c>
      <c r="DO23" s="5">
        <v>0.29177979999999998</v>
      </c>
      <c r="DP23" s="5">
        <v>0.29177979999999998</v>
      </c>
      <c r="DQ23" s="5">
        <v>0.29177979999999998</v>
      </c>
      <c r="DR23" s="5">
        <v>0.29177979999999998</v>
      </c>
      <c r="DS23" s="5">
        <v>0.29177979999999998</v>
      </c>
      <c r="DT23" s="5">
        <v>0.29177979999999998</v>
      </c>
      <c r="DU23" s="5">
        <v>0.29177979999999998</v>
      </c>
    </row>
    <row r="24" spans="1:125" x14ac:dyDescent="0.2">
      <c r="A24" t="s">
        <v>184</v>
      </c>
      <c r="B24" s="3" t="s">
        <v>182</v>
      </c>
      <c r="C24" s="2">
        <v>-0.55000000000000004</v>
      </c>
      <c r="D24" s="2">
        <v>-0.19</v>
      </c>
      <c r="E24" s="2">
        <v>-1.1000000000000001</v>
      </c>
      <c r="F24" s="2">
        <v>0.1</v>
      </c>
      <c r="G24" s="2">
        <v>-0.02</v>
      </c>
      <c r="H24" s="2">
        <v>0.41</v>
      </c>
      <c r="I24" s="2">
        <v>1.1499999999999999</v>
      </c>
      <c r="J24" s="2">
        <v>-0.33</v>
      </c>
      <c r="K24" s="2">
        <v>0.46</v>
      </c>
      <c r="L24" s="2">
        <v>1.52</v>
      </c>
      <c r="M24" s="2">
        <v>-0.18</v>
      </c>
      <c r="N24" s="2">
        <v>1.41</v>
      </c>
      <c r="O24" s="2">
        <v>1.02</v>
      </c>
      <c r="P24" s="2">
        <v>0.42</v>
      </c>
      <c r="Q24" s="2">
        <v>1.66</v>
      </c>
      <c r="R24" s="2">
        <v>0.21</v>
      </c>
      <c r="S24" s="2">
        <v>-0.11</v>
      </c>
      <c r="T24" s="2">
        <v>0.36</v>
      </c>
      <c r="U24" s="2">
        <v>0.9</v>
      </c>
      <c r="V24" s="2">
        <v>0.83</v>
      </c>
      <c r="W24" s="2">
        <v>1.1399999999999999</v>
      </c>
      <c r="X24" s="2">
        <v>0.43</v>
      </c>
      <c r="Y24" s="2">
        <v>0.09</v>
      </c>
      <c r="Z24" s="2">
        <v>-0.3</v>
      </c>
      <c r="AA24" s="2">
        <v>1.03</v>
      </c>
      <c r="AB24" s="2">
        <v>1.61</v>
      </c>
      <c r="AC24" s="2">
        <v>-0.26</v>
      </c>
      <c r="AD24" s="2">
        <v>-0.06</v>
      </c>
      <c r="AE24" s="2">
        <v>-0.12</v>
      </c>
      <c r="AF24" s="2">
        <v>0.15</v>
      </c>
      <c r="AG24" s="2">
        <v>-0.32</v>
      </c>
      <c r="AH24" s="2">
        <v>-0.04</v>
      </c>
      <c r="AI24" s="2">
        <v>-0.15</v>
      </c>
      <c r="AJ24" s="2">
        <v>0.69</v>
      </c>
      <c r="AK24" s="2">
        <v>0.81</v>
      </c>
      <c r="AL24" s="2">
        <v>0.24</v>
      </c>
      <c r="AM24" s="2">
        <v>-0.38</v>
      </c>
      <c r="AN24" s="2">
        <v>0.39</v>
      </c>
      <c r="AO24" s="2">
        <v>1.1499999999999999</v>
      </c>
      <c r="AP24" s="2">
        <v>0.09</v>
      </c>
      <c r="AQ24" s="2">
        <v>-0.18</v>
      </c>
      <c r="AR24" s="2">
        <v>0.13</v>
      </c>
      <c r="AS24" s="2">
        <v>0</v>
      </c>
      <c r="AT24" s="2">
        <v>-0.04</v>
      </c>
      <c r="AU24" s="2">
        <v>-0.65</v>
      </c>
      <c r="AV24" s="2">
        <v>-0.47</v>
      </c>
      <c r="AW24" s="2">
        <v>0.75</v>
      </c>
      <c r="AX24" s="2">
        <v>0.23</v>
      </c>
      <c r="AY24" s="2">
        <v>-1.27</v>
      </c>
      <c r="AZ24" s="2">
        <v>-1.32</v>
      </c>
      <c r="BA24" s="2">
        <v>0.66</v>
      </c>
      <c r="BB24" s="2">
        <v>-1.0900000000000001</v>
      </c>
      <c r="BC24" s="2">
        <v>-2.2599999999999998</v>
      </c>
      <c r="BD24" s="2">
        <v>-1.91</v>
      </c>
      <c r="BE24" s="2">
        <v>-1.41</v>
      </c>
      <c r="BF24" s="2">
        <v>0.03</v>
      </c>
      <c r="BG24" s="2">
        <v>-0.71</v>
      </c>
      <c r="BH24" s="2">
        <v>-0.63</v>
      </c>
      <c r="BI24" s="2">
        <v>-1.51</v>
      </c>
      <c r="BJ24" s="2">
        <v>0.25</v>
      </c>
      <c r="BL24" s="10"/>
      <c r="BN24" s="5">
        <v>0.15048042</v>
      </c>
      <c r="BO24" s="5">
        <v>0.15048042</v>
      </c>
      <c r="BP24" s="5">
        <v>0.15048042</v>
      </c>
      <c r="BQ24" s="5">
        <v>0.15048042</v>
      </c>
      <c r="BR24" s="5">
        <v>0.15048042</v>
      </c>
      <c r="BS24" s="5">
        <v>0.15048042</v>
      </c>
      <c r="BT24" s="5">
        <v>0.15048042</v>
      </c>
      <c r="BU24" s="5">
        <v>0.15048042</v>
      </c>
      <c r="BV24" s="5">
        <v>0.15048042</v>
      </c>
      <c r="BW24" s="5">
        <v>0.15048042</v>
      </c>
      <c r="BX24" s="5">
        <v>0.15048042</v>
      </c>
      <c r="BY24" s="5">
        <v>0.15048042</v>
      </c>
      <c r="BZ24" s="5">
        <v>0.15048042</v>
      </c>
      <c r="CA24" s="5">
        <v>0.15048042</v>
      </c>
      <c r="CB24" s="5">
        <v>0.15048042</v>
      </c>
      <c r="CC24" s="5">
        <v>0.15048042</v>
      </c>
      <c r="CD24" s="5">
        <v>0.15048042</v>
      </c>
      <c r="CE24" s="5">
        <v>0.15048042</v>
      </c>
      <c r="CF24" s="5">
        <v>0.15048042</v>
      </c>
      <c r="CG24" s="5">
        <v>0.15048042</v>
      </c>
      <c r="CH24" s="5">
        <v>0.15048042</v>
      </c>
      <c r="CI24" s="5">
        <v>0.15048042</v>
      </c>
      <c r="CJ24" s="5">
        <v>0.15048042</v>
      </c>
      <c r="CK24" s="5">
        <v>0.15048042</v>
      </c>
      <c r="CL24" s="5">
        <v>0.15048042</v>
      </c>
      <c r="CM24" s="5">
        <v>0.15048042</v>
      </c>
      <c r="CN24" s="5">
        <v>0.15048042</v>
      </c>
      <c r="CO24" s="5">
        <v>0.15048042</v>
      </c>
      <c r="CP24" s="5">
        <v>0.15048042</v>
      </c>
      <c r="CQ24" s="5">
        <v>0.15048042</v>
      </c>
      <c r="CR24" s="5">
        <v>0.15048042</v>
      </c>
      <c r="CS24" s="5">
        <v>0.15048042</v>
      </c>
      <c r="CT24" s="5">
        <v>0.15048042</v>
      </c>
      <c r="CU24" s="5">
        <v>0.15048042</v>
      </c>
      <c r="CV24" s="5">
        <v>0.15048042</v>
      </c>
      <c r="CW24" s="5">
        <v>0.15048042</v>
      </c>
      <c r="CX24" s="5">
        <v>0.15048042</v>
      </c>
      <c r="CY24" s="5">
        <v>0.15048042</v>
      </c>
      <c r="CZ24" s="5">
        <v>0.15048042</v>
      </c>
      <c r="DA24" s="5">
        <v>0.15048042</v>
      </c>
      <c r="DB24" s="5">
        <v>0.15048042</v>
      </c>
      <c r="DC24" s="5">
        <v>0.15048042</v>
      </c>
      <c r="DD24" s="5">
        <v>0.15048042</v>
      </c>
      <c r="DE24" s="5">
        <v>0.15048042</v>
      </c>
      <c r="DF24" s="5">
        <v>0.15048042</v>
      </c>
      <c r="DG24" s="5">
        <v>0.15048042</v>
      </c>
      <c r="DH24" s="5">
        <v>0.15048042</v>
      </c>
      <c r="DI24" s="5">
        <v>0.15048042</v>
      </c>
      <c r="DJ24" s="5">
        <v>0.15048042</v>
      </c>
      <c r="DK24" s="5">
        <v>0.15048042</v>
      </c>
      <c r="DL24" s="5">
        <v>0.15048042</v>
      </c>
      <c r="DM24" s="5">
        <v>0.15048042</v>
      </c>
      <c r="DN24" s="5">
        <v>0.15048042</v>
      </c>
      <c r="DO24" s="5">
        <v>0.15048042</v>
      </c>
      <c r="DP24" s="5">
        <v>0.15048042</v>
      </c>
      <c r="DQ24" s="5">
        <v>0.15048042</v>
      </c>
      <c r="DR24" s="5">
        <v>0.15048042</v>
      </c>
      <c r="DS24" s="5">
        <v>0.15048042</v>
      </c>
      <c r="DT24" s="5">
        <v>0.15048042</v>
      </c>
      <c r="DU24" s="5">
        <v>0.15048042</v>
      </c>
    </row>
    <row r="25" spans="1:125" x14ac:dyDescent="0.2">
      <c r="A25" t="s">
        <v>31</v>
      </c>
      <c r="B25" s="3" t="s">
        <v>182</v>
      </c>
      <c r="C25" s="2">
        <v>-5.51</v>
      </c>
      <c r="D25" s="2">
        <v>5.95</v>
      </c>
      <c r="E25" s="2">
        <v>-9.32</v>
      </c>
      <c r="F25" s="2">
        <v>1.61</v>
      </c>
      <c r="G25" s="2">
        <v>-0.84</v>
      </c>
      <c r="H25" s="2">
        <v>5.69</v>
      </c>
      <c r="I25" s="2">
        <v>16.309999999999999</v>
      </c>
      <c r="J25" s="2">
        <v>-4.8099999999999996</v>
      </c>
      <c r="K25" s="2">
        <v>7.42</v>
      </c>
      <c r="L25" s="2">
        <v>14.39</v>
      </c>
      <c r="M25" s="2">
        <v>-1.2</v>
      </c>
      <c r="N25" s="2">
        <v>17.36</v>
      </c>
      <c r="O25" s="2">
        <v>10.33</v>
      </c>
      <c r="P25" s="2">
        <v>7.34</v>
      </c>
      <c r="Q25" s="2">
        <v>22.9</v>
      </c>
      <c r="R25" s="2">
        <v>6.93</v>
      </c>
      <c r="S25" s="2">
        <v>2.17</v>
      </c>
      <c r="T25" s="2">
        <v>10.29</v>
      </c>
      <c r="U25" s="2">
        <v>16.34</v>
      </c>
      <c r="V25" s="2">
        <v>11.04</v>
      </c>
      <c r="W25" s="2">
        <v>17.79</v>
      </c>
      <c r="X25" s="2">
        <v>5.47</v>
      </c>
      <c r="Y25" s="2">
        <v>1.03</v>
      </c>
      <c r="Z25" s="2">
        <v>3.12</v>
      </c>
      <c r="AA25" s="2">
        <v>18.75</v>
      </c>
      <c r="AB25" s="2">
        <v>25.75</v>
      </c>
      <c r="AC25" s="2">
        <v>5.05</v>
      </c>
      <c r="AD25" s="2">
        <v>3.47</v>
      </c>
      <c r="AE25" s="2">
        <v>9.6999999999999993</v>
      </c>
      <c r="AF25" s="2">
        <v>7.25</v>
      </c>
      <c r="AG25" s="2">
        <v>-2.34</v>
      </c>
      <c r="AH25" s="2">
        <v>4.55</v>
      </c>
      <c r="AI25" s="2">
        <v>5.01</v>
      </c>
      <c r="AJ25" s="2">
        <v>12.03</v>
      </c>
      <c r="AK25" s="2">
        <v>10.5</v>
      </c>
      <c r="AL25" s="2">
        <v>4.92</v>
      </c>
      <c r="AM25" s="2">
        <v>-2.65</v>
      </c>
      <c r="AN25" s="2">
        <v>6.98</v>
      </c>
      <c r="AO25" s="2">
        <v>14.3</v>
      </c>
      <c r="AP25" s="2">
        <v>6.59</v>
      </c>
      <c r="AQ25" s="2">
        <v>6.71</v>
      </c>
      <c r="AR25" s="2">
        <v>4.43</v>
      </c>
      <c r="AS25" s="2">
        <v>11.35</v>
      </c>
      <c r="AT25" s="2">
        <v>1.89</v>
      </c>
      <c r="AU25" s="2">
        <v>-2.97</v>
      </c>
      <c r="AV25" s="2">
        <v>5.67</v>
      </c>
      <c r="AW25" s="2">
        <v>9.85</v>
      </c>
      <c r="AX25" s="2">
        <v>10.31</v>
      </c>
      <c r="AY25" s="2">
        <v>-9.23</v>
      </c>
      <c r="AZ25" s="2">
        <v>-8.2899999999999991</v>
      </c>
      <c r="BA25" s="2">
        <v>9.7899999999999991</v>
      </c>
      <c r="BB25" s="2">
        <v>-10.32</v>
      </c>
      <c r="BC25" s="2">
        <v>-22.11</v>
      </c>
      <c r="BD25" s="2">
        <v>-16.29</v>
      </c>
      <c r="BE25" s="2">
        <v>-7.92</v>
      </c>
      <c r="BF25" s="2">
        <v>4.54</v>
      </c>
      <c r="BG25" s="2">
        <v>-4.0999999999999996</v>
      </c>
      <c r="BH25" s="2">
        <v>-0.57999999999999996</v>
      </c>
      <c r="BI25" s="2">
        <v>-11.89</v>
      </c>
      <c r="BJ25" s="2">
        <v>7.96</v>
      </c>
      <c r="BL25" s="10"/>
      <c r="BN25" s="5">
        <v>3.0047552</v>
      </c>
      <c r="BO25" s="5">
        <v>3.0047552</v>
      </c>
      <c r="BP25" s="5">
        <v>3.0047552</v>
      </c>
      <c r="BQ25" s="5">
        <v>3.0047552</v>
      </c>
      <c r="BR25" s="5">
        <v>3.0047552</v>
      </c>
      <c r="BS25" s="5">
        <v>3.0047552</v>
      </c>
      <c r="BT25" s="5">
        <v>3.0047552</v>
      </c>
      <c r="BU25" s="5">
        <v>3.0047552</v>
      </c>
      <c r="BV25" s="5">
        <v>3.0047552</v>
      </c>
      <c r="BW25" s="5">
        <v>3.0047552</v>
      </c>
      <c r="BX25" s="5">
        <v>3.0047552</v>
      </c>
      <c r="BY25" s="5">
        <v>3.0047552</v>
      </c>
      <c r="BZ25" s="5">
        <v>3.0047552</v>
      </c>
      <c r="CA25" s="5">
        <v>3.0047552</v>
      </c>
      <c r="CB25" s="5">
        <v>3.0047552</v>
      </c>
      <c r="CC25" s="5">
        <v>3.0047552</v>
      </c>
      <c r="CD25" s="5">
        <v>3.0047552</v>
      </c>
      <c r="CE25" s="5">
        <v>3.0047552</v>
      </c>
      <c r="CF25" s="5">
        <v>3.0047552</v>
      </c>
      <c r="CG25" s="5">
        <v>3.0047552</v>
      </c>
      <c r="CH25" s="5">
        <v>3.0047552</v>
      </c>
      <c r="CI25" s="5">
        <v>3.0047552</v>
      </c>
      <c r="CJ25" s="5">
        <v>3.0047552</v>
      </c>
      <c r="CK25" s="5">
        <v>3.0047552</v>
      </c>
      <c r="CL25" s="5">
        <v>3.0047552</v>
      </c>
      <c r="CM25" s="5">
        <v>3.0047552</v>
      </c>
      <c r="CN25" s="5">
        <v>3.0047552</v>
      </c>
      <c r="CO25" s="5">
        <v>3.0047552</v>
      </c>
      <c r="CP25" s="5">
        <v>3.0047552</v>
      </c>
      <c r="CQ25" s="5">
        <v>3.0047552</v>
      </c>
      <c r="CR25" s="5">
        <v>3.0047552</v>
      </c>
      <c r="CS25" s="5">
        <v>3.0047552</v>
      </c>
      <c r="CT25" s="5">
        <v>3.0047552</v>
      </c>
      <c r="CU25" s="5">
        <v>3.0047552</v>
      </c>
      <c r="CV25" s="5">
        <v>3.0047552</v>
      </c>
      <c r="CW25" s="5">
        <v>3.0047552</v>
      </c>
      <c r="CX25" s="5">
        <v>3.0047552</v>
      </c>
      <c r="CY25" s="5">
        <v>3.0047552</v>
      </c>
      <c r="CZ25" s="5">
        <v>3.0047552</v>
      </c>
      <c r="DA25" s="5">
        <v>3.0047552</v>
      </c>
      <c r="DB25" s="5">
        <v>3.0047552</v>
      </c>
      <c r="DC25" s="5">
        <v>3.0047552</v>
      </c>
      <c r="DD25" s="5">
        <v>3.0047552</v>
      </c>
      <c r="DE25" s="5">
        <v>3.0047552</v>
      </c>
      <c r="DF25" s="5">
        <v>3.0047552</v>
      </c>
      <c r="DG25" s="5">
        <v>3.0047552</v>
      </c>
      <c r="DH25" s="5">
        <v>3.0047552</v>
      </c>
      <c r="DI25" s="5">
        <v>3.0047552</v>
      </c>
      <c r="DJ25" s="5">
        <v>3.0047552</v>
      </c>
      <c r="DK25" s="5">
        <v>3.0047552</v>
      </c>
      <c r="DL25" s="5">
        <v>3.0047552</v>
      </c>
      <c r="DM25" s="5">
        <v>3.0047552</v>
      </c>
      <c r="DN25" s="5">
        <v>3.0047552</v>
      </c>
      <c r="DO25" s="5">
        <v>3.0047552</v>
      </c>
      <c r="DP25" s="5">
        <v>3.0047552</v>
      </c>
      <c r="DQ25" s="5">
        <v>3.0047552</v>
      </c>
      <c r="DR25" s="5">
        <v>3.0047552</v>
      </c>
      <c r="DS25" s="5">
        <v>3.0047552</v>
      </c>
      <c r="DT25" s="5">
        <v>3.0047552</v>
      </c>
      <c r="DU25" s="5">
        <v>3.0047552</v>
      </c>
    </row>
    <row r="26" spans="1:125" x14ac:dyDescent="0.2">
      <c r="A26" t="s">
        <v>201</v>
      </c>
      <c r="B26" s="3" t="s">
        <v>182</v>
      </c>
      <c r="C26" s="2">
        <v>-2.92</v>
      </c>
      <c r="D26" s="2">
        <v>0.34</v>
      </c>
      <c r="E26" s="2">
        <v>-4.24</v>
      </c>
      <c r="F26" s="2">
        <v>-1.05</v>
      </c>
      <c r="G26" s="2">
        <v>-2.14</v>
      </c>
      <c r="H26" s="2">
        <v>0.28999999999999998</v>
      </c>
      <c r="I26" s="2">
        <v>3.56</v>
      </c>
      <c r="J26" s="2">
        <v>-3.08</v>
      </c>
      <c r="K26" s="2">
        <v>0.79</v>
      </c>
      <c r="L26" s="2">
        <v>1.9</v>
      </c>
      <c r="M26" s="2">
        <v>-2.04</v>
      </c>
      <c r="N26" s="2">
        <v>3.9</v>
      </c>
      <c r="O26" s="2">
        <v>0.81</v>
      </c>
      <c r="P26" s="2">
        <v>0.93</v>
      </c>
      <c r="Q26" s="2">
        <v>4.26</v>
      </c>
      <c r="R26" s="2">
        <v>0.71</v>
      </c>
      <c r="S26" s="2">
        <v>-0.57999999999999996</v>
      </c>
      <c r="T26" s="2">
        <v>1.49</v>
      </c>
      <c r="U26" s="2">
        <v>2.58</v>
      </c>
      <c r="V26" s="2">
        <v>2.04</v>
      </c>
      <c r="W26" s="2">
        <v>2.77</v>
      </c>
      <c r="X26" s="2">
        <v>-1</v>
      </c>
      <c r="Y26" s="2">
        <v>-1.1000000000000001</v>
      </c>
      <c r="Z26" s="2">
        <v>-0.22</v>
      </c>
      <c r="AA26" s="2">
        <v>3.32</v>
      </c>
      <c r="AB26" s="2">
        <v>5.29</v>
      </c>
      <c r="AC26" s="2">
        <v>-0.59</v>
      </c>
      <c r="AD26" s="2">
        <v>-0.21</v>
      </c>
      <c r="AE26" s="2">
        <v>1.94</v>
      </c>
      <c r="AF26" s="2">
        <v>0.53</v>
      </c>
      <c r="AG26" s="2">
        <v>-2.4500000000000002</v>
      </c>
      <c r="AH26" s="2">
        <v>-0.2</v>
      </c>
      <c r="AI26" s="2">
        <v>-0.15</v>
      </c>
      <c r="AJ26" s="2">
        <v>2.2799999999999998</v>
      </c>
      <c r="AK26" s="2">
        <v>1.07</v>
      </c>
      <c r="AL26" s="2">
        <v>-0.75</v>
      </c>
      <c r="AM26" s="2">
        <v>-2.71</v>
      </c>
      <c r="AN26" s="2">
        <v>0.54</v>
      </c>
      <c r="AO26" s="2">
        <v>1.59</v>
      </c>
      <c r="AP26" s="2">
        <v>0.56000000000000005</v>
      </c>
      <c r="AQ26" s="2">
        <v>0.9</v>
      </c>
      <c r="AR26" s="2">
        <v>-0.14000000000000001</v>
      </c>
      <c r="AS26" s="2">
        <v>1.58</v>
      </c>
      <c r="AT26" s="2">
        <v>-1.96</v>
      </c>
      <c r="AU26" s="2">
        <v>-2.27</v>
      </c>
      <c r="AV26" s="2">
        <v>0.05</v>
      </c>
      <c r="AW26" s="2">
        <v>0.53</v>
      </c>
      <c r="AX26" s="2">
        <v>0.71</v>
      </c>
      <c r="AY26" s="2">
        <v>-3.24</v>
      </c>
      <c r="AZ26" s="2">
        <v>-2.92</v>
      </c>
      <c r="BA26" s="2">
        <v>1.1299999999999999</v>
      </c>
      <c r="BB26" s="2">
        <v>-4.41</v>
      </c>
      <c r="BC26" s="2">
        <v>-7.08</v>
      </c>
      <c r="BD26" s="2">
        <v>-5.62</v>
      </c>
      <c r="BE26" s="2">
        <v>-3.77</v>
      </c>
      <c r="BF26" s="2">
        <v>-0.55000000000000004</v>
      </c>
      <c r="BG26" s="2">
        <v>-2.12</v>
      </c>
      <c r="BH26" s="2">
        <v>-1.85</v>
      </c>
      <c r="BI26" s="2">
        <v>-3.95</v>
      </c>
      <c r="BJ26" s="2">
        <v>0.64</v>
      </c>
      <c r="BL26" s="10"/>
      <c r="BN26" s="5">
        <v>1.1960219999999999</v>
      </c>
      <c r="BO26" s="5">
        <v>1.1960219999999999</v>
      </c>
      <c r="BP26" s="5">
        <v>1.1960219999999999</v>
      </c>
      <c r="BQ26" s="5">
        <v>1.1960219999999999</v>
      </c>
      <c r="BR26" s="5">
        <v>1.1960219999999999</v>
      </c>
      <c r="BS26" s="5">
        <v>1.1960219999999999</v>
      </c>
      <c r="BT26" s="5">
        <v>1.1960219999999999</v>
      </c>
      <c r="BU26" s="5">
        <v>1.1960219999999999</v>
      </c>
      <c r="BV26" s="5">
        <v>1.1960219999999999</v>
      </c>
      <c r="BW26" s="5">
        <v>1.1960219999999999</v>
      </c>
      <c r="BX26" s="5">
        <v>1.1960219999999999</v>
      </c>
      <c r="BY26" s="5">
        <v>1.1960219999999999</v>
      </c>
      <c r="BZ26" s="5">
        <v>1.1960219999999999</v>
      </c>
      <c r="CA26" s="5">
        <v>1.1960219999999999</v>
      </c>
      <c r="CB26" s="5">
        <v>1.1960219999999999</v>
      </c>
      <c r="CC26" s="5">
        <v>1.1960219999999999</v>
      </c>
      <c r="CD26" s="5">
        <v>1.1960219999999999</v>
      </c>
      <c r="CE26" s="5">
        <v>1.1960219999999999</v>
      </c>
      <c r="CF26" s="5">
        <v>1.1960219999999999</v>
      </c>
      <c r="CG26" s="5">
        <v>1.1960219999999999</v>
      </c>
      <c r="CH26" s="5">
        <v>1.1960219999999999</v>
      </c>
      <c r="CI26" s="5">
        <v>1.1960219999999999</v>
      </c>
      <c r="CJ26" s="5">
        <v>1.1960219999999999</v>
      </c>
      <c r="CK26" s="5">
        <v>1.1960219999999999</v>
      </c>
      <c r="CL26" s="5">
        <v>1.1960219999999999</v>
      </c>
      <c r="CM26" s="5">
        <v>1.1960219999999999</v>
      </c>
      <c r="CN26" s="5">
        <v>1.1960219999999999</v>
      </c>
      <c r="CO26" s="5">
        <v>1.1960219999999999</v>
      </c>
      <c r="CP26" s="5">
        <v>1.1960219999999999</v>
      </c>
      <c r="CQ26" s="5">
        <v>1.1960219999999999</v>
      </c>
      <c r="CR26" s="5">
        <v>1.1960219999999999</v>
      </c>
      <c r="CS26" s="5">
        <v>1.1960219999999999</v>
      </c>
      <c r="CT26" s="5">
        <v>1.1960219999999999</v>
      </c>
      <c r="CU26" s="5">
        <v>1.1960219999999999</v>
      </c>
      <c r="CV26" s="5">
        <v>1.1960219999999999</v>
      </c>
      <c r="CW26" s="5">
        <v>1.1960219999999999</v>
      </c>
      <c r="CX26" s="5">
        <v>1.1960219999999999</v>
      </c>
      <c r="CY26" s="5">
        <v>1.1960219999999999</v>
      </c>
      <c r="CZ26" s="5">
        <v>1.1960219999999999</v>
      </c>
      <c r="DA26" s="5">
        <v>1.1960219999999999</v>
      </c>
      <c r="DB26" s="5">
        <v>1.1960219999999999</v>
      </c>
      <c r="DC26" s="5">
        <v>1.1960219999999999</v>
      </c>
      <c r="DD26" s="5">
        <v>1.1960219999999999</v>
      </c>
      <c r="DE26" s="5">
        <v>1.1960219999999999</v>
      </c>
      <c r="DF26" s="5">
        <v>1.1960219999999999</v>
      </c>
      <c r="DG26" s="5">
        <v>1.1960219999999999</v>
      </c>
      <c r="DH26" s="5">
        <v>1.1960219999999999</v>
      </c>
      <c r="DI26" s="5">
        <v>1.1960219999999999</v>
      </c>
      <c r="DJ26" s="5">
        <v>1.1960219999999999</v>
      </c>
      <c r="DK26" s="5">
        <v>1.1960219999999999</v>
      </c>
      <c r="DL26" s="5">
        <v>1.1960219999999999</v>
      </c>
      <c r="DM26" s="5">
        <v>1.1960219999999999</v>
      </c>
      <c r="DN26" s="5">
        <v>1.1960219999999999</v>
      </c>
      <c r="DO26" s="5">
        <v>1.1960219999999999</v>
      </c>
      <c r="DP26" s="5">
        <v>1.1960219999999999</v>
      </c>
      <c r="DQ26" s="5">
        <v>1.1960219999999999</v>
      </c>
      <c r="DR26" s="5">
        <v>1.1960219999999999</v>
      </c>
      <c r="DS26" s="5">
        <v>1.1960219999999999</v>
      </c>
      <c r="DT26" s="5">
        <v>1.1960219999999999</v>
      </c>
      <c r="DU26" s="5">
        <v>1.1960219999999999</v>
      </c>
    </row>
    <row r="27" spans="1:125" x14ac:dyDescent="0.2">
      <c r="A27" t="s">
        <v>183</v>
      </c>
      <c r="B27" s="3" t="s">
        <v>182</v>
      </c>
      <c r="C27" s="2">
        <v>-2.2400000000000002</v>
      </c>
      <c r="D27" s="2">
        <v>-0.34</v>
      </c>
      <c r="E27" s="2">
        <v>-3.11</v>
      </c>
      <c r="F27" s="2">
        <v>-0.89</v>
      </c>
      <c r="G27" s="2">
        <v>-1.59</v>
      </c>
      <c r="H27" s="2">
        <v>-0.39</v>
      </c>
      <c r="I27" s="2">
        <v>1.61</v>
      </c>
      <c r="J27" s="2">
        <v>-2.4300000000000002</v>
      </c>
      <c r="K27" s="2">
        <v>-0.3</v>
      </c>
      <c r="L27" s="2">
        <v>0.69</v>
      </c>
      <c r="M27" s="2">
        <v>-1.58</v>
      </c>
      <c r="N27" s="2">
        <v>1.9</v>
      </c>
      <c r="O27" s="2">
        <v>0.05</v>
      </c>
      <c r="P27" s="2">
        <v>7.0000000000000007E-2</v>
      </c>
      <c r="Q27" s="2">
        <v>2.2799999999999998</v>
      </c>
      <c r="R27" s="2">
        <v>0.32</v>
      </c>
      <c r="S27" s="2">
        <v>-0.69</v>
      </c>
      <c r="T27" s="2">
        <v>0.28000000000000003</v>
      </c>
      <c r="U27" s="2">
        <v>0.99</v>
      </c>
      <c r="V27" s="2">
        <v>0.6</v>
      </c>
      <c r="W27" s="2">
        <v>1.1000000000000001</v>
      </c>
      <c r="X27" s="2">
        <v>-0.87</v>
      </c>
      <c r="Y27" s="2">
        <v>-1.05</v>
      </c>
      <c r="Z27" s="2">
        <v>-0.43</v>
      </c>
      <c r="AA27" s="2">
        <v>1.27</v>
      </c>
      <c r="AB27" s="2">
        <v>2.71</v>
      </c>
      <c r="AC27" s="2">
        <v>-0.76</v>
      </c>
      <c r="AD27" s="2">
        <v>-0.28999999999999998</v>
      </c>
      <c r="AE27" s="2">
        <v>0.82</v>
      </c>
      <c r="AF27" s="2">
        <v>-0.26</v>
      </c>
      <c r="AG27" s="2">
        <v>-1.91</v>
      </c>
      <c r="AH27" s="2">
        <v>-0.43</v>
      </c>
      <c r="AI27" s="2">
        <v>-0.73</v>
      </c>
      <c r="AJ27" s="2">
        <v>0.68</v>
      </c>
      <c r="AK27" s="2">
        <v>0.1</v>
      </c>
      <c r="AL27" s="2">
        <v>-1.06</v>
      </c>
      <c r="AM27" s="2">
        <v>-1.99</v>
      </c>
      <c r="AN27" s="2">
        <v>-0.3</v>
      </c>
      <c r="AO27" s="2">
        <v>0.28999999999999998</v>
      </c>
      <c r="AP27" s="2">
        <v>-0.37</v>
      </c>
      <c r="AQ27" s="2">
        <v>-0.06</v>
      </c>
      <c r="AR27" s="2">
        <v>-0.69</v>
      </c>
      <c r="AS27" s="2">
        <v>0.47</v>
      </c>
      <c r="AT27" s="2">
        <v>-2.06</v>
      </c>
      <c r="AU27" s="2">
        <v>-2.02</v>
      </c>
      <c r="AV27" s="2">
        <v>-0.93</v>
      </c>
      <c r="AW27" s="2">
        <v>-0.47</v>
      </c>
      <c r="AX27" s="2">
        <v>-0.11</v>
      </c>
      <c r="AY27" s="2">
        <v>-2.2400000000000002</v>
      </c>
      <c r="AZ27" s="2">
        <v>-2.41</v>
      </c>
      <c r="BA27" s="2">
        <v>-0.04</v>
      </c>
      <c r="BB27" s="2">
        <v>-3</v>
      </c>
      <c r="BC27" s="2">
        <v>-4.76</v>
      </c>
      <c r="BD27" s="2">
        <v>-4.09</v>
      </c>
      <c r="BE27" s="2">
        <v>-3.03</v>
      </c>
      <c r="BF27" s="2">
        <v>-0.95</v>
      </c>
      <c r="BG27" s="2">
        <v>-1.87</v>
      </c>
      <c r="BH27" s="2">
        <v>-1.46</v>
      </c>
      <c r="BI27" s="2">
        <v>-2.92</v>
      </c>
      <c r="BJ27" s="2">
        <v>-0.28999999999999998</v>
      </c>
      <c r="BL27" s="10"/>
      <c r="BN27" s="5">
        <v>0.64589503999999998</v>
      </c>
      <c r="BO27" s="5">
        <v>0.64589503999999998</v>
      </c>
      <c r="BP27" s="5">
        <v>0.64589503999999998</v>
      </c>
      <c r="BQ27" s="5">
        <v>0.64589503999999998</v>
      </c>
      <c r="BR27" s="5">
        <v>0.64589503999999998</v>
      </c>
      <c r="BS27" s="5">
        <v>0.64589503999999998</v>
      </c>
      <c r="BT27" s="5">
        <v>0.64589503999999998</v>
      </c>
      <c r="BU27" s="5">
        <v>0.64589503999999998</v>
      </c>
      <c r="BV27" s="5">
        <v>0.64589503999999998</v>
      </c>
      <c r="BW27" s="5">
        <v>0.64589503999999998</v>
      </c>
      <c r="BX27" s="5">
        <v>0.64589503999999998</v>
      </c>
      <c r="BY27" s="5">
        <v>0.64589503999999998</v>
      </c>
      <c r="BZ27" s="5">
        <v>0.64589503999999998</v>
      </c>
      <c r="CA27" s="5">
        <v>0.64589503999999998</v>
      </c>
      <c r="CB27" s="5">
        <v>0.64589503999999998</v>
      </c>
      <c r="CC27" s="5">
        <v>0.64589503999999998</v>
      </c>
      <c r="CD27" s="5">
        <v>0.64589503999999998</v>
      </c>
      <c r="CE27" s="5">
        <v>0.64589503999999998</v>
      </c>
      <c r="CF27" s="5">
        <v>0.64589503999999998</v>
      </c>
      <c r="CG27" s="5">
        <v>0.64589503999999998</v>
      </c>
      <c r="CH27" s="5">
        <v>0.64589503999999998</v>
      </c>
      <c r="CI27" s="5">
        <v>0.64589503999999998</v>
      </c>
      <c r="CJ27" s="5">
        <v>0.64589503999999998</v>
      </c>
      <c r="CK27" s="5">
        <v>0.64589503999999998</v>
      </c>
      <c r="CL27" s="5">
        <v>0.64589503999999998</v>
      </c>
      <c r="CM27" s="5">
        <v>0.64589503999999998</v>
      </c>
      <c r="CN27" s="5">
        <v>0.64589503999999998</v>
      </c>
      <c r="CO27" s="5">
        <v>0.64589503999999998</v>
      </c>
      <c r="CP27" s="5">
        <v>0.64589503999999998</v>
      </c>
      <c r="CQ27" s="5">
        <v>0.64589503999999998</v>
      </c>
      <c r="CR27" s="5">
        <v>0.64589503999999998</v>
      </c>
      <c r="CS27" s="5">
        <v>0.64589503999999998</v>
      </c>
      <c r="CT27" s="5">
        <v>0.64589503999999998</v>
      </c>
      <c r="CU27" s="5">
        <v>0.64589503999999998</v>
      </c>
      <c r="CV27" s="5">
        <v>0.64589503999999998</v>
      </c>
      <c r="CW27" s="5">
        <v>0.64589503999999998</v>
      </c>
      <c r="CX27" s="5">
        <v>0.64589503999999998</v>
      </c>
      <c r="CY27" s="5">
        <v>0.64589503999999998</v>
      </c>
      <c r="CZ27" s="5">
        <v>0.64589503999999998</v>
      </c>
      <c r="DA27" s="5">
        <v>0.64589503999999998</v>
      </c>
      <c r="DB27" s="5">
        <v>0.64589503999999998</v>
      </c>
      <c r="DC27" s="5">
        <v>0.64589503999999998</v>
      </c>
      <c r="DD27" s="5">
        <v>0.64589503999999998</v>
      </c>
      <c r="DE27" s="5">
        <v>0.64589503999999998</v>
      </c>
      <c r="DF27" s="5">
        <v>0.64589503999999998</v>
      </c>
      <c r="DG27" s="5">
        <v>0.64589503999999998</v>
      </c>
      <c r="DH27" s="5">
        <v>0.64589503999999998</v>
      </c>
      <c r="DI27" s="5">
        <v>0.64589503999999998</v>
      </c>
      <c r="DJ27" s="5">
        <v>0.64589503999999998</v>
      </c>
      <c r="DK27" s="5">
        <v>0.64589503999999998</v>
      </c>
      <c r="DL27" s="5">
        <v>0.64589503999999998</v>
      </c>
      <c r="DM27" s="5">
        <v>0.64589503999999998</v>
      </c>
      <c r="DN27" s="5">
        <v>0.64589503999999998</v>
      </c>
      <c r="DO27" s="5">
        <v>0.64589503999999998</v>
      </c>
      <c r="DP27" s="5">
        <v>0.64589503999999998</v>
      </c>
      <c r="DQ27" s="5">
        <v>0.64589503999999998</v>
      </c>
      <c r="DR27" s="5">
        <v>0.64589503999999998</v>
      </c>
      <c r="DS27" s="5">
        <v>0.64589503999999998</v>
      </c>
      <c r="DT27" s="5">
        <v>0.64589503999999998</v>
      </c>
      <c r="DU27" s="5">
        <v>0.64589503999999998</v>
      </c>
    </row>
    <row r="28" spans="1:125" x14ac:dyDescent="0.2">
      <c r="A28" t="s">
        <v>181</v>
      </c>
      <c r="B28" s="3" t="s">
        <v>182</v>
      </c>
      <c r="C28" s="2">
        <v>-2.38</v>
      </c>
      <c r="D28" s="2">
        <v>2.0499999999999998</v>
      </c>
      <c r="E28" s="2">
        <v>-3.81</v>
      </c>
      <c r="F28" s="2">
        <v>0.54</v>
      </c>
      <c r="G28" s="2">
        <v>-0.44</v>
      </c>
      <c r="H28" s="2">
        <v>1.78</v>
      </c>
      <c r="I28" s="2">
        <v>5.99</v>
      </c>
      <c r="J28" s="2">
        <v>-3.12</v>
      </c>
      <c r="K28" s="2">
        <v>2.31</v>
      </c>
      <c r="L28" s="2">
        <v>4.09</v>
      </c>
      <c r="M28" s="2">
        <v>-0.84</v>
      </c>
      <c r="N28" s="2">
        <v>6.68</v>
      </c>
      <c r="O28" s="2">
        <v>2.4900000000000002</v>
      </c>
      <c r="P28" s="2">
        <v>2.4900000000000002</v>
      </c>
      <c r="Q28" s="2">
        <v>7.13</v>
      </c>
      <c r="R28" s="2">
        <v>2.3199999999999998</v>
      </c>
      <c r="S28" s="2">
        <v>1.1499999999999999</v>
      </c>
      <c r="T28" s="2">
        <v>3.36</v>
      </c>
      <c r="U28" s="2">
        <v>5.28</v>
      </c>
      <c r="V28" s="2">
        <v>4.1500000000000004</v>
      </c>
      <c r="W28" s="2">
        <v>4.97</v>
      </c>
      <c r="X28" s="2">
        <v>-0.64</v>
      </c>
      <c r="Y28" s="2">
        <v>-0.15</v>
      </c>
      <c r="Z28" s="2">
        <v>1.73</v>
      </c>
      <c r="AA28" s="2">
        <v>5.46</v>
      </c>
      <c r="AB28" s="2">
        <v>8.5500000000000007</v>
      </c>
      <c r="AC28" s="2">
        <v>0.96</v>
      </c>
      <c r="AD28" s="2">
        <v>1.98</v>
      </c>
      <c r="AE28" s="2">
        <v>5.64</v>
      </c>
      <c r="AF28" s="2">
        <v>2.5299999999999998</v>
      </c>
      <c r="AG28" s="2">
        <v>-1.21</v>
      </c>
      <c r="AH28" s="2">
        <v>1.36</v>
      </c>
      <c r="AI28" s="2">
        <v>1.89</v>
      </c>
      <c r="AJ28" s="2">
        <v>4.68</v>
      </c>
      <c r="AK28" s="2">
        <v>2.66</v>
      </c>
      <c r="AL28" s="2">
        <v>0.04</v>
      </c>
      <c r="AM28" s="2">
        <v>-2.0299999999999998</v>
      </c>
      <c r="AN28" s="2">
        <v>2.5099999999999998</v>
      </c>
      <c r="AO28" s="2">
        <v>3.54</v>
      </c>
      <c r="AP28" s="2">
        <v>2.56</v>
      </c>
      <c r="AQ28" s="2">
        <v>2.5099999999999998</v>
      </c>
      <c r="AR28" s="2">
        <v>1.76</v>
      </c>
      <c r="AS28" s="2">
        <v>4.72</v>
      </c>
      <c r="AT28" s="2">
        <v>-1.83</v>
      </c>
      <c r="AU28" s="2">
        <v>-1.62</v>
      </c>
      <c r="AV28" s="2">
        <v>1.67</v>
      </c>
      <c r="AW28" s="2">
        <v>2.2999999999999998</v>
      </c>
      <c r="AX28" s="2">
        <v>2.37</v>
      </c>
      <c r="AY28" s="2">
        <v>-2.1800000000000002</v>
      </c>
      <c r="AZ28" s="2">
        <v>-1.83</v>
      </c>
      <c r="BA28" s="2">
        <v>2.58</v>
      </c>
      <c r="BB28" s="2">
        <v>-3.47</v>
      </c>
      <c r="BC28" s="2">
        <v>-5.94</v>
      </c>
      <c r="BD28" s="2">
        <v>-5.15</v>
      </c>
      <c r="BE28" s="2">
        <v>-2.56</v>
      </c>
      <c r="BF28" s="2">
        <v>0.96</v>
      </c>
      <c r="BG28" s="2">
        <v>-1.02</v>
      </c>
      <c r="BH28" s="2">
        <v>-0.38</v>
      </c>
      <c r="BI28" s="2">
        <v>-3.23</v>
      </c>
      <c r="BJ28" s="2">
        <v>2.1800000000000002</v>
      </c>
      <c r="BL28" s="10"/>
      <c r="BN28" s="5">
        <v>1.4662067000000001</v>
      </c>
      <c r="BO28" s="5">
        <v>1.4662067000000001</v>
      </c>
      <c r="BP28" s="5">
        <v>1.4662067000000001</v>
      </c>
      <c r="BQ28" s="5">
        <v>1.4662067000000001</v>
      </c>
      <c r="BR28" s="5">
        <v>1.4662067000000001</v>
      </c>
      <c r="BS28" s="5">
        <v>1.4662067000000001</v>
      </c>
      <c r="BT28" s="5">
        <v>1.4662067000000001</v>
      </c>
      <c r="BU28" s="5">
        <v>1.4662067000000001</v>
      </c>
      <c r="BV28" s="5">
        <v>1.4662067000000001</v>
      </c>
      <c r="BW28" s="5">
        <v>1.4662067000000001</v>
      </c>
      <c r="BX28" s="5">
        <v>1.4662067000000001</v>
      </c>
      <c r="BY28" s="5">
        <v>1.4662067000000001</v>
      </c>
      <c r="BZ28" s="5">
        <v>1.4662067000000001</v>
      </c>
      <c r="CA28" s="5">
        <v>1.4662067000000001</v>
      </c>
      <c r="CB28" s="5">
        <v>1.4662067000000001</v>
      </c>
      <c r="CC28" s="5">
        <v>1.4662067000000001</v>
      </c>
      <c r="CD28" s="5">
        <v>1.4662067000000001</v>
      </c>
      <c r="CE28" s="5">
        <v>1.4662067000000001</v>
      </c>
      <c r="CF28" s="5">
        <v>1.4662067000000001</v>
      </c>
      <c r="CG28" s="5">
        <v>1.4662067000000001</v>
      </c>
      <c r="CH28" s="5">
        <v>1.4662067000000001</v>
      </c>
      <c r="CI28" s="5">
        <v>1.4662067000000001</v>
      </c>
      <c r="CJ28" s="5">
        <v>1.4662067000000001</v>
      </c>
      <c r="CK28" s="5">
        <v>1.4662067000000001</v>
      </c>
      <c r="CL28" s="5">
        <v>1.4662067000000001</v>
      </c>
      <c r="CM28" s="5">
        <v>1.4662067000000001</v>
      </c>
      <c r="CN28" s="5">
        <v>1.4662067000000001</v>
      </c>
      <c r="CO28" s="5">
        <v>1.4662067000000001</v>
      </c>
      <c r="CP28" s="5">
        <v>1.4662067000000001</v>
      </c>
      <c r="CQ28" s="5">
        <v>1.4662067000000001</v>
      </c>
      <c r="CR28" s="5">
        <v>1.4662067000000001</v>
      </c>
      <c r="CS28" s="5">
        <v>1.4662067000000001</v>
      </c>
      <c r="CT28" s="5">
        <v>1.4662067000000001</v>
      </c>
      <c r="CU28" s="5">
        <v>1.4662067000000001</v>
      </c>
      <c r="CV28" s="5">
        <v>1.4662067000000001</v>
      </c>
      <c r="CW28" s="5">
        <v>1.4662067000000001</v>
      </c>
      <c r="CX28" s="5">
        <v>1.4662067000000001</v>
      </c>
      <c r="CY28" s="5">
        <v>1.4662067000000001</v>
      </c>
      <c r="CZ28" s="5">
        <v>1.4662067000000001</v>
      </c>
      <c r="DA28" s="5">
        <v>1.4662067000000001</v>
      </c>
      <c r="DB28" s="5">
        <v>1.4662067000000001</v>
      </c>
      <c r="DC28" s="5">
        <v>1.4662067000000001</v>
      </c>
      <c r="DD28" s="5">
        <v>1.4662067000000001</v>
      </c>
      <c r="DE28" s="5">
        <v>1.4662067000000001</v>
      </c>
      <c r="DF28" s="5">
        <v>1.4662067000000001</v>
      </c>
      <c r="DG28" s="5">
        <v>1.4662067000000001</v>
      </c>
      <c r="DH28" s="5">
        <v>1.4662067000000001</v>
      </c>
      <c r="DI28" s="5">
        <v>1.4662067000000001</v>
      </c>
      <c r="DJ28" s="5">
        <v>1.4662067000000001</v>
      </c>
      <c r="DK28" s="5">
        <v>1.4662067000000001</v>
      </c>
      <c r="DL28" s="5">
        <v>1.4662067000000001</v>
      </c>
      <c r="DM28" s="5">
        <v>1.4662067000000001</v>
      </c>
      <c r="DN28" s="5">
        <v>1.4662067000000001</v>
      </c>
      <c r="DO28" s="5">
        <v>1.4662067000000001</v>
      </c>
      <c r="DP28" s="5">
        <v>1.4662067000000001</v>
      </c>
      <c r="DQ28" s="5">
        <v>1.4662067000000001</v>
      </c>
      <c r="DR28" s="5">
        <v>1.4662067000000001</v>
      </c>
      <c r="DS28" s="5">
        <v>1.4662067000000001</v>
      </c>
      <c r="DT28" s="5">
        <v>1.4662067000000001</v>
      </c>
      <c r="DU28" s="5">
        <v>1.4662067000000001</v>
      </c>
    </row>
    <row r="29" spans="1:125" ht="17" thickBot="1" x14ac:dyDescent="0.25">
      <c r="A29" s="41" t="s">
        <v>251</v>
      </c>
      <c r="B29" s="73" t="s">
        <v>182</v>
      </c>
      <c r="C29" s="76">
        <v>-0.61</v>
      </c>
      <c r="D29" s="76">
        <v>-0.11</v>
      </c>
      <c r="E29" s="76">
        <v>-1.82</v>
      </c>
      <c r="F29" s="76">
        <v>0.41</v>
      </c>
      <c r="G29" s="76">
        <v>0.96</v>
      </c>
      <c r="H29" s="76">
        <v>2.81</v>
      </c>
      <c r="I29" s="76">
        <v>3.05</v>
      </c>
      <c r="J29" s="76">
        <v>0.25</v>
      </c>
      <c r="K29" s="76">
        <v>2.59</v>
      </c>
      <c r="L29" s="76">
        <v>4.1100000000000003</v>
      </c>
      <c r="M29" s="76">
        <v>0.25</v>
      </c>
      <c r="N29" s="76">
        <v>3.68</v>
      </c>
      <c r="O29" s="76">
        <v>2.2000000000000002</v>
      </c>
      <c r="P29" s="76">
        <v>1.35</v>
      </c>
      <c r="Q29" s="76">
        <v>5.52</v>
      </c>
      <c r="R29" s="76">
        <v>-0.85</v>
      </c>
      <c r="S29" s="76">
        <v>-0.5</v>
      </c>
      <c r="T29" s="76">
        <v>0.74</v>
      </c>
      <c r="U29" s="76">
        <v>4.03</v>
      </c>
      <c r="V29" s="76">
        <v>1.62</v>
      </c>
      <c r="W29" s="76">
        <v>4.4400000000000004</v>
      </c>
      <c r="X29" s="76">
        <v>1.17</v>
      </c>
      <c r="Y29" s="76">
        <v>-0.11</v>
      </c>
      <c r="Z29" s="76">
        <v>0.5</v>
      </c>
      <c r="AA29" s="76">
        <v>1.45</v>
      </c>
      <c r="AB29" s="76">
        <v>3.72</v>
      </c>
      <c r="AC29" s="76">
        <v>-0.95</v>
      </c>
      <c r="AD29" s="76">
        <v>0.32</v>
      </c>
      <c r="AE29" s="76">
        <v>1.45</v>
      </c>
      <c r="AF29" s="76">
        <v>0.43</v>
      </c>
      <c r="AG29" s="76">
        <v>-0.73</v>
      </c>
      <c r="AH29" s="76">
        <v>0.23</v>
      </c>
      <c r="AI29" s="76">
        <v>-0.01</v>
      </c>
      <c r="AJ29" s="76">
        <v>1.57</v>
      </c>
      <c r="AK29" s="76">
        <v>0.54</v>
      </c>
      <c r="AL29" s="76">
        <v>-0.14000000000000001</v>
      </c>
      <c r="AM29" s="76">
        <v>-0.99</v>
      </c>
      <c r="AN29" s="76">
        <v>3.71</v>
      </c>
      <c r="AO29" s="76">
        <v>3.15</v>
      </c>
      <c r="AP29" s="76">
        <v>0.34</v>
      </c>
      <c r="AQ29" s="76">
        <v>-0.78</v>
      </c>
      <c r="AR29" s="76">
        <v>1.45</v>
      </c>
      <c r="AS29" s="76">
        <v>0.02</v>
      </c>
      <c r="AT29" s="76">
        <v>-1.48</v>
      </c>
      <c r="AU29" s="76">
        <v>-2.66</v>
      </c>
      <c r="AV29" s="76">
        <v>-0.49</v>
      </c>
      <c r="AW29" s="76">
        <v>2.67</v>
      </c>
      <c r="AX29" s="76">
        <v>0.92</v>
      </c>
      <c r="AY29" s="76">
        <v>-1.92</v>
      </c>
      <c r="AZ29" s="76">
        <v>-3.29</v>
      </c>
      <c r="BA29" s="76">
        <v>0.37</v>
      </c>
      <c r="BB29" s="76">
        <v>-2.4900000000000002</v>
      </c>
      <c r="BC29" s="76">
        <v>-4.29</v>
      </c>
      <c r="BD29" s="76">
        <v>-4.5599999999999996</v>
      </c>
      <c r="BE29" s="76">
        <v>-3.8</v>
      </c>
      <c r="BF29" s="76">
        <v>-0.79</v>
      </c>
      <c r="BG29" s="76">
        <v>-2.4900000000000002</v>
      </c>
      <c r="BH29" s="76">
        <v>-1.46</v>
      </c>
      <c r="BI29" s="76">
        <v>-4.1500000000000004</v>
      </c>
      <c r="BJ29" s="76">
        <v>0.14000000000000001</v>
      </c>
      <c r="BK29" s="41"/>
      <c r="BL29" s="77"/>
      <c r="BM29" s="41"/>
      <c r="BN29" s="82">
        <v>0.51202391000000003</v>
      </c>
      <c r="BO29" s="82">
        <v>0.51202391000000003</v>
      </c>
      <c r="BP29" s="82">
        <v>0.51202391000000003</v>
      </c>
      <c r="BQ29" s="82">
        <v>0.51202391000000003</v>
      </c>
      <c r="BR29" s="82">
        <v>0.51202391000000003</v>
      </c>
      <c r="BS29" s="82">
        <v>0.51202391000000003</v>
      </c>
      <c r="BT29" s="82">
        <v>0.51202391000000003</v>
      </c>
      <c r="BU29" s="82">
        <v>0.51202391000000003</v>
      </c>
      <c r="BV29" s="82">
        <v>0.51202391000000003</v>
      </c>
      <c r="BW29" s="82">
        <v>0.51202391000000003</v>
      </c>
      <c r="BX29" s="82">
        <v>0.51202391000000003</v>
      </c>
      <c r="BY29" s="82">
        <v>0.51202391000000003</v>
      </c>
      <c r="BZ29" s="82">
        <v>0.51202391000000003</v>
      </c>
      <c r="CA29" s="82">
        <v>0.51202391000000003</v>
      </c>
      <c r="CB29" s="82">
        <v>0.51202391000000003</v>
      </c>
      <c r="CC29" s="82">
        <v>0.51202391000000003</v>
      </c>
      <c r="CD29" s="82">
        <v>0.51202391000000003</v>
      </c>
      <c r="CE29" s="82">
        <v>0.51202391000000003</v>
      </c>
      <c r="CF29" s="82">
        <v>0.51202391000000003</v>
      </c>
      <c r="CG29" s="82">
        <v>0.51202391000000003</v>
      </c>
      <c r="CH29" s="82">
        <v>0.51202391000000003</v>
      </c>
      <c r="CI29" s="82">
        <v>0.51202391000000003</v>
      </c>
      <c r="CJ29" s="82">
        <v>0.51202391000000003</v>
      </c>
      <c r="CK29" s="82">
        <v>0.51202391000000003</v>
      </c>
      <c r="CL29" s="82">
        <v>0.51202391000000003</v>
      </c>
      <c r="CM29" s="82">
        <v>0.51202391000000003</v>
      </c>
      <c r="CN29" s="82">
        <v>0.51202391000000003</v>
      </c>
      <c r="CO29" s="82">
        <v>0.51202391000000003</v>
      </c>
      <c r="CP29" s="82">
        <v>0.51202391000000003</v>
      </c>
      <c r="CQ29" s="82">
        <v>0.51202391000000003</v>
      </c>
      <c r="CR29" s="82">
        <v>0.51202391000000003</v>
      </c>
      <c r="CS29" s="82">
        <v>0.51202391000000003</v>
      </c>
      <c r="CT29" s="82">
        <v>0.51202391000000003</v>
      </c>
      <c r="CU29" s="82">
        <v>0.51202391000000003</v>
      </c>
      <c r="CV29" s="82">
        <v>0.51202391000000003</v>
      </c>
      <c r="CW29" s="82">
        <v>0.51202391000000003</v>
      </c>
      <c r="CX29" s="82">
        <v>0.51202391000000003</v>
      </c>
      <c r="CY29" s="82">
        <v>0.51202391000000003</v>
      </c>
      <c r="CZ29" s="82">
        <v>0.51202391000000003</v>
      </c>
      <c r="DA29" s="82">
        <v>0.51202391000000003</v>
      </c>
      <c r="DB29" s="82">
        <v>0.51202391000000003</v>
      </c>
      <c r="DC29" s="82">
        <v>0.51202391000000003</v>
      </c>
      <c r="DD29" s="82">
        <v>0.51202391000000003</v>
      </c>
      <c r="DE29" s="82">
        <v>0.51202391000000003</v>
      </c>
      <c r="DF29" s="82">
        <v>0.51202391000000003</v>
      </c>
      <c r="DG29" s="82">
        <v>0.51202391000000003</v>
      </c>
      <c r="DH29" s="82">
        <v>0.51202391000000003</v>
      </c>
      <c r="DI29" s="82">
        <v>0.51202391000000003</v>
      </c>
      <c r="DJ29" s="82">
        <v>0.51202391000000003</v>
      </c>
      <c r="DK29" s="82">
        <v>0.51202391000000003</v>
      </c>
      <c r="DL29" s="82">
        <v>0.51202391000000003</v>
      </c>
      <c r="DM29" s="82">
        <v>0.51202391000000003</v>
      </c>
      <c r="DN29" s="82">
        <v>0.51202391000000003</v>
      </c>
      <c r="DO29" s="82">
        <v>0.51202391000000003</v>
      </c>
      <c r="DP29" s="82">
        <v>0.51202391000000003</v>
      </c>
      <c r="DQ29" s="82">
        <v>0.51202391000000003</v>
      </c>
      <c r="DR29" s="82">
        <v>0.51202391000000003</v>
      </c>
      <c r="DS29" s="82">
        <v>0.51202391000000003</v>
      </c>
      <c r="DT29" s="82">
        <v>0.51202391000000003</v>
      </c>
      <c r="DU29" s="82">
        <v>0.51202391000000003</v>
      </c>
    </row>
    <row r="30" spans="1:125" x14ac:dyDescent="0.2">
      <c r="A30" t="s">
        <v>180</v>
      </c>
      <c r="B30" s="3" t="s">
        <v>178</v>
      </c>
      <c r="C30" s="2">
        <v>-3.99</v>
      </c>
      <c r="D30" s="2">
        <v>-0.94</v>
      </c>
      <c r="E30" s="2">
        <v>-5.67</v>
      </c>
      <c r="F30" s="2">
        <v>-2.13</v>
      </c>
      <c r="G30" s="2">
        <v>-2.0099999999999998</v>
      </c>
      <c r="H30" s="2">
        <v>-1.18</v>
      </c>
      <c r="I30" s="2">
        <v>3.24</v>
      </c>
      <c r="J30" s="2">
        <v>-4.8600000000000003</v>
      </c>
      <c r="K30" s="2">
        <v>-0.56999999999999995</v>
      </c>
      <c r="L30" s="2">
        <v>0.93</v>
      </c>
      <c r="M30" s="2">
        <v>-2.74</v>
      </c>
      <c r="N30" s="2">
        <v>3.11</v>
      </c>
      <c r="O30" s="2">
        <v>-0.35</v>
      </c>
      <c r="P30" s="2">
        <v>-0.14000000000000001</v>
      </c>
      <c r="Q30" s="2">
        <v>4.0999999999999996</v>
      </c>
      <c r="R30" s="2">
        <v>-0.08</v>
      </c>
      <c r="S30" s="2">
        <v>-1.0900000000000001</v>
      </c>
      <c r="T30" s="2">
        <v>0.52</v>
      </c>
      <c r="U30" s="2">
        <v>2.2000000000000002</v>
      </c>
      <c r="V30" s="2">
        <v>1.58</v>
      </c>
      <c r="W30" s="2">
        <v>1.42</v>
      </c>
      <c r="X30" s="2">
        <v>-3.43</v>
      </c>
      <c r="Y30" s="2">
        <v>-2.48</v>
      </c>
      <c r="Z30" s="2">
        <v>-0.78</v>
      </c>
      <c r="AA30" s="2">
        <v>2.6</v>
      </c>
      <c r="AB30" s="2">
        <v>5.56</v>
      </c>
      <c r="AC30" s="2">
        <v>-1.77</v>
      </c>
      <c r="AD30" s="2">
        <v>-0.16</v>
      </c>
      <c r="AE30" s="2">
        <v>1.98</v>
      </c>
      <c r="AF30" s="2">
        <v>-0.39</v>
      </c>
      <c r="AG30" s="2">
        <v>-3.29</v>
      </c>
      <c r="AH30" s="2">
        <v>-0.89</v>
      </c>
      <c r="AI30" s="2">
        <v>-0.39</v>
      </c>
      <c r="AJ30" s="2">
        <v>2.5499999999999998</v>
      </c>
      <c r="AK30" s="2">
        <v>0.01</v>
      </c>
      <c r="AL30" s="2">
        <v>-1.9</v>
      </c>
      <c r="AM30" s="2">
        <v>-4.26</v>
      </c>
      <c r="AN30" s="2">
        <v>-0.4</v>
      </c>
      <c r="AO30" s="2">
        <v>0.57999999999999996</v>
      </c>
      <c r="AP30" s="2">
        <v>0.22</v>
      </c>
      <c r="AQ30" s="2">
        <v>0.39</v>
      </c>
      <c r="AR30" s="2">
        <v>-1.2</v>
      </c>
      <c r="AS30" s="2">
        <v>1.93</v>
      </c>
      <c r="AT30" s="2">
        <v>-4.95</v>
      </c>
      <c r="AU30" s="2">
        <v>-3.58</v>
      </c>
      <c r="AV30" s="2">
        <v>-1.96</v>
      </c>
      <c r="AW30" s="2">
        <v>-0.65</v>
      </c>
      <c r="AX30" s="2">
        <v>-1.1399999999999999</v>
      </c>
      <c r="AY30" s="2">
        <v>-4.97</v>
      </c>
      <c r="AZ30" s="2">
        <v>-4.24</v>
      </c>
      <c r="BA30" s="2">
        <v>-0.61</v>
      </c>
      <c r="BB30" s="2">
        <v>-5.42</v>
      </c>
      <c r="BC30" s="2">
        <v>-6.88</v>
      </c>
      <c r="BD30" s="2">
        <v>-6.66</v>
      </c>
      <c r="BE30" s="2">
        <v>-4.37</v>
      </c>
      <c r="BF30" s="2">
        <v>-1.42</v>
      </c>
      <c r="BG30" s="2">
        <v>-3.11</v>
      </c>
      <c r="BH30" s="2">
        <v>-2</v>
      </c>
      <c r="BI30" s="2">
        <v>-4.3499999999999996</v>
      </c>
      <c r="BJ30" s="2">
        <v>-0.37</v>
      </c>
      <c r="BL30" s="10"/>
      <c r="BN30" s="5">
        <v>1.5199153000000001</v>
      </c>
      <c r="BO30" s="5">
        <v>1.5199153000000001</v>
      </c>
      <c r="BP30" s="5">
        <v>1.5199153000000001</v>
      </c>
      <c r="BQ30" s="5">
        <v>1.5199153000000001</v>
      </c>
      <c r="BR30" s="5">
        <v>1.5199153000000001</v>
      </c>
      <c r="BS30" s="5">
        <v>1.5199153000000001</v>
      </c>
      <c r="BT30" s="5">
        <v>1.5199153000000001</v>
      </c>
      <c r="BU30" s="5">
        <v>1.5199153000000001</v>
      </c>
      <c r="BV30" s="5">
        <v>1.5199153000000001</v>
      </c>
      <c r="BW30" s="5">
        <v>1.5199153000000001</v>
      </c>
      <c r="BX30" s="5">
        <v>1.5199153000000001</v>
      </c>
      <c r="BY30" s="5">
        <v>1.5199153000000001</v>
      </c>
      <c r="BZ30" s="5">
        <v>1.5199153000000001</v>
      </c>
      <c r="CA30" s="5">
        <v>1.5199153000000001</v>
      </c>
      <c r="CB30" s="5">
        <v>1.5199153000000001</v>
      </c>
      <c r="CC30" s="5">
        <v>1.5199153000000001</v>
      </c>
      <c r="CD30" s="5">
        <v>1.5199153000000001</v>
      </c>
      <c r="CE30" s="5">
        <v>1.5199153000000001</v>
      </c>
      <c r="CF30" s="5">
        <v>1.5199153000000001</v>
      </c>
      <c r="CG30" s="5">
        <v>1.5199153000000001</v>
      </c>
      <c r="CH30" s="5">
        <v>1.5199153000000001</v>
      </c>
      <c r="CI30" s="5">
        <v>1.5199153000000001</v>
      </c>
      <c r="CJ30" s="5">
        <v>1.5199153000000001</v>
      </c>
      <c r="CK30" s="5">
        <v>1.5199153000000001</v>
      </c>
      <c r="CL30" s="5">
        <v>1.5199153000000001</v>
      </c>
      <c r="CM30" s="5">
        <v>1.5199153000000001</v>
      </c>
      <c r="CN30" s="5">
        <v>1.5199153000000001</v>
      </c>
      <c r="CO30" s="5">
        <v>1.5199153000000001</v>
      </c>
      <c r="CP30" s="5">
        <v>1.5199153000000001</v>
      </c>
      <c r="CQ30" s="5">
        <v>1.5199153000000001</v>
      </c>
      <c r="CR30" s="5">
        <v>1.5199153000000001</v>
      </c>
      <c r="CS30" s="5">
        <v>1.5199153000000001</v>
      </c>
      <c r="CT30" s="5">
        <v>1.5199153000000001</v>
      </c>
      <c r="CU30" s="5">
        <v>1.5199153000000001</v>
      </c>
      <c r="CV30" s="5">
        <v>1.5199153000000001</v>
      </c>
      <c r="CW30" s="5">
        <v>1.5199153000000001</v>
      </c>
      <c r="CX30" s="5">
        <v>1.5199153000000001</v>
      </c>
      <c r="CY30" s="5">
        <v>1.5199153000000001</v>
      </c>
      <c r="CZ30" s="5">
        <v>1.5199153000000001</v>
      </c>
      <c r="DA30" s="5">
        <v>1.5199153000000001</v>
      </c>
      <c r="DB30" s="5">
        <v>1.5199153000000001</v>
      </c>
      <c r="DC30" s="5">
        <v>1.5199153000000001</v>
      </c>
      <c r="DD30" s="5">
        <v>1.5199153000000001</v>
      </c>
      <c r="DE30" s="5">
        <v>1.5199153000000001</v>
      </c>
      <c r="DF30" s="5">
        <v>1.5199153000000001</v>
      </c>
      <c r="DG30" s="5">
        <v>1.5199153000000001</v>
      </c>
      <c r="DH30" s="5">
        <v>1.5199153000000001</v>
      </c>
      <c r="DI30" s="5">
        <v>1.5199153000000001</v>
      </c>
      <c r="DJ30" s="5">
        <v>1.5199153000000001</v>
      </c>
      <c r="DK30" s="5">
        <v>1.5199153000000001</v>
      </c>
      <c r="DL30" s="5">
        <v>1.5199153000000001</v>
      </c>
      <c r="DM30" s="5">
        <v>1.5199153000000001</v>
      </c>
      <c r="DN30" s="5">
        <v>1.5199153000000001</v>
      </c>
      <c r="DO30" s="5">
        <v>1.5199153000000001</v>
      </c>
      <c r="DP30" s="5">
        <v>1.5199153000000001</v>
      </c>
      <c r="DQ30" s="5">
        <v>1.5199153000000001</v>
      </c>
      <c r="DR30" s="5">
        <v>1.5199153000000001</v>
      </c>
      <c r="DS30" s="5">
        <v>1.5199153000000001</v>
      </c>
      <c r="DT30" s="5">
        <v>1.5199153000000001</v>
      </c>
      <c r="DU30" s="5">
        <v>1.5199153000000001</v>
      </c>
    </row>
    <row r="31" spans="1:125" x14ac:dyDescent="0.2">
      <c r="A31" t="s">
        <v>73</v>
      </c>
      <c r="B31" s="3" t="s">
        <v>178</v>
      </c>
      <c r="C31" s="2">
        <v>-2.16</v>
      </c>
      <c r="D31" s="2">
        <v>-0.78</v>
      </c>
      <c r="E31" s="2">
        <v>-2.93</v>
      </c>
      <c r="F31" s="2">
        <v>-1.35</v>
      </c>
      <c r="G31" s="2">
        <v>-1.17</v>
      </c>
      <c r="H31" s="2">
        <v>-0.81</v>
      </c>
      <c r="I31" s="2">
        <v>1.34</v>
      </c>
      <c r="J31" s="2">
        <v>-2.5499999999999998</v>
      </c>
      <c r="K31" s="2">
        <v>-0.57999999999999996</v>
      </c>
      <c r="L31" s="2">
        <v>0.26</v>
      </c>
      <c r="M31" s="2">
        <v>-1.55</v>
      </c>
      <c r="N31" s="2">
        <v>0.88</v>
      </c>
      <c r="O31" s="2">
        <v>-0.46</v>
      </c>
      <c r="P31" s="2">
        <v>-0.32</v>
      </c>
      <c r="Q31" s="2">
        <v>1.79</v>
      </c>
      <c r="R31" s="2">
        <v>-0.23</v>
      </c>
      <c r="S31" s="2">
        <v>-0.7</v>
      </c>
      <c r="T31" s="2">
        <v>0</v>
      </c>
      <c r="U31" s="2">
        <v>0.69</v>
      </c>
      <c r="V31" s="2">
        <v>0.44</v>
      </c>
      <c r="W31" s="2">
        <v>0.28999999999999998</v>
      </c>
      <c r="X31" s="2">
        <v>-1.77</v>
      </c>
      <c r="Y31" s="2">
        <v>-1.44</v>
      </c>
      <c r="Z31" s="2">
        <v>-0.69</v>
      </c>
      <c r="AA31" s="2">
        <v>1</v>
      </c>
      <c r="AB31" s="2">
        <v>2.4500000000000002</v>
      </c>
      <c r="AC31" s="2">
        <v>-1.1399999999999999</v>
      </c>
      <c r="AD31" s="2">
        <v>-0.26</v>
      </c>
      <c r="AE31" s="2">
        <v>0.67</v>
      </c>
      <c r="AF31" s="2">
        <v>-0.62</v>
      </c>
      <c r="AG31" s="2">
        <v>-1.74</v>
      </c>
      <c r="AH31" s="2">
        <v>-0.61</v>
      </c>
      <c r="AI31" s="2">
        <v>-0.47</v>
      </c>
      <c r="AJ31" s="2">
        <v>0.89</v>
      </c>
      <c r="AK31" s="2">
        <v>-0.2</v>
      </c>
      <c r="AL31" s="2">
        <v>-1.23</v>
      </c>
      <c r="AM31" s="2">
        <v>-2.2799999999999998</v>
      </c>
      <c r="AN31" s="2">
        <v>-0.54</v>
      </c>
      <c r="AO31" s="2">
        <v>-0.03</v>
      </c>
      <c r="AP31" s="2">
        <v>-0.05</v>
      </c>
      <c r="AQ31" s="2">
        <v>-0.05</v>
      </c>
      <c r="AR31" s="2">
        <v>-0.9</v>
      </c>
      <c r="AS31" s="2">
        <v>0.73</v>
      </c>
      <c r="AT31" s="2">
        <v>-2.89</v>
      </c>
      <c r="AU31" s="2">
        <v>-1.72</v>
      </c>
      <c r="AV31" s="2">
        <v>-1.39</v>
      </c>
      <c r="AW31" s="2">
        <v>-0.76</v>
      </c>
      <c r="AX31" s="2">
        <v>-1.02</v>
      </c>
      <c r="AY31" s="2">
        <v>-2.63</v>
      </c>
      <c r="AZ31" s="2">
        <v>-2.42</v>
      </c>
      <c r="BA31" s="2">
        <v>-0.66</v>
      </c>
      <c r="BB31" s="2">
        <v>-2.73</v>
      </c>
      <c r="BC31" s="2">
        <v>-3.37</v>
      </c>
      <c r="BD31" s="2">
        <v>-3.38</v>
      </c>
      <c r="BE31" s="2">
        <v>-2.15</v>
      </c>
      <c r="BF31" s="2">
        <v>-0.91</v>
      </c>
      <c r="BG31" s="2">
        <v>-1.78</v>
      </c>
      <c r="BH31" s="2">
        <v>-0.91</v>
      </c>
      <c r="BI31" s="2">
        <v>-2.13</v>
      </c>
      <c r="BJ31" s="2">
        <v>-0.44</v>
      </c>
      <c r="BL31" s="10"/>
      <c r="BN31" s="5">
        <v>0.75124773</v>
      </c>
      <c r="BO31" s="5">
        <v>0.75124773</v>
      </c>
      <c r="BP31" s="5">
        <v>0.75124773</v>
      </c>
      <c r="BQ31" s="5">
        <v>0.75124773</v>
      </c>
      <c r="BR31" s="5">
        <v>0.75124773</v>
      </c>
      <c r="BS31" s="5">
        <v>0.75124773</v>
      </c>
      <c r="BT31" s="5">
        <v>0.75124773</v>
      </c>
      <c r="BU31" s="5">
        <v>0.75124773</v>
      </c>
      <c r="BV31" s="5">
        <v>0.75124773</v>
      </c>
      <c r="BW31" s="5">
        <v>0.75124773</v>
      </c>
      <c r="BX31" s="5">
        <v>0.75124773</v>
      </c>
      <c r="BY31" s="5">
        <v>0.75124773</v>
      </c>
      <c r="BZ31" s="5">
        <v>0.75124773</v>
      </c>
      <c r="CA31" s="5">
        <v>0.75124773</v>
      </c>
      <c r="CB31" s="5">
        <v>0.75124773</v>
      </c>
      <c r="CC31" s="5">
        <v>0.75124773</v>
      </c>
      <c r="CD31" s="5">
        <v>0.75124773</v>
      </c>
      <c r="CE31" s="5">
        <v>0.75124773</v>
      </c>
      <c r="CF31" s="5">
        <v>0.75124773</v>
      </c>
      <c r="CG31" s="5">
        <v>0.75124773</v>
      </c>
      <c r="CH31" s="5">
        <v>0.75124773</v>
      </c>
      <c r="CI31" s="5">
        <v>0.75124773</v>
      </c>
      <c r="CJ31" s="5">
        <v>0.75124773</v>
      </c>
      <c r="CK31" s="5">
        <v>0.75124773</v>
      </c>
      <c r="CL31" s="5">
        <v>0.75124773</v>
      </c>
      <c r="CM31" s="5">
        <v>0.75124773</v>
      </c>
      <c r="CN31" s="5">
        <v>0.75124773</v>
      </c>
      <c r="CO31" s="5">
        <v>0.75124773</v>
      </c>
      <c r="CP31" s="5">
        <v>0.75124773</v>
      </c>
      <c r="CQ31" s="5">
        <v>0.75124773</v>
      </c>
      <c r="CR31" s="5">
        <v>0.75124773</v>
      </c>
      <c r="CS31" s="5">
        <v>0.75124773</v>
      </c>
      <c r="CT31" s="5">
        <v>0.75124773</v>
      </c>
      <c r="CU31" s="5">
        <v>0.75124773</v>
      </c>
      <c r="CV31" s="5">
        <v>0.75124773</v>
      </c>
      <c r="CW31" s="5">
        <v>0.75124773</v>
      </c>
      <c r="CX31" s="5">
        <v>0.75124773</v>
      </c>
      <c r="CY31" s="5">
        <v>0.75124773</v>
      </c>
      <c r="CZ31" s="5">
        <v>0.75124773</v>
      </c>
      <c r="DA31" s="5">
        <v>0.75124773</v>
      </c>
      <c r="DB31" s="5">
        <v>0.75124773</v>
      </c>
      <c r="DC31" s="5">
        <v>0.75124773</v>
      </c>
      <c r="DD31" s="5">
        <v>0.75124773</v>
      </c>
      <c r="DE31" s="5">
        <v>0.75124773</v>
      </c>
      <c r="DF31" s="5">
        <v>0.75124773</v>
      </c>
      <c r="DG31" s="5">
        <v>0.75124773</v>
      </c>
      <c r="DH31" s="5">
        <v>0.75124773</v>
      </c>
      <c r="DI31" s="5">
        <v>0.75124773</v>
      </c>
      <c r="DJ31" s="5">
        <v>0.75124773</v>
      </c>
      <c r="DK31" s="5">
        <v>0.75124773</v>
      </c>
      <c r="DL31" s="5">
        <v>0.75124773</v>
      </c>
      <c r="DM31" s="5">
        <v>0.75124773</v>
      </c>
      <c r="DN31" s="5">
        <v>0.75124773</v>
      </c>
      <c r="DO31" s="5">
        <v>0.75124773</v>
      </c>
      <c r="DP31" s="5">
        <v>0.75124773</v>
      </c>
      <c r="DQ31" s="5">
        <v>0.75124773</v>
      </c>
      <c r="DR31" s="5">
        <v>0.75124773</v>
      </c>
      <c r="DS31" s="5">
        <v>0.75124773</v>
      </c>
      <c r="DT31" s="5">
        <v>0.75124773</v>
      </c>
      <c r="DU31" s="5">
        <v>0.75124773</v>
      </c>
    </row>
    <row r="32" spans="1:125" x14ac:dyDescent="0.2">
      <c r="A32" t="s">
        <v>72</v>
      </c>
      <c r="B32" s="3" t="s">
        <v>178</v>
      </c>
      <c r="C32" s="2">
        <v>20.13</v>
      </c>
      <c r="D32" s="2">
        <v>23.36</v>
      </c>
      <c r="E32" s="2">
        <v>15.69</v>
      </c>
      <c r="F32" s="2">
        <v>23.21</v>
      </c>
      <c r="G32" s="2">
        <v>22.5</v>
      </c>
      <c r="H32" s="2">
        <v>25.18</v>
      </c>
      <c r="I32" s="2">
        <v>33.659999999999997</v>
      </c>
      <c r="J32" s="2">
        <v>15.03</v>
      </c>
      <c r="K32" s="2">
        <v>25.85</v>
      </c>
      <c r="L32" s="2">
        <v>30.48</v>
      </c>
      <c r="M32" s="2">
        <v>24.44</v>
      </c>
      <c r="N32" s="2">
        <v>29.11</v>
      </c>
      <c r="O32" s="2">
        <v>24.46</v>
      </c>
      <c r="P32" s="2">
        <v>23.26</v>
      </c>
      <c r="Q32" s="2">
        <v>35.24</v>
      </c>
      <c r="R32" s="2">
        <v>22.67</v>
      </c>
      <c r="S32" s="2">
        <v>25.88</v>
      </c>
      <c r="T32" s="2">
        <v>26.82</v>
      </c>
      <c r="U32" s="2">
        <v>35.69</v>
      </c>
      <c r="V32" s="2">
        <v>28.34</v>
      </c>
      <c r="W32" s="2">
        <v>30.76</v>
      </c>
      <c r="X32" s="2">
        <v>20.12</v>
      </c>
      <c r="Y32" s="2">
        <v>21.86</v>
      </c>
      <c r="Z32" s="2">
        <v>22.14</v>
      </c>
      <c r="AA32" s="2">
        <v>29.1</v>
      </c>
      <c r="AB32" s="2">
        <v>36.43</v>
      </c>
      <c r="AC32" s="2">
        <v>24.98</v>
      </c>
      <c r="AD32" s="2">
        <v>23.2</v>
      </c>
      <c r="AE32" s="2">
        <v>37.79</v>
      </c>
      <c r="AF32" s="2">
        <v>24.14</v>
      </c>
      <c r="AG32" s="2">
        <v>18.899999999999999</v>
      </c>
      <c r="AH32" s="2">
        <v>23.99</v>
      </c>
      <c r="AI32" s="2">
        <v>32.11</v>
      </c>
      <c r="AJ32" s="2">
        <v>29.07</v>
      </c>
      <c r="AK32" s="2">
        <v>23.61</v>
      </c>
      <c r="AL32" s="2">
        <v>20.38</v>
      </c>
      <c r="AM32" s="2">
        <v>16.239999999999998</v>
      </c>
      <c r="AN32" s="2">
        <v>32.31</v>
      </c>
      <c r="AO32" s="2">
        <v>31.23</v>
      </c>
      <c r="AP32" s="2">
        <v>32.07</v>
      </c>
      <c r="AQ32" s="2">
        <v>23.87</v>
      </c>
      <c r="AR32" s="2">
        <v>30.15</v>
      </c>
      <c r="AS32" s="2">
        <v>34.78</v>
      </c>
      <c r="AT32" s="2">
        <v>19.59</v>
      </c>
      <c r="AU32" s="2">
        <v>22.28</v>
      </c>
      <c r="AV32" s="2">
        <v>29.9</v>
      </c>
      <c r="AW32" s="2">
        <v>32.15</v>
      </c>
      <c r="AX32" s="2">
        <v>23.65</v>
      </c>
      <c r="AY32" s="2">
        <v>18.61</v>
      </c>
      <c r="AZ32" s="2">
        <v>22.09</v>
      </c>
      <c r="BA32" s="2">
        <v>25.67</v>
      </c>
      <c r="BB32" s="2">
        <v>20.38</v>
      </c>
      <c r="BC32" s="2">
        <v>15.79</v>
      </c>
      <c r="BD32" s="2">
        <v>17.36</v>
      </c>
      <c r="BE32" s="2">
        <v>20.59</v>
      </c>
      <c r="BF32" s="2">
        <v>21.71</v>
      </c>
      <c r="BG32" s="2">
        <v>20.88</v>
      </c>
      <c r="BH32" s="2">
        <v>23.01</v>
      </c>
      <c r="BI32" s="2">
        <v>18.07</v>
      </c>
      <c r="BJ32" s="2">
        <v>26.21</v>
      </c>
      <c r="BL32" s="10"/>
      <c r="BN32" s="5">
        <v>2.0260753999999999</v>
      </c>
      <c r="BO32" s="5">
        <v>2.0260753999999999</v>
      </c>
      <c r="BP32" s="5">
        <v>2.0260753999999999</v>
      </c>
      <c r="BQ32" s="5">
        <v>2.0260753999999999</v>
      </c>
      <c r="BR32" s="5">
        <v>2.0260753999999999</v>
      </c>
      <c r="BS32" s="5">
        <v>2.0260753999999999</v>
      </c>
      <c r="BT32" s="5">
        <v>2.0260753999999999</v>
      </c>
      <c r="BU32" s="5">
        <v>2.0260753999999999</v>
      </c>
      <c r="BV32" s="5">
        <v>2.0260753999999999</v>
      </c>
      <c r="BW32" s="5">
        <v>2.0260753999999999</v>
      </c>
      <c r="BX32" s="5">
        <v>2.0260753999999999</v>
      </c>
      <c r="BY32" s="5">
        <v>2.0260753999999999</v>
      </c>
      <c r="BZ32" s="5">
        <v>2.0260753999999999</v>
      </c>
      <c r="CA32" s="5">
        <v>2.0260753999999999</v>
      </c>
      <c r="CB32" s="5">
        <v>2.0260753999999999</v>
      </c>
      <c r="CC32" s="5">
        <v>2.0260753999999999</v>
      </c>
      <c r="CD32" s="5">
        <v>2.0260753999999999</v>
      </c>
      <c r="CE32" s="5">
        <v>2.0260753999999999</v>
      </c>
      <c r="CF32" s="5">
        <v>2.0260753999999999</v>
      </c>
      <c r="CG32" s="5">
        <v>2.0260753999999999</v>
      </c>
      <c r="CH32" s="5">
        <v>2.0260753999999999</v>
      </c>
      <c r="CI32" s="5">
        <v>2.0260753999999999</v>
      </c>
      <c r="CJ32" s="5">
        <v>2.0260753999999999</v>
      </c>
      <c r="CK32" s="5">
        <v>2.0260753999999999</v>
      </c>
      <c r="CL32" s="5">
        <v>2.0260753999999999</v>
      </c>
      <c r="CM32" s="5">
        <v>2.0260753999999999</v>
      </c>
      <c r="CN32" s="5">
        <v>2.0260753999999999</v>
      </c>
      <c r="CO32" s="5">
        <v>2.0260753999999999</v>
      </c>
      <c r="CP32" s="5">
        <v>2.0260753999999999</v>
      </c>
      <c r="CQ32" s="5">
        <v>2.0260753999999999</v>
      </c>
      <c r="CR32" s="5">
        <v>2.0260753999999999</v>
      </c>
      <c r="CS32" s="5">
        <v>2.0260753999999999</v>
      </c>
      <c r="CT32" s="5">
        <v>2.0260753999999999</v>
      </c>
      <c r="CU32" s="5">
        <v>2.0260753999999999</v>
      </c>
      <c r="CV32" s="5">
        <v>2.0260753999999999</v>
      </c>
      <c r="CW32" s="5">
        <v>2.0260753999999999</v>
      </c>
      <c r="CX32" s="5">
        <v>2.0260753999999999</v>
      </c>
      <c r="CY32" s="5">
        <v>2.0260753999999999</v>
      </c>
      <c r="CZ32" s="5">
        <v>2.0260753999999999</v>
      </c>
      <c r="DA32" s="5">
        <v>2.0260753999999999</v>
      </c>
      <c r="DB32" s="5">
        <v>2.0260753999999999</v>
      </c>
      <c r="DC32" s="5">
        <v>2.0260753999999999</v>
      </c>
      <c r="DD32" s="5">
        <v>2.0260753999999999</v>
      </c>
      <c r="DE32" s="5">
        <v>2.0260753999999999</v>
      </c>
      <c r="DF32" s="5">
        <v>2.0260753999999999</v>
      </c>
      <c r="DG32" s="5">
        <v>2.0260753999999999</v>
      </c>
      <c r="DH32" s="5">
        <v>2.0260753999999999</v>
      </c>
      <c r="DI32" s="5">
        <v>2.0260753999999999</v>
      </c>
      <c r="DJ32" s="5">
        <v>2.0260753999999999</v>
      </c>
      <c r="DK32" s="5">
        <v>2.0260753999999999</v>
      </c>
      <c r="DL32" s="5">
        <v>2.0260753999999999</v>
      </c>
      <c r="DM32" s="5">
        <v>2.0260753999999999</v>
      </c>
      <c r="DN32" s="5">
        <v>2.0260753999999999</v>
      </c>
      <c r="DO32" s="5">
        <v>2.0260753999999999</v>
      </c>
      <c r="DP32" s="5">
        <v>2.0260753999999999</v>
      </c>
      <c r="DQ32" s="5">
        <v>2.0260753999999999</v>
      </c>
      <c r="DR32" s="5">
        <v>2.0260753999999999</v>
      </c>
      <c r="DS32" s="5">
        <v>2.0260753999999999</v>
      </c>
      <c r="DT32" s="5">
        <v>2.0260753999999999</v>
      </c>
      <c r="DU32" s="5">
        <v>2.0260753999999999</v>
      </c>
    </row>
    <row r="33" spans="1:125" x14ac:dyDescent="0.2">
      <c r="A33" t="s">
        <v>63</v>
      </c>
      <c r="B33" s="3" t="s">
        <v>178</v>
      </c>
      <c r="C33" s="2">
        <v>-0.48</v>
      </c>
      <c r="D33" s="2">
        <v>-0.13</v>
      </c>
      <c r="E33" s="2">
        <v>-0.76</v>
      </c>
      <c r="F33" s="2">
        <v>-0.09</v>
      </c>
      <c r="G33" s="2">
        <v>0.1</v>
      </c>
      <c r="H33" s="2">
        <v>0.14000000000000001</v>
      </c>
      <c r="I33" s="2">
        <v>0.8</v>
      </c>
      <c r="J33" s="2">
        <v>-0.42</v>
      </c>
      <c r="K33" s="2">
        <v>0.15</v>
      </c>
      <c r="L33" s="2">
        <v>0.74</v>
      </c>
      <c r="M33" s="2">
        <v>0.1</v>
      </c>
      <c r="N33" s="2">
        <v>0.54</v>
      </c>
      <c r="O33" s="2">
        <v>0.2</v>
      </c>
      <c r="P33" s="2">
        <v>0.13</v>
      </c>
      <c r="Q33" s="2">
        <v>1.06</v>
      </c>
      <c r="R33" s="2">
        <v>0.17</v>
      </c>
      <c r="S33" s="2">
        <v>0.12</v>
      </c>
      <c r="T33" s="2">
        <v>0.21</v>
      </c>
      <c r="U33" s="2">
        <v>0.85</v>
      </c>
      <c r="V33" s="2">
        <v>0.39</v>
      </c>
      <c r="W33" s="2">
        <v>0.6</v>
      </c>
      <c r="X33" s="2">
        <v>-0.13</v>
      </c>
      <c r="Y33" s="2">
        <v>-0.11</v>
      </c>
      <c r="Z33" s="2">
        <v>0.03</v>
      </c>
      <c r="AA33" s="2">
        <v>0.38</v>
      </c>
      <c r="AB33" s="2">
        <v>1.02</v>
      </c>
      <c r="AC33" s="2">
        <v>-0.14000000000000001</v>
      </c>
      <c r="AD33" s="2">
        <v>0.18</v>
      </c>
      <c r="AE33" s="2">
        <v>0.69</v>
      </c>
      <c r="AF33" s="2">
        <v>-0.1</v>
      </c>
      <c r="AG33" s="2">
        <v>-0.22</v>
      </c>
      <c r="AH33" s="2">
        <v>0.03</v>
      </c>
      <c r="AI33" s="2">
        <v>0.41</v>
      </c>
      <c r="AJ33" s="2">
        <v>0.51</v>
      </c>
      <c r="AK33" s="2">
        <v>0.11</v>
      </c>
      <c r="AL33" s="2">
        <v>-0.16</v>
      </c>
      <c r="AM33" s="2">
        <v>-0.43</v>
      </c>
      <c r="AN33" s="2">
        <v>0.45</v>
      </c>
      <c r="AO33" s="2">
        <v>0.53</v>
      </c>
      <c r="AP33" s="2">
        <v>0.52</v>
      </c>
      <c r="AQ33" s="2">
        <v>0.05</v>
      </c>
      <c r="AR33" s="2">
        <v>0.15</v>
      </c>
      <c r="AS33" s="2">
        <v>0.71</v>
      </c>
      <c r="AT33" s="2">
        <v>-0.56000000000000005</v>
      </c>
      <c r="AU33" s="2">
        <v>-0.37</v>
      </c>
      <c r="AV33" s="2">
        <v>-0.02</v>
      </c>
      <c r="AW33" s="2">
        <v>0.4</v>
      </c>
      <c r="AX33" s="2">
        <v>0.08</v>
      </c>
      <c r="AY33" s="2">
        <v>-0.46</v>
      </c>
      <c r="AZ33" s="2">
        <v>-0.39</v>
      </c>
      <c r="BA33" s="2">
        <v>7.0000000000000007E-2</v>
      </c>
      <c r="BB33" s="2">
        <v>-0.44</v>
      </c>
      <c r="BC33" s="2">
        <v>-0.64</v>
      </c>
      <c r="BD33" s="2">
        <v>-0.83</v>
      </c>
      <c r="BE33" s="2">
        <v>-0.43</v>
      </c>
      <c r="BF33" s="2">
        <v>-0.11</v>
      </c>
      <c r="BG33" s="2">
        <v>-0.24</v>
      </c>
      <c r="BH33" s="2">
        <v>-7.0000000000000007E-2</v>
      </c>
      <c r="BI33" s="2">
        <v>-0.52</v>
      </c>
      <c r="BJ33" s="2">
        <v>0.22</v>
      </c>
      <c r="BL33" s="10"/>
      <c r="BN33" s="5">
        <v>0.21653180999999999</v>
      </c>
      <c r="BO33" s="5">
        <v>0.21653180999999999</v>
      </c>
      <c r="BP33" s="5">
        <v>0.21653180999999999</v>
      </c>
      <c r="BQ33" s="5">
        <v>0.21653180999999999</v>
      </c>
      <c r="BR33" s="5">
        <v>0.21653180999999999</v>
      </c>
      <c r="BS33" s="5">
        <v>0.21653180999999999</v>
      </c>
      <c r="BT33" s="5">
        <v>0.21653180999999999</v>
      </c>
      <c r="BU33" s="5">
        <v>0.21653180999999999</v>
      </c>
      <c r="BV33" s="5">
        <v>0.21653180999999999</v>
      </c>
      <c r="BW33" s="5">
        <v>0.21653180999999999</v>
      </c>
      <c r="BX33" s="5">
        <v>0.21653180999999999</v>
      </c>
      <c r="BY33" s="5">
        <v>0.21653180999999999</v>
      </c>
      <c r="BZ33" s="5">
        <v>0.21653180999999999</v>
      </c>
      <c r="CA33" s="5">
        <v>0.21653180999999999</v>
      </c>
      <c r="CB33" s="5">
        <v>0.21653180999999999</v>
      </c>
      <c r="CC33" s="5">
        <v>0.21653180999999999</v>
      </c>
      <c r="CD33" s="5">
        <v>0.21653180999999999</v>
      </c>
      <c r="CE33" s="5">
        <v>0.21653180999999999</v>
      </c>
      <c r="CF33" s="5">
        <v>0.21653180999999999</v>
      </c>
      <c r="CG33" s="5">
        <v>0.21653180999999999</v>
      </c>
      <c r="CH33" s="5">
        <v>0.21653180999999999</v>
      </c>
      <c r="CI33" s="5">
        <v>0.21653180999999999</v>
      </c>
      <c r="CJ33" s="5">
        <v>0.21653180999999999</v>
      </c>
      <c r="CK33" s="5">
        <v>0.21653180999999999</v>
      </c>
      <c r="CL33" s="5">
        <v>0.21653180999999999</v>
      </c>
      <c r="CM33" s="5">
        <v>0.21653180999999999</v>
      </c>
      <c r="CN33" s="5">
        <v>0.21653180999999999</v>
      </c>
      <c r="CO33" s="5">
        <v>0.21653180999999999</v>
      </c>
      <c r="CP33" s="5">
        <v>0.21653180999999999</v>
      </c>
      <c r="CQ33" s="5">
        <v>0.21653180999999999</v>
      </c>
      <c r="CR33" s="5">
        <v>0.21653180999999999</v>
      </c>
      <c r="CS33" s="5">
        <v>0.21653180999999999</v>
      </c>
      <c r="CT33" s="5">
        <v>0.21653180999999999</v>
      </c>
      <c r="CU33" s="5">
        <v>0.21653180999999999</v>
      </c>
      <c r="CV33" s="5">
        <v>0.21653180999999999</v>
      </c>
      <c r="CW33" s="5">
        <v>0.21653180999999999</v>
      </c>
      <c r="CX33" s="5">
        <v>0.21653180999999999</v>
      </c>
      <c r="CY33" s="5">
        <v>0.21653180999999999</v>
      </c>
      <c r="CZ33" s="5">
        <v>0.21653180999999999</v>
      </c>
      <c r="DA33" s="5">
        <v>0.21653180999999999</v>
      </c>
      <c r="DB33" s="5">
        <v>0.21653180999999999</v>
      </c>
      <c r="DC33" s="5">
        <v>0.21653180999999999</v>
      </c>
      <c r="DD33" s="5">
        <v>0.21653180999999999</v>
      </c>
      <c r="DE33" s="5">
        <v>0.21653180999999999</v>
      </c>
      <c r="DF33" s="5">
        <v>0.21653180999999999</v>
      </c>
      <c r="DG33" s="5">
        <v>0.21653180999999999</v>
      </c>
      <c r="DH33" s="5">
        <v>0.21653180999999999</v>
      </c>
      <c r="DI33" s="5">
        <v>0.21653180999999999</v>
      </c>
      <c r="DJ33" s="5">
        <v>0.21653180999999999</v>
      </c>
      <c r="DK33" s="5">
        <v>0.21653180999999999</v>
      </c>
      <c r="DL33" s="5">
        <v>0.21653180999999999</v>
      </c>
      <c r="DM33" s="5">
        <v>0.21653180999999999</v>
      </c>
      <c r="DN33" s="5">
        <v>0.21653180999999999</v>
      </c>
      <c r="DO33" s="5">
        <v>0.21653180999999999</v>
      </c>
      <c r="DP33" s="5">
        <v>0.21653180999999999</v>
      </c>
      <c r="DQ33" s="5">
        <v>0.21653180999999999</v>
      </c>
      <c r="DR33" s="5">
        <v>0.21653180999999999</v>
      </c>
      <c r="DS33" s="5">
        <v>0.21653180999999999</v>
      </c>
      <c r="DT33" s="5">
        <v>0.21653180999999999</v>
      </c>
      <c r="DU33" s="5">
        <v>0.21653180999999999</v>
      </c>
    </row>
    <row r="34" spans="1:125" x14ac:dyDescent="0.2">
      <c r="A34" t="s">
        <v>203</v>
      </c>
      <c r="B34" s="3" t="s">
        <v>178</v>
      </c>
      <c r="C34" s="2">
        <v>-1.54</v>
      </c>
      <c r="D34" s="2">
        <v>-1.1499999999999999</v>
      </c>
      <c r="E34" s="2">
        <v>-1.64</v>
      </c>
      <c r="F34" s="2">
        <v>-1.1399999999999999</v>
      </c>
      <c r="G34" s="2">
        <v>-1.01</v>
      </c>
      <c r="H34" s="2">
        <v>-0.98</v>
      </c>
      <c r="I34" s="2">
        <v>-0.44</v>
      </c>
      <c r="J34" s="2">
        <v>-1.28</v>
      </c>
      <c r="K34" s="2">
        <v>-0.87</v>
      </c>
      <c r="L34" s="2">
        <v>-0.56999999999999995</v>
      </c>
      <c r="M34" s="2">
        <v>-1.07</v>
      </c>
      <c r="N34" s="2">
        <v>-0.57999999999999996</v>
      </c>
      <c r="O34" s="2">
        <v>-0.88</v>
      </c>
      <c r="P34" s="2">
        <v>-0.75</v>
      </c>
      <c r="Q34" s="2">
        <v>-0.22</v>
      </c>
      <c r="R34" s="2">
        <v>-0.71</v>
      </c>
      <c r="S34" s="2">
        <v>-1.07</v>
      </c>
      <c r="T34" s="2">
        <v>-0.93</v>
      </c>
      <c r="U34" s="2">
        <v>-0.59</v>
      </c>
      <c r="V34" s="2">
        <v>-0.76</v>
      </c>
      <c r="W34" s="2">
        <v>-0.64</v>
      </c>
      <c r="X34" s="2">
        <v>-1.1399999999999999</v>
      </c>
      <c r="Y34" s="2">
        <v>-1.1000000000000001</v>
      </c>
      <c r="Z34" s="2">
        <v>-1</v>
      </c>
      <c r="AA34" s="2">
        <v>-0.59</v>
      </c>
      <c r="AB34" s="2">
        <v>-0.25</v>
      </c>
      <c r="AC34" s="2">
        <v>-1.27</v>
      </c>
      <c r="AD34" s="2">
        <v>-0.81</v>
      </c>
      <c r="AE34" s="2">
        <v>-0.85</v>
      </c>
      <c r="AF34" s="2">
        <v>-1.17</v>
      </c>
      <c r="AG34" s="2">
        <v>-1.2</v>
      </c>
      <c r="AH34" s="2">
        <v>-1.06</v>
      </c>
      <c r="AI34" s="2">
        <v>-1.07</v>
      </c>
      <c r="AJ34" s="2">
        <v>-0.63</v>
      </c>
      <c r="AK34" s="2">
        <v>-0.83</v>
      </c>
      <c r="AL34" s="2">
        <v>-1</v>
      </c>
      <c r="AM34" s="2">
        <v>-1.31</v>
      </c>
      <c r="AN34" s="2">
        <v>-0.96</v>
      </c>
      <c r="AO34" s="2">
        <v>-0.82</v>
      </c>
      <c r="AP34" s="2">
        <v>-0.84</v>
      </c>
      <c r="AQ34" s="2">
        <v>-0.89</v>
      </c>
      <c r="AR34" s="2">
        <v>-1.17</v>
      </c>
      <c r="AS34" s="2">
        <v>-0.72</v>
      </c>
      <c r="AT34" s="2">
        <v>-1.66</v>
      </c>
      <c r="AU34" s="2">
        <v>-1.43</v>
      </c>
      <c r="AV34" s="2">
        <v>-1.37</v>
      </c>
      <c r="AW34" s="2">
        <v>-1.07</v>
      </c>
      <c r="AX34" s="2">
        <v>-0.98</v>
      </c>
      <c r="AY34" s="2">
        <v>-1.53</v>
      </c>
      <c r="AZ34" s="2">
        <v>-1.54</v>
      </c>
      <c r="BA34" s="2">
        <v>-1.0900000000000001</v>
      </c>
      <c r="BB34" s="2">
        <v>-1.65</v>
      </c>
      <c r="BC34" s="2">
        <v>-1.71</v>
      </c>
      <c r="BD34" s="2">
        <v>-1.93</v>
      </c>
      <c r="BE34" s="2">
        <v>-1.55</v>
      </c>
      <c r="BF34" s="2">
        <v>-1.08</v>
      </c>
      <c r="BG34" s="2">
        <v>-1.28</v>
      </c>
      <c r="BH34" s="2">
        <v>-1.19</v>
      </c>
      <c r="BI34" s="2">
        <v>-1.44</v>
      </c>
      <c r="BJ34" s="2">
        <v>-0.85</v>
      </c>
      <c r="BL34" s="10"/>
      <c r="BN34" s="5">
        <v>0.18132761</v>
      </c>
      <c r="BO34" s="5">
        <v>0.18132761</v>
      </c>
      <c r="BP34" s="5">
        <v>0.18132761</v>
      </c>
      <c r="BQ34" s="5">
        <v>0.18132761</v>
      </c>
      <c r="BR34" s="5">
        <v>0.18132761</v>
      </c>
      <c r="BS34" s="5">
        <v>0.18132761</v>
      </c>
      <c r="BT34" s="5">
        <v>0.18132761</v>
      </c>
      <c r="BU34" s="5">
        <v>0.18132761</v>
      </c>
      <c r="BV34" s="5">
        <v>0.18132761</v>
      </c>
      <c r="BW34" s="5">
        <v>0.18132761</v>
      </c>
      <c r="BX34" s="5">
        <v>0.18132761</v>
      </c>
      <c r="BY34" s="5">
        <v>0.18132761</v>
      </c>
      <c r="BZ34" s="5">
        <v>0.18132761</v>
      </c>
      <c r="CA34" s="5">
        <v>0.18132761</v>
      </c>
      <c r="CB34" s="5">
        <v>0.18132761</v>
      </c>
      <c r="CC34" s="5">
        <v>0.18132761</v>
      </c>
      <c r="CD34" s="5">
        <v>0.18132761</v>
      </c>
      <c r="CE34" s="5">
        <v>0.18132761</v>
      </c>
      <c r="CF34" s="5">
        <v>0.18132761</v>
      </c>
      <c r="CG34" s="5">
        <v>0.18132761</v>
      </c>
      <c r="CH34" s="5">
        <v>0.18132761</v>
      </c>
      <c r="CI34" s="5">
        <v>0.18132761</v>
      </c>
      <c r="CJ34" s="5">
        <v>0.18132761</v>
      </c>
      <c r="CK34" s="5">
        <v>0.18132761</v>
      </c>
      <c r="CL34" s="5">
        <v>0.18132761</v>
      </c>
      <c r="CM34" s="5">
        <v>0.18132761</v>
      </c>
      <c r="CN34" s="5">
        <v>0.18132761</v>
      </c>
      <c r="CO34" s="5">
        <v>0.18132761</v>
      </c>
      <c r="CP34" s="5">
        <v>0.18132761</v>
      </c>
      <c r="CQ34" s="5">
        <v>0.18132761</v>
      </c>
      <c r="CR34" s="5">
        <v>0.18132761</v>
      </c>
      <c r="CS34" s="5">
        <v>0.18132761</v>
      </c>
      <c r="CT34" s="5">
        <v>0.18132761</v>
      </c>
      <c r="CU34" s="5">
        <v>0.18132761</v>
      </c>
      <c r="CV34" s="5">
        <v>0.18132761</v>
      </c>
      <c r="CW34" s="5">
        <v>0.18132761</v>
      </c>
      <c r="CX34" s="5">
        <v>0.18132761</v>
      </c>
      <c r="CY34" s="5">
        <v>0.18132761</v>
      </c>
      <c r="CZ34" s="5">
        <v>0.18132761</v>
      </c>
      <c r="DA34" s="5">
        <v>0.18132761</v>
      </c>
      <c r="DB34" s="5">
        <v>0.18132761</v>
      </c>
      <c r="DC34" s="5">
        <v>0.18132761</v>
      </c>
      <c r="DD34" s="5">
        <v>0.18132761</v>
      </c>
      <c r="DE34" s="5">
        <v>0.18132761</v>
      </c>
      <c r="DF34" s="5">
        <v>0.18132761</v>
      </c>
      <c r="DG34" s="5">
        <v>0.18132761</v>
      </c>
      <c r="DH34" s="5">
        <v>0.18132761</v>
      </c>
      <c r="DI34" s="5">
        <v>0.18132761</v>
      </c>
      <c r="DJ34" s="5">
        <v>0.18132761</v>
      </c>
      <c r="DK34" s="5">
        <v>0.18132761</v>
      </c>
      <c r="DL34" s="5">
        <v>0.18132761</v>
      </c>
      <c r="DM34" s="5">
        <v>0.18132761</v>
      </c>
      <c r="DN34" s="5">
        <v>0.18132761</v>
      </c>
      <c r="DO34" s="5">
        <v>0.18132761</v>
      </c>
      <c r="DP34" s="5">
        <v>0.18132761</v>
      </c>
      <c r="DQ34" s="5">
        <v>0.18132761</v>
      </c>
      <c r="DR34" s="5">
        <v>0.18132761</v>
      </c>
      <c r="DS34" s="5">
        <v>0.18132761</v>
      </c>
      <c r="DT34" s="5">
        <v>0.18132761</v>
      </c>
      <c r="DU34" s="5">
        <v>0.18132761</v>
      </c>
    </row>
    <row r="35" spans="1:125" x14ac:dyDescent="0.2">
      <c r="A35" t="s">
        <v>55</v>
      </c>
      <c r="B35" s="3" t="s">
        <v>178</v>
      </c>
      <c r="C35" s="2">
        <v>-0.78</v>
      </c>
      <c r="D35" s="2">
        <v>-0.5</v>
      </c>
      <c r="E35" s="2">
        <v>-0.95</v>
      </c>
      <c r="F35" s="2">
        <v>-0.49</v>
      </c>
      <c r="G35" s="2">
        <v>-0.42</v>
      </c>
      <c r="H35" s="2">
        <v>-0.36</v>
      </c>
      <c r="I35" s="2">
        <v>0.11</v>
      </c>
      <c r="J35" s="2">
        <v>-0.68</v>
      </c>
      <c r="K35" s="2">
        <v>-0.35</v>
      </c>
      <c r="L35" s="2">
        <v>-0.05</v>
      </c>
      <c r="M35" s="2">
        <v>-0.46</v>
      </c>
      <c r="N35" s="2">
        <v>-0.02</v>
      </c>
      <c r="O35" s="2">
        <v>-0.39</v>
      </c>
      <c r="P35" s="2">
        <v>-0.27</v>
      </c>
      <c r="Q35" s="2">
        <v>0.27</v>
      </c>
      <c r="R35" s="2">
        <v>-0.2</v>
      </c>
      <c r="S35" s="2">
        <v>-0.35</v>
      </c>
      <c r="T35" s="2">
        <v>-0.28000000000000003</v>
      </c>
      <c r="U35" s="2">
        <v>0.09</v>
      </c>
      <c r="V35" s="2">
        <v>-0.16</v>
      </c>
      <c r="W35" s="2">
        <v>-0.13</v>
      </c>
      <c r="X35" s="2">
        <v>-0.55000000000000004</v>
      </c>
      <c r="Y35" s="2">
        <v>-0.48</v>
      </c>
      <c r="Z35" s="2">
        <v>-0.38</v>
      </c>
      <c r="AA35" s="2">
        <v>-7.0000000000000007E-2</v>
      </c>
      <c r="AB35" s="2">
        <v>0.22</v>
      </c>
      <c r="AC35" s="2">
        <v>-0.56000000000000005</v>
      </c>
      <c r="AD35" s="2">
        <v>-0.28000000000000003</v>
      </c>
      <c r="AE35" s="2">
        <v>-7.0000000000000007E-2</v>
      </c>
      <c r="AF35" s="2">
        <v>-0.5</v>
      </c>
      <c r="AG35" s="2">
        <v>-0.56999999999999995</v>
      </c>
      <c r="AH35" s="2">
        <v>-0.45</v>
      </c>
      <c r="AI35" s="2">
        <v>-0.32</v>
      </c>
      <c r="AJ35" s="2">
        <v>-0.08</v>
      </c>
      <c r="AK35" s="2">
        <v>-0.32</v>
      </c>
      <c r="AL35" s="2">
        <v>-0.44</v>
      </c>
      <c r="AM35" s="2">
        <v>-0.66</v>
      </c>
      <c r="AN35" s="2">
        <v>-0.25</v>
      </c>
      <c r="AO35" s="2">
        <v>-0.22</v>
      </c>
      <c r="AP35" s="2">
        <v>-0.12</v>
      </c>
      <c r="AQ35" s="2">
        <v>-0.31</v>
      </c>
      <c r="AR35" s="2">
        <v>-0.49</v>
      </c>
      <c r="AS35" s="2">
        <v>-0.02</v>
      </c>
      <c r="AT35" s="2">
        <v>-0.88</v>
      </c>
      <c r="AU35" s="2">
        <v>-0.74</v>
      </c>
      <c r="AV35" s="2">
        <v>-0.62</v>
      </c>
      <c r="AW35" s="2">
        <v>-0.38</v>
      </c>
      <c r="AX35" s="2">
        <v>-0.43</v>
      </c>
      <c r="AY35" s="2">
        <v>-0.82</v>
      </c>
      <c r="AZ35" s="2">
        <v>-0.83</v>
      </c>
      <c r="BA35" s="2">
        <v>-0.46</v>
      </c>
      <c r="BB35" s="2">
        <v>-0.85</v>
      </c>
      <c r="BC35" s="2">
        <v>-1.04</v>
      </c>
      <c r="BD35" s="2">
        <v>-1.07</v>
      </c>
      <c r="BE35" s="2">
        <v>-0.87</v>
      </c>
      <c r="BF35" s="2">
        <v>-0.52</v>
      </c>
      <c r="BG35" s="2">
        <v>-0.63</v>
      </c>
      <c r="BH35" s="2">
        <v>-0.5</v>
      </c>
      <c r="BI35" s="2">
        <v>-0.81</v>
      </c>
      <c r="BJ35" s="2">
        <v>-0.32</v>
      </c>
      <c r="BL35" s="10"/>
      <c r="BN35" s="5">
        <v>0.16284009999999999</v>
      </c>
      <c r="BO35" s="5">
        <v>0.16284009999999999</v>
      </c>
      <c r="BP35" s="5">
        <v>0.16284009999999999</v>
      </c>
      <c r="BQ35" s="5">
        <v>0.16284009999999999</v>
      </c>
      <c r="BR35" s="5">
        <v>0.16284009999999999</v>
      </c>
      <c r="BS35" s="5">
        <v>0.16284009999999999</v>
      </c>
      <c r="BT35" s="5">
        <v>0.16284009999999999</v>
      </c>
      <c r="BU35" s="5">
        <v>0.16284009999999999</v>
      </c>
      <c r="BV35" s="5">
        <v>0.16284009999999999</v>
      </c>
      <c r="BW35" s="5">
        <v>0.16284009999999999</v>
      </c>
      <c r="BX35" s="5">
        <v>0.16284009999999999</v>
      </c>
      <c r="BY35" s="5">
        <v>0.16284009999999999</v>
      </c>
      <c r="BZ35" s="5">
        <v>0.16284009999999999</v>
      </c>
      <c r="CA35" s="5">
        <v>0.16284009999999999</v>
      </c>
      <c r="CB35" s="5">
        <v>0.16284009999999999</v>
      </c>
      <c r="CC35" s="5">
        <v>0.16284009999999999</v>
      </c>
      <c r="CD35" s="5">
        <v>0.16284009999999999</v>
      </c>
      <c r="CE35" s="5">
        <v>0.16284009999999999</v>
      </c>
      <c r="CF35" s="5">
        <v>0.16284009999999999</v>
      </c>
      <c r="CG35" s="5">
        <v>0.16284009999999999</v>
      </c>
      <c r="CH35" s="5">
        <v>0.16284009999999999</v>
      </c>
      <c r="CI35" s="5">
        <v>0.16284009999999999</v>
      </c>
      <c r="CJ35" s="5">
        <v>0.16284009999999999</v>
      </c>
      <c r="CK35" s="5">
        <v>0.16284009999999999</v>
      </c>
      <c r="CL35" s="5">
        <v>0.16284009999999999</v>
      </c>
      <c r="CM35" s="5">
        <v>0.16284009999999999</v>
      </c>
      <c r="CN35" s="5">
        <v>0.16284009999999999</v>
      </c>
      <c r="CO35" s="5">
        <v>0.16284009999999999</v>
      </c>
      <c r="CP35" s="5">
        <v>0.16284009999999999</v>
      </c>
      <c r="CQ35" s="5">
        <v>0.16284009999999999</v>
      </c>
      <c r="CR35" s="5">
        <v>0.16284009999999999</v>
      </c>
      <c r="CS35" s="5">
        <v>0.16284009999999999</v>
      </c>
      <c r="CT35" s="5">
        <v>0.16284009999999999</v>
      </c>
      <c r="CU35" s="5">
        <v>0.16284009999999999</v>
      </c>
      <c r="CV35" s="5">
        <v>0.16284009999999999</v>
      </c>
      <c r="CW35" s="5">
        <v>0.16284009999999999</v>
      </c>
      <c r="CX35" s="5">
        <v>0.16284009999999999</v>
      </c>
      <c r="CY35" s="5">
        <v>0.16284009999999999</v>
      </c>
      <c r="CZ35" s="5">
        <v>0.16284009999999999</v>
      </c>
      <c r="DA35" s="5">
        <v>0.16284009999999999</v>
      </c>
      <c r="DB35" s="5">
        <v>0.16284009999999999</v>
      </c>
      <c r="DC35" s="5">
        <v>0.16284009999999999</v>
      </c>
      <c r="DD35" s="5">
        <v>0.16284009999999999</v>
      </c>
      <c r="DE35" s="5">
        <v>0.16284009999999999</v>
      </c>
      <c r="DF35" s="5">
        <v>0.16284009999999999</v>
      </c>
      <c r="DG35" s="5">
        <v>0.16284009999999999</v>
      </c>
      <c r="DH35" s="5">
        <v>0.16284009999999999</v>
      </c>
      <c r="DI35" s="5">
        <v>0.16284009999999999</v>
      </c>
      <c r="DJ35" s="5">
        <v>0.16284009999999999</v>
      </c>
      <c r="DK35" s="5">
        <v>0.16284009999999999</v>
      </c>
      <c r="DL35" s="5">
        <v>0.16284009999999999</v>
      </c>
      <c r="DM35" s="5">
        <v>0.16284009999999999</v>
      </c>
      <c r="DN35" s="5">
        <v>0.16284009999999999</v>
      </c>
      <c r="DO35" s="5">
        <v>0.16284009999999999</v>
      </c>
      <c r="DP35" s="5">
        <v>0.16284009999999999</v>
      </c>
      <c r="DQ35" s="5">
        <v>0.16284009999999999</v>
      </c>
      <c r="DR35" s="5">
        <v>0.16284009999999999</v>
      </c>
      <c r="DS35" s="5">
        <v>0.16284009999999999</v>
      </c>
      <c r="DT35" s="5">
        <v>0.16284009999999999</v>
      </c>
      <c r="DU35" s="5">
        <v>0.16284009999999999</v>
      </c>
    </row>
    <row r="36" spans="1:125" x14ac:dyDescent="0.2">
      <c r="A36" t="s">
        <v>65</v>
      </c>
      <c r="B36" s="3" t="s">
        <v>178</v>
      </c>
      <c r="C36" s="2">
        <v>0.33</v>
      </c>
      <c r="D36" s="2">
        <v>0.8</v>
      </c>
      <c r="E36" s="2">
        <v>-0.01</v>
      </c>
      <c r="F36" s="2">
        <v>0.79</v>
      </c>
      <c r="G36" s="2">
        <v>1</v>
      </c>
      <c r="H36" s="2">
        <v>1.07</v>
      </c>
      <c r="I36" s="2">
        <v>1.88</v>
      </c>
      <c r="J36" s="2">
        <v>0.18</v>
      </c>
      <c r="K36" s="2">
        <v>1.03</v>
      </c>
      <c r="L36" s="2">
        <v>1.72</v>
      </c>
      <c r="M36" s="2">
        <v>1.02</v>
      </c>
      <c r="N36" s="2">
        <v>1.59</v>
      </c>
      <c r="O36" s="2">
        <v>0.79</v>
      </c>
      <c r="P36" s="2">
        <v>1.01</v>
      </c>
      <c r="Q36" s="2">
        <v>2.19</v>
      </c>
      <c r="R36" s="2">
        <v>1</v>
      </c>
      <c r="S36" s="2">
        <v>1.19</v>
      </c>
      <c r="T36" s="2">
        <v>1.21</v>
      </c>
      <c r="U36" s="2">
        <v>2.2400000000000002</v>
      </c>
      <c r="V36" s="2">
        <v>1.29</v>
      </c>
      <c r="W36" s="2">
        <v>1.6</v>
      </c>
      <c r="X36" s="2">
        <v>0.61</v>
      </c>
      <c r="Y36" s="2">
        <v>0.74</v>
      </c>
      <c r="Z36" s="2">
        <v>0.93</v>
      </c>
      <c r="AA36" s="2">
        <v>1.38</v>
      </c>
      <c r="AB36" s="2">
        <v>2.09</v>
      </c>
      <c r="AC36" s="2">
        <v>0.81</v>
      </c>
      <c r="AD36" s="2">
        <v>1.04</v>
      </c>
      <c r="AE36" s="2">
        <v>2.1</v>
      </c>
      <c r="AF36" s="2">
        <v>0.78</v>
      </c>
      <c r="AG36" s="2">
        <v>0.65</v>
      </c>
      <c r="AH36" s="2">
        <v>0.86</v>
      </c>
      <c r="AI36" s="2">
        <v>1.75</v>
      </c>
      <c r="AJ36" s="2">
        <v>1.51</v>
      </c>
      <c r="AK36" s="2">
        <v>0.79</v>
      </c>
      <c r="AL36" s="2">
        <v>0.68</v>
      </c>
      <c r="AM36" s="2">
        <v>0.4</v>
      </c>
      <c r="AN36" s="2">
        <v>1.76</v>
      </c>
      <c r="AO36" s="2">
        <v>1.44</v>
      </c>
      <c r="AP36" s="2">
        <v>1.8</v>
      </c>
      <c r="AQ36" s="2">
        <v>1.04</v>
      </c>
      <c r="AR36" s="2">
        <v>1.17</v>
      </c>
      <c r="AS36" s="2">
        <v>2.0299999999999998</v>
      </c>
      <c r="AT36" s="2">
        <v>0.23</v>
      </c>
      <c r="AU36" s="2">
        <v>0.46</v>
      </c>
      <c r="AV36" s="2">
        <v>1.1000000000000001</v>
      </c>
      <c r="AW36" s="2">
        <v>1.56</v>
      </c>
      <c r="AX36" s="2">
        <v>0.95</v>
      </c>
      <c r="AY36" s="2">
        <v>0.35</v>
      </c>
      <c r="AZ36" s="2">
        <v>0.46</v>
      </c>
      <c r="BA36" s="2">
        <v>0.93</v>
      </c>
      <c r="BB36" s="2">
        <v>0.53</v>
      </c>
      <c r="BC36" s="2">
        <v>0.16</v>
      </c>
      <c r="BD36" s="2">
        <v>0.28000000000000003</v>
      </c>
      <c r="BE36" s="2">
        <v>0.49</v>
      </c>
      <c r="BF36" s="2">
        <v>0.73</v>
      </c>
      <c r="BG36" s="2">
        <v>0.72</v>
      </c>
      <c r="BH36" s="2">
        <v>0.93</v>
      </c>
      <c r="BI36" s="2">
        <v>0.26</v>
      </c>
      <c r="BJ36" s="2">
        <v>1.08</v>
      </c>
      <c r="BL36" s="10"/>
      <c r="BN36" s="5">
        <v>0.29792208999999997</v>
      </c>
      <c r="BO36" s="5">
        <v>0.29792208999999997</v>
      </c>
      <c r="BP36" s="5">
        <v>0.29792208999999997</v>
      </c>
      <c r="BQ36" s="5">
        <v>0.29792208999999997</v>
      </c>
      <c r="BR36" s="5">
        <v>0.29792208999999997</v>
      </c>
      <c r="BS36" s="5">
        <v>0.29792208999999997</v>
      </c>
      <c r="BT36" s="5">
        <v>0.29792208999999997</v>
      </c>
      <c r="BU36" s="5">
        <v>0.29792208999999997</v>
      </c>
      <c r="BV36" s="5">
        <v>0.29792208999999997</v>
      </c>
      <c r="BW36" s="5">
        <v>0.29792208999999997</v>
      </c>
      <c r="BX36" s="5">
        <v>0.29792208999999997</v>
      </c>
      <c r="BY36" s="5">
        <v>0.29792208999999997</v>
      </c>
      <c r="BZ36" s="5">
        <v>0.29792208999999997</v>
      </c>
      <c r="CA36" s="5">
        <v>0.29792208999999997</v>
      </c>
      <c r="CB36" s="5">
        <v>0.29792208999999997</v>
      </c>
      <c r="CC36" s="5">
        <v>0.29792208999999997</v>
      </c>
      <c r="CD36" s="5">
        <v>0.29792208999999997</v>
      </c>
      <c r="CE36" s="5">
        <v>0.29792208999999997</v>
      </c>
      <c r="CF36" s="5">
        <v>0.29792208999999997</v>
      </c>
      <c r="CG36" s="5">
        <v>0.29792208999999997</v>
      </c>
      <c r="CH36" s="5">
        <v>0.29792208999999997</v>
      </c>
      <c r="CI36" s="5">
        <v>0.29792208999999997</v>
      </c>
      <c r="CJ36" s="5">
        <v>0.29792208999999997</v>
      </c>
      <c r="CK36" s="5">
        <v>0.29792208999999997</v>
      </c>
      <c r="CL36" s="5">
        <v>0.29792208999999997</v>
      </c>
      <c r="CM36" s="5">
        <v>0.29792208999999997</v>
      </c>
      <c r="CN36" s="5">
        <v>0.29792208999999997</v>
      </c>
      <c r="CO36" s="5">
        <v>0.29792208999999997</v>
      </c>
      <c r="CP36" s="5">
        <v>0.29792208999999997</v>
      </c>
      <c r="CQ36" s="5">
        <v>0.29792208999999997</v>
      </c>
      <c r="CR36" s="5">
        <v>0.29792208999999997</v>
      </c>
      <c r="CS36" s="5">
        <v>0.29792208999999997</v>
      </c>
      <c r="CT36" s="5">
        <v>0.29792208999999997</v>
      </c>
      <c r="CU36" s="5">
        <v>0.29792208999999997</v>
      </c>
      <c r="CV36" s="5">
        <v>0.29792208999999997</v>
      </c>
      <c r="CW36" s="5">
        <v>0.29792208999999997</v>
      </c>
      <c r="CX36" s="5">
        <v>0.29792208999999997</v>
      </c>
      <c r="CY36" s="5">
        <v>0.29792208999999997</v>
      </c>
      <c r="CZ36" s="5">
        <v>0.29792208999999997</v>
      </c>
      <c r="DA36" s="5">
        <v>0.29792208999999997</v>
      </c>
      <c r="DB36" s="5">
        <v>0.29792208999999997</v>
      </c>
      <c r="DC36" s="5">
        <v>0.29792208999999997</v>
      </c>
      <c r="DD36" s="5">
        <v>0.29792208999999997</v>
      </c>
      <c r="DE36" s="5">
        <v>0.29792208999999997</v>
      </c>
      <c r="DF36" s="5">
        <v>0.29792208999999997</v>
      </c>
      <c r="DG36" s="5">
        <v>0.29792208999999997</v>
      </c>
      <c r="DH36" s="5">
        <v>0.29792208999999997</v>
      </c>
      <c r="DI36" s="5">
        <v>0.29792208999999997</v>
      </c>
      <c r="DJ36" s="5">
        <v>0.29792208999999997</v>
      </c>
      <c r="DK36" s="5">
        <v>0.29792208999999997</v>
      </c>
      <c r="DL36" s="5">
        <v>0.29792208999999997</v>
      </c>
      <c r="DM36" s="5">
        <v>0.29792208999999997</v>
      </c>
      <c r="DN36" s="5">
        <v>0.29792208999999997</v>
      </c>
      <c r="DO36" s="5">
        <v>0.29792208999999997</v>
      </c>
      <c r="DP36" s="5">
        <v>0.29792208999999997</v>
      </c>
      <c r="DQ36" s="5">
        <v>0.29792208999999997</v>
      </c>
      <c r="DR36" s="5">
        <v>0.29792208999999997</v>
      </c>
      <c r="DS36" s="5">
        <v>0.29792208999999997</v>
      </c>
      <c r="DT36" s="5">
        <v>0.29792208999999997</v>
      </c>
      <c r="DU36" s="5">
        <v>0.29792208999999997</v>
      </c>
    </row>
    <row r="37" spans="1:125" x14ac:dyDescent="0.2">
      <c r="A37" t="s">
        <v>64</v>
      </c>
      <c r="B37" s="3" t="s">
        <v>178</v>
      </c>
      <c r="C37" s="2">
        <v>4.24</v>
      </c>
      <c r="D37" s="2">
        <v>4.97</v>
      </c>
      <c r="E37" s="2">
        <v>3.48</v>
      </c>
      <c r="F37" s="2">
        <v>5.18</v>
      </c>
      <c r="G37" s="2">
        <v>5.5</v>
      </c>
      <c r="H37" s="2">
        <v>5.77</v>
      </c>
      <c r="I37" s="2">
        <v>7.45</v>
      </c>
      <c r="J37" s="2">
        <v>3.48</v>
      </c>
      <c r="K37" s="2">
        <v>5.52</v>
      </c>
      <c r="L37" s="2">
        <v>7.22</v>
      </c>
      <c r="M37" s="2">
        <v>6.05</v>
      </c>
      <c r="N37" s="2">
        <v>6.53</v>
      </c>
      <c r="O37" s="2">
        <v>4.8499999999999996</v>
      </c>
      <c r="P37" s="2">
        <v>5.31</v>
      </c>
      <c r="Q37" s="2">
        <v>8.06</v>
      </c>
      <c r="R37" s="2">
        <v>5.1100000000000003</v>
      </c>
      <c r="S37" s="2">
        <v>6.18</v>
      </c>
      <c r="T37" s="2">
        <v>5.87</v>
      </c>
      <c r="U37" s="2">
        <v>8.84</v>
      </c>
      <c r="V37" s="2">
        <v>5.81</v>
      </c>
      <c r="W37" s="2">
        <v>7.12</v>
      </c>
      <c r="X37" s="2">
        <v>4.75</v>
      </c>
      <c r="Y37" s="2">
        <v>5.03</v>
      </c>
      <c r="Z37" s="2">
        <v>5.19</v>
      </c>
      <c r="AA37" s="2">
        <v>6</v>
      </c>
      <c r="AB37" s="2">
        <v>7.46</v>
      </c>
      <c r="AC37" s="2">
        <v>5.32</v>
      </c>
      <c r="AD37" s="2">
        <v>5.22</v>
      </c>
      <c r="AE37" s="2">
        <v>8.59</v>
      </c>
      <c r="AF37" s="2">
        <v>4.92</v>
      </c>
      <c r="AG37" s="2">
        <v>4.54</v>
      </c>
      <c r="AH37" s="2">
        <v>5.21</v>
      </c>
      <c r="AI37" s="2">
        <v>7.65</v>
      </c>
      <c r="AJ37" s="2">
        <v>6.11</v>
      </c>
      <c r="AK37" s="2">
        <v>4.59</v>
      </c>
      <c r="AL37" s="2">
        <v>4.57</v>
      </c>
      <c r="AM37" s="2">
        <v>4.1399999999999997</v>
      </c>
      <c r="AN37" s="2">
        <v>7.91</v>
      </c>
      <c r="AO37" s="2">
        <v>6.52</v>
      </c>
      <c r="AP37" s="2">
        <v>7.54</v>
      </c>
      <c r="AQ37" s="2">
        <v>5.1100000000000003</v>
      </c>
      <c r="AR37" s="2">
        <v>6.35</v>
      </c>
      <c r="AS37" s="2">
        <v>7.95</v>
      </c>
      <c r="AT37" s="2">
        <v>4.1100000000000003</v>
      </c>
      <c r="AU37" s="2">
        <v>4.43</v>
      </c>
      <c r="AV37" s="2">
        <v>6.45</v>
      </c>
      <c r="AW37" s="2">
        <v>7.47</v>
      </c>
      <c r="AX37" s="2">
        <v>5.39</v>
      </c>
      <c r="AY37" s="2">
        <v>4.08</v>
      </c>
      <c r="AZ37" s="2">
        <v>4.5999999999999996</v>
      </c>
      <c r="BA37" s="2">
        <v>5.57</v>
      </c>
      <c r="BB37" s="2">
        <v>4.9400000000000004</v>
      </c>
      <c r="BC37" s="2">
        <v>4.01</v>
      </c>
      <c r="BD37" s="2">
        <v>4.2699999999999996</v>
      </c>
      <c r="BE37" s="2">
        <v>4.3</v>
      </c>
      <c r="BF37" s="2">
        <v>4.7</v>
      </c>
      <c r="BG37" s="2">
        <v>4.95</v>
      </c>
      <c r="BH37" s="2">
        <v>5.6</v>
      </c>
      <c r="BI37" s="2">
        <v>3.98</v>
      </c>
      <c r="BJ37" s="2">
        <v>5.78</v>
      </c>
      <c r="BL37" s="10"/>
      <c r="BN37" s="5">
        <v>0.45346898000000002</v>
      </c>
      <c r="BO37" s="5">
        <v>0.45346898000000002</v>
      </c>
      <c r="BP37" s="5">
        <v>0.45346898000000002</v>
      </c>
      <c r="BQ37" s="5">
        <v>0.45346898000000002</v>
      </c>
      <c r="BR37" s="5">
        <v>0.45346898000000002</v>
      </c>
      <c r="BS37" s="5">
        <v>0.45346898000000002</v>
      </c>
      <c r="BT37" s="5">
        <v>0.45346898000000002</v>
      </c>
      <c r="BU37" s="5">
        <v>0.45346898000000002</v>
      </c>
      <c r="BV37" s="5">
        <v>0.45346898000000002</v>
      </c>
      <c r="BW37" s="5">
        <v>0.45346898000000002</v>
      </c>
      <c r="BX37" s="5">
        <v>0.45346898000000002</v>
      </c>
      <c r="BY37" s="5">
        <v>0.45346898000000002</v>
      </c>
      <c r="BZ37" s="5">
        <v>0.45346898000000002</v>
      </c>
      <c r="CA37" s="5">
        <v>0.45346898000000002</v>
      </c>
      <c r="CB37" s="5">
        <v>0.45346898000000002</v>
      </c>
      <c r="CC37" s="5">
        <v>0.45346898000000002</v>
      </c>
      <c r="CD37" s="5">
        <v>0.45346898000000002</v>
      </c>
      <c r="CE37" s="5">
        <v>0.45346898000000002</v>
      </c>
      <c r="CF37" s="5">
        <v>0.45346898000000002</v>
      </c>
      <c r="CG37" s="5">
        <v>0.45346898000000002</v>
      </c>
      <c r="CH37" s="5">
        <v>0.45346898000000002</v>
      </c>
      <c r="CI37" s="5">
        <v>0.45346898000000002</v>
      </c>
      <c r="CJ37" s="5">
        <v>0.45346898000000002</v>
      </c>
      <c r="CK37" s="5">
        <v>0.45346898000000002</v>
      </c>
      <c r="CL37" s="5">
        <v>0.45346898000000002</v>
      </c>
      <c r="CM37" s="5">
        <v>0.45346898000000002</v>
      </c>
      <c r="CN37" s="5">
        <v>0.45346898000000002</v>
      </c>
      <c r="CO37" s="5">
        <v>0.45346898000000002</v>
      </c>
      <c r="CP37" s="5">
        <v>0.45346898000000002</v>
      </c>
      <c r="CQ37" s="5">
        <v>0.45346898000000002</v>
      </c>
      <c r="CR37" s="5">
        <v>0.45346898000000002</v>
      </c>
      <c r="CS37" s="5">
        <v>0.45346898000000002</v>
      </c>
      <c r="CT37" s="5">
        <v>0.45346898000000002</v>
      </c>
      <c r="CU37" s="5">
        <v>0.45346898000000002</v>
      </c>
      <c r="CV37" s="5">
        <v>0.45346898000000002</v>
      </c>
      <c r="CW37" s="5">
        <v>0.45346898000000002</v>
      </c>
      <c r="CX37" s="5">
        <v>0.45346898000000002</v>
      </c>
      <c r="CY37" s="5">
        <v>0.45346898000000002</v>
      </c>
      <c r="CZ37" s="5">
        <v>0.45346898000000002</v>
      </c>
      <c r="DA37" s="5">
        <v>0.45346898000000002</v>
      </c>
      <c r="DB37" s="5">
        <v>0.45346898000000002</v>
      </c>
      <c r="DC37" s="5">
        <v>0.45346898000000002</v>
      </c>
      <c r="DD37" s="5">
        <v>0.45346898000000002</v>
      </c>
      <c r="DE37" s="5">
        <v>0.45346898000000002</v>
      </c>
      <c r="DF37" s="5">
        <v>0.45346898000000002</v>
      </c>
      <c r="DG37" s="5">
        <v>0.45346898000000002</v>
      </c>
      <c r="DH37" s="5">
        <v>0.45346898000000002</v>
      </c>
      <c r="DI37" s="5">
        <v>0.45346898000000002</v>
      </c>
      <c r="DJ37" s="5">
        <v>0.45346898000000002</v>
      </c>
      <c r="DK37" s="5">
        <v>0.45346898000000002</v>
      </c>
      <c r="DL37" s="5">
        <v>0.45346898000000002</v>
      </c>
      <c r="DM37" s="5">
        <v>0.45346898000000002</v>
      </c>
      <c r="DN37" s="5">
        <v>0.45346898000000002</v>
      </c>
      <c r="DO37" s="5">
        <v>0.45346898000000002</v>
      </c>
      <c r="DP37" s="5">
        <v>0.45346898000000002</v>
      </c>
      <c r="DQ37" s="5">
        <v>0.45346898000000002</v>
      </c>
      <c r="DR37" s="5">
        <v>0.45346898000000002</v>
      </c>
      <c r="DS37" s="5">
        <v>0.45346898000000002</v>
      </c>
      <c r="DT37" s="5">
        <v>0.45346898000000002</v>
      </c>
      <c r="DU37" s="5">
        <v>0.45346898000000002</v>
      </c>
    </row>
    <row r="38" spans="1:125" x14ac:dyDescent="0.2">
      <c r="A38" t="s">
        <v>9</v>
      </c>
      <c r="B38" s="3" t="s">
        <v>178</v>
      </c>
      <c r="C38" s="2">
        <v>0.32</v>
      </c>
      <c r="D38" s="2">
        <v>0.89</v>
      </c>
      <c r="E38" s="2">
        <v>-0.02</v>
      </c>
      <c r="F38" s="2">
        <v>1.06</v>
      </c>
      <c r="G38" s="2">
        <v>1.44</v>
      </c>
      <c r="H38" s="2">
        <v>1.49</v>
      </c>
      <c r="I38" s="2">
        <v>2.73</v>
      </c>
      <c r="J38" s="2">
        <v>0.38</v>
      </c>
      <c r="K38" s="2">
        <v>1.39</v>
      </c>
      <c r="L38" s="2">
        <v>2.58</v>
      </c>
      <c r="M38" s="2">
        <v>1.65</v>
      </c>
      <c r="N38" s="2">
        <v>2.17</v>
      </c>
      <c r="O38" s="2">
        <v>1.48</v>
      </c>
      <c r="P38" s="2">
        <v>1.37</v>
      </c>
      <c r="Q38" s="2">
        <v>3.2</v>
      </c>
      <c r="R38" s="2">
        <v>1.57</v>
      </c>
      <c r="S38" s="2">
        <v>1.6</v>
      </c>
      <c r="T38" s="2">
        <v>1.57</v>
      </c>
      <c r="U38" s="2">
        <v>3.17</v>
      </c>
      <c r="V38" s="2">
        <v>1.68</v>
      </c>
      <c r="W38" s="2">
        <v>2.35</v>
      </c>
      <c r="X38" s="2">
        <v>1.17</v>
      </c>
      <c r="Y38" s="2">
        <v>1.0900000000000001</v>
      </c>
      <c r="Z38" s="2">
        <v>1.24</v>
      </c>
      <c r="AA38" s="2">
        <v>1.72</v>
      </c>
      <c r="AB38" s="2">
        <v>2.78</v>
      </c>
      <c r="AC38" s="2">
        <v>0.92</v>
      </c>
      <c r="AD38" s="2">
        <v>1.27</v>
      </c>
      <c r="AE38" s="2">
        <v>2.78</v>
      </c>
      <c r="AF38" s="2">
        <v>1.02</v>
      </c>
      <c r="AG38" s="2">
        <v>0.79</v>
      </c>
      <c r="AH38" s="2">
        <v>1.1599999999999999</v>
      </c>
      <c r="AI38" s="2">
        <v>2.23</v>
      </c>
      <c r="AJ38" s="2">
        <v>1.97</v>
      </c>
      <c r="AK38" s="2">
        <v>1.24</v>
      </c>
      <c r="AL38" s="2">
        <v>0.87</v>
      </c>
      <c r="AM38" s="2">
        <v>0.51</v>
      </c>
      <c r="AN38" s="2">
        <v>2.35</v>
      </c>
      <c r="AO38" s="2">
        <v>2.21</v>
      </c>
      <c r="AP38" s="2">
        <v>2.56</v>
      </c>
      <c r="AQ38" s="2">
        <v>1.1499999999999999</v>
      </c>
      <c r="AR38" s="2">
        <v>1.56</v>
      </c>
      <c r="AS38" s="2">
        <v>2.66</v>
      </c>
      <c r="AT38" s="2">
        <v>0.46</v>
      </c>
      <c r="AU38" s="2">
        <v>0.25</v>
      </c>
      <c r="AV38" s="2">
        <v>1.38</v>
      </c>
      <c r="AW38" s="2">
        <v>2.04</v>
      </c>
      <c r="AX38" s="2">
        <v>1.39</v>
      </c>
      <c r="AY38" s="2">
        <v>0.32</v>
      </c>
      <c r="AZ38" s="2">
        <v>0.33</v>
      </c>
      <c r="BA38" s="2">
        <v>1.4</v>
      </c>
      <c r="BB38" s="2">
        <v>0.66</v>
      </c>
      <c r="BC38" s="2">
        <v>0.16</v>
      </c>
      <c r="BD38" s="2">
        <v>-0.17</v>
      </c>
      <c r="BE38" s="2">
        <v>0.32</v>
      </c>
      <c r="BF38" s="2">
        <v>0.88</v>
      </c>
      <c r="BG38" s="2">
        <v>0.73</v>
      </c>
      <c r="BH38" s="2">
        <v>1.1499999999999999</v>
      </c>
      <c r="BI38" s="2">
        <v>0.28000000000000003</v>
      </c>
      <c r="BJ38" s="2">
        <v>1.52</v>
      </c>
      <c r="BL38" s="10"/>
      <c r="BN38" s="5">
        <v>0.30359080999999999</v>
      </c>
      <c r="BO38" s="5">
        <v>0.30359080999999999</v>
      </c>
      <c r="BP38" s="5">
        <v>0.30359080999999999</v>
      </c>
      <c r="BQ38" s="5">
        <v>0.30359080999999999</v>
      </c>
      <c r="BR38" s="5">
        <v>0.30359080999999999</v>
      </c>
      <c r="BS38" s="5">
        <v>0.30359080999999999</v>
      </c>
      <c r="BT38" s="5">
        <v>0.30359080999999999</v>
      </c>
      <c r="BU38" s="5">
        <v>0.30359080999999999</v>
      </c>
      <c r="BV38" s="5">
        <v>0.30359080999999999</v>
      </c>
      <c r="BW38" s="5">
        <v>0.30359080999999999</v>
      </c>
      <c r="BX38" s="5">
        <v>0.30359080999999999</v>
      </c>
      <c r="BY38" s="5">
        <v>0.30359080999999999</v>
      </c>
      <c r="BZ38" s="5">
        <v>0.30359080999999999</v>
      </c>
      <c r="CA38" s="5">
        <v>0.30359080999999999</v>
      </c>
      <c r="CB38" s="5">
        <v>0.30359080999999999</v>
      </c>
      <c r="CC38" s="5">
        <v>0.30359080999999999</v>
      </c>
      <c r="CD38" s="5">
        <v>0.30359080999999999</v>
      </c>
      <c r="CE38" s="5">
        <v>0.30359080999999999</v>
      </c>
      <c r="CF38" s="5">
        <v>0.30359080999999999</v>
      </c>
      <c r="CG38" s="5">
        <v>0.30359080999999999</v>
      </c>
      <c r="CH38" s="5">
        <v>0.30359080999999999</v>
      </c>
      <c r="CI38" s="5">
        <v>0.30359080999999999</v>
      </c>
      <c r="CJ38" s="5">
        <v>0.30359080999999999</v>
      </c>
      <c r="CK38" s="5">
        <v>0.30359080999999999</v>
      </c>
      <c r="CL38" s="5">
        <v>0.30359080999999999</v>
      </c>
      <c r="CM38" s="5">
        <v>0.30359080999999999</v>
      </c>
      <c r="CN38" s="5">
        <v>0.30359080999999999</v>
      </c>
      <c r="CO38" s="5">
        <v>0.30359080999999999</v>
      </c>
      <c r="CP38" s="5">
        <v>0.30359080999999999</v>
      </c>
      <c r="CQ38" s="5">
        <v>0.30359080999999999</v>
      </c>
      <c r="CR38" s="5">
        <v>0.30359080999999999</v>
      </c>
      <c r="CS38" s="5">
        <v>0.30359080999999999</v>
      </c>
      <c r="CT38" s="5">
        <v>0.30359080999999999</v>
      </c>
      <c r="CU38" s="5">
        <v>0.30359080999999999</v>
      </c>
      <c r="CV38" s="5">
        <v>0.30359080999999999</v>
      </c>
      <c r="CW38" s="5">
        <v>0.30359080999999999</v>
      </c>
      <c r="CX38" s="5">
        <v>0.30359080999999999</v>
      </c>
      <c r="CY38" s="5">
        <v>0.30359080999999999</v>
      </c>
      <c r="CZ38" s="5">
        <v>0.30359080999999999</v>
      </c>
      <c r="DA38" s="5">
        <v>0.30359080999999999</v>
      </c>
      <c r="DB38" s="5">
        <v>0.30359080999999999</v>
      </c>
      <c r="DC38" s="5">
        <v>0.30359080999999999</v>
      </c>
      <c r="DD38" s="5">
        <v>0.30359080999999999</v>
      </c>
      <c r="DE38" s="5">
        <v>0.30359080999999999</v>
      </c>
      <c r="DF38" s="5">
        <v>0.30359080999999999</v>
      </c>
      <c r="DG38" s="5">
        <v>0.30359080999999999</v>
      </c>
      <c r="DH38" s="5">
        <v>0.30359080999999999</v>
      </c>
      <c r="DI38" s="5">
        <v>0.30359080999999999</v>
      </c>
      <c r="DJ38" s="5">
        <v>0.30359080999999999</v>
      </c>
      <c r="DK38" s="5">
        <v>0.30359080999999999</v>
      </c>
      <c r="DL38" s="5">
        <v>0.30359080999999999</v>
      </c>
      <c r="DM38" s="5">
        <v>0.30359080999999999</v>
      </c>
      <c r="DN38" s="5">
        <v>0.30359080999999999</v>
      </c>
      <c r="DO38" s="5">
        <v>0.30359080999999999</v>
      </c>
      <c r="DP38" s="5">
        <v>0.30359080999999999</v>
      </c>
      <c r="DQ38" s="5">
        <v>0.30359080999999999</v>
      </c>
      <c r="DR38" s="5">
        <v>0.30359080999999999</v>
      </c>
      <c r="DS38" s="5">
        <v>0.30359080999999999</v>
      </c>
      <c r="DT38" s="5">
        <v>0.30359080999999999</v>
      </c>
      <c r="DU38" s="5">
        <v>0.30359080999999999</v>
      </c>
    </row>
    <row r="39" spans="1:125" x14ac:dyDescent="0.2">
      <c r="A39" t="s">
        <v>8</v>
      </c>
      <c r="B39" s="3" t="s">
        <v>178</v>
      </c>
      <c r="C39" s="2">
        <v>7.66</v>
      </c>
      <c r="D39" s="2">
        <v>8.84</v>
      </c>
      <c r="E39" s="2">
        <v>6.95</v>
      </c>
      <c r="F39" s="2">
        <v>8.6</v>
      </c>
      <c r="G39" s="2">
        <v>9.76</v>
      </c>
      <c r="H39" s="2">
        <v>10.14</v>
      </c>
      <c r="I39" s="2">
        <v>11.9</v>
      </c>
      <c r="J39" s="2">
        <v>6.27</v>
      </c>
      <c r="K39" s="2">
        <v>9.08</v>
      </c>
      <c r="L39" s="2">
        <v>11.84</v>
      </c>
      <c r="M39" s="2">
        <v>11.02</v>
      </c>
      <c r="N39" s="2">
        <v>10.6</v>
      </c>
      <c r="O39" s="2">
        <v>8.51</v>
      </c>
      <c r="P39" s="2">
        <v>8.76</v>
      </c>
      <c r="Q39" s="2">
        <v>13.2</v>
      </c>
      <c r="R39" s="2">
        <v>8.69</v>
      </c>
      <c r="S39" s="2">
        <v>10.75</v>
      </c>
      <c r="T39" s="2">
        <v>9.76</v>
      </c>
      <c r="U39" s="2">
        <v>15.02</v>
      </c>
      <c r="V39" s="2">
        <v>9.43</v>
      </c>
      <c r="W39" s="2">
        <v>11.79</v>
      </c>
      <c r="X39" s="2">
        <v>8.3800000000000008</v>
      </c>
      <c r="Y39" s="2">
        <v>8.42</v>
      </c>
      <c r="Z39" s="2">
        <v>8.61</v>
      </c>
      <c r="AA39" s="2">
        <v>9.85</v>
      </c>
      <c r="AB39" s="2">
        <v>11.45</v>
      </c>
      <c r="AC39" s="2">
        <v>9.3800000000000008</v>
      </c>
      <c r="AD39" s="2">
        <v>8.5399999999999991</v>
      </c>
      <c r="AE39" s="2">
        <v>14.25</v>
      </c>
      <c r="AF39" s="2">
        <v>8.59</v>
      </c>
      <c r="AG39" s="2">
        <v>8.02</v>
      </c>
      <c r="AH39" s="2">
        <v>8.73</v>
      </c>
      <c r="AI39" s="2">
        <v>13.1</v>
      </c>
      <c r="AJ39" s="2">
        <v>9.9499999999999993</v>
      </c>
      <c r="AK39" s="2">
        <v>7.19</v>
      </c>
      <c r="AL39" s="2">
        <v>8.1199999999999992</v>
      </c>
      <c r="AM39" s="2">
        <v>7.93</v>
      </c>
      <c r="AN39" s="2">
        <v>13.62</v>
      </c>
      <c r="AO39" s="2">
        <v>10.17</v>
      </c>
      <c r="AP39" s="2">
        <v>13.36</v>
      </c>
      <c r="AQ39" s="2">
        <v>9.1199999999999992</v>
      </c>
      <c r="AR39" s="2">
        <v>10.76</v>
      </c>
      <c r="AS39" s="2">
        <v>13.28</v>
      </c>
      <c r="AT39" s="2">
        <v>7.75</v>
      </c>
      <c r="AU39" s="2">
        <v>7.97</v>
      </c>
      <c r="AV39" s="2">
        <v>11.28</v>
      </c>
      <c r="AW39" s="2">
        <v>12.52</v>
      </c>
      <c r="AX39" s="2">
        <v>9.1199999999999992</v>
      </c>
      <c r="AY39" s="2">
        <v>7.96</v>
      </c>
      <c r="AZ39" s="2">
        <v>8.1199999999999992</v>
      </c>
      <c r="BA39" s="2">
        <v>9.23</v>
      </c>
      <c r="BB39" s="2">
        <v>8.6999999999999993</v>
      </c>
      <c r="BC39" s="2">
        <v>7.96</v>
      </c>
      <c r="BD39" s="2">
        <v>8.15</v>
      </c>
      <c r="BE39" s="2">
        <v>8.24</v>
      </c>
      <c r="BF39" s="2">
        <v>7.96</v>
      </c>
      <c r="BG39" s="2">
        <v>8.58</v>
      </c>
      <c r="BH39" s="2">
        <v>10.18</v>
      </c>
      <c r="BI39" s="2">
        <v>7.74</v>
      </c>
      <c r="BJ39" s="2">
        <v>9.1300000000000008</v>
      </c>
      <c r="BL39" s="10"/>
      <c r="BN39" s="5">
        <v>0.74967521999999998</v>
      </c>
      <c r="BO39" s="5">
        <v>0.74967521999999998</v>
      </c>
      <c r="BP39" s="5">
        <v>0.74967521999999998</v>
      </c>
      <c r="BQ39" s="5">
        <v>0.74967521999999998</v>
      </c>
      <c r="BR39" s="5">
        <v>0.74967521999999998</v>
      </c>
      <c r="BS39" s="5">
        <v>0.74967521999999998</v>
      </c>
      <c r="BT39" s="5">
        <v>0.74967521999999998</v>
      </c>
      <c r="BU39" s="5">
        <v>0.74967521999999998</v>
      </c>
      <c r="BV39" s="5">
        <v>0.74967521999999998</v>
      </c>
      <c r="BW39" s="5">
        <v>0.74967521999999998</v>
      </c>
      <c r="BX39" s="5">
        <v>0.74967521999999998</v>
      </c>
      <c r="BY39" s="5">
        <v>0.74967521999999998</v>
      </c>
      <c r="BZ39" s="5">
        <v>0.74967521999999998</v>
      </c>
      <c r="CA39" s="5">
        <v>0.74967521999999998</v>
      </c>
      <c r="CB39" s="5">
        <v>0.74967521999999998</v>
      </c>
      <c r="CC39" s="5">
        <v>0.74967521999999998</v>
      </c>
      <c r="CD39" s="5">
        <v>0.74967521999999998</v>
      </c>
      <c r="CE39" s="5">
        <v>0.74967521999999998</v>
      </c>
      <c r="CF39" s="5">
        <v>0.74967521999999998</v>
      </c>
      <c r="CG39" s="5">
        <v>0.74967521999999998</v>
      </c>
      <c r="CH39" s="5">
        <v>0.74967521999999998</v>
      </c>
      <c r="CI39" s="5">
        <v>0.74967521999999998</v>
      </c>
      <c r="CJ39" s="5">
        <v>0.74967521999999998</v>
      </c>
      <c r="CK39" s="5">
        <v>0.74967521999999998</v>
      </c>
      <c r="CL39" s="5">
        <v>0.74967521999999998</v>
      </c>
      <c r="CM39" s="5">
        <v>0.74967521999999998</v>
      </c>
      <c r="CN39" s="5">
        <v>0.74967521999999998</v>
      </c>
      <c r="CO39" s="5">
        <v>0.74967521999999998</v>
      </c>
      <c r="CP39" s="5">
        <v>0.74967521999999998</v>
      </c>
      <c r="CQ39" s="5">
        <v>0.74967521999999998</v>
      </c>
      <c r="CR39" s="5">
        <v>0.74967521999999998</v>
      </c>
      <c r="CS39" s="5">
        <v>0.74967521999999998</v>
      </c>
      <c r="CT39" s="5">
        <v>0.74967521999999998</v>
      </c>
      <c r="CU39" s="5">
        <v>0.74967521999999998</v>
      </c>
      <c r="CV39" s="5">
        <v>0.74967521999999998</v>
      </c>
      <c r="CW39" s="5">
        <v>0.74967521999999998</v>
      </c>
      <c r="CX39" s="5">
        <v>0.74967521999999998</v>
      </c>
      <c r="CY39" s="5">
        <v>0.74967521999999998</v>
      </c>
      <c r="CZ39" s="5">
        <v>0.74967521999999998</v>
      </c>
      <c r="DA39" s="5">
        <v>0.74967521999999998</v>
      </c>
      <c r="DB39" s="5">
        <v>0.74967521999999998</v>
      </c>
      <c r="DC39" s="5">
        <v>0.74967521999999998</v>
      </c>
      <c r="DD39" s="5">
        <v>0.74967521999999998</v>
      </c>
      <c r="DE39" s="5">
        <v>0.74967521999999998</v>
      </c>
      <c r="DF39" s="5">
        <v>0.74967521999999998</v>
      </c>
      <c r="DG39" s="5">
        <v>0.74967521999999998</v>
      </c>
      <c r="DH39" s="5">
        <v>0.74967521999999998</v>
      </c>
      <c r="DI39" s="5">
        <v>0.74967521999999998</v>
      </c>
      <c r="DJ39" s="5">
        <v>0.74967521999999998</v>
      </c>
      <c r="DK39" s="5">
        <v>0.74967521999999998</v>
      </c>
      <c r="DL39" s="5">
        <v>0.74967521999999998</v>
      </c>
      <c r="DM39" s="5">
        <v>0.74967521999999998</v>
      </c>
      <c r="DN39" s="5">
        <v>0.74967521999999998</v>
      </c>
      <c r="DO39" s="5">
        <v>0.74967521999999998</v>
      </c>
      <c r="DP39" s="5">
        <v>0.74967521999999998</v>
      </c>
      <c r="DQ39" s="5">
        <v>0.74967521999999998</v>
      </c>
      <c r="DR39" s="5">
        <v>0.74967521999999998</v>
      </c>
      <c r="DS39" s="5">
        <v>0.74967521999999998</v>
      </c>
      <c r="DT39" s="5">
        <v>0.74967521999999998</v>
      </c>
      <c r="DU39" s="5">
        <v>0.74967521999999998</v>
      </c>
    </row>
    <row r="40" spans="1:125" x14ac:dyDescent="0.2">
      <c r="A40" t="s">
        <v>179</v>
      </c>
      <c r="B40" s="3" t="s">
        <v>178</v>
      </c>
      <c r="C40" s="2">
        <v>-0.05</v>
      </c>
      <c r="D40" s="2">
        <v>-0.05</v>
      </c>
      <c r="E40" s="2">
        <v>-0.1</v>
      </c>
      <c r="F40" s="2">
        <v>-0.02</v>
      </c>
      <c r="G40" s="2">
        <v>0.02</v>
      </c>
      <c r="H40" s="2">
        <v>0.05</v>
      </c>
      <c r="I40" s="2">
        <v>0.11</v>
      </c>
      <c r="J40" s="2">
        <v>-0.01</v>
      </c>
      <c r="K40" s="2">
        <v>0.02</v>
      </c>
      <c r="L40" s="2">
        <v>0.12</v>
      </c>
      <c r="M40" s="2">
        <v>0.02</v>
      </c>
      <c r="N40" s="2">
        <v>0.1</v>
      </c>
      <c r="O40" s="2">
        <v>0.05</v>
      </c>
      <c r="P40" s="2">
        <v>-0.02</v>
      </c>
      <c r="Q40" s="2">
        <v>0.15</v>
      </c>
      <c r="R40" s="2">
        <v>0.04</v>
      </c>
      <c r="S40" s="2">
        <v>0.03</v>
      </c>
      <c r="T40" s="2">
        <v>0</v>
      </c>
      <c r="U40" s="2">
        <v>0.1</v>
      </c>
      <c r="V40" s="2">
        <v>0.06</v>
      </c>
      <c r="W40" s="2">
        <v>0.08</v>
      </c>
      <c r="X40" s="2">
        <v>0.08</v>
      </c>
      <c r="Y40" s="2">
        <v>-0.01</v>
      </c>
      <c r="Z40" s="2">
        <v>-0.03</v>
      </c>
      <c r="AA40" s="2">
        <v>0</v>
      </c>
      <c r="AB40" s="2">
        <v>0.1</v>
      </c>
      <c r="AC40" s="2">
        <v>-0.02</v>
      </c>
      <c r="AD40" s="2">
        <v>-7.0000000000000007E-2</v>
      </c>
      <c r="AE40" s="2">
        <v>7.0000000000000007E-2</v>
      </c>
      <c r="AF40" s="2">
        <v>-0.08</v>
      </c>
      <c r="AG40" s="2">
        <v>-7.0000000000000007E-2</v>
      </c>
      <c r="AH40" s="2">
        <v>-7.0000000000000007E-2</v>
      </c>
      <c r="AI40" s="2">
        <v>-0.01</v>
      </c>
      <c r="AJ40" s="2">
        <v>0</v>
      </c>
      <c r="AK40" s="2">
        <v>-0.01</v>
      </c>
      <c r="AL40" s="2">
        <v>-0.08</v>
      </c>
      <c r="AM40" s="2">
        <v>-0.08</v>
      </c>
      <c r="AN40" s="2">
        <v>0.02</v>
      </c>
      <c r="AO40" s="2">
        <v>0.04</v>
      </c>
      <c r="AP40" s="2">
        <v>0.08</v>
      </c>
      <c r="AQ40" s="2">
        <v>-7.0000000000000007E-2</v>
      </c>
      <c r="AR40" s="2">
        <v>-0.03</v>
      </c>
      <c r="AS40" s="2">
        <v>0.04</v>
      </c>
      <c r="AT40" s="2">
        <v>-0.15</v>
      </c>
      <c r="AU40" s="2">
        <v>-0.19</v>
      </c>
      <c r="AV40" s="2">
        <v>-0.08</v>
      </c>
      <c r="AW40" s="2">
        <v>-0.03</v>
      </c>
      <c r="AX40" s="2">
        <v>-0.1</v>
      </c>
      <c r="AY40" s="2">
        <v>-0.12</v>
      </c>
      <c r="AZ40" s="2">
        <v>-0.19</v>
      </c>
      <c r="BA40" s="2">
        <v>-0.08</v>
      </c>
      <c r="BB40" s="2">
        <v>-0.15</v>
      </c>
      <c r="BC40" s="2">
        <v>-0.24</v>
      </c>
      <c r="BD40" s="2">
        <v>-0.31</v>
      </c>
      <c r="BE40" s="2">
        <v>-0.2</v>
      </c>
      <c r="BF40" s="2">
        <v>-0.13</v>
      </c>
      <c r="BG40" s="2">
        <v>-0.17</v>
      </c>
      <c r="BH40" s="2">
        <v>-0.11</v>
      </c>
      <c r="BI40" s="2">
        <v>-0.15</v>
      </c>
      <c r="BJ40" s="2">
        <v>-0.05</v>
      </c>
      <c r="BL40" s="10"/>
      <c r="BN40" s="5">
        <v>1.0019459E-2</v>
      </c>
      <c r="BO40" s="5">
        <v>1.0019459E-2</v>
      </c>
      <c r="BP40" s="5">
        <v>1.0019459E-2</v>
      </c>
      <c r="BQ40" s="5">
        <v>1.0019459E-2</v>
      </c>
      <c r="BR40" s="5">
        <v>1.0019459E-2</v>
      </c>
      <c r="BS40" s="5">
        <v>1.0019459E-2</v>
      </c>
      <c r="BT40" s="5">
        <v>1.0019459E-2</v>
      </c>
      <c r="BU40" s="5">
        <v>1.0019459E-2</v>
      </c>
      <c r="BV40" s="5">
        <v>1.0019459E-2</v>
      </c>
      <c r="BW40" s="5">
        <v>1.0019459E-2</v>
      </c>
      <c r="BX40" s="5">
        <v>1.0019459E-2</v>
      </c>
      <c r="BY40" s="5">
        <v>1.0019459E-2</v>
      </c>
      <c r="BZ40" s="5">
        <v>1.0019459E-2</v>
      </c>
      <c r="CA40" s="5">
        <v>1.0019459E-2</v>
      </c>
      <c r="CB40" s="5">
        <v>1.0019459E-2</v>
      </c>
      <c r="CC40" s="5">
        <v>1.0019459E-2</v>
      </c>
      <c r="CD40" s="5">
        <v>1.0019459E-2</v>
      </c>
      <c r="CE40" s="5">
        <v>1.0019459E-2</v>
      </c>
      <c r="CF40" s="5">
        <v>1.0019459E-2</v>
      </c>
      <c r="CG40" s="5">
        <v>1.0019459E-2</v>
      </c>
      <c r="CH40" s="5">
        <v>1.0019459E-2</v>
      </c>
      <c r="CI40" s="5">
        <v>1.0019459E-2</v>
      </c>
      <c r="CJ40" s="5">
        <v>1.0019459E-2</v>
      </c>
      <c r="CK40" s="5">
        <v>1.0019459E-2</v>
      </c>
      <c r="CL40" s="5">
        <v>1.0019459E-2</v>
      </c>
      <c r="CM40" s="5">
        <v>1.0019459E-2</v>
      </c>
      <c r="CN40" s="5">
        <v>1.0019459E-2</v>
      </c>
      <c r="CO40" s="5">
        <v>1.0019459E-2</v>
      </c>
      <c r="CP40" s="5">
        <v>1.0019459E-2</v>
      </c>
      <c r="CQ40" s="5">
        <v>1.0019459E-2</v>
      </c>
      <c r="CR40" s="5">
        <v>1.0019459E-2</v>
      </c>
      <c r="CS40" s="5">
        <v>1.0019459E-2</v>
      </c>
      <c r="CT40" s="5">
        <v>1.0019459E-2</v>
      </c>
      <c r="CU40" s="5">
        <v>1.0019459E-2</v>
      </c>
      <c r="CV40" s="5">
        <v>1.0019459E-2</v>
      </c>
      <c r="CW40" s="5">
        <v>1.0019459E-2</v>
      </c>
      <c r="CX40" s="5">
        <v>1.0019459E-2</v>
      </c>
      <c r="CY40" s="5">
        <v>1.0019459E-2</v>
      </c>
      <c r="CZ40" s="5">
        <v>1.0019459E-2</v>
      </c>
      <c r="DA40" s="5">
        <v>1.0019459E-2</v>
      </c>
      <c r="DB40" s="5">
        <v>1.0019459E-2</v>
      </c>
      <c r="DC40" s="5">
        <v>1.0019459E-2</v>
      </c>
      <c r="DD40" s="5">
        <v>1.0019459E-2</v>
      </c>
      <c r="DE40" s="5">
        <v>1.0019459E-2</v>
      </c>
      <c r="DF40" s="5">
        <v>1.0019459E-2</v>
      </c>
      <c r="DG40" s="5">
        <v>1.0019459E-2</v>
      </c>
      <c r="DH40" s="5">
        <v>1.0019459E-2</v>
      </c>
      <c r="DI40" s="5">
        <v>1.0019459E-2</v>
      </c>
      <c r="DJ40" s="5">
        <v>1.0019459E-2</v>
      </c>
      <c r="DK40" s="5">
        <v>1.0019459E-2</v>
      </c>
      <c r="DL40" s="5">
        <v>1.0019459E-2</v>
      </c>
      <c r="DM40" s="5">
        <v>1.0019459E-2</v>
      </c>
      <c r="DN40" s="5">
        <v>1.0019459E-2</v>
      </c>
      <c r="DO40" s="5">
        <v>1.0019459E-2</v>
      </c>
      <c r="DP40" s="5">
        <v>1.0019459E-2</v>
      </c>
      <c r="DQ40" s="5">
        <v>1.0019459E-2</v>
      </c>
      <c r="DR40" s="5">
        <v>1.0019459E-2</v>
      </c>
      <c r="DS40" s="5">
        <v>1.0019459E-2</v>
      </c>
      <c r="DT40" s="5">
        <v>1.0019459E-2</v>
      </c>
      <c r="DU40" s="5">
        <v>1.0019459E-2</v>
      </c>
    </row>
    <row r="41" spans="1:125" x14ac:dyDescent="0.2">
      <c r="A41" t="s">
        <v>68</v>
      </c>
      <c r="B41" s="3" t="s">
        <v>178</v>
      </c>
      <c r="C41" s="2">
        <v>-0.11</v>
      </c>
      <c r="D41" s="2">
        <v>-0.08</v>
      </c>
      <c r="E41" s="2">
        <v>-0.2</v>
      </c>
      <c r="F41" s="2">
        <v>-0.05</v>
      </c>
      <c r="G41" s="2">
        <v>0.01</v>
      </c>
      <c r="H41" s="2">
        <v>0.03</v>
      </c>
      <c r="I41" s="2">
        <v>0.16</v>
      </c>
      <c r="J41" s="2">
        <v>-7.0000000000000007E-2</v>
      </c>
      <c r="K41" s="2">
        <v>-0.01</v>
      </c>
      <c r="L41" s="2">
        <v>0.12</v>
      </c>
      <c r="M41" s="2">
        <v>-0.05</v>
      </c>
      <c r="N41" s="2">
        <v>0.12</v>
      </c>
      <c r="O41" s="2">
        <v>0.02</v>
      </c>
      <c r="P41" s="2">
        <v>-7.0000000000000007E-2</v>
      </c>
      <c r="Q41" s="2">
        <v>0.22</v>
      </c>
      <c r="R41" s="2">
        <v>0.04</v>
      </c>
      <c r="S41" s="2">
        <v>-0.01</v>
      </c>
      <c r="T41" s="2">
        <v>0.02</v>
      </c>
      <c r="U41" s="2">
        <v>0.15</v>
      </c>
      <c r="V41" s="2">
        <v>7.0000000000000007E-2</v>
      </c>
      <c r="W41" s="2">
        <v>0.09</v>
      </c>
      <c r="X41" s="2">
        <v>0.05</v>
      </c>
      <c r="Y41" s="2">
        <v>-0.05</v>
      </c>
      <c r="Z41" s="2">
        <v>-0.05</v>
      </c>
      <c r="AA41" s="2">
        <v>0</v>
      </c>
      <c r="AB41" s="2">
        <v>0.16</v>
      </c>
      <c r="AC41" s="2">
        <v>-0.11</v>
      </c>
      <c r="AD41" s="2">
        <v>-0.08</v>
      </c>
      <c r="AE41" s="2">
        <v>0.09</v>
      </c>
      <c r="AF41" s="2">
        <v>-0.14000000000000001</v>
      </c>
      <c r="AG41" s="2">
        <v>-0.15</v>
      </c>
      <c r="AH41" s="2">
        <v>-0.15</v>
      </c>
      <c r="AI41" s="2">
        <v>-0.01</v>
      </c>
      <c r="AJ41" s="2">
        <v>0.01</v>
      </c>
      <c r="AK41" s="2">
        <v>-0.02</v>
      </c>
      <c r="AL41" s="2">
        <v>-0.12</v>
      </c>
      <c r="AM41" s="2">
        <v>-0.14000000000000001</v>
      </c>
      <c r="AN41" s="2">
        <v>-0.01</v>
      </c>
      <c r="AO41" s="2">
        <v>0.03</v>
      </c>
      <c r="AP41" s="2">
        <v>0.12</v>
      </c>
      <c r="AQ41" s="2">
        <v>-0.13</v>
      </c>
      <c r="AR41" s="2">
        <v>-0.12</v>
      </c>
      <c r="AS41" s="2">
        <v>7.0000000000000007E-2</v>
      </c>
      <c r="AT41" s="2">
        <v>-0.26</v>
      </c>
      <c r="AU41" s="2">
        <v>-0.34</v>
      </c>
      <c r="AV41" s="2">
        <v>-0.19</v>
      </c>
      <c r="AW41" s="2">
        <v>-0.09</v>
      </c>
      <c r="AX41" s="2">
        <v>-0.19</v>
      </c>
      <c r="AY41" s="2">
        <v>-0.24</v>
      </c>
      <c r="AZ41" s="2">
        <v>-0.36</v>
      </c>
      <c r="BA41" s="2">
        <v>-0.11</v>
      </c>
      <c r="BB41" s="2">
        <v>-0.24</v>
      </c>
      <c r="BC41" s="2">
        <v>-0.4</v>
      </c>
      <c r="BD41" s="2">
        <v>-0.56000000000000005</v>
      </c>
      <c r="BE41" s="2">
        <v>-0.44</v>
      </c>
      <c r="BF41" s="2">
        <v>-0.25</v>
      </c>
      <c r="BG41" s="2">
        <v>-0.28999999999999998</v>
      </c>
      <c r="BH41" s="2">
        <v>-0.24</v>
      </c>
      <c r="BI41" s="2">
        <v>-0.33</v>
      </c>
      <c r="BJ41" s="2">
        <v>-0.08</v>
      </c>
      <c r="BL41" s="10"/>
      <c r="BN41" s="5">
        <v>2.9370007E-2</v>
      </c>
      <c r="BO41" s="5">
        <v>2.9370007E-2</v>
      </c>
      <c r="BP41" s="5">
        <v>2.9370007E-2</v>
      </c>
      <c r="BQ41" s="5">
        <v>2.9370007E-2</v>
      </c>
      <c r="BR41" s="5">
        <v>2.9370007E-2</v>
      </c>
      <c r="BS41" s="5">
        <v>2.9370007E-2</v>
      </c>
      <c r="BT41" s="5">
        <v>2.9370007E-2</v>
      </c>
      <c r="BU41" s="5">
        <v>2.9370007E-2</v>
      </c>
      <c r="BV41" s="5">
        <v>2.9370007E-2</v>
      </c>
      <c r="BW41" s="5">
        <v>2.9370007E-2</v>
      </c>
      <c r="BX41" s="5">
        <v>2.9370007E-2</v>
      </c>
      <c r="BY41" s="5">
        <v>2.9370007E-2</v>
      </c>
      <c r="BZ41" s="5">
        <v>2.9370007E-2</v>
      </c>
      <c r="CA41" s="5">
        <v>2.9370007E-2</v>
      </c>
      <c r="CB41" s="5">
        <v>2.9370007E-2</v>
      </c>
      <c r="CC41" s="5">
        <v>2.9370007E-2</v>
      </c>
      <c r="CD41" s="5">
        <v>2.9370007E-2</v>
      </c>
      <c r="CE41" s="5">
        <v>2.9370007E-2</v>
      </c>
      <c r="CF41" s="5">
        <v>2.9370007E-2</v>
      </c>
      <c r="CG41" s="5">
        <v>2.9370007E-2</v>
      </c>
      <c r="CH41" s="5">
        <v>2.9370007E-2</v>
      </c>
      <c r="CI41" s="5">
        <v>2.9370007E-2</v>
      </c>
      <c r="CJ41" s="5">
        <v>2.9370007E-2</v>
      </c>
      <c r="CK41" s="5">
        <v>2.9370007E-2</v>
      </c>
      <c r="CL41" s="5">
        <v>2.9370007E-2</v>
      </c>
      <c r="CM41" s="5">
        <v>2.9370007E-2</v>
      </c>
      <c r="CN41" s="5">
        <v>2.9370007E-2</v>
      </c>
      <c r="CO41" s="5">
        <v>2.9370007E-2</v>
      </c>
      <c r="CP41" s="5">
        <v>2.9370007E-2</v>
      </c>
      <c r="CQ41" s="5">
        <v>2.9370007E-2</v>
      </c>
      <c r="CR41" s="5">
        <v>2.9370007E-2</v>
      </c>
      <c r="CS41" s="5">
        <v>2.9370007E-2</v>
      </c>
      <c r="CT41" s="5">
        <v>2.9370007E-2</v>
      </c>
      <c r="CU41" s="5">
        <v>2.9370007E-2</v>
      </c>
      <c r="CV41" s="5">
        <v>2.9370007E-2</v>
      </c>
      <c r="CW41" s="5">
        <v>2.9370007E-2</v>
      </c>
      <c r="CX41" s="5">
        <v>2.9370007E-2</v>
      </c>
      <c r="CY41" s="5">
        <v>2.9370007E-2</v>
      </c>
      <c r="CZ41" s="5">
        <v>2.9370007E-2</v>
      </c>
      <c r="DA41" s="5">
        <v>2.9370007E-2</v>
      </c>
      <c r="DB41" s="5">
        <v>2.9370007E-2</v>
      </c>
      <c r="DC41" s="5">
        <v>2.9370007E-2</v>
      </c>
      <c r="DD41" s="5">
        <v>2.9370007E-2</v>
      </c>
      <c r="DE41" s="5">
        <v>2.9370007E-2</v>
      </c>
      <c r="DF41" s="5">
        <v>2.9370007E-2</v>
      </c>
      <c r="DG41" s="5">
        <v>2.9370007E-2</v>
      </c>
      <c r="DH41" s="5">
        <v>2.9370007E-2</v>
      </c>
      <c r="DI41" s="5">
        <v>2.9370007E-2</v>
      </c>
      <c r="DJ41" s="5">
        <v>2.9370007E-2</v>
      </c>
      <c r="DK41" s="5">
        <v>2.9370007E-2</v>
      </c>
      <c r="DL41" s="5">
        <v>2.9370007E-2</v>
      </c>
      <c r="DM41" s="5">
        <v>2.9370007E-2</v>
      </c>
      <c r="DN41" s="5">
        <v>2.9370007E-2</v>
      </c>
      <c r="DO41" s="5">
        <v>2.9370007E-2</v>
      </c>
      <c r="DP41" s="5">
        <v>2.9370007E-2</v>
      </c>
      <c r="DQ41" s="5">
        <v>2.9370007E-2</v>
      </c>
      <c r="DR41" s="5">
        <v>2.9370007E-2</v>
      </c>
      <c r="DS41" s="5">
        <v>2.9370007E-2</v>
      </c>
      <c r="DT41" s="5">
        <v>2.9370007E-2</v>
      </c>
      <c r="DU41" s="5">
        <v>2.9370007E-2</v>
      </c>
    </row>
    <row r="42" spans="1:125" x14ac:dyDescent="0.2">
      <c r="A42" t="s">
        <v>7</v>
      </c>
      <c r="B42" s="3" t="s">
        <v>178</v>
      </c>
      <c r="C42" s="2">
        <v>0.11</v>
      </c>
      <c r="D42" s="2">
        <v>0.26</v>
      </c>
      <c r="E42" s="2">
        <v>-0.02</v>
      </c>
      <c r="F42" s="2">
        <v>0.26</v>
      </c>
      <c r="G42" s="2">
        <v>0.46</v>
      </c>
      <c r="H42" s="2">
        <v>0.51</v>
      </c>
      <c r="I42" s="2">
        <v>0.86</v>
      </c>
      <c r="J42" s="2">
        <v>0.1</v>
      </c>
      <c r="K42" s="2">
        <v>0.4</v>
      </c>
      <c r="L42" s="2">
        <v>0.82</v>
      </c>
      <c r="M42" s="2">
        <v>0.56999999999999995</v>
      </c>
      <c r="N42" s="2">
        <v>0.68</v>
      </c>
      <c r="O42" s="2">
        <v>0.46</v>
      </c>
      <c r="P42" s="2">
        <v>0.42</v>
      </c>
      <c r="Q42" s="2">
        <v>1.06</v>
      </c>
      <c r="R42" s="2">
        <v>0.51</v>
      </c>
      <c r="S42" s="2">
        <v>0.52</v>
      </c>
      <c r="T42" s="2">
        <v>0.48</v>
      </c>
      <c r="U42" s="2">
        <v>1.05</v>
      </c>
      <c r="V42" s="2">
        <v>0.49</v>
      </c>
      <c r="W42" s="2">
        <v>0.76</v>
      </c>
      <c r="X42" s="2">
        <v>0.4</v>
      </c>
      <c r="Y42" s="2">
        <v>0.26</v>
      </c>
      <c r="Z42" s="2">
        <v>0.34</v>
      </c>
      <c r="AA42" s="2">
        <v>0.56000000000000005</v>
      </c>
      <c r="AB42" s="2">
        <v>0.83</v>
      </c>
      <c r="AC42" s="2">
        <v>0.26</v>
      </c>
      <c r="AD42" s="2">
        <v>0.32</v>
      </c>
      <c r="AE42" s="2">
        <v>0.85</v>
      </c>
      <c r="AF42" s="2">
        <v>0.24</v>
      </c>
      <c r="AG42" s="2">
        <v>0.17</v>
      </c>
      <c r="AH42" s="2">
        <v>0.22</v>
      </c>
      <c r="AI42" s="2">
        <v>0.77</v>
      </c>
      <c r="AJ42" s="2">
        <v>0.56000000000000005</v>
      </c>
      <c r="AK42" s="2">
        <v>0.24</v>
      </c>
      <c r="AL42" s="2">
        <v>0.25</v>
      </c>
      <c r="AM42" s="2">
        <v>0.14000000000000001</v>
      </c>
      <c r="AN42" s="2">
        <v>0.79</v>
      </c>
      <c r="AO42" s="2">
        <v>0.6</v>
      </c>
      <c r="AP42" s="2">
        <v>0.93</v>
      </c>
      <c r="AQ42" s="2">
        <v>0.37</v>
      </c>
      <c r="AR42" s="2">
        <v>0.46</v>
      </c>
      <c r="AS42" s="2">
        <v>0.85</v>
      </c>
      <c r="AT42" s="2">
        <v>0.03</v>
      </c>
      <c r="AU42" s="2">
        <v>-0.09</v>
      </c>
      <c r="AV42" s="2">
        <v>0.51</v>
      </c>
      <c r="AW42" s="2">
        <v>0.61</v>
      </c>
      <c r="AX42" s="2">
        <v>0.32</v>
      </c>
      <c r="AY42" s="2">
        <v>0.09</v>
      </c>
      <c r="AZ42" s="2">
        <v>-0.03</v>
      </c>
      <c r="BA42" s="2">
        <v>0.27</v>
      </c>
      <c r="BB42" s="2">
        <v>0.16</v>
      </c>
      <c r="BC42" s="2">
        <v>0.01</v>
      </c>
      <c r="BD42" s="2">
        <v>-0.17</v>
      </c>
      <c r="BE42" s="2">
        <v>0.06</v>
      </c>
      <c r="BF42" s="2">
        <v>0.18</v>
      </c>
      <c r="BG42" s="2">
        <v>0.17</v>
      </c>
      <c r="BH42" s="2">
        <v>0.35</v>
      </c>
      <c r="BI42" s="2">
        <v>0.11</v>
      </c>
      <c r="BJ42" s="2">
        <v>0.38</v>
      </c>
      <c r="BL42" s="10"/>
      <c r="BN42" s="5">
        <v>0.11315886999999999</v>
      </c>
      <c r="BO42" s="5">
        <v>0.11315886999999999</v>
      </c>
      <c r="BP42" s="5">
        <v>0.11315886999999999</v>
      </c>
      <c r="BQ42" s="5">
        <v>0.11315886999999999</v>
      </c>
      <c r="BR42" s="5">
        <v>0.11315886999999999</v>
      </c>
      <c r="BS42" s="5">
        <v>0.11315886999999999</v>
      </c>
      <c r="BT42" s="5">
        <v>0.11315886999999999</v>
      </c>
      <c r="BU42" s="5">
        <v>0.11315886999999999</v>
      </c>
      <c r="BV42" s="5">
        <v>0.11315886999999999</v>
      </c>
      <c r="BW42" s="5">
        <v>0.11315886999999999</v>
      </c>
      <c r="BX42" s="5">
        <v>0.11315886999999999</v>
      </c>
      <c r="BY42" s="5">
        <v>0.11315886999999999</v>
      </c>
      <c r="BZ42" s="5">
        <v>0.11315886999999999</v>
      </c>
      <c r="CA42" s="5">
        <v>0.11315886999999999</v>
      </c>
      <c r="CB42" s="5">
        <v>0.11315886999999999</v>
      </c>
      <c r="CC42" s="5">
        <v>0.11315886999999999</v>
      </c>
      <c r="CD42" s="5">
        <v>0.11315886999999999</v>
      </c>
      <c r="CE42" s="5">
        <v>0.11315886999999999</v>
      </c>
      <c r="CF42" s="5">
        <v>0.11315886999999999</v>
      </c>
      <c r="CG42" s="5">
        <v>0.11315886999999999</v>
      </c>
      <c r="CH42" s="5">
        <v>0.11315886999999999</v>
      </c>
      <c r="CI42" s="5">
        <v>0.11315886999999999</v>
      </c>
      <c r="CJ42" s="5">
        <v>0.11315886999999999</v>
      </c>
      <c r="CK42" s="5">
        <v>0.11315886999999999</v>
      </c>
      <c r="CL42" s="5">
        <v>0.11315886999999999</v>
      </c>
      <c r="CM42" s="5">
        <v>0.11315886999999999</v>
      </c>
      <c r="CN42" s="5">
        <v>0.11315886999999999</v>
      </c>
      <c r="CO42" s="5">
        <v>0.11315886999999999</v>
      </c>
      <c r="CP42" s="5">
        <v>0.11315886999999999</v>
      </c>
      <c r="CQ42" s="5">
        <v>0.11315886999999999</v>
      </c>
      <c r="CR42" s="5">
        <v>0.11315886999999999</v>
      </c>
      <c r="CS42" s="5">
        <v>0.11315886999999999</v>
      </c>
      <c r="CT42" s="5">
        <v>0.11315886999999999</v>
      </c>
      <c r="CU42" s="5">
        <v>0.11315886999999999</v>
      </c>
      <c r="CV42" s="5">
        <v>0.11315886999999999</v>
      </c>
      <c r="CW42" s="5">
        <v>0.11315886999999999</v>
      </c>
      <c r="CX42" s="5">
        <v>0.11315886999999999</v>
      </c>
      <c r="CY42" s="5">
        <v>0.11315886999999999</v>
      </c>
      <c r="CZ42" s="5">
        <v>0.11315886999999999</v>
      </c>
      <c r="DA42" s="5">
        <v>0.11315886999999999</v>
      </c>
      <c r="DB42" s="5">
        <v>0.11315886999999999</v>
      </c>
      <c r="DC42" s="5">
        <v>0.11315886999999999</v>
      </c>
      <c r="DD42" s="5">
        <v>0.11315886999999999</v>
      </c>
      <c r="DE42" s="5">
        <v>0.11315886999999999</v>
      </c>
      <c r="DF42" s="5">
        <v>0.11315886999999999</v>
      </c>
      <c r="DG42" s="5">
        <v>0.11315886999999999</v>
      </c>
      <c r="DH42" s="5">
        <v>0.11315886999999999</v>
      </c>
      <c r="DI42" s="5">
        <v>0.11315886999999999</v>
      </c>
      <c r="DJ42" s="5">
        <v>0.11315886999999999</v>
      </c>
      <c r="DK42" s="5">
        <v>0.11315886999999999</v>
      </c>
      <c r="DL42" s="5">
        <v>0.11315886999999999</v>
      </c>
      <c r="DM42" s="5">
        <v>0.11315886999999999</v>
      </c>
      <c r="DN42" s="5">
        <v>0.11315886999999999</v>
      </c>
      <c r="DO42" s="5">
        <v>0.11315886999999999</v>
      </c>
      <c r="DP42" s="5">
        <v>0.11315886999999999</v>
      </c>
      <c r="DQ42" s="5">
        <v>0.11315886999999999</v>
      </c>
      <c r="DR42" s="5">
        <v>0.11315886999999999</v>
      </c>
      <c r="DS42" s="5">
        <v>0.11315886999999999</v>
      </c>
      <c r="DT42" s="5">
        <v>0.11315886999999999</v>
      </c>
      <c r="DU42" s="5">
        <v>0.11315886999999999</v>
      </c>
    </row>
    <row r="43" spans="1:125" x14ac:dyDescent="0.2">
      <c r="A43" t="s">
        <v>5</v>
      </c>
      <c r="B43" s="3" t="s">
        <v>178</v>
      </c>
      <c r="C43" s="2">
        <v>2.91</v>
      </c>
      <c r="D43" s="2">
        <v>3.09</v>
      </c>
      <c r="E43" s="2">
        <v>2.58</v>
      </c>
      <c r="F43" s="2">
        <v>3.11</v>
      </c>
      <c r="G43" s="2">
        <v>3.93</v>
      </c>
      <c r="H43" s="2">
        <v>4.03</v>
      </c>
      <c r="I43" s="2">
        <v>4.6399999999999997</v>
      </c>
      <c r="J43" s="2">
        <v>2.44</v>
      </c>
      <c r="K43" s="2">
        <v>3.48</v>
      </c>
      <c r="L43" s="2">
        <v>4.6900000000000004</v>
      </c>
      <c r="M43" s="2">
        <v>4.33</v>
      </c>
      <c r="N43" s="2">
        <v>4.05</v>
      </c>
      <c r="O43" s="2">
        <v>3.48</v>
      </c>
      <c r="P43" s="2">
        <v>3.38</v>
      </c>
      <c r="Q43" s="2">
        <v>5.21</v>
      </c>
      <c r="R43" s="2">
        <v>3.39</v>
      </c>
      <c r="S43" s="2">
        <v>4.1900000000000004</v>
      </c>
      <c r="T43" s="2">
        <v>3.85</v>
      </c>
      <c r="U43" s="2">
        <v>6.02</v>
      </c>
      <c r="V43" s="2">
        <v>3.66</v>
      </c>
      <c r="W43" s="2">
        <v>5.04</v>
      </c>
      <c r="X43" s="2">
        <v>3.42</v>
      </c>
      <c r="Y43" s="2">
        <v>3.13</v>
      </c>
      <c r="Z43" s="2">
        <v>3.28</v>
      </c>
      <c r="AA43" s="2">
        <v>3.83</v>
      </c>
      <c r="AB43" s="2">
        <v>4.4000000000000004</v>
      </c>
      <c r="AC43" s="2">
        <v>3.49</v>
      </c>
      <c r="AD43" s="2">
        <v>3.13</v>
      </c>
      <c r="AE43" s="2">
        <v>5.49</v>
      </c>
      <c r="AF43" s="2">
        <v>3.2</v>
      </c>
      <c r="AG43" s="2">
        <v>3.03</v>
      </c>
      <c r="AH43" s="2">
        <v>3.07</v>
      </c>
      <c r="AI43" s="2">
        <v>5.41</v>
      </c>
      <c r="AJ43" s="2">
        <v>3.77</v>
      </c>
      <c r="AK43" s="2">
        <v>2.71</v>
      </c>
      <c r="AL43" s="2">
        <v>3.15</v>
      </c>
      <c r="AM43" s="2">
        <v>3.03</v>
      </c>
      <c r="AN43" s="2">
        <v>5.57</v>
      </c>
      <c r="AO43" s="2">
        <v>3.69</v>
      </c>
      <c r="AP43" s="2">
        <v>5.51</v>
      </c>
      <c r="AQ43" s="2">
        <v>3.32</v>
      </c>
      <c r="AR43" s="2">
        <v>4.12</v>
      </c>
      <c r="AS43" s="2">
        <v>5.35</v>
      </c>
      <c r="AT43" s="2">
        <v>2.79</v>
      </c>
      <c r="AU43" s="2">
        <v>2.57</v>
      </c>
      <c r="AV43" s="2">
        <v>4.54</v>
      </c>
      <c r="AW43" s="2">
        <v>4.93</v>
      </c>
      <c r="AX43" s="2">
        <v>3.3</v>
      </c>
      <c r="AY43" s="2">
        <v>3.22</v>
      </c>
      <c r="AZ43" s="2">
        <v>2.86</v>
      </c>
      <c r="BA43" s="2">
        <v>3.4</v>
      </c>
      <c r="BB43" s="2">
        <v>3.25</v>
      </c>
      <c r="BC43" s="2">
        <v>2.97</v>
      </c>
      <c r="BD43" s="2">
        <v>2.72</v>
      </c>
      <c r="BE43" s="2">
        <v>2.76</v>
      </c>
      <c r="BF43" s="2">
        <v>2.91</v>
      </c>
      <c r="BG43" s="2">
        <v>3</v>
      </c>
      <c r="BH43" s="2">
        <v>3.75</v>
      </c>
      <c r="BI43" s="2">
        <v>2.98</v>
      </c>
      <c r="BJ43" s="2">
        <v>3.47</v>
      </c>
      <c r="BL43" s="10"/>
      <c r="BN43" s="5">
        <v>0.32759778000000001</v>
      </c>
      <c r="BO43" s="5">
        <v>0.32759778000000001</v>
      </c>
      <c r="BP43" s="5">
        <v>0.32759778000000001</v>
      </c>
      <c r="BQ43" s="5">
        <v>0.32759778000000001</v>
      </c>
      <c r="BR43" s="5">
        <v>0.32759778000000001</v>
      </c>
      <c r="BS43" s="5">
        <v>0.32759778000000001</v>
      </c>
      <c r="BT43" s="5">
        <v>0.32759778000000001</v>
      </c>
      <c r="BU43" s="5">
        <v>0.32759778000000001</v>
      </c>
      <c r="BV43" s="5">
        <v>0.32759778000000001</v>
      </c>
      <c r="BW43" s="5">
        <v>0.32759778000000001</v>
      </c>
      <c r="BX43" s="5">
        <v>0.32759778000000001</v>
      </c>
      <c r="BY43" s="5">
        <v>0.32759778000000001</v>
      </c>
      <c r="BZ43" s="5">
        <v>0.32759778000000001</v>
      </c>
      <c r="CA43" s="5">
        <v>0.32759778000000001</v>
      </c>
      <c r="CB43" s="5">
        <v>0.32759778000000001</v>
      </c>
      <c r="CC43" s="5">
        <v>0.32759778000000001</v>
      </c>
      <c r="CD43" s="5">
        <v>0.32759778000000001</v>
      </c>
      <c r="CE43" s="5">
        <v>0.32759778000000001</v>
      </c>
      <c r="CF43" s="5">
        <v>0.32759778000000001</v>
      </c>
      <c r="CG43" s="5">
        <v>0.32759778000000001</v>
      </c>
      <c r="CH43" s="5">
        <v>0.32759778000000001</v>
      </c>
      <c r="CI43" s="5">
        <v>0.32759778000000001</v>
      </c>
      <c r="CJ43" s="5">
        <v>0.32759778000000001</v>
      </c>
      <c r="CK43" s="5">
        <v>0.32759778000000001</v>
      </c>
      <c r="CL43" s="5">
        <v>0.32759778000000001</v>
      </c>
      <c r="CM43" s="5">
        <v>0.32759778000000001</v>
      </c>
      <c r="CN43" s="5">
        <v>0.32759778000000001</v>
      </c>
      <c r="CO43" s="5">
        <v>0.32759778000000001</v>
      </c>
      <c r="CP43" s="5">
        <v>0.32759778000000001</v>
      </c>
      <c r="CQ43" s="5">
        <v>0.32759778000000001</v>
      </c>
      <c r="CR43" s="5">
        <v>0.32759778000000001</v>
      </c>
      <c r="CS43" s="5">
        <v>0.32759778000000001</v>
      </c>
      <c r="CT43" s="5">
        <v>0.32759778000000001</v>
      </c>
      <c r="CU43" s="5">
        <v>0.32759778000000001</v>
      </c>
      <c r="CV43" s="5">
        <v>0.32759778000000001</v>
      </c>
      <c r="CW43" s="5">
        <v>0.32759778000000001</v>
      </c>
      <c r="CX43" s="5">
        <v>0.32759778000000001</v>
      </c>
      <c r="CY43" s="5">
        <v>0.32759778000000001</v>
      </c>
      <c r="CZ43" s="5">
        <v>0.32759778000000001</v>
      </c>
      <c r="DA43" s="5">
        <v>0.32759778000000001</v>
      </c>
      <c r="DB43" s="5">
        <v>0.32759778000000001</v>
      </c>
      <c r="DC43" s="5">
        <v>0.32759778000000001</v>
      </c>
      <c r="DD43" s="5">
        <v>0.32759778000000001</v>
      </c>
      <c r="DE43" s="5">
        <v>0.32759778000000001</v>
      </c>
      <c r="DF43" s="5">
        <v>0.32759778000000001</v>
      </c>
      <c r="DG43" s="5">
        <v>0.32759778000000001</v>
      </c>
      <c r="DH43" s="5">
        <v>0.32759778000000001</v>
      </c>
      <c r="DI43" s="5">
        <v>0.32759778000000001</v>
      </c>
      <c r="DJ43" s="5">
        <v>0.32759778000000001</v>
      </c>
      <c r="DK43" s="5">
        <v>0.32759778000000001</v>
      </c>
      <c r="DL43" s="5">
        <v>0.32759778000000001</v>
      </c>
      <c r="DM43" s="5">
        <v>0.32759778000000001</v>
      </c>
      <c r="DN43" s="5">
        <v>0.32759778000000001</v>
      </c>
      <c r="DO43" s="5">
        <v>0.32759778000000001</v>
      </c>
      <c r="DP43" s="5">
        <v>0.32759778000000001</v>
      </c>
      <c r="DQ43" s="5">
        <v>0.32759778000000001</v>
      </c>
      <c r="DR43" s="5">
        <v>0.32759778000000001</v>
      </c>
      <c r="DS43" s="5">
        <v>0.32759778000000001</v>
      </c>
      <c r="DT43" s="5">
        <v>0.32759778000000001</v>
      </c>
      <c r="DU43" s="5">
        <v>0.32759778000000001</v>
      </c>
    </row>
    <row r="44" spans="1:125" x14ac:dyDescent="0.2">
      <c r="A44" t="s">
        <v>6</v>
      </c>
      <c r="B44" s="3" t="s">
        <v>178</v>
      </c>
      <c r="C44" s="2">
        <v>0.39</v>
      </c>
      <c r="D44" s="2">
        <v>0.49</v>
      </c>
      <c r="E44" s="2">
        <v>0.28999999999999998</v>
      </c>
      <c r="F44" s="2">
        <v>0.49</v>
      </c>
      <c r="G44" s="2">
        <v>0.64</v>
      </c>
      <c r="H44" s="2">
        <v>0.67</v>
      </c>
      <c r="I44" s="2">
        <v>0.88</v>
      </c>
      <c r="J44" s="2">
        <v>0.31</v>
      </c>
      <c r="K44" s="2">
        <v>0.55000000000000004</v>
      </c>
      <c r="L44" s="2">
        <v>0.84</v>
      </c>
      <c r="M44" s="2">
        <v>0.71</v>
      </c>
      <c r="N44" s="2">
        <v>0.73</v>
      </c>
      <c r="O44" s="2">
        <v>0.55000000000000004</v>
      </c>
      <c r="P44" s="2">
        <v>0.56000000000000005</v>
      </c>
      <c r="Q44" s="2">
        <v>1.01</v>
      </c>
      <c r="R44" s="2">
        <v>0.6</v>
      </c>
      <c r="S44" s="2">
        <v>0.7</v>
      </c>
      <c r="T44" s="2">
        <v>0.66</v>
      </c>
      <c r="U44" s="2">
        <v>1.1299999999999999</v>
      </c>
      <c r="V44" s="2">
        <v>0.62</v>
      </c>
      <c r="W44" s="2">
        <v>0.86</v>
      </c>
      <c r="X44" s="2">
        <v>0.52</v>
      </c>
      <c r="Y44" s="2">
        <v>0.46</v>
      </c>
      <c r="Z44" s="2">
        <v>0.51</v>
      </c>
      <c r="AA44" s="2">
        <v>0.67</v>
      </c>
      <c r="AB44" s="2">
        <v>0.84</v>
      </c>
      <c r="AC44" s="2">
        <v>0.5</v>
      </c>
      <c r="AD44" s="2">
        <v>0.5</v>
      </c>
      <c r="AE44" s="2">
        <v>0.97</v>
      </c>
      <c r="AF44" s="2">
        <v>0.48</v>
      </c>
      <c r="AG44" s="2">
        <v>0.42</v>
      </c>
      <c r="AH44" s="2">
        <v>0.44</v>
      </c>
      <c r="AI44" s="2">
        <v>0.92</v>
      </c>
      <c r="AJ44" s="2">
        <v>0.67</v>
      </c>
      <c r="AK44" s="2">
        <v>0.4</v>
      </c>
      <c r="AL44" s="2">
        <v>0.48</v>
      </c>
      <c r="AM44" s="2">
        <v>0.43</v>
      </c>
      <c r="AN44" s="2">
        <v>0.95</v>
      </c>
      <c r="AO44" s="2">
        <v>0.65</v>
      </c>
      <c r="AP44" s="2">
        <v>0.99</v>
      </c>
      <c r="AQ44" s="2">
        <v>0.55000000000000004</v>
      </c>
      <c r="AR44" s="2">
        <v>0.65</v>
      </c>
      <c r="AS44" s="2">
        <v>0.96</v>
      </c>
      <c r="AT44" s="2">
        <v>0.34</v>
      </c>
      <c r="AU44" s="2">
        <v>0.3</v>
      </c>
      <c r="AV44" s="2">
        <v>0.68</v>
      </c>
      <c r="AW44" s="2">
        <v>0.79</v>
      </c>
      <c r="AX44" s="2">
        <v>0.5</v>
      </c>
      <c r="AY44" s="2">
        <v>0.38</v>
      </c>
      <c r="AZ44" s="2">
        <v>0.32</v>
      </c>
      <c r="BA44" s="2">
        <v>0.51</v>
      </c>
      <c r="BB44" s="2">
        <v>0.41</v>
      </c>
      <c r="BC44" s="2">
        <v>0.33</v>
      </c>
      <c r="BD44" s="2">
        <v>0.27</v>
      </c>
      <c r="BE44" s="2">
        <v>0.34</v>
      </c>
      <c r="BF44" s="2">
        <v>0.41</v>
      </c>
      <c r="BG44" s="2">
        <v>0.44</v>
      </c>
      <c r="BH44" s="2">
        <v>0.61</v>
      </c>
      <c r="BI44" s="2">
        <v>0.4</v>
      </c>
      <c r="BJ44" s="2">
        <v>0.56000000000000005</v>
      </c>
      <c r="BL44" s="10"/>
      <c r="BN44" s="5">
        <v>9.1275764999999995E-2</v>
      </c>
      <c r="BO44" s="5">
        <v>9.1275764999999995E-2</v>
      </c>
      <c r="BP44" s="5">
        <v>9.1275764999999995E-2</v>
      </c>
      <c r="BQ44" s="5">
        <v>9.1275764999999995E-2</v>
      </c>
      <c r="BR44" s="5">
        <v>9.1275764999999995E-2</v>
      </c>
      <c r="BS44" s="5">
        <v>9.1275764999999995E-2</v>
      </c>
      <c r="BT44" s="5">
        <v>9.1275764999999995E-2</v>
      </c>
      <c r="BU44" s="5">
        <v>9.1275764999999995E-2</v>
      </c>
      <c r="BV44" s="5">
        <v>9.1275764999999995E-2</v>
      </c>
      <c r="BW44" s="5">
        <v>9.1275764999999995E-2</v>
      </c>
      <c r="BX44" s="5">
        <v>9.1275764999999995E-2</v>
      </c>
      <c r="BY44" s="5">
        <v>9.1275764999999995E-2</v>
      </c>
      <c r="BZ44" s="5">
        <v>9.1275764999999995E-2</v>
      </c>
      <c r="CA44" s="5">
        <v>9.1275764999999995E-2</v>
      </c>
      <c r="CB44" s="5">
        <v>9.1275764999999995E-2</v>
      </c>
      <c r="CC44" s="5">
        <v>9.1275764999999995E-2</v>
      </c>
      <c r="CD44" s="5">
        <v>9.1275764999999995E-2</v>
      </c>
      <c r="CE44" s="5">
        <v>9.1275764999999995E-2</v>
      </c>
      <c r="CF44" s="5">
        <v>9.1275764999999995E-2</v>
      </c>
      <c r="CG44" s="5">
        <v>9.1275764999999995E-2</v>
      </c>
      <c r="CH44" s="5">
        <v>9.1275764999999995E-2</v>
      </c>
      <c r="CI44" s="5">
        <v>9.1275764999999995E-2</v>
      </c>
      <c r="CJ44" s="5">
        <v>9.1275764999999995E-2</v>
      </c>
      <c r="CK44" s="5">
        <v>9.1275764999999995E-2</v>
      </c>
      <c r="CL44" s="5">
        <v>9.1275764999999995E-2</v>
      </c>
      <c r="CM44" s="5">
        <v>9.1275764999999995E-2</v>
      </c>
      <c r="CN44" s="5">
        <v>9.1275764999999995E-2</v>
      </c>
      <c r="CO44" s="5">
        <v>9.1275764999999995E-2</v>
      </c>
      <c r="CP44" s="5">
        <v>9.1275764999999995E-2</v>
      </c>
      <c r="CQ44" s="5">
        <v>9.1275764999999995E-2</v>
      </c>
      <c r="CR44" s="5">
        <v>9.1275764999999995E-2</v>
      </c>
      <c r="CS44" s="5">
        <v>9.1275764999999995E-2</v>
      </c>
      <c r="CT44" s="5">
        <v>9.1275764999999995E-2</v>
      </c>
      <c r="CU44" s="5">
        <v>9.1275764999999995E-2</v>
      </c>
      <c r="CV44" s="5">
        <v>9.1275764999999995E-2</v>
      </c>
      <c r="CW44" s="5">
        <v>9.1275764999999995E-2</v>
      </c>
      <c r="CX44" s="5">
        <v>9.1275764999999995E-2</v>
      </c>
      <c r="CY44" s="5">
        <v>9.1275764999999995E-2</v>
      </c>
      <c r="CZ44" s="5">
        <v>9.1275764999999995E-2</v>
      </c>
      <c r="DA44" s="5">
        <v>9.1275764999999995E-2</v>
      </c>
      <c r="DB44" s="5">
        <v>9.1275764999999995E-2</v>
      </c>
      <c r="DC44" s="5">
        <v>9.1275764999999995E-2</v>
      </c>
      <c r="DD44" s="5">
        <v>9.1275764999999995E-2</v>
      </c>
      <c r="DE44" s="5">
        <v>9.1275764999999995E-2</v>
      </c>
      <c r="DF44" s="5">
        <v>9.1275764999999995E-2</v>
      </c>
      <c r="DG44" s="5">
        <v>9.1275764999999995E-2</v>
      </c>
      <c r="DH44" s="5">
        <v>9.1275764999999995E-2</v>
      </c>
      <c r="DI44" s="5">
        <v>9.1275764999999995E-2</v>
      </c>
      <c r="DJ44" s="5">
        <v>9.1275764999999995E-2</v>
      </c>
      <c r="DK44" s="5">
        <v>9.1275764999999995E-2</v>
      </c>
      <c r="DL44" s="5">
        <v>9.1275764999999995E-2</v>
      </c>
      <c r="DM44" s="5">
        <v>9.1275764999999995E-2</v>
      </c>
      <c r="DN44" s="5">
        <v>9.1275764999999995E-2</v>
      </c>
      <c r="DO44" s="5">
        <v>9.1275764999999995E-2</v>
      </c>
      <c r="DP44" s="5">
        <v>9.1275764999999995E-2</v>
      </c>
      <c r="DQ44" s="5">
        <v>9.1275764999999995E-2</v>
      </c>
      <c r="DR44" s="5">
        <v>9.1275764999999995E-2</v>
      </c>
      <c r="DS44" s="5">
        <v>9.1275764999999995E-2</v>
      </c>
      <c r="DT44" s="5">
        <v>9.1275764999999995E-2</v>
      </c>
      <c r="DU44" s="5">
        <v>9.1275764999999995E-2</v>
      </c>
    </row>
    <row r="45" spans="1:125" x14ac:dyDescent="0.2">
      <c r="A45" t="s">
        <v>4</v>
      </c>
      <c r="B45" s="3" t="s">
        <v>178</v>
      </c>
      <c r="C45" s="2">
        <v>1.42</v>
      </c>
      <c r="D45" s="2">
        <v>1.58</v>
      </c>
      <c r="E45" s="2">
        <v>1.32</v>
      </c>
      <c r="F45" s="2">
        <v>1.73</v>
      </c>
      <c r="G45" s="2">
        <v>2.39</v>
      </c>
      <c r="H45" s="2">
        <v>2.46</v>
      </c>
      <c r="I45" s="2">
        <v>2.85</v>
      </c>
      <c r="J45" s="2">
        <v>1.35</v>
      </c>
      <c r="K45" s="2">
        <v>1.97</v>
      </c>
      <c r="L45" s="2">
        <v>2.83</v>
      </c>
      <c r="M45" s="2">
        <v>2.4</v>
      </c>
      <c r="N45" s="2">
        <v>2.38</v>
      </c>
      <c r="O45" s="2">
        <v>1.96</v>
      </c>
      <c r="P45" s="2">
        <v>1.85</v>
      </c>
      <c r="Q45" s="2">
        <v>3.21</v>
      </c>
      <c r="R45" s="2">
        <v>1.99</v>
      </c>
      <c r="S45" s="2">
        <v>2.21</v>
      </c>
      <c r="T45" s="2">
        <v>2.13</v>
      </c>
      <c r="U45" s="2">
        <v>3.97</v>
      </c>
      <c r="V45" s="2">
        <v>2.29</v>
      </c>
      <c r="W45" s="2">
        <v>3.01</v>
      </c>
      <c r="X45" s="2">
        <v>1.96</v>
      </c>
      <c r="Y45" s="2">
        <v>1.58</v>
      </c>
      <c r="Z45" s="2">
        <v>1.71</v>
      </c>
      <c r="AA45" s="2">
        <v>2.2599999999999998</v>
      </c>
      <c r="AB45" s="2">
        <v>2.69</v>
      </c>
      <c r="AC45" s="2">
        <v>1.64</v>
      </c>
      <c r="AD45" s="2">
        <v>1.61</v>
      </c>
      <c r="AE45" s="2">
        <v>3.2</v>
      </c>
      <c r="AF45" s="2">
        <v>1.73</v>
      </c>
      <c r="AG45" s="2">
        <v>1.58</v>
      </c>
      <c r="AH45" s="2">
        <v>1.53</v>
      </c>
      <c r="AI45" s="2">
        <v>3.13</v>
      </c>
      <c r="AJ45" s="2">
        <v>2.19</v>
      </c>
      <c r="AK45" s="2">
        <v>1.56</v>
      </c>
      <c r="AL45" s="2">
        <v>1.78</v>
      </c>
      <c r="AM45" s="2">
        <v>1.66</v>
      </c>
      <c r="AN45" s="2">
        <v>3.24</v>
      </c>
      <c r="AO45" s="2">
        <v>2.09</v>
      </c>
      <c r="AP45" s="2">
        <v>3.41</v>
      </c>
      <c r="AQ45" s="2">
        <v>1.72</v>
      </c>
      <c r="AR45" s="2">
        <v>2.09</v>
      </c>
      <c r="AS45" s="2">
        <v>3.15</v>
      </c>
      <c r="AT45" s="2">
        <v>1.1599999999999999</v>
      </c>
      <c r="AU45" s="2">
        <v>0.86</v>
      </c>
      <c r="AV45" s="2">
        <v>2.2000000000000002</v>
      </c>
      <c r="AW45" s="2">
        <v>2.5099999999999998</v>
      </c>
      <c r="AX45" s="2">
        <v>1.48</v>
      </c>
      <c r="AY45" s="2">
        <v>1.38</v>
      </c>
      <c r="AZ45" s="2">
        <v>1.1000000000000001</v>
      </c>
      <c r="BA45" s="2">
        <v>1.45</v>
      </c>
      <c r="BB45" s="2">
        <v>1.24</v>
      </c>
      <c r="BC45" s="2">
        <v>1</v>
      </c>
      <c r="BD45" s="2">
        <v>0.87</v>
      </c>
      <c r="BE45" s="2">
        <v>0.99</v>
      </c>
      <c r="BF45" s="2">
        <v>1.21</v>
      </c>
      <c r="BG45" s="2">
        <v>1.24</v>
      </c>
      <c r="BH45" s="2">
        <v>1.81</v>
      </c>
      <c r="BI45" s="2">
        <v>1.21</v>
      </c>
      <c r="BJ45" s="2">
        <v>1.65</v>
      </c>
      <c r="BL45" s="10"/>
      <c r="BN45" s="5">
        <v>0.24305194999999999</v>
      </c>
      <c r="BO45" s="5">
        <v>0.24305194999999999</v>
      </c>
      <c r="BP45" s="5">
        <v>0.24305194999999999</v>
      </c>
      <c r="BQ45" s="5">
        <v>0.24305194999999999</v>
      </c>
      <c r="BR45" s="5">
        <v>0.24305194999999999</v>
      </c>
      <c r="BS45" s="5">
        <v>0.24305194999999999</v>
      </c>
      <c r="BT45" s="5">
        <v>0.24305194999999999</v>
      </c>
      <c r="BU45" s="5">
        <v>0.24305194999999999</v>
      </c>
      <c r="BV45" s="5">
        <v>0.24305194999999999</v>
      </c>
      <c r="BW45" s="5">
        <v>0.24305194999999999</v>
      </c>
      <c r="BX45" s="5">
        <v>0.24305194999999999</v>
      </c>
      <c r="BY45" s="5">
        <v>0.24305194999999999</v>
      </c>
      <c r="BZ45" s="5">
        <v>0.24305194999999999</v>
      </c>
      <c r="CA45" s="5">
        <v>0.24305194999999999</v>
      </c>
      <c r="CB45" s="5">
        <v>0.24305194999999999</v>
      </c>
      <c r="CC45" s="5">
        <v>0.24305194999999999</v>
      </c>
      <c r="CD45" s="5">
        <v>0.24305194999999999</v>
      </c>
      <c r="CE45" s="5">
        <v>0.24305194999999999</v>
      </c>
      <c r="CF45" s="5">
        <v>0.24305194999999999</v>
      </c>
      <c r="CG45" s="5">
        <v>0.24305194999999999</v>
      </c>
      <c r="CH45" s="5">
        <v>0.24305194999999999</v>
      </c>
      <c r="CI45" s="5">
        <v>0.24305194999999999</v>
      </c>
      <c r="CJ45" s="5">
        <v>0.24305194999999999</v>
      </c>
      <c r="CK45" s="5">
        <v>0.24305194999999999</v>
      </c>
      <c r="CL45" s="5">
        <v>0.24305194999999999</v>
      </c>
      <c r="CM45" s="5">
        <v>0.24305194999999999</v>
      </c>
      <c r="CN45" s="5">
        <v>0.24305194999999999</v>
      </c>
      <c r="CO45" s="5">
        <v>0.24305194999999999</v>
      </c>
      <c r="CP45" s="5">
        <v>0.24305194999999999</v>
      </c>
      <c r="CQ45" s="5">
        <v>0.24305194999999999</v>
      </c>
      <c r="CR45" s="5">
        <v>0.24305194999999999</v>
      </c>
      <c r="CS45" s="5">
        <v>0.24305194999999999</v>
      </c>
      <c r="CT45" s="5">
        <v>0.24305194999999999</v>
      </c>
      <c r="CU45" s="5">
        <v>0.24305194999999999</v>
      </c>
      <c r="CV45" s="5">
        <v>0.24305194999999999</v>
      </c>
      <c r="CW45" s="5">
        <v>0.24305194999999999</v>
      </c>
      <c r="CX45" s="5">
        <v>0.24305194999999999</v>
      </c>
      <c r="CY45" s="5">
        <v>0.24305194999999999</v>
      </c>
      <c r="CZ45" s="5">
        <v>0.24305194999999999</v>
      </c>
      <c r="DA45" s="5">
        <v>0.24305194999999999</v>
      </c>
      <c r="DB45" s="5">
        <v>0.24305194999999999</v>
      </c>
      <c r="DC45" s="5">
        <v>0.24305194999999999</v>
      </c>
      <c r="DD45" s="5">
        <v>0.24305194999999999</v>
      </c>
      <c r="DE45" s="5">
        <v>0.24305194999999999</v>
      </c>
      <c r="DF45" s="5">
        <v>0.24305194999999999</v>
      </c>
      <c r="DG45" s="5">
        <v>0.24305194999999999</v>
      </c>
      <c r="DH45" s="5">
        <v>0.24305194999999999</v>
      </c>
      <c r="DI45" s="5">
        <v>0.24305194999999999</v>
      </c>
      <c r="DJ45" s="5">
        <v>0.24305194999999999</v>
      </c>
      <c r="DK45" s="5">
        <v>0.24305194999999999</v>
      </c>
      <c r="DL45" s="5">
        <v>0.24305194999999999</v>
      </c>
      <c r="DM45" s="5">
        <v>0.24305194999999999</v>
      </c>
      <c r="DN45" s="5">
        <v>0.24305194999999999</v>
      </c>
      <c r="DO45" s="5">
        <v>0.24305194999999999</v>
      </c>
      <c r="DP45" s="5">
        <v>0.24305194999999999</v>
      </c>
      <c r="DQ45" s="5">
        <v>0.24305194999999999</v>
      </c>
      <c r="DR45" s="5">
        <v>0.24305194999999999</v>
      </c>
      <c r="DS45" s="5">
        <v>0.24305194999999999</v>
      </c>
      <c r="DT45" s="5">
        <v>0.24305194999999999</v>
      </c>
      <c r="DU45" s="5">
        <v>0.24305194999999999</v>
      </c>
    </row>
    <row r="46" spans="1:125" x14ac:dyDescent="0.2">
      <c r="A46" t="s">
        <v>3</v>
      </c>
      <c r="B46" s="3" t="s">
        <v>178</v>
      </c>
      <c r="C46" s="2">
        <v>10.119999999999999</v>
      </c>
      <c r="D46" s="2">
        <v>9.39</v>
      </c>
      <c r="E46" s="2">
        <v>9.68</v>
      </c>
      <c r="F46" s="2">
        <v>9.7200000000000006</v>
      </c>
      <c r="G46" s="2">
        <v>12.97</v>
      </c>
      <c r="H46" s="2">
        <v>13.54</v>
      </c>
      <c r="I46" s="2">
        <v>12.73</v>
      </c>
      <c r="J46" s="2">
        <v>9.1</v>
      </c>
      <c r="K46" s="2">
        <v>10.75</v>
      </c>
      <c r="L46" s="2">
        <v>13.52</v>
      </c>
      <c r="M46" s="2">
        <v>13.05</v>
      </c>
      <c r="N46" s="2">
        <v>10.92</v>
      </c>
      <c r="O46" s="2">
        <v>10.62</v>
      </c>
      <c r="P46" s="2">
        <v>10.56</v>
      </c>
      <c r="Q46" s="2">
        <v>14.26</v>
      </c>
      <c r="R46" s="2">
        <v>10.27</v>
      </c>
      <c r="S46" s="2">
        <v>12.1</v>
      </c>
      <c r="T46" s="2">
        <v>11.21</v>
      </c>
      <c r="U46" s="2">
        <v>18.690000000000001</v>
      </c>
      <c r="V46" s="2">
        <v>11.68</v>
      </c>
      <c r="W46" s="2">
        <v>14.12</v>
      </c>
      <c r="X46" s="2">
        <v>11.59</v>
      </c>
      <c r="Y46" s="2">
        <v>9.9600000000000009</v>
      </c>
      <c r="Z46" s="2">
        <v>10.23</v>
      </c>
      <c r="AA46" s="2">
        <v>10.84</v>
      </c>
      <c r="AB46" s="2">
        <v>11.73</v>
      </c>
      <c r="AC46" s="2">
        <v>11.63</v>
      </c>
      <c r="AD46" s="2">
        <v>9.58</v>
      </c>
      <c r="AE46" s="2">
        <v>15.79</v>
      </c>
      <c r="AF46" s="2">
        <v>10.14</v>
      </c>
      <c r="AG46" s="2">
        <v>10.3</v>
      </c>
      <c r="AH46" s="2">
        <v>9.89</v>
      </c>
      <c r="AI46" s="2">
        <v>15.73</v>
      </c>
      <c r="AJ46" s="2">
        <v>10.49</v>
      </c>
      <c r="AK46" s="2">
        <v>8.58</v>
      </c>
      <c r="AL46" s="2">
        <v>10.77</v>
      </c>
      <c r="AM46" s="2">
        <v>10.26</v>
      </c>
      <c r="AN46" s="2">
        <v>17.09</v>
      </c>
      <c r="AO46" s="2">
        <v>10.54</v>
      </c>
      <c r="AP46" s="2">
        <v>16.190000000000001</v>
      </c>
      <c r="AQ46" s="2">
        <v>10.07</v>
      </c>
      <c r="AR46" s="2">
        <v>12.17</v>
      </c>
      <c r="AS46" s="2">
        <v>14.97</v>
      </c>
      <c r="AT46" s="2">
        <v>9.9700000000000006</v>
      </c>
      <c r="AU46" s="2">
        <v>9.65</v>
      </c>
      <c r="AV46" s="2">
        <v>13.52</v>
      </c>
      <c r="AW46" s="2">
        <v>15.13</v>
      </c>
      <c r="AX46" s="2">
        <v>9.65</v>
      </c>
      <c r="AY46" s="2">
        <v>10.58</v>
      </c>
      <c r="AZ46" s="2">
        <v>10.02</v>
      </c>
      <c r="BA46" s="2">
        <v>9.74</v>
      </c>
      <c r="BB46" s="2">
        <v>10.63</v>
      </c>
      <c r="BC46" s="2">
        <v>10.35</v>
      </c>
      <c r="BD46" s="2">
        <v>9.89</v>
      </c>
      <c r="BE46" s="2">
        <v>9.9600000000000009</v>
      </c>
      <c r="BF46" s="2">
        <v>9.3800000000000008</v>
      </c>
      <c r="BG46" s="2">
        <v>9.7200000000000006</v>
      </c>
      <c r="BH46" s="2">
        <v>12.2</v>
      </c>
      <c r="BI46" s="2">
        <v>10.36</v>
      </c>
      <c r="BJ46" s="2">
        <v>10.49</v>
      </c>
      <c r="BL46" s="10"/>
      <c r="BN46" s="5">
        <v>0.70562259999999999</v>
      </c>
      <c r="BO46" s="5">
        <v>0.70562259999999999</v>
      </c>
      <c r="BP46" s="5">
        <v>0.70562259999999999</v>
      </c>
      <c r="BQ46" s="5">
        <v>0.70562259999999999</v>
      </c>
      <c r="BR46" s="5">
        <v>0.70562259999999999</v>
      </c>
      <c r="BS46" s="5">
        <v>0.70562259999999999</v>
      </c>
      <c r="BT46" s="5">
        <v>0.70562259999999999</v>
      </c>
      <c r="BU46" s="5">
        <v>0.70562259999999999</v>
      </c>
      <c r="BV46" s="5">
        <v>0.70562259999999999</v>
      </c>
      <c r="BW46" s="5">
        <v>0.70562259999999999</v>
      </c>
      <c r="BX46" s="5">
        <v>0.70562259999999999</v>
      </c>
      <c r="BY46" s="5">
        <v>0.70562259999999999</v>
      </c>
      <c r="BZ46" s="5">
        <v>0.70562259999999999</v>
      </c>
      <c r="CA46" s="5">
        <v>0.70562259999999999</v>
      </c>
      <c r="CB46" s="5">
        <v>0.70562259999999999</v>
      </c>
      <c r="CC46" s="5">
        <v>0.70562259999999999</v>
      </c>
      <c r="CD46" s="5">
        <v>0.70562259999999999</v>
      </c>
      <c r="CE46" s="5">
        <v>0.70562259999999999</v>
      </c>
      <c r="CF46" s="5">
        <v>0.70562259999999999</v>
      </c>
      <c r="CG46" s="5">
        <v>0.70562259999999999</v>
      </c>
      <c r="CH46" s="5">
        <v>0.70562259999999999</v>
      </c>
      <c r="CI46" s="5">
        <v>0.70562259999999999</v>
      </c>
      <c r="CJ46" s="5">
        <v>0.70562259999999999</v>
      </c>
      <c r="CK46" s="5">
        <v>0.70562259999999999</v>
      </c>
      <c r="CL46" s="5">
        <v>0.70562259999999999</v>
      </c>
      <c r="CM46" s="5">
        <v>0.70562259999999999</v>
      </c>
      <c r="CN46" s="5">
        <v>0.70562259999999999</v>
      </c>
      <c r="CO46" s="5">
        <v>0.70562259999999999</v>
      </c>
      <c r="CP46" s="5">
        <v>0.70562259999999999</v>
      </c>
      <c r="CQ46" s="5">
        <v>0.70562259999999999</v>
      </c>
      <c r="CR46" s="5">
        <v>0.70562259999999999</v>
      </c>
      <c r="CS46" s="5">
        <v>0.70562259999999999</v>
      </c>
      <c r="CT46" s="5">
        <v>0.70562259999999999</v>
      </c>
      <c r="CU46" s="5">
        <v>0.70562259999999999</v>
      </c>
      <c r="CV46" s="5">
        <v>0.70562259999999999</v>
      </c>
      <c r="CW46" s="5">
        <v>0.70562259999999999</v>
      </c>
      <c r="CX46" s="5">
        <v>0.70562259999999999</v>
      </c>
      <c r="CY46" s="5">
        <v>0.70562259999999999</v>
      </c>
      <c r="CZ46" s="5">
        <v>0.70562259999999999</v>
      </c>
      <c r="DA46" s="5">
        <v>0.70562259999999999</v>
      </c>
      <c r="DB46" s="5">
        <v>0.70562259999999999</v>
      </c>
      <c r="DC46" s="5">
        <v>0.70562259999999999</v>
      </c>
      <c r="DD46" s="5">
        <v>0.70562259999999999</v>
      </c>
      <c r="DE46" s="5">
        <v>0.70562259999999999</v>
      </c>
      <c r="DF46" s="5">
        <v>0.70562259999999999</v>
      </c>
      <c r="DG46" s="5">
        <v>0.70562259999999999</v>
      </c>
      <c r="DH46" s="5">
        <v>0.70562259999999999</v>
      </c>
      <c r="DI46" s="5">
        <v>0.70562259999999999</v>
      </c>
      <c r="DJ46" s="5">
        <v>0.70562259999999999</v>
      </c>
      <c r="DK46" s="5">
        <v>0.70562259999999999</v>
      </c>
      <c r="DL46" s="5">
        <v>0.70562259999999999</v>
      </c>
      <c r="DM46" s="5">
        <v>0.70562259999999999</v>
      </c>
      <c r="DN46" s="5">
        <v>0.70562259999999999</v>
      </c>
      <c r="DO46" s="5">
        <v>0.70562259999999999</v>
      </c>
      <c r="DP46" s="5">
        <v>0.70562259999999999</v>
      </c>
      <c r="DQ46" s="5">
        <v>0.70562259999999999</v>
      </c>
      <c r="DR46" s="5">
        <v>0.70562259999999999</v>
      </c>
      <c r="DS46" s="5">
        <v>0.70562259999999999</v>
      </c>
      <c r="DT46" s="5">
        <v>0.70562259999999999</v>
      </c>
      <c r="DU46" s="5">
        <v>0.70562259999999999</v>
      </c>
    </row>
    <row r="47" spans="1:125" ht="17" thickBot="1" x14ac:dyDescent="0.25">
      <c r="A47" s="41" t="s">
        <v>246</v>
      </c>
      <c r="B47" s="73" t="s">
        <v>178</v>
      </c>
      <c r="C47" s="76">
        <v>-0.19</v>
      </c>
      <c r="D47" s="76">
        <v>-0.11</v>
      </c>
      <c r="E47" s="76">
        <v>-0.93</v>
      </c>
      <c r="F47" s="76">
        <v>7.0000000000000007E-2</v>
      </c>
      <c r="G47" s="76">
        <v>0.47</v>
      </c>
      <c r="H47" s="76">
        <v>0.85</v>
      </c>
      <c r="I47" s="76">
        <v>1.28</v>
      </c>
      <c r="J47" s="76">
        <v>0.3</v>
      </c>
      <c r="K47" s="76">
        <v>0.23</v>
      </c>
      <c r="L47" s="76">
        <v>1.27</v>
      </c>
      <c r="M47" s="76">
        <v>0.67</v>
      </c>
      <c r="N47" s="76">
        <v>0.92</v>
      </c>
      <c r="O47" s="76">
        <v>1.02</v>
      </c>
      <c r="P47" s="76">
        <v>0.28999999999999998</v>
      </c>
      <c r="Q47" s="76">
        <v>2.15</v>
      </c>
      <c r="R47" s="76">
        <v>0.62</v>
      </c>
      <c r="S47" s="76">
        <v>0.65</v>
      </c>
      <c r="T47" s="76">
        <v>0.35</v>
      </c>
      <c r="U47" s="76">
        <v>1.8</v>
      </c>
      <c r="V47" s="76">
        <v>1.08</v>
      </c>
      <c r="W47" s="76">
        <v>1.47</v>
      </c>
      <c r="X47" s="76">
        <v>0.93</v>
      </c>
      <c r="Y47" s="76">
        <v>7.0000000000000007E-2</v>
      </c>
      <c r="Z47" s="76">
        <v>0.51</v>
      </c>
      <c r="AA47" s="76">
        <v>0.37</v>
      </c>
      <c r="AB47" s="76">
        <v>1.28</v>
      </c>
      <c r="AC47" s="76">
        <v>-0.05</v>
      </c>
      <c r="AD47" s="76">
        <v>-0.25</v>
      </c>
      <c r="AE47" s="76">
        <v>1.21</v>
      </c>
      <c r="AF47" s="76">
        <v>-0.11</v>
      </c>
      <c r="AG47" s="76">
        <v>-0.01</v>
      </c>
      <c r="AH47" s="76">
        <v>-0.03</v>
      </c>
      <c r="AI47" s="76">
        <v>0.24</v>
      </c>
      <c r="AJ47" s="76">
        <v>0.5</v>
      </c>
      <c r="AK47" s="76">
        <v>0.35</v>
      </c>
      <c r="AL47" s="76">
        <v>-0.13</v>
      </c>
      <c r="AM47" s="76">
        <v>0.06</v>
      </c>
      <c r="AN47" s="76">
        <v>0.7</v>
      </c>
      <c r="AO47" s="76">
        <v>0.76</v>
      </c>
      <c r="AP47" s="76">
        <v>1.27</v>
      </c>
      <c r="AQ47" s="76">
        <v>-0.12</v>
      </c>
      <c r="AR47" s="76">
        <v>-0.02</v>
      </c>
      <c r="AS47" s="76">
        <v>0.69</v>
      </c>
      <c r="AT47" s="76">
        <v>-1.21</v>
      </c>
      <c r="AU47" s="76">
        <v>-1.1299999999999999</v>
      </c>
      <c r="AV47" s="76">
        <v>-0.34</v>
      </c>
      <c r="AW47" s="76">
        <v>0.46</v>
      </c>
      <c r="AX47" s="76">
        <v>-0.31</v>
      </c>
      <c r="AY47" s="76">
        <v>-0.32</v>
      </c>
      <c r="AZ47" s="76">
        <v>-1.46</v>
      </c>
      <c r="BA47" s="76">
        <v>-0.62</v>
      </c>
      <c r="BB47" s="76">
        <v>-0.69</v>
      </c>
      <c r="BC47" s="76">
        <v>-1.55</v>
      </c>
      <c r="BD47" s="76">
        <v>-1.96</v>
      </c>
      <c r="BE47" s="76">
        <v>-1.44</v>
      </c>
      <c r="BF47" s="76">
        <v>-0.87</v>
      </c>
      <c r="BG47" s="76">
        <v>-1.02</v>
      </c>
      <c r="BH47" s="76">
        <v>-0.65</v>
      </c>
      <c r="BI47" s="76">
        <v>-1.3</v>
      </c>
      <c r="BJ47" s="76">
        <v>0.17</v>
      </c>
      <c r="BK47" s="41"/>
      <c r="BL47" s="77"/>
      <c r="BM47" s="41"/>
      <c r="BN47" s="82">
        <v>0.13525881000000001</v>
      </c>
      <c r="BO47" s="82">
        <v>0.13525881000000001</v>
      </c>
      <c r="BP47" s="82">
        <v>0.13525881000000001</v>
      </c>
      <c r="BQ47" s="82">
        <v>0.13525881000000001</v>
      </c>
      <c r="BR47" s="82">
        <v>0.13525881000000001</v>
      </c>
      <c r="BS47" s="82">
        <v>0.13525881000000001</v>
      </c>
      <c r="BT47" s="82">
        <v>0.13525881000000001</v>
      </c>
      <c r="BU47" s="82">
        <v>0.13525881000000001</v>
      </c>
      <c r="BV47" s="82">
        <v>0.13525881000000001</v>
      </c>
      <c r="BW47" s="82">
        <v>0.13525881000000001</v>
      </c>
      <c r="BX47" s="82">
        <v>0.13525881000000001</v>
      </c>
      <c r="BY47" s="82">
        <v>0.13525881000000001</v>
      </c>
      <c r="BZ47" s="82">
        <v>0.13525881000000001</v>
      </c>
      <c r="CA47" s="82">
        <v>0.13525881000000001</v>
      </c>
      <c r="CB47" s="82">
        <v>0.13525881000000001</v>
      </c>
      <c r="CC47" s="82">
        <v>0.13525881000000001</v>
      </c>
      <c r="CD47" s="82">
        <v>0.13525881000000001</v>
      </c>
      <c r="CE47" s="82">
        <v>0.13525881000000001</v>
      </c>
      <c r="CF47" s="82">
        <v>0.13525881000000001</v>
      </c>
      <c r="CG47" s="82">
        <v>0.13525881000000001</v>
      </c>
      <c r="CH47" s="82">
        <v>0.13525881000000001</v>
      </c>
      <c r="CI47" s="82">
        <v>0.13525881000000001</v>
      </c>
      <c r="CJ47" s="82">
        <v>0.13525881000000001</v>
      </c>
      <c r="CK47" s="82">
        <v>0.13525881000000001</v>
      </c>
      <c r="CL47" s="82">
        <v>0.13525881000000001</v>
      </c>
      <c r="CM47" s="82">
        <v>0.13525881000000001</v>
      </c>
      <c r="CN47" s="82">
        <v>0.13525881000000001</v>
      </c>
      <c r="CO47" s="82">
        <v>0.13525881000000001</v>
      </c>
      <c r="CP47" s="82">
        <v>0.13525881000000001</v>
      </c>
      <c r="CQ47" s="82">
        <v>0.13525881000000001</v>
      </c>
      <c r="CR47" s="82">
        <v>0.13525881000000001</v>
      </c>
      <c r="CS47" s="82">
        <v>0.13525881000000001</v>
      </c>
      <c r="CT47" s="82">
        <v>0.13525881000000001</v>
      </c>
      <c r="CU47" s="82">
        <v>0.13525881000000001</v>
      </c>
      <c r="CV47" s="82">
        <v>0.13525881000000001</v>
      </c>
      <c r="CW47" s="82">
        <v>0.13525881000000001</v>
      </c>
      <c r="CX47" s="82">
        <v>0.13525881000000001</v>
      </c>
      <c r="CY47" s="82">
        <v>0.13525881000000001</v>
      </c>
      <c r="CZ47" s="82">
        <v>0.13525881000000001</v>
      </c>
      <c r="DA47" s="82">
        <v>0.13525881000000001</v>
      </c>
      <c r="DB47" s="82">
        <v>0.13525881000000001</v>
      </c>
      <c r="DC47" s="82">
        <v>0.13525881000000001</v>
      </c>
      <c r="DD47" s="82">
        <v>0.13525881000000001</v>
      </c>
      <c r="DE47" s="82">
        <v>0.13525881000000001</v>
      </c>
      <c r="DF47" s="82">
        <v>0.13525881000000001</v>
      </c>
      <c r="DG47" s="82">
        <v>0.13525881000000001</v>
      </c>
      <c r="DH47" s="82">
        <v>0.13525881000000001</v>
      </c>
      <c r="DI47" s="82">
        <v>0.13525881000000001</v>
      </c>
      <c r="DJ47" s="82">
        <v>0.13525881000000001</v>
      </c>
      <c r="DK47" s="82">
        <v>0.13525881000000001</v>
      </c>
      <c r="DL47" s="82">
        <v>0.13525881000000001</v>
      </c>
      <c r="DM47" s="82">
        <v>0.13525881000000001</v>
      </c>
      <c r="DN47" s="82">
        <v>0.13525881000000001</v>
      </c>
      <c r="DO47" s="82">
        <v>0.13525881000000001</v>
      </c>
      <c r="DP47" s="82">
        <v>0.13525881000000001</v>
      </c>
      <c r="DQ47" s="82">
        <v>0.13525881000000001</v>
      </c>
      <c r="DR47" s="82">
        <v>0.13525881000000001</v>
      </c>
      <c r="DS47" s="82">
        <v>0.13525881000000001</v>
      </c>
      <c r="DT47" s="82">
        <v>0.13525881000000001</v>
      </c>
      <c r="DU47" s="82">
        <v>0.13525881000000001</v>
      </c>
    </row>
    <row r="48" spans="1:125" x14ac:dyDescent="0.2">
      <c r="A48" t="s">
        <v>1</v>
      </c>
      <c r="B48" s="3" t="s">
        <v>176</v>
      </c>
      <c r="C48" s="2">
        <v>0.52</v>
      </c>
      <c r="D48" s="2">
        <v>0.56999999999999995</v>
      </c>
      <c r="E48" s="2">
        <v>0.53</v>
      </c>
      <c r="F48" s="2">
        <v>0.56000000000000005</v>
      </c>
      <c r="G48" s="2">
        <v>1.0900000000000001</v>
      </c>
      <c r="H48" s="2">
        <v>1.1200000000000001</v>
      </c>
      <c r="I48" s="2">
        <v>0.92</v>
      </c>
      <c r="J48" s="2">
        <v>0.61</v>
      </c>
      <c r="K48" s="2">
        <v>0.75</v>
      </c>
      <c r="L48" s="2">
        <v>0.91</v>
      </c>
      <c r="M48" s="2">
        <v>0.8</v>
      </c>
      <c r="N48" s="2">
        <v>0.76</v>
      </c>
      <c r="O48" s="2">
        <v>0.88</v>
      </c>
      <c r="P48" s="2">
        <v>0.82</v>
      </c>
      <c r="Q48" s="2">
        <v>1.2</v>
      </c>
      <c r="R48" s="2">
        <v>0.63</v>
      </c>
      <c r="S48" s="2">
        <v>0.75</v>
      </c>
      <c r="T48" s="2">
        <v>0.79</v>
      </c>
      <c r="U48" s="2">
        <v>1.55</v>
      </c>
      <c r="V48" s="2">
        <v>1.05</v>
      </c>
      <c r="W48" s="2">
        <v>1.19</v>
      </c>
      <c r="X48" s="2">
        <v>0.89</v>
      </c>
      <c r="Y48" s="2">
        <v>0.72</v>
      </c>
      <c r="Z48" s="2">
        <v>0.81</v>
      </c>
      <c r="AA48" s="2">
        <v>0.69</v>
      </c>
      <c r="AB48" s="2">
        <v>0.98</v>
      </c>
      <c r="AC48" s="2">
        <v>0.75</v>
      </c>
      <c r="AD48" s="2">
        <v>0.65</v>
      </c>
      <c r="AE48" s="2">
        <v>1.19</v>
      </c>
      <c r="AF48" s="2">
        <v>0.61</v>
      </c>
      <c r="AG48" s="2">
        <v>0.59</v>
      </c>
      <c r="AH48" s="2">
        <v>0.56000000000000005</v>
      </c>
      <c r="AI48" s="2">
        <v>0.96</v>
      </c>
      <c r="AJ48" s="2">
        <v>0.77</v>
      </c>
      <c r="AK48" s="2">
        <v>0.54</v>
      </c>
      <c r="AL48" s="2">
        <v>0.71</v>
      </c>
      <c r="AM48" s="2">
        <v>0.43</v>
      </c>
      <c r="AN48" s="2">
        <v>1.5</v>
      </c>
      <c r="AO48" s="2">
        <v>0.77</v>
      </c>
      <c r="AP48" s="2">
        <v>1.27</v>
      </c>
      <c r="AQ48" s="2">
        <v>0.62</v>
      </c>
      <c r="AR48" s="2">
        <v>0.72</v>
      </c>
      <c r="AS48" s="2">
        <v>1.06</v>
      </c>
      <c r="AT48" s="2">
        <v>0.41</v>
      </c>
      <c r="AU48" s="2">
        <v>0.56999999999999995</v>
      </c>
      <c r="AV48" s="2">
        <v>0.75</v>
      </c>
      <c r="AW48" s="2">
        <v>1.19</v>
      </c>
      <c r="AX48" s="2">
        <v>0.38</v>
      </c>
      <c r="AY48" s="2">
        <v>0.63</v>
      </c>
      <c r="AZ48" s="2">
        <v>0.38</v>
      </c>
      <c r="BA48" s="2">
        <v>0.41</v>
      </c>
      <c r="BB48" s="2">
        <v>0.46</v>
      </c>
      <c r="BC48" s="2">
        <v>0.3</v>
      </c>
      <c r="BD48" s="2">
        <v>0.08</v>
      </c>
      <c r="BE48" s="2">
        <v>0.4</v>
      </c>
      <c r="BF48" s="2">
        <v>0.2</v>
      </c>
      <c r="BG48" s="2">
        <v>0.32</v>
      </c>
      <c r="BH48" s="2">
        <v>0.34</v>
      </c>
      <c r="BI48" s="2">
        <v>0.16</v>
      </c>
      <c r="BJ48" s="2">
        <v>0.46</v>
      </c>
      <c r="BL48" s="10"/>
      <c r="BN48" s="5">
        <v>8.9812238000000003E-2</v>
      </c>
      <c r="BO48" s="5">
        <v>8.9812238000000003E-2</v>
      </c>
      <c r="BP48" s="5">
        <v>8.9812238000000003E-2</v>
      </c>
      <c r="BQ48" s="5">
        <v>8.9812238000000003E-2</v>
      </c>
      <c r="BR48" s="5">
        <v>8.9812238000000003E-2</v>
      </c>
      <c r="BS48" s="5">
        <v>8.9812238000000003E-2</v>
      </c>
      <c r="BT48" s="5">
        <v>8.9812238000000003E-2</v>
      </c>
      <c r="BU48" s="5">
        <v>8.9812238000000003E-2</v>
      </c>
      <c r="BV48" s="5">
        <v>8.9812238000000003E-2</v>
      </c>
      <c r="BW48" s="5">
        <v>8.9812238000000003E-2</v>
      </c>
      <c r="BX48" s="5">
        <v>8.9812238000000003E-2</v>
      </c>
      <c r="BY48" s="5">
        <v>8.9812238000000003E-2</v>
      </c>
      <c r="BZ48" s="5">
        <v>8.9812238000000003E-2</v>
      </c>
      <c r="CA48" s="5">
        <v>8.9812238000000003E-2</v>
      </c>
      <c r="CB48" s="5">
        <v>8.9812238000000003E-2</v>
      </c>
      <c r="CC48" s="5">
        <v>8.9812238000000003E-2</v>
      </c>
      <c r="CD48" s="5">
        <v>8.9812238000000003E-2</v>
      </c>
      <c r="CE48" s="5">
        <v>8.9812238000000003E-2</v>
      </c>
      <c r="CF48" s="5">
        <v>8.9812238000000003E-2</v>
      </c>
      <c r="CG48" s="5">
        <v>8.9812238000000003E-2</v>
      </c>
      <c r="CH48" s="5">
        <v>8.9812238000000003E-2</v>
      </c>
      <c r="CI48" s="5">
        <v>8.9812238000000003E-2</v>
      </c>
      <c r="CJ48" s="5">
        <v>8.9812238000000003E-2</v>
      </c>
      <c r="CK48" s="5">
        <v>8.9812238000000003E-2</v>
      </c>
      <c r="CL48" s="5">
        <v>8.9812238000000003E-2</v>
      </c>
      <c r="CM48" s="5">
        <v>8.9812238000000003E-2</v>
      </c>
      <c r="CN48" s="5">
        <v>8.9812238000000003E-2</v>
      </c>
      <c r="CO48" s="5">
        <v>8.9812238000000003E-2</v>
      </c>
      <c r="CP48" s="5">
        <v>8.9812238000000003E-2</v>
      </c>
      <c r="CQ48" s="5">
        <v>8.9812238000000003E-2</v>
      </c>
      <c r="CR48" s="5">
        <v>8.9812238000000003E-2</v>
      </c>
      <c r="CS48" s="5">
        <v>8.9812238000000003E-2</v>
      </c>
      <c r="CT48" s="5">
        <v>8.9812238000000003E-2</v>
      </c>
      <c r="CU48" s="5">
        <v>8.9812238000000003E-2</v>
      </c>
      <c r="CV48" s="5">
        <v>8.9812238000000003E-2</v>
      </c>
      <c r="CW48" s="5">
        <v>8.9812238000000003E-2</v>
      </c>
      <c r="CX48" s="5">
        <v>8.9812238000000003E-2</v>
      </c>
      <c r="CY48" s="5">
        <v>8.9812238000000003E-2</v>
      </c>
      <c r="CZ48" s="5">
        <v>8.9812238000000003E-2</v>
      </c>
      <c r="DA48" s="5">
        <v>8.9812238000000003E-2</v>
      </c>
      <c r="DB48" s="5">
        <v>8.9812238000000003E-2</v>
      </c>
      <c r="DC48" s="5">
        <v>8.9812238000000003E-2</v>
      </c>
      <c r="DD48" s="5">
        <v>8.9812238000000003E-2</v>
      </c>
      <c r="DE48" s="5">
        <v>8.9812238000000003E-2</v>
      </c>
      <c r="DF48" s="5">
        <v>8.9812238000000003E-2</v>
      </c>
      <c r="DG48" s="5">
        <v>8.9812238000000003E-2</v>
      </c>
      <c r="DH48" s="5">
        <v>8.9812238000000003E-2</v>
      </c>
      <c r="DI48" s="5">
        <v>8.9812238000000003E-2</v>
      </c>
      <c r="DJ48" s="5">
        <v>8.9812238000000003E-2</v>
      </c>
      <c r="DK48" s="5">
        <v>8.9812238000000003E-2</v>
      </c>
      <c r="DL48" s="5">
        <v>8.9812238000000003E-2</v>
      </c>
      <c r="DM48" s="5">
        <v>8.9812238000000003E-2</v>
      </c>
      <c r="DN48" s="5">
        <v>8.9812238000000003E-2</v>
      </c>
      <c r="DO48" s="5">
        <v>8.9812238000000003E-2</v>
      </c>
      <c r="DP48" s="5">
        <v>8.9812238000000003E-2</v>
      </c>
      <c r="DQ48" s="5">
        <v>8.9812238000000003E-2</v>
      </c>
      <c r="DR48" s="5">
        <v>8.9812238000000003E-2</v>
      </c>
      <c r="DS48" s="5">
        <v>8.9812238000000003E-2</v>
      </c>
      <c r="DT48" s="5">
        <v>8.9812238000000003E-2</v>
      </c>
      <c r="DU48" s="5">
        <v>8.9812238000000003E-2</v>
      </c>
    </row>
    <row r="49" spans="1:125" x14ac:dyDescent="0.2">
      <c r="A49" t="s">
        <v>17</v>
      </c>
      <c r="B49" s="3" t="s">
        <v>176</v>
      </c>
      <c r="C49" s="2">
        <v>-0.09</v>
      </c>
      <c r="D49" s="2">
        <v>-0.17</v>
      </c>
      <c r="E49" s="2">
        <v>-0.43</v>
      </c>
      <c r="F49" s="2">
        <v>-0.13</v>
      </c>
      <c r="G49" s="2">
        <v>0.35</v>
      </c>
      <c r="H49" s="2">
        <v>0.31</v>
      </c>
      <c r="I49" s="2">
        <v>0.4</v>
      </c>
      <c r="J49" s="2">
        <v>-0.1</v>
      </c>
      <c r="K49" s="2">
        <v>0.1</v>
      </c>
      <c r="L49" s="2">
        <v>0.33</v>
      </c>
      <c r="M49" s="2">
        <v>0.09</v>
      </c>
      <c r="N49" s="2">
        <v>0.25</v>
      </c>
      <c r="O49" s="2">
        <v>0.12</v>
      </c>
      <c r="P49" s="2">
        <v>0.08</v>
      </c>
      <c r="Q49" s="2">
        <v>0.47</v>
      </c>
      <c r="R49" s="2">
        <v>0.26</v>
      </c>
      <c r="S49" s="2">
        <v>0.14000000000000001</v>
      </c>
      <c r="T49" s="2">
        <v>0.2</v>
      </c>
      <c r="U49" s="2">
        <v>0.71</v>
      </c>
      <c r="V49" s="2">
        <v>0.35</v>
      </c>
      <c r="W49" s="2">
        <v>0.38</v>
      </c>
      <c r="X49" s="2">
        <v>0.26</v>
      </c>
      <c r="Y49" s="2">
        <v>0.14000000000000001</v>
      </c>
      <c r="Z49" s="2">
        <v>0.19</v>
      </c>
      <c r="AA49" s="2">
        <v>0.21</v>
      </c>
      <c r="AB49" s="2">
        <v>0.4</v>
      </c>
      <c r="AC49" s="2">
        <v>0.01</v>
      </c>
      <c r="AD49" s="2">
        <v>0.13</v>
      </c>
      <c r="AE49" s="2">
        <v>0.4</v>
      </c>
      <c r="AF49" s="2">
        <v>0.06</v>
      </c>
      <c r="AG49" s="2">
        <v>-0.12</v>
      </c>
      <c r="AH49" s="2">
        <v>-0.15</v>
      </c>
      <c r="AI49" s="2">
        <v>0.22</v>
      </c>
      <c r="AJ49" s="2">
        <v>0.24</v>
      </c>
      <c r="AK49" s="2">
        <v>0.06</v>
      </c>
      <c r="AL49" s="2">
        <v>0.06</v>
      </c>
      <c r="AM49" s="2">
        <v>-0.02</v>
      </c>
      <c r="AN49" s="2">
        <v>0.54</v>
      </c>
      <c r="AO49" s="2">
        <v>0.15</v>
      </c>
      <c r="AP49" s="2">
        <v>0.62</v>
      </c>
      <c r="AQ49" s="2">
        <v>0.14000000000000001</v>
      </c>
      <c r="AR49" s="2">
        <v>0.03</v>
      </c>
      <c r="AS49" s="2">
        <v>0.45</v>
      </c>
      <c r="AT49" s="2">
        <v>-0.26</v>
      </c>
      <c r="AU49" s="2">
        <v>-0.22</v>
      </c>
      <c r="AV49" s="2">
        <v>0.03</v>
      </c>
      <c r="AW49" s="2">
        <v>0.24</v>
      </c>
      <c r="AX49" s="2">
        <v>-0.3</v>
      </c>
      <c r="AY49" s="2">
        <v>-0.2</v>
      </c>
      <c r="AZ49" s="2">
        <v>-0.42</v>
      </c>
      <c r="BA49" s="2">
        <v>-0.33</v>
      </c>
      <c r="BB49" s="2">
        <v>-0.48</v>
      </c>
      <c r="BC49" s="2">
        <v>-0.27</v>
      </c>
      <c r="BD49" s="2">
        <v>-0.62</v>
      </c>
      <c r="BE49" s="2">
        <v>-0.44</v>
      </c>
      <c r="BF49" s="2">
        <v>-0.17</v>
      </c>
      <c r="BG49" s="2">
        <v>-0.26</v>
      </c>
      <c r="BH49" s="2">
        <v>-0.34</v>
      </c>
      <c r="BI49" s="2">
        <v>-0.47</v>
      </c>
      <c r="BJ49" s="2">
        <v>-0.04</v>
      </c>
      <c r="BL49" s="10"/>
      <c r="BN49" s="5">
        <v>0.12688583000000001</v>
      </c>
      <c r="BO49" s="5">
        <v>0.12688583000000001</v>
      </c>
      <c r="BP49" s="5">
        <v>0.12688583000000001</v>
      </c>
      <c r="BQ49" s="5">
        <v>0.12688583000000001</v>
      </c>
      <c r="BR49" s="5">
        <v>0.12688583000000001</v>
      </c>
      <c r="BS49" s="5">
        <v>0.12688583000000001</v>
      </c>
      <c r="BT49" s="5">
        <v>0.12688583000000001</v>
      </c>
      <c r="BU49" s="5">
        <v>0.12688583000000001</v>
      </c>
      <c r="BV49" s="5">
        <v>0.12688583000000001</v>
      </c>
      <c r="BW49" s="5">
        <v>0.12688583000000001</v>
      </c>
      <c r="BX49" s="5">
        <v>0.12688583000000001</v>
      </c>
      <c r="BY49" s="5">
        <v>0.12688583000000001</v>
      </c>
      <c r="BZ49" s="5">
        <v>0.12688583000000001</v>
      </c>
      <c r="CA49" s="5">
        <v>0.12688583000000001</v>
      </c>
      <c r="CB49" s="5">
        <v>0.12688583000000001</v>
      </c>
      <c r="CC49" s="5">
        <v>0.12688583000000001</v>
      </c>
      <c r="CD49" s="5">
        <v>0.12688583000000001</v>
      </c>
      <c r="CE49" s="5">
        <v>0.12688583000000001</v>
      </c>
      <c r="CF49" s="5">
        <v>0.12688583000000001</v>
      </c>
      <c r="CG49" s="5">
        <v>0.12688583000000001</v>
      </c>
      <c r="CH49" s="5">
        <v>0.12688583000000001</v>
      </c>
      <c r="CI49" s="5">
        <v>0.12688583000000001</v>
      </c>
      <c r="CJ49" s="5">
        <v>0.12688583000000001</v>
      </c>
      <c r="CK49" s="5">
        <v>0.12688583000000001</v>
      </c>
      <c r="CL49" s="5">
        <v>0.12688583000000001</v>
      </c>
      <c r="CM49" s="5">
        <v>0.12688583000000001</v>
      </c>
      <c r="CN49" s="5">
        <v>0.12688583000000001</v>
      </c>
      <c r="CO49" s="5">
        <v>0.12688583000000001</v>
      </c>
      <c r="CP49" s="5">
        <v>0.12688583000000001</v>
      </c>
      <c r="CQ49" s="5">
        <v>0.12688583000000001</v>
      </c>
      <c r="CR49" s="5">
        <v>0.12688583000000001</v>
      </c>
      <c r="CS49" s="5">
        <v>0.12688583000000001</v>
      </c>
      <c r="CT49" s="5">
        <v>0.12688583000000001</v>
      </c>
      <c r="CU49" s="5">
        <v>0.12688583000000001</v>
      </c>
      <c r="CV49" s="5">
        <v>0.12688583000000001</v>
      </c>
      <c r="CW49" s="5">
        <v>0.12688583000000001</v>
      </c>
      <c r="CX49" s="5">
        <v>0.12688583000000001</v>
      </c>
      <c r="CY49" s="5">
        <v>0.12688583000000001</v>
      </c>
      <c r="CZ49" s="5">
        <v>0.12688583000000001</v>
      </c>
      <c r="DA49" s="5">
        <v>0.12688583000000001</v>
      </c>
      <c r="DB49" s="5">
        <v>0.12688583000000001</v>
      </c>
      <c r="DC49" s="5">
        <v>0.12688583000000001</v>
      </c>
      <c r="DD49" s="5">
        <v>0.12688583000000001</v>
      </c>
      <c r="DE49" s="5">
        <v>0.12688583000000001</v>
      </c>
      <c r="DF49" s="5">
        <v>0.12688583000000001</v>
      </c>
      <c r="DG49" s="5">
        <v>0.12688583000000001</v>
      </c>
      <c r="DH49" s="5">
        <v>0.12688583000000001</v>
      </c>
      <c r="DI49" s="5">
        <v>0.12688583000000001</v>
      </c>
      <c r="DJ49" s="5">
        <v>0.12688583000000001</v>
      </c>
      <c r="DK49" s="5">
        <v>0.12688583000000001</v>
      </c>
      <c r="DL49" s="5">
        <v>0.12688583000000001</v>
      </c>
      <c r="DM49" s="5">
        <v>0.12688583000000001</v>
      </c>
      <c r="DN49" s="5">
        <v>0.12688583000000001</v>
      </c>
      <c r="DO49" s="5">
        <v>0.12688583000000001</v>
      </c>
      <c r="DP49" s="5">
        <v>0.12688583000000001</v>
      </c>
      <c r="DQ49" s="5">
        <v>0.12688583000000001</v>
      </c>
      <c r="DR49" s="5">
        <v>0.12688583000000001</v>
      </c>
      <c r="DS49" s="5">
        <v>0.12688583000000001</v>
      </c>
      <c r="DT49" s="5">
        <v>0.12688583000000001</v>
      </c>
      <c r="DU49" s="5">
        <v>0.12688583000000001</v>
      </c>
    </row>
    <row r="50" spans="1:125" x14ac:dyDescent="0.2">
      <c r="A50" t="s">
        <v>187</v>
      </c>
      <c r="B50" s="3" t="s">
        <v>176</v>
      </c>
      <c r="C50" s="2">
        <v>-0.78</v>
      </c>
      <c r="D50" s="2">
        <v>-0.69</v>
      </c>
      <c r="E50" s="2">
        <v>-1.1299999999999999</v>
      </c>
      <c r="F50" s="2">
        <v>-0.37</v>
      </c>
      <c r="G50" s="2">
        <v>0.04</v>
      </c>
      <c r="H50" s="2">
        <v>0.19</v>
      </c>
      <c r="I50" s="2">
        <v>0.7</v>
      </c>
      <c r="J50" s="2">
        <v>-0.47</v>
      </c>
      <c r="K50" s="2">
        <v>-0.24</v>
      </c>
      <c r="L50" s="2">
        <v>0.2</v>
      </c>
      <c r="M50" s="2">
        <v>0.02</v>
      </c>
      <c r="N50" s="2">
        <v>0.22</v>
      </c>
      <c r="O50" s="2">
        <v>0.15</v>
      </c>
      <c r="P50" s="2">
        <v>-0.32</v>
      </c>
      <c r="Q50" s="2">
        <v>0.61</v>
      </c>
      <c r="R50" s="2">
        <v>0.44</v>
      </c>
      <c r="S50" s="2">
        <v>-0.2</v>
      </c>
      <c r="T50" s="2">
        <v>0.22</v>
      </c>
      <c r="U50" s="2">
        <v>0.97</v>
      </c>
      <c r="V50" s="2">
        <v>0.27</v>
      </c>
      <c r="W50" s="2">
        <v>0.42</v>
      </c>
      <c r="X50" s="2">
        <v>0.41</v>
      </c>
      <c r="Y50" s="2">
        <v>-0.16</v>
      </c>
      <c r="Z50" s="2">
        <v>-0.19</v>
      </c>
      <c r="AA50" s="2">
        <v>0.09</v>
      </c>
      <c r="AB50" s="2">
        <v>0.37</v>
      </c>
      <c r="AC50" s="2">
        <v>-0.45</v>
      </c>
      <c r="AD50" s="2">
        <v>-7.0000000000000007E-2</v>
      </c>
      <c r="AE50" s="2">
        <v>0.38</v>
      </c>
      <c r="AF50" s="2">
        <v>-0.2</v>
      </c>
      <c r="AG50" s="2">
        <v>-0.41</v>
      </c>
      <c r="AH50" s="2">
        <v>-0.5</v>
      </c>
      <c r="AI50" s="2">
        <v>-0.09</v>
      </c>
      <c r="AJ50" s="2">
        <v>0.11</v>
      </c>
      <c r="AK50" s="2">
        <v>7.0000000000000007E-2</v>
      </c>
      <c r="AL50" s="2">
        <v>-0.11</v>
      </c>
      <c r="AM50" s="2">
        <v>-7.0000000000000007E-2</v>
      </c>
      <c r="AN50" s="2">
        <v>0.16</v>
      </c>
      <c r="AO50" s="2">
        <v>0.2</v>
      </c>
      <c r="AP50" s="2">
        <v>0.78</v>
      </c>
      <c r="AQ50" s="2">
        <v>-0.08</v>
      </c>
      <c r="AR50" s="2">
        <v>-0.22</v>
      </c>
      <c r="AS50" s="2">
        <v>0.53</v>
      </c>
      <c r="AT50" s="2">
        <v>-1.1399999999999999</v>
      </c>
      <c r="AU50" s="2">
        <v>-1.01</v>
      </c>
      <c r="AV50" s="2">
        <v>-0.32</v>
      </c>
      <c r="AW50" s="2">
        <v>-0.18</v>
      </c>
      <c r="AX50" s="2">
        <v>-0.81</v>
      </c>
      <c r="AY50" s="2">
        <v>-0.75</v>
      </c>
      <c r="AZ50" s="2">
        <v>-1.46</v>
      </c>
      <c r="BA50" s="2">
        <v>-0.92</v>
      </c>
      <c r="BB50" s="2">
        <v>-1.25</v>
      </c>
      <c r="BC50" s="2">
        <v>-1.07</v>
      </c>
      <c r="BD50" s="2">
        <v>-1.86</v>
      </c>
      <c r="BE50" s="2">
        <v>-1.27</v>
      </c>
      <c r="BF50" s="2">
        <v>-0.71</v>
      </c>
      <c r="BG50" s="2">
        <v>-0.94</v>
      </c>
      <c r="BH50" s="2">
        <v>-0.63</v>
      </c>
      <c r="BI50" s="2">
        <v>-1.1399999999999999</v>
      </c>
      <c r="BJ50" s="2">
        <v>-0.3</v>
      </c>
      <c r="BL50" s="10"/>
      <c r="BN50" s="5">
        <v>0.18902600999999999</v>
      </c>
      <c r="BO50" s="5">
        <v>0.18902600999999999</v>
      </c>
      <c r="BP50" s="5">
        <v>0.18902600999999999</v>
      </c>
      <c r="BQ50" s="5">
        <v>0.18902600999999999</v>
      </c>
      <c r="BR50" s="5">
        <v>0.18902600999999999</v>
      </c>
      <c r="BS50" s="5">
        <v>0.18902600999999999</v>
      </c>
      <c r="BT50" s="5">
        <v>0.18902600999999999</v>
      </c>
      <c r="BU50" s="5">
        <v>0.18902600999999999</v>
      </c>
      <c r="BV50" s="5">
        <v>0.18902600999999999</v>
      </c>
      <c r="BW50" s="5">
        <v>0.18902600999999999</v>
      </c>
      <c r="BX50" s="5">
        <v>0.18902600999999999</v>
      </c>
      <c r="BY50" s="5">
        <v>0.18902600999999999</v>
      </c>
      <c r="BZ50" s="5">
        <v>0.18902600999999999</v>
      </c>
      <c r="CA50" s="5">
        <v>0.18902600999999999</v>
      </c>
      <c r="CB50" s="5">
        <v>0.18902600999999999</v>
      </c>
      <c r="CC50" s="5">
        <v>0.18902600999999999</v>
      </c>
      <c r="CD50" s="5">
        <v>0.18902600999999999</v>
      </c>
      <c r="CE50" s="5">
        <v>0.18902600999999999</v>
      </c>
      <c r="CF50" s="5">
        <v>0.18902600999999999</v>
      </c>
      <c r="CG50" s="5">
        <v>0.18902600999999999</v>
      </c>
      <c r="CH50" s="5">
        <v>0.18902600999999999</v>
      </c>
      <c r="CI50" s="5">
        <v>0.18902600999999999</v>
      </c>
      <c r="CJ50" s="5">
        <v>0.18902600999999999</v>
      </c>
      <c r="CK50" s="5">
        <v>0.18902600999999999</v>
      </c>
      <c r="CL50" s="5">
        <v>0.18902600999999999</v>
      </c>
      <c r="CM50" s="5">
        <v>0.18902600999999999</v>
      </c>
      <c r="CN50" s="5">
        <v>0.18902600999999999</v>
      </c>
      <c r="CO50" s="5">
        <v>0.18902600999999999</v>
      </c>
      <c r="CP50" s="5">
        <v>0.18902600999999999</v>
      </c>
      <c r="CQ50" s="5">
        <v>0.18902600999999999</v>
      </c>
      <c r="CR50" s="5">
        <v>0.18902600999999999</v>
      </c>
      <c r="CS50" s="5">
        <v>0.18902600999999999</v>
      </c>
      <c r="CT50" s="5">
        <v>0.18902600999999999</v>
      </c>
      <c r="CU50" s="5">
        <v>0.18902600999999999</v>
      </c>
      <c r="CV50" s="5">
        <v>0.18902600999999999</v>
      </c>
      <c r="CW50" s="5">
        <v>0.18902600999999999</v>
      </c>
      <c r="CX50" s="5">
        <v>0.18902600999999999</v>
      </c>
      <c r="CY50" s="5">
        <v>0.18902600999999999</v>
      </c>
      <c r="CZ50" s="5">
        <v>0.18902600999999999</v>
      </c>
      <c r="DA50" s="5">
        <v>0.18902600999999999</v>
      </c>
      <c r="DB50" s="5">
        <v>0.18902600999999999</v>
      </c>
      <c r="DC50" s="5">
        <v>0.18902600999999999</v>
      </c>
      <c r="DD50" s="5">
        <v>0.18902600999999999</v>
      </c>
      <c r="DE50" s="5">
        <v>0.18902600999999999</v>
      </c>
      <c r="DF50" s="5">
        <v>0.18902600999999999</v>
      </c>
      <c r="DG50" s="5">
        <v>0.18902600999999999</v>
      </c>
      <c r="DH50" s="5">
        <v>0.18902600999999999</v>
      </c>
      <c r="DI50" s="5">
        <v>0.18902600999999999</v>
      </c>
      <c r="DJ50" s="5">
        <v>0.18902600999999999</v>
      </c>
      <c r="DK50" s="5">
        <v>0.18902600999999999</v>
      </c>
      <c r="DL50" s="5">
        <v>0.18902600999999999</v>
      </c>
      <c r="DM50" s="5">
        <v>0.18902600999999999</v>
      </c>
      <c r="DN50" s="5">
        <v>0.18902600999999999</v>
      </c>
      <c r="DO50" s="5">
        <v>0.18902600999999999</v>
      </c>
      <c r="DP50" s="5">
        <v>0.18902600999999999</v>
      </c>
      <c r="DQ50" s="5">
        <v>0.18902600999999999</v>
      </c>
      <c r="DR50" s="5">
        <v>0.18902600999999999</v>
      </c>
      <c r="DS50" s="5">
        <v>0.18902600999999999</v>
      </c>
      <c r="DT50" s="5">
        <v>0.18902600999999999</v>
      </c>
      <c r="DU50" s="5">
        <v>0.18902600999999999</v>
      </c>
    </row>
    <row r="51" spans="1:125" x14ac:dyDescent="0.2">
      <c r="A51" t="s">
        <v>188</v>
      </c>
      <c r="B51" s="3" t="s">
        <v>176</v>
      </c>
      <c r="C51" s="2">
        <v>-0.98</v>
      </c>
      <c r="D51" s="2">
        <v>-0.84</v>
      </c>
      <c r="E51" s="2">
        <v>-1</v>
      </c>
      <c r="F51" s="2">
        <v>-0.69</v>
      </c>
      <c r="G51" s="2">
        <v>-0.59</v>
      </c>
      <c r="H51" s="2">
        <v>-0.57999999999999996</v>
      </c>
      <c r="I51" s="2">
        <v>-0.23</v>
      </c>
      <c r="J51" s="2">
        <v>-0.75</v>
      </c>
      <c r="K51" s="2">
        <v>-0.64</v>
      </c>
      <c r="L51" s="2">
        <v>-0.53</v>
      </c>
      <c r="M51" s="2">
        <v>-0.55000000000000004</v>
      </c>
      <c r="N51" s="2">
        <v>-0.48</v>
      </c>
      <c r="O51" s="2">
        <v>-0.55000000000000004</v>
      </c>
      <c r="P51" s="2">
        <v>-0.69</v>
      </c>
      <c r="Q51" s="2">
        <v>-0.33</v>
      </c>
      <c r="R51" s="2">
        <v>-0.28000000000000003</v>
      </c>
      <c r="S51" s="2">
        <v>-0.79</v>
      </c>
      <c r="T51" s="2">
        <v>-0.47</v>
      </c>
      <c r="U51" s="2">
        <v>-0.23</v>
      </c>
      <c r="V51" s="2">
        <v>-0.41</v>
      </c>
      <c r="W51" s="2">
        <v>-0.34</v>
      </c>
      <c r="X51" s="2">
        <v>-0.37</v>
      </c>
      <c r="Y51" s="2">
        <v>-0.76</v>
      </c>
      <c r="Z51" s="2">
        <v>-0.74</v>
      </c>
      <c r="AA51" s="2">
        <v>-0.46</v>
      </c>
      <c r="AB51" s="2">
        <v>-0.36</v>
      </c>
      <c r="AC51" s="2">
        <v>-0.89</v>
      </c>
      <c r="AD51" s="2">
        <v>-0.61</v>
      </c>
      <c r="AE51" s="2">
        <v>-0.57999999999999996</v>
      </c>
      <c r="AF51" s="2">
        <v>-0.73</v>
      </c>
      <c r="AG51" s="2">
        <v>-0.76</v>
      </c>
      <c r="AH51" s="2">
        <v>-0.87</v>
      </c>
      <c r="AI51" s="2">
        <v>-0.69</v>
      </c>
      <c r="AJ51" s="2">
        <v>-0.46</v>
      </c>
      <c r="AK51" s="2">
        <v>-0.48</v>
      </c>
      <c r="AL51" s="2">
        <v>-0.68</v>
      </c>
      <c r="AM51" s="2">
        <v>-0.69</v>
      </c>
      <c r="AN51" s="2">
        <v>-0.65</v>
      </c>
      <c r="AO51" s="2">
        <v>-0.38</v>
      </c>
      <c r="AP51" s="2">
        <v>-0.22</v>
      </c>
      <c r="AQ51" s="2">
        <v>-0.61</v>
      </c>
      <c r="AR51" s="2">
        <v>-0.7</v>
      </c>
      <c r="AS51" s="2">
        <v>-0.4</v>
      </c>
      <c r="AT51" s="2">
        <v>-1.23</v>
      </c>
      <c r="AU51" s="2">
        <v>-1.04</v>
      </c>
      <c r="AV51" s="2">
        <v>-0.86</v>
      </c>
      <c r="AW51" s="2">
        <v>-0.74</v>
      </c>
      <c r="AX51" s="2">
        <v>-0.95</v>
      </c>
      <c r="AY51" s="2">
        <v>-0.95</v>
      </c>
      <c r="AZ51" s="2">
        <v>-1.24</v>
      </c>
      <c r="BA51" s="2">
        <v>-0.91</v>
      </c>
      <c r="BB51" s="2">
        <v>-1.21</v>
      </c>
      <c r="BC51" s="2">
        <v>-1.02</v>
      </c>
      <c r="BD51" s="2">
        <v>-1.28</v>
      </c>
      <c r="BE51" s="2">
        <v>-1.06</v>
      </c>
      <c r="BF51" s="2">
        <v>-0.86</v>
      </c>
      <c r="BG51" s="2">
        <v>-0.91</v>
      </c>
      <c r="BH51" s="2">
        <v>-0.69</v>
      </c>
      <c r="BI51" s="2">
        <v>-0.96</v>
      </c>
      <c r="BJ51" s="2">
        <v>-0.72</v>
      </c>
      <c r="BL51" s="10"/>
      <c r="BN51" s="5">
        <v>0.11494115000000001</v>
      </c>
      <c r="BO51" s="5">
        <v>0.11494115000000001</v>
      </c>
      <c r="BP51" s="5">
        <v>0.11494115000000001</v>
      </c>
      <c r="BQ51" s="5">
        <v>0.11494115000000001</v>
      </c>
      <c r="BR51" s="5">
        <v>0.11494115000000001</v>
      </c>
      <c r="BS51" s="5">
        <v>0.11494115000000001</v>
      </c>
      <c r="BT51" s="5">
        <v>0.11494115000000001</v>
      </c>
      <c r="BU51" s="5">
        <v>0.11494115000000001</v>
      </c>
      <c r="BV51" s="5">
        <v>0.11494115000000001</v>
      </c>
      <c r="BW51" s="5">
        <v>0.11494115000000001</v>
      </c>
      <c r="BX51" s="5">
        <v>0.11494115000000001</v>
      </c>
      <c r="BY51" s="5">
        <v>0.11494115000000001</v>
      </c>
      <c r="BZ51" s="5">
        <v>0.11494115000000001</v>
      </c>
      <c r="CA51" s="5">
        <v>0.11494115000000001</v>
      </c>
      <c r="CB51" s="5">
        <v>0.11494115000000001</v>
      </c>
      <c r="CC51" s="5">
        <v>0.11494115000000001</v>
      </c>
      <c r="CD51" s="5">
        <v>0.11494115000000001</v>
      </c>
      <c r="CE51" s="5">
        <v>0.11494115000000001</v>
      </c>
      <c r="CF51" s="5">
        <v>0.11494115000000001</v>
      </c>
      <c r="CG51" s="5">
        <v>0.11494115000000001</v>
      </c>
      <c r="CH51" s="5">
        <v>0.11494115000000001</v>
      </c>
      <c r="CI51" s="5">
        <v>0.11494115000000001</v>
      </c>
      <c r="CJ51" s="5">
        <v>0.11494115000000001</v>
      </c>
      <c r="CK51" s="5">
        <v>0.11494115000000001</v>
      </c>
      <c r="CL51" s="5">
        <v>0.11494115000000001</v>
      </c>
      <c r="CM51" s="5">
        <v>0.11494115000000001</v>
      </c>
      <c r="CN51" s="5">
        <v>0.11494115000000001</v>
      </c>
      <c r="CO51" s="5">
        <v>0.11494115000000001</v>
      </c>
      <c r="CP51" s="5">
        <v>0.11494115000000001</v>
      </c>
      <c r="CQ51" s="5">
        <v>0.11494115000000001</v>
      </c>
      <c r="CR51" s="5">
        <v>0.11494115000000001</v>
      </c>
      <c r="CS51" s="5">
        <v>0.11494115000000001</v>
      </c>
      <c r="CT51" s="5">
        <v>0.11494115000000001</v>
      </c>
      <c r="CU51" s="5">
        <v>0.11494115000000001</v>
      </c>
      <c r="CV51" s="5">
        <v>0.11494115000000001</v>
      </c>
      <c r="CW51" s="5">
        <v>0.11494115000000001</v>
      </c>
      <c r="CX51" s="5">
        <v>0.11494115000000001</v>
      </c>
      <c r="CY51" s="5">
        <v>0.11494115000000001</v>
      </c>
      <c r="CZ51" s="5">
        <v>0.11494115000000001</v>
      </c>
      <c r="DA51" s="5">
        <v>0.11494115000000001</v>
      </c>
      <c r="DB51" s="5">
        <v>0.11494115000000001</v>
      </c>
      <c r="DC51" s="5">
        <v>0.11494115000000001</v>
      </c>
      <c r="DD51" s="5">
        <v>0.11494115000000001</v>
      </c>
      <c r="DE51" s="5">
        <v>0.11494115000000001</v>
      </c>
      <c r="DF51" s="5">
        <v>0.11494115000000001</v>
      </c>
      <c r="DG51" s="5">
        <v>0.11494115000000001</v>
      </c>
      <c r="DH51" s="5">
        <v>0.11494115000000001</v>
      </c>
      <c r="DI51" s="5">
        <v>0.11494115000000001</v>
      </c>
      <c r="DJ51" s="5">
        <v>0.11494115000000001</v>
      </c>
      <c r="DK51" s="5">
        <v>0.11494115000000001</v>
      </c>
      <c r="DL51" s="5">
        <v>0.11494115000000001</v>
      </c>
      <c r="DM51" s="5">
        <v>0.11494115000000001</v>
      </c>
      <c r="DN51" s="5">
        <v>0.11494115000000001</v>
      </c>
      <c r="DO51" s="5">
        <v>0.11494115000000001</v>
      </c>
      <c r="DP51" s="5">
        <v>0.11494115000000001</v>
      </c>
      <c r="DQ51" s="5">
        <v>0.11494115000000001</v>
      </c>
      <c r="DR51" s="5">
        <v>0.11494115000000001</v>
      </c>
      <c r="DS51" s="5">
        <v>0.11494115000000001</v>
      </c>
      <c r="DT51" s="5">
        <v>0.11494115000000001</v>
      </c>
      <c r="DU51" s="5">
        <v>0.11494115000000001</v>
      </c>
    </row>
    <row r="52" spans="1:125" x14ac:dyDescent="0.2">
      <c r="A52" t="s">
        <v>226</v>
      </c>
      <c r="B52" s="3" t="s">
        <v>176</v>
      </c>
      <c r="C52" s="2">
        <v>0.49</v>
      </c>
      <c r="D52" s="2">
        <v>0.4</v>
      </c>
      <c r="E52" s="2">
        <v>0.05</v>
      </c>
      <c r="F52" s="2">
        <v>0.77</v>
      </c>
      <c r="G52" s="2">
        <v>1.34</v>
      </c>
      <c r="H52" s="2">
        <v>1.44</v>
      </c>
      <c r="I52" s="2">
        <v>2.04</v>
      </c>
      <c r="J52" s="2">
        <v>0.56000000000000005</v>
      </c>
      <c r="K52" s="2">
        <v>1.03</v>
      </c>
      <c r="L52" s="2">
        <v>1.65</v>
      </c>
      <c r="M52" s="2">
        <v>1.51</v>
      </c>
      <c r="N52" s="2">
        <v>1.44</v>
      </c>
      <c r="O52" s="2">
        <v>1.36</v>
      </c>
      <c r="P52" s="2">
        <v>0.75</v>
      </c>
      <c r="Q52" s="2">
        <v>1.96</v>
      </c>
      <c r="R52" s="2">
        <v>1.78</v>
      </c>
      <c r="S52" s="2">
        <v>1.1000000000000001</v>
      </c>
      <c r="T52" s="2">
        <v>1.72</v>
      </c>
      <c r="U52" s="2">
        <v>2.65</v>
      </c>
      <c r="V52" s="2">
        <v>1.38</v>
      </c>
      <c r="W52" s="2">
        <v>1.7</v>
      </c>
      <c r="X52" s="2">
        <v>1.71</v>
      </c>
      <c r="Y52" s="2">
        <v>1.01</v>
      </c>
      <c r="Z52" s="2">
        <v>0.88</v>
      </c>
      <c r="AA52" s="2">
        <v>1.1000000000000001</v>
      </c>
      <c r="AB52" s="2">
        <v>1.48</v>
      </c>
      <c r="AC52" s="2">
        <v>0.83</v>
      </c>
      <c r="AD52" s="2">
        <v>1.07</v>
      </c>
      <c r="AE52" s="2">
        <v>1.8</v>
      </c>
      <c r="AF52" s="2">
        <v>1.01</v>
      </c>
      <c r="AG52" s="2">
        <v>0.62</v>
      </c>
      <c r="AH52" s="2">
        <v>0.53</v>
      </c>
      <c r="AI52" s="2">
        <v>1.59</v>
      </c>
      <c r="AJ52" s="2">
        <v>1.17</v>
      </c>
      <c r="AK52" s="2">
        <v>1.22</v>
      </c>
      <c r="AL52" s="2">
        <v>1.01</v>
      </c>
      <c r="AM52" s="2">
        <v>1.45</v>
      </c>
      <c r="AN52" s="2">
        <v>1.79</v>
      </c>
      <c r="AO52" s="2">
        <v>1.51</v>
      </c>
      <c r="AP52" s="2">
        <v>2.41</v>
      </c>
      <c r="AQ52" s="2">
        <v>1.24</v>
      </c>
      <c r="AR52" s="2">
        <v>1.1399999999999999</v>
      </c>
      <c r="AS52" s="2">
        <v>2.16</v>
      </c>
      <c r="AT52" s="2">
        <v>0.12</v>
      </c>
      <c r="AU52" s="2">
        <v>0.06</v>
      </c>
      <c r="AV52" s="2">
        <v>1.24</v>
      </c>
      <c r="AW52" s="2">
        <v>1.34</v>
      </c>
      <c r="AX52" s="2">
        <v>0.61</v>
      </c>
      <c r="AY52" s="2">
        <v>0.47</v>
      </c>
      <c r="AZ52" s="2">
        <v>-0.06</v>
      </c>
      <c r="BA52" s="2">
        <v>0.39</v>
      </c>
      <c r="BB52" s="2">
        <v>0.2</v>
      </c>
      <c r="BC52" s="2">
        <v>0.65</v>
      </c>
      <c r="BD52" s="2">
        <v>0</v>
      </c>
      <c r="BE52" s="2">
        <v>0.11</v>
      </c>
      <c r="BF52" s="2">
        <v>0.73</v>
      </c>
      <c r="BG52" s="2">
        <v>0.42</v>
      </c>
      <c r="BH52" s="2">
        <v>0.84</v>
      </c>
      <c r="BI52" s="2">
        <v>0.47</v>
      </c>
      <c r="BJ52" s="2">
        <v>0.87</v>
      </c>
      <c r="BL52" s="10"/>
      <c r="BN52" s="5">
        <v>0.19818995</v>
      </c>
      <c r="BO52" s="5">
        <v>0.19818995</v>
      </c>
      <c r="BP52" s="5">
        <v>0.19818995</v>
      </c>
      <c r="BQ52" s="5">
        <v>0.19818995</v>
      </c>
      <c r="BR52" s="5">
        <v>0.19818995</v>
      </c>
      <c r="BS52" s="5">
        <v>0.19818995</v>
      </c>
      <c r="BT52" s="5">
        <v>0.19818995</v>
      </c>
      <c r="BU52" s="5">
        <v>0.19818995</v>
      </c>
      <c r="BV52" s="5">
        <v>0.19818995</v>
      </c>
      <c r="BW52" s="5">
        <v>0.19818995</v>
      </c>
      <c r="BX52" s="5">
        <v>0.19818995</v>
      </c>
      <c r="BY52" s="5">
        <v>0.19818995</v>
      </c>
      <c r="BZ52" s="5">
        <v>0.19818995</v>
      </c>
      <c r="CA52" s="5">
        <v>0.19818995</v>
      </c>
      <c r="CB52" s="5">
        <v>0.19818995</v>
      </c>
      <c r="CC52" s="5">
        <v>0.19818995</v>
      </c>
      <c r="CD52" s="5">
        <v>0.19818995</v>
      </c>
      <c r="CE52" s="5">
        <v>0.19818995</v>
      </c>
      <c r="CF52" s="5">
        <v>0.19818995</v>
      </c>
      <c r="CG52" s="5">
        <v>0.19818995</v>
      </c>
      <c r="CH52" s="5">
        <v>0.19818995</v>
      </c>
      <c r="CI52" s="5">
        <v>0.19818995</v>
      </c>
      <c r="CJ52" s="5">
        <v>0.19818995</v>
      </c>
      <c r="CK52" s="5">
        <v>0.19818995</v>
      </c>
      <c r="CL52" s="5">
        <v>0.19818995</v>
      </c>
      <c r="CM52" s="5">
        <v>0.19818995</v>
      </c>
      <c r="CN52" s="5">
        <v>0.19818995</v>
      </c>
      <c r="CO52" s="5">
        <v>0.19818995</v>
      </c>
      <c r="CP52" s="5">
        <v>0.19818995</v>
      </c>
      <c r="CQ52" s="5">
        <v>0.19818995</v>
      </c>
      <c r="CR52" s="5">
        <v>0.19818995</v>
      </c>
      <c r="CS52" s="5">
        <v>0.19818995</v>
      </c>
      <c r="CT52" s="5">
        <v>0.19818995</v>
      </c>
      <c r="CU52" s="5">
        <v>0.19818995</v>
      </c>
      <c r="CV52" s="5">
        <v>0.19818995</v>
      </c>
      <c r="CW52" s="5">
        <v>0.19818995</v>
      </c>
      <c r="CX52" s="5">
        <v>0.19818995</v>
      </c>
      <c r="CY52" s="5">
        <v>0.19818995</v>
      </c>
      <c r="CZ52" s="5">
        <v>0.19818995</v>
      </c>
      <c r="DA52" s="5">
        <v>0.19818995</v>
      </c>
      <c r="DB52" s="5">
        <v>0.19818995</v>
      </c>
      <c r="DC52" s="5">
        <v>0.19818995</v>
      </c>
      <c r="DD52" s="5">
        <v>0.19818995</v>
      </c>
      <c r="DE52" s="5">
        <v>0.19818995</v>
      </c>
      <c r="DF52" s="5">
        <v>0.19818995</v>
      </c>
      <c r="DG52" s="5">
        <v>0.19818995</v>
      </c>
      <c r="DH52" s="5">
        <v>0.19818995</v>
      </c>
      <c r="DI52" s="5">
        <v>0.19818995</v>
      </c>
      <c r="DJ52" s="5">
        <v>0.19818995</v>
      </c>
      <c r="DK52" s="5">
        <v>0.19818995</v>
      </c>
      <c r="DL52" s="5">
        <v>0.19818995</v>
      </c>
      <c r="DM52" s="5">
        <v>0.19818995</v>
      </c>
      <c r="DN52" s="5">
        <v>0.19818995</v>
      </c>
      <c r="DO52" s="5">
        <v>0.19818995</v>
      </c>
      <c r="DP52" s="5">
        <v>0.19818995</v>
      </c>
      <c r="DQ52" s="5">
        <v>0.19818995</v>
      </c>
      <c r="DR52" s="5">
        <v>0.19818995</v>
      </c>
      <c r="DS52" s="5">
        <v>0.19818995</v>
      </c>
      <c r="DT52" s="5">
        <v>0.19818995</v>
      </c>
      <c r="DU52" s="5">
        <v>0.19818995</v>
      </c>
    </row>
    <row r="53" spans="1:125" x14ac:dyDescent="0.2">
      <c r="A53" t="s">
        <v>225</v>
      </c>
      <c r="B53" s="3" t="s">
        <v>176</v>
      </c>
      <c r="C53" s="2">
        <v>2.7</v>
      </c>
      <c r="D53" s="2">
        <v>2.39</v>
      </c>
      <c r="E53" s="2">
        <v>2.16</v>
      </c>
      <c r="F53" s="2">
        <v>2.86</v>
      </c>
      <c r="G53" s="2">
        <v>3.92</v>
      </c>
      <c r="H53" s="2">
        <v>3.98</v>
      </c>
      <c r="I53" s="2">
        <v>4.71</v>
      </c>
      <c r="J53" s="2">
        <v>2.39</v>
      </c>
      <c r="K53" s="2">
        <v>3.31</v>
      </c>
      <c r="L53" s="2">
        <v>4.3099999999999996</v>
      </c>
      <c r="M53" s="2">
        <v>4.2699999999999996</v>
      </c>
      <c r="N53" s="2">
        <v>3.66</v>
      </c>
      <c r="O53" s="2">
        <v>3.67</v>
      </c>
      <c r="P53" s="2">
        <v>2.81</v>
      </c>
      <c r="Q53" s="2">
        <v>4.7</v>
      </c>
      <c r="R53" s="2">
        <v>4.1399999999999997</v>
      </c>
      <c r="S53" s="2">
        <v>3.58</v>
      </c>
      <c r="T53" s="2">
        <v>4.45</v>
      </c>
      <c r="U53" s="2">
        <v>6.09</v>
      </c>
      <c r="V53" s="2">
        <v>3.42</v>
      </c>
      <c r="W53" s="2">
        <v>4.5199999999999996</v>
      </c>
      <c r="X53" s="2">
        <v>4.28</v>
      </c>
      <c r="Y53" s="2">
        <v>3.15</v>
      </c>
      <c r="Z53" s="2">
        <v>3.08</v>
      </c>
      <c r="AA53" s="2">
        <v>3.15</v>
      </c>
      <c r="AB53" s="2">
        <v>3.59</v>
      </c>
      <c r="AC53" s="2">
        <v>3.48</v>
      </c>
      <c r="AD53" s="2">
        <v>3.27</v>
      </c>
      <c r="AE53" s="2">
        <v>4.63</v>
      </c>
      <c r="AF53" s="2">
        <v>3.25</v>
      </c>
      <c r="AG53" s="2">
        <v>2.75</v>
      </c>
      <c r="AH53" s="2">
        <v>2.68</v>
      </c>
      <c r="AI53" s="2">
        <v>4.62</v>
      </c>
      <c r="AJ53" s="2">
        <v>3.31</v>
      </c>
      <c r="AK53" s="2">
        <v>3.29</v>
      </c>
      <c r="AL53" s="2">
        <v>3.17</v>
      </c>
      <c r="AM53" s="2">
        <v>4.18</v>
      </c>
      <c r="AN53" s="2">
        <v>4.95</v>
      </c>
      <c r="AO53" s="2">
        <v>3.81</v>
      </c>
      <c r="AP53" s="2">
        <v>5.58</v>
      </c>
      <c r="AQ53" s="2">
        <v>3.65</v>
      </c>
      <c r="AR53" s="2">
        <v>3.76</v>
      </c>
      <c r="AS53" s="2">
        <v>5.22</v>
      </c>
      <c r="AT53" s="2">
        <v>2.4700000000000002</v>
      </c>
      <c r="AU53" s="2">
        <v>2.1</v>
      </c>
      <c r="AV53" s="2">
        <v>4.12</v>
      </c>
      <c r="AW53" s="2">
        <v>4.1399999999999997</v>
      </c>
      <c r="AX53" s="2">
        <v>3.11</v>
      </c>
      <c r="AY53" s="2">
        <v>2.91</v>
      </c>
      <c r="AZ53" s="2">
        <v>2.35</v>
      </c>
      <c r="BA53" s="2">
        <v>2.4700000000000002</v>
      </c>
      <c r="BB53" s="2">
        <v>2.73</v>
      </c>
      <c r="BC53" s="2">
        <v>3.75</v>
      </c>
      <c r="BD53" s="2">
        <v>2.94</v>
      </c>
      <c r="BE53" s="2">
        <v>2.57</v>
      </c>
      <c r="BF53" s="2">
        <v>3.11</v>
      </c>
      <c r="BG53" s="2">
        <v>2.67</v>
      </c>
      <c r="BH53" s="2">
        <v>3.5</v>
      </c>
      <c r="BI53" s="2">
        <v>3.02</v>
      </c>
      <c r="BJ53" s="2">
        <v>3.24</v>
      </c>
      <c r="BL53" s="10"/>
      <c r="BN53" s="5">
        <v>0.28298098999999999</v>
      </c>
      <c r="BO53" s="5">
        <v>0.28298098999999999</v>
      </c>
      <c r="BP53" s="5">
        <v>0.28298098999999999</v>
      </c>
      <c r="BQ53" s="5">
        <v>0.28298098999999999</v>
      </c>
      <c r="BR53" s="5">
        <v>0.28298098999999999</v>
      </c>
      <c r="BS53" s="5">
        <v>0.28298098999999999</v>
      </c>
      <c r="BT53" s="5">
        <v>0.28298098999999999</v>
      </c>
      <c r="BU53" s="5">
        <v>0.28298098999999999</v>
      </c>
      <c r="BV53" s="5">
        <v>0.28298098999999999</v>
      </c>
      <c r="BW53" s="5">
        <v>0.28298098999999999</v>
      </c>
      <c r="BX53" s="5">
        <v>0.28298098999999999</v>
      </c>
      <c r="BY53" s="5">
        <v>0.28298098999999999</v>
      </c>
      <c r="BZ53" s="5">
        <v>0.28298098999999999</v>
      </c>
      <c r="CA53" s="5">
        <v>0.28298098999999999</v>
      </c>
      <c r="CB53" s="5">
        <v>0.28298098999999999</v>
      </c>
      <c r="CC53" s="5">
        <v>0.28298098999999999</v>
      </c>
      <c r="CD53" s="5">
        <v>0.28298098999999999</v>
      </c>
      <c r="CE53" s="5">
        <v>0.28298098999999999</v>
      </c>
      <c r="CF53" s="5">
        <v>0.28298098999999999</v>
      </c>
      <c r="CG53" s="5">
        <v>0.28298098999999999</v>
      </c>
      <c r="CH53" s="5">
        <v>0.28298098999999999</v>
      </c>
      <c r="CI53" s="5">
        <v>0.28298098999999999</v>
      </c>
      <c r="CJ53" s="5">
        <v>0.28298098999999999</v>
      </c>
      <c r="CK53" s="5">
        <v>0.28298098999999999</v>
      </c>
      <c r="CL53" s="5">
        <v>0.28298098999999999</v>
      </c>
      <c r="CM53" s="5">
        <v>0.28298098999999999</v>
      </c>
      <c r="CN53" s="5">
        <v>0.28298098999999999</v>
      </c>
      <c r="CO53" s="5">
        <v>0.28298098999999999</v>
      </c>
      <c r="CP53" s="5">
        <v>0.28298098999999999</v>
      </c>
      <c r="CQ53" s="5">
        <v>0.28298098999999999</v>
      </c>
      <c r="CR53" s="5">
        <v>0.28298098999999999</v>
      </c>
      <c r="CS53" s="5">
        <v>0.28298098999999999</v>
      </c>
      <c r="CT53" s="5">
        <v>0.28298098999999999</v>
      </c>
      <c r="CU53" s="5">
        <v>0.28298098999999999</v>
      </c>
      <c r="CV53" s="5">
        <v>0.28298098999999999</v>
      </c>
      <c r="CW53" s="5">
        <v>0.28298098999999999</v>
      </c>
      <c r="CX53" s="5">
        <v>0.28298098999999999</v>
      </c>
      <c r="CY53" s="5">
        <v>0.28298098999999999</v>
      </c>
      <c r="CZ53" s="5">
        <v>0.28298098999999999</v>
      </c>
      <c r="DA53" s="5">
        <v>0.28298098999999999</v>
      </c>
      <c r="DB53" s="5">
        <v>0.28298098999999999</v>
      </c>
      <c r="DC53" s="5">
        <v>0.28298098999999999</v>
      </c>
      <c r="DD53" s="5">
        <v>0.28298098999999999</v>
      </c>
      <c r="DE53" s="5">
        <v>0.28298098999999999</v>
      </c>
      <c r="DF53" s="5">
        <v>0.28298098999999999</v>
      </c>
      <c r="DG53" s="5">
        <v>0.28298098999999999</v>
      </c>
      <c r="DH53" s="5">
        <v>0.28298098999999999</v>
      </c>
      <c r="DI53" s="5">
        <v>0.28298098999999999</v>
      </c>
      <c r="DJ53" s="5">
        <v>0.28298098999999999</v>
      </c>
      <c r="DK53" s="5">
        <v>0.28298098999999999</v>
      </c>
      <c r="DL53" s="5">
        <v>0.28298098999999999</v>
      </c>
      <c r="DM53" s="5">
        <v>0.28298098999999999</v>
      </c>
      <c r="DN53" s="5">
        <v>0.28298098999999999</v>
      </c>
      <c r="DO53" s="5">
        <v>0.28298098999999999</v>
      </c>
      <c r="DP53" s="5">
        <v>0.28298098999999999</v>
      </c>
      <c r="DQ53" s="5">
        <v>0.28298098999999999</v>
      </c>
      <c r="DR53" s="5">
        <v>0.28298098999999999</v>
      </c>
      <c r="DS53" s="5">
        <v>0.28298098999999999</v>
      </c>
      <c r="DT53" s="5">
        <v>0.28298098999999999</v>
      </c>
      <c r="DU53" s="5">
        <v>0.28298098999999999</v>
      </c>
    </row>
    <row r="54" spans="1:125" x14ac:dyDescent="0.2">
      <c r="A54" t="s">
        <v>69</v>
      </c>
      <c r="B54" s="3" t="s">
        <v>176</v>
      </c>
      <c r="C54" s="2">
        <v>3.08</v>
      </c>
      <c r="D54" s="2">
        <v>2.37</v>
      </c>
      <c r="E54" s="2">
        <v>2.31</v>
      </c>
      <c r="F54" s="2">
        <v>3.4</v>
      </c>
      <c r="G54" s="2">
        <v>4.6399999999999997</v>
      </c>
      <c r="H54" s="2">
        <v>5.27</v>
      </c>
      <c r="I54" s="2">
        <v>6.23</v>
      </c>
      <c r="J54" s="2">
        <v>2.95</v>
      </c>
      <c r="K54" s="2">
        <v>3.95</v>
      </c>
      <c r="L54" s="2">
        <v>5.64</v>
      </c>
      <c r="M54" s="2">
        <v>5.48</v>
      </c>
      <c r="N54" s="2">
        <v>4.34</v>
      </c>
      <c r="O54" s="2">
        <v>4.88</v>
      </c>
      <c r="P54" s="2">
        <v>3.4</v>
      </c>
      <c r="Q54" s="2">
        <v>5.89</v>
      </c>
      <c r="R54" s="2">
        <v>5.32</v>
      </c>
      <c r="S54" s="2">
        <v>4.17</v>
      </c>
      <c r="T54" s="2">
        <v>5.3</v>
      </c>
      <c r="U54" s="2">
        <v>7.87</v>
      </c>
      <c r="V54" s="2">
        <v>4.42</v>
      </c>
      <c r="W54" s="2">
        <v>6.09</v>
      </c>
      <c r="X54" s="2">
        <v>5.71</v>
      </c>
      <c r="Y54" s="2">
        <v>3.88</v>
      </c>
      <c r="Z54" s="2">
        <v>3.96</v>
      </c>
      <c r="AA54" s="2">
        <v>3.95</v>
      </c>
      <c r="AB54" s="2">
        <v>4.47</v>
      </c>
      <c r="AC54" s="2">
        <v>4.07</v>
      </c>
      <c r="AD54" s="2">
        <v>3.68</v>
      </c>
      <c r="AE54" s="2">
        <v>5.74</v>
      </c>
      <c r="AF54" s="2">
        <v>3.67</v>
      </c>
      <c r="AG54" s="2">
        <v>3.25</v>
      </c>
      <c r="AH54" s="2">
        <v>3.31</v>
      </c>
      <c r="AI54" s="2">
        <v>5.48</v>
      </c>
      <c r="AJ54" s="2">
        <v>3.96</v>
      </c>
      <c r="AK54" s="2">
        <v>4.21</v>
      </c>
      <c r="AL54" s="2">
        <v>3.68</v>
      </c>
      <c r="AM54" s="2">
        <v>4.95</v>
      </c>
      <c r="AN54" s="2">
        <v>6.25</v>
      </c>
      <c r="AO54" s="2">
        <v>5.03</v>
      </c>
      <c r="AP54" s="2">
        <v>7.29</v>
      </c>
      <c r="AQ54" s="2">
        <v>4.62</v>
      </c>
      <c r="AR54" s="2">
        <v>4.7</v>
      </c>
      <c r="AS54" s="2">
        <v>6.57</v>
      </c>
      <c r="AT54" s="2">
        <v>2.4900000000000002</v>
      </c>
      <c r="AU54" s="2">
        <v>2.31</v>
      </c>
      <c r="AV54" s="2">
        <v>4.8899999999999997</v>
      </c>
      <c r="AW54" s="2">
        <v>5.23</v>
      </c>
      <c r="AX54" s="2">
        <v>3.83</v>
      </c>
      <c r="AY54" s="2">
        <v>3.55</v>
      </c>
      <c r="AZ54" s="2">
        <v>2.4</v>
      </c>
      <c r="BA54" s="2">
        <v>2.71</v>
      </c>
      <c r="BB54" s="2">
        <v>3.06</v>
      </c>
      <c r="BC54" s="2">
        <v>4.6100000000000003</v>
      </c>
      <c r="BD54" s="2">
        <v>3.12</v>
      </c>
      <c r="BE54" s="2">
        <v>2.72</v>
      </c>
      <c r="BF54" s="2">
        <v>3.63</v>
      </c>
      <c r="BG54" s="2">
        <v>2.89</v>
      </c>
      <c r="BH54" s="2">
        <v>4.0199999999999996</v>
      </c>
      <c r="BI54" s="2">
        <v>3.66</v>
      </c>
      <c r="BJ54" s="2">
        <v>4.03</v>
      </c>
      <c r="BL54" s="10"/>
      <c r="BN54" s="5">
        <v>0.39393904000000002</v>
      </c>
      <c r="BO54" s="5">
        <v>0.39393904000000002</v>
      </c>
      <c r="BP54" s="5">
        <v>0.39393904000000002</v>
      </c>
      <c r="BQ54" s="5">
        <v>0.39393904000000002</v>
      </c>
      <c r="BR54" s="5">
        <v>0.39393904000000002</v>
      </c>
      <c r="BS54" s="5">
        <v>0.39393904000000002</v>
      </c>
      <c r="BT54" s="5">
        <v>0.39393904000000002</v>
      </c>
      <c r="BU54" s="5">
        <v>0.39393904000000002</v>
      </c>
      <c r="BV54" s="5">
        <v>0.39393904000000002</v>
      </c>
      <c r="BW54" s="5">
        <v>0.39393904000000002</v>
      </c>
      <c r="BX54" s="5">
        <v>0.39393904000000002</v>
      </c>
      <c r="BY54" s="5">
        <v>0.39393904000000002</v>
      </c>
      <c r="BZ54" s="5">
        <v>0.39393904000000002</v>
      </c>
      <c r="CA54" s="5">
        <v>0.39393904000000002</v>
      </c>
      <c r="CB54" s="5">
        <v>0.39393904000000002</v>
      </c>
      <c r="CC54" s="5">
        <v>0.39393904000000002</v>
      </c>
      <c r="CD54" s="5">
        <v>0.39393904000000002</v>
      </c>
      <c r="CE54" s="5">
        <v>0.39393904000000002</v>
      </c>
      <c r="CF54" s="5">
        <v>0.39393904000000002</v>
      </c>
      <c r="CG54" s="5">
        <v>0.39393904000000002</v>
      </c>
      <c r="CH54" s="5">
        <v>0.39393904000000002</v>
      </c>
      <c r="CI54" s="5">
        <v>0.39393904000000002</v>
      </c>
      <c r="CJ54" s="5">
        <v>0.39393904000000002</v>
      </c>
      <c r="CK54" s="5">
        <v>0.39393904000000002</v>
      </c>
      <c r="CL54" s="5">
        <v>0.39393904000000002</v>
      </c>
      <c r="CM54" s="5">
        <v>0.39393904000000002</v>
      </c>
      <c r="CN54" s="5">
        <v>0.39393904000000002</v>
      </c>
      <c r="CO54" s="5">
        <v>0.39393904000000002</v>
      </c>
      <c r="CP54" s="5">
        <v>0.39393904000000002</v>
      </c>
      <c r="CQ54" s="5">
        <v>0.39393904000000002</v>
      </c>
      <c r="CR54" s="5">
        <v>0.39393904000000002</v>
      </c>
      <c r="CS54" s="5">
        <v>0.39393904000000002</v>
      </c>
      <c r="CT54" s="5">
        <v>0.39393904000000002</v>
      </c>
      <c r="CU54" s="5">
        <v>0.39393904000000002</v>
      </c>
      <c r="CV54" s="5">
        <v>0.39393904000000002</v>
      </c>
      <c r="CW54" s="5">
        <v>0.39393904000000002</v>
      </c>
      <c r="CX54" s="5">
        <v>0.39393904000000002</v>
      </c>
      <c r="CY54" s="5">
        <v>0.39393904000000002</v>
      </c>
      <c r="CZ54" s="5">
        <v>0.39393904000000002</v>
      </c>
      <c r="DA54" s="5">
        <v>0.39393904000000002</v>
      </c>
      <c r="DB54" s="5">
        <v>0.39393904000000002</v>
      </c>
      <c r="DC54" s="5">
        <v>0.39393904000000002</v>
      </c>
      <c r="DD54" s="5">
        <v>0.39393904000000002</v>
      </c>
      <c r="DE54" s="5">
        <v>0.39393904000000002</v>
      </c>
      <c r="DF54" s="5">
        <v>0.39393904000000002</v>
      </c>
      <c r="DG54" s="5">
        <v>0.39393904000000002</v>
      </c>
      <c r="DH54" s="5">
        <v>0.39393904000000002</v>
      </c>
      <c r="DI54" s="5">
        <v>0.39393904000000002</v>
      </c>
      <c r="DJ54" s="5">
        <v>0.39393904000000002</v>
      </c>
      <c r="DK54" s="5">
        <v>0.39393904000000002</v>
      </c>
      <c r="DL54" s="5">
        <v>0.39393904000000002</v>
      </c>
      <c r="DM54" s="5">
        <v>0.39393904000000002</v>
      </c>
      <c r="DN54" s="5">
        <v>0.39393904000000002</v>
      </c>
      <c r="DO54" s="5">
        <v>0.39393904000000002</v>
      </c>
      <c r="DP54" s="5">
        <v>0.39393904000000002</v>
      </c>
      <c r="DQ54" s="5">
        <v>0.39393904000000002</v>
      </c>
      <c r="DR54" s="5">
        <v>0.39393904000000002</v>
      </c>
      <c r="DS54" s="5">
        <v>0.39393904000000002</v>
      </c>
      <c r="DT54" s="5">
        <v>0.39393904000000002</v>
      </c>
      <c r="DU54" s="5">
        <v>0.39393904000000002</v>
      </c>
    </row>
    <row r="55" spans="1:125" x14ac:dyDescent="0.2">
      <c r="A55" t="s">
        <v>18</v>
      </c>
      <c r="B55" s="3" t="s">
        <v>176</v>
      </c>
      <c r="C55" s="2">
        <v>0.2</v>
      </c>
      <c r="D55" s="2">
        <v>-7.0000000000000007E-2</v>
      </c>
      <c r="E55" s="2">
        <v>-0.17</v>
      </c>
      <c r="F55" s="2">
        <v>0.48</v>
      </c>
      <c r="G55" s="2">
        <v>0.77</v>
      </c>
      <c r="H55" s="2">
        <v>1.08</v>
      </c>
      <c r="I55" s="2">
        <v>1.57</v>
      </c>
      <c r="J55" s="2">
        <v>0.35</v>
      </c>
      <c r="K55" s="2">
        <v>0.66</v>
      </c>
      <c r="L55" s="2">
        <v>1.25</v>
      </c>
      <c r="M55" s="2">
        <v>1.19</v>
      </c>
      <c r="N55" s="2">
        <v>0.85</v>
      </c>
      <c r="O55" s="2">
        <v>1</v>
      </c>
      <c r="P55" s="2">
        <v>0.37</v>
      </c>
      <c r="Q55" s="2">
        <v>1.28</v>
      </c>
      <c r="R55" s="2">
        <v>1.31</v>
      </c>
      <c r="S55" s="2">
        <v>0.59</v>
      </c>
      <c r="T55" s="2">
        <v>1.1399999999999999</v>
      </c>
      <c r="U55" s="2">
        <v>2.04</v>
      </c>
      <c r="V55" s="2">
        <v>1.01</v>
      </c>
      <c r="W55" s="2">
        <v>1.38</v>
      </c>
      <c r="X55" s="2">
        <v>1.32</v>
      </c>
      <c r="Y55" s="2">
        <v>0.53</v>
      </c>
      <c r="Z55" s="2">
        <v>0.56999999999999995</v>
      </c>
      <c r="AA55" s="2">
        <v>0.71</v>
      </c>
      <c r="AB55" s="2">
        <v>0.95</v>
      </c>
      <c r="AC55" s="2">
        <v>0.48</v>
      </c>
      <c r="AD55" s="2">
        <v>0.56999999999999995</v>
      </c>
      <c r="AE55" s="2">
        <v>1.22</v>
      </c>
      <c r="AF55" s="2">
        <v>0.48</v>
      </c>
      <c r="AG55" s="2">
        <v>0.33</v>
      </c>
      <c r="AH55" s="2">
        <v>0.28999999999999998</v>
      </c>
      <c r="AI55" s="2">
        <v>0.92</v>
      </c>
      <c r="AJ55" s="2">
        <v>0.78</v>
      </c>
      <c r="AK55" s="2">
        <v>0.92</v>
      </c>
      <c r="AL55" s="2">
        <v>0.54</v>
      </c>
      <c r="AM55" s="2">
        <v>0.93</v>
      </c>
      <c r="AN55" s="2">
        <v>1.29</v>
      </c>
      <c r="AO55" s="2">
        <v>1.21</v>
      </c>
      <c r="AP55" s="2">
        <v>1.8</v>
      </c>
      <c r="AQ55" s="2">
        <v>0.86</v>
      </c>
      <c r="AR55" s="2">
        <v>0.78</v>
      </c>
      <c r="AS55" s="2">
        <v>1.47</v>
      </c>
      <c r="AT55" s="2">
        <v>-0.28999999999999998</v>
      </c>
      <c r="AU55" s="2">
        <v>-0.16</v>
      </c>
      <c r="AV55" s="2">
        <v>0.72</v>
      </c>
      <c r="AW55" s="2">
        <v>0.98</v>
      </c>
      <c r="AX55" s="2">
        <v>0.28999999999999998</v>
      </c>
      <c r="AY55" s="2">
        <v>0.34</v>
      </c>
      <c r="AZ55" s="2">
        <v>-0.26</v>
      </c>
      <c r="BA55" s="2">
        <v>0.05</v>
      </c>
      <c r="BB55" s="2">
        <v>-0.11</v>
      </c>
      <c r="BC55" s="2">
        <v>0.56000000000000005</v>
      </c>
      <c r="BD55" s="2">
        <v>-0.19</v>
      </c>
      <c r="BE55" s="2">
        <v>-0.03</v>
      </c>
      <c r="BF55" s="2">
        <v>0.37</v>
      </c>
      <c r="BG55" s="2">
        <v>0.11</v>
      </c>
      <c r="BH55" s="2">
        <v>0.48</v>
      </c>
      <c r="BI55" s="2">
        <v>0.37</v>
      </c>
      <c r="BJ55" s="2">
        <v>0.66</v>
      </c>
      <c r="BL55" s="10"/>
      <c r="BN55" s="5">
        <v>0.16501851000000001</v>
      </c>
      <c r="BO55" s="5">
        <v>0.16501851000000001</v>
      </c>
      <c r="BP55" s="5">
        <v>0.16501851000000001</v>
      </c>
      <c r="BQ55" s="5">
        <v>0.16501851000000001</v>
      </c>
      <c r="BR55" s="5">
        <v>0.16501851000000001</v>
      </c>
      <c r="BS55" s="5">
        <v>0.16501851000000001</v>
      </c>
      <c r="BT55" s="5">
        <v>0.16501851000000001</v>
      </c>
      <c r="BU55" s="5">
        <v>0.16501851000000001</v>
      </c>
      <c r="BV55" s="5">
        <v>0.16501851000000001</v>
      </c>
      <c r="BW55" s="5">
        <v>0.16501851000000001</v>
      </c>
      <c r="BX55" s="5">
        <v>0.16501851000000001</v>
      </c>
      <c r="BY55" s="5">
        <v>0.16501851000000001</v>
      </c>
      <c r="BZ55" s="5">
        <v>0.16501851000000001</v>
      </c>
      <c r="CA55" s="5">
        <v>0.16501851000000001</v>
      </c>
      <c r="CB55" s="5">
        <v>0.16501851000000001</v>
      </c>
      <c r="CC55" s="5">
        <v>0.16501851000000001</v>
      </c>
      <c r="CD55" s="5">
        <v>0.16501851000000001</v>
      </c>
      <c r="CE55" s="5">
        <v>0.16501851000000001</v>
      </c>
      <c r="CF55" s="5">
        <v>0.16501851000000001</v>
      </c>
      <c r="CG55" s="5">
        <v>0.16501851000000001</v>
      </c>
      <c r="CH55" s="5">
        <v>0.16501851000000001</v>
      </c>
      <c r="CI55" s="5">
        <v>0.16501851000000001</v>
      </c>
      <c r="CJ55" s="5">
        <v>0.16501851000000001</v>
      </c>
      <c r="CK55" s="5">
        <v>0.16501851000000001</v>
      </c>
      <c r="CL55" s="5">
        <v>0.16501851000000001</v>
      </c>
      <c r="CM55" s="5">
        <v>0.16501851000000001</v>
      </c>
      <c r="CN55" s="5">
        <v>0.16501851000000001</v>
      </c>
      <c r="CO55" s="5">
        <v>0.16501851000000001</v>
      </c>
      <c r="CP55" s="5">
        <v>0.16501851000000001</v>
      </c>
      <c r="CQ55" s="5">
        <v>0.16501851000000001</v>
      </c>
      <c r="CR55" s="5">
        <v>0.16501851000000001</v>
      </c>
      <c r="CS55" s="5">
        <v>0.16501851000000001</v>
      </c>
      <c r="CT55" s="5">
        <v>0.16501851000000001</v>
      </c>
      <c r="CU55" s="5">
        <v>0.16501851000000001</v>
      </c>
      <c r="CV55" s="5">
        <v>0.16501851000000001</v>
      </c>
      <c r="CW55" s="5">
        <v>0.16501851000000001</v>
      </c>
      <c r="CX55" s="5">
        <v>0.16501851000000001</v>
      </c>
      <c r="CY55" s="5">
        <v>0.16501851000000001</v>
      </c>
      <c r="CZ55" s="5">
        <v>0.16501851000000001</v>
      </c>
      <c r="DA55" s="5">
        <v>0.16501851000000001</v>
      </c>
      <c r="DB55" s="5">
        <v>0.16501851000000001</v>
      </c>
      <c r="DC55" s="5">
        <v>0.16501851000000001</v>
      </c>
      <c r="DD55" s="5">
        <v>0.16501851000000001</v>
      </c>
      <c r="DE55" s="5">
        <v>0.16501851000000001</v>
      </c>
      <c r="DF55" s="5">
        <v>0.16501851000000001</v>
      </c>
      <c r="DG55" s="5">
        <v>0.16501851000000001</v>
      </c>
      <c r="DH55" s="5">
        <v>0.16501851000000001</v>
      </c>
      <c r="DI55" s="5">
        <v>0.16501851000000001</v>
      </c>
      <c r="DJ55" s="5">
        <v>0.16501851000000001</v>
      </c>
      <c r="DK55" s="5">
        <v>0.16501851000000001</v>
      </c>
      <c r="DL55" s="5">
        <v>0.16501851000000001</v>
      </c>
      <c r="DM55" s="5">
        <v>0.16501851000000001</v>
      </c>
      <c r="DN55" s="5">
        <v>0.16501851000000001</v>
      </c>
      <c r="DO55" s="5">
        <v>0.16501851000000001</v>
      </c>
      <c r="DP55" s="5">
        <v>0.16501851000000001</v>
      </c>
      <c r="DQ55" s="5">
        <v>0.16501851000000001</v>
      </c>
      <c r="DR55" s="5">
        <v>0.16501851000000001</v>
      </c>
      <c r="DS55" s="5">
        <v>0.16501851000000001</v>
      </c>
      <c r="DT55" s="5">
        <v>0.16501851000000001</v>
      </c>
      <c r="DU55" s="5">
        <v>0.16501851000000001</v>
      </c>
    </row>
    <row r="56" spans="1:125" x14ac:dyDescent="0.2">
      <c r="A56" t="s">
        <v>19</v>
      </c>
      <c r="B56" s="3" t="s">
        <v>176</v>
      </c>
      <c r="C56" s="2">
        <v>1.51</v>
      </c>
      <c r="D56" s="2">
        <v>0.92</v>
      </c>
      <c r="E56" s="2">
        <v>0.89</v>
      </c>
      <c r="F56" s="2">
        <v>2.0099999999999998</v>
      </c>
      <c r="G56" s="2">
        <v>2.85</v>
      </c>
      <c r="H56" s="2">
        <v>3.42</v>
      </c>
      <c r="I56" s="2">
        <v>4.25</v>
      </c>
      <c r="J56" s="2">
        <v>1.7</v>
      </c>
      <c r="K56" s="2">
        <v>2.64</v>
      </c>
      <c r="L56" s="2">
        <v>3.93</v>
      </c>
      <c r="M56" s="2">
        <v>3.69</v>
      </c>
      <c r="N56" s="2">
        <v>2.72</v>
      </c>
      <c r="O56" s="2">
        <v>3.22</v>
      </c>
      <c r="P56" s="2">
        <v>1.89</v>
      </c>
      <c r="Q56" s="2">
        <v>3.62</v>
      </c>
      <c r="R56" s="2">
        <v>3.67</v>
      </c>
      <c r="S56" s="2">
        <v>2.57</v>
      </c>
      <c r="T56" s="2">
        <v>3.5</v>
      </c>
      <c r="U56" s="2">
        <v>5.33</v>
      </c>
      <c r="V56" s="2">
        <v>2.91</v>
      </c>
      <c r="W56" s="2">
        <v>4.0199999999999996</v>
      </c>
      <c r="X56" s="2">
        <v>3.91</v>
      </c>
      <c r="Y56" s="2">
        <v>2.34</v>
      </c>
      <c r="Z56" s="2">
        <v>2.5099999999999998</v>
      </c>
      <c r="AA56" s="2">
        <v>2.5499999999999998</v>
      </c>
      <c r="AB56" s="2">
        <v>2.74</v>
      </c>
      <c r="AC56" s="2">
        <v>2.46</v>
      </c>
      <c r="AD56" s="2">
        <v>2.33</v>
      </c>
      <c r="AE56" s="2">
        <v>3.75</v>
      </c>
      <c r="AF56" s="2">
        <v>2.2000000000000002</v>
      </c>
      <c r="AG56" s="2">
        <v>1.97</v>
      </c>
      <c r="AH56" s="2">
        <v>1.89</v>
      </c>
      <c r="AI56" s="2">
        <v>3.11</v>
      </c>
      <c r="AJ56" s="2">
        <v>2.5499999999999998</v>
      </c>
      <c r="AK56" s="2">
        <v>2.97</v>
      </c>
      <c r="AL56" s="2">
        <v>2.36</v>
      </c>
      <c r="AM56" s="2">
        <v>3.28</v>
      </c>
      <c r="AN56" s="2">
        <v>4.1399999999999997</v>
      </c>
      <c r="AO56" s="2">
        <v>3.5</v>
      </c>
      <c r="AP56" s="2">
        <v>4.88</v>
      </c>
      <c r="AQ56" s="2">
        <v>3</v>
      </c>
      <c r="AR56" s="2">
        <v>2.92</v>
      </c>
      <c r="AS56" s="2">
        <v>4.33</v>
      </c>
      <c r="AT56" s="2">
        <v>0.99</v>
      </c>
      <c r="AU56" s="2">
        <v>0.94</v>
      </c>
      <c r="AV56" s="2">
        <v>3.07</v>
      </c>
      <c r="AW56" s="2">
        <v>3.6</v>
      </c>
      <c r="AX56" s="2">
        <v>2.0299999999999998</v>
      </c>
      <c r="AY56" s="2">
        <v>2.15</v>
      </c>
      <c r="AZ56" s="2">
        <v>0.98</v>
      </c>
      <c r="BA56" s="2">
        <v>1.27</v>
      </c>
      <c r="BB56" s="2">
        <v>1.31</v>
      </c>
      <c r="BC56" s="2">
        <v>2.72</v>
      </c>
      <c r="BD56" s="2">
        <v>1.3</v>
      </c>
      <c r="BE56" s="2">
        <v>1.36</v>
      </c>
      <c r="BF56" s="2">
        <v>2.1</v>
      </c>
      <c r="BG56" s="2">
        <v>1.42</v>
      </c>
      <c r="BH56" s="2">
        <v>2.16</v>
      </c>
      <c r="BI56" s="2">
        <v>2.0699999999999998</v>
      </c>
      <c r="BJ56" s="2">
        <v>2.63</v>
      </c>
      <c r="BL56" s="10"/>
      <c r="BN56" s="5">
        <v>0.29513017000000002</v>
      </c>
      <c r="BO56" s="5">
        <v>0.29513017000000002</v>
      </c>
      <c r="BP56" s="5">
        <v>0.29513017000000002</v>
      </c>
      <c r="BQ56" s="5">
        <v>0.29513017000000002</v>
      </c>
      <c r="BR56" s="5">
        <v>0.29513017000000002</v>
      </c>
      <c r="BS56" s="5">
        <v>0.29513017000000002</v>
      </c>
      <c r="BT56" s="5">
        <v>0.29513017000000002</v>
      </c>
      <c r="BU56" s="5">
        <v>0.29513017000000002</v>
      </c>
      <c r="BV56" s="5">
        <v>0.29513017000000002</v>
      </c>
      <c r="BW56" s="5">
        <v>0.29513017000000002</v>
      </c>
      <c r="BX56" s="5">
        <v>0.29513017000000002</v>
      </c>
      <c r="BY56" s="5">
        <v>0.29513017000000002</v>
      </c>
      <c r="BZ56" s="5">
        <v>0.29513017000000002</v>
      </c>
      <c r="CA56" s="5">
        <v>0.29513017000000002</v>
      </c>
      <c r="CB56" s="5">
        <v>0.29513017000000002</v>
      </c>
      <c r="CC56" s="5">
        <v>0.29513017000000002</v>
      </c>
      <c r="CD56" s="5">
        <v>0.29513017000000002</v>
      </c>
      <c r="CE56" s="5">
        <v>0.29513017000000002</v>
      </c>
      <c r="CF56" s="5">
        <v>0.29513017000000002</v>
      </c>
      <c r="CG56" s="5">
        <v>0.29513017000000002</v>
      </c>
      <c r="CH56" s="5">
        <v>0.29513017000000002</v>
      </c>
      <c r="CI56" s="5">
        <v>0.29513017000000002</v>
      </c>
      <c r="CJ56" s="5">
        <v>0.29513017000000002</v>
      </c>
      <c r="CK56" s="5">
        <v>0.29513017000000002</v>
      </c>
      <c r="CL56" s="5">
        <v>0.29513017000000002</v>
      </c>
      <c r="CM56" s="5">
        <v>0.29513017000000002</v>
      </c>
      <c r="CN56" s="5">
        <v>0.29513017000000002</v>
      </c>
      <c r="CO56" s="5">
        <v>0.29513017000000002</v>
      </c>
      <c r="CP56" s="5">
        <v>0.29513017000000002</v>
      </c>
      <c r="CQ56" s="5">
        <v>0.29513017000000002</v>
      </c>
      <c r="CR56" s="5">
        <v>0.29513017000000002</v>
      </c>
      <c r="CS56" s="5">
        <v>0.29513017000000002</v>
      </c>
      <c r="CT56" s="5">
        <v>0.29513017000000002</v>
      </c>
      <c r="CU56" s="5">
        <v>0.29513017000000002</v>
      </c>
      <c r="CV56" s="5">
        <v>0.29513017000000002</v>
      </c>
      <c r="CW56" s="5">
        <v>0.29513017000000002</v>
      </c>
      <c r="CX56" s="5">
        <v>0.29513017000000002</v>
      </c>
      <c r="CY56" s="5">
        <v>0.29513017000000002</v>
      </c>
      <c r="CZ56" s="5">
        <v>0.29513017000000002</v>
      </c>
      <c r="DA56" s="5">
        <v>0.29513017000000002</v>
      </c>
      <c r="DB56" s="5">
        <v>0.29513017000000002</v>
      </c>
      <c r="DC56" s="5">
        <v>0.29513017000000002</v>
      </c>
      <c r="DD56" s="5">
        <v>0.29513017000000002</v>
      </c>
      <c r="DE56" s="5">
        <v>0.29513017000000002</v>
      </c>
      <c r="DF56" s="5">
        <v>0.29513017000000002</v>
      </c>
      <c r="DG56" s="5">
        <v>0.29513017000000002</v>
      </c>
      <c r="DH56" s="5">
        <v>0.29513017000000002</v>
      </c>
      <c r="DI56" s="5">
        <v>0.29513017000000002</v>
      </c>
      <c r="DJ56" s="5">
        <v>0.29513017000000002</v>
      </c>
      <c r="DK56" s="5">
        <v>0.29513017000000002</v>
      </c>
      <c r="DL56" s="5">
        <v>0.29513017000000002</v>
      </c>
      <c r="DM56" s="5">
        <v>0.29513017000000002</v>
      </c>
      <c r="DN56" s="5">
        <v>0.29513017000000002</v>
      </c>
      <c r="DO56" s="5">
        <v>0.29513017000000002</v>
      </c>
      <c r="DP56" s="5">
        <v>0.29513017000000002</v>
      </c>
      <c r="DQ56" s="5">
        <v>0.29513017000000002</v>
      </c>
      <c r="DR56" s="5">
        <v>0.29513017000000002</v>
      </c>
      <c r="DS56" s="5">
        <v>0.29513017000000002</v>
      </c>
      <c r="DT56" s="5">
        <v>0.29513017000000002</v>
      </c>
      <c r="DU56" s="5">
        <v>0.29513017000000002</v>
      </c>
    </row>
    <row r="57" spans="1:125" x14ac:dyDescent="0.2">
      <c r="A57" t="s">
        <v>20</v>
      </c>
      <c r="B57" s="3" t="s">
        <v>176</v>
      </c>
      <c r="C57" s="2">
        <v>0.13</v>
      </c>
      <c r="D57" s="2">
        <v>-0.02</v>
      </c>
      <c r="E57" s="2">
        <v>-0.02</v>
      </c>
      <c r="F57" s="2">
        <v>0.3</v>
      </c>
      <c r="G57" s="2">
        <v>0.6</v>
      </c>
      <c r="H57" s="2">
        <v>0.85</v>
      </c>
      <c r="I57" s="2">
        <v>1.0900000000000001</v>
      </c>
      <c r="J57" s="2">
        <v>0.23</v>
      </c>
      <c r="K57" s="2">
        <v>0.54</v>
      </c>
      <c r="L57" s="2">
        <v>0.94</v>
      </c>
      <c r="M57" s="2">
        <v>0.88</v>
      </c>
      <c r="N57" s="2">
        <v>0.56999999999999995</v>
      </c>
      <c r="O57" s="2">
        <v>0.8</v>
      </c>
      <c r="P57" s="2">
        <v>0.37</v>
      </c>
      <c r="Q57" s="2">
        <v>0.88</v>
      </c>
      <c r="R57" s="2">
        <v>0.93</v>
      </c>
      <c r="S57" s="2">
        <v>0.48</v>
      </c>
      <c r="T57" s="2">
        <v>0.8</v>
      </c>
      <c r="U57" s="2">
        <v>1.37</v>
      </c>
      <c r="V57" s="2">
        <v>0.67</v>
      </c>
      <c r="W57" s="2">
        <v>1</v>
      </c>
      <c r="X57" s="2">
        <v>0.94</v>
      </c>
      <c r="Y57" s="2">
        <v>0.42</v>
      </c>
      <c r="Z57" s="2">
        <v>0.51</v>
      </c>
      <c r="AA57" s="2">
        <v>0.54</v>
      </c>
      <c r="AB57" s="2">
        <v>0.61</v>
      </c>
      <c r="AC57" s="2">
        <v>0.41</v>
      </c>
      <c r="AD57" s="2">
        <v>0.44</v>
      </c>
      <c r="AE57" s="2">
        <v>0.85</v>
      </c>
      <c r="AF57" s="2">
        <v>0.39</v>
      </c>
      <c r="AG57" s="2">
        <v>0.36</v>
      </c>
      <c r="AH57" s="2">
        <v>0.32</v>
      </c>
      <c r="AI57" s="2">
        <v>0.65</v>
      </c>
      <c r="AJ57" s="2">
        <v>0.55000000000000004</v>
      </c>
      <c r="AK57" s="2">
        <v>0.69</v>
      </c>
      <c r="AL57" s="2">
        <v>0.44</v>
      </c>
      <c r="AM57" s="2">
        <v>0.72</v>
      </c>
      <c r="AN57" s="2">
        <v>0.94</v>
      </c>
      <c r="AO57" s="2">
        <v>0.91</v>
      </c>
      <c r="AP57" s="2">
        <v>1.21</v>
      </c>
      <c r="AQ57" s="2">
        <v>0.63</v>
      </c>
      <c r="AR57" s="2">
        <v>0.62</v>
      </c>
      <c r="AS57" s="2">
        <v>1.01</v>
      </c>
      <c r="AT57" s="2">
        <v>-0.11</v>
      </c>
      <c r="AU57" s="2">
        <v>-0.03</v>
      </c>
      <c r="AV57" s="2">
        <v>0.57999999999999996</v>
      </c>
      <c r="AW57" s="2">
        <v>0.81</v>
      </c>
      <c r="AX57" s="2">
        <v>0.35</v>
      </c>
      <c r="AY57" s="2">
        <v>0.33</v>
      </c>
      <c r="AZ57" s="2">
        <v>-0.04</v>
      </c>
      <c r="BA57" s="2">
        <v>0.11</v>
      </c>
      <c r="BB57" s="2">
        <v>0.04</v>
      </c>
      <c r="BC57" s="2">
        <v>0.56000000000000005</v>
      </c>
      <c r="BD57" s="2">
        <v>7.0000000000000007E-2</v>
      </c>
      <c r="BE57" s="2">
        <v>0.15</v>
      </c>
      <c r="BF57" s="2">
        <v>0.38</v>
      </c>
      <c r="BG57" s="2">
        <v>0.18</v>
      </c>
      <c r="BH57" s="2">
        <v>0.39</v>
      </c>
      <c r="BI57" s="2">
        <v>0.36</v>
      </c>
      <c r="BJ57" s="2">
        <v>0.54</v>
      </c>
      <c r="BL57" s="10"/>
      <c r="BN57" s="5">
        <v>0.11403566</v>
      </c>
      <c r="BO57" s="5">
        <v>0.11403566</v>
      </c>
      <c r="BP57" s="5">
        <v>0.11403566</v>
      </c>
      <c r="BQ57" s="5">
        <v>0.11403566</v>
      </c>
      <c r="BR57" s="5">
        <v>0.11403566</v>
      </c>
      <c r="BS57" s="5">
        <v>0.11403566</v>
      </c>
      <c r="BT57" s="5">
        <v>0.11403566</v>
      </c>
      <c r="BU57" s="5">
        <v>0.11403566</v>
      </c>
      <c r="BV57" s="5">
        <v>0.11403566</v>
      </c>
      <c r="BW57" s="5">
        <v>0.11403566</v>
      </c>
      <c r="BX57" s="5">
        <v>0.11403566</v>
      </c>
      <c r="BY57" s="5">
        <v>0.11403566</v>
      </c>
      <c r="BZ57" s="5">
        <v>0.11403566</v>
      </c>
      <c r="CA57" s="5">
        <v>0.11403566</v>
      </c>
      <c r="CB57" s="5">
        <v>0.11403566</v>
      </c>
      <c r="CC57" s="5">
        <v>0.11403566</v>
      </c>
      <c r="CD57" s="5">
        <v>0.11403566</v>
      </c>
      <c r="CE57" s="5">
        <v>0.11403566</v>
      </c>
      <c r="CF57" s="5">
        <v>0.11403566</v>
      </c>
      <c r="CG57" s="5">
        <v>0.11403566</v>
      </c>
      <c r="CH57" s="5">
        <v>0.11403566</v>
      </c>
      <c r="CI57" s="5">
        <v>0.11403566</v>
      </c>
      <c r="CJ57" s="5">
        <v>0.11403566</v>
      </c>
      <c r="CK57" s="5">
        <v>0.11403566</v>
      </c>
      <c r="CL57" s="5">
        <v>0.11403566</v>
      </c>
      <c r="CM57" s="5">
        <v>0.11403566</v>
      </c>
      <c r="CN57" s="5">
        <v>0.11403566</v>
      </c>
      <c r="CO57" s="5">
        <v>0.11403566</v>
      </c>
      <c r="CP57" s="5">
        <v>0.11403566</v>
      </c>
      <c r="CQ57" s="5">
        <v>0.11403566</v>
      </c>
      <c r="CR57" s="5">
        <v>0.11403566</v>
      </c>
      <c r="CS57" s="5">
        <v>0.11403566</v>
      </c>
      <c r="CT57" s="5">
        <v>0.11403566</v>
      </c>
      <c r="CU57" s="5">
        <v>0.11403566</v>
      </c>
      <c r="CV57" s="5">
        <v>0.11403566</v>
      </c>
      <c r="CW57" s="5">
        <v>0.11403566</v>
      </c>
      <c r="CX57" s="5">
        <v>0.11403566</v>
      </c>
      <c r="CY57" s="5">
        <v>0.11403566</v>
      </c>
      <c r="CZ57" s="5">
        <v>0.11403566</v>
      </c>
      <c r="DA57" s="5">
        <v>0.11403566</v>
      </c>
      <c r="DB57" s="5">
        <v>0.11403566</v>
      </c>
      <c r="DC57" s="5">
        <v>0.11403566</v>
      </c>
      <c r="DD57" s="5">
        <v>0.11403566</v>
      </c>
      <c r="DE57" s="5">
        <v>0.11403566</v>
      </c>
      <c r="DF57" s="5">
        <v>0.11403566</v>
      </c>
      <c r="DG57" s="5">
        <v>0.11403566</v>
      </c>
      <c r="DH57" s="5">
        <v>0.11403566</v>
      </c>
      <c r="DI57" s="5">
        <v>0.11403566</v>
      </c>
      <c r="DJ57" s="5">
        <v>0.11403566</v>
      </c>
      <c r="DK57" s="5">
        <v>0.11403566</v>
      </c>
      <c r="DL57" s="5">
        <v>0.11403566</v>
      </c>
      <c r="DM57" s="5">
        <v>0.11403566</v>
      </c>
      <c r="DN57" s="5">
        <v>0.11403566</v>
      </c>
      <c r="DO57" s="5">
        <v>0.11403566</v>
      </c>
      <c r="DP57" s="5">
        <v>0.11403566</v>
      </c>
      <c r="DQ57" s="5">
        <v>0.11403566</v>
      </c>
      <c r="DR57" s="5">
        <v>0.11403566</v>
      </c>
      <c r="DS57" s="5">
        <v>0.11403566</v>
      </c>
      <c r="DT57" s="5">
        <v>0.11403566</v>
      </c>
      <c r="DU57" s="5">
        <v>0.11403566</v>
      </c>
    </row>
    <row r="58" spans="1:125" x14ac:dyDescent="0.2">
      <c r="A58" t="s">
        <v>21</v>
      </c>
      <c r="B58" s="3" t="s">
        <v>176</v>
      </c>
      <c r="C58" s="2">
        <v>1.04</v>
      </c>
      <c r="D58" s="2">
        <v>0.66</v>
      </c>
      <c r="E58" s="2">
        <v>0.66</v>
      </c>
      <c r="F58" s="2">
        <v>1.29</v>
      </c>
      <c r="G58" s="2">
        <v>1.89</v>
      </c>
      <c r="H58" s="2">
        <v>2.25</v>
      </c>
      <c r="I58" s="2">
        <v>2.5499999999999998</v>
      </c>
      <c r="J58" s="2">
        <v>1.1399999999999999</v>
      </c>
      <c r="K58" s="2">
        <v>1.79</v>
      </c>
      <c r="L58" s="2">
        <v>2.57</v>
      </c>
      <c r="M58" s="2">
        <v>2.35</v>
      </c>
      <c r="N58" s="2">
        <v>1.68</v>
      </c>
      <c r="O58" s="2">
        <v>1.94</v>
      </c>
      <c r="P58" s="2">
        <v>1.33</v>
      </c>
      <c r="Q58" s="2">
        <v>2.25</v>
      </c>
      <c r="R58" s="2">
        <v>2.39</v>
      </c>
      <c r="S58" s="2">
        <v>1.69</v>
      </c>
      <c r="T58" s="2">
        <v>2.23</v>
      </c>
      <c r="U58" s="2">
        <v>3.34</v>
      </c>
      <c r="V58" s="2">
        <v>1.85</v>
      </c>
      <c r="W58" s="2">
        <v>2.5099999999999998</v>
      </c>
      <c r="X58" s="2">
        <v>2.42</v>
      </c>
      <c r="Y58" s="2">
        <v>1.57</v>
      </c>
      <c r="Z58" s="2">
        <v>1.64</v>
      </c>
      <c r="AA58" s="2">
        <v>1.65</v>
      </c>
      <c r="AB58" s="2">
        <v>1.64</v>
      </c>
      <c r="AC58" s="2">
        <v>1.68</v>
      </c>
      <c r="AD58" s="2">
        <v>1.54</v>
      </c>
      <c r="AE58" s="2">
        <v>2.41</v>
      </c>
      <c r="AF58" s="2">
        <v>1.39</v>
      </c>
      <c r="AG58" s="2">
        <v>1.32</v>
      </c>
      <c r="AH58" s="2">
        <v>1.19</v>
      </c>
      <c r="AI58" s="2">
        <v>1.93</v>
      </c>
      <c r="AJ58" s="2">
        <v>1.7</v>
      </c>
      <c r="AK58" s="2">
        <v>1.96</v>
      </c>
      <c r="AL58" s="2">
        <v>1.55</v>
      </c>
      <c r="AM58" s="2">
        <v>2.1800000000000002</v>
      </c>
      <c r="AN58" s="2">
        <v>2.62</v>
      </c>
      <c r="AO58" s="2">
        <v>2.1800000000000002</v>
      </c>
      <c r="AP58" s="2">
        <v>3.07</v>
      </c>
      <c r="AQ58" s="2">
        <v>1.91</v>
      </c>
      <c r="AR58" s="2">
        <v>1.82</v>
      </c>
      <c r="AS58" s="2">
        <v>2.73</v>
      </c>
      <c r="AT58" s="2">
        <v>0.67</v>
      </c>
      <c r="AU58" s="2">
        <v>0.68</v>
      </c>
      <c r="AV58" s="2">
        <v>2</v>
      </c>
      <c r="AW58" s="2">
        <v>2.31</v>
      </c>
      <c r="AX58" s="2">
        <v>1.29</v>
      </c>
      <c r="AY58" s="2">
        <v>1.44</v>
      </c>
      <c r="AZ58" s="2">
        <v>0.73</v>
      </c>
      <c r="BA58" s="2">
        <v>0.75</v>
      </c>
      <c r="BB58" s="2">
        <v>0.91</v>
      </c>
      <c r="BC58" s="2">
        <v>1.89</v>
      </c>
      <c r="BD58" s="2">
        <v>0.93</v>
      </c>
      <c r="BE58" s="2">
        <v>0.85</v>
      </c>
      <c r="BF58" s="2">
        <v>1.54</v>
      </c>
      <c r="BG58" s="2">
        <v>1.01</v>
      </c>
      <c r="BH58" s="2">
        <v>1.35</v>
      </c>
      <c r="BI58" s="2">
        <v>1.33</v>
      </c>
      <c r="BJ58" s="2">
        <v>1.84</v>
      </c>
      <c r="BL58" s="10"/>
      <c r="BN58" s="5">
        <v>0.19098103</v>
      </c>
      <c r="BO58" s="5">
        <v>0.19098103</v>
      </c>
      <c r="BP58" s="5">
        <v>0.19098103</v>
      </c>
      <c r="BQ58" s="5">
        <v>0.19098103</v>
      </c>
      <c r="BR58" s="5">
        <v>0.19098103</v>
      </c>
      <c r="BS58" s="5">
        <v>0.19098103</v>
      </c>
      <c r="BT58" s="5">
        <v>0.19098103</v>
      </c>
      <c r="BU58" s="5">
        <v>0.19098103</v>
      </c>
      <c r="BV58" s="5">
        <v>0.19098103</v>
      </c>
      <c r="BW58" s="5">
        <v>0.19098103</v>
      </c>
      <c r="BX58" s="5">
        <v>0.19098103</v>
      </c>
      <c r="BY58" s="5">
        <v>0.19098103</v>
      </c>
      <c r="BZ58" s="5">
        <v>0.19098103</v>
      </c>
      <c r="CA58" s="5">
        <v>0.19098103</v>
      </c>
      <c r="CB58" s="5">
        <v>0.19098103</v>
      </c>
      <c r="CC58" s="5">
        <v>0.19098103</v>
      </c>
      <c r="CD58" s="5">
        <v>0.19098103</v>
      </c>
      <c r="CE58" s="5">
        <v>0.19098103</v>
      </c>
      <c r="CF58" s="5">
        <v>0.19098103</v>
      </c>
      <c r="CG58" s="5">
        <v>0.19098103</v>
      </c>
      <c r="CH58" s="5">
        <v>0.19098103</v>
      </c>
      <c r="CI58" s="5">
        <v>0.19098103</v>
      </c>
      <c r="CJ58" s="5">
        <v>0.19098103</v>
      </c>
      <c r="CK58" s="5">
        <v>0.19098103</v>
      </c>
      <c r="CL58" s="5">
        <v>0.19098103</v>
      </c>
      <c r="CM58" s="5">
        <v>0.19098103</v>
      </c>
      <c r="CN58" s="5">
        <v>0.19098103</v>
      </c>
      <c r="CO58" s="5">
        <v>0.19098103</v>
      </c>
      <c r="CP58" s="5">
        <v>0.19098103</v>
      </c>
      <c r="CQ58" s="5">
        <v>0.19098103</v>
      </c>
      <c r="CR58" s="5">
        <v>0.19098103</v>
      </c>
      <c r="CS58" s="5">
        <v>0.19098103</v>
      </c>
      <c r="CT58" s="5">
        <v>0.19098103</v>
      </c>
      <c r="CU58" s="5">
        <v>0.19098103</v>
      </c>
      <c r="CV58" s="5">
        <v>0.19098103</v>
      </c>
      <c r="CW58" s="5">
        <v>0.19098103</v>
      </c>
      <c r="CX58" s="5">
        <v>0.19098103</v>
      </c>
      <c r="CY58" s="5">
        <v>0.19098103</v>
      </c>
      <c r="CZ58" s="5">
        <v>0.19098103</v>
      </c>
      <c r="DA58" s="5">
        <v>0.19098103</v>
      </c>
      <c r="DB58" s="5">
        <v>0.19098103</v>
      </c>
      <c r="DC58" s="5">
        <v>0.19098103</v>
      </c>
      <c r="DD58" s="5">
        <v>0.19098103</v>
      </c>
      <c r="DE58" s="5">
        <v>0.19098103</v>
      </c>
      <c r="DF58" s="5">
        <v>0.19098103</v>
      </c>
      <c r="DG58" s="5">
        <v>0.19098103</v>
      </c>
      <c r="DH58" s="5">
        <v>0.19098103</v>
      </c>
      <c r="DI58" s="5">
        <v>0.19098103</v>
      </c>
      <c r="DJ58" s="5">
        <v>0.19098103</v>
      </c>
      <c r="DK58" s="5">
        <v>0.19098103</v>
      </c>
      <c r="DL58" s="5">
        <v>0.19098103</v>
      </c>
      <c r="DM58" s="5">
        <v>0.19098103</v>
      </c>
      <c r="DN58" s="5">
        <v>0.19098103</v>
      </c>
      <c r="DO58" s="5">
        <v>0.19098103</v>
      </c>
      <c r="DP58" s="5">
        <v>0.19098103</v>
      </c>
      <c r="DQ58" s="5">
        <v>0.19098103</v>
      </c>
      <c r="DR58" s="5">
        <v>0.19098103</v>
      </c>
      <c r="DS58" s="5">
        <v>0.19098103</v>
      </c>
      <c r="DT58" s="5">
        <v>0.19098103</v>
      </c>
      <c r="DU58" s="5">
        <v>0.19098103</v>
      </c>
    </row>
    <row r="59" spans="1:125" x14ac:dyDescent="0.2">
      <c r="A59" t="s">
        <v>22</v>
      </c>
      <c r="B59" s="3" t="s">
        <v>176</v>
      </c>
      <c r="C59" s="2">
        <v>0.76</v>
      </c>
      <c r="D59" s="2">
        <v>0.28000000000000003</v>
      </c>
      <c r="E59" s="2">
        <v>0.27</v>
      </c>
      <c r="F59" s="2">
        <v>0.94</v>
      </c>
      <c r="G59" s="2">
        <v>1.44</v>
      </c>
      <c r="H59" s="2">
        <v>1.95</v>
      </c>
      <c r="I59" s="2">
        <v>2.2200000000000002</v>
      </c>
      <c r="J59" s="2">
        <v>0.99</v>
      </c>
      <c r="K59" s="2">
        <v>1.46</v>
      </c>
      <c r="L59" s="2">
        <v>2.15</v>
      </c>
      <c r="M59" s="2">
        <v>1.95</v>
      </c>
      <c r="N59" s="2">
        <v>1.39</v>
      </c>
      <c r="O59" s="2">
        <v>1.77</v>
      </c>
      <c r="P59" s="2">
        <v>1.08</v>
      </c>
      <c r="Q59" s="2">
        <v>1.89</v>
      </c>
      <c r="R59" s="2">
        <v>2.0099999999999998</v>
      </c>
      <c r="S59" s="2">
        <v>1.36</v>
      </c>
      <c r="T59" s="2">
        <v>1.72</v>
      </c>
      <c r="U59" s="2">
        <v>2.66</v>
      </c>
      <c r="V59" s="2">
        <v>1.47</v>
      </c>
      <c r="W59" s="2">
        <v>1.98</v>
      </c>
      <c r="X59" s="2">
        <v>1.97</v>
      </c>
      <c r="Y59" s="2">
        <v>1.22</v>
      </c>
      <c r="Z59" s="2">
        <v>1.18</v>
      </c>
      <c r="AA59" s="2">
        <v>1.24</v>
      </c>
      <c r="AB59" s="2">
        <v>1.27</v>
      </c>
      <c r="AC59" s="2">
        <v>1.17</v>
      </c>
      <c r="AD59" s="2">
        <v>1.06</v>
      </c>
      <c r="AE59" s="2">
        <v>1.98</v>
      </c>
      <c r="AF59" s="2">
        <v>0.97</v>
      </c>
      <c r="AG59" s="2">
        <v>0.97</v>
      </c>
      <c r="AH59" s="2">
        <v>0.99</v>
      </c>
      <c r="AI59" s="2">
        <v>1.34</v>
      </c>
      <c r="AJ59" s="2">
        <v>1.34</v>
      </c>
      <c r="AK59" s="2">
        <v>1.73</v>
      </c>
      <c r="AL59" s="2">
        <v>1.1499999999999999</v>
      </c>
      <c r="AM59" s="2">
        <v>1.66</v>
      </c>
      <c r="AN59" s="2">
        <v>1.97</v>
      </c>
      <c r="AO59" s="2">
        <v>1.9</v>
      </c>
      <c r="AP59" s="2">
        <v>2.5299999999999998</v>
      </c>
      <c r="AQ59" s="2">
        <v>1.49</v>
      </c>
      <c r="AR59" s="2">
        <v>1.39</v>
      </c>
      <c r="AS59" s="2">
        <v>2.14</v>
      </c>
      <c r="AT59" s="2">
        <v>0.22</v>
      </c>
      <c r="AU59" s="2">
        <v>0.33</v>
      </c>
      <c r="AV59" s="2">
        <v>1.41</v>
      </c>
      <c r="AW59" s="2">
        <v>1.77</v>
      </c>
      <c r="AX59" s="2">
        <v>0.89</v>
      </c>
      <c r="AY59" s="2">
        <v>1.05</v>
      </c>
      <c r="AZ59" s="2">
        <v>0.31</v>
      </c>
      <c r="BA59" s="2">
        <v>0.35</v>
      </c>
      <c r="BB59" s="2">
        <v>0.51</v>
      </c>
      <c r="BC59" s="2">
        <v>1.29</v>
      </c>
      <c r="BD59" s="2">
        <v>0.36</v>
      </c>
      <c r="BE59" s="2">
        <v>0.5</v>
      </c>
      <c r="BF59" s="2">
        <v>1.1399999999999999</v>
      </c>
      <c r="BG59" s="2">
        <v>0.56000000000000005</v>
      </c>
      <c r="BH59" s="2">
        <v>0.87</v>
      </c>
      <c r="BI59" s="2">
        <v>0.87</v>
      </c>
      <c r="BJ59" s="2">
        <v>1.34</v>
      </c>
      <c r="BL59" s="10"/>
      <c r="BN59" s="5">
        <v>0.12536090999999999</v>
      </c>
      <c r="BO59" s="5">
        <v>0.12536090999999999</v>
      </c>
      <c r="BP59" s="5">
        <v>0.12536090999999999</v>
      </c>
      <c r="BQ59" s="5">
        <v>0.12536090999999999</v>
      </c>
      <c r="BR59" s="5">
        <v>0.12536090999999999</v>
      </c>
      <c r="BS59" s="5">
        <v>0.12536090999999999</v>
      </c>
      <c r="BT59" s="5">
        <v>0.12536090999999999</v>
      </c>
      <c r="BU59" s="5">
        <v>0.12536090999999999</v>
      </c>
      <c r="BV59" s="5">
        <v>0.12536090999999999</v>
      </c>
      <c r="BW59" s="5">
        <v>0.12536090999999999</v>
      </c>
      <c r="BX59" s="5">
        <v>0.12536090999999999</v>
      </c>
      <c r="BY59" s="5">
        <v>0.12536090999999999</v>
      </c>
      <c r="BZ59" s="5">
        <v>0.12536090999999999</v>
      </c>
      <c r="CA59" s="5">
        <v>0.12536090999999999</v>
      </c>
      <c r="CB59" s="5">
        <v>0.12536090999999999</v>
      </c>
      <c r="CC59" s="5">
        <v>0.12536090999999999</v>
      </c>
      <c r="CD59" s="5">
        <v>0.12536090999999999</v>
      </c>
      <c r="CE59" s="5">
        <v>0.12536090999999999</v>
      </c>
      <c r="CF59" s="5">
        <v>0.12536090999999999</v>
      </c>
      <c r="CG59" s="5">
        <v>0.12536090999999999</v>
      </c>
      <c r="CH59" s="5">
        <v>0.12536090999999999</v>
      </c>
      <c r="CI59" s="5">
        <v>0.12536090999999999</v>
      </c>
      <c r="CJ59" s="5">
        <v>0.12536090999999999</v>
      </c>
      <c r="CK59" s="5">
        <v>0.12536090999999999</v>
      </c>
      <c r="CL59" s="5">
        <v>0.12536090999999999</v>
      </c>
      <c r="CM59" s="5">
        <v>0.12536090999999999</v>
      </c>
      <c r="CN59" s="5">
        <v>0.12536090999999999</v>
      </c>
      <c r="CO59" s="5">
        <v>0.12536090999999999</v>
      </c>
      <c r="CP59" s="5">
        <v>0.12536090999999999</v>
      </c>
      <c r="CQ59" s="5">
        <v>0.12536090999999999</v>
      </c>
      <c r="CR59" s="5">
        <v>0.12536090999999999</v>
      </c>
      <c r="CS59" s="5">
        <v>0.12536090999999999</v>
      </c>
      <c r="CT59" s="5">
        <v>0.12536090999999999</v>
      </c>
      <c r="CU59" s="5">
        <v>0.12536090999999999</v>
      </c>
      <c r="CV59" s="5">
        <v>0.12536090999999999</v>
      </c>
      <c r="CW59" s="5">
        <v>0.12536090999999999</v>
      </c>
      <c r="CX59" s="5">
        <v>0.12536090999999999</v>
      </c>
      <c r="CY59" s="5">
        <v>0.12536090999999999</v>
      </c>
      <c r="CZ59" s="5">
        <v>0.12536090999999999</v>
      </c>
      <c r="DA59" s="5">
        <v>0.12536090999999999</v>
      </c>
      <c r="DB59" s="5">
        <v>0.12536090999999999</v>
      </c>
      <c r="DC59" s="5">
        <v>0.12536090999999999</v>
      </c>
      <c r="DD59" s="5">
        <v>0.12536090999999999</v>
      </c>
      <c r="DE59" s="5">
        <v>0.12536090999999999</v>
      </c>
      <c r="DF59" s="5">
        <v>0.12536090999999999</v>
      </c>
      <c r="DG59" s="5">
        <v>0.12536090999999999</v>
      </c>
      <c r="DH59" s="5">
        <v>0.12536090999999999</v>
      </c>
      <c r="DI59" s="5">
        <v>0.12536090999999999</v>
      </c>
      <c r="DJ59" s="5">
        <v>0.12536090999999999</v>
      </c>
      <c r="DK59" s="5">
        <v>0.12536090999999999</v>
      </c>
      <c r="DL59" s="5">
        <v>0.12536090999999999</v>
      </c>
      <c r="DM59" s="5">
        <v>0.12536090999999999</v>
      </c>
      <c r="DN59" s="5">
        <v>0.12536090999999999</v>
      </c>
      <c r="DO59" s="5">
        <v>0.12536090999999999</v>
      </c>
      <c r="DP59" s="5">
        <v>0.12536090999999999</v>
      </c>
      <c r="DQ59" s="5">
        <v>0.12536090999999999</v>
      </c>
      <c r="DR59" s="5">
        <v>0.12536090999999999</v>
      </c>
      <c r="DS59" s="5">
        <v>0.12536090999999999</v>
      </c>
      <c r="DT59" s="5">
        <v>0.12536090999999999</v>
      </c>
      <c r="DU59" s="5">
        <v>0.12536090999999999</v>
      </c>
    </row>
    <row r="60" spans="1:125" x14ac:dyDescent="0.2">
      <c r="A60" t="s">
        <v>23</v>
      </c>
      <c r="B60" s="3" t="s">
        <v>176</v>
      </c>
      <c r="C60" s="2">
        <v>-0.49</v>
      </c>
      <c r="D60" s="2">
        <v>-0.54</v>
      </c>
      <c r="E60" s="2">
        <v>-0.59</v>
      </c>
      <c r="F60" s="2">
        <v>-0.38</v>
      </c>
      <c r="G60" s="2">
        <v>-0.03</v>
      </c>
      <c r="H60" s="2">
        <v>0.18</v>
      </c>
      <c r="I60" s="2">
        <v>0.39</v>
      </c>
      <c r="J60" s="2">
        <v>-0.28000000000000003</v>
      </c>
      <c r="K60" s="2">
        <v>-0.04</v>
      </c>
      <c r="L60" s="2">
        <v>0.18</v>
      </c>
      <c r="M60" s="2">
        <v>0.08</v>
      </c>
      <c r="N60" s="2">
        <v>-0.1</v>
      </c>
      <c r="O60" s="2">
        <v>0.01</v>
      </c>
      <c r="P60" s="2">
        <v>-0.11</v>
      </c>
      <c r="Q60" s="2">
        <v>0.27</v>
      </c>
      <c r="R60" s="2">
        <v>0.4</v>
      </c>
      <c r="S60" s="2">
        <v>-0.2</v>
      </c>
      <c r="T60" s="2">
        <v>0.17</v>
      </c>
      <c r="U60" s="2">
        <v>0.61</v>
      </c>
      <c r="V60" s="2">
        <v>7.0000000000000007E-2</v>
      </c>
      <c r="W60" s="2">
        <v>0.23</v>
      </c>
      <c r="X60" s="2">
        <v>0.19</v>
      </c>
      <c r="Y60" s="2">
        <v>-0.3</v>
      </c>
      <c r="Z60" s="2">
        <v>-0.22</v>
      </c>
      <c r="AA60" s="2">
        <v>-0.01</v>
      </c>
      <c r="AB60" s="2">
        <v>0.03</v>
      </c>
      <c r="AC60" s="2">
        <v>-0.25</v>
      </c>
      <c r="AD60" s="2">
        <v>-0.08</v>
      </c>
      <c r="AE60" s="2">
        <v>0.08</v>
      </c>
      <c r="AF60" s="2">
        <v>-0.27</v>
      </c>
      <c r="AG60" s="2">
        <v>-0.26</v>
      </c>
      <c r="AH60" s="2">
        <v>-0.41</v>
      </c>
      <c r="AI60" s="2">
        <v>-0.15</v>
      </c>
      <c r="AJ60" s="2">
        <v>0.06</v>
      </c>
      <c r="AK60" s="2">
        <v>0.13</v>
      </c>
      <c r="AL60" s="2">
        <v>-0.24</v>
      </c>
      <c r="AM60" s="2">
        <v>0</v>
      </c>
      <c r="AN60" s="2">
        <v>0.09</v>
      </c>
      <c r="AO60" s="2">
        <v>0.21</v>
      </c>
      <c r="AP60" s="2">
        <v>0.34</v>
      </c>
      <c r="AQ60" s="2">
        <v>-7.0000000000000007E-2</v>
      </c>
      <c r="AR60" s="2">
        <v>-0.21</v>
      </c>
      <c r="AS60" s="2">
        <v>0.26</v>
      </c>
      <c r="AT60" s="2">
        <v>-0.86</v>
      </c>
      <c r="AU60" s="2">
        <v>-0.67</v>
      </c>
      <c r="AV60" s="2">
        <v>-0.18</v>
      </c>
      <c r="AW60" s="2">
        <v>-0.02</v>
      </c>
      <c r="AX60" s="2">
        <v>-0.36</v>
      </c>
      <c r="AY60" s="2">
        <v>-0.39</v>
      </c>
      <c r="AZ60" s="2">
        <v>-0.75</v>
      </c>
      <c r="BA60" s="2">
        <v>-0.53</v>
      </c>
      <c r="BB60" s="2">
        <v>-0.75</v>
      </c>
      <c r="BC60" s="2">
        <v>-0.33</v>
      </c>
      <c r="BD60" s="2">
        <v>-0.84</v>
      </c>
      <c r="BE60" s="2">
        <v>-0.56999999999999995</v>
      </c>
      <c r="BF60" s="2">
        <v>-0.24</v>
      </c>
      <c r="BG60" s="2">
        <v>-0.48</v>
      </c>
      <c r="BH60" s="2">
        <v>-0.34</v>
      </c>
      <c r="BI60" s="2">
        <v>-0.41</v>
      </c>
      <c r="BJ60" s="2">
        <v>-0.11</v>
      </c>
      <c r="BL60" s="10"/>
      <c r="BN60" s="5">
        <v>0.13555254999999999</v>
      </c>
      <c r="BO60" s="5">
        <v>0.13555254999999999</v>
      </c>
      <c r="BP60" s="5">
        <v>0.13555254999999999</v>
      </c>
      <c r="BQ60" s="5">
        <v>0.13555254999999999</v>
      </c>
      <c r="BR60" s="5">
        <v>0.13555254999999999</v>
      </c>
      <c r="BS60" s="5">
        <v>0.13555254999999999</v>
      </c>
      <c r="BT60" s="5">
        <v>0.13555254999999999</v>
      </c>
      <c r="BU60" s="5">
        <v>0.13555254999999999</v>
      </c>
      <c r="BV60" s="5">
        <v>0.13555254999999999</v>
      </c>
      <c r="BW60" s="5">
        <v>0.13555254999999999</v>
      </c>
      <c r="BX60" s="5">
        <v>0.13555254999999999</v>
      </c>
      <c r="BY60" s="5">
        <v>0.13555254999999999</v>
      </c>
      <c r="BZ60" s="5">
        <v>0.13555254999999999</v>
      </c>
      <c r="CA60" s="5">
        <v>0.13555254999999999</v>
      </c>
      <c r="CB60" s="5">
        <v>0.13555254999999999</v>
      </c>
      <c r="CC60" s="5">
        <v>0.13555254999999999</v>
      </c>
      <c r="CD60" s="5">
        <v>0.13555254999999999</v>
      </c>
      <c r="CE60" s="5">
        <v>0.13555254999999999</v>
      </c>
      <c r="CF60" s="5">
        <v>0.13555254999999999</v>
      </c>
      <c r="CG60" s="5">
        <v>0.13555254999999999</v>
      </c>
      <c r="CH60" s="5">
        <v>0.13555254999999999</v>
      </c>
      <c r="CI60" s="5">
        <v>0.13555254999999999</v>
      </c>
      <c r="CJ60" s="5">
        <v>0.13555254999999999</v>
      </c>
      <c r="CK60" s="5">
        <v>0.13555254999999999</v>
      </c>
      <c r="CL60" s="5">
        <v>0.13555254999999999</v>
      </c>
      <c r="CM60" s="5">
        <v>0.13555254999999999</v>
      </c>
      <c r="CN60" s="5">
        <v>0.13555254999999999</v>
      </c>
      <c r="CO60" s="5">
        <v>0.13555254999999999</v>
      </c>
      <c r="CP60" s="5">
        <v>0.13555254999999999</v>
      </c>
      <c r="CQ60" s="5">
        <v>0.13555254999999999</v>
      </c>
      <c r="CR60" s="5">
        <v>0.13555254999999999</v>
      </c>
      <c r="CS60" s="5">
        <v>0.13555254999999999</v>
      </c>
      <c r="CT60" s="5">
        <v>0.13555254999999999</v>
      </c>
      <c r="CU60" s="5">
        <v>0.13555254999999999</v>
      </c>
      <c r="CV60" s="5">
        <v>0.13555254999999999</v>
      </c>
      <c r="CW60" s="5">
        <v>0.13555254999999999</v>
      </c>
      <c r="CX60" s="5">
        <v>0.13555254999999999</v>
      </c>
      <c r="CY60" s="5">
        <v>0.13555254999999999</v>
      </c>
      <c r="CZ60" s="5">
        <v>0.13555254999999999</v>
      </c>
      <c r="DA60" s="5">
        <v>0.13555254999999999</v>
      </c>
      <c r="DB60" s="5">
        <v>0.13555254999999999</v>
      </c>
      <c r="DC60" s="5">
        <v>0.13555254999999999</v>
      </c>
      <c r="DD60" s="5">
        <v>0.13555254999999999</v>
      </c>
      <c r="DE60" s="5">
        <v>0.13555254999999999</v>
      </c>
      <c r="DF60" s="5">
        <v>0.13555254999999999</v>
      </c>
      <c r="DG60" s="5">
        <v>0.13555254999999999</v>
      </c>
      <c r="DH60" s="5">
        <v>0.13555254999999999</v>
      </c>
      <c r="DI60" s="5">
        <v>0.13555254999999999</v>
      </c>
      <c r="DJ60" s="5">
        <v>0.13555254999999999</v>
      </c>
      <c r="DK60" s="5">
        <v>0.13555254999999999</v>
      </c>
      <c r="DL60" s="5">
        <v>0.13555254999999999</v>
      </c>
      <c r="DM60" s="5">
        <v>0.13555254999999999</v>
      </c>
      <c r="DN60" s="5">
        <v>0.13555254999999999</v>
      </c>
      <c r="DO60" s="5">
        <v>0.13555254999999999</v>
      </c>
      <c r="DP60" s="5">
        <v>0.13555254999999999</v>
      </c>
      <c r="DQ60" s="5">
        <v>0.13555254999999999</v>
      </c>
      <c r="DR60" s="5">
        <v>0.13555254999999999</v>
      </c>
      <c r="DS60" s="5">
        <v>0.13555254999999999</v>
      </c>
      <c r="DT60" s="5">
        <v>0.13555254999999999</v>
      </c>
      <c r="DU60" s="5">
        <v>0.13555254999999999</v>
      </c>
    </row>
    <row r="61" spans="1:125" x14ac:dyDescent="0.2">
      <c r="A61" t="s">
        <v>24</v>
      </c>
      <c r="B61" s="3" t="s">
        <v>176</v>
      </c>
      <c r="C61" s="2">
        <v>2.56</v>
      </c>
      <c r="D61" s="2">
        <v>2.16</v>
      </c>
      <c r="E61" s="2">
        <v>2.46</v>
      </c>
      <c r="F61" s="2">
        <v>3.26</v>
      </c>
      <c r="G61" s="2">
        <v>5.03</v>
      </c>
      <c r="H61" s="2">
        <v>5.41</v>
      </c>
      <c r="I61" s="2">
        <v>5.99</v>
      </c>
      <c r="J61" s="2">
        <v>2.85</v>
      </c>
      <c r="K61" s="2">
        <v>4.63</v>
      </c>
      <c r="L61" s="2">
        <v>6.24</v>
      </c>
      <c r="M61" s="2">
        <v>5.84</v>
      </c>
      <c r="N61" s="2">
        <v>4.16</v>
      </c>
      <c r="O61" s="2">
        <v>5.0199999999999996</v>
      </c>
      <c r="P61" s="2">
        <v>3.72</v>
      </c>
      <c r="Q61" s="2">
        <v>5.43</v>
      </c>
      <c r="R61" s="2">
        <v>6.04</v>
      </c>
      <c r="S61" s="2">
        <v>4.2</v>
      </c>
      <c r="T61" s="2">
        <v>5.67</v>
      </c>
      <c r="U61" s="2">
        <v>8.07</v>
      </c>
      <c r="V61" s="2">
        <v>4.33</v>
      </c>
      <c r="W61" s="2">
        <v>5.84</v>
      </c>
      <c r="X61" s="2">
        <v>5.7</v>
      </c>
      <c r="Y61" s="2">
        <v>4.04</v>
      </c>
      <c r="Z61" s="2">
        <v>4.43</v>
      </c>
      <c r="AA61" s="2">
        <v>4.0999999999999996</v>
      </c>
      <c r="AB61" s="2">
        <v>3.67</v>
      </c>
      <c r="AC61" s="2">
        <v>4.46</v>
      </c>
      <c r="AD61" s="2">
        <v>4.05</v>
      </c>
      <c r="AE61" s="2">
        <v>5.68</v>
      </c>
      <c r="AF61" s="2">
        <v>3.73</v>
      </c>
      <c r="AG61" s="2">
        <v>3.93</v>
      </c>
      <c r="AH61" s="2">
        <v>3.24</v>
      </c>
      <c r="AI61" s="2">
        <v>4.7300000000000004</v>
      </c>
      <c r="AJ61" s="2">
        <v>4.16</v>
      </c>
      <c r="AK61" s="2">
        <v>5.33</v>
      </c>
      <c r="AL61" s="2">
        <v>4.29</v>
      </c>
      <c r="AM61" s="2">
        <v>5.38</v>
      </c>
      <c r="AN61" s="2">
        <v>6.41</v>
      </c>
      <c r="AO61" s="2">
        <v>5.53</v>
      </c>
      <c r="AP61" s="2">
        <v>6.99</v>
      </c>
      <c r="AQ61" s="2">
        <v>4.9800000000000004</v>
      </c>
      <c r="AR61" s="2">
        <v>4.37</v>
      </c>
      <c r="AS61" s="2">
        <v>6.64</v>
      </c>
      <c r="AT61" s="2">
        <v>2.5099999999999998</v>
      </c>
      <c r="AU61" s="2">
        <v>2.52</v>
      </c>
      <c r="AV61" s="2">
        <v>5.3</v>
      </c>
      <c r="AW61" s="2">
        <v>5.91</v>
      </c>
      <c r="AX61" s="2">
        <v>3.47</v>
      </c>
      <c r="AY61" s="2">
        <v>3.96</v>
      </c>
      <c r="AZ61" s="2">
        <v>2.2599999999999998</v>
      </c>
      <c r="BA61" s="2">
        <v>2.21</v>
      </c>
      <c r="BB61" s="2">
        <v>2.78</v>
      </c>
      <c r="BC61" s="2">
        <v>5.35</v>
      </c>
      <c r="BD61" s="2">
        <v>2.9</v>
      </c>
      <c r="BE61" s="2">
        <v>2.96</v>
      </c>
      <c r="BF61" s="2">
        <v>4.33</v>
      </c>
      <c r="BG61" s="2">
        <v>3.06</v>
      </c>
      <c r="BH61" s="2">
        <v>3.54</v>
      </c>
      <c r="BI61" s="2">
        <v>3.65</v>
      </c>
      <c r="BJ61" s="2">
        <v>5.14</v>
      </c>
      <c r="BL61" s="10"/>
      <c r="BN61" s="5">
        <v>0.42443676000000002</v>
      </c>
      <c r="BO61" s="5">
        <v>0.42443676000000002</v>
      </c>
      <c r="BP61" s="5">
        <v>0.42443676000000002</v>
      </c>
      <c r="BQ61" s="5">
        <v>0.42443676000000002</v>
      </c>
      <c r="BR61" s="5">
        <v>0.42443676000000002</v>
      </c>
      <c r="BS61" s="5">
        <v>0.42443676000000002</v>
      </c>
      <c r="BT61" s="5">
        <v>0.42443676000000002</v>
      </c>
      <c r="BU61" s="5">
        <v>0.42443676000000002</v>
      </c>
      <c r="BV61" s="5">
        <v>0.42443676000000002</v>
      </c>
      <c r="BW61" s="5">
        <v>0.42443676000000002</v>
      </c>
      <c r="BX61" s="5">
        <v>0.42443676000000002</v>
      </c>
      <c r="BY61" s="5">
        <v>0.42443676000000002</v>
      </c>
      <c r="BZ61" s="5">
        <v>0.42443676000000002</v>
      </c>
      <c r="CA61" s="5">
        <v>0.42443676000000002</v>
      </c>
      <c r="CB61" s="5">
        <v>0.42443676000000002</v>
      </c>
      <c r="CC61" s="5">
        <v>0.42443676000000002</v>
      </c>
      <c r="CD61" s="5">
        <v>0.42443676000000002</v>
      </c>
      <c r="CE61" s="5">
        <v>0.42443676000000002</v>
      </c>
      <c r="CF61" s="5">
        <v>0.42443676000000002</v>
      </c>
      <c r="CG61" s="5">
        <v>0.42443676000000002</v>
      </c>
      <c r="CH61" s="5">
        <v>0.42443676000000002</v>
      </c>
      <c r="CI61" s="5">
        <v>0.42443676000000002</v>
      </c>
      <c r="CJ61" s="5">
        <v>0.42443676000000002</v>
      </c>
      <c r="CK61" s="5">
        <v>0.42443676000000002</v>
      </c>
      <c r="CL61" s="5">
        <v>0.42443676000000002</v>
      </c>
      <c r="CM61" s="5">
        <v>0.42443676000000002</v>
      </c>
      <c r="CN61" s="5">
        <v>0.42443676000000002</v>
      </c>
      <c r="CO61" s="5">
        <v>0.42443676000000002</v>
      </c>
      <c r="CP61" s="5">
        <v>0.42443676000000002</v>
      </c>
      <c r="CQ61" s="5">
        <v>0.42443676000000002</v>
      </c>
      <c r="CR61" s="5">
        <v>0.42443676000000002</v>
      </c>
      <c r="CS61" s="5">
        <v>0.42443676000000002</v>
      </c>
      <c r="CT61" s="5">
        <v>0.42443676000000002</v>
      </c>
      <c r="CU61" s="5">
        <v>0.42443676000000002</v>
      </c>
      <c r="CV61" s="5">
        <v>0.42443676000000002</v>
      </c>
      <c r="CW61" s="5">
        <v>0.42443676000000002</v>
      </c>
      <c r="CX61" s="5">
        <v>0.42443676000000002</v>
      </c>
      <c r="CY61" s="5">
        <v>0.42443676000000002</v>
      </c>
      <c r="CZ61" s="5">
        <v>0.42443676000000002</v>
      </c>
      <c r="DA61" s="5">
        <v>0.42443676000000002</v>
      </c>
      <c r="DB61" s="5">
        <v>0.42443676000000002</v>
      </c>
      <c r="DC61" s="5">
        <v>0.42443676000000002</v>
      </c>
      <c r="DD61" s="5">
        <v>0.42443676000000002</v>
      </c>
      <c r="DE61" s="5">
        <v>0.42443676000000002</v>
      </c>
      <c r="DF61" s="5">
        <v>0.42443676000000002</v>
      </c>
      <c r="DG61" s="5">
        <v>0.42443676000000002</v>
      </c>
      <c r="DH61" s="5">
        <v>0.42443676000000002</v>
      </c>
      <c r="DI61" s="5">
        <v>0.42443676000000002</v>
      </c>
      <c r="DJ61" s="5">
        <v>0.42443676000000002</v>
      </c>
      <c r="DK61" s="5">
        <v>0.42443676000000002</v>
      </c>
      <c r="DL61" s="5">
        <v>0.42443676000000002</v>
      </c>
      <c r="DM61" s="5">
        <v>0.42443676000000002</v>
      </c>
      <c r="DN61" s="5">
        <v>0.42443676000000002</v>
      </c>
      <c r="DO61" s="5">
        <v>0.42443676000000002</v>
      </c>
      <c r="DP61" s="5">
        <v>0.42443676000000002</v>
      </c>
      <c r="DQ61" s="5">
        <v>0.42443676000000002</v>
      </c>
      <c r="DR61" s="5">
        <v>0.42443676000000002</v>
      </c>
      <c r="DS61" s="5">
        <v>0.42443676000000002</v>
      </c>
      <c r="DT61" s="5">
        <v>0.42443676000000002</v>
      </c>
      <c r="DU61" s="5">
        <v>0.42443676000000002</v>
      </c>
    </row>
    <row r="62" spans="1:125" x14ac:dyDescent="0.2">
      <c r="A62" t="s">
        <v>25</v>
      </c>
      <c r="B62" s="3" t="s">
        <v>176</v>
      </c>
      <c r="C62" s="2">
        <v>1.64</v>
      </c>
      <c r="D62" s="2">
        <v>1.32</v>
      </c>
      <c r="E62" s="2">
        <v>1.54</v>
      </c>
      <c r="F62" s="2">
        <v>2.0499999999999998</v>
      </c>
      <c r="G62" s="2">
        <v>3.27</v>
      </c>
      <c r="H62" s="2">
        <v>3.35</v>
      </c>
      <c r="I62" s="2">
        <v>3.63</v>
      </c>
      <c r="J62" s="2">
        <v>1.89</v>
      </c>
      <c r="K62" s="2">
        <v>3</v>
      </c>
      <c r="L62" s="2">
        <v>4.01</v>
      </c>
      <c r="M62" s="2">
        <v>3.68</v>
      </c>
      <c r="N62" s="2">
        <v>2.65</v>
      </c>
      <c r="O62" s="2">
        <v>3.49</v>
      </c>
      <c r="P62" s="2">
        <v>2.4500000000000002</v>
      </c>
      <c r="Q62" s="2">
        <v>3.28</v>
      </c>
      <c r="R62" s="2">
        <v>3.66</v>
      </c>
      <c r="S62" s="2">
        <v>2.68</v>
      </c>
      <c r="T62" s="2">
        <v>3.48</v>
      </c>
      <c r="U62" s="2">
        <v>4.71</v>
      </c>
      <c r="V62" s="2">
        <v>2.67</v>
      </c>
      <c r="W62" s="2">
        <v>3.63</v>
      </c>
      <c r="X62" s="2">
        <v>3.37</v>
      </c>
      <c r="Y62" s="2">
        <v>2.67</v>
      </c>
      <c r="Z62" s="2">
        <v>2.92</v>
      </c>
      <c r="AA62" s="2">
        <v>2.59</v>
      </c>
      <c r="AB62" s="2">
        <v>2.2000000000000002</v>
      </c>
      <c r="AC62" s="2">
        <v>2.74</v>
      </c>
      <c r="AD62" s="2">
        <v>2.52</v>
      </c>
      <c r="AE62" s="2">
        <v>3.52</v>
      </c>
      <c r="AF62" s="2">
        <v>2.35</v>
      </c>
      <c r="AG62" s="2">
        <v>2.73</v>
      </c>
      <c r="AH62" s="2">
        <v>2.34</v>
      </c>
      <c r="AI62" s="2">
        <v>2.81</v>
      </c>
      <c r="AJ62" s="2">
        <v>2.5499999999999998</v>
      </c>
      <c r="AK62" s="2">
        <v>3.45</v>
      </c>
      <c r="AL62" s="2">
        <v>2.97</v>
      </c>
      <c r="AM62" s="2">
        <v>3.32</v>
      </c>
      <c r="AN62" s="2">
        <v>4</v>
      </c>
      <c r="AO62" s="2">
        <v>3.49</v>
      </c>
      <c r="AP62" s="2">
        <v>4.0999999999999996</v>
      </c>
      <c r="AQ62" s="2">
        <v>3.28</v>
      </c>
      <c r="AR62" s="2">
        <v>2.88</v>
      </c>
      <c r="AS62" s="2">
        <v>4</v>
      </c>
      <c r="AT62" s="2">
        <v>1.77</v>
      </c>
      <c r="AU62" s="2">
        <v>1.81</v>
      </c>
      <c r="AV62" s="2">
        <v>3.17</v>
      </c>
      <c r="AW62" s="2">
        <v>3.91</v>
      </c>
      <c r="AX62" s="2">
        <v>2.2599999999999998</v>
      </c>
      <c r="AY62" s="2">
        <v>2.75</v>
      </c>
      <c r="AZ62" s="2">
        <v>1.54</v>
      </c>
      <c r="BA62" s="2">
        <v>1.48</v>
      </c>
      <c r="BB62" s="2">
        <v>2.0099999999999998</v>
      </c>
      <c r="BC62" s="2">
        <v>3.56</v>
      </c>
      <c r="BD62" s="2">
        <v>2.15</v>
      </c>
      <c r="BE62" s="2">
        <v>2.2799999999999998</v>
      </c>
      <c r="BF62" s="2">
        <v>2.86</v>
      </c>
      <c r="BG62" s="2">
        <v>1.99</v>
      </c>
      <c r="BH62" s="2">
        <v>2.33</v>
      </c>
      <c r="BI62" s="2">
        <v>2.4500000000000002</v>
      </c>
      <c r="BJ62" s="2">
        <v>3.07</v>
      </c>
      <c r="BL62" s="10"/>
      <c r="BN62" s="5">
        <v>0.19144818</v>
      </c>
      <c r="BO62" s="5">
        <v>0.19144818</v>
      </c>
      <c r="BP62" s="5">
        <v>0.19144818</v>
      </c>
      <c r="BQ62" s="5">
        <v>0.19144818</v>
      </c>
      <c r="BR62" s="5">
        <v>0.19144818</v>
      </c>
      <c r="BS62" s="5">
        <v>0.19144818</v>
      </c>
      <c r="BT62" s="5">
        <v>0.19144818</v>
      </c>
      <c r="BU62" s="5">
        <v>0.19144818</v>
      </c>
      <c r="BV62" s="5">
        <v>0.19144818</v>
      </c>
      <c r="BW62" s="5">
        <v>0.19144818</v>
      </c>
      <c r="BX62" s="5">
        <v>0.19144818</v>
      </c>
      <c r="BY62" s="5">
        <v>0.19144818</v>
      </c>
      <c r="BZ62" s="5">
        <v>0.19144818</v>
      </c>
      <c r="CA62" s="5">
        <v>0.19144818</v>
      </c>
      <c r="CB62" s="5">
        <v>0.19144818</v>
      </c>
      <c r="CC62" s="5">
        <v>0.19144818</v>
      </c>
      <c r="CD62" s="5">
        <v>0.19144818</v>
      </c>
      <c r="CE62" s="5">
        <v>0.19144818</v>
      </c>
      <c r="CF62" s="5">
        <v>0.19144818</v>
      </c>
      <c r="CG62" s="5">
        <v>0.19144818</v>
      </c>
      <c r="CH62" s="5">
        <v>0.19144818</v>
      </c>
      <c r="CI62" s="5">
        <v>0.19144818</v>
      </c>
      <c r="CJ62" s="5">
        <v>0.19144818</v>
      </c>
      <c r="CK62" s="5">
        <v>0.19144818</v>
      </c>
      <c r="CL62" s="5">
        <v>0.19144818</v>
      </c>
      <c r="CM62" s="5">
        <v>0.19144818</v>
      </c>
      <c r="CN62" s="5">
        <v>0.19144818</v>
      </c>
      <c r="CO62" s="5">
        <v>0.19144818</v>
      </c>
      <c r="CP62" s="5">
        <v>0.19144818</v>
      </c>
      <c r="CQ62" s="5">
        <v>0.19144818</v>
      </c>
      <c r="CR62" s="5">
        <v>0.19144818</v>
      </c>
      <c r="CS62" s="5">
        <v>0.19144818</v>
      </c>
      <c r="CT62" s="5">
        <v>0.19144818</v>
      </c>
      <c r="CU62" s="5">
        <v>0.19144818</v>
      </c>
      <c r="CV62" s="5">
        <v>0.19144818</v>
      </c>
      <c r="CW62" s="5">
        <v>0.19144818</v>
      </c>
      <c r="CX62" s="5">
        <v>0.19144818</v>
      </c>
      <c r="CY62" s="5">
        <v>0.19144818</v>
      </c>
      <c r="CZ62" s="5">
        <v>0.19144818</v>
      </c>
      <c r="DA62" s="5">
        <v>0.19144818</v>
      </c>
      <c r="DB62" s="5">
        <v>0.19144818</v>
      </c>
      <c r="DC62" s="5">
        <v>0.19144818</v>
      </c>
      <c r="DD62" s="5">
        <v>0.19144818</v>
      </c>
      <c r="DE62" s="5">
        <v>0.19144818</v>
      </c>
      <c r="DF62" s="5">
        <v>0.19144818</v>
      </c>
      <c r="DG62" s="5">
        <v>0.19144818</v>
      </c>
      <c r="DH62" s="5">
        <v>0.19144818</v>
      </c>
      <c r="DI62" s="5">
        <v>0.19144818</v>
      </c>
      <c r="DJ62" s="5">
        <v>0.19144818</v>
      </c>
      <c r="DK62" s="5">
        <v>0.19144818</v>
      </c>
      <c r="DL62" s="5">
        <v>0.19144818</v>
      </c>
      <c r="DM62" s="5">
        <v>0.19144818</v>
      </c>
      <c r="DN62" s="5">
        <v>0.19144818</v>
      </c>
      <c r="DO62" s="5">
        <v>0.19144818</v>
      </c>
      <c r="DP62" s="5">
        <v>0.19144818</v>
      </c>
      <c r="DQ62" s="5">
        <v>0.19144818</v>
      </c>
      <c r="DR62" s="5">
        <v>0.19144818</v>
      </c>
      <c r="DS62" s="5">
        <v>0.19144818</v>
      </c>
      <c r="DT62" s="5">
        <v>0.19144818</v>
      </c>
      <c r="DU62" s="5">
        <v>0.19144818</v>
      </c>
    </row>
    <row r="63" spans="1:125" x14ac:dyDescent="0.2">
      <c r="A63" t="s">
        <v>189</v>
      </c>
      <c r="B63" s="3" t="s">
        <v>176</v>
      </c>
      <c r="C63" s="2">
        <v>1.25</v>
      </c>
      <c r="D63" s="2">
        <v>0.99</v>
      </c>
      <c r="E63" s="2">
        <v>1.17</v>
      </c>
      <c r="F63" s="2">
        <v>1.64</v>
      </c>
      <c r="G63" s="2">
        <v>2.9</v>
      </c>
      <c r="H63" s="2">
        <v>2.94</v>
      </c>
      <c r="I63" s="2">
        <v>3.2</v>
      </c>
      <c r="J63" s="2">
        <v>1.55</v>
      </c>
      <c r="K63" s="2">
        <v>2.4</v>
      </c>
      <c r="L63" s="2">
        <v>3.43</v>
      </c>
      <c r="M63" s="2">
        <v>3.21</v>
      </c>
      <c r="N63" s="2">
        <v>2.2599999999999998</v>
      </c>
      <c r="O63" s="2">
        <v>3.16</v>
      </c>
      <c r="P63" s="2">
        <v>2.2000000000000002</v>
      </c>
      <c r="Q63" s="2">
        <v>2.82</v>
      </c>
      <c r="R63" s="2">
        <v>3.18</v>
      </c>
      <c r="S63" s="2">
        <v>2.2000000000000002</v>
      </c>
      <c r="T63" s="2">
        <v>2.93</v>
      </c>
      <c r="U63" s="2">
        <v>4.01</v>
      </c>
      <c r="V63" s="2">
        <v>2.2599999999999998</v>
      </c>
      <c r="W63" s="2">
        <v>3.14</v>
      </c>
      <c r="X63" s="2">
        <v>2.84</v>
      </c>
      <c r="Y63" s="2">
        <v>2.15</v>
      </c>
      <c r="Z63" s="2">
        <v>2.4500000000000002</v>
      </c>
      <c r="AA63" s="2">
        <v>2.12</v>
      </c>
      <c r="AB63" s="2">
        <v>1.78</v>
      </c>
      <c r="AC63" s="2">
        <v>2.21</v>
      </c>
      <c r="AD63" s="2">
        <v>2.0699999999999998</v>
      </c>
      <c r="AE63" s="2">
        <v>2.99</v>
      </c>
      <c r="AF63" s="2">
        <v>1.83</v>
      </c>
      <c r="AG63" s="2">
        <v>2.31</v>
      </c>
      <c r="AH63" s="2">
        <v>1.96</v>
      </c>
      <c r="AI63" s="2">
        <v>2.25</v>
      </c>
      <c r="AJ63" s="2">
        <v>2.1800000000000002</v>
      </c>
      <c r="AK63" s="2">
        <v>3.12</v>
      </c>
      <c r="AL63" s="2">
        <v>2.5</v>
      </c>
      <c r="AM63" s="2">
        <v>2.85</v>
      </c>
      <c r="AN63" s="2">
        <v>3.37</v>
      </c>
      <c r="AO63" s="2">
        <v>2.99</v>
      </c>
      <c r="AP63" s="2">
        <v>3.45</v>
      </c>
      <c r="AQ63" s="2">
        <v>2.76</v>
      </c>
      <c r="AR63" s="2">
        <v>2.41</v>
      </c>
      <c r="AS63" s="2">
        <v>3.4</v>
      </c>
      <c r="AT63" s="2">
        <v>1.45</v>
      </c>
      <c r="AU63" s="2">
        <v>1.49</v>
      </c>
      <c r="AV63" s="2">
        <v>2.54</v>
      </c>
      <c r="AW63" s="2">
        <v>3.35</v>
      </c>
      <c r="AX63" s="2">
        <v>1.8</v>
      </c>
      <c r="AY63" s="2">
        <v>2.27</v>
      </c>
      <c r="AZ63" s="2">
        <v>1.0900000000000001</v>
      </c>
      <c r="BA63" s="2">
        <v>1.1399999999999999</v>
      </c>
      <c r="BB63" s="2">
        <v>1.54</v>
      </c>
      <c r="BC63" s="2">
        <v>2.9</v>
      </c>
      <c r="BD63" s="2">
        <v>1.65</v>
      </c>
      <c r="BE63" s="2">
        <v>1.94</v>
      </c>
      <c r="BF63" s="2">
        <v>2.34</v>
      </c>
      <c r="BG63" s="2">
        <v>1.49</v>
      </c>
      <c r="BH63" s="2">
        <v>1.96</v>
      </c>
      <c r="BI63" s="2">
        <v>2.0099999999999998</v>
      </c>
      <c r="BJ63" s="2">
        <v>2.46</v>
      </c>
      <c r="BL63" s="10"/>
      <c r="BN63" s="5">
        <v>0.16884305999999999</v>
      </c>
      <c r="BO63" s="5">
        <v>0.16884305999999999</v>
      </c>
      <c r="BP63" s="5">
        <v>0.16884305999999999</v>
      </c>
      <c r="BQ63" s="5">
        <v>0.16884305999999999</v>
      </c>
      <c r="BR63" s="5">
        <v>0.16884305999999999</v>
      </c>
      <c r="BS63" s="5">
        <v>0.16884305999999999</v>
      </c>
      <c r="BT63" s="5">
        <v>0.16884305999999999</v>
      </c>
      <c r="BU63" s="5">
        <v>0.16884305999999999</v>
      </c>
      <c r="BV63" s="5">
        <v>0.16884305999999999</v>
      </c>
      <c r="BW63" s="5">
        <v>0.16884305999999999</v>
      </c>
      <c r="BX63" s="5">
        <v>0.16884305999999999</v>
      </c>
      <c r="BY63" s="5">
        <v>0.16884305999999999</v>
      </c>
      <c r="BZ63" s="5">
        <v>0.16884305999999999</v>
      </c>
      <c r="CA63" s="5">
        <v>0.16884305999999999</v>
      </c>
      <c r="CB63" s="5">
        <v>0.16884305999999999</v>
      </c>
      <c r="CC63" s="5">
        <v>0.16884305999999999</v>
      </c>
      <c r="CD63" s="5">
        <v>0.16884305999999999</v>
      </c>
      <c r="CE63" s="5">
        <v>0.16884305999999999</v>
      </c>
      <c r="CF63" s="5">
        <v>0.16884305999999999</v>
      </c>
      <c r="CG63" s="5">
        <v>0.16884305999999999</v>
      </c>
      <c r="CH63" s="5">
        <v>0.16884305999999999</v>
      </c>
      <c r="CI63" s="5">
        <v>0.16884305999999999</v>
      </c>
      <c r="CJ63" s="5">
        <v>0.16884305999999999</v>
      </c>
      <c r="CK63" s="5">
        <v>0.16884305999999999</v>
      </c>
      <c r="CL63" s="5">
        <v>0.16884305999999999</v>
      </c>
      <c r="CM63" s="5">
        <v>0.16884305999999999</v>
      </c>
      <c r="CN63" s="5">
        <v>0.16884305999999999</v>
      </c>
      <c r="CO63" s="5">
        <v>0.16884305999999999</v>
      </c>
      <c r="CP63" s="5">
        <v>0.16884305999999999</v>
      </c>
      <c r="CQ63" s="5">
        <v>0.16884305999999999</v>
      </c>
      <c r="CR63" s="5">
        <v>0.16884305999999999</v>
      </c>
      <c r="CS63" s="5">
        <v>0.16884305999999999</v>
      </c>
      <c r="CT63" s="5">
        <v>0.16884305999999999</v>
      </c>
      <c r="CU63" s="5">
        <v>0.16884305999999999</v>
      </c>
      <c r="CV63" s="5">
        <v>0.16884305999999999</v>
      </c>
      <c r="CW63" s="5">
        <v>0.16884305999999999</v>
      </c>
      <c r="CX63" s="5">
        <v>0.16884305999999999</v>
      </c>
      <c r="CY63" s="5">
        <v>0.16884305999999999</v>
      </c>
      <c r="CZ63" s="5">
        <v>0.16884305999999999</v>
      </c>
      <c r="DA63" s="5">
        <v>0.16884305999999999</v>
      </c>
      <c r="DB63" s="5">
        <v>0.16884305999999999</v>
      </c>
      <c r="DC63" s="5">
        <v>0.16884305999999999</v>
      </c>
      <c r="DD63" s="5">
        <v>0.16884305999999999</v>
      </c>
      <c r="DE63" s="5">
        <v>0.16884305999999999</v>
      </c>
      <c r="DF63" s="5">
        <v>0.16884305999999999</v>
      </c>
      <c r="DG63" s="5">
        <v>0.16884305999999999</v>
      </c>
      <c r="DH63" s="5">
        <v>0.16884305999999999</v>
      </c>
      <c r="DI63" s="5">
        <v>0.16884305999999999</v>
      </c>
      <c r="DJ63" s="5">
        <v>0.16884305999999999</v>
      </c>
      <c r="DK63" s="5">
        <v>0.16884305999999999</v>
      </c>
      <c r="DL63" s="5">
        <v>0.16884305999999999</v>
      </c>
      <c r="DM63" s="5">
        <v>0.16884305999999999</v>
      </c>
      <c r="DN63" s="5">
        <v>0.16884305999999999</v>
      </c>
      <c r="DO63" s="5">
        <v>0.16884305999999999</v>
      </c>
      <c r="DP63" s="5">
        <v>0.16884305999999999</v>
      </c>
      <c r="DQ63" s="5">
        <v>0.16884305999999999</v>
      </c>
      <c r="DR63" s="5">
        <v>0.16884305999999999</v>
      </c>
      <c r="DS63" s="5">
        <v>0.16884305999999999</v>
      </c>
      <c r="DT63" s="5">
        <v>0.16884305999999999</v>
      </c>
      <c r="DU63" s="5">
        <v>0.16884305999999999</v>
      </c>
    </row>
    <row r="64" spans="1:125" x14ac:dyDescent="0.2">
      <c r="A64" t="s">
        <v>232</v>
      </c>
      <c r="B64" s="3" t="s">
        <v>176</v>
      </c>
      <c r="C64" s="2">
        <v>4.03</v>
      </c>
      <c r="D64" s="2">
        <v>3.65</v>
      </c>
      <c r="E64" s="2">
        <v>4.2</v>
      </c>
      <c r="F64" s="2">
        <v>4.6100000000000003</v>
      </c>
      <c r="G64" s="2">
        <v>8.4600000000000009</v>
      </c>
      <c r="H64" s="2">
        <v>8.0299999999999994</v>
      </c>
      <c r="I64" s="2">
        <v>8.3000000000000007</v>
      </c>
      <c r="J64" s="2">
        <v>4.46</v>
      </c>
      <c r="K64" s="2">
        <v>7.04</v>
      </c>
      <c r="L64" s="2">
        <v>8.99</v>
      </c>
      <c r="M64" s="2">
        <v>8.7100000000000009</v>
      </c>
      <c r="N64" s="2">
        <v>5.94</v>
      </c>
      <c r="O64" s="2">
        <v>8.39</v>
      </c>
      <c r="P64" s="2">
        <v>6.56</v>
      </c>
      <c r="Q64" s="2">
        <v>7.75</v>
      </c>
      <c r="R64" s="2">
        <v>8.81</v>
      </c>
      <c r="S64" s="2">
        <v>6.31</v>
      </c>
      <c r="T64" s="2">
        <v>8.11</v>
      </c>
      <c r="U64" s="2">
        <v>10.37</v>
      </c>
      <c r="V64" s="2">
        <v>6.1</v>
      </c>
      <c r="W64" s="2">
        <v>8.41</v>
      </c>
      <c r="X64" s="2">
        <v>7.54</v>
      </c>
      <c r="Y64" s="2">
        <v>6.03</v>
      </c>
      <c r="Z64" s="2">
        <v>7.01</v>
      </c>
      <c r="AA64" s="2">
        <v>6</v>
      </c>
      <c r="AB64" s="2">
        <v>4.91</v>
      </c>
      <c r="AC64" s="2">
        <v>6.73</v>
      </c>
      <c r="AD64" s="2">
        <v>6.22</v>
      </c>
      <c r="AE64" s="2">
        <v>8.2100000000000009</v>
      </c>
      <c r="AF64" s="2">
        <v>5.7</v>
      </c>
      <c r="AG64" s="2">
        <v>6.95</v>
      </c>
      <c r="AH64" s="2">
        <v>5.57</v>
      </c>
      <c r="AI64" s="2">
        <v>6.48</v>
      </c>
      <c r="AJ64" s="2">
        <v>6.03</v>
      </c>
      <c r="AK64" s="2">
        <v>8.76</v>
      </c>
      <c r="AL64" s="2">
        <v>7.12</v>
      </c>
      <c r="AM64" s="2">
        <v>7.83</v>
      </c>
      <c r="AN64" s="2">
        <v>9.3699999999999992</v>
      </c>
      <c r="AO64" s="2">
        <v>8.07</v>
      </c>
      <c r="AP64" s="2">
        <v>8.8699999999999992</v>
      </c>
      <c r="AQ64" s="2">
        <v>7.28</v>
      </c>
      <c r="AR64" s="2">
        <v>6.75</v>
      </c>
      <c r="AS64" s="2">
        <v>9.33</v>
      </c>
      <c r="AT64" s="2">
        <v>5.65</v>
      </c>
      <c r="AU64" s="2">
        <v>5.26</v>
      </c>
      <c r="AV64" s="2">
        <v>7.53</v>
      </c>
      <c r="AW64" s="2">
        <v>9.91</v>
      </c>
      <c r="AX64" s="2">
        <v>5.58</v>
      </c>
      <c r="AY64" s="2">
        <v>6.89</v>
      </c>
      <c r="AZ64" s="2">
        <v>3.79</v>
      </c>
      <c r="BA64" s="2">
        <v>3.97</v>
      </c>
      <c r="BB64" s="2">
        <v>5.19</v>
      </c>
      <c r="BC64" s="2">
        <v>8.59</v>
      </c>
      <c r="BD64" s="2">
        <v>5.6</v>
      </c>
      <c r="BE64" s="2">
        <v>5.94</v>
      </c>
      <c r="BF64" s="2">
        <v>6.74</v>
      </c>
      <c r="BG64" s="2">
        <v>4.54</v>
      </c>
      <c r="BH64" s="2">
        <v>5.69</v>
      </c>
      <c r="BI64" s="2">
        <v>6.07</v>
      </c>
      <c r="BJ64" s="2">
        <v>7.1</v>
      </c>
      <c r="BL64" s="10"/>
      <c r="BN64" s="5">
        <v>0.43784008000000002</v>
      </c>
      <c r="BO64" s="5">
        <v>0.43784008000000002</v>
      </c>
      <c r="BP64" s="5">
        <v>0.43784008000000002</v>
      </c>
      <c r="BQ64" s="5">
        <v>0.43784008000000002</v>
      </c>
      <c r="BR64" s="5">
        <v>0.43784008000000002</v>
      </c>
      <c r="BS64" s="5">
        <v>0.43784008000000002</v>
      </c>
      <c r="BT64" s="5">
        <v>0.43784008000000002</v>
      </c>
      <c r="BU64" s="5">
        <v>0.43784008000000002</v>
      </c>
      <c r="BV64" s="5">
        <v>0.43784008000000002</v>
      </c>
      <c r="BW64" s="5">
        <v>0.43784008000000002</v>
      </c>
      <c r="BX64" s="5">
        <v>0.43784008000000002</v>
      </c>
      <c r="BY64" s="5">
        <v>0.43784008000000002</v>
      </c>
      <c r="BZ64" s="5">
        <v>0.43784008000000002</v>
      </c>
      <c r="CA64" s="5">
        <v>0.43784008000000002</v>
      </c>
      <c r="CB64" s="5">
        <v>0.43784008000000002</v>
      </c>
      <c r="CC64" s="5">
        <v>0.43784008000000002</v>
      </c>
      <c r="CD64" s="5">
        <v>0.43784008000000002</v>
      </c>
      <c r="CE64" s="5">
        <v>0.43784008000000002</v>
      </c>
      <c r="CF64" s="5">
        <v>0.43784008000000002</v>
      </c>
      <c r="CG64" s="5">
        <v>0.43784008000000002</v>
      </c>
      <c r="CH64" s="5">
        <v>0.43784008000000002</v>
      </c>
      <c r="CI64" s="5">
        <v>0.43784008000000002</v>
      </c>
      <c r="CJ64" s="5">
        <v>0.43784008000000002</v>
      </c>
      <c r="CK64" s="5">
        <v>0.43784008000000002</v>
      </c>
      <c r="CL64" s="5">
        <v>0.43784008000000002</v>
      </c>
      <c r="CM64" s="5">
        <v>0.43784008000000002</v>
      </c>
      <c r="CN64" s="5">
        <v>0.43784008000000002</v>
      </c>
      <c r="CO64" s="5">
        <v>0.43784008000000002</v>
      </c>
      <c r="CP64" s="5">
        <v>0.43784008000000002</v>
      </c>
      <c r="CQ64" s="5">
        <v>0.43784008000000002</v>
      </c>
      <c r="CR64" s="5">
        <v>0.43784008000000002</v>
      </c>
      <c r="CS64" s="5">
        <v>0.43784008000000002</v>
      </c>
      <c r="CT64" s="5">
        <v>0.43784008000000002</v>
      </c>
      <c r="CU64" s="5">
        <v>0.43784008000000002</v>
      </c>
      <c r="CV64" s="5">
        <v>0.43784008000000002</v>
      </c>
      <c r="CW64" s="5">
        <v>0.43784008000000002</v>
      </c>
      <c r="CX64" s="5">
        <v>0.43784008000000002</v>
      </c>
      <c r="CY64" s="5">
        <v>0.43784008000000002</v>
      </c>
      <c r="CZ64" s="5">
        <v>0.43784008000000002</v>
      </c>
      <c r="DA64" s="5">
        <v>0.43784008000000002</v>
      </c>
      <c r="DB64" s="5">
        <v>0.43784008000000002</v>
      </c>
      <c r="DC64" s="5">
        <v>0.43784008000000002</v>
      </c>
      <c r="DD64" s="5">
        <v>0.43784008000000002</v>
      </c>
      <c r="DE64" s="5">
        <v>0.43784008000000002</v>
      </c>
      <c r="DF64" s="5">
        <v>0.43784008000000002</v>
      </c>
      <c r="DG64" s="5">
        <v>0.43784008000000002</v>
      </c>
      <c r="DH64" s="5">
        <v>0.43784008000000002</v>
      </c>
      <c r="DI64" s="5">
        <v>0.43784008000000002</v>
      </c>
      <c r="DJ64" s="5">
        <v>0.43784008000000002</v>
      </c>
      <c r="DK64" s="5">
        <v>0.43784008000000002</v>
      </c>
      <c r="DL64" s="5">
        <v>0.43784008000000002</v>
      </c>
      <c r="DM64" s="5">
        <v>0.43784008000000002</v>
      </c>
      <c r="DN64" s="5">
        <v>0.43784008000000002</v>
      </c>
      <c r="DO64" s="5">
        <v>0.43784008000000002</v>
      </c>
      <c r="DP64" s="5">
        <v>0.43784008000000002</v>
      </c>
      <c r="DQ64" s="5">
        <v>0.43784008000000002</v>
      </c>
      <c r="DR64" s="5">
        <v>0.43784008000000002</v>
      </c>
      <c r="DS64" s="5">
        <v>0.43784008000000002</v>
      </c>
      <c r="DT64" s="5">
        <v>0.43784008000000002</v>
      </c>
      <c r="DU64" s="5">
        <v>0.43784008000000002</v>
      </c>
    </row>
    <row r="65" spans="1:125" x14ac:dyDescent="0.2">
      <c r="A65" t="s">
        <v>26</v>
      </c>
      <c r="B65" s="3" t="s">
        <v>176</v>
      </c>
      <c r="C65" s="2">
        <v>0.01</v>
      </c>
      <c r="D65" s="2">
        <v>-0.15</v>
      </c>
      <c r="E65" s="2">
        <v>-0.19</v>
      </c>
      <c r="F65" s="2">
        <v>0.37</v>
      </c>
      <c r="G65" s="2">
        <v>1.57</v>
      </c>
      <c r="H65" s="2">
        <v>1.81</v>
      </c>
      <c r="I65" s="2">
        <v>1.94</v>
      </c>
      <c r="J65" s="2">
        <v>0.64</v>
      </c>
      <c r="K65" s="2">
        <v>1.34</v>
      </c>
      <c r="L65" s="2">
        <v>1.98</v>
      </c>
      <c r="M65" s="2">
        <v>1.79</v>
      </c>
      <c r="N65" s="2">
        <v>0.94</v>
      </c>
      <c r="O65" s="2">
        <v>1.86</v>
      </c>
      <c r="P65" s="2">
        <v>1.27</v>
      </c>
      <c r="Q65" s="2">
        <v>1.56</v>
      </c>
      <c r="R65" s="2">
        <v>2.23</v>
      </c>
      <c r="S65" s="2">
        <v>0.9</v>
      </c>
      <c r="T65" s="2">
        <v>1.72</v>
      </c>
      <c r="U65" s="2">
        <v>2.39</v>
      </c>
      <c r="V65" s="2">
        <v>1.22</v>
      </c>
      <c r="W65" s="2">
        <v>1.67</v>
      </c>
      <c r="X65" s="2">
        <v>1.56</v>
      </c>
      <c r="Y65" s="2">
        <v>0.91</v>
      </c>
      <c r="Z65" s="2">
        <v>1.21</v>
      </c>
      <c r="AA65" s="2">
        <v>0.86</v>
      </c>
      <c r="AB65" s="2">
        <v>0.67</v>
      </c>
      <c r="AC65" s="2">
        <v>0.87</v>
      </c>
      <c r="AD65" s="2">
        <v>1.03</v>
      </c>
      <c r="AE65" s="2">
        <v>1.74</v>
      </c>
      <c r="AF65" s="2">
        <v>0.74</v>
      </c>
      <c r="AG65" s="2">
        <v>1.24</v>
      </c>
      <c r="AH65" s="2">
        <v>0.82</v>
      </c>
      <c r="AI65" s="2">
        <v>0.82</v>
      </c>
      <c r="AJ65" s="2">
        <v>1.18</v>
      </c>
      <c r="AK65" s="2">
        <v>2.15</v>
      </c>
      <c r="AL65" s="2">
        <v>1.22</v>
      </c>
      <c r="AM65" s="2">
        <v>1.47</v>
      </c>
      <c r="AN65" s="2">
        <v>1.64</v>
      </c>
      <c r="AO65" s="2">
        <v>1.94</v>
      </c>
      <c r="AP65" s="2">
        <v>1.89</v>
      </c>
      <c r="AQ65" s="2">
        <v>1.21</v>
      </c>
      <c r="AR65" s="2">
        <v>0.93</v>
      </c>
      <c r="AS65" s="2">
        <v>1.95</v>
      </c>
      <c r="AT65" s="2">
        <v>0.2</v>
      </c>
      <c r="AU65" s="2">
        <v>0.33</v>
      </c>
      <c r="AV65" s="2">
        <v>0.98</v>
      </c>
      <c r="AW65" s="2">
        <v>1.97</v>
      </c>
      <c r="AX65" s="2">
        <v>0.59</v>
      </c>
      <c r="AY65" s="2">
        <v>0.8</v>
      </c>
      <c r="AZ65" s="2">
        <v>-0.54</v>
      </c>
      <c r="BA65" s="2">
        <v>-0.01</v>
      </c>
      <c r="BB65" s="2">
        <v>0.16</v>
      </c>
      <c r="BC65" s="2">
        <v>1.2</v>
      </c>
      <c r="BD65" s="2">
        <v>0</v>
      </c>
      <c r="BE65" s="2">
        <v>0.34</v>
      </c>
      <c r="BF65" s="2">
        <v>1</v>
      </c>
      <c r="BG65" s="2">
        <v>0.06</v>
      </c>
      <c r="BH65" s="2">
        <v>0.36</v>
      </c>
      <c r="BI65" s="2">
        <v>0.73</v>
      </c>
      <c r="BJ65" s="2">
        <v>1.21</v>
      </c>
      <c r="BL65" s="10"/>
      <c r="BN65" s="5">
        <v>0.16652252000000001</v>
      </c>
      <c r="BO65" s="5">
        <v>0.16652252000000001</v>
      </c>
      <c r="BP65" s="5">
        <v>0.16652252000000001</v>
      </c>
      <c r="BQ65" s="5">
        <v>0.16652252000000001</v>
      </c>
      <c r="BR65" s="5">
        <v>0.16652252000000001</v>
      </c>
      <c r="BS65" s="5">
        <v>0.16652252000000001</v>
      </c>
      <c r="BT65" s="5">
        <v>0.16652252000000001</v>
      </c>
      <c r="BU65" s="5">
        <v>0.16652252000000001</v>
      </c>
      <c r="BV65" s="5">
        <v>0.16652252000000001</v>
      </c>
      <c r="BW65" s="5">
        <v>0.16652252000000001</v>
      </c>
      <c r="BX65" s="5">
        <v>0.16652252000000001</v>
      </c>
      <c r="BY65" s="5">
        <v>0.16652252000000001</v>
      </c>
      <c r="BZ65" s="5">
        <v>0.16652252000000001</v>
      </c>
      <c r="CA65" s="5">
        <v>0.16652252000000001</v>
      </c>
      <c r="CB65" s="5">
        <v>0.16652252000000001</v>
      </c>
      <c r="CC65" s="5">
        <v>0.16652252000000001</v>
      </c>
      <c r="CD65" s="5">
        <v>0.16652252000000001</v>
      </c>
      <c r="CE65" s="5">
        <v>0.16652252000000001</v>
      </c>
      <c r="CF65" s="5">
        <v>0.16652252000000001</v>
      </c>
      <c r="CG65" s="5">
        <v>0.16652252000000001</v>
      </c>
      <c r="CH65" s="5">
        <v>0.16652252000000001</v>
      </c>
      <c r="CI65" s="5">
        <v>0.16652252000000001</v>
      </c>
      <c r="CJ65" s="5">
        <v>0.16652252000000001</v>
      </c>
      <c r="CK65" s="5">
        <v>0.16652252000000001</v>
      </c>
      <c r="CL65" s="5">
        <v>0.16652252000000001</v>
      </c>
      <c r="CM65" s="5">
        <v>0.16652252000000001</v>
      </c>
      <c r="CN65" s="5">
        <v>0.16652252000000001</v>
      </c>
      <c r="CO65" s="5">
        <v>0.16652252000000001</v>
      </c>
      <c r="CP65" s="5">
        <v>0.16652252000000001</v>
      </c>
      <c r="CQ65" s="5">
        <v>0.16652252000000001</v>
      </c>
      <c r="CR65" s="5">
        <v>0.16652252000000001</v>
      </c>
      <c r="CS65" s="5">
        <v>0.16652252000000001</v>
      </c>
      <c r="CT65" s="5">
        <v>0.16652252000000001</v>
      </c>
      <c r="CU65" s="5">
        <v>0.16652252000000001</v>
      </c>
      <c r="CV65" s="5">
        <v>0.16652252000000001</v>
      </c>
      <c r="CW65" s="5">
        <v>0.16652252000000001</v>
      </c>
      <c r="CX65" s="5">
        <v>0.16652252000000001</v>
      </c>
      <c r="CY65" s="5">
        <v>0.16652252000000001</v>
      </c>
      <c r="CZ65" s="5">
        <v>0.16652252000000001</v>
      </c>
      <c r="DA65" s="5">
        <v>0.16652252000000001</v>
      </c>
      <c r="DB65" s="5">
        <v>0.16652252000000001</v>
      </c>
      <c r="DC65" s="5">
        <v>0.16652252000000001</v>
      </c>
      <c r="DD65" s="5">
        <v>0.16652252000000001</v>
      </c>
      <c r="DE65" s="5">
        <v>0.16652252000000001</v>
      </c>
      <c r="DF65" s="5">
        <v>0.16652252000000001</v>
      </c>
      <c r="DG65" s="5">
        <v>0.16652252000000001</v>
      </c>
      <c r="DH65" s="5">
        <v>0.16652252000000001</v>
      </c>
      <c r="DI65" s="5">
        <v>0.16652252000000001</v>
      </c>
      <c r="DJ65" s="5">
        <v>0.16652252000000001</v>
      </c>
      <c r="DK65" s="5">
        <v>0.16652252000000001</v>
      </c>
      <c r="DL65" s="5">
        <v>0.16652252000000001</v>
      </c>
      <c r="DM65" s="5">
        <v>0.16652252000000001</v>
      </c>
      <c r="DN65" s="5">
        <v>0.16652252000000001</v>
      </c>
      <c r="DO65" s="5">
        <v>0.16652252000000001</v>
      </c>
      <c r="DP65" s="5">
        <v>0.16652252000000001</v>
      </c>
      <c r="DQ65" s="5">
        <v>0.16652252000000001</v>
      </c>
      <c r="DR65" s="5">
        <v>0.16652252000000001</v>
      </c>
      <c r="DS65" s="5">
        <v>0.16652252000000001</v>
      </c>
      <c r="DT65" s="5">
        <v>0.16652252000000001</v>
      </c>
      <c r="DU65" s="5">
        <v>0.16652252000000001</v>
      </c>
    </row>
    <row r="66" spans="1:125" x14ac:dyDescent="0.2">
      <c r="A66" t="s">
        <v>29</v>
      </c>
      <c r="B66" s="3" t="s">
        <v>176</v>
      </c>
      <c r="C66" s="2">
        <v>0.5</v>
      </c>
      <c r="D66" s="2">
        <v>0.42</v>
      </c>
      <c r="E66" s="2">
        <v>0.56000000000000005</v>
      </c>
      <c r="F66" s="2">
        <v>1.1399999999999999</v>
      </c>
      <c r="G66" s="2">
        <v>2.94</v>
      </c>
      <c r="H66" s="2">
        <v>3.19</v>
      </c>
      <c r="I66" s="2">
        <v>3.36</v>
      </c>
      <c r="J66" s="2">
        <v>1.46</v>
      </c>
      <c r="K66" s="2">
        <v>2.59</v>
      </c>
      <c r="L66" s="2">
        <v>3.42</v>
      </c>
      <c r="M66" s="2">
        <v>3.3</v>
      </c>
      <c r="N66" s="2">
        <v>1.77</v>
      </c>
      <c r="O66" s="2">
        <v>3.14</v>
      </c>
      <c r="P66" s="2">
        <v>2.36</v>
      </c>
      <c r="Q66" s="2">
        <v>2.62</v>
      </c>
      <c r="R66" s="2">
        <v>3.79</v>
      </c>
      <c r="S66" s="2">
        <v>1.76</v>
      </c>
      <c r="T66" s="2">
        <v>3.31</v>
      </c>
      <c r="U66" s="2">
        <v>4.1399999999999997</v>
      </c>
      <c r="V66" s="2">
        <v>2.2000000000000002</v>
      </c>
      <c r="W66" s="2">
        <v>2.97</v>
      </c>
      <c r="X66" s="2">
        <v>2.72</v>
      </c>
      <c r="Y66" s="2">
        <v>2</v>
      </c>
      <c r="Z66" s="2">
        <v>2.41</v>
      </c>
      <c r="AA66" s="2">
        <v>1.74</v>
      </c>
      <c r="AB66" s="2">
        <v>1.38</v>
      </c>
      <c r="AC66" s="2">
        <v>2.06</v>
      </c>
      <c r="AD66" s="2">
        <v>2.21</v>
      </c>
      <c r="AE66" s="2">
        <v>3.18</v>
      </c>
      <c r="AF66" s="2">
        <v>1.94</v>
      </c>
      <c r="AG66" s="2">
        <v>2.74</v>
      </c>
      <c r="AH66" s="2">
        <v>1.94</v>
      </c>
      <c r="AI66" s="2">
        <v>1.82</v>
      </c>
      <c r="AJ66" s="2">
        <v>2.0299999999999998</v>
      </c>
      <c r="AK66" s="2">
        <v>3.67</v>
      </c>
      <c r="AL66" s="2">
        <v>2.5099999999999998</v>
      </c>
      <c r="AM66" s="2">
        <v>2.86</v>
      </c>
      <c r="AN66" s="2">
        <v>3.17</v>
      </c>
      <c r="AO66" s="2">
        <v>3.3</v>
      </c>
      <c r="AP66" s="2">
        <v>3.21</v>
      </c>
      <c r="AQ66" s="2">
        <v>2.34</v>
      </c>
      <c r="AR66" s="2">
        <v>2.0699999999999998</v>
      </c>
      <c r="AS66" s="2">
        <v>3.56</v>
      </c>
      <c r="AT66" s="2">
        <v>1.38</v>
      </c>
      <c r="AU66" s="2">
        <v>1.38</v>
      </c>
      <c r="AV66" s="2">
        <v>2.38</v>
      </c>
      <c r="AW66" s="2">
        <v>3.9</v>
      </c>
      <c r="AX66" s="2">
        <v>1.72</v>
      </c>
      <c r="AY66" s="2">
        <v>2.08</v>
      </c>
      <c r="AZ66" s="2">
        <v>0.09</v>
      </c>
      <c r="BA66" s="2">
        <v>0.71</v>
      </c>
      <c r="BB66" s="2">
        <v>1.05</v>
      </c>
      <c r="BC66" s="2">
        <v>2.64</v>
      </c>
      <c r="BD66" s="2">
        <v>1.05</v>
      </c>
      <c r="BE66" s="2">
        <v>1.46</v>
      </c>
      <c r="BF66" s="2">
        <v>2.17</v>
      </c>
      <c r="BG66" s="2">
        <v>0.83</v>
      </c>
      <c r="BH66" s="2">
        <v>1.32</v>
      </c>
      <c r="BI66" s="2">
        <v>2.02</v>
      </c>
      <c r="BJ66" s="2">
        <v>2.68</v>
      </c>
      <c r="BL66" s="10"/>
      <c r="BN66" s="5">
        <v>0.21422632999999999</v>
      </c>
      <c r="BO66" s="5">
        <v>0.21422632999999999</v>
      </c>
      <c r="BP66" s="5">
        <v>0.21422632999999999</v>
      </c>
      <c r="BQ66" s="5">
        <v>0.21422632999999999</v>
      </c>
      <c r="BR66" s="5">
        <v>0.21422632999999999</v>
      </c>
      <c r="BS66" s="5">
        <v>0.21422632999999999</v>
      </c>
      <c r="BT66" s="5">
        <v>0.21422632999999999</v>
      </c>
      <c r="BU66" s="5">
        <v>0.21422632999999999</v>
      </c>
      <c r="BV66" s="5">
        <v>0.21422632999999999</v>
      </c>
      <c r="BW66" s="5">
        <v>0.21422632999999999</v>
      </c>
      <c r="BX66" s="5">
        <v>0.21422632999999999</v>
      </c>
      <c r="BY66" s="5">
        <v>0.21422632999999999</v>
      </c>
      <c r="BZ66" s="5">
        <v>0.21422632999999999</v>
      </c>
      <c r="CA66" s="5">
        <v>0.21422632999999999</v>
      </c>
      <c r="CB66" s="5">
        <v>0.21422632999999999</v>
      </c>
      <c r="CC66" s="5">
        <v>0.21422632999999999</v>
      </c>
      <c r="CD66" s="5">
        <v>0.21422632999999999</v>
      </c>
      <c r="CE66" s="5">
        <v>0.21422632999999999</v>
      </c>
      <c r="CF66" s="5">
        <v>0.21422632999999999</v>
      </c>
      <c r="CG66" s="5">
        <v>0.21422632999999999</v>
      </c>
      <c r="CH66" s="5">
        <v>0.21422632999999999</v>
      </c>
      <c r="CI66" s="5">
        <v>0.21422632999999999</v>
      </c>
      <c r="CJ66" s="5">
        <v>0.21422632999999999</v>
      </c>
      <c r="CK66" s="5">
        <v>0.21422632999999999</v>
      </c>
      <c r="CL66" s="5">
        <v>0.21422632999999999</v>
      </c>
      <c r="CM66" s="5">
        <v>0.21422632999999999</v>
      </c>
      <c r="CN66" s="5">
        <v>0.21422632999999999</v>
      </c>
      <c r="CO66" s="5">
        <v>0.21422632999999999</v>
      </c>
      <c r="CP66" s="5">
        <v>0.21422632999999999</v>
      </c>
      <c r="CQ66" s="5">
        <v>0.21422632999999999</v>
      </c>
      <c r="CR66" s="5">
        <v>0.21422632999999999</v>
      </c>
      <c r="CS66" s="5">
        <v>0.21422632999999999</v>
      </c>
      <c r="CT66" s="5">
        <v>0.21422632999999999</v>
      </c>
      <c r="CU66" s="5">
        <v>0.21422632999999999</v>
      </c>
      <c r="CV66" s="5">
        <v>0.21422632999999999</v>
      </c>
      <c r="CW66" s="5">
        <v>0.21422632999999999</v>
      </c>
      <c r="CX66" s="5">
        <v>0.21422632999999999</v>
      </c>
      <c r="CY66" s="5">
        <v>0.21422632999999999</v>
      </c>
      <c r="CZ66" s="5">
        <v>0.21422632999999999</v>
      </c>
      <c r="DA66" s="5">
        <v>0.21422632999999999</v>
      </c>
      <c r="DB66" s="5">
        <v>0.21422632999999999</v>
      </c>
      <c r="DC66" s="5">
        <v>0.21422632999999999</v>
      </c>
      <c r="DD66" s="5">
        <v>0.21422632999999999</v>
      </c>
      <c r="DE66" s="5">
        <v>0.21422632999999999</v>
      </c>
      <c r="DF66" s="5">
        <v>0.21422632999999999</v>
      </c>
      <c r="DG66" s="5">
        <v>0.21422632999999999</v>
      </c>
      <c r="DH66" s="5">
        <v>0.21422632999999999</v>
      </c>
      <c r="DI66" s="5">
        <v>0.21422632999999999</v>
      </c>
      <c r="DJ66" s="5">
        <v>0.21422632999999999</v>
      </c>
      <c r="DK66" s="5">
        <v>0.21422632999999999</v>
      </c>
      <c r="DL66" s="5">
        <v>0.21422632999999999</v>
      </c>
      <c r="DM66" s="5">
        <v>0.21422632999999999</v>
      </c>
      <c r="DN66" s="5">
        <v>0.21422632999999999</v>
      </c>
      <c r="DO66" s="5">
        <v>0.21422632999999999</v>
      </c>
      <c r="DP66" s="5">
        <v>0.21422632999999999</v>
      </c>
      <c r="DQ66" s="5">
        <v>0.21422632999999999</v>
      </c>
      <c r="DR66" s="5">
        <v>0.21422632999999999</v>
      </c>
      <c r="DS66" s="5">
        <v>0.21422632999999999</v>
      </c>
      <c r="DT66" s="5">
        <v>0.21422632999999999</v>
      </c>
      <c r="DU66" s="5">
        <v>0.21422632999999999</v>
      </c>
    </row>
    <row r="67" spans="1:125" x14ac:dyDescent="0.2">
      <c r="A67" t="s">
        <v>27</v>
      </c>
      <c r="B67" s="3" t="s">
        <v>176</v>
      </c>
      <c r="C67" s="2">
        <v>1.46</v>
      </c>
      <c r="D67" s="2">
        <v>1.42</v>
      </c>
      <c r="E67" s="2">
        <v>1.79</v>
      </c>
      <c r="F67" s="2">
        <v>1.97</v>
      </c>
      <c r="G67" s="2">
        <v>3.97</v>
      </c>
      <c r="H67" s="2">
        <v>3.67</v>
      </c>
      <c r="I67" s="2">
        <v>3.78</v>
      </c>
      <c r="J67" s="2">
        <v>1.96</v>
      </c>
      <c r="K67" s="2">
        <v>3.24</v>
      </c>
      <c r="L67" s="2">
        <v>4.0999999999999996</v>
      </c>
      <c r="M67" s="2">
        <v>4.24</v>
      </c>
      <c r="N67" s="2">
        <v>2.4500000000000002</v>
      </c>
      <c r="O67" s="2">
        <v>4.07</v>
      </c>
      <c r="P67" s="2">
        <v>3.05</v>
      </c>
      <c r="Q67" s="2">
        <v>3.34</v>
      </c>
      <c r="R67" s="2">
        <v>4.22</v>
      </c>
      <c r="S67" s="2">
        <v>2.48</v>
      </c>
      <c r="T67" s="2">
        <v>3.95</v>
      </c>
      <c r="U67" s="2">
        <v>4.6900000000000004</v>
      </c>
      <c r="V67" s="2">
        <v>2.5499999999999998</v>
      </c>
      <c r="W67" s="2">
        <v>3.75</v>
      </c>
      <c r="X67" s="2">
        <v>3.22</v>
      </c>
      <c r="Y67" s="2">
        <v>2.9</v>
      </c>
      <c r="Z67" s="2">
        <v>3.26</v>
      </c>
      <c r="AA67" s="2">
        <v>2.3199999999999998</v>
      </c>
      <c r="AB67" s="2">
        <v>1.94</v>
      </c>
      <c r="AC67" s="2">
        <v>2.86</v>
      </c>
      <c r="AD67" s="2">
        <v>2.94</v>
      </c>
      <c r="AE67" s="2">
        <v>3.81</v>
      </c>
      <c r="AF67" s="2">
        <v>2.77</v>
      </c>
      <c r="AG67" s="2">
        <v>3.56</v>
      </c>
      <c r="AH67" s="2">
        <v>2.5299999999999998</v>
      </c>
      <c r="AI67" s="2">
        <v>2.57</v>
      </c>
      <c r="AJ67" s="2">
        <v>2.61</v>
      </c>
      <c r="AK67" s="2">
        <v>4.12</v>
      </c>
      <c r="AL67" s="2">
        <v>3.27</v>
      </c>
      <c r="AM67" s="2">
        <v>3.67</v>
      </c>
      <c r="AN67" s="2">
        <v>4.17</v>
      </c>
      <c r="AO67" s="2">
        <v>3.82</v>
      </c>
      <c r="AP67" s="2">
        <v>3.78</v>
      </c>
      <c r="AQ67" s="2">
        <v>2.93</v>
      </c>
      <c r="AR67" s="2">
        <v>2.87</v>
      </c>
      <c r="AS67" s="2">
        <v>4.04</v>
      </c>
      <c r="AT67" s="2">
        <v>2.78</v>
      </c>
      <c r="AU67" s="2">
        <v>2.5099999999999998</v>
      </c>
      <c r="AV67" s="2">
        <v>3.26</v>
      </c>
      <c r="AW67" s="2">
        <v>5.18</v>
      </c>
      <c r="AX67" s="2">
        <v>2.46</v>
      </c>
      <c r="AY67" s="2">
        <v>2.99</v>
      </c>
      <c r="AZ67" s="2">
        <v>1.17</v>
      </c>
      <c r="BA67" s="2">
        <v>1.62</v>
      </c>
      <c r="BB67" s="2">
        <v>2.21</v>
      </c>
      <c r="BC67" s="2">
        <v>3.73</v>
      </c>
      <c r="BD67" s="2">
        <v>2.48</v>
      </c>
      <c r="BE67" s="2">
        <v>2.76</v>
      </c>
      <c r="BF67" s="2">
        <v>2.84</v>
      </c>
      <c r="BG67" s="2">
        <v>1.78</v>
      </c>
      <c r="BH67" s="2">
        <v>2.4700000000000002</v>
      </c>
      <c r="BI67" s="2">
        <v>3.01</v>
      </c>
      <c r="BJ67" s="2">
        <v>3.42</v>
      </c>
      <c r="BL67" s="10"/>
      <c r="BN67" s="5">
        <v>0.20999946999999999</v>
      </c>
      <c r="BO67" s="5">
        <v>0.20999946999999999</v>
      </c>
      <c r="BP67" s="5">
        <v>0.20999946999999999</v>
      </c>
      <c r="BQ67" s="5">
        <v>0.20999946999999999</v>
      </c>
      <c r="BR67" s="5">
        <v>0.20999946999999999</v>
      </c>
      <c r="BS67" s="5">
        <v>0.20999946999999999</v>
      </c>
      <c r="BT67" s="5">
        <v>0.20999946999999999</v>
      </c>
      <c r="BU67" s="5">
        <v>0.20999946999999999</v>
      </c>
      <c r="BV67" s="5">
        <v>0.20999946999999999</v>
      </c>
      <c r="BW67" s="5">
        <v>0.20999946999999999</v>
      </c>
      <c r="BX67" s="5">
        <v>0.20999946999999999</v>
      </c>
      <c r="BY67" s="5">
        <v>0.20999946999999999</v>
      </c>
      <c r="BZ67" s="5">
        <v>0.20999946999999999</v>
      </c>
      <c r="CA67" s="5">
        <v>0.20999946999999999</v>
      </c>
      <c r="CB67" s="5">
        <v>0.20999946999999999</v>
      </c>
      <c r="CC67" s="5">
        <v>0.20999946999999999</v>
      </c>
      <c r="CD67" s="5">
        <v>0.20999946999999999</v>
      </c>
      <c r="CE67" s="5">
        <v>0.20999946999999999</v>
      </c>
      <c r="CF67" s="5">
        <v>0.20999946999999999</v>
      </c>
      <c r="CG67" s="5">
        <v>0.20999946999999999</v>
      </c>
      <c r="CH67" s="5">
        <v>0.20999946999999999</v>
      </c>
      <c r="CI67" s="5">
        <v>0.20999946999999999</v>
      </c>
      <c r="CJ67" s="5">
        <v>0.20999946999999999</v>
      </c>
      <c r="CK67" s="5">
        <v>0.20999946999999999</v>
      </c>
      <c r="CL67" s="5">
        <v>0.20999946999999999</v>
      </c>
      <c r="CM67" s="5">
        <v>0.20999946999999999</v>
      </c>
      <c r="CN67" s="5">
        <v>0.20999946999999999</v>
      </c>
      <c r="CO67" s="5">
        <v>0.20999946999999999</v>
      </c>
      <c r="CP67" s="5">
        <v>0.20999946999999999</v>
      </c>
      <c r="CQ67" s="5">
        <v>0.20999946999999999</v>
      </c>
      <c r="CR67" s="5">
        <v>0.20999946999999999</v>
      </c>
      <c r="CS67" s="5">
        <v>0.20999946999999999</v>
      </c>
      <c r="CT67" s="5">
        <v>0.20999946999999999</v>
      </c>
      <c r="CU67" s="5">
        <v>0.20999946999999999</v>
      </c>
      <c r="CV67" s="5">
        <v>0.20999946999999999</v>
      </c>
      <c r="CW67" s="5">
        <v>0.20999946999999999</v>
      </c>
      <c r="CX67" s="5">
        <v>0.20999946999999999</v>
      </c>
      <c r="CY67" s="5">
        <v>0.20999946999999999</v>
      </c>
      <c r="CZ67" s="5">
        <v>0.20999946999999999</v>
      </c>
      <c r="DA67" s="5">
        <v>0.20999946999999999</v>
      </c>
      <c r="DB67" s="5">
        <v>0.20999946999999999</v>
      </c>
      <c r="DC67" s="5">
        <v>0.20999946999999999</v>
      </c>
      <c r="DD67" s="5">
        <v>0.20999946999999999</v>
      </c>
      <c r="DE67" s="5">
        <v>0.20999946999999999</v>
      </c>
      <c r="DF67" s="5">
        <v>0.20999946999999999</v>
      </c>
      <c r="DG67" s="5">
        <v>0.20999946999999999</v>
      </c>
      <c r="DH67" s="5">
        <v>0.20999946999999999</v>
      </c>
      <c r="DI67" s="5">
        <v>0.20999946999999999</v>
      </c>
      <c r="DJ67" s="5">
        <v>0.20999946999999999</v>
      </c>
      <c r="DK67" s="5">
        <v>0.20999946999999999</v>
      </c>
      <c r="DL67" s="5">
        <v>0.20999946999999999</v>
      </c>
      <c r="DM67" s="5">
        <v>0.20999946999999999</v>
      </c>
      <c r="DN67" s="5">
        <v>0.20999946999999999</v>
      </c>
      <c r="DO67" s="5">
        <v>0.20999946999999999</v>
      </c>
      <c r="DP67" s="5">
        <v>0.20999946999999999</v>
      </c>
      <c r="DQ67" s="5">
        <v>0.20999946999999999</v>
      </c>
      <c r="DR67" s="5">
        <v>0.20999946999999999</v>
      </c>
      <c r="DS67" s="5">
        <v>0.20999946999999999</v>
      </c>
      <c r="DT67" s="5">
        <v>0.20999946999999999</v>
      </c>
      <c r="DU67" s="5">
        <v>0.20999946999999999</v>
      </c>
    </row>
    <row r="68" spans="1:125" x14ac:dyDescent="0.2">
      <c r="A68" t="s">
        <v>149</v>
      </c>
      <c r="B68" s="3" t="s">
        <v>176</v>
      </c>
      <c r="C68" s="2">
        <v>-0.03</v>
      </c>
      <c r="D68" s="2">
        <v>-0.04</v>
      </c>
      <c r="E68" s="2">
        <v>-0.04</v>
      </c>
      <c r="F68" s="2">
        <v>-0.01</v>
      </c>
      <c r="G68" s="2">
        <v>0</v>
      </c>
      <c r="H68" s="2">
        <v>0.02</v>
      </c>
      <c r="I68" s="2">
        <v>0.04</v>
      </c>
      <c r="J68" s="2">
        <v>0.01</v>
      </c>
      <c r="K68" s="2">
        <v>0.02</v>
      </c>
      <c r="L68" s="2">
        <v>0.03</v>
      </c>
      <c r="M68" s="2">
        <v>0.01</v>
      </c>
      <c r="N68" s="2">
        <v>0.01</v>
      </c>
      <c r="O68" s="2">
        <v>0.03</v>
      </c>
      <c r="P68" s="2">
        <v>0.02</v>
      </c>
      <c r="Q68" s="2">
        <v>0.02</v>
      </c>
      <c r="R68" s="2">
        <v>0.03</v>
      </c>
      <c r="S68" s="2">
        <v>0.01</v>
      </c>
      <c r="T68" s="2">
        <v>0.02</v>
      </c>
      <c r="U68" s="2">
        <v>0.03</v>
      </c>
      <c r="V68" s="2">
        <v>0.02</v>
      </c>
      <c r="W68" s="2">
        <v>0.02</v>
      </c>
      <c r="X68" s="2">
        <v>0.02</v>
      </c>
      <c r="Y68" s="2">
        <v>0.01</v>
      </c>
      <c r="Z68" s="2">
        <v>0.02</v>
      </c>
      <c r="AA68" s="2">
        <v>-0.01</v>
      </c>
      <c r="AB68" s="2">
        <v>-0.01</v>
      </c>
      <c r="AC68" s="2">
        <v>-0.01</v>
      </c>
      <c r="AD68" s="2">
        <v>0.01</v>
      </c>
      <c r="AE68" s="2">
        <v>0.03</v>
      </c>
      <c r="AF68" s="2">
        <v>0</v>
      </c>
      <c r="AG68" s="2">
        <v>0</v>
      </c>
      <c r="AH68" s="2">
        <v>0.02</v>
      </c>
      <c r="AI68" s="2">
        <v>0</v>
      </c>
      <c r="AJ68" s="2">
        <v>0.01</v>
      </c>
      <c r="AK68" s="2">
        <v>0.02</v>
      </c>
      <c r="AL68" s="2">
        <v>0</v>
      </c>
      <c r="AM68" s="2">
        <v>-0.01</v>
      </c>
      <c r="AN68" s="2">
        <v>0.01</v>
      </c>
      <c r="AO68" s="2">
        <v>0.04</v>
      </c>
      <c r="AP68" s="2">
        <v>0.02</v>
      </c>
      <c r="AQ68" s="2">
        <v>-0.01</v>
      </c>
      <c r="AR68" s="2">
        <v>-0.02</v>
      </c>
      <c r="AS68" s="2">
        <v>-0.01</v>
      </c>
      <c r="AT68" s="2">
        <v>0</v>
      </c>
      <c r="AU68" s="2">
        <v>-0.01</v>
      </c>
      <c r="AV68" s="2">
        <v>-0.01</v>
      </c>
      <c r="AW68" s="2">
        <v>0.03</v>
      </c>
      <c r="AX68" s="2">
        <v>-0.02</v>
      </c>
      <c r="AY68" s="2">
        <v>0</v>
      </c>
      <c r="AZ68" s="2">
        <v>-0.04</v>
      </c>
      <c r="BA68" s="2">
        <v>-0.02</v>
      </c>
      <c r="BB68" s="2">
        <v>-0.05</v>
      </c>
      <c r="BC68" s="2">
        <v>-0.05</v>
      </c>
      <c r="BD68" s="2">
        <v>-0.06</v>
      </c>
      <c r="BE68" s="2">
        <v>-0.04</v>
      </c>
      <c r="BF68" s="2">
        <v>-0.01</v>
      </c>
      <c r="BG68" s="2">
        <v>-0.03</v>
      </c>
      <c r="BH68" s="2">
        <v>-0.06</v>
      </c>
      <c r="BI68" s="2">
        <v>-0.04</v>
      </c>
      <c r="BJ68" s="2">
        <v>-0.01</v>
      </c>
      <c r="BL68" s="10"/>
      <c r="BN68" s="5">
        <v>3.3842983000000001E-3</v>
      </c>
      <c r="BO68" s="5">
        <v>3.3842983000000001E-3</v>
      </c>
      <c r="BP68" s="5">
        <v>3.3842983000000001E-3</v>
      </c>
      <c r="BQ68" s="5">
        <v>3.3842983000000001E-3</v>
      </c>
      <c r="BR68" s="5">
        <v>3.3842983000000001E-3</v>
      </c>
      <c r="BS68" s="5">
        <v>3.3842983000000001E-3</v>
      </c>
      <c r="BT68" s="5">
        <v>3.3842983000000001E-3</v>
      </c>
      <c r="BU68" s="5">
        <v>3.3842983000000001E-3</v>
      </c>
      <c r="BV68" s="5">
        <v>3.3842983000000001E-3</v>
      </c>
      <c r="BW68" s="5">
        <v>3.3842983000000001E-3</v>
      </c>
      <c r="BX68" s="5">
        <v>3.3842983000000001E-3</v>
      </c>
      <c r="BY68" s="5">
        <v>3.3842983000000001E-3</v>
      </c>
      <c r="BZ68" s="5">
        <v>3.3842983000000001E-3</v>
      </c>
      <c r="CA68" s="5">
        <v>3.3842983000000001E-3</v>
      </c>
      <c r="CB68" s="5">
        <v>3.3842983000000001E-3</v>
      </c>
      <c r="CC68" s="5">
        <v>3.3842983000000001E-3</v>
      </c>
      <c r="CD68" s="5">
        <v>3.3842983000000001E-3</v>
      </c>
      <c r="CE68" s="5">
        <v>3.3842983000000001E-3</v>
      </c>
      <c r="CF68" s="5">
        <v>3.3842983000000001E-3</v>
      </c>
      <c r="CG68" s="5">
        <v>3.3842983000000001E-3</v>
      </c>
      <c r="CH68" s="5">
        <v>3.3842983000000001E-3</v>
      </c>
      <c r="CI68" s="5">
        <v>3.3842983000000001E-3</v>
      </c>
      <c r="CJ68" s="5">
        <v>3.3842983000000001E-3</v>
      </c>
      <c r="CK68" s="5">
        <v>3.3842983000000001E-3</v>
      </c>
      <c r="CL68" s="5">
        <v>3.3842983000000001E-3</v>
      </c>
      <c r="CM68" s="5">
        <v>3.3842983000000001E-3</v>
      </c>
      <c r="CN68" s="5">
        <v>3.3842983000000001E-3</v>
      </c>
      <c r="CO68" s="5">
        <v>3.3842983000000001E-3</v>
      </c>
      <c r="CP68" s="5">
        <v>3.3842983000000001E-3</v>
      </c>
      <c r="CQ68" s="5">
        <v>3.3842983000000001E-3</v>
      </c>
      <c r="CR68" s="5">
        <v>3.3842983000000001E-3</v>
      </c>
      <c r="CS68" s="5">
        <v>3.3842983000000001E-3</v>
      </c>
      <c r="CT68" s="5">
        <v>3.3842983000000001E-3</v>
      </c>
      <c r="CU68" s="5">
        <v>3.3842983000000001E-3</v>
      </c>
      <c r="CV68" s="5">
        <v>3.3842983000000001E-3</v>
      </c>
      <c r="CW68" s="5">
        <v>3.3842983000000001E-3</v>
      </c>
      <c r="CX68" s="5">
        <v>3.3842983000000001E-3</v>
      </c>
      <c r="CY68" s="5">
        <v>3.3842983000000001E-3</v>
      </c>
      <c r="CZ68" s="5">
        <v>3.3842983000000001E-3</v>
      </c>
      <c r="DA68" s="5">
        <v>3.3842983000000001E-3</v>
      </c>
      <c r="DB68" s="5">
        <v>3.3842983000000001E-3</v>
      </c>
      <c r="DC68" s="5">
        <v>3.3842983000000001E-3</v>
      </c>
      <c r="DD68" s="5">
        <v>3.3842983000000001E-3</v>
      </c>
      <c r="DE68" s="5">
        <v>3.3842983000000001E-3</v>
      </c>
      <c r="DF68" s="5">
        <v>3.3842983000000001E-3</v>
      </c>
      <c r="DG68" s="5">
        <v>3.3842983000000001E-3</v>
      </c>
      <c r="DH68" s="5">
        <v>3.3842983000000001E-3</v>
      </c>
      <c r="DI68" s="5">
        <v>3.3842983000000001E-3</v>
      </c>
      <c r="DJ68" s="5">
        <v>3.3842983000000001E-3</v>
      </c>
      <c r="DK68" s="5">
        <v>3.3842983000000001E-3</v>
      </c>
      <c r="DL68" s="5">
        <v>3.3842983000000001E-3</v>
      </c>
      <c r="DM68" s="5">
        <v>3.3842983000000001E-3</v>
      </c>
      <c r="DN68" s="5">
        <v>3.3842983000000001E-3</v>
      </c>
      <c r="DO68" s="5">
        <v>3.3842983000000001E-3</v>
      </c>
      <c r="DP68" s="5">
        <v>3.3842983000000001E-3</v>
      </c>
      <c r="DQ68" s="5">
        <v>3.3842983000000001E-3</v>
      </c>
      <c r="DR68" s="5">
        <v>3.3842983000000001E-3</v>
      </c>
      <c r="DS68" s="5">
        <v>3.3842983000000001E-3</v>
      </c>
      <c r="DT68" s="5">
        <v>3.3842983000000001E-3</v>
      </c>
      <c r="DU68" s="5">
        <v>3.3842983000000001E-3</v>
      </c>
    </row>
    <row r="69" spans="1:125" x14ac:dyDescent="0.2">
      <c r="A69" t="s">
        <v>28</v>
      </c>
      <c r="B69" s="3" t="s">
        <v>176</v>
      </c>
      <c r="C69" s="2">
        <v>1.75</v>
      </c>
      <c r="D69" s="2">
        <v>1.56</v>
      </c>
      <c r="E69" s="2">
        <v>2.15</v>
      </c>
      <c r="F69" s="2">
        <v>2.09</v>
      </c>
      <c r="G69" s="2">
        <v>3.96</v>
      </c>
      <c r="H69" s="2">
        <v>3.59</v>
      </c>
      <c r="I69" s="2">
        <v>3.71</v>
      </c>
      <c r="J69" s="2">
        <v>2.1</v>
      </c>
      <c r="K69" s="2">
        <v>3.32</v>
      </c>
      <c r="L69" s="2">
        <v>3.99</v>
      </c>
      <c r="M69" s="2">
        <v>4.1100000000000003</v>
      </c>
      <c r="N69" s="2">
        <v>2.4</v>
      </c>
      <c r="O69" s="2">
        <v>3.93</v>
      </c>
      <c r="P69" s="2">
        <v>3.14</v>
      </c>
      <c r="Q69" s="2">
        <v>3.34</v>
      </c>
      <c r="R69" s="2">
        <v>4.2</v>
      </c>
      <c r="S69" s="2">
        <v>2.68</v>
      </c>
      <c r="T69" s="2">
        <v>3.88</v>
      </c>
      <c r="U69" s="2">
        <v>4.43</v>
      </c>
      <c r="V69" s="2">
        <v>2.5</v>
      </c>
      <c r="W69" s="2">
        <v>3.68</v>
      </c>
      <c r="X69" s="2">
        <v>3.26</v>
      </c>
      <c r="Y69" s="2">
        <v>2.93</v>
      </c>
      <c r="Z69" s="2">
        <v>3.17</v>
      </c>
      <c r="AA69" s="2">
        <v>2.4</v>
      </c>
      <c r="AB69" s="2">
        <v>2.02</v>
      </c>
      <c r="AC69" s="2">
        <v>3.11</v>
      </c>
      <c r="AD69" s="2">
        <v>3.12</v>
      </c>
      <c r="AE69" s="2">
        <v>3.83</v>
      </c>
      <c r="AF69" s="2">
        <v>2.91</v>
      </c>
      <c r="AG69" s="2">
        <v>3.63</v>
      </c>
      <c r="AH69" s="2">
        <v>2.57</v>
      </c>
      <c r="AI69" s="2">
        <v>2.8</v>
      </c>
      <c r="AJ69" s="2">
        <v>2.8</v>
      </c>
      <c r="AK69" s="2">
        <v>4.04</v>
      </c>
      <c r="AL69" s="2">
        <v>3.3</v>
      </c>
      <c r="AM69" s="2">
        <v>3.66</v>
      </c>
      <c r="AN69" s="2">
        <v>4.1500000000000004</v>
      </c>
      <c r="AO69" s="2">
        <v>3.81</v>
      </c>
      <c r="AP69" s="2">
        <v>3.66</v>
      </c>
      <c r="AQ69" s="2">
        <v>3.01</v>
      </c>
      <c r="AR69" s="2">
        <v>2.85</v>
      </c>
      <c r="AS69" s="2">
        <v>3.76</v>
      </c>
      <c r="AT69" s="2">
        <v>3.32</v>
      </c>
      <c r="AU69" s="2">
        <v>2.86</v>
      </c>
      <c r="AV69" s="2">
        <v>3.4</v>
      </c>
      <c r="AW69" s="2">
        <v>5.07</v>
      </c>
      <c r="AX69" s="2">
        <v>2.66</v>
      </c>
      <c r="AY69" s="2">
        <v>3.2</v>
      </c>
      <c r="AZ69" s="2">
        <v>1.7</v>
      </c>
      <c r="BA69" s="2">
        <v>1.94</v>
      </c>
      <c r="BB69" s="2">
        <v>2.52</v>
      </c>
      <c r="BC69" s="2">
        <v>3.68</v>
      </c>
      <c r="BD69" s="2">
        <v>2.93</v>
      </c>
      <c r="BE69" s="2">
        <v>2.85</v>
      </c>
      <c r="BF69" s="2">
        <v>2.85</v>
      </c>
      <c r="BG69" s="2">
        <v>2.02</v>
      </c>
      <c r="BH69" s="2">
        <v>2.6</v>
      </c>
      <c r="BI69" s="2">
        <v>3.06</v>
      </c>
      <c r="BJ69" s="2">
        <v>3.52</v>
      </c>
      <c r="BL69" s="10"/>
      <c r="BN69" s="5">
        <v>0.1820676</v>
      </c>
      <c r="BO69" s="5">
        <v>0.1820676</v>
      </c>
      <c r="BP69" s="5">
        <v>0.1820676</v>
      </c>
      <c r="BQ69" s="5">
        <v>0.1820676</v>
      </c>
      <c r="BR69" s="5">
        <v>0.1820676</v>
      </c>
      <c r="BS69" s="5">
        <v>0.1820676</v>
      </c>
      <c r="BT69" s="5">
        <v>0.1820676</v>
      </c>
      <c r="BU69" s="5">
        <v>0.1820676</v>
      </c>
      <c r="BV69" s="5">
        <v>0.1820676</v>
      </c>
      <c r="BW69" s="5">
        <v>0.1820676</v>
      </c>
      <c r="BX69" s="5">
        <v>0.1820676</v>
      </c>
      <c r="BY69" s="5">
        <v>0.1820676</v>
      </c>
      <c r="BZ69" s="5">
        <v>0.1820676</v>
      </c>
      <c r="CA69" s="5">
        <v>0.1820676</v>
      </c>
      <c r="CB69" s="5">
        <v>0.1820676</v>
      </c>
      <c r="CC69" s="5">
        <v>0.1820676</v>
      </c>
      <c r="CD69" s="5">
        <v>0.1820676</v>
      </c>
      <c r="CE69" s="5">
        <v>0.1820676</v>
      </c>
      <c r="CF69" s="5">
        <v>0.1820676</v>
      </c>
      <c r="CG69" s="5">
        <v>0.1820676</v>
      </c>
      <c r="CH69" s="5">
        <v>0.1820676</v>
      </c>
      <c r="CI69" s="5">
        <v>0.1820676</v>
      </c>
      <c r="CJ69" s="5">
        <v>0.1820676</v>
      </c>
      <c r="CK69" s="5">
        <v>0.1820676</v>
      </c>
      <c r="CL69" s="5">
        <v>0.1820676</v>
      </c>
      <c r="CM69" s="5">
        <v>0.1820676</v>
      </c>
      <c r="CN69" s="5">
        <v>0.1820676</v>
      </c>
      <c r="CO69" s="5">
        <v>0.1820676</v>
      </c>
      <c r="CP69" s="5">
        <v>0.1820676</v>
      </c>
      <c r="CQ69" s="5">
        <v>0.1820676</v>
      </c>
      <c r="CR69" s="5">
        <v>0.1820676</v>
      </c>
      <c r="CS69" s="5">
        <v>0.1820676</v>
      </c>
      <c r="CT69" s="5">
        <v>0.1820676</v>
      </c>
      <c r="CU69" s="5">
        <v>0.1820676</v>
      </c>
      <c r="CV69" s="5">
        <v>0.1820676</v>
      </c>
      <c r="CW69" s="5">
        <v>0.1820676</v>
      </c>
      <c r="CX69" s="5">
        <v>0.1820676</v>
      </c>
      <c r="CY69" s="5">
        <v>0.1820676</v>
      </c>
      <c r="CZ69" s="5">
        <v>0.1820676</v>
      </c>
      <c r="DA69" s="5">
        <v>0.1820676</v>
      </c>
      <c r="DB69" s="5">
        <v>0.1820676</v>
      </c>
      <c r="DC69" s="5">
        <v>0.1820676</v>
      </c>
      <c r="DD69" s="5">
        <v>0.1820676</v>
      </c>
      <c r="DE69" s="5">
        <v>0.1820676</v>
      </c>
      <c r="DF69" s="5">
        <v>0.1820676</v>
      </c>
      <c r="DG69" s="5">
        <v>0.1820676</v>
      </c>
      <c r="DH69" s="5">
        <v>0.1820676</v>
      </c>
      <c r="DI69" s="5">
        <v>0.1820676</v>
      </c>
      <c r="DJ69" s="5">
        <v>0.1820676</v>
      </c>
      <c r="DK69" s="5">
        <v>0.1820676</v>
      </c>
      <c r="DL69" s="5">
        <v>0.1820676</v>
      </c>
      <c r="DM69" s="5">
        <v>0.1820676</v>
      </c>
      <c r="DN69" s="5">
        <v>0.1820676</v>
      </c>
      <c r="DO69" s="5">
        <v>0.1820676</v>
      </c>
      <c r="DP69" s="5">
        <v>0.1820676</v>
      </c>
      <c r="DQ69" s="5">
        <v>0.1820676</v>
      </c>
      <c r="DR69" s="5">
        <v>0.1820676</v>
      </c>
      <c r="DS69" s="5">
        <v>0.1820676</v>
      </c>
      <c r="DT69" s="5">
        <v>0.1820676</v>
      </c>
      <c r="DU69" s="5">
        <v>0.1820676</v>
      </c>
    </row>
    <row r="70" spans="1:125" x14ac:dyDescent="0.2">
      <c r="A70" s="13" t="s">
        <v>261</v>
      </c>
      <c r="B70" s="3" t="s">
        <v>176</v>
      </c>
      <c r="C70" s="2">
        <v>0.02</v>
      </c>
      <c r="D70" s="2">
        <v>0.04</v>
      </c>
      <c r="E70" s="2">
        <v>0.02</v>
      </c>
      <c r="F70" s="2">
        <v>0.06</v>
      </c>
      <c r="G70" s="2">
        <v>7.0000000000000007E-2</v>
      </c>
      <c r="H70" s="2">
        <v>0.08</v>
      </c>
      <c r="I70" s="2">
        <v>0.09</v>
      </c>
      <c r="J70" s="2">
        <v>0.06</v>
      </c>
      <c r="K70" s="2">
        <v>7.0000000000000007E-2</v>
      </c>
      <c r="L70" s="2">
        <v>0.11</v>
      </c>
      <c r="M70" s="2">
        <v>7.0000000000000007E-2</v>
      </c>
      <c r="N70" s="2">
        <v>0.05</v>
      </c>
      <c r="O70" s="2">
        <v>0.09</v>
      </c>
      <c r="P70" s="2">
        <v>7.0000000000000007E-2</v>
      </c>
      <c r="Q70" s="2">
        <v>7.0000000000000007E-2</v>
      </c>
      <c r="R70" s="2">
        <v>7.0000000000000007E-2</v>
      </c>
      <c r="S70" s="2">
        <v>0.08</v>
      </c>
      <c r="T70" s="2">
        <v>0.08</v>
      </c>
      <c r="U70" s="2">
        <v>0.11</v>
      </c>
      <c r="V70" s="2">
        <v>0.09</v>
      </c>
      <c r="W70" s="2">
        <v>0.09</v>
      </c>
      <c r="X70" s="2">
        <v>0.08</v>
      </c>
      <c r="Y70" s="2">
        <v>0.08</v>
      </c>
      <c r="Z70" s="2">
        <v>0.05</v>
      </c>
      <c r="AA70" s="2">
        <v>0.03</v>
      </c>
      <c r="AB70" s="2">
        <v>0.03</v>
      </c>
      <c r="AC70" s="2">
        <v>0.03</v>
      </c>
      <c r="AD70" s="2">
        <v>7.0000000000000007E-2</v>
      </c>
      <c r="AE70" s="2">
        <v>0.11</v>
      </c>
      <c r="AF70" s="2">
        <v>0.06</v>
      </c>
      <c r="AG70" s="2">
        <v>0.06</v>
      </c>
      <c r="AH70" s="2">
        <v>0.09</v>
      </c>
      <c r="AI70" s="2">
        <v>7.0000000000000007E-2</v>
      </c>
      <c r="AJ70" s="2">
        <v>0.08</v>
      </c>
      <c r="AK70" s="2">
        <v>0.06</v>
      </c>
      <c r="AL70" s="2">
        <v>0.05</v>
      </c>
      <c r="AM70" s="2">
        <v>0.06</v>
      </c>
      <c r="AN70" s="2">
        <v>0.1</v>
      </c>
      <c r="AO70" s="2">
        <v>0.08</v>
      </c>
      <c r="AP70" s="2">
        <v>0.11</v>
      </c>
      <c r="AQ70" s="2">
        <v>0.02</v>
      </c>
      <c r="AR70" s="2">
        <v>0.02</v>
      </c>
      <c r="AS70" s="2">
        <v>0.04</v>
      </c>
      <c r="AT70" s="2">
        <v>0.03</v>
      </c>
      <c r="AU70" s="2">
        <v>0.04</v>
      </c>
      <c r="AV70" s="2">
        <v>0.01</v>
      </c>
      <c r="AW70" s="2">
        <v>0.12</v>
      </c>
      <c r="AX70" s="2">
        <v>-0.01</v>
      </c>
      <c r="AY70" s="2">
        <v>0.01</v>
      </c>
      <c r="AZ70" s="2">
        <v>-0.01</v>
      </c>
      <c r="BA70" s="2">
        <v>-0.03</v>
      </c>
      <c r="BB70" s="2">
        <v>0</v>
      </c>
      <c r="BC70" s="2">
        <v>0.03</v>
      </c>
      <c r="BD70" s="2">
        <v>-0.02</v>
      </c>
      <c r="BE70" s="2">
        <v>0</v>
      </c>
      <c r="BF70" s="2">
        <v>0.04</v>
      </c>
      <c r="BG70" s="2">
        <v>0</v>
      </c>
      <c r="BH70" s="2">
        <v>-0.02</v>
      </c>
      <c r="BI70" s="2">
        <v>0</v>
      </c>
      <c r="BJ70" s="2">
        <v>0.04</v>
      </c>
      <c r="BL70" s="10"/>
      <c r="BN70" s="5">
        <v>4.1296468000000001E-3</v>
      </c>
      <c r="BO70" s="5">
        <v>4.1296468000000001E-3</v>
      </c>
      <c r="BP70" s="5">
        <v>4.1296468000000001E-3</v>
      </c>
      <c r="BQ70" s="5">
        <v>4.1296468000000001E-3</v>
      </c>
      <c r="BR70" s="5">
        <v>4.1296468000000001E-3</v>
      </c>
      <c r="BS70" s="5">
        <v>4.1296468000000001E-3</v>
      </c>
      <c r="BT70" s="5">
        <v>4.1296468000000001E-3</v>
      </c>
      <c r="BU70" s="5">
        <v>4.1296468000000001E-3</v>
      </c>
      <c r="BV70" s="5">
        <v>4.1296468000000001E-3</v>
      </c>
      <c r="BW70" s="5">
        <v>4.1296468000000001E-3</v>
      </c>
      <c r="BX70" s="5">
        <v>4.1296468000000001E-3</v>
      </c>
      <c r="BY70" s="5">
        <v>4.1296468000000001E-3</v>
      </c>
      <c r="BZ70" s="5">
        <v>4.1296468000000001E-3</v>
      </c>
      <c r="CA70" s="5">
        <v>4.1296468000000001E-3</v>
      </c>
      <c r="CB70" s="5">
        <v>4.1296468000000001E-3</v>
      </c>
      <c r="CC70" s="5">
        <v>4.1296468000000001E-3</v>
      </c>
      <c r="CD70" s="5">
        <v>4.1296468000000001E-3</v>
      </c>
      <c r="CE70" s="5">
        <v>4.1296468000000001E-3</v>
      </c>
      <c r="CF70" s="5">
        <v>4.1296468000000001E-3</v>
      </c>
      <c r="CG70" s="5">
        <v>4.1296468000000001E-3</v>
      </c>
      <c r="CH70" s="5">
        <v>4.1296468000000001E-3</v>
      </c>
      <c r="CI70" s="5">
        <v>4.1296468000000001E-3</v>
      </c>
      <c r="CJ70" s="5">
        <v>4.1296468000000001E-3</v>
      </c>
      <c r="CK70" s="5">
        <v>4.1296468000000001E-3</v>
      </c>
      <c r="CL70" s="5">
        <v>4.1296468000000001E-3</v>
      </c>
      <c r="CM70" s="5">
        <v>4.1296468000000001E-3</v>
      </c>
      <c r="CN70" s="5">
        <v>4.1296468000000001E-3</v>
      </c>
      <c r="CO70" s="5">
        <v>4.1296468000000001E-3</v>
      </c>
      <c r="CP70" s="5">
        <v>4.1296468000000001E-3</v>
      </c>
      <c r="CQ70" s="5">
        <v>4.1296468000000001E-3</v>
      </c>
      <c r="CR70" s="5">
        <v>4.1296468000000001E-3</v>
      </c>
      <c r="CS70" s="5">
        <v>4.1296468000000001E-3</v>
      </c>
      <c r="CT70" s="5">
        <v>4.1296468000000001E-3</v>
      </c>
      <c r="CU70" s="5">
        <v>4.1296468000000001E-3</v>
      </c>
      <c r="CV70" s="5">
        <v>4.1296468000000001E-3</v>
      </c>
      <c r="CW70" s="5">
        <v>4.1296468000000001E-3</v>
      </c>
      <c r="CX70" s="5">
        <v>4.1296468000000001E-3</v>
      </c>
      <c r="CY70" s="5">
        <v>4.1296468000000001E-3</v>
      </c>
      <c r="CZ70" s="5">
        <v>4.1296468000000001E-3</v>
      </c>
      <c r="DA70" s="5">
        <v>4.1296468000000001E-3</v>
      </c>
      <c r="DB70" s="5">
        <v>4.1296468000000001E-3</v>
      </c>
      <c r="DC70" s="5">
        <v>4.1296468000000001E-3</v>
      </c>
      <c r="DD70" s="5">
        <v>4.1296468000000001E-3</v>
      </c>
      <c r="DE70" s="5">
        <v>4.1296468000000001E-3</v>
      </c>
      <c r="DF70" s="5">
        <v>4.1296468000000001E-3</v>
      </c>
      <c r="DG70" s="5">
        <v>4.1296468000000001E-3</v>
      </c>
      <c r="DH70" s="5">
        <v>4.1296468000000001E-3</v>
      </c>
      <c r="DI70" s="5">
        <v>4.1296468000000001E-3</v>
      </c>
      <c r="DJ70" s="5">
        <v>4.1296468000000001E-3</v>
      </c>
      <c r="DK70" s="5">
        <v>4.1296468000000001E-3</v>
      </c>
      <c r="DL70" s="5">
        <v>4.1296468000000001E-3</v>
      </c>
      <c r="DM70" s="5">
        <v>4.1296468000000001E-3</v>
      </c>
      <c r="DN70" s="5">
        <v>4.1296468000000001E-3</v>
      </c>
      <c r="DO70" s="5">
        <v>4.1296468000000001E-3</v>
      </c>
      <c r="DP70" s="5">
        <v>4.1296468000000001E-3</v>
      </c>
      <c r="DQ70" s="5">
        <v>4.1296468000000001E-3</v>
      </c>
      <c r="DR70" s="5">
        <v>4.1296468000000001E-3</v>
      </c>
      <c r="DS70" s="5">
        <v>4.1296468000000001E-3</v>
      </c>
      <c r="DT70" s="5">
        <v>4.1296468000000001E-3</v>
      </c>
      <c r="DU70" s="5">
        <v>4.1296468000000001E-3</v>
      </c>
    </row>
    <row r="71" spans="1:125" x14ac:dyDescent="0.2">
      <c r="A71" s="13" t="s">
        <v>263</v>
      </c>
      <c r="B71" s="3" t="s">
        <v>176</v>
      </c>
      <c r="C71" s="2">
        <v>-0.03</v>
      </c>
      <c r="D71" s="2">
        <v>-0.06</v>
      </c>
      <c r="E71" s="2">
        <v>-0.13</v>
      </c>
      <c r="F71" s="2">
        <v>-0.02</v>
      </c>
      <c r="G71" s="2">
        <v>0.02</v>
      </c>
      <c r="H71" s="2">
        <v>0.06</v>
      </c>
      <c r="I71" s="2">
        <v>0.13</v>
      </c>
      <c r="J71" s="2">
        <v>0.02</v>
      </c>
      <c r="K71" s="2">
        <v>0.05</v>
      </c>
      <c r="L71" s="2">
        <v>0.11</v>
      </c>
      <c r="M71" s="2">
        <v>0.03</v>
      </c>
      <c r="N71" s="2">
        <v>-0.03</v>
      </c>
      <c r="O71" s="2">
        <v>0.08</v>
      </c>
      <c r="P71" s="2">
        <v>0.04</v>
      </c>
      <c r="Q71" s="2">
        <v>0.02</v>
      </c>
      <c r="R71" s="2">
        <v>0.06</v>
      </c>
      <c r="S71" s="2">
        <v>0.03</v>
      </c>
      <c r="T71" s="2">
        <v>0.01</v>
      </c>
      <c r="U71" s="2">
        <v>0.11</v>
      </c>
      <c r="V71" s="2">
        <v>0.06</v>
      </c>
      <c r="W71" s="2">
        <v>0.04</v>
      </c>
      <c r="X71" s="2">
        <v>0.04</v>
      </c>
      <c r="Y71" s="2">
        <v>0.02</v>
      </c>
      <c r="Z71" s="2">
        <v>-0.06</v>
      </c>
      <c r="AA71" s="2">
        <v>-0.06</v>
      </c>
      <c r="AB71" s="2">
        <v>-0.05</v>
      </c>
      <c r="AC71" s="2">
        <v>-7.0000000000000007E-2</v>
      </c>
      <c r="AD71" s="2">
        <v>-0.03</v>
      </c>
      <c r="AE71" s="2">
        <v>0.12</v>
      </c>
      <c r="AF71" s="2">
        <v>-0.04</v>
      </c>
      <c r="AG71" s="2">
        <v>-0.06</v>
      </c>
      <c r="AH71" s="2">
        <v>7.0000000000000007E-2</v>
      </c>
      <c r="AI71" s="2">
        <v>-0.01</v>
      </c>
      <c r="AJ71" s="2">
        <v>0.05</v>
      </c>
      <c r="AK71" s="2">
        <v>0.08</v>
      </c>
      <c r="AL71" s="2">
        <v>0</v>
      </c>
      <c r="AM71" s="2">
        <v>-0.06</v>
      </c>
      <c r="AN71" s="2">
        <v>-0.04</v>
      </c>
      <c r="AO71" s="2">
        <v>0.11</v>
      </c>
      <c r="AP71" s="2">
        <v>7.0000000000000007E-2</v>
      </c>
      <c r="AQ71" s="2">
        <v>-0.08</v>
      </c>
      <c r="AR71" s="2">
        <v>-0.15</v>
      </c>
      <c r="AS71" s="2">
        <v>-0.1</v>
      </c>
      <c r="AT71" s="2">
        <v>-0.08</v>
      </c>
      <c r="AU71" s="2">
        <v>-0.06</v>
      </c>
      <c r="AV71" s="2">
        <v>-7.0000000000000007E-2</v>
      </c>
      <c r="AW71" s="2">
        <v>0.06</v>
      </c>
      <c r="AX71" s="2">
        <v>-0.11</v>
      </c>
      <c r="AY71" s="2">
        <v>-7.0000000000000007E-2</v>
      </c>
      <c r="AZ71" s="2">
        <v>-0.22</v>
      </c>
      <c r="BA71" s="2">
        <v>-0.14000000000000001</v>
      </c>
      <c r="BB71" s="2">
        <v>-0.22</v>
      </c>
      <c r="BC71" s="2">
        <v>-0.14000000000000001</v>
      </c>
      <c r="BD71" s="2">
        <v>-0.17</v>
      </c>
      <c r="BE71" s="2">
        <v>-0.13</v>
      </c>
      <c r="BF71" s="2">
        <v>-0.04</v>
      </c>
      <c r="BG71" s="2">
        <v>-0.15</v>
      </c>
      <c r="BH71" s="2">
        <v>-0.19</v>
      </c>
      <c r="BI71" s="2">
        <v>-0.14000000000000001</v>
      </c>
      <c r="BJ71" s="2">
        <v>-0.06</v>
      </c>
      <c r="BL71" s="10"/>
      <c r="BN71" s="5">
        <v>1.2993836999999999E-2</v>
      </c>
      <c r="BO71" s="5">
        <v>1.2993836999999999E-2</v>
      </c>
      <c r="BP71" s="5">
        <v>1.2993836999999999E-2</v>
      </c>
      <c r="BQ71" s="5">
        <v>1.2993836999999999E-2</v>
      </c>
      <c r="BR71" s="5">
        <v>1.2993836999999999E-2</v>
      </c>
      <c r="BS71" s="5">
        <v>1.2993836999999999E-2</v>
      </c>
      <c r="BT71" s="5">
        <v>1.2993836999999999E-2</v>
      </c>
      <c r="BU71" s="5">
        <v>1.2993836999999999E-2</v>
      </c>
      <c r="BV71" s="5">
        <v>1.2993836999999999E-2</v>
      </c>
      <c r="BW71" s="5">
        <v>1.2993836999999999E-2</v>
      </c>
      <c r="BX71" s="5">
        <v>1.2993836999999999E-2</v>
      </c>
      <c r="BY71" s="5">
        <v>1.2993836999999999E-2</v>
      </c>
      <c r="BZ71" s="5">
        <v>1.2993836999999999E-2</v>
      </c>
      <c r="CA71" s="5">
        <v>1.2993836999999999E-2</v>
      </c>
      <c r="CB71" s="5">
        <v>1.2993836999999999E-2</v>
      </c>
      <c r="CC71" s="5">
        <v>1.2993836999999999E-2</v>
      </c>
      <c r="CD71" s="5">
        <v>1.2993836999999999E-2</v>
      </c>
      <c r="CE71" s="5">
        <v>1.2993836999999999E-2</v>
      </c>
      <c r="CF71" s="5">
        <v>1.2993836999999999E-2</v>
      </c>
      <c r="CG71" s="5">
        <v>1.2993836999999999E-2</v>
      </c>
      <c r="CH71" s="5">
        <v>1.2993836999999999E-2</v>
      </c>
      <c r="CI71" s="5">
        <v>1.2993836999999999E-2</v>
      </c>
      <c r="CJ71" s="5">
        <v>1.2993836999999999E-2</v>
      </c>
      <c r="CK71" s="5">
        <v>1.2993836999999999E-2</v>
      </c>
      <c r="CL71" s="5">
        <v>1.2993836999999999E-2</v>
      </c>
      <c r="CM71" s="5">
        <v>1.2993836999999999E-2</v>
      </c>
      <c r="CN71" s="5">
        <v>1.2993836999999999E-2</v>
      </c>
      <c r="CO71" s="5">
        <v>1.2993836999999999E-2</v>
      </c>
      <c r="CP71" s="5">
        <v>1.2993836999999999E-2</v>
      </c>
      <c r="CQ71" s="5">
        <v>1.2993836999999999E-2</v>
      </c>
      <c r="CR71" s="5">
        <v>1.2993836999999999E-2</v>
      </c>
      <c r="CS71" s="5">
        <v>1.2993836999999999E-2</v>
      </c>
      <c r="CT71" s="5">
        <v>1.2993836999999999E-2</v>
      </c>
      <c r="CU71" s="5">
        <v>1.2993836999999999E-2</v>
      </c>
      <c r="CV71" s="5">
        <v>1.2993836999999999E-2</v>
      </c>
      <c r="CW71" s="5">
        <v>1.2993836999999999E-2</v>
      </c>
      <c r="CX71" s="5">
        <v>1.2993836999999999E-2</v>
      </c>
      <c r="CY71" s="5">
        <v>1.2993836999999999E-2</v>
      </c>
      <c r="CZ71" s="5">
        <v>1.2993836999999999E-2</v>
      </c>
      <c r="DA71" s="5">
        <v>1.2993836999999999E-2</v>
      </c>
      <c r="DB71" s="5">
        <v>1.2993836999999999E-2</v>
      </c>
      <c r="DC71" s="5">
        <v>1.2993836999999999E-2</v>
      </c>
      <c r="DD71" s="5">
        <v>1.2993836999999999E-2</v>
      </c>
      <c r="DE71" s="5">
        <v>1.2993836999999999E-2</v>
      </c>
      <c r="DF71" s="5">
        <v>1.2993836999999999E-2</v>
      </c>
      <c r="DG71" s="5">
        <v>1.2993836999999999E-2</v>
      </c>
      <c r="DH71" s="5">
        <v>1.2993836999999999E-2</v>
      </c>
      <c r="DI71" s="5">
        <v>1.2993836999999999E-2</v>
      </c>
      <c r="DJ71" s="5">
        <v>1.2993836999999999E-2</v>
      </c>
      <c r="DK71" s="5">
        <v>1.2993836999999999E-2</v>
      </c>
      <c r="DL71" s="5">
        <v>1.2993836999999999E-2</v>
      </c>
      <c r="DM71" s="5">
        <v>1.2993836999999999E-2</v>
      </c>
      <c r="DN71" s="5">
        <v>1.2993836999999999E-2</v>
      </c>
      <c r="DO71" s="5">
        <v>1.2993836999999999E-2</v>
      </c>
      <c r="DP71" s="5">
        <v>1.2993836999999999E-2</v>
      </c>
      <c r="DQ71" s="5">
        <v>1.2993836999999999E-2</v>
      </c>
      <c r="DR71" s="5">
        <v>1.2993836999999999E-2</v>
      </c>
      <c r="DS71" s="5">
        <v>1.2993836999999999E-2</v>
      </c>
      <c r="DT71" s="5">
        <v>1.2993836999999999E-2</v>
      </c>
      <c r="DU71" s="5">
        <v>1.2993836999999999E-2</v>
      </c>
    </row>
    <row r="72" spans="1:125" x14ac:dyDescent="0.2">
      <c r="A72" t="s">
        <v>150</v>
      </c>
      <c r="B72" s="3" t="s">
        <v>176</v>
      </c>
      <c r="C72" s="2">
        <v>-0.01</v>
      </c>
      <c r="D72" s="2">
        <v>-0.03</v>
      </c>
      <c r="E72" s="2">
        <v>-0.03</v>
      </c>
      <c r="F72" s="2">
        <v>0.01</v>
      </c>
      <c r="G72" s="2">
        <v>0.01</v>
      </c>
      <c r="H72" s="2">
        <v>0.05</v>
      </c>
      <c r="I72" s="2">
        <v>0.06</v>
      </c>
      <c r="J72" s="2">
        <v>0.03</v>
      </c>
      <c r="K72" s="2">
        <v>0.05</v>
      </c>
      <c r="L72" s="2">
        <v>0.06</v>
      </c>
      <c r="M72" s="2">
        <v>0.04</v>
      </c>
      <c r="N72" s="2">
        <v>0.02</v>
      </c>
      <c r="O72" s="2">
        <v>0.05</v>
      </c>
      <c r="P72" s="2">
        <v>0.04</v>
      </c>
      <c r="Q72" s="2">
        <v>0.03</v>
      </c>
      <c r="R72" s="2">
        <v>0.05</v>
      </c>
      <c r="S72" s="2">
        <v>0.04</v>
      </c>
      <c r="T72" s="2">
        <v>0.05</v>
      </c>
      <c r="U72" s="2">
        <v>7.0000000000000007E-2</v>
      </c>
      <c r="V72" s="2">
        <v>0.05</v>
      </c>
      <c r="W72" s="2">
        <v>0.05</v>
      </c>
      <c r="X72" s="2">
        <v>0.06</v>
      </c>
      <c r="Y72" s="2">
        <v>0.05</v>
      </c>
      <c r="Z72" s="2">
        <v>0.05</v>
      </c>
      <c r="AA72" s="2">
        <v>0.01</v>
      </c>
      <c r="AB72" s="2">
        <v>0.01</v>
      </c>
      <c r="AC72" s="2">
        <v>0.03</v>
      </c>
      <c r="AD72" s="2">
        <v>0.03</v>
      </c>
      <c r="AE72" s="2">
        <v>7.0000000000000007E-2</v>
      </c>
      <c r="AF72" s="2">
        <v>0.01</v>
      </c>
      <c r="AG72" s="2">
        <v>0.04</v>
      </c>
      <c r="AH72" s="2">
        <v>0.06</v>
      </c>
      <c r="AI72" s="2">
        <v>0.03</v>
      </c>
      <c r="AJ72" s="2">
        <v>0.04</v>
      </c>
      <c r="AK72" s="2">
        <v>0.05</v>
      </c>
      <c r="AL72" s="2">
        <v>0.02</v>
      </c>
      <c r="AM72" s="2">
        <v>0.02</v>
      </c>
      <c r="AN72" s="2">
        <v>0.05</v>
      </c>
      <c r="AO72" s="2">
        <v>0.06</v>
      </c>
      <c r="AP72" s="2">
        <v>0.05</v>
      </c>
      <c r="AQ72" s="2">
        <v>0.01</v>
      </c>
      <c r="AR72" s="2">
        <v>0</v>
      </c>
      <c r="AS72" s="2">
        <v>0.02</v>
      </c>
      <c r="AT72" s="2">
        <v>0.01</v>
      </c>
      <c r="AU72" s="2">
        <v>0</v>
      </c>
      <c r="AV72" s="2">
        <v>0.01</v>
      </c>
      <c r="AW72" s="2">
        <v>0.06</v>
      </c>
      <c r="AX72" s="2">
        <v>-0.01</v>
      </c>
      <c r="AY72" s="2">
        <v>0.02</v>
      </c>
      <c r="AZ72" s="2">
        <v>-0.04</v>
      </c>
      <c r="BA72" s="2">
        <v>-0.02</v>
      </c>
      <c r="BB72" s="2">
        <v>-0.06</v>
      </c>
      <c r="BC72" s="2">
        <v>-7.0000000000000007E-2</v>
      </c>
      <c r="BD72" s="2">
        <v>-7.0000000000000007E-2</v>
      </c>
      <c r="BE72" s="2">
        <v>-0.05</v>
      </c>
      <c r="BF72" s="2">
        <v>0.01</v>
      </c>
      <c r="BG72" s="2">
        <v>-0.04</v>
      </c>
      <c r="BH72" s="2">
        <v>-0.08</v>
      </c>
      <c r="BI72" s="2">
        <v>-0.06</v>
      </c>
      <c r="BJ72" s="2">
        <v>0</v>
      </c>
      <c r="BL72" s="10"/>
      <c r="BN72" s="5">
        <v>3.7535524E-3</v>
      </c>
      <c r="BO72" s="5">
        <v>3.7535524E-3</v>
      </c>
      <c r="BP72" s="5">
        <v>3.7535524E-3</v>
      </c>
      <c r="BQ72" s="5">
        <v>3.7535524E-3</v>
      </c>
      <c r="BR72" s="5">
        <v>3.7535524E-3</v>
      </c>
      <c r="BS72" s="5">
        <v>3.7535524E-3</v>
      </c>
      <c r="BT72" s="5">
        <v>3.7535524E-3</v>
      </c>
      <c r="BU72" s="5">
        <v>3.7535524E-3</v>
      </c>
      <c r="BV72" s="5">
        <v>3.7535524E-3</v>
      </c>
      <c r="BW72" s="5">
        <v>3.7535524E-3</v>
      </c>
      <c r="BX72" s="5">
        <v>3.7535524E-3</v>
      </c>
      <c r="BY72" s="5">
        <v>3.7535524E-3</v>
      </c>
      <c r="BZ72" s="5">
        <v>3.7535524E-3</v>
      </c>
      <c r="CA72" s="5">
        <v>3.7535524E-3</v>
      </c>
      <c r="CB72" s="5">
        <v>3.7535524E-3</v>
      </c>
      <c r="CC72" s="5">
        <v>3.7535524E-3</v>
      </c>
      <c r="CD72" s="5">
        <v>3.7535524E-3</v>
      </c>
      <c r="CE72" s="5">
        <v>3.7535524E-3</v>
      </c>
      <c r="CF72" s="5">
        <v>3.7535524E-3</v>
      </c>
      <c r="CG72" s="5">
        <v>3.7535524E-3</v>
      </c>
      <c r="CH72" s="5">
        <v>3.7535524E-3</v>
      </c>
      <c r="CI72" s="5">
        <v>3.7535524E-3</v>
      </c>
      <c r="CJ72" s="5">
        <v>3.7535524E-3</v>
      </c>
      <c r="CK72" s="5">
        <v>3.7535524E-3</v>
      </c>
      <c r="CL72" s="5">
        <v>3.7535524E-3</v>
      </c>
      <c r="CM72" s="5">
        <v>3.7535524E-3</v>
      </c>
      <c r="CN72" s="5">
        <v>3.7535524E-3</v>
      </c>
      <c r="CO72" s="5">
        <v>3.7535524E-3</v>
      </c>
      <c r="CP72" s="5">
        <v>3.7535524E-3</v>
      </c>
      <c r="CQ72" s="5">
        <v>3.7535524E-3</v>
      </c>
      <c r="CR72" s="5">
        <v>3.7535524E-3</v>
      </c>
      <c r="CS72" s="5">
        <v>3.7535524E-3</v>
      </c>
      <c r="CT72" s="5">
        <v>3.7535524E-3</v>
      </c>
      <c r="CU72" s="5">
        <v>3.7535524E-3</v>
      </c>
      <c r="CV72" s="5">
        <v>3.7535524E-3</v>
      </c>
      <c r="CW72" s="5">
        <v>3.7535524E-3</v>
      </c>
      <c r="CX72" s="5">
        <v>3.7535524E-3</v>
      </c>
      <c r="CY72" s="5">
        <v>3.7535524E-3</v>
      </c>
      <c r="CZ72" s="5">
        <v>3.7535524E-3</v>
      </c>
      <c r="DA72" s="5">
        <v>3.7535524E-3</v>
      </c>
      <c r="DB72" s="5">
        <v>3.7535524E-3</v>
      </c>
      <c r="DC72" s="5">
        <v>3.7535524E-3</v>
      </c>
      <c r="DD72" s="5">
        <v>3.7535524E-3</v>
      </c>
      <c r="DE72" s="5">
        <v>3.7535524E-3</v>
      </c>
      <c r="DF72" s="5">
        <v>3.7535524E-3</v>
      </c>
      <c r="DG72" s="5">
        <v>3.7535524E-3</v>
      </c>
      <c r="DH72" s="5">
        <v>3.7535524E-3</v>
      </c>
      <c r="DI72" s="5">
        <v>3.7535524E-3</v>
      </c>
      <c r="DJ72" s="5">
        <v>3.7535524E-3</v>
      </c>
      <c r="DK72" s="5">
        <v>3.7535524E-3</v>
      </c>
      <c r="DL72" s="5">
        <v>3.7535524E-3</v>
      </c>
      <c r="DM72" s="5">
        <v>3.7535524E-3</v>
      </c>
      <c r="DN72" s="5">
        <v>3.7535524E-3</v>
      </c>
      <c r="DO72" s="5">
        <v>3.7535524E-3</v>
      </c>
      <c r="DP72" s="5">
        <v>3.7535524E-3</v>
      </c>
      <c r="DQ72" s="5">
        <v>3.7535524E-3</v>
      </c>
      <c r="DR72" s="5">
        <v>3.7535524E-3</v>
      </c>
      <c r="DS72" s="5">
        <v>3.7535524E-3</v>
      </c>
      <c r="DT72" s="5">
        <v>3.7535524E-3</v>
      </c>
      <c r="DU72" s="5">
        <v>3.7535524E-3</v>
      </c>
    </row>
    <row r="73" spans="1:125" x14ac:dyDescent="0.2">
      <c r="A73" t="s">
        <v>155</v>
      </c>
      <c r="B73" s="3" t="s">
        <v>176</v>
      </c>
      <c r="C73" s="2">
        <v>-0.06</v>
      </c>
      <c r="D73" s="2">
        <v>-7.0000000000000007E-2</v>
      </c>
      <c r="E73" s="2">
        <v>-0.1</v>
      </c>
      <c r="F73" s="2">
        <v>-0.04</v>
      </c>
      <c r="G73" s="2">
        <v>-0.05</v>
      </c>
      <c r="H73" s="2">
        <v>0.03</v>
      </c>
      <c r="I73" s="2">
        <v>0.04</v>
      </c>
      <c r="J73" s="2">
        <v>0.01</v>
      </c>
      <c r="K73" s="2">
        <v>0.01</v>
      </c>
      <c r="L73" s="2">
        <v>0.04</v>
      </c>
      <c r="M73" s="2">
        <v>0.02</v>
      </c>
      <c r="N73" s="2">
        <v>-0.04</v>
      </c>
      <c r="O73" s="2">
        <v>0.02</v>
      </c>
      <c r="P73" s="2">
        <v>0</v>
      </c>
      <c r="Q73" s="2">
        <v>0</v>
      </c>
      <c r="R73" s="2">
        <v>0.03</v>
      </c>
      <c r="S73" s="2">
        <v>0.03</v>
      </c>
      <c r="T73" s="2">
        <v>0.02</v>
      </c>
      <c r="U73" s="2">
        <v>0.05</v>
      </c>
      <c r="V73" s="2">
        <v>0.03</v>
      </c>
      <c r="W73" s="2">
        <v>0.03</v>
      </c>
      <c r="X73" s="2">
        <v>0.03</v>
      </c>
      <c r="Y73" s="2">
        <v>0.03</v>
      </c>
      <c r="Z73" s="2">
        <v>-0.03</v>
      </c>
      <c r="AA73" s="2">
        <v>-0.03</v>
      </c>
      <c r="AB73" s="2">
        <v>-0.02</v>
      </c>
      <c r="AC73" s="2">
        <v>-0.01</v>
      </c>
      <c r="AD73" s="2">
        <v>0</v>
      </c>
      <c r="AE73" s="2">
        <v>0.05</v>
      </c>
      <c r="AF73" s="2">
        <v>-0.01</v>
      </c>
      <c r="AG73" s="2">
        <v>-0.03</v>
      </c>
      <c r="AH73" s="2">
        <v>0.04</v>
      </c>
      <c r="AI73" s="2">
        <v>0</v>
      </c>
      <c r="AJ73" s="2">
        <v>0.02</v>
      </c>
      <c r="AK73" s="2">
        <v>0.04</v>
      </c>
      <c r="AL73" s="2">
        <v>0</v>
      </c>
      <c r="AM73" s="2">
        <v>0.01</v>
      </c>
      <c r="AN73" s="2">
        <v>-0.05</v>
      </c>
      <c r="AO73" s="2">
        <v>0.03</v>
      </c>
      <c r="AP73" s="2">
        <v>0.02</v>
      </c>
      <c r="AQ73" s="2">
        <v>-0.03</v>
      </c>
      <c r="AR73" s="2">
        <v>-7.0000000000000007E-2</v>
      </c>
      <c r="AS73" s="2">
        <v>-0.04</v>
      </c>
      <c r="AT73" s="2">
        <v>-0.04</v>
      </c>
      <c r="AU73" s="2">
        <v>-0.03</v>
      </c>
      <c r="AV73" s="2">
        <v>-0.02</v>
      </c>
      <c r="AW73" s="2">
        <v>0.02</v>
      </c>
      <c r="AX73" s="2">
        <v>-0.04</v>
      </c>
      <c r="AY73" s="2">
        <v>-0.02</v>
      </c>
      <c r="AZ73" s="2">
        <v>-0.11</v>
      </c>
      <c r="BA73" s="2">
        <v>-7.0000000000000007E-2</v>
      </c>
      <c r="BB73" s="2">
        <v>-0.1</v>
      </c>
      <c r="BC73" s="2">
        <v>-0.09</v>
      </c>
      <c r="BD73" s="2">
        <v>-0.1</v>
      </c>
      <c r="BE73" s="2">
        <v>-0.06</v>
      </c>
      <c r="BF73" s="2">
        <v>0</v>
      </c>
      <c r="BG73" s="2">
        <v>-0.06</v>
      </c>
      <c r="BH73" s="2">
        <v>-0.1</v>
      </c>
      <c r="BI73" s="2">
        <v>-0.09</v>
      </c>
      <c r="BJ73" s="2">
        <v>-0.01</v>
      </c>
      <c r="BL73" s="10"/>
      <c r="BN73" s="5">
        <v>5.2250135000000003E-3</v>
      </c>
      <c r="BO73" s="5">
        <v>5.2250135000000003E-3</v>
      </c>
      <c r="BP73" s="5">
        <v>5.2250135000000003E-3</v>
      </c>
      <c r="BQ73" s="5">
        <v>5.2250135000000003E-3</v>
      </c>
      <c r="BR73" s="5">
        <v>5.2250135000000003E-3</v>
      </c>
      <c r="BS73" s="5">
        <v>5.2250135000000003E-3</v>
      </c>
      <c r="BT73" s="5">
        <v>5.2250135000000003E-3</v>
      </c>
      <c r="BU73" s="5">
        <v>5.2250135000000003E-3</v>
      </c>
      <c r="BV73" s="5">
        <v>5.2250135000000003E-3</v>
      </c>
      <c r="BW73" s="5">
        <v>5.2250135000000003E-3</v>
      </c>
      <c r="BX73" s="5">
        <v>5.2250135000000003E-3</v>
      </c>
      <c r="BY73" s="5">
        <v>5.2250135000000003E-3</v>
      </c>
      <c r="BZ73" s="5">
        <v>5.2250135000000003E-3</v>
      </c>
      <c r="CA73" s="5">
        <v>5.2250135000000003E-3</v>
      </c>
      <c r="CB73" s="5">
        <v>5.2250135000000003E-3</v>
      </c>
      <c r="CC73" s="5">
        <v>5.2250135000000003E-3</v>
      </c>
      <c r="CD73" s="5">
        <v>5.2250135000000003E-3</v>
      </c>
      <c r="CE73" s="5">
        <v>5.2250135000000003E-3</v>
      </c>
      <c r="CF73" s="5">
        <v>5.2250135000000003E-3</v>
      </c>
      <c r="CG73" s="5">
        <v>5.2250135000000003E-3</v>
      </c>
      <c r="CH73" s="5">
        <v>5.2250135000000003E-3</v>
      </c>
      <c r="CI73" s="5">
        <v>5.2250135000000003E-3</v>
      </c>
      <c r="CJ73" s="5">
        <v>5.2250135000000003E-3</v>
      </c>
      <c r="CK73" s="5">
        <v>5.2250135000000003E-3</v>
      </c>
      <c r="CL73" s="5">
        <v>5.2250135000000003E-3</v>
      </c>
      <c r="CM73" s="5">
        <v>5.2250135000000003E-3</v>
      </c>
      <c r="CN73" s="5">
        <v>5.2250135000000003E-3</v>
      </c>
      <c r="CO73" s="5">
        <v>5.2250135000000003E-3</v>
      </c>
      <c r="CP73" s="5">
        <v>5.2250135000000003E-3</v>
      </c>
      <c r="CQ73" s="5">
        <v>5.2250135000000003E-3</v>
      </c>
      <c r="CR73" s="5">
        <v>5.2250135000000003E-3</v>
      </c>
      <c r="CS73" s="5">
        <v>5.2250135000000003E-3</v>
      </c>
      <c r="CT73" s="5">
        <v>5.2250135000000003E-3</v>
      </c>
      <c r="CU73" s="5">
        <v>5.2250135000000003E-3</v>
      </c>
      <c r="CV73" s="5">
        <v>5.2250135000000003E-3</v>
      </c>
      <c r="CW73" s="5">
        <v>5.2250135000000003E-3</v>
      </c>
      <c r="CX73" s="5">
        <v>5.2250135000000003E-3</v>
      </c>
      <c r="CY73" s="5">
        <v>5.2250135000000003E-3</v>
      </c>
      <c r="CZ73" s="5">
        <v>5.2250135000000003E-3</v>
      </c>
      <c r="DA73" s="5">
        <v>5.2250135000000003E-3</v>
      </c>
      <c r="DB73" s="5">
        <v>5.2250135000000003E-3</v>
      </c>
      <c r="DC73" s="5">
        <v>5.2250135000000003E-3</v>
      </c>
      <c r="DD73" s="5">
        <v>5.2250135000000003E-3</v>
      </c>
      <c r="DE73" s="5">
        <v>5.2250135000000003E-3</v>
      </c>
      <c r="DF73" s="5">
        <v>5.2250135000000003E-3</v>
      </c>
      <c r="DG73" s="5">
        <v>5.2250135000000003E-3</v>
      </c>
      <c r="DH73" s="5">
        <v>5.2250135000000003E-3</v>
      </c>
      <c r="DI73" s="5">
        <v>5.2250135000000003E-3</v>
      </c>
      <c r="DJ73" s="5">
        <v>5.2250135000000003E-3</v>
      </c>
      <c r="DK73" s="5">
        <v>5.2250135000000003E-3</v>
      </c>
      <c r="DL73" s="5">
        <v>5.2250135000000003E-3</v>
      </c>
      <c r="DM73" s="5">
        <v>5.2250135000000003E-3</v>
      </c>
      <c r="DN73" s="5">
        <v>5.2250135000000003E-3</v>
      </c>
      <c r="DO73" s="5">
        <v>5.2250135000000003E-3</v>
      </c>
      <c r="DP73" s="5">
        <v>5.2250135000000003E-3</v>
      </c>
      <c r="DQ73" s="5">
        <v>5.2250135000000003E-3</v>
      </c>
      <c r="DR73" s="5">
        <v>5.2250135000000003E-3</v>
      </c>
      <c r="DS73" s="5">
        <v>5.2250135000000003E-3</v>
      </c>
      <c r="DT73" s="5">
        <v>5.2250135000000003E-3</v>
      </c>
      <c r="DU73" s="5">
        <v>5.2250135000000003E-3</v>
      </c>
    </row>
    <row r="74" spans="1:125" x14ac:dyDescent="0.2">
      <c r="A74" t="s">
        <v>151</v>
      </c>
      <c r="B74" s="3" t="s">
        <v>176</v>
      </c>
      <c r="C74" s="2">
        <v>-0.01</v>
      </c>
      <c r="D74" s="2">
        <v>-0.02</v>
      </c>
      <c r="E74" s="2">
        <v>-0.02</v>
      </c>
      <c r="F74" s="2">
        <v>-0.01</v>
      </c>
      <c r="G74" s="2">
        <v>0</v>
      </c>
      <c r="H74" s="2">
        <v>0.01</v>
      </c>
      <c r="I74" s="2">
        <v>0.01</v>
      </c>
      <c r="J74" s="2">
        <v>0</v>
      </c>
      <c r="K74" s="2">
        <v>0.01</v>
      </c>
      <c r="L74" s="2">
        <v>0.01</v>
      </c>
      <c r="M74" s="2">
        <v>0</v>
      </c>
      <c r="N74" s="2">
        <v>0</v>
      </c>
      <c r="O74" s="2">
        <v>0.01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0.01</v>
      </c>
      <c r="V74" s="2">
        <v>0</v>
      </c>
      <c r="W74" s="2">
        <v>0</v>
      </c>
      <c r="X74" s="2">
        <v>0.01</v>
      </c>
      <c r="Y74" s="2">
        <v>0</v>
      </c>
      <c r="Z74" s="2">
        <v>0</v>
      </c>
      <c r="AA74" s="2">
        <v>0</v>
      </c>
      <c r="AB74" s="2">
        <v>0</v>
      </c>
      <c r="AC74" s="2">
        <v>-0.01</v>
      </c>
      <c r="AD74" s="2">
        <v>0</v>
      </c>
      <c r="AE74" s="2">
        <v>0.01</v>
      </c>
      <c r="AF74" s="2">
        <v>-0.01</v>
      </c>
      <c r="AG74" s="2">
        <v>0</v>
      </c>
      <c r="AH74" s="2">
        <v>0.01</v>
      </c>
      <c r="AI74" s="2">
        <v>0</v>
      </c>
      <c r="AJ74" s="2">
        <v>0</v>
      </c>
      <c r="AK74" s="2">
        <v>0.01</v>
      </c>
      <c r="AL74" s="2">
        <v>0</v>
      </c>
      <c r="AM74" s="2">
        <v>-0.01</v>
      </c>
      <c r="AN74" s="2">
        <v>0</v>
      </c>
      <c r="AO74" s="2">
        <v>0.01</v>
      </c>
      <c r="AP74" s="2">
        <v>0</v>
      </c>
      <c r="AQ74" s="2">
        <v>-0.01</v>
      </c>
      <c r="AR74" s="2">
        <v>-0.01</v>
      </c>
      <c r="AS74" s="2">
        <v>0</v>
      </c>
      <c r="AT74" s="2">
        <v>-0.01</v>
      </c>
      <c r="AU74" s="2">
        <v>-0.01</v>
      </c>
      <c r="AV74" s="2">
        <v>0</v>
      </c>
      <c r="AW74" s="2">
        <v>0</v>
      </c>
      <c r="AX74" s="2">
        <v>-0.01</v>
      </c>
      <c r="AY74" s="2">
        <v>0</v>
      </c>
      <c r="AZ74" s="2">
        <v>-0.02</v>
      </c>
      <c r="BA74" s="2">
        <v>-0.01</v>
      </c>
      <c r="BB74" s="2">
        <v>-0.02</v>
      </c>
      <c r="BC74" s="2">
        <v>-0.02</v>
      </c>
      <c r="BD74" s="2">
        <v>-0.02</v>
      </c>
      <c r="BE74" s="2">
        <v>-0.02</v>
      </c>
      <c r="BF74" s="2">
        <v>0</v>
      </c>
      <c r="BG74" s="2">
        <v>-0.01</v>
      </c>
      <c r="BH74" s="2">
        <v>-0.02</v>
      </c>
      <c r="BI74" s="2">
        <v>-0.02</v>
      </c>
      <c r="BJ74" s="2">
        <v>-0.01</v>
      </c>
      <c r="BL74" s="10"/>
      <c r="BN74" s="5">
        <v>1.0365579999999999E-3</v>
      </c>
      <c r="BO74" s="5">
        <v>1.0365579999999999E-3</v>
      </c>
      <c r="BP74" s="5">
        <v>1.0365579999999999E-3</v>
      </c>
      <c r="BQ74" s="5">
        <v>1.0365579999999999E-3</v>
      </c>
      <c r="BR74" s="5">
        <v>1.0365579999999999E-3</v>
      </c>
      <c r="BS74" s="5">
        <v>1.0365579999999999E-3</v>
      </c>
      <c r="BT74" s="5">
        <v>1.0365579999999999E-3</v>
      </c>
      <c r="BU74" s="5">
        <v>1.0365579999999999E-3</v>
      </c>
      <c r="BV74" s="5">
        <v>1.0365579999999999E-3</v>
      </c>
      <c r="BW74" s="5">
        <v>1.0365579999999999E-3</v>
      </c>
      <c r="BX74" s="5">
        <v>1.0365579999999999E-3</v>
      </c>
      <c r="BY74" s="5">
        <v>1.0365579999999999E-3</v>
      </c>
      <c r="BZ74" s="5">
        <v>1.0365579999999999E-3</v>
      </c>
      <c r="CA74" s="5">
        <v>1.0365579999999999E-3</v>
      </c>
      <c r="CB74" s="5">
        <v>1.0365579999999999E-3</v>
      </c>
      <c r="CC74" s="5">
        <v>1.0365579999999999E-3</v>
      </c>
      <c r="CD74" s="5">
        <v>1.0365579999999999E-3</v>
      </c>
      <c r="CE74" s="5">
        <v>1.0365579999999999E-3</v>
      </c>
      <c r="CF74" s="5">
        <v>1.0365579999999999E-3</v>
      </c>
      <c r="CG74" s="5">
        <v>1.0365579999999999E-3</v>
      </c>
      <c r="CH74" s="5">
        <v>1.0365579999999999E-3</v>
      </c>
      <c r="CI74" s="5">
        <v>1.0365579999999999E-3</v>
      </c>
      <c r="CJ74" s="5">
        <v>1.0365579999999999E-3</v>
      </c>
      <c r="CK74" s="5">
        <v>1.0365579999999999E-3</v>
      </c>
      <c r="CL74" s="5">
        <v>1.0365579999999999E-3</v>
      </c>
      <c r="CM74" s="5">
        <v>1.0365579999999999E-3</v>
      </c>
      <c r="CN74" s="5">
        <v>1.0365579999999999E-3</v>
      </c>
      <c r="CO74" s="5">
        <v>1.0365579999999999E-3</v>
      </c>
      <c r="CP74" s="5">
        <v>1.0365579999999999E-3</v>
      </c>
      <c r="CQ74" s="5">
        <v>1.0365579999999999E-3</v>
      </c>
      <c r="CR74" s="5">
        <v>1.0365579999999999E-3</v>
      </c>
      <c r="CS74" s="5">
        <v>1.0365579999999999E-3</v>
      </c>
      <c r="CT74" s="5">
        <v>1.0365579999999999E-3</v>
      </c>
      <c r="CU74" s="5">
        <v>1.0365579999999999E-3</v>
      </c>
      <c r="CV74" s="5">
        <v>1.0365579999999999E-3</v>
      </c>
      <c r="CW74" s="5">
        <v>1.0365579999999999E-3</v>
      </c>
      <c r="CX74" s="5">
        <v>1.0365579999999999E-3</v>
      </c>
      <c r="CY74" s="5">
        <v>1.0365579999999999E-3</v>
      </c>
      <c r="CZ74" s="5">
        <v>1.0365579999999999E-3</v>
      </c>
      <c r="DA74" s="5">
        <v>1.0365579999999999E-3</v>
      </c>
      <c r="DB74" s="5">
        <v>1.0365579999999999E-3</v>
      </c>
      <c r="DC74" s="5">
        <v>1.0365579999999999E-3</v>
      </c>
      <c r="DD74" s="5">
        <v>1.0365579999999999E-3</v>
      </c>
      <c r="DE74" s="5">
        <v>1.0365579999999999E-3</v>
      </c>
      <c r="DF74" s="5">
        <v>1.0365579999999999E-3</v>
      </c>
      <c r="DG74" s="5">
        <v>1.0365579999999999E-3</v>
      </c>
      <c r="DH74" s="5">
        <v>1.0365579999999999E-3</v>
      </c>
      <c r="DI74" s="5">
        <v>1.0365579999999999E-3</v>
      </c>
      <c r="DJ74" s="5">
        <v>1.0365579999999999E-3</v>
      </c>
      <c r="DK74" s="5">
        <v>1.0365579999999999E-3</v>
      </c>
      <c r="DL74" s="5">
        <v>1.0365579999999999E-3</v>
      </c>
      <c r="DM74" s="5">
        <v>1.0365579999999999E-3</v>
      </c>
      <c r="DN74" s="5">
        <v>1.0365579999999999E-3</v>
      </c>
      <c r="DO74" s="5">
        <v>1.0365579999999999E-3</v>
      </c>
      <c r="DP74" s="5">
        <v>1.0365579999999999E-3</v>
      </c>
      <c r="DQ74" s="5">
        <v>1.0365579999999999E-3</v>
      </c>
      <c r="DR74" s="5">
        <v>1.0365579999999999E-3</v>
      </c>
      <c r="DS74" s="5">
        <v>1.0365579999999999E-3</v>
      </c>
      <c r="DT74" s="5">
        <v>1.0365579999999999E-3</v>
      </c>
      <c r="DU74" s="5">
        <v>1.0365579999999999E-3</v>
      </c>
    </row>
    <row r="75" spans="1:125" x14ac:dyDescent="0.2">
      <c r="A75" t="s">
        <v>32</v>
      </c>
      <c r="B75" s="3" t="s">
        <v>176</v>
      </c>
      <c r="C75" s="2">
        <v>0.33</v>
      </c>
      <c r="D75" s="2">
        <v>0.09</v>
      </c>
      <c r="E75" s="2">
        <v>0.25</v>
      </c>
      <c r="F75" s="2">
        <v>0.38</v>
      </c>
      <c r="G75" s="2">
        <v>1.07</v>
      </c>
      <c r="H75" s="2">
        <v>1.1000000000000001</v>
      </c>
      <c r="I75" s="2">
        <v>1.26</v>
      </c>
      <c r="J75" s="2">
        <v>0.52</v>
      </c>
      <c r="K75" s="2">
        <v>0.92</v>
      </c>
      <c r="L75" s="2">
        <v>1.23</v>
      </c>
      <c r="M75" s="2">
        <v>1.1499999999999999</v>
      </c>
      <c r="N75" s="2">
        <v>0.52</v>
      </c>
      <c r="O75" s="2">
        <v>1.23</v>
      </c>
      <c r="P75" s="2">
        <v>0.83</v>
      </c>
      <c r="Q75" s="2">
        <v>0.99</v>
      </c>
      <c r="R75" s="2">
        <v>1.37</v>
      </c>
      <c r="S75" s="2">
        <v>0.69</v>
      </c>
      <c r="T75" s="2">
        <v>1.22</v>
      </c>
      <c r="U75" s="2">
        <v>1.37</v>
      </c>
      <c r="V75" s="2">
        <v>0.66</v>
      </c>
      <c r="W75" s="2">
        <v>1.02</v>
      </c>
      <c r="X75" s="2">
        <v>0.91</v>
      </c>
      <c r="Y75" s="2">
        <v>0.71</v>
      </c>
      <c r="Z75" s="2">
        <v>0.73</v>
      </c>
      <c r="AA75" s="2">
        <v>0.51</v>
      </c>
      <c r="AB75" s="2">
        <v>0.43</v>
      </c>
      <c r="AC75" s="2">
        <v>0.67</v>
      </c>
      <c r="AD75" s="2">
        <v>0.83</v>
      </c>
      <c r="AE75" s="2">
        <v>1.1399999999999999</v>
      </c>
      <c r="AF75" s="2">
        <v>0.56999999999999995</v>
      </c>
      <c r="AG75" s="2">
        <v>0.92</v>
      </c>
      <c r="AH75" s="2">
        <v>0.55000000000000004</v>
      </c>
      <c r="AI75" s="2">
        <v>0.56999999999999995</v>
      </c>
      <c r="AJ75" s="2">
        <v>0.84</v>
      </c>
      <c r="AK75" s="2">
        <v>1.3</v>
      </c>
      <c r="AL75" s="2">
        <v>0.76</v>
      </c>
      <c r="AM75" s="2">
        <v>0.99</v>
      </c>
      <c r="AN75" s="2">
        <v>1.06</v>
      </c>
      <c r="AO75" s="2">
        <v>1.24</v>
      </c>
      <c r="AP75" s="2">
        <v>1</v>
      </c>
      <c r="AQ75" s="2">
        <v>0.62</v>
      </c>
      <c r="AR75" s="2">
        <v>0.54</v>
      </c>
      <c r="AS75" s="2">
        <v>0.92</v>
      </c>
      <c r="AT75" s="2">
        <v>0.56000000000000005</v>
      </c>
      <c r="AU75" s="2">
        <v>0.47</v>
      </c>
      <c r="AV75" s="2">
        <v>0.65</v>
      </c>
      <c r="AW75" s="2">
        <v>1.43</v>
      </c>
      <c r="AX75" s="2">
        <v>0.4</v>
      </c>
      <c r="AY75" s="2">
        <v>0.64</v>
      </c>
      <c r="AZ75" s="2">
        <v>-0.18</v>
      </c>
      <c r="BA75" s="2">
        <v>0.13</v>
      </c>
      <c r="BB75" s="2">
        <v>0.18</v>
      </c>
      <c r="BC75" s="2">
        <v>0.63</v>
      </c>
      <c r="BD75" s="2">
        <v>0.27</v>
      </c>
      <c r="BE75" s="2">
        <v>0.44</v>
      </c>
      <c r="BF75" s="2">
        <v>0.56000000000000005</v>
      </c>
      <c r="BG75" s="2">
        <v>0.11</v>
      </c>
      <c r="BH75" s="2">
        <v>0.37</v>
      </c>
      <c r="BI75" s="2">
        <v>0.56000000000000005</v>
      </c>
      <c r="BJ75" s="2">
        <v>0.86</v>
      </c>
      <c r="BL75" s="10"/>
      <c r="BN75" s="5">
        <v>7.4347063000000005E-2</v>
      </c>
      <c r="BO75" s="5">
        <v>7.4347063000000005E-2</v>
      </c>
      <c r="BP75" s="5">
        <v>7.4347063000000005E-2</v>
      </c>
      <c r="BQ75" s="5">
        <v>7.4347063000000005E-2</v>
      </c>
      <c r="BR75" s="5">
        <v>7.4347063000000005E-2</v>
      </c>
      <c r="BS75" s="5">
        <v>7.4347063000000005E-2</v>
      </c>
      <c r="BT75" s="5">
        <v>7.4347063000000005E-2</v>
      </c>
      <c r="BU75" s="5">
        <v>7.4347063000000005E-2</v>
      </c>
      <c r="BV75" s="5">
        <v>7.4347063000000005E-2</v>
      </c>
      <c r="BW75" s="5">
        <v>7.4347063000000005E-2</v>
      </c>
      <c r="BX75" s="5">
        <v>7.4347063000000005E-2</v>
      </c>
      <c r="BY75" s="5">
        <v>7.4347063000000005E-2</v>
      </c>
      <c r="BZ75" s="5">
        <v>7.4347063000000005E-2</v>
      </c>
      <c r="CA75" s="5">
        <v>7.4347063000000005E-2</v>
      </c>
      <c r="CB75" s="5">
        <v>7.4347063000000005E-2</v>
      </c>
      <c r="CC75" s="5">
        <v>7.4347063000000005E-2</v>
      </c>
      <c r="CD75" s="5">
        <v>7.4347063000000005E-2</v>
      </c>
      <c r="CE75" s="5">
        <v>7.4347063000000005E-2</v>
      </c>
      <c r="CF75" s="5">
        <v>7.4347063000000005E-2</v>
      </c>
      <c r="CG75" s="5">
        <v>7.4347063000000005E-2</v>
      </c>
      <c r="CH75" s="5">
        <v>7.4347063000000005E-2</v>
      </c>
      <c r="CI75" s="5">
        <v>7.4347063000000005E-2</v>
      </c>
      <c r="CJ75" s="5">
        <v>7.4347063000000005E-2</v>
      </c>
      <c r="CK75" s="5">
        <v>7.4347063000000005E-2</v>
      </c>
      <c r="CL75" s="5">
        <v>7.4347063000000005E-2</v>
      </c>
      <c r="CM75" s="5">
        <v>7.4347063000000005E-2</v>
      </c>
      <c r="CN75" s="5">
        <v>7.4347063000000005E-2</v>
      </c>
      <c r="CO75" s="5">
        <v>7.4347063000000005E-2</v>
      </c>
      <c r="CP75" s="5">
        <v>7.4347063000000005E-2</v>
      </c>
      <c r="CQ75" s="5">
        <v>7.4347063000000005E-2</v>
      </c>
      <c r="CR75" s="5">
        <v>7.4347063000000005E-2</v>
      </c>
      <c r="CS75" s="5">
        <v>7.4347063000000005E-2</v>
      </c>
      <c r="CT75" s="5">
        <v>7.4347063000000005E-2</v>
      </c>
      <c r="CU75" s="5">
        <v>7.4347063000000005E-2</v>
      </c>
      <c r="CV75" s="5">
        <v>7.4347063000000005E-2</v>
      </c>
      <c r="CW75" s="5">
        <v>7.4347063000000005E-2</v>
      </c>
      <c r="CX75" s="5">
        <v>7.4347063000000005E-2</v>
      </c>
      <c r="CY75" s="5">
        <v>7.4347063000000005E-2</v>
      </c>
      <c r="CZ75" s="5">
        <v>7.4347063000000005E-2</v>
      </c>
      <c r="DA75" s="5">
        <v>7.4347063000000005E-2</v>
      </c>
      <c r="DB75" s="5">
        <v>7.4347063000000005E-2</v>
      </c>
      <c r="DC75" s="5">
        <v>7.4347063000000005E-2</v>
      </c>
      <c r="DD75" s="5">
        <v>7.4347063000000005E-2</v>
      </c>
      <c r="DE75" s="5">
        <v>7.4347063000000005E-2</v>
      </c>
      <c r="DF75" s="5">
        <v>7.4347063000000005E-2</v>
      </c>
      <c r="DG75" s="5">
        <v>7.4347063000000005E-2</v>
      </c>
      <c r="DH75" s="5">
        <v>7.4347063000000005E-2</v>
      </c>
      <c r="DI75" s="5">
        <v>7.4347063000000005E-2</v>
      </c>
      <c r="DJ75" s="5">
        <v>7.4347063000000005E-2</v>
      </c>
      <c r="DK75" s="5">
        <v>7.4347063000000005E-2</v>
      </c>
      <c r="DL75" s="5">
        <v>7.4347063000000005E-2</v>
      </c>
      <c r="DM75" s="5">
        <v>7.4347063000000005E-2</v>
      </c>
      <c r="DN75" s="5">
        <v>7.4347063000000005E-2</v>
      </c>
      <c r="DO75" s="5">
        <v>7.4347063000000005E-2</v>
      </c>
      <c r="DP75" s="5">
        <v>7.4347063000000005E-2</v>
      </c>
      <c r="DQ75" s="5">
        <v>7.4347063000000005E-2</v>
      </c>
      <c r="DR75" s="5">
        <v>7.4347063000000005E-2</v>
      </c>
      <c r="DS75" s="5">
        <v>7.4347063000000005E-2</v>
      </c>
      <c r="DT75" s="5">
        <v>7.4347063000000005E-2</v>
      </c>
      <c r="DU75" s="5">
        <v>7.4347063000000005E-2</v>
      </c>
    </row>
    <row r="76" spans="1:125" x14ac:dyDescent="0.2">
      <c r="A76" t="s">
        <v>154</v>
      </c>
      <c r="B76" s="3" t="s">
        <v>176</v>
      </c>
      <c r="C76" s="2">
        <v>0.02</v>
      </c>
      <c r="D76" s="2">
        <v>0.02</v>
      </c>
      <c r="E76" s="2">
        <v>-7.0000000000000007E-2</v>
      </c>
      <c r="F76" s="2">
        <v>0.06</v>
      </c>
      <c r="G76" s="2">
        <v>0.1</v>
      </c>
      <c r="H76" s="2">
        <v>0.21</v>
      </c>
      <c r="I76" s="2">
        <v>0.26</v>
      </c>
      <c r="J76" s="2">
        <v>0.13</v>
      </c>
      <c r="K76" s="2">
        <v>0.19</v>
      </c>
      <c r="L76" s="2">
        <v>0.27</v>
      </c>
      <c r="M76" s="2">
        <v>0.18</v>
      </c>
      <c r="N76" s="2">
        <v>7.0000000000000007E-2</v>
      </c>
      <c r="O76" s="2">
        <v>0.24</v>
      </c>
      <c r="P76" s="2">
        <v>0.2</v>
      </c>
      <c r="Q76" s="2">
        <v>0.16</v>
      </c>
      <c r="R76" s="2">
        <v>0.22</v>
      </c>
      <c r="S76" s="2">
        <v>0.25</v>
      </c>
      <c r="T76" s="2">
        <v>0.22</v>
      </c>
      <c r="U76" s="2">
        <v>0.31</v>
      </c>
      <c r="V76" s="2">
        <v>0.23</v>
      </c>
      <c r="W76" s="2">
        <v>0.26</v>
      </c>
      <c r="X76" s="2">
        <v>0.24</v>
      </c>
      <c r="Y76" s="2">
        <v>0.24</v>
      </c>
      <c r="Z76" s="2">
        <v>0.11</v>
      </c>
      <c r="AA76" s="2">
        <v>0.03</v>
      </c>
      <c r="AB76" s="2">
        <v>0.09</v>
      </c>
      <c r="AC76" s="2">
        <v>0.16</v>
      </c>
      <c r="AD76" s="2">
        <v>0.19</v>
      </c>
      <c r="AE76" s="2">
        <v>0.31</v>
      </c>
      <c r="AF76" s="2">
        <v>0.1</v>
      </c>
      <c r="AG76" s="2">
        <v>0.09</v>
      </c>
      <c r="AH76" s="2">
        <v>0.28000000000000003</v>
      </c>
      <c r="AI76" s="2">
        <v>0.16</v>
      </c>
      <c r="AJ76" s="2">
        <v>0.21</v>
      </c>
      <c r="AK76" s="2">
        <v>0.24</v>
      </c>
      <c r="AL76" s="2">
        <v>0.16</v>
      </c>
      <c r="AM76" s="2">
        <v>0.16</v>
      </c>
      <c r="AN76" s="2">
        <v>0.14000000000000001</v>
      </c>
      <c r="AO76" s="2">
        <v>0.27</v>
      </c>
      <c r="AP76" s="2">
        <v>0.27</v>
      </c>
      <c r="AQ76" s="2">
        <v>0.06</v>
      </c>
      <c r="AR76" s="2">
        <v>-0.06</v>
      </c>
      <c r="AS76" s="2">
        <v>0.02</v>
      </c>
      <c r="AT76" s="2">
        <v>0.03</v>
      </c>
      <c r="AU76" s="2">
        <v>0.05</v>
      </c>
      <c r="AV76" s="2">
        <v>0.06</v>
      </c>
      <c r="AW76" s="2">
        <v>0.28999999999999998</v>
      </c>
      <c r="AX76" s="2">
        <v>-0.03</v>
      </c>
      <c r="AY76" s="2">
        <v>7.0000000000000007E-2</v>
      </c>
      <c r="AZ76" s="2">
        <v>-0.18</v>
      </c>
      <c r="BA76" s="2">
        <v>-7.0000000000000007E-2</v>
      </c>
      <c r="BB76" s="2">
        <v>-0.17</v>
      </c>
      <c r="BC76" s="2">
        <v>-0.16</v>
      </c>
      <c r="BD76" s="2">
        <v>-0.21</v>
      </c>
      <c r="BE76" s="2">
        <v>-0.14000000000000001</v>
      </c>
      <c r="BF76" s="2">
        <v>0.09</v>
      </c>
      <c r="BG76" s="2">
        <v>-0.14000000000000001</v>
      </c>
      <c r="BH76" s="2">
        <v>-0.24</v>
      </c>
      <c r="BI76" s="2">
        <v>-0.2</v>
      </c>
      <c r="BJ76" s="2">
        <v>0.03</v>
      </c>
      <c r="BL76" s="10"/>
      <c r="BN76" s="5">
        <v>1.3517583E-2</v>
      </c>
      <c r="BO76" s="5">
        <v>1.3517583E-2</v>
      </c>
      <c r="BP76" s="5">
        <v>1.3517583E-2</v>
      </c>
      <c r="BQ76" s="5">
        <v>1.3517583E-2</v>
      </c>
      <c r="BR76" s="5">
        <v>1.3517583E-2</v>
      </c>
      <c r="BS76" s="5">
        <v>1.3517583E-2</v>
      </c>
      <c r="BT76" s="5">
        <v>1.3517583E-2</v>
      </c>
      <c r="BU76" s="5">
        <v>1.3517583E-2</v>
      </c>
      <c r="BV76" s="5">
        <v>1.3517583E-2</v>
      </c>
      <c r="BW76" s="5">
        <v>1.3517583E-2</v>
      </c>
      <c r="BX76" s="5">
        <v>1.3517583E-2</v>
      </c>
      <c r="BY76" s="5">
        <v>1.3517583E-2</v>
      </c>
      <c r="BZ76" s="5">
        <v>1.3517583E-2</v>
      </c>
      <c r="CA76" s="5">
        <v>1.3517583E-2</v>
      </c>
      <c r="CB76" s="5">
        <v>1.3517583E-2</v>
      </c>
      <c r="CC76" s="5">
        <v>1.3517583E-2</v>
      </c>
      <c r="CD76" s="5">
        <v>1.3517583E-2</v>
      </c>
      <c r="CE76" s="5">
        <v>1.3517583E-2</v>
      </c>
      <c r="CF76" s="5">
        <v>1.3517583E-2</v>
      </c>
      <c r="CG76" s="5">
        <v>1.3517583E-2</v>
      </c>
      <c r="CH76" s="5">
        <v>1.3517583E-2</v>
      </c>
      <c r="CI76" s="5">
        <v>1.3517583E-2</v>
      </c>
      <c r="CJ76" s="5">
        <v>1.3517583E-2</v>
      </c>
      <c r="CK76" s="5">
        <v>1.3517583E-2</v>
      </c>
      <c r="CL76" s="5">
        <v>1.3517583E-2</v>
      </c>
      <c r="CM76" s="5">
        <v>1.3517583E-2</v>
      </c>
      <c r="CN76" s="5">
        <v>1.3517583E-2</v>
      </c>
      <c r="CO76" s="5">
        <v>1.3517583E-2</v>
      </c>
      <c r="CP76" s="5">
        <v>1.3517583E-2</v>
      </c>
      <c r="CQ76" s="5">
        <v>1.3517583E-2</v>
      </c>
      <c r="CR76" s="5">
        <v>1.3517583E-2</v>
      </c>
      <c r="CS76" s="5">
        <v>1.3517583E-2</v>
      </c>
      <c r="CT76" s="5">
        <v>1.3517583E-2</v>
      </c>
      <c r="CU76" s="5">
        <v>1.3517583E-2</v>
      </c>
      <c r="CV76" s="5">
        <v>1.3517583E-2</v>
      </c>
      <c r="CW76" s="5">
        <v>1.3517583E-2</v>
      </c>
      <c r="CX76" s="5">
        <v>1.3517583E-2</v>
      </c>
      <c r="CY76" s="5">
        <v>1.3517583E-2</v>
      </c>
      <c r="CZ76" s="5">
        <v>1.3517583E-2</v>
      </c>
      <c r="DA76" s="5">
        <v>1.3517583E-2</v>
      </c>
      <c r="DB76" s="5">
        <v>1.3517583E-2</v>
      </c>
      <c r="DC76" s="5">
        <v>1.3517583E-2</v>
      </c>
      <c r="DD76" s="5">
        <v>1.3517583E-2</v>
      </c>
      <c r="DE76" s="5">
        <v>1.3517583E-2</v>
      </c>
      <c r="DF76" s="5">
        <v>1.3517583E-2</v>
      </c>
      <c r="DG76" s="5">
        <v>1.3517583E-2</v>
      </c>
      <c r="DH76" s="5">
        <v>1.3517583E-2</v>
      </c>
      <c r="DI76" s="5">
        <v>1.3517583E-2</v>
      </c>
      <c r="DJ76" s="5">
        <v>1.3517583E-2</v>
      </c>
      <c r="DK76" s="5">
        <v>1.3517583E-2</v>
      </c>
      <c r="DL76" s="5">
        <v>1.3517583E-2</v>
      </c>
      <c r="DM76" s="5">
        <v>1.3517583E-2</v>
      </c>
      <c r="DN76" s="5">
        <v>1.3517583E-2</v>
      </c>
      <c r="DO76" s="5">
        <v>1.3517583E-2</v>
      </c>
      <c r="DP76" s="5">
        <v>1.3517583E-2</v>
      </c>
      <c r="DQ76" s="5">
        <v>1.3517583E-2</v>
      </c>
      <c r="DR76" s="5">
        <v>1.3517583E-2</v>
      </c>
      <c r="DS76" s="5">
        <v>1.3517583E-2</v>
      </c>
      <c r="DT76" s="5">
        <v>1.3517583E-2</v>
      </c>
      <c r="DU76" s="5">
        <v>1.3517583E-2</v>
      </c>
    </row>
    <row r="77" spans="1:125" x14ac:dyDescent="0.2">
      <c r="A77" t="s">
        <v>167</v>
      </c>
      <c r="B77" s="3" t="s">
        <v>176</v>
      </c>
      <c r="C77" s="2">
        <v>-0.15</v>
      </c>
      <c r="D77" s="2">
        <v>-0.12</v>
      </c>
      <c r="E77" s="2">
        <v>-0.19</v>
      </c>
      <c r="F77" s="2">
        <v>0.06</v>
      </c>
      <c r="G77" s="2">
        <v>0.14000000000000001</v>
      </c>
      <c r="H77" s="2">
        <v>0.28999999999999998</v>
      </c>
      <c r="I77" s="2">
        <v>0.4</v>
      </c>
      <c r="J77" s="2">
        <v>0.13</v>
      </c>
      <c r="K77" s="2">
        <v>0.15</v>
      </c>
      <c r="L77" s="2">
        <v>0.38</v>
      </c>
      <c r="M77" s="2">
        <v>0.22</v>
      </c>
      <c r="N77" s="2">
        <v>0.13</v>
      </c>
      <c r="O77" s="2">
        <v>0.3</v>
      </c>
      <c r="P77" s="2">
        <v>0.27</v>
      </c>
      <c r="Q77" s="2">
        <v>0.21</v>
      </c>
      <c r="R77" s="2">
        <v>0.28999999999999998</v>
      </c>
      <c r="S77" s="2">
        <v>0.18</v>
      </c>
      <c r="T77" s="2">
        <v>0.24</v>
      </c>
      <c r="U77" s="2">
        <v>0.35</v>
      </c>
      <c r="V77" s="2">
        <v>0.19</v>
      </c>
      <c r="W77" s="2">
        <v>0.12</v>
      </c>
      <c r="X77" s="2">
        <v>0.16</v>
      </c>
      <c r="Y77" s="2">
        <v>7.0000000000000007E-2</v>
      </c>
      <c r="Z77" s="2">
        <v>-0.01</v>
      </c>
      <c r="AA77" s="2">
        <v>-0.04</v>
      </c>
      <c r="AB77" s="2">
        <v>-0.04</v>
      </c>
      <c r="AC77" s="2">
        <v>-0.08</v>
      </c>
      <c r="AD77" s="2">
        <v>7.0000000000000007E-2</v>
      </c>
      <c r="AE77" s="2">
        <v>0.37</v>
      </c>
      <c r="AF77" s="2">
        <v>-0.01</v>
      </c>
      <c r="AG77" s="2">
        <v>0.06</v>
      </c>
      <c r="AH77" s="2">
        <v>0.19</v>
      </c>
      <c r="AI77" s="2">
        <v>0.03</v>
      </c>
      <c r="AJ77" s="2">
        <v>0.25</v>
      </c>
      <c r="AK77" s="2">
        <v>0.31</v>
      </c>
      <c r="AL77" s="2">
        <v>7.0000000000000007E-2</v>
      </c>
      <c r="AM77" s="2">
        <v>0.04</v>
      </c>
      <c r="AN77" s="2">
        <v>0.11</v>
      </c>
      <c r="AO77" s="2">
        <v>0.36</v>
      </c>
      <c r="AP77" s="2">
        <v>0.32</v>
      </c>
      <c r="AQ77" s="2">
        <v>-7.0000000000000007E-2</v>
      </c>
      <c r="AR77" s="2">
        <v>-0.16</v>
      </c>
      <c r="AS77" s="2">
        <v>-0.09</v>
      </c>
      <c r="AT77" s="2">
        <v>-0.13</v>
      </c>
      <c r="AU77" s="2">
        <v>-0.11</v>
      </c>
      <c r="AV77" s="2">
        <v>-0.14000000000000001</v>
      </c>
      <c r="AW77" s="2">
        <v>0.33</v>
      </c>
      <c r="AX77" s="2">
        <v>-0.28000000000000003</v>
      </c>
      <c r="AY77" s="2">
        <v>-0.09</v>
      </c>
      <c r="AZ77" s="2">
        <v>-0.54</v>
      </c>
      <c r="BA77" s="2">
        <v>-0.36</v>
      </c>
      <c r="BB77" s="2">
        <v>-0.49</v>
      </c>
      <c r="BC77" s="2">
        <v>-0.26</v>
      </c>
      <c r="BD77" s="2">
        <v>-0.37</v>
      </c>
      <c r="BE77" s="2">
        <v>-0.35</v>
      </c>
      <c r="BF77" s="2">
        <v>-0.04</v>
      </c>
      <c r="BG77" s="2">
        <v>-0.28999999999999998</v>
      </c>
      <c r="BH77" s="2">
        <v>-0.45</v>
      </c>
      <c r="BI77" s="2">
        <v>-0.22</v>
      </c>
      <c r="BJ77" s="2">
        <v>-0.04</v>
      </c>
      <c r="BL77" s="10"/>
      <c r="BN77" s="5">
        <v>2.9027826999999999E-2</v>
      </c>
      <c r="BO77" s="5">
        <v>2.9027826999999999E-2</v>
      </c>
      <c r="BP77" s="5">
        <v>2.9027826999999999E-2</v>
      </c>
      <c r="BQ77" s="5">
        <v>2.9027826999999999E-2</v>
      </c>
      <c r="BR77" s="5">
        <v>2.9027826999999999E-2</v>
      </c>
      <c r="BS77" s="5">
        <v>2.9027826999999999E-2</v>
      </c>
      <c r="BT77" s="5">
        <v>2.9027826999999999E-2</v>
      </c>
      <c r="BU77" s="5">
        <v>2.9027826999999999E-2</v>
      </c>
      <c r="BV77" s="5">
        <v>2.9027826999999999E-2</v>
      </c>
      <c r="BW77" s="5">
        <v>2.9027826999999999E-2</v>
      </c>
      <c r="BX77" s="5">
        <v>2.9027826999999999E-2</v>
      </c>
      <c r="BY77" s="5">
        <v>2.9027826999999999E-2</v>
      </c>
      <c r="BZ77" s="5">
        <v>2.9027826999999999E-2</v>
      </c>
      <c r="CA77" s="5">
        <v>2.9027826999999999E-2</v>
      </c>
      <c r="CB77" s="5">
        <v>2.9027826999999999E-2</v>
      </c>
      <c r="CC77" s="5">
        <v>2.9027826999999999E-2</v>
      </c>
      <c r="CD77" s="5">
        <v>2.9027826999999999E-2</v>
      </c>
      <c r="CE77" s="5">
        <v>2.9027826999999999E-2</v>
      </c>
      <c r="CF77" s="5">
        <v>2.9027826999999999E-2</v>
      </c>
      <c r="CG77" s="5">
        <v>2.9027826999999999E-2</v>
      </c>
      <c r="CH77" s="5">
        <v>2.9027826999999999E-2</v>
      </c>
      <c r="CI77" s="5">
        <v>2.9027826999999999E-2</v>
      </c>
      <c r="CJ77" s="5">
        <v>2.9027826999999999E-2</v>
      </c>
      <c r="CK77" s="5">
        <v>2.9027826999999999E-2</v>
      </c>
      <c r="CL77" s="5">
        <v>2.9027826999999999E-2</v>
      </c>
      <c r="CM77" s="5">
        <v>2.9027826999999999E-2</v>
      </c>
      <c r="CN77" s="5">
        <v>2.9027826999999999E-2</v>
      </c>
      <c r="CO77" s="5">
        <v>2.9027826999999999E-2</v>
      </c>
      <c r="CP77" s="5">
        <v>2.9027826999999999E-2</v>
      </c>
      <c r="CQ77" s="5">
        <v>2.9027826999999999E-2</v>
      </c>
      <c r="CR77" s="5">
        <v>2.9027826999999999E-2</v>
      </c>
      <c r="CS77" s="5">
        <v>2.9027826999999999E-2</v>
      </c>
      <c r="CT77" s="5">
        <v>2.9027826999999999E-2</v>
      </c>
      <c r="CU77" s="5">
        <v>2.9027826999999999E-2</v>
      </c>
      <c r="CV77" s="5">
        <v>2.9027826999999999E-2</v>
      </c>
      <c r="CW77" s="5">
        <v>2.9027826999999999E-2</v>
      </c>
      <c r="CX77" s="5">
        <v>2.9027826999999999E-2</v>
      </c>
      <c r="CY77" s="5">
        <v>2.9027826999999999E-2</v>
      </c>
      <c r="CZ77" s="5">
        <v>2.9027826999999999E-2</v>
      </c>
      <c r="DA77" s="5">
        <v>2.9027826999999999E-2</v>
      </c>
      <c r="DB77" s="5">
        <v>2.9027826999999999E-2</v>
      </c>
      <c r="DC77" s="5">
        <v>2.9027826999999999E-2</v>
      </c>
      <c r="DD77" s="5">
        <v>2.9027826999999999E-2</v>
      </c>
      <c r="DE77" s="5">
        <v>2.9027826999999999E-2</v>
      </c>
      <c r="DF77" s="5">
        <v>2.9027826999999999E-2</v>
      </c>
      <c r="DG77" s="5">
        <v>2.9027826999999999E-2</v>
      </c>
      <c r="DH77" s="5">
        <v>2.9027826999999999E-2</v>
      </c>
      <c r="DI77" s="5">
        <v>2.9027826999999999E-2</v>
      </c>
      <c r="DJ77" s="5">
        <v>2.9027826999999999E-2</v>
      </c>
      <c r="DK77" s="5">
        <v>2.9027826999999999E-2</v>
      </c>
      <c r="DL77" s="5">
        <v>2.9027826999999999E-2</v>
      </c>
      <c r="DM77" s="5">
        <v>2.9027826999999999E-2</v>
      </c>
      <c r="DN77" s="5">
        <v>2.9027826999999999E-2</v>
      </c>
      <c r="DO77" s="5">
        <v>2.9027826999999999E-2</v>
      </c>
      <c r="DP77" s="5">
        <v>2.9027826999999999E-2</v>
      </c>
      <c r="DQ77" s="5">
        <v>2.9027826999999999E-2</v>
      </c>
      <c r="DR77" s="5">
        <v>2.9027826999999999E-2</v>
      </c>
      <c r="DS77" s="5">
        <v>2.9027826999999999E-2</v>
      </c>
      <c r="DT77" s="5">
        <v>2.9027826999999999E-2</v>
      </c>
      <c r="DU77" s="5">
        <v>2.9027826999999999E-2</v>
      </c>
    </row>
    <row r="78" spans="1:125" x14ac:dyDescent="0.2">
      <c r="A78" t="s">
        <v>169</v>
      </c>
      <c r="B78" s="3" t="s">
        <v>176</v>
      </c>
      <c r="C78" s="2">
        <v>-0.05</v>
      </c>
      <c r="D78" s="2">
        <v>-0.04</v>
      </c>
      <c r="E78" s="2">
        <v>-0.04</v>
      </c>
      <c r="F78" s="2">
        <v>0.03</v>
      </c>
      <c r="G78" s="2">
        <v>0.05</v>
      </c>
      <c r="H78" s="2">
        <v>0.1</v>
      </c>
      <c r="I78" s="2">
        <v>0.16</v>
      </c>
      <c r="J78" s="2">
        <v>0.03</v>
      </c>
      <c r="K78" s="2">
        <v>0.04</v>
      </c>
      <c r="L78" s="2">
        <v>0.14000000000000001</v>
      </c>
      <c r="M78" s="2">
        <v>0.04</v>
      </c>
      <c r="N78" s="2">
        <v>0.01</v>
      </c>
      <c r="O78" s="2">
        <v>0.12</v>
      </c>
      <c r="P78" s="2">
        <v>0.06</v>
      </c>
      <c r="Q78" s="2">
        <v>0.08</v>
      </c>
      <c r="R78" s="2">
        <v>0.09</v>
      </c>
      <c r="S78" s="2">
        <v>0.04</v>
      </c>
      <c r="T78" s="2">
        <v>0.06</v>
      </c>
      <c r="U78" s="2">
        <v>0.14000000000000001</v>
      </c>
      <c r="V78" s="2">
        <v>0.08</v>
      </c>
      <c r="W78" s="2">
        <v>0.05</v>
      </c>
      <c r="X78" s="2">
        <v>7.0000000000000007E-2</v>
      </c>
      <c r="Y78" s="2">
        <v>0.05</v>
      </c>
      <c r="Z78" s="2">
        <v>-0.05</v>
      </c>
      <c r="AA78" s="2">
        <v>-0.05</v>
      </c>
      <c r="AB78" s="2">
        <v>-0.03</v>
      </c>
      <c r="AC78" s="2">
        <v>-0.06</v>
      </c>
      <c r="AD78" s="2">
        <v>-0.03</v>
      </c>
      <c r="AE78" s="2">
        <v>0.17</v>
      </c>
      <c r="AF78" s="2">
        <v>-0.08</v>
      </c>
      <c r="AG78" s="2">
        <v>-0.02</v>
      </c>
      <c r="AH78" s="2">
        <v>0.04</v>
      </c>
      <c r="AI78" s="2">
        <v>-0.02</v>
      </c>
      <c r="AJ78" s="2">
        <v>0.09</v>
      </c>
      <c r="AK78" s="2">
        <v>0.12</v>
      </c>
      <c r="AL78" s="2">
        <v>0</v>
      </c>
      <c r="AM78" s="2">
        <v>0.02</v>
      </c>
      <c r="AN78" s="2">
        <v>0</v>
      </c>
      <c r="AO78" s="2">
        <v>0.16</v>
      </c>
      <c r="AP78" s="2">
        <v>0.13</v>
      </c>
      <c r="AQ78" s="2">
        <v>-0.08</v>
      </c>
      <c r="AR78" s="2">
        <v>-0.1</v>
      </c>
      <c r="AS78" s="2">
        <v>-0.11</v>
      </c>
      <c r="AT78" s="2">
        <v>-0.09</v>
      </c>
      <c r="AU78" s="2">
        <v>-7.0000000000000007E-2</v>
      </c>
      <c r="AV78" s="2">
        <v>-0.13</v>
      </c>
      <c r="AW78" s="2">
        <v>0.12</v>
      </c>
      <c r="AX78" s="2">
        <v>-0.14000000000000001</v>
      </c>
      <c r="AY78" s="2">
        <v>-0.04</v>
      </c>
      <c r="AZ78" s="2">
        <v>-0.23</v>
      </c>
      <c r="BA78" s="2">
        <v>-0.17</v>
      </c>
      <c r="BB78" s="2">
        <v>-0.18</v>
      </c>
      <c r="BC78" s="2">
        <v>-0.11</v>
      </c>
      <c r="BD78" s="2">
        <v>-0.16</v>
      </c>
      <c r="BE78" s="2">
        <v>-0.14000000000000001</v>
      </c>
      <c r="BF78" s="2">
        <v>-0.06</v>
      </c>
      <c r="BG78" s="2">
        <v>-0.11</v>
      </c>
      <c r="BH78" s="2">
        <v>-0.14000000000000001</v>
      </c>
      <c r="BI78" s="2">
        <v>-0.09</v>
      </c>
      <c r="BJ78" s="2">
        <v>-0.02</v>
      </c>
      <c r="BL78" s="10"/>
      <c r="BN78" s="5">
        <v>1.1350702000000001E-2</v>
      </c>
      <c r="BO78" s="5">
        <v>1.1350702000000001E-2</v>
      </c>
      <c r="BP78" s="5">
        <v>1.1350702000000001E-2</v>
      </c>
      <c r="BQ78" s="5">
        <v>1.1350702000000001E-2</v>
      </c>
      <c r="BR78" s="5">
        <v>1.1350702000000001E-2</v>
      </c>
      <c r="BS78" s="5">
        <v>1.1350702000000001E-2</v>
      </c>
      <c r="BT78" s="5">
        <v>1.1350702000000001E-2</v>
      </c>
      <c r="BU78" s="5">
        <v>1.1350702000000001E-2</v>
      </c>
      <c r="BV78" s="5">
        <v>1.1350702000000001E-2</v>
      </c>
      <c r="BW78" s="5">
        <v>1.1350702000000001E-2</v>
      </c>
      <c r="BX78" s="5">
        <v>1.1350702000000001E-2</v>
      </c>
      <c r="BY78" s="5">
        <v>1.1350702000000001E-2</v>
      </c>
      <c r="BZ78" s="5">
        <v>1.1350702000000001E-2</v>
      </c>
      <c r="CA78" s="5">
        <v>1.1350702000000001E-2</v>
      </c>
      <c r="CB78" s="5">
        <v>1.1350702000000001E-2</v>
      </c>
      <c r="CC78" s="5">
        <v>1.1350702000000001E-2</v>
      </c>
      <c r="CD78" s="5">
        <v>1.1350702000000001E-2</v>
      </c>
      <c r="CE78" s="5">
        <v>1.1350702000000001E-2</v>
      </c>
      <c r="CF78" s="5">
        <v>1.1350702000000001E-2</v>
      </c>
      <c r="CG78" s="5">
        <v>1.1350702000000001E-2</v>
      </c>
      <c r="CH78" s="5">
        <v>1.1350702000000001E-2</v>
      </c>
      <c r="CI78" s="5">
        <v>1.1350702000000001E-2</v>
      </c>
      <c r="CJ78" s="5">
        <v>1.1350702000000001E-2</v>
      </c>
      <c r="CK78" s="5">
        <v>1.1350702000000001E-2</v>
      </c>
      <c r="CL78" s="5">
        <v>1.1350702000000001E-2</v>
      </c>
      <c r="CM78" s="5">
        <v>1.1350702000000001E-2</v>
      </c>
      <c r="CN78" s="5">
        <v>1.1350702000000001E-2</v>
      </c>
      <c r="CO78" s="5">
        <v>1.1350702000000001E-2</v>
      </c>
      <c r="CP78" s="5">
        <v>1.1350702000000001E-2</v>
      </c>
      <c r="CQ78" s="5">
        <v>1.1350702000000001E-2</v>
      </c>
      <c r="CR78" s="5">
        <v>1.1350702000000001E-2</v>
      </c>
      <c r="CS78" s="5">
        <v>1.1350702000000001E-2</v>
      </c>
      <c r="CT78" s="5">
        <v>1.1350702000000001E-2</v>
      </c>
      <c r="CU78" s="5">
        <v>1.1350702000000001E-2</v>
      </c>
      <c r="CV78" s="5">
        <v>1.1350702000000001E-2</v>
      </c>
      <c r="CW78" s="5">
        <v>1.1350702000000001E-2</v>
      </c>
      <c r="CX78" s="5">
        <v>1.1350702000000001E-2</v>
      </c>
      <c r="CY78" s="5">
        <v>1.1350702000000001E-2</v>
      </c>
      <c r="CZ78" s="5">
        <v>1.1350702000000001E-2</v>
      </c>
      <c r="DA78" s="5">
        <v>1.1350702000000001E-2</v>
      </c>
      <c r="DB78" s="5">
        <v>1.1350702000000001E-2</v>
      </c>
      <c r="DC78" s="5">
        <v>1.1350702000000001E-2</v>
      </c>
      <c r="DD78" s="5">
        <v>1.1350702000000001E-2</v>
      </c>
      <c r="DE78" s="5">
        <v>1.1350702000000001E-2</v>
      </c>
      <c r="DF78" s="5">
        <v>1.1350702000000001E-2</v>
      </c>
      <c r="DG78" s="5">
        <v>1.1350702000000001E-2</v>
      </c>
      <c r="DH78" s="5">
        <v>1.1350702000000001E-2</v>
      </c>
      <c r="DI78" s="5">
        <v>1.1350702000000001E-2</v>
      </c>
      <c r="DJ78" s="5">
        <v>1.1350702000000001E-2</v>
      </c>
      <c r="DK78" s="5">
        <v>1.1350702000000001E-2</v>
      </c>
      <c r="DL78" s="5">
        <v>1.1350702000000001E-2</v>
      </c>
      <c r="DM78" s="5">
        <v>1.1350702000000001E-2</v>
      </c>
      <c r="DN78" s="5">
        <v>1.1350702000000001E-2</v>
      </c>
      <c r="DO78" s="5">
        <v>1.1350702000000001E-2</v>
      </c>
      <c r="DP78" s="5">
        <v>1.1350702000000001E-2</v>
      </c>
      <c r="DQ78" s="5">
        <v>1.1350702000000001E-2</v>
      </c>
      <c r="DR78" s="5">
        <v>1.1350702000000001E-2</v>
      </c>
      <c r="DS78" s="5">
        <v>1.1350702000000001E-2</v>
      </c>
      <c r="DT78" s="5">
        <v>1.1350702000000001E-2</v>
      </c>
      <c r="DU78" s="5">
        <v>1.1350702000000001E-2</v>
      </c>
    </row>
    <row r="79" spans="1:125" x14ac:dyDescent="0.2">
      <c r="A79" s="13" t="s">
        <v>266</v>
      </c>
      <c r="B79" s="3" t="s">
        <v>176</v>
      </c>
      <c r="C79" s="2">
        <v>0</v>
      </c>
      <c r="D79" s="2">
        <v>0</v>
      </c>
      <c r="E79" s="2">
        <v>-0.01</v>
      </c>
      <c r="F79" s="2">
        <v>0</v>
      </c>
      <c r="G79" s="2">
        <v>0</v>
      </c>
      <c r="H79" s="2">
        <v>0.01</v>
      </c>
      <c r="I79" s="2">
        <v>0.01</v>
      </c>
      <c r="J79" s="2">
        <v>0</v>
      </c>
      <c r="K79" s="2">
        <v>0</v>
      </c>
      <c r="L79" s="2">
        <v>0.01</v>
      </c>
      <c r="M79" s="2">
        <v>0</v>
      </c>
      <c r="N79" s="2">
        <v>0</v>
      </c>
      <c r="O79" s="2">
        <v>0.01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0.01</v>
      </c>
      <c r="V79" s="2">
        <v>0.01</v>
      </c>
      <c r="W79" s="2">
        <v>0</v>
      </c>
      <c r="X79" s="2">
        <v>0</v>
      </c>
      <c r="Y79" s="2">
        <v>0</v>
      </c>
      <c r="Z79" s="2">
        <v>-0.01</v>
      </c>
      <c r="AA79" s="2">
        <v>-0.01</v>
      </c>
      <c r="AB79" s="2">
        <v>0</v>
      </c>
      <c r="AC79" s="2">
        <v>-0.01</v>
      </c>
      <c r="AD79" s="2">
        <v>0</v>
      </c>
      <c r="AE79" s="2">
        <v>0.01</v>
      </c>
      <c r="AF79" s="2">
        <v>0</v>
      </c>
      <c r="AG79" s="2">
        <v>0</v>
      </c>
      <c r="AH79" s="2">
        <v>0.01</v>
      </c>
      <c r="AI79" s="2">
        <v>0</v>
      </c>
      <c r="AJ79" s="2">
        <v>0.01</v>
      </c>
      <c r="AK79" s="2">
        <v>0.01</v>
      </c>
      <c r="AL79" s="2">
        <v>0</v>
      </c>
      <c r="AM79" s="2">
        <v>0</v>
      </c>
      <c r="AN79" s="2">
        <v>0</v>
      </c>
      <c r="AO79" s="2">
        <v>0.01</v>
      </c>
      <c r="AP79" s="2">
        <v>0.01</v>
      </c>
      <c r="AQ79" s="2">
        <v>-0.01</v>
      </c>
      <c r="AR79" s="2">
        <v>-0.01</v>
      </c>
      <c r="AS79" s="2">
        <v>-0.01</v>
      </c>
      <c r="AT79" s="2">
        <v>-0.01</v>
      </c>
      <c r="AU79" s="2">
        <v>-0.01</v>
      </c>
      <c r="AV79" s="2">
        <v>-0.01</v>
      </c>
      <c r="AW79" s="2">
        <v>0.01</v>
      </c>
      <c r="AX79" s="2">
        <v>-0.01</v>
      </c>
      <c r="AY79" s="2">
        <v>-0.01</v>
      </c>
      <c r="AZ79" s="2">
        <v>-0.02</v>
      </c>
      <c r="BA79" s="2">
        <v>-0.01</v>
      </c>
      <c r="BB79" s="2">
        <v>-0.02</v>
      </c>
      <c r="BC79" s="2">
        <v>-0.01</v>
      </c>
      <c r="BD79" s="2">
        <v>-0.02</v>
      </c>
      <c r="BE79" s="2">
        <v>-0.01</v>
      </c>
      <c r="BF79" s="2">
        <v>0</v>
      </c>
      <c r="BG79" s="2">
        <v>-0.01</v>
      </c>
      <c r="BH79" s="2">
        <v>-0.02</v>
      </c>
      <c r="BI79" s="2">
        <v>-0.01</v>
      </c>
      <c r="BJ79" s="2">
        <v>-0.01</v>
      </c>
      <c r="BL79" s="10"/>
      <c r="BN79" s="5">
        <v>9.2491782999999997E-4</v>
      </c>
      <c r="BO79" s="5">
        <v>9.2491782999999997E-4</v>
      </c>
      <c r="BP79" s="5">
        <v>9.2491782999999997E-4</v>
      </c>
      <c r="BQ79" s="5">
        <v>9.2491782999999997E-4</v>
      </c>
      <c r="BR79" s="5">
        <v>9.2491782999999997E-4</v>
      </c>
      <c r="BS79" s="5">
        <v>9.2491782999999997E-4</v>
      </c>
      <c r="BT79" s="5">
        <v>9.2491782999999997E-4</v>
      </c>
      <c r="BU79" s="5">
        <v>9.2491782999999997E-4</v>
      </c>
      <c r="BV79" s="5">
        <v>9.2491782999999997E-4</v>
      </c>
      <c r="BW79" s="5">
        <v>9.2491782999999997E-4</v>
      </c>
      <c r="BX79" s="5">
        <v>9.2491782999999997E-4</v>
      </c>
      <c r="BY79" s="5">
        <v>9.2491782999999997E-4</v>
      </c>
      <c r="BZ79" s="5">
        <v>9.2491782999999997E-4</v>
      </c>
      <c r="CA79" s="5">
        <v>9.2491782999999997E-4</v>
      </c>
      <c r="CB79" s="5">
        <v>9.2491782999999997E-4</v>
      </c>
      <c r="CC79" s="5">
        <v>9.2491782999999997E-4</v>
      </c>
      <c r="CD79" s="5">
        <v>9.2491782999999997E-4</v>
      </c>
      <c r="CE79" s="5">
        <v>9.2491782999999997E-4</v>
      </c>
      <c r="CF79" s="5">
        <v>9.2491782999999997E-4</v>
      </c>
      <c r="CG79" s="5">
        <v>9.2491782999999997E-4</v>
      </c>
      <c r="CH79" s="5">
        <v>9.2491782999999997E-4</v>
      </c>
      <c r="CI79" s="5">
        <v>9.2491782999999997E-4</v>
      </c>
      <c r="CJ79" s="5">
        <v>9.2491782999999997E-4</v>
      </c>
      <c r="CK79" s="5">
        <v>9.2491782999999997E-4</v>
      </c>
      <c r="CL79" s="5">
        <v>9.2491782999999997E-4</v>
      </c>
      <c r="CM79" s="5">
        <v>9.2491782999999997E-4</v>
      </c>
      <c r="CN79" s="5">
        <v>9.2491782999999997E-4</v>
      </c>
      <c r="CO79" s="5">
        <v>9.2491782999999997E-4</v>
      </c>
      <c r="CP79" s="5">
        <v>9.2491782999999997E-4</v>
      </c>
      <c r="CQ79" s="5">
        <v>9.2491782999999997E-4</v>
      </c>
      <c r="CR79" s="5">
        <v>9.2491782999999997E-4</v>
      </c>
      <c r="CS79" s="5">
        <v>9.2491782999999997E-4</v>
      </c>
      <c r="CT79" s="5">
        <v>9.2491782999999997E-4</v>
      </c>
      <c r="CU79" s="5">
        <v>9.2491782999999997E-4</v>
      </c>
      <c r="CV79" s="5">
        <v>9.2491782999999997E-4</v>
      </c>
      <c r="CW79" s="5">
        <v>9.2491782999999997E-4</v>
      </c>
      <c r="CX79" s="5">
        <v>9.2491782999999997E-4</v>
      </c>
      <c r="CY79" s="5">
        <v>9.2491782999999997E-4</v>
      </c>
      <c r="CZ79" s="5">
        <v>9.2491782999999997E-4</v>
      </c>
      <c r="DA79" s="5">
        <v>9.2491782999999997E-4</v>
      </c>
      <c r="DB79" s="5">
        <v>9.2491782999999997E-4</v>
      </c>
      <c r="DC79" s="5">
        <v>9.2491782999999997E-4</v>
      </c>
      <c r="DD79" s="5">
        <v>9.2491782999999997E-4</v>
      </c>
      <c r="DE79" s="5">
        <v>9.2491782999999997E-4</v>
      </c>
      <c r="DF79" s="5">
        <v>9.2491782999999997E-4</v>
      </c>
      <c r="DG79" s="5">
        <v>9.2491782999999997E-4</v>
      </c>
      <c r="DH79" s="5">
        <v>9.2491782999999997E-4</v>
      </c>
      <c r="DI79" s="5">
        <v>9.2491782999999997E-4</v>
      </c>
      <c r="DJ79" s="5">
        <v>9.2491782999999997E-4</v>
      </c>
      <c r="DK79" s="5">
        <v>9.2491782999999997E-4</v>
      </c>
      <c r="DL79" s="5">
        <v>9.2491782999999997E-4</v>
      </c>
      <c r="DM79" s="5">
        <v>9.2491782999999997E-4</v>
      </c>
      <c r="DN79" s="5">
        <v>9.2491782999999997E-4</v>
      </c>
      <c r="DO79" s="5">
        <v>9.2491782999999997E-4</v>
      </c>
      <c r="DP79" s="5">
        <v>9.2491782999999997E-4</v>
      </c>
      <c r="DQ79" s="5">
        <v>9.2491782999999997E-4</v>
      </c>
      <c r="DR79" s="5">
        <v>9.2491782999999997E-4</v>
      </c>
      <c r="DS79" s="5">
        <v>9.2491782999999997E-4</v>
      </c>
      <c r="DT79" s="5">
        <v>9.2491782999999997E-4</v>
      </c>
      <c r="DU79" s="5">
        <v>9.2491782999999997E-4</v>
      </c>
    </row>
    <row r="80" spans="1:125" x14ac:dyDescent="0.2">
      <c r="A80" t="s">
        <v>267</v>
      </c>
      <c r="B80" s="3" t="s">
        <v>176</v>
      </c>
      <c r="C80" s="2">
        <v>0.03</v>
      </c>
      <c r="D80" s="2">
        <v>0.06</v>
      </c>
      <c r="E80" s="2">
        <v>0.01</v>
      </c>
      <c r="F80" s="2">
        <v>0.08</v>
      </c>
      <c r="G80" s="2">
        <v>0.11</v>
      </c>
      <c r="H80" s="2">
        <v>0.13</v>
      </c>
      <c r="I80" s="2">
        <v>0.15</v>
      </c>
      <c r="J80" s="2">
        <v>0.08</v>
      </c>
      <c r="K80" s="2">
        <v>0.11</v>
      </c>
      <c r="L80" s="2">
        <v>0.16</v>
      </c>
      <c r="M80" s="2">
        <v>0.1</v>
      </c>
      <c r="N80" s="2">
        <v>0.04</v>
      </c>
      <c r="O80" s="2">
        <v>0.16</v>
      </c>
      <c r="P80" s="2">
        <v>0.1</v>
      </c>
      <c r="Q80" s="2">
        <v>0.09</v>
      </c>
      <c r="R80" s="2">
        <v>0.09</v>
      </c>
      <c r="S80" s="2">
        <v>0.13</v>
      </c>
      <c r="T80" s="2">
        <v>7.0000000000000007E-2</v>
      </c>
      <c r="U80" s="2">
        <v>0.16</v>
      </c>
      <c r="V80" s="2">
        <v>0.14000000000000001</v>
      </c>
      <c r="W80" s="2">
        <v>0.13</v>
      </c>
      <c r="X80" s="2">
        <v>0.11</v>
      </c>
      <c r="Y80" s="2">
        <v>0.11</v>
      </c>
      <c r="Z80" s="2">
        <v>0.01</v>
      </c>
      <c r="AA80" s="2">
        <v>0</v>
      </c>
      <c r="AB80" s="2">
        <v>0.06</v>
      </c>
      <c r="AC80" s="2">
        <v>0.06</v>
      </c>
      <c r="AD80" s="2">
        <v>0.08</v>
      </c>
      <c r="AE80" s="2">
        <v>0.18</v>
      </c>
      <c r="AF80" s="2">
        <v>0.06</v>
      </c>
      <c r="AG80" s="2">
        <v>0.04</v>
      </c>
      <c r="AH80" s="2">
        <v>0.17</v>
      </c>
      <c r="AI80" s="2">
        <v>0.09</v>
      </c>
      <c r="AJ80" s="2">
        <v>0.11</v>
      </c>
      <c r="AK80" s="2">
        <v>0.12</v>
      </c>
      <c r="AL80" s="2">
        <v>0.1</v>
      </c>
      <c r="AM80" s="2">
        <v>0.08</v>
      </c>
      <c r="AN80" s="2">
        <v>0.09</v>
      </c>
      <c r="AO80" s="2">
        <v>0.15</v>
      </c>
      <c r="AP80" s="2">
        <v>0.17</v>
      </c>
      <c r="AQ80" s="2">
        <v>-0.02</v>
      </c>
      <c r="AR80" s="2">
        <v>-0.04</v>
      </c>
      <c r="AS80" s="2">
        <v>-0.01</v>
      </c>
      <c r="AT80" s="2">
        <v>0.03</v>
      </c>
      <c r="AU80" s="2">
        <v>0.02</v>
      </c>
      <c r="AV80" s="2">
        <v>-0.02</v>
      </c>
      <c r="AW80" s="2">
        <v>0.16</v>
      </c>
      <c r="AX80" s="2">
        <v>-0.06</v>
      </c>
      <c r="AY80" s="2">
        <v>0</v>
      </c>
      <c r="AZ80" s="2">
        <v>-0.09</v>
      </c>
      <c r="BA80" s="2">
        <v>-0.06</v>
      </c>
      <c r="BB80" s="2">
        <v>-0.06</v>
      </c>
      <c r="BC80" s="2">
        <v>-0.06</v>
      </c>
      <c r="BD80" s="2">
        <v>-0.1</v>
      </c>
      <c r="BE80" s="2">
        <v>-0.05</v>
      </c>
      <c r="BF80" s="2">
        <v>0.03</v>
      </c>
      <c r="BG80" s="2">
        <v>-7.0000000000000007E-2</v>
      </c>
      <c r="BH80" s="2">
        <v>-0.09</v>
      </c>
      <c r="BI80" s="2">
        <v>-0.11</v>
      </c>
      <c r="BJ80" s="2">
        <v>0.01</v>
      </c>
      <c r="BL80" s="10"/>
      <c r="BN80" s="5">
        <v>6.3029747000000001E-3</v>
      </c>
      <c r="BO80" s="5">
        <v>6.3029747000000001E-3</v>
      </c>
      <c r="BP80" s="5">
        <v>6.3029747000000001E-3</v>
      </c>
      <c r="BQ80" s="5">
        <v>6.3029747000000001E-3</v>
      </c>
      <c r="BR80" s="5">
        <v>6.3029747000000001E-3</v>
      </c>
      <c r="BS80" s="5">
        <v>6.3029747000000001E-3</v>
      </c>
      <c r="BT80" s="5">
        <v>6.3029747000000001E-3</v>
      </c>
      <c r="BU80" s="5">
        <v>6.3029747000000001E-3</v>
      </c>
      <c r="BV80" s="5">
        <v>6.3029747000000001E-3</v>
      </c>
      <c r="BW80" s="5">
        <v>6.3029747000000001E-3</v>
      </c>
      <c r="BX80" s="5">
        <v>6.3029747000000001E-3</v>
      </c>
      <c r="BY80" s="5">
        <v>6.3029747000000001E-3</v>
      </c>
      <c r="BZ80" s="5">
        <v>6.3029747000000001E-3</v>
      </c>
      <c r="CA80" s="5">
        <v>6.3029747000000001E-3</v>
      </c>
      <c r="CB80" s="5">
        <v>6.3029747000000001E-3</v>
      </c>
      <c r="CC80" s="5">
        <v>6.3029747000000001E-3</v>
      </c>
      <c r="CD80" s="5">
        <v>6.3029747000000001E-3</v>
      </c>
      <c r="CE80" s="5">
        <v>6.3029747000000001E-3</v>
      </c>
      <c r="CF80" s="5">
        <v>6.3029747000000001E-3</v>
      </c>
      <c r="CG80" s="5">
        <v>6.3029747000000001E-3</v>
      </c>
      <c r="CH80" s="5">
        <v>6.3029747000000001E-3</v>
      </c>
      <c r="CI80" s="5">
        <v>6.3029747000000001E-3</v>
      </c>
      <c r="CJ80" s="5">
        <v>6.3029747000000001E-3</v>
      </c>
      <c r="CK80" s="5">
        <v>6.3029747000000001E-3</v>
      </c>
      <c r="CL80" s="5">
        <v>6.3029747000000001E-3</v>
      </c>
      <c r="CM80" s="5">
        <v>6.3029747000000001E-3</v>
      </c>
      <c r="CN80" s="5">
        <v>6.3029747000000001E-3</v>
      </c>
      <c r="CO80" s="5">
        <v>6.3029747000000001E-3</v>
      </c>
      <c r="CP80" s="5">
        <v>6.3029747000000001E-3</v>
      </c>
      <c r="CQ80" s="5">
        <v>6.3029747000000001E-3</v>
      </c>
      <c r="CR80" s="5">
        <v>6.3029747000000001E-3</v>
      </c>
      <c r="CS80" s="5">
        <v>6.3029747000000001E-3</v>
      </c>
      <c r="CT80" s="5">
        <v>6.3029747000000001E-3</v>
      </c>
      <c r="CU80" s="5">
        <v>6.3029747000000001E-3</v>
      </c>
      <c r="CV80" s="5">
        <v>6.3029747000000001E-3</v>
      </c>
      <c r="CW80" s="5">
        <v>6.3029747000000001E-3</v>
      </c>
      <c r="CX80" s="5">
        <v>6.3029747000000001E-3</v>
      </c>
      <c r="CY80" s="5">
        <v>6.3029747000000001E-3</v>
      </c>
      <c r="CZ80" s="5">
        <v>6.3029747000000001E-3</v>
      </c>
      <c r="DA80" s="5">
        <v>6.3029747000000001E-3</v>
      </c>
      <c r="DB80" s="5">
        <v>6.3029747000000001E-3</v>
      </c>
      <c r="DC80" s="5">
        <v>6.3029747000000001E-3</v>
      </c>
      <c r="DD80" s="5">
        <v>6.3029747000000001E-3</v>
      </c>
      <c r="DE80" s="5">
        <v>6.3029747000000001E-3</v>
      </c>
      <c r="DF80" s="5">
        <v>6.3029747000000001E-3</v>
      </c>
      <c r="DG80" s="5">
        <v>6.3029747000000001E-3</v>
      </c>
      <c r="DH80" s="5">
        <v>6.3029747000000001E-3</v>
      </c>
      <c r="DI80" s="5">
        <v>6.3029747000000001E-3</v>
      </c>
      <c r="DJ80" s="5">
        <v>6.3029747000000001E-3</v>
      </c>
      <c r="DK80" s="5">
        <v>6.3029747000000001E-3</v>
      </c>
      <c r="DL80" s="5">
        <v>6.3029747000000001E-3</v>
      </c>
      <c r="DM80" s="5">
        <v>6.3029747000000001E-3</v>
      </c>
      <c r="DN80" s="5">
        <v>6.3029747000000001E-3</v>
      </c>
      <c r="DO80" s="5">
        <v>6.3029747000000001E-3</v>
      </c>
      <c r="DP80" s="5">
        <v>6.3029747000000001E-3</v>
      </c>
      <c r="DQ80" s="5">
        <v>6.3029747000000001E-3</v>
      </c>
      <c r="DR80" s="5">
        <v>6.3029747000000001E-3</v>
      </c>
      <c r="DS80" s="5">
        <v>6.3029747000000001E-3</v>
      </c>
      <c r="DT80" s="5">
        <v>6.3029747000000001E-3</v>
      </c>
      <c r="DU80" s="5">
        <v>6.3029747000000001E-3</v>
      </c>
    </row>
    <row r="81" spans="1:125" x14ac:dyDescent="0.2">
      <c r="A81" s="13" t="s">
        <v>265</v>
      </c>
      <c r="B81" s="3" t="s">
        <v>176</v>
      </c>
      <c r="C81" s="2">
        <v>0.02</v>
      </c>
      <c r="D81" s="2">
        <v>0.06</v>
      </c>
      <c r="E81" s="2">
        <v>0.02</v>
      </c>
      <c r="F81" s="2">
        <v>0.06</v>
      </c>
      <c r="G81" s="2">
        <v>0.08</v>
      </c>
      <c r="H81" s="2">
        <v>0.1</v>
      </c>
      <c r="I81" s="2">
        <v>0.14000000000000001</v>
      </c>
      <c r="J81" s="2">
        <v>7.0000000000000007E-2</v>
      </c>
      <c r="K81" s="2">
        <v>0.08</v>
      </c>
      <c r="L81" s="2">
        <v>0.14000000000000001</v>
      </c>
      <c r="M81" s="2">
        <v>0.08</v>
      </c>
      <c r="N81" s="2">
        <v>0.03</v>
      </c>
      <c r="O81" s="2">
        <v>0.12</v>
      </c>
      <c r="P81" s="2">
        <v>0.09</v>
      </c>
      <c r="Q81" s="2">
        <v>0.08</v>
      </c>
      <c r="R81" s="2">
        <v>0.09</v>
      </c>
      <c r="S81" s="2">
        <v>0.09</v>
      </c>
      <c r="T81" s="2">
        <v>0.08</v>
      </c>
      <c r="U81" s="2">
        <v>0.15</v>
      </c>
      <c r="V81" s="2">
        <v>0.11</v>
      </c>
      <c r="W81" s="2">
        <v>0.12</v>
      </c>
      <c r="X81" s="2">
        <v>0.11</v>
      </c>
      <c r="Y81" s="2">
        <v>0.08</v>
      </c>
      <c r="Z81" s="2">
        <v>0.05</v>
      </c>
      <c r="AA81" s="2">
        <v>0.01</v>
      </c>
      <c r="AB81" s="2">
        <v>0.01</v>
      </c>
      <c r="AC81" s="2">
        <v>0.01</v>
      </c>
      <c r="AD81" s="2">
        <v>0.05</v>
      </c>
      <c r="AE81" s="2">
        <v>0.15</v>
      </c>
      <c r="AF81" s="2">
        <v>0.05</v>
      </c>
      <c r="AG81" s="2">
        <v>7.0000000000000007E-2</v>
      </c>
      <c r="AH81" s="2">
        <v>0.15</v>
      </c>
      <c r="AI81" s="2">
        <v>7.0000000000000007E-2</v>
      </c>
      <c r="AJ81" s="2">
        <v>0.1</v>
      </c>
      <c r="AK81" s="2">
        <v>0.11</v>
      </c>
      <c r="AL81" s="2">
        <v>0.06</v>
      </c>
      <c r="AM81" s="2">
        <v>0.05</v>
      </c>
      <c r="AN81" s="2">
        <v>0.09</v>
      </c>
      <c r="AO81" s="2">
        <v>0.13</v>
      </c>
      <c r="AP81" s="2">
        <v>0.12</v>
      </c>
      <c r="AQ81" s="2">
        <v>0</v>
      </c>
      <c r="AR81" s="2">
        <v>-0.03</v>
      </c>
      <c r="AS81" s="2">
        <v>0.03</v>
      </c>
      <c r="AT81" s="2">
        <v>0.02</v>
      </c>
      <c r="AU81" s="2">
        <v>0.03</v>
      </c>
      <c r="AV81" s="2">
        <v>0.03</v>
      </c>
      <c r="AW81" s="2">
        <v>0.14000000000000001</v>
      </c>
      <c r="AX81" s="2">
        <v>-0.03</v>
      </c>
      <c r="AY81" s="2">
        <v>0</v>
      </c>
      <c r="AZ81" s="2">
        <v>-0.1</v>
      </c>
      <c r="BA81" s="2">
        <v>-7.0000000000000007E-2</v>
      </c>
      <c r="BB81" s="2">
        <v>-0.06</v>
      </c>
      <c r="BC81" s="2">
        <v>-0.01</v>
      </c>
      <c r="BD81" s="2">
        <v>-7.0000000000000007E-2</v>
      </c>
      <c r="BE81" s="2">
        <v>-0.04</v>
      </c>
      <c r="BF81" s="2">
        <v>0.05</v>
      </c>
      <c r="BG81" s="2">
        <v>-0.06</v>
      </c>
      <c r="BH81" s="2">
        <v>-0.08</v>
      </c>
      <c r="BI81" s="2">
        <v>-0.05</v>
      </c>
      <c r="BJ81" s="2">
        <v>0.04</v>
      </c>
      <c r="BL81" s="10"/>
      <c r="BN81" s="5">
        <v>1.1067664E-2</v>
      </c>
      <c r="BO81" s="5">
        <v>1.1067664E-2</v>
      </c>
      <c r="BP81" s="5">
        <v>1.1067664E-2</v>
      </c>
      <c r="BQ81" s="5">
        <v>1.1067664E-2</v>
      </c>
      <c r="BR81" s="5">
        <v>1.1067664E-2</v>
      </c>
      <c r="BS81" s="5">
        <v>1.1067664E-2</v>
      </c>
      <c r="BT81" s="5">
        <v>1.1067664E-2</v>
      </c>
      <c r="BU81" s="5">
        <v>1.1067664E-2</v>
      </c>
      <c r="BV81" s="5">
        <v>1.1067664E-2</v>
      </c>
      <c r="BW81" s="5">
        <v>1.1067664E-2</v>
      </c>
      <c r="BX81" s="5">
        <v>1.1067664E-2</v>
      </c>
      <c r="BY81" s="5">
        <v>1.1067664E-2</v>
      </c>
      <c r="BZ81" s="5">
        <v>1.1067664E-2</v>
      </c>
      <c r="CA81" s="5">
        <v>1.1067664E-2</v>
      </c>
      <c r="CB81" s="5">
        <v>1.1067664E-2</v>
      </c>
      <c r="CC81" s="5">
        <v>1.1067664E-2</v>
      </c>
      <c r="CD81" s="5">
        <v>1.1067664E-2</v>
      </c>
      <c r="CE81" s="5">
        <v>1.1067664E-2</v>
      </c>
      <c r="CF81" s="5">
        <v>1.1067664E-2</v>
      </c>
      <c r="CG81" s="5">
        <v>1.1067664E-2</v>
      </c>
      <c r="CH81" s="5">
        <v>1.1067664E-2</v>
      </c>
      <c r="CI81" s="5">
        <v>1.1067664E-2</v>
      </c>
      <c r="CJ81" s="5">
        <v>1.1067664E-2</v>
      </c>
      <c r="CK81" s="5">
        <v>1.1067664E-2</v>
      </c>
      <c r="CL81" s="5">
        <v>1.1067664E-2</v>
      </c>
      <c r="CM81" s="5">
        <v>1.1067664E-2</v>
      </c>
      <c r="CN81" s="5">
        <v>1.1067664E-2</v>
      </c>
      <c r="CO81" s="5">
        <v>1.1067664E-2</v>
      </c>
      <c r="CP81" s="5">
        <v>1.1067664E-2</v>
      </c>
      <c r="CQ81" s="5">
        <v>1.1067664E-2</v>
      </c>
      <c r="CR81" s="5">
        <v>1.1067664E-2</v>
      </c>
      <c r="CS81" s="5">
        <v>1.1067664E-2</v>
      </c>
      <c r="CT81" s="5">
        <v>1.1067664E-2</v>
      </c>
      <c r="CU81" s="5">
        <v>1.1067664E-2</v>
      </c>
      <c r="CV81" s="5">
        <v>1.1067664E-2</v>
      </c>
      <c r="CW81" s="5">
        <v>1.1067664E-2</v>
      </c>
      <c r="CX81" s="5">
        <v>1.1067664E-2</v>
      </c>
      <c r="CY81" s="5">
        <v>1.1067664E-2</v>
      </c>
      <c r="CZ81" s="5">
        <v>1.1067664E-2</v>
      </c>
      <c r="DA81" s="5">
        <v>1.1067664E-2</v>
      </c>
      <c r="DB81" s="5">
        <v>1.1067664E-2</v>
      </c>
      <c r="DC81" s="5">
        <v>1.1067664E-2</v>
      </c>
      <c r="DD81" s="5">
        <v>1.1067664E-2</v>
      </c>
      <c r="DE81" s="5">
        <v>1.1067664E-2</v>
      </c>
      <c r="DF81" s="5">
        <v>1.1067664E-2</v>
      </c>
      <c r="DG81" s="5">
        <v>1.1067664E-2</v>
      </c>
      <c r="DH81" s="5">
        <v>1.1067664E-2</v>
      </c>
      <c r="DI81" s="5">
        <v>1.1067664E-2</v>
      </c>
      <c r="DJ81" s="5">
        <v>1.1067664E-2</v>
      </c>
      <c r="DK81" s="5">
        <v>1.1067664E-2</v>
      </c>
      <c r="DL81" s="5">
        <v>1.1067664E-2</v>
      </c>
      <c r="DM81" s="5">
        <v>1.1067664E-2</v>
      </c>
      <c r="DN81" s="5">
        <v>1.1067664E-2</v>
      </c>
      <c r="DO81" s="5">
        <v>1.1067664E-2</v>
      </c>
      <c r="DP81" s="5">
        <v>1.1067664E-2</v>
      </c>
      <c r="DQ81" s="5">
        <v>1.1067664E-2</v>
      </c>
      <c r="DR81" s="5">
        <v>1.1067664E-2</v>
      </c>
      <c r="DS81" s="5">
        <v>1.1067664E-2</v>
      </c>
      <c r="DT81" s="5">
        <v>1.1067664E-2</v>
      </c>
      <c r="DU81" s="5">
        <v>1.1067664E-2</v>
      </c>
    </row>
    <row r="82" spans="1:125" x14ac:dyDescent="0.2">
      <c r="A82" t="s">
        <v>264</v>
      </c>
      <c r="B82" s="3" t="s">
        <v>176</v>
      </c>
      <c r="C82" s="2">
        <v>0.03</v>
      </c>
      <c r="D82" s="2">
        <v>7.0000000000000007E-2</v>
      </c>
      <c r="E82" s="2">
        <v>0.01</v>
      </c>
      <c r="F82" s="2">
        <v>0.1</v>
      </c>
      <c r="G82" s="2">
        <v>0.13</v>
      </c>
      <c r="H82" s="2">
        <v>0.15</v>
      </c>
      <c r="I82" s="2">
        <v>0.18</v>
      </c>
      <c r="J82" s="2">
        <v>0.11</v>
      </c>
      <c r="K82" s="2">
        <v>0.13</v>
      </c>
      <c r="L82" s="2">
        <v>0.2</v>
      </c>
      <c r="M82" s="2">
        <v>0.13</v>
      </c>
      <c r="N82" s="2">
        <v>0.08</v>
      </c>
      <c r="O82" s="2">
        <v>0.18</v>
      </c>
      <c r="P82" s="2">
        <v>0.13</v>
      </c>
      <c r="Q82" s="2">
        <v>0.13</v>
      </c>
      <c r="R82" s="2">
        <v>0.14000000000000001</v>
      </c>
      <c r="S82" s="2">
        <v>0.14000000000000001</v>
      </c>
      <c r="T82" s="2">
        <v>0.13</v>
      </c>
      <c r="U82" s="2">
        <v>0.2</v>
      </c>
      <c r="V82" s="2">
        <v>0.17</v>
      </c>
      <c r="W82" s="2">
        <v>0.16</v>
      </c>
      <c r="X82" s="2">
        <v>0.14000000000000001</v>
      </c>
      <c r="Y82" s="2">
        <v>0.15</v>
      </c>
      <c r="Z82" s="2">
        <v>0.08</v>
      </c>
      <c r="AA82" s="2">
        <v>0.05</v>
      </c>
      <c r="AB82" s="2">
        <v>0.05</v>
      </c>
      <c r="AC82" s="2">
        <v>0.05</v>
      </c>
      <c r="AD82" s="2">
        <v>0.12</v>
      </c>
      <c r="AE82" s="2">
        <v>0.22</v>
      </c>
      <c r="AF82" s="2">
        <v>0.09</v>
      </c>
      <c r="AG82" s="2">
        <v>0.1</v>
      </c>
      <c r="AH82" s="2">
        <v>0.19</v>
      </c>
      <c r="AI82" s="2">
        <v>0.14000000000000001</v>
      </c>
      <c r="AJ82" s="2">
        <v>0.16</v>
      </c>
      <c r="AK82" s="2">
        <v>0.13</v>
      </c>
      <c r="AL82" s="2">
        <v>0.1</v>
      </c>
      <c r="AM82" s="2">
        <v>0.11</v>
      </c>
      <c r="AN82" s="2">
        <v>0.15</v>
      </c>
      <c r="AO82" s="2">
        <v>0.17</v>
      </c>
      <c r="AP82" s="2">
        <v>0.22</v>
      </c>
      <c r="AQ82" s="2">
        <v>0.02</v>
      </c>
      <c r="AR82" s="2">
        <v>0.01</v>
      </c>
      <c r="AS82" s="2">
        <v>0.06</v>
      </c>
      <c r="AT82" s="2">
        <v>0.05</v>
      </c>
      <c r="AU82" s="2">
        <v>0.08</v>
      </c>
      <c r="AV82" s="2">
        <v>0.02</v>
      </c>
      <c r="AW82" s="2">
        <v>0.23</v>
      </c>
      <c r="AX82" s="2">
        <v>-0.03</v>
      </c>
      <c r="AY82" s="2">
        <v>0.01</v>
      </c>
      <c r="AZ82" s="2">
        <v>-0.09</v>
      </c>
      <c r="BA82" s="2">
        <v>-0.08</v>
      </c>
      <c r="BB82" s="2">
        <v>-0.04</v>
      </c>
      <c r="BC82" s="2">
        <v>0.01</v>
      </c>
      <c r="BD82" s="2">
        <v>-0.06</v>
      </c>
      <c r="BE82" s="2">
        <v>-0.03</v>
      </c>
      <c r="BF82" s="2">
        <v>0.08</v>
      </c>
      <c r="BG82" s="2">
        <v>-0.02</v>
      </c>
      <c r="BH82" s="2">
        <v>-7.0000000000000007E-2</v>
      </c>
      <c r="BI82" s="2">
        <v>-0.03</v>
      </c>
      <c r="BJ82" s="2">
        <v>7.0000000000000007E-2</v>
      </c>
      <c r="BL82" s="10"/>
      <c r="BN82" s="5">
        <v>8.6297720000000008E-3</v>
      </c>
      <c r="BO82" s="5">
        <v>8.6297720000000008E-3</v>
      </c>
      <c r="BP82" s="5">
        <v>8.6297720000000008E-3</v>
      </c>
      <c r="BQ82" s="5">
        <v>8.6297720000000008E-3</v>
      </c>
      <c r="BR82" s="5">
        <v>8.6297720000000008E-3</v>
      </c>
      <c r="BS82" s="5">
        <v>8.6297720000000008E-3</v>
      </c>
      <c r="BT82" s="5">
        <v>8.6297720000000008E-3</v>
      </c>
      <c r="BU82" s="5">
        <v>8.6297720000000008E-3</v>
      </c>
      <c r="BV82" s="5">
        <v>8.6297720000000008E-3</v>
      </c>
      <c r="BW82" s="5">
        <v>8.6297720000000008E-3</v>
      </c>
      <c r="BX82" s="5">
        <v>8.6297720000000008E-3</v>
      </c>
      <c r="BY82" s="5">
        <v>8.6297720000000008E-3</v>
      </c>
      <c r="BZ82" s="5">
        <v>8.6297720000000008E-3</v>
      </c>
      <c r="CA82" s="5">
        <v>8.6297720000000008E-3</v>
      </c>
      <c r="CB82" s="5">
        <v>8.6297720000000008E-3</v>
      </c>
      <c r="CC82" s="5">
        <v>8.6297720000000008E-3</v>
      </c>
      <c r="CD82" s="5">
        <v>8.6297720000000008E-3</v>
      </c>
      <c r="CE82" s="5">
        <v>8.6297720000000008E-3</v>
      </c>
      <c r="CF82" s="5">
        <v>8.6297720000000008E-3</v>
      </c>
      <c r="CG82" s="5">
        <v>8.6297720000000008E-3</v>
      </c>
      <c r="CH82" s="5">
        <v>8.6297720000000008E-3</v>
      </c>
      <c r="CI82" s="5">
        <v>8.6297720000000008E-3</v>
      </c>
      <c r="CJ82" s="5">
        <v>8.6297720000000008E-3</v>
      </c>
      <c r="CK82" s="5">
        <v>8.6297720000000008E-3</v>
      </c>
      <c r="CL82" s="5">
        <v>8.6297720000000008E-3</v>
      </c>
      <c r="CM82" s="5">
        <v>8.6297720000000008E-3</v>
      </c>
      <c r="CN82" s="5">
        <v>8.6297720000000008E-3</v>
      </c>
      <c r="CO82" s="5">
        <v>8.6297720000000008E-3</v>
      </c>
      <c r="CP82" s="5">
        <v>8.6297720000000008E-3</v>
      </c>
      <c r="CQ82" s="5">
        <v>8.6297720000000008E-3</v>
      </c>
      <c r="CR82" s="5">
        <v>8.6297720000000008E-3</v>
      </c>
      <c r="CS82" s="5">
        <v>8.6297720000000008E-3</v>
      </c>
      <c r="CT82" s="5">
        <v>8.6297720000000008E-3</v>
      </c>
      <c r="CU82" s="5">
        <v>8.6297720000000008E-3</v>
      </c>
      <c r="CV82" s="5">
        <v>8.6297720000000008E-3</v>
      </c>
      <c r="CW82" s="5">
        <v>8.6297720000000008E-3</v>
      </c>
      <c r="CX82" s="5">
        <v>8.6297720000000008E-3</v>
      </c>
      <c r="CY82" s="5">
        <v>8.6297720000000008E-3</v>
      </c>
      <c r="CZ82" s="5">
        <v>8.6297720000000008E-3</v>
      </c>
      <c r="DA82" s="5">
        <v>8.6297720000000008E-3</v>
      </c>
      <c r="DB82" s="5">
        <v>8.6297720000000008E-3</v>
      </c>
      <c r="DC82" s="5">
        <v>8.6297720000000008E-3</v>
      </c>
      <c r="DD82" s="5">
        <v>8.6297720000000008E-3</v>
      </c>
      <c r="DE82" s="5">
        <v>8.6297720000000008E-3</v>
      </c>
      <c r="DF82" s="5">
        <v>8.6297720000000008E-3</v>
      </c>
      <c r="DG82" s="5">
        <v>8.6297720000000008E-3</v>
      </c>
      <c r="DH82" s="5">
        <v>8.6297720000000008E-3</v>
      </c>
      <c r="DI82" s="5">
        <v>8.6297720000000008E-3</v>
      </c>
      <c r="DJ82" s="5">
        <v>8.6297720000000008E-3</v>
      </c>
      <c r="DK82" s="5">
        <v>8.6297720000000008E-3</v>
      </c>
      <c r="DL82" s="5">
        <v>8.6297720000000008E-3</v>
      </c>
      <c r="DM82" s="5">
        <v>8.6297720000000008E-3</v>
      </c>
      <c r="DN82" s="5">
        <v>8.6297720000000008E-3</v>
      </c>
      <c r="DO82" s="5">
        <v>8.6297720000000008E-3</v>
      </c>
      <c r="DP82" s="5">
        <v>8.6297720000000008E-3</v>
      </c>
      <c r="DQ82" s="5">
        <v>8.6297720000000008E-3</v>
      </c>
      <c r="DR82" s="5">
        <v>8.6297720000000008E-3</v>
      </c>
      <c r="DS82" s="5">
        <v>8.6297720000000008E-3</v>
      </c>
      <c r="DT82" s="5">
        <v>8.6297720000000008E-3</v>
      </c>
      <c r="DU82" s="5">
        <v>8.6297720000000008E-3</v>
      </c>
    </row>
    <row r="83" spans="1:125" x14ac:dyDescent="0.2">
      <c r="A83" t="s">
        <v>152</v>
      </c>
      <c r="B83" s="3" t="s">
        <v>176</v>
      </c>
      <c r="C83" s="2">
        <v>-0.22</v>
      </c>
      <c r="D83" s="2">
        <v>-0.26</v>
      </c>
      <c r="E83" s="2">
        <v>-0.25</v>
      </c>
      <c r="F83" s="2">
        <v>-0.25</v>
      </c>
      <c r="G83" s="2">
        <v>-0.21</v>
      </c>
      <c r="H83" s="2">
        <v>-0.13</v>
      </c>
      <c r="I83" s="2">
        <v>-0.04</v>
      </c>
      <c r="J83" s="2">
        <v>-0.14000000000000001</v>
      </c>
      <c r="K83" s="2">
        <v>-0.16</v>
      </c>
      <c r="L83" s="2">
        <v>-0.1</v>
      </c>
      <c r="M83" s="2">
        <v>-0.12</v>
      </c>
      <c r="N83" s="2">
        <v>-0.17</v>
      </c>
      <c r="O83" s="2">
        <v>-0.12</v>
      </c>
      <c r="P83" s="2">
        <v>-0.1</v>
      </c>
      <c r="Q83" s="2">
        <v>-0.14000000000000001</v>
      </c>
      <c r="R83" s="2">
        <v>-0.09</v>
      </c>
      <c r="S83" s="2">
        <v>-0.19</v>
      </c>
      <c r="T83" s="2">
        <v>-0.09</v>
      </c>
      <c r="U83" s="2">
        <v>-0.02</v>
      </c>
      <c r="V83" s="2">
        <v>-0.1</v>
      </c>
      <c r="W83" s="2">
        <v>-0.06</v>
      </c>
      <c r="X83" s="2">
        <v>-0.12</v>
      </c>
      <c r="Y83" s="2">
        <v>-0.28000000000000003</v>
      </c>
      <c r="Z83" s="2">
        <v>-0.2</v>
      </c>
      <c r="AA83" s="2">
        <v>-0.17</v>
      </c>
      <c r="AB83" s="2">
        <v>-0.15</v>
      </c>
      <c r="AC83" s="2">
        <v>-0.17</v>
      </c>
      <c r="AD83" s="2">
        <v>-0.14000000000000001</v>
      </c>
      <c r="AE83" s="2">
        <v>-0.09</v>
      </c>
      <c r="AF83" s="2">
        <v>-0.18</v>
      </c>
      <c r="AG83" s="2">
        <v>-0.19</v>
      </c>
      <c r="AH83" s="2">
        <v>-0.14000000000000001</v>
      </c>
      <c r="AI83" s="2">
        <v>-0.13</v>
      </c>
      <c r="AJ83" s="2">
        <v>-0.09</v>
      </c>
      <c r="AK83" s="2">
        <v>-0.02</v>
      </c>
      <c r="AL83" s="2">
        <v>-0.13</v>
      </c>
      <c r="AM83" s="2">
        <v>-0.24</v>
      </c>
      <c r="AN83" s="2">
        <v>-0.19</v>
      </c>
      <c r="AO83" s="2">
        <v>-0.06</v>
      </c>
      <c r="AP83" s="2">
        <v>-0.15</v>
      </c>
      <c r="AQ83" s="2">
        <v>-0.19</v>
      </c>
      <c r="AR83" s="2">
        <v>-0.28000000000000003</v>
      </c>
      <c r="AS83" s="2">
        <v>-0.16</v>
      </c>
      <c r="AT83" s="2">
        <v>-0.21</v>
      </c>
      <c r="AU83" s="2">
        <v>-0.28999999999999998</v>
      </c>
      <c r="AV83" s="2">
        <v>-0.16</v>
      </c>
      <c r="AW83" s="2">
        <v>-0.17</v>
      </c>
      <c r="AX83" s="2">
        <v>-0.23</v>
      </c>
      <c r="AY83" s="2">
        <v>-0.19</v>
      </c>
      <c r="AZ83" s="2">
        <v>-0.33</v>
      </c>
      <c r="BA83" s="2">
        <v>-0.25</v>
      </c>
      <c r="BB83" s="2">
        <v>-0.34</v>
      </c>
      <c r="BC83" s="2">
        <v>-0.32</v>
      </c>
      <c r="BD83" s="2">
        <v>-0.34</v>
      </c>
      <c r="BE83" s="2">
        <v>-0.26</v>
      </c>
      <c r="BF83" s="2">
        <v>-0.16</v>
      </c>
      <c r="BG83" s="2">
        <v>-0.24</v>
      </c>
      <c r="BH83" s="2">
        <v>-0.3</v>
      </c>
      <c r="BI83" s="2">
        <v>-0.26</v>
      </c>
      <c r="BJ83" s="2">
        <v>-0.18</v>
      </c>
      <c r="BL83" s="10"/>
      <c r="BN83" s="5">
        <v>3.1740603999999999E-2</v>
      </c>
      <c r="BO83" s="5">
        <v>3.1740603999999999E-2</v>
      </c>
      <c r="BP83" s="5">
        <v>3.1740603999999999E-2</v>
      </c>
      <c r="BQ83" s="5">
        <v>3.1740603999999999E-2</v>
      </c>
      <c r="BR83" s="5">
        <v>3.1740603999999999E-2</v>
      </c>
      <c r="BS83" s="5">
        <v>3.1740603999999999E-2</v>
      </c>
      <c r="BT83" s="5">
        <v>3.1740603999999999E-2</v>
      </c>
      <c r="BU83" s="5">
        <v>3.1740603999999999E-2</v>
      </c>
      <c r="BV83" s="5">
        <v>3.1740603999999999E-2</v>
      </c>
      <c r="BW83" s="5">
        <v>3.1740603999999999E-2</v>
      </c>
      <c r="BX83" s="5">
        <v>3.1740603999999999E-2</v>
      </c>
      <c r="BY83" s="5">
        <v>3.1740603999999999E-2</v>
      </c>
      <c r="BZ83" s="5">
        <v>3.1740603999999999E-2</v>
      </c>
      <c r="CA83" s="5">
        <v>3.1740603999999999E-2</v>
      </c>
      <c r="CB83" s="5">
        <v>3.1740603999999999E-2</v>
      </c>
      <c r="CC83" s="5">
        <v>3.1740603999999999E-2</v>
      </c>
      <c r="CD83" s="5">
        <v>3.1740603999999999E-2</v>
      </c>
      <c r="CE83" s="5">
        <v>3.1740603999999999E-2</v>
      </c>
      <c r="CF83" s="5">
        <v>3.1740603999999999E-2</v>
      </c>
      <c r="CG83" s="5">
        <v>3.1740603999999999E-2</v>
      </c>
      <c r="CH83" s="5">
        <v>3.1740603999999999E-2</v>
      </c>
      <c r="CI83" s="5">
        <v>3.1740603999999999E-2</v>
      </c>
      <c r="CJ83" s="5">
        <v>3.1740603999999999E-2</v>
      </c>
      <c r="CK83" s="5">
        <v>3.1740603999999999E-2</v>
      </c>
      <c r="CL83" s="5">
        <v>3.1740603999999999E-2</v>
      </c>
      <c r="CM83" s="5">
        <v>3.1740603999999999E-2</v>
      </c>
      <c r="CN83" s="5">
        <v>3.1740603999999999E-2</v>
      </c>
      <c r="CO83" s="5">
        <v>3.1740603999999999E-2</v>
      </c>
      <c r="CP83" s="5">
        <v>3.1740603999999999E-2</v>
      </c>
      <c r="CQ83" s="5">
        <v>3.1740603999999999E-2</v>
      </c>
      <c r="CR83" s="5">
        <v>3.1740603999999999E-2</v>
      </c>
      <c r="CS83" s="5">
        <v>3.1740603999999999E-2</v>
      </c>
      <c r="CT83" s="5">
        <v>3.1740603999999999E-2</v>
      </c>
      <c r="CU83" s="5">
        <v>3.1740603999999999E-2</v>
      </c>
      <c r="CV83" s="5">
        <v>3.1740603999999999E-2</v>
      </c>
      <c r="CW83" s="5">
        <v>3.1740603999999999E-2</v>
      </c>
      <c r="CX83" s="5">
        <v>3.1740603999999999E-2</v>
      </c>
      <c r="CY83" s="5">
        <v>3.1740603999999999E-2</v>
      </c>
      <c r="CZ83" s="5">
        <v>3.1740603999999999E-2</v>
      </c>
      <c r="DA83" s="5">
        <v>3.1740603999999999E-2</v>
      </c>
      <c r="DB83" s="5">
        <v>3.1740603999999999E-2</v>
      </c>
      <c r="DC83" s="5">
        <v>3.1740603999999999E-2</v>
      </c>
      <c r="DD83" s="5">
        <v>3.1740603999999999E-2</v>
      </c>
      <c r="DE83" s="5">
        <v>3.1740603999999999E-2</v>
      </c>
      <c r="DF83" s="5">
        <v>3.1740603999999999E-2</v>
      </c>
      <c r="DG83" s="5">
        <v>3.1740603999999999E-2</v>
      </c>
      <c r="DH83" s="5">
        <v>3.1740603999999999E-2</v>
      </c>
      <c r="DI83" s="5">
        <v>3.1740603999999999E-2</v>
      </c>
      <c r="DJ83" s="5">
        <v>3.1740603999999999E-2</v>
      </c>
      <c r="DK83" s="5">
        <v>3.1740603999999999E-2</v>
      </c>
      <c r="DL83" s="5">
        <v>3.1740603999999999E-2</v>
      </c>
      <c r="DM83" s="5">
        <v>3.1740603999999999E-2</v>
      </c>
      <c r="DN83" s="5">
        <v>3.1740603999999999E-2</v>
      </c>
      <c r="DO83" s="5">
        <v>3.1740603999999999E-2</v>
      </c>
      <c r="DP83" s="5">
        <v>3.1740603999999999E-2</v>
      </c>
      <c r="DQ83" s="5">
        <v>3.1740603999999999E-2</v>
      </c>
      <c r="DR83" s="5">
        <v>3.1740603999999999E-2</v>
      </c>
      <c r="DS83" s="5">
        <v>3.1740603999999999E-2</v>
      </c>
      <c r="DT83" s="5">
        <v>3.1740603999999999E-2</v>
      </c>
      <c r="DU83" s="5">
        <v>3.1740603999999999E-2</v>
      </c>
    </row>
    <row r="84" spans="1:125" x14ac:dyDescent="0.2">
      <c r="A84" t="s">
        <v>165</v>
      </c>
      <c r="B84" s="3" t="s">
        <v>176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L84" s="10"/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</row>
    <row r="85" spans="1:125" x14ac:dyDescent="0.2">
      <c r="A85" t="s">
        <v>111</v>
      </c>
      <c r="B85" s="3" t="s">
        <v>176</v>
      </c>
      <c r="C85" s="2">
        <v>3.84</v>
      </c>
      <c r="D85" s="2">
        <v>3.87</v>
      </c>
      <c r="E85" s="2">
        <v>5.53</v>
      </c>
      <c r="F85" s="2">
        <v>4.8099999999999996</v>
      </c>
      <c r="G85" s="2">
        <v>8.35</v>
      </c>
      <c r="H85" s="2">
        <v>8.1300000000000008</v>
      </c>
      <c r="I85" s="2">
        <v>8.0299999999999994</v>
      </c>
      <c r="J85" s="2">
        <v>5.18</v>
      </c>
      <c r="K85" s="2">
        <v>7.6</v>
      </c>
      <c r="L85" s="2">
        <v>8.69</v>
      </c>
      <c r="M85" s="2">
        <v>9.2100000000000009</v>
      </c>
      <c r="N85" s="2">
        <v>5.55</v>
      </c>
      <c r="O85" s="2">
        <v>8.27</v>
      </c>
      <c r="P85" s="2">
        <v>7.34</v>
      </c>
      <c r="Q85" s="2">
        <v>6.98</v>
      </c>
      <c r="R85" s="2">
        <v>9.27</v>
      </c>
      <c r="S85" s="2">
        <v>6.02</v>
      </c>
      <c r="T85" s="2">
        <v>8.82</v>
      </c>
      <c r="U85" s="2">
        <v>9.61</v>
      </c>
      <c r="V85" s="2">
        <v>5.89</v>
      </c>
      <c r="W85" s="2">
        <v>8.4</v>
      </c>
      <c r="X85" s="2">
        <v>7.33</v>
      </c>
      <c r="Y85" s="2">
        <v>7.08</v>
      </c>
      <c r="Z85" s="2">
        <v>7.15</v>
      </c>
      <c r="AA85" s="2">
        <v>5.65</v>
      </c>
      <c r="AB85" s="2">
        <v>4.54</v>
      </c>
      <c r="AC85" s="2">
        <v>7.08</v>
      </c>
      <c r="AD85" s="2">
        <v>7.49</v>
      </c>
      <c r="AE85" s="2">
        <v>8.6999999999999993</v>
      </c>
      <c r="AF85" s="2">
        <v>7.19</v>
      </c>
      <c r="AG85" s="2">
        <v>8.1999999999999993</v>
      </c>
      <c r="AH85" s="2">
        <v>6.29</v>
      </c>
      <c r="AI85" s="2">
        <v>6.52</v>
      </c>
      <c r="AJ85" s="2">
        <v>6.09</v>
      </c>
      <c r="AK85" s="2">
        <v>8.32</v>
      </c>
      <c r="AL85" s="2">
        <v>7.49</v>
      </c>
      <c r="AM85" s="2">
        <v>8.11</v>
      </c>
      <c r="AN85" s="2">
        <v>9.6199999999999992</v>
      </c>
      <c r="AO85" s="2">
        <v>8.1300000000000008</v>
      </c>
      <c r="AP85" s="2">
        <v>8.59</v>
      </c>
      <c r="AQ85" s="2">
        <v>7.09</v>
      </c>
      <c r="AR85" s="2">
        <v>6.17</v>
      </c>
      <c r="AS85" s="2">
        <v>8.43</v>
      </c>
      <c r="AT85" s="2">
        <v>8.26</v>
      </c>
      <c r="AU85" s="2">
        <v>7.37</v>
      </c>
      <c r="AV85" s="2">
        <v>7.8</v>
      </c>
      <c r="AW85" s="2">
        <v>11.59</v>
      </c>
      <c r="AX85" s="2">
        <v>6.52</v>
      </c>
      <c r="AY85" s="2">
        <v>7.42</v>
      </c>
      <c r="AZ85" s="2">
        <v>4.63</v>
      </c>
      <c r="BA85" s="2">
        <v>5.03</v>
      </c>
      <c r="BB85" s="2">
        <v>6.08</v>
      </c>
      <c r="BC85" s="2">
        <v>8.2100000000000009</v>
      </c>
      <c r="BD85" s="2">
        <v>7.97</v>
      </c>
      <c r="BE85" s="2">
        <v>7.39</v>
      </c>
      <c r="BF85" s="2">
        <v>7.01</v>
      </c>
      <c r="BG85" s="2">
        <v>5.42</v>
      </c>
      <c r="BH85" s="2">
        <v>6.15</v>
      </c>
      <c r="BI85" s="2">
        <v>8.02</v>
      </c>
      <c r="BJ85" s="2">
        <v>8.7899999999999991</v>
      </c>
      <c r="BL85" s="10"/>
      <c r="BN85" s="5">
        <v>0.38458605000000001</v>
      </c>
      <c r="BO85" s="5">
        <v>0.38458605000000001</v>
      </c>
      <c r="BP85" s="5">
        <v>0.38458605000000001</v>
      </c>
      <c r="BQ85" s="5">
        <v>0.38458605000000001</v>
      </c>
      <c r="BR85" s="5">
        <v>0.38458605000000001</v>
      </c>
      <c r="BS85" s="5">
        <v>0.38458605000000001</v>
      </c>
      <c r="BT85" s="5">
        <v>0.38458605000000001</v>
      </c>
      <c r="BU85" s="5">
        <v>0.38458605000000001</v>
      </c>
      <c r="BV85" s="5">
        <v>0.38458605000000001</v>
      </c>
      <c r="BW85" s="5">
        <v>0.38458605000000001</v>
      </c>
      <c r="BX85" s="5">
        <v>0.38458605000000001</v>
      </c>
      <c r="BY85" s="5">
        <v>0.38458605000000001</v>
      </c>
      <c r="BZ85" s="5">
        <v>0.38458605000000001</v>
      </c>
      <c r="CA85" s="5">
        <v>0.38458605000000001</v>
      </c>
      <c r="CB85" s="5">
        <v>0.38458605000000001</v>
      </c>
      <c r="CC85" s="5">
        <v>0.38458605000000001</v>
      </c>
      <c r="CD85" s="5">
        <v>0.38458605000000001</v>
      </c>
      <c r="CE85" s="5">
        <v>0.38458605000000001</v>
      </c>
      <c r="CF85" s="5">
        <v>0.38458605000000001</v>
      </c>
      <c r="CG85" s="5">
        <v>0.38458605000000001</v>
      </c>
      <c r="CH85" s="5">
        <v>0.38458605000000001</v>
      </c>
      <c r="CI85" s="5">
        <v>0.38458605000000001</v>
      </c>
      <c r="CJ85" s="5">
        <v>0.38458605000000001</v>
      </c>
      <c r="CK85" s="5">
        <v>0.38458605000000001</v>
      </c>
      <c r="CL85" s="5">
        <v>0.38458605000000001</v>
      </c>
      <c r="CM85" s="5">
        <v>0.38458605000000001</v>
      </c>
      <c r="CN85" s="5">
        <v>0.38458605000000001</v>
      </c>
      <c r="CO85" s="5">
        <v>0.38458605000000001</v>
      </c>
      <c r="CP85" s="5">
        <v>0.38458605000000001</v>
      </c>
      <c r="CQ85" s="5">
        <v>0.38458605000000001</v>
      </c>
      <c r="CR85" s="5">
        <v>0.38458605000000001</v>
      </c>
      <c r="CS85" s="5">
        <v>0.38458605000000001</v>
      </c>
      <c r="CT85" s="5">
        <v>0.38458605000000001</v>
      </c>
      <c r="CU85" s="5">
        <v>0.38458605000000001</v>
      </c>
      <c r="CV85" s="5">
        <v>0.38458605000000001</v>
      </c>
      <c r="CW85" s="5">
        <v>0.38458605000000001</v>
      </c>
      <c r="CX85" s="5">
        <v>0.38458605000000001</v>
      </c>
      <c r="CY85" s="5">
        <v>0.38458605000000001</v>
      </c>
      <c r="CZ85" s="5">
        <v>0.38458605000000001</v>
      </c>
      <c r="DA85" s="5">
        <v>0.38458605000000001</v>
      </c>
      <c r="DB85" s="5">
        <v>0.38458605000000001</v>
      </c>
      <c r="DC85" s="5">
        <v>0.38458605000000001</v>
      </c>
      <c r="DD85" s="5">
        <v>0.38458605000000001</v>
      </c>
      <c r="DE85" s="5">
        <v>0.38458605000000001</v>
      </c>
      <c r="DF85" s="5">
        <v>0.38458605000000001</v>
      </c>
      <c r="DG85" s="5">
        <v>0.38458605000000001</v>
      </c>
      <c r="DH85" s="5">
        <v>0.38458605000000001</v>
      </c>
      <c r="DI85" s="5">
        <v>0.38458605000000001</v>
      </c>
      <c r="DJ85" s="5">
        <v>0.38458605000000001</v>
      </c>
      <c r="DK85" s="5">
        <v>0.38458605000000001</v>
      </c>
      <c r="DL85" s="5">
        <v>0.38458605000000001</v>
      </c>
      <c r="DM85" s="5">
        <v>0.38458605000000001</v>
      </c>
      <c r="DN85" s="5">
        <v>0.38458605000000001</v>
      </c>
      <c r="DO85" s="5">
        <v>0.38458605000000001</v>
      </c>
      <c r="DP85" s="5">
        <v>0.38458605000000001</v>
      </c>
      <c r="DQ85" s="5">
        <v>0.38458605000000001</v>
      </c>
      <c r="DR85" s="5">
        <v>0.38458605000000001</v>
      </c>
      <c r="DS85" s="5">
        <v>0.38458605000000001</v>
      </c>
      <c r="DT85" s="5">
        <v>0.38458605000000001</v>
      </c>
      <c r="DU85" s="5">
        <v>0.38458605000000001</v>
      </c>
    </row>
    <row r="86" spans="1:125" x14ac:dyDescent="0.2">
      <c r="A86" t="s">
        <v>156</v>
      </c>
      <c r="B86" s="3" t="s">
        <v>176</v>
      </c>
      <c r="C86" s="2">
        <v>0.06</v>
      </c>
      <c r="D86" s="2">
        <v>0.16</v>
      </c>
      <c r="E86" s="2">
        <v>0.12</v>
      </c>
      <c r="F86" s="2">
        <v>0.34</v>
      </c>
      <c r="G86" s="2">
        <v>0.42</v>
      </c>
      <c r="H86" s="2">
        <v>0.43</v>
      </c>
      <c r="I86" s="2">
        <v>0.52</v>
      </c>
      <c r="J86" s="2">
        <v>0.28000000000000003</v>
      </c>
      <c r="K86" s="2">
        <v>0.34</v>
      </c>
      <c r="L86" s="2">
        <v>0.56000000000000005</v>
      </c>
      <c r="M86" s="2">
        <v>0.41</v>
      </c>
      <c r="N86" s="2">
        <v>0.28000000000000003</v>
      </c>
      <c r="O86" s="2">
        <v>0.5</v>
      </c>
      <c r="P86" s="2">
        <v>0.38</v>
      </c>
      <c r="Q86" s="2">
        <v>0.39</v>
      </c>
      <c r="R86" s="2">
        <v>0.43</v>
      </c>
      <c r="S86" s="2">
        <v>0.41</v>
      </c>
      <c r="T86" s="2">
        <v>0.47</v>
      </c>
      <c r="U86" s="2">
        <v>0.56999999999999995</v>
      </c>
      <c r="V86" s="2">
        <v>0.39</v>
      </c>
      <c r="W86" s="2">
        <v>0.41</v>
      </c>
      <c r="X86" s="2">
        <v>0.43</v>
      </c>
      <c r="Y86" s="2">
        <v>0.36</v>
      </c>
      <c r="Z86" s="2">
        <v>0.28999999999999998</v>
      </c>
      <c r="AA86" s="2">
        <v>0.2</v>
      </c>
      <c r="AB86" s="2">
        <v>0.12</v>
      </c>
      <c r="AC86" s="2">
        <v>0.15</v>
      </c>
      <c r="AD86" s="2">
        <v>0.37</v>
      </c>
      <c r="AE86" s="2">
        <v>0.56999999999999995</v>
      </c>
      <c r="AF86" s="2">
        <v>0.27</v>
      </c>
      <c r="AG86" s="2">
        <v>0.35</v>
      </c>
      <c r="AH86" s="2">
        <v>0.45</v>
      </c>
      <c r="AI86" s="2">
        <v>0.31</v>
      </c>
      <c r="AJ86" s="2">
        <v>0.44</v>
      </c>
      <c r="AK86" s="2">
        <v>0.42</v>
      </c>
      <c r="AL86" s="2">
        <v>0.23</v>
      </c>
      <c r="AM86" s="2">
        <v>0.31</v>
      </c>
      <c r="AN86" s="2">
        <v>0.5</v>
      </c>
      <c r="AO86" s="2">
        <v>0.44</v>
      </c>
      <c r="AP86" s="2">
        <v>0.53</v>
      </c>
      <c r="AQ86" s="2">
        <v>0.11</v>
      </c>
      <c r="AR86" s="2">
        <v>0.09</v>
      </c>
      <c r="AS86" s="2">
        <v>0.22</v>
      </c>
      <c r="AT86" s="2">
        <v>0.22</v>
      </c>
      <c r="AU86" s="2">
        <v>0.22</v>
      </c>
      <c r="AV86" s="2">
        <v>0.15</v>
      </c>
      <c r="AW86" s="2">
        <v>0.63</v>
      </c>
      <c r="AX86" s="2">
        <v>-0.02</v>
      </c>
      <c r="AY86" s="2">
        <v>0.16</v>
      </c>
      <c r="AZ86" s="2">
        <v>-0.18</v>
      </c>
      <c r="BA86" s="2">
        <v>-7.0000000000000007E-2</v>
      </c>
      <c r="BB86" s="2">
        <v>-0.05</v>
      </c>
      <c r="BC86" s="2">
        <v>0.11</v>
      </c>
      <c r="BD86" s="2">
        <v>-0.02</v>
      </c>
      <c r="BE86" s="2">
        <v>0.16</v>
      </c>
      <c r="BF86" s="2">
        <v>0.24</v>
      </c>
      <c r="BG86" s="2">
        <v>0</v>
      </c>
      <c r="BH86" s="2">
        <v>-0.05</v>
      </c>
      <c r="BI86" s="2">
        <v>7.0000000000000007E-2</v>
      </c>
      <c r="BJ86" s="2">
        <v>0.23</v>
      </c>
      <c r="BL86" s="10"/>
      <c r="BN86" s="5">
        <v>2.9259245999999999E-2</v>
      </c>
      <c r="BO86" s="5">
        <v>2.9259245999999999E-2</v>
      </c>
      <c r="BP86" s="5">
        <v>2.9259245999999999E-2</v>
      </c>
      <c r="BQ86" s="5">
        <v>2.9259245999999999E-2</v>
      </c>
      <c r="BR86" s="5">
        <v>2.9259245999999999E-2</v>
      </c>
      <c r="BS86" s="5">
        <v>2.9259245999999999E-2</v>
      </c>
      <c r="BT86" s="5">
        <v>2.9259245999999999E-2</v>
      </c>
      <c r="BU86" s="5">
        <v>2.9259245999999999E-2</v>
      </c>
      <c r="BV86" s="5">
        <v>2.9259245999999999E-2</v>
      </c>
      <c r="BW86" s="5">
        <v>2.9259245999999999E-2</v>
      </c>
      <c r="BX86" s="5">
        <v>2.9259245999999999E-2</v>
      </c>
      <c r="BY86" s="5">
        <v>2.9259245999999999E-2</v>
      </c>
      <c r="BZ86" s="5">
        <v>2.9259245999999999E-2</v>
      </c>
      <c r="CA86" s="5">
        <v>2.9259245999999999E-2</v>
      </c>
      <c r="CB86" s="5">
        <v>2.9259245999999999E-2</v>
      </c>
      <c r="CC86" s="5">
        <v>2.9259245999999999E-2</v>
      </c>
      <c r="CD86" s="5">
        <v>2.9259245999999999E-2</v>
      </c>
      <c r="CE86" s="5">
        <v>2.9259245999999999E-2</v>
      </c>
      <c r="CF86" s="5">
        <v>2.9259245999999999E-2</v>
      </c>
      <c r="CG86" s="5">
        <v>2.9259245999999999E-2</v>
      </c>
      <c r="CH86" s="5">
        <v>2.9259245999999999E-2</v>
      </c>
      <c r="CI86" s="5">
        <v>2.9259245999999999E-2</v>
      </c>
      <c r="CJ86" s="5">
        <v>2.9259245999999999E-2</v>
      </c>
      <c r="CK86" s="5">
        <v>2.9259245999999999E-2</v>
      </c>
      <c r="CL86" s="5">
        <v>2.9259245999999999E-2</v>
      </c>
      <c r="CM86" s="5">
        <v>2.9259245999999999E-2</v>
      </c>
      <c r="CN86" s="5">
        <v>2.9259245999999999E-2</v>
      </c>
      <c r="CO86" s="5">
        <v>2.9259245999999999E-2</v>
      </c>
      <c r="CP86" s="5">
        <v>2.9259245999999999E-2</v>
      </c>
      <c r="CQ86" s="5">
        <v>2.9259245999999999E-2</v>
      </c>
      <c r="CR86" s="5">
        <v>2.9259245999999999E-2</v>
      </c>
      <c r="CS86" s="5">
        <v>2.9259245999999999E-2</v>
      </c>
      <c r="CT86" s="5">
        <v>2.9259245999999999E-2</v>
      </c>
      <c r="CU86" s="5">
        <v>2.9259245999999999E-2</v>
      </c>
      <c r="CV86" s="5">
        <v>2.9259245999999999E-2</v>
      </c>
      <c r="CW86" s="5">
        <v>2.9259245999999999E-2</v>
      </c>
      <c r="CX86" s="5">
        <v>2.9259245999999999E-2</v>
      </c>
      <c r="CY86" s="5">
        <v>2.9259245999999999E-2</v>
      </c>
      <c r="CZ86" s="5">
        <v>2.9259245999999999E-2</v>
      </c>
      <c r="DA86" s="5">
        <v>2.9259245999999999E-2</v>
      </c>
      <c r="DB86" s="5">
        <v>2.9259245999999999E-2</v>
      </c>
      <c r="DC86" s="5">
        <v>2.9259245999999999E-2</v>
      </c>
      <c r="DD86" s="5">
        <v>2.9259245999999999E-2</v>
      </c>
      <c r="DE86" s="5">
        <v>2.9259245999999999E-2</v>
      </c>
      <c r="DF86" s="5">
        <v>2.9259245999999999E-2</v>
      </c>
      <c r="DG86" s="5">
        <v>2.9259245999999999E-2</v>
      </c>
      <c r="DH86" s="5">
        <v>2.9259245999999999E-2</v>
      </c>
      <c r="DI86" s="5">
        <v>2.9259245999999999E-2</v>
      </c>
      <c r="DJ86" s="5">
        <v>2.9259245999999999E-2</v>
      </c>
      <c r="DK86" s="5">
        <v>2.9259245999999999E-2</v>
      </c>
      <c r="DL86" s="5">
        <v>2.9259245999999999E-2</v>
      </c>
      <c r="DM86" s="5">
        <v>2.9259245999999999E-2</v>
      </c>
      <c r="DN86" s="5">
        <v>2.9259245999999999E-2</v>
      </c>
      <c r="DO86" s="5">
        <v>2.9259245999999999E-2</v>
      </c>
      <c r="DP86" s="5">
        <v>2.9259245999999999E-2</v>
      </c>
      <c r="DQ86" s="5">
        <v>2.9259245999999999E-2</v>
      </c>
      <c r="DR86" s="5">
        <v>2.9259245999999999E-2</v>
      </c>
      <c r="DS86" s="5">
        <v>2.9259245999999999E-2</v>
      </c>
      <c r="DT86" s="5">
        <v>2.9259245999999999E-2</v>
      </c>
      <c r="DU86" s="5">
        <v>2.9259245999999999E-2</v>
      </c>
    </row>
    <row r="87" spans="1:125" x14ac:dyDescent="0.2">
      <c r="A87" t="s">
        <v>153</v>
      </c>
      <c r="B87" s="3" t="s">
        <v>176</v>
      </c>
      <c r="C87" s="2">
        <v>-0.05</v>
      </c>
      <c r="D87" s="2">
        <v>-0.09</v>
      </c>
      <c r="E87" s="2">
        <v>-0.09</v>
      </c>
      <c r="F87" s="2">
        <v>-0.03</v>
      </c>
      <c r="G87" s="2">
        <v>-0.04</v>
      </c>
      <c r="H87" s="2">
        <v>0.02</v>
      </c>
      <c r="I87" s="2">
        <v>0.05</v>
      </c>
      <c r="J87" s="2">
        <v>0.02</v>
      </c>
      <c r="K87" s="2">
        <v>0.01</v>
      </c>
      <c r="L87" s="2">
        <v>0.05</v>
      </c>
      <c r="M87" s="2">
        <v>0.05</v>
      </c>
      <c r="N87" s="2">
        <v>-0.03</v>
      </c>
      <c r="O87" s="2">
        <v>0.05</v>
      </c>
      <c r="P87" s="2">
        <v>0.04</v>
      </c>
      <c r="Q87" s="2">
        <v>0.03</v>
      </c>
      <c r="R87" s="2">
        <v>0.06</v>
      </c>
      <c r="S87" s="2">
        <v>0.04</v>
      </c>
      <c r="T87" s="2">
        <v>0.09</v>
      </c>
      <c r="U87" s="2">
        <v>0.1</v>
      </c>
      <c r="V87" s="2">
        <v>0.03</v>
      </c>
      <c r="W87" s="2">
        <v>0.06</v>
      </c>
      <c r="X87" s="2">
        <v>0.05</v>
      </c>
      <c r="Y87" s="2">
        <v>0.05</v>
      </c>
      <c r="Z87" s="2">
        <v>0.04</v>
      </c>
      <c r="AA87" s="2">
        <v>0</v>
      </c>
      <c r="AB87" s="2">
        <v>0.01</v>
      </c>
      <c r="AC87" s="2">
        <v>0.02</v>
      </c>
      <c r="AD87" s="2">
        <v>0.05</v>
      </c>
      <c r="AE87" s="2">
        <v>0.08</v>
      </c>
      <c r="AF87" s="2">
        <v>-0.01</v>
      </c>
      <c r="AG87" s="2">
        <v>-0.01</v>
      </c>
      <c r="AH87" s="2">
        <v>0.05</v>
      </c>
      <c r="AI87" s="2">
        <v>0.03</v>
      </c>
      <c r="AJ87" s="2">
        <v>0.04</v>
      </c>
      <c r="AK87" s="2">
        <v>0.09</v>
      </c>
      <c r="AL87" s="2">
        <v>0.03</v>
      </c>
      <c r="AM87" s="2">
        <v>0.05</v>
      </c>
      <c r="AN87" s="2">
        <v>0</v>
      </c>
      <c r="AO87" s="2">
        <v>7.0000000000000007E-2</v>
      </c>
      <c r="AP87" s="2">
        <v>7.0000000000000007E-2</v>
      </c>
      <c r="AQ87" s="2">
        <v>-0.01</v>
      </c>
      <c r="AR87" s="2">
        <v>-0.02</v>
      </c>
      <c r="AS87" s="2">
        <v>0.02</v>
      </c>
      <c r="AT87" s="2">
        <v>-0.02</v>
      </c>
      <c r="AU87" s="2">
        <v>0</v>
      </c>
      <c r="AV87" s="2">
        <v>-0.01</v>
      </c>
      <c r="AW87" s="2">
        <v>7.0000000000000007E-2</v>
      </c>
      <c r="AX87" s="2">
        <v>-0.05</v>
      </c>
      <c r="AY87" s="2">
        <v>0.02</v>
      </c>
      <c r="AZ87" s="2">
        <v>-0.13</v>
      </c>
      <c r="BA87" s="2">
        <v>-0.08</v>
      </c>
      <c r="BB87" s="2">
        <v>-0.15</v>
      </c>
      <c r="BC87" s="2">
        <v>-0.19</v>
      </c>
      <c r="BD87" s="2">
        <v>-0.19</v>
      </c>
      <c r="BE87" s="2">
        <v>-0.16</v>
      </c>
      <c r="BF87" s="2">
        <v>0.02</v>
      </c>
      <c r="BG87" s="2">
        <v>-0.11</v>
      </c>
      <c r="BH87" s="2">
        <v>-0.2</v>
      </c>
      <c r="BI87" s="2">
        <v>-0.15</v>
      </c>
      <c r="BJ87" s="2">
        <v>-0.01</v>
      </c>
      <c r="BL87" s="10"/>
      <c r="BN87" s="5">
        <v>6.8537983E-3</v>
      </c>
      <c r="BO87" s="5">
        <v>6.8537983E-3</v>
      </c>
      <c r="BP87" s="5">
        <v>6.8537983E-3</v>
      </c>
      <c r="BQ87" s="5">
        <v>6.8537983E-3</v>
      </c>
      <c r="BR87" s="5">
        <v>6.8537983E-3</v>
      </c>
      <c r="BS87" s="5">
        <v>6.8537983E-3</v>
      </c>
      <c r="BT87" s="5">
        <v>6.8537983E-3</v>
      </c>
      <c r="BU87" s="5">
        <v>6.8537983E-3</v>
      </c>
      <c r="BV87" s="5">
        <v>6.8537983E-3</v>
      </c>
      <c r="BW87" s="5">
        <v>6.8537983E-3</v>
      </c>
      <c r="BX87" s="5">
        <v>6.8537983E-3</v>
      </c>
      <c r="BY87" s="5">
        <v>6.8537983E-3</v>
      </c>
      <c r="BZ87" s="5">
        <v>6.8537983E-3</v>
      </c>
      <c r="CA87" s="5">
        <v>6.8537983E-3</v>
      </c>
      <c r="CB87" s="5">
        <v>6.8537983E-3</v>
      </c>
      <c r="CC87" s="5">
        <v>6.8537983E-3</v>
      </c>
      <c r="CD87" s="5">
        <v>6.8537983E-3</v>
      </c>
      <c r="CE87" s="5">
        <v>6.8537983E-3</v>
      </c>
      <c r="CF87" s="5">
        <v>6.8537983E-3</v>
      </c>
      <c r="CG87" s="5">
        <v>6.8537983E-3</v>
      </c>
      <c r="CH87" s="5">
        <v>6.8537983E-3</v>
      </c>
      <c r="CI87" s="5">
        <v>6.8537983E-3</v>
      </c>
      <c r="CJ87" s="5">
        <v>6.8537983E-3</v>
      </c>
      <c r="CK87" s="5">
        <v>6.8537983E-3</v>
      </c>
      <c r="CL87" s="5">
        <v>6.8537983E-3</v>
      </c>
      <c r="CM87" s="5">
        <v>6.8537983E-3</v>
      </c>
      <c r="CN87" s="5">
        <v>6.8537983E-3</v>
      </c>
      <c r="CO87" s="5">
        <v>6.8537983E-3</v>
      </c>
      <c r="CP87" s="5">
        <v>6.8537983E-3</v>
      </c>
      <c r="CQ87" s="5">
        <v>6.8537983E-3</v>
      </c>
      <c r="CR87" s="5">
        <v>6.8537983E-3</v>
      </c>
      <c r="CS87" s="5">
        <v>6.8537983E-3</v>
      </c>
      <c r="CT87" s="5">
        <v>6.8537983E-3</v>
      </c>
      <c r="CU87" s="5">
        <v>6.8537983E-3</v>
      </c>
      <c r="CV87" s="5">
        <v>6.8537983E-3</v>
      </c>
      <c r="CW87" s="5">
        <v>6.8537983E-3</v>
      </c>
      <c r="CX87" s="5">
        <v>6.8537983E-3</v>
      </c>
      <c r="CY87" s="5">
        <v>6.8537983E-3</v>
      </c>
      <c r="CZ87" s="5">
        <v>6.8537983E-3</v>
      </c>
      <c r="DA87" s="5">
        <v>6.8537983E-3</v>
      </c>
      <c r="DB87" s="5">
        <v>6.8537983E-3</v>
      </c>
      <c r="DC87" s="5">
        <v>6.8537983E-3</v>
      </c>
      <c r="DD87" s="5">
        <v>6.8537983E-3</v>
      </c>
      <c r="DE87" s="5">
        <v>6.8537983E-3</v>
      </c>
      <c r="DF87" s="5">
        <v>6.8537983E-3</v>
      </c>
      <c r="DG87" s="5">
        <v>6.8537983E-3</v>
      </c>
      <c r="DH87" s="5">
        <v>6.8537983E-3</v>
      </c>
      <c r="DI87" s="5">
        <v>6.8537983E-3</v>
      </c>
      <c r="DJ87" s="5">
        <v>6.8537983E-3</v>
      </c>
      <c r="DK87" s="5">
        <v>6.8537983E-3</v>
      </c>
      <c r="DL87" s="5">
        <v>6.8537983E-3</v>
      </c>
      <c r="DM87" s="5">
        <v>6.8537983E-3</v>
      </c>
      <c r="DN87" s="5">
        <v>6.8537983E-3</v>
      </c>
      <c r="DO87" s="5">
        <v>6.8537983E-3</v>
      </c>
      <c r="DP87" s="5">
        <v>6.8537983E-3</v>
      </c>
      <c r="DQ87" s="5">
        <v>6.8537983E-3</v>
      </c>
      <c r="DR87" s="5">
        <v>6.8537983E-3</v>
      </c>
      <c r="DS87" s="5">
        <v>6.8537983E-3</v>
      </c>
      <c r="DT87" s="5">
        <v>6.8537983E-3</v>
      </c>
      <c r="DU87" s="5">
        <v>6.8537983E-3</v>
      </c>
    </row>
    <row r="88" spans="1:125" x14ac:dyDescent="0.2">
      <c r="A88" t="s">
        <v>168</v>
      </c>
      <c r="B88" s="3" t="s">
        <v>176</v>
      </c>
      <c r="C88" s="2">
        <v>0.06</v>
      </c>
      <c r="D88" s="2">
        <v>0.15</v>
      </c>
      <c r="E88" s="2">
        <v>0.2</v>
      </c>
      <c r="F88" s="2">
        <v>0.3</v>
      </c>
      <c r="G88" s="2">
        <v>0.43</v>
      </c>
      <c r="H88" s="2">
        <v>0.41</v>
      </c>
      <c r="I88" s="2">
        <v>0.47</v>
      </c>
      <c r="J88" s="2">
        <v>0.23</v>
      </c>
      <c r="K88" s="2">
        <v>0.28999999999999998</v>
      </c>
      <c r="L88" s="2">
        <v>0.48</v>
      </c>
      <c r="M88" s="2">
        <v>0.35</v>
      </c>
      <c r="N88" s="2">
        <v>0.25</v>
      </c>
      <c r="O88" s="2">
        <v>0.46</v>
      </c>
      <c r="P88" s="2">
        <v>0.34</v>
      </c>
      <c r="Q88" s="2">
        <v>0.37</v>
      </c>
      <c r="R88" s="2">
        <v>0.4</v>
      </c>
      <c r="S88" s="2">
        <v>0.35</v>
      </c>
      <c r="T88" s="2">
        <v>0.4</v>
      </c>
      <c r="U88" s="2">
        <v>0.46</v>
      </c>
      <c r="V88" s="2">
        <v>0.33</v>
      </c>
      <c r="W88" s="2">
        <v>0.36</v>
      </c>
      <c r="X88" s="2">
        <v>0.39</v>
      </c>
      <c r="Y88" s="2">
        <v>0.31</v>
      </c>
      <c r="Z88" s="2">
        <v>0.28000000000000003</v>
      </c>
      <c r="AA88" s="2">
        <v>0.17</v>
      </c>
      <c r="AB88" s="2">
        <v>0.15</v>
      </c>
      <c r="AC88" s="2">
        <v>0.22</v>
      </c>
      <c r="AD88" s="2">
        <v>0.37</v>
      </c>
      <c r="AE88" s="2">
        <v>0.51</v>
      </c>
      <c r="AF88" s="2">
        <v>0.24</v>
      </c>
      <c r="AG88" s="2">
        <v>0.31</v>
      </c>
      <c r="AH88" s="2">
        <v>0.37</v>
      </c>
      <c r="AI88" s="2">
        <v>0.3</v>
      </c>
      <c r="AJ88" s="2">
        <v>0.38</v>
      </c>
      <c r="AK88" s="2">
        <v>0.38</v>
      </c>
      <c r="AL88" s="2">
        <v>0.21</v>
      </c>
      <c r="AM88" s="2">
        <v>0.32</v>
      </c>
      <c r="AN88" s="2">
        <v>0.52</v>
      </c>
      <c r="AO88" s="2">
        <v>0.41</v>
      </c>
      <c r="AP88" s="2">
        <v>0.49</v>
      </c>
      <c r="AQ88" s="2">
        <v>0.1</v>
      </c>
      <c r="AR88" s="2">
        <v>0.14000000000000001</v>
      </c>
      <c r="AS88" s="2">
        <v>0.26</v>
      </c>
      <c r="AT88" s="2">
        <v>0.28000000000000003</v>
      </c>
      <c r="AU88" s="2">
        <v>0.22</v>
      </c>
      <c r="AV88" s="2">
        <v>0.17</v>
      </c>
      <c r="AW88" s="2">
        <v>0.65</v>
      </c>
      <c r="AX88" s="2">
        <v>0.09</v>
      </c>
      <c r="AY88" s="2">
        <v>0.27</v>
      </c>
      <c r="AZ88" s="2">
        <v>0</v>
      </c>
      <c r="BA88" s="2">
        <v>0.05</v>
      </c>
      <c r="BB88" s="2">
        <v>0.15</v>
      </c>
      <c r="BC88" s="2">
        <v>0.3</v>
      </c>
      <c r="BD88" s="2">
        <v>0.17</v>
      </c>
      <c r="BE88" s="2">
        <v>0.25</v>
      </c>
      <c r="BF88" s="2">
        <v>0.23</v>
      </c>
      <c r="BG88" s="2">
        <v>0.12</v>
      </c>
      <c r="BH88" s="2">
        <v>0.18</v>
      </c>
      <c r="BI88" s="2">
        <v>0.23</v>
      </c>
      <c r="BJ88" s="2">
        <v>0.28999999999999998</v>
      </c>
      <c r="BL88" s="10"/>
      <c r="BN88" s="5">
        <v>3.0523517999999999E-2</v>
      </c>
      <c r="BO88" s="5">
        <v>3.0523517999999999E-2</v>
      </c>
      <c r="BP88" s="5">
        <v>3.0523517999999999E-2</v>
      </c>
      <c r="BQ88" s="5">
        <v>3.0523517999999999E-2</v>
      </c>
      <c r="BR88" s="5">
        <v>3.0523517999999999E-2</v>
      </c>
      <c r="BS88" s="5">
        <v>3.0523517999999999E-2</v>
      </c>
      <c r="BT88" s="5">
        <v>3.0523517999999999E-2</v>
      </c>
      <c r="BU88" s="5">
        <v>3.0523517999999999E-2</v>
      </c>
      <c r="BV88" s="5">
        <v>3.0523517999999999E-2</v>
      </c>
      <c r="BW88" s="5">
        <v>3.0523517999999999E-2</v>
      </c>
      <c r="BX88" s="5">
        <v>3.0523517999999999E-2</v>
      </c>
      <c r="BY88" s="5">
        <v>3.0523517999999999E-2</v>
      </c>
      <c r="BZ88" s="5">
        <v>3.0523517999999999E-2</v>
      </c>
      <c r="CA88" s="5">
        <v>3.0523517999999999E-2</v>
      </c>
      <c r="CB88" s="5">
        <v>3.0523517999999999E-2</v>
      </c>
      <c r="CC88" s="5">
        <v>3.0523517999999999E-2</v>
      </c>
      <c r="CD88" s="5">
        <v>3.0523517999999999E-2</v>
      </c>
      <c r="CE88" s="5">
        <v>3.0523517999999999E-2</v>
      </c>
      <c r="CF88" s="5">
        <v>3.0523517999999999E-2</v>
      </c>
      <c r="CG88" s="5">
        <v>3.0523517999999999E-2</v>
      </c>
      <c r="CH88" s="5">
        <v>3.0523517999999999E-2</v>
      </c>
      <c r="CI88" s="5">
        <v>3.0523517999999999E-2</v>
      </c>
      <c r="CJ88" s="5">
        <v>3.0523517999999999E-2</v>
      </c>
      <c r="CK88" s="5">
        <v>3.0523517999999999E-2</v>
      </c>
      <c r="CL88" s="5">
        <v>3.0523517999999999E-2</v>
      </c>
      <c r="CM88" s="5">
        <v>3.0523517999999999E-2</v>
      </c>
      <c r="CN88" s="5">
        <v>3.0523517999999999E-2</v>
      </c>
      <c r="CO88" s="5">
        <v>3.0523517999999999E-2</v>
      </c>
      <c r="CP88" s="5">
        <v>3.0523517999999999E-2</v>
      </c>
      <c r="CQ88" s="5">
        <v>3.0523517999999999E-2</v>
      </c>
      <c r="CR88" s="5">
        <v>3.0523517999999999E-2</v>
      </c>
      <c r="CS88" s="5">
        <v>3.0523517999999999E-2</v>
      </c>
      <c r="CT88" s="5">
        <v>3.0523517999999999E-2</v>
      </c>
      <c r="CU88" s="5">
        <v>3.0523517999999999E-2</v>
      </c>
      <c r="CV88" s="5">
        <v>3.0523517999999999E-2</v>
      </c>
      <c r="CW88" s="5">
        <v>3.0523517999999999E-2</v>
      </c>
      <c r="CX88" s="5">
        <v>3.0523517999999999E-2</v>
      </c>
      <c r="CY88" s="5">
        <v>3.0523517999999999E-2</v>
      </c>
      <c r="CZ88" s="5">
        <v>3.0523517999999999E-2</v>
      </c>
      <c r="DA88" s="5">
        <v>3.0523517999999999E-2</v>
      </c>
      <c r="DB88" s="5">
        <v>3.0523517999999999E-2</v>
      </c>
      <c r="DC88" s="5">
        <v>3.0523517999999999E-2</v>
      </c>
      <c r="DD88" s="5">
        <v>3.0523517999999999E-2</v>
      </c>
      <c r="DE88" s="5">
        <v>3.0523517999999999E-2</v>
      </c>
      <c r="DF88" s="5">
        <v>3.0523517999999999E-2</v>
      </c>
      <c r="DG88" s="5">
        <v>3.0523517999999999E-2</v>
      </c>
      <c r="DH88" s="5">
        <v>3.0523517999999999E-2</v>
      </c>
      <c r="DI88" s="5">
        <v>3.0523517999999999E-2</v>
      </c>
      <c r="DJ88" s="5">
        <v>3.0523517999999999E-2</v>
      </c>
      <c r="DK88" s="5">
        <v>3.0523517999999999E-2</v>
      </c>
      <c r="DL88" s="5">
        <v>3.0523517999999999E-2</v>
      </c>
      <c r="DM88" s="5">
        <v>3.0523517999999999E-2</v>
      </c>
      <c r="DN88" s="5">
        <v>3.0523517999999999E-2</v>
      </c>
      <c r="DO88" s="5">
        <v>3.0523517999999999E-2</v>
      </c>
      <c r="DP88" s="5">
        <v>3.0523517999999999E-2</v>
      </c>
      <c r="DQ88" s="5">
        <v>3.0523517999999999E-2</v>
      </c>
      <c r="DR88" s="5">
        <v>3.0523517999999999E-2</v>
      </c>
      <c r="DS88" s="5">
        <v>3.0523517999999999E-2</v>
      </c>
      <c r="DT88" s="5">
        <v>3.0523517999999999E-2</v>
      </c>
      <c r="DU88" s="5">
        <v>3.0523517999999999E-2</v>
      </c>
    </row>
    <row r="89" spans="1:125" x14ac:dyDescent="0.2">
      <c r="A89" t="s">
        <v>166</v>
      </c>
      <c r="B89" s="3" t="s">
        <v>176</v>
      </c>
      <c r="C89" s="2">
        <v>7.0000000000000007E-2</v>
      </c>
      <c r="D89" s="2">
        <v>0.14000000000000001</v>
      </c>
      <c r="E89" s="2">
        <v>0.16</v>
      </c>
      <c r="F89" s="2">
        <v>0.22</v>
      </c>
      <c r="G89" s="2">
        <v>0.28999999999999998</v>
      </c>
      <c r="H89" s="2">
        <v>0.28000000000000003</v>
      </c>
      <c r="I89" s="2">
        <v>0.28999999999999998</v>
      </c>
      <c r="J89" s="2">
        <v>0.18</v>
      </c>
      <c r="K89" s="2">
        <v>0.23</v>
      </c>
      <c r="L89" s="2">
        <v>0.35</v>
      </c>
      <c r="M89" s="2">
        <v>0.27</v>
      </c>
      <c r="N89" s="2">
        <v>0.21</v>
      </c>
      <c r="O89" s="2">
        <v>0.32</v>
      </c>
      <c r="P89" s="2">
        <v>0.26</v>
      </c>
      <c r="Q89" s="2">
        <v>0.26</v>
      </c>
      <c r="R89" s="2">
        <v>0.26</v>
      </c>
      <c r="S89" s="2">
        <v>0.26</v>
      </c>
      <c r="T89" s="2">
        <v>0.3</v>
      </c>
      <c r="U89" s="2">
        <v>0.33</v>
      </c>
      <c r="V89" s="2">
        <v>0.25</v>
      </c>
      <c r="W89" s="2">
        <v>0.28999999999999998</v>
      </c>
      <c r="X89" s="2">
        <v>0.3</v>
      </c>
      <c r="Y89" s="2">
        <v>0.28000000000000003</v>
      </c>
      <c r="Z89" s="2">
        <v>0.23</v>
      </c>
      <c r="AA89" s="2">
        <v>0.15</v>
      </c>
      <c r="AB89" s="2">
        <v>0.15</v>
      </c>
      <c r="AC89" s="2">
        <v>0.21</v>
      </c>
      <c r="AD89" s="2">
        <v>0.28999999999999998</v>
      </c>
      <c r="AE89" s="2">
        <v>0.36</v>
      </c>
      <c r="AF89" s="2">
        <v>0.23</v>
      </c>
      <c r="AG89" s="2">
        <v>0.27</v>
      </c>
      <c r="AH89" s="2">
        <v>0.3</v>
      </c>
      <c r="AI89" s="2">
        <v>0.27</v>
      </c>
      <c r="AJ89" s="2">
        <v>0.3</v>
      </c>
      <c r="AK89" s="2">
        <v>0.26</v>
      </c>
      <c r="AL89" s="2">
        <v>0.2</v>
      </c>
      <c r="AM89" s="2">
        <v>0.26</v>
      </c>
      <c r="AN89" s="2">
        <v>0.39</v>
      </c>
      <c r="AO89" s="2">
        <v>0.27</v>
      </c>
      <c r="AP89" s="2">
        <v>0.38</v>
      </c>
      <c r="AQ89" s="2">
        <v>0.14000000000000001</v>
      </c>
      <c r="AR89" s="2">
        <v>0.17</v>
      </c>
      <c r="AS89" s="2">
        <v>0.23</v>
      </c>
      <c r="AT89" s="2">
        <v>0.24</v>
      </c>
      <c r="AU89" s="2">
        <v>0.22</v>
      </c>
      <c r="AV89" s="2">
        <v>0.16</v>
      </c>
      <c r="AW89" s="2">
        <v>0.48</v>
      </c>
      <c r="AX89" s="2">
        <v>0.11</v>
      </c>
      <c r="AY89" s="2">
        <v>0.2</v>
      </c>
      <c r="AZ89" s="2">
        <v>0.09</v>
      </c>
      <c r="BA89" s="2">
        <v>0.05</v>
      </c>
      <c r="BB89" s="2">
        <v>0.17</v>
      </c>
      <c r="BC89" s="2">
        <v>0.25</v>
      </c>
      <c r="BD89" s="2">
        <v>0.17</v>
      </c>
      <c r="BE89" s="2">
        <v>0.21</v>
      </c>
      <c r="BF89" s="2">
        <v>0.22</v>
      </c>
      <c r="BG89" s="2">
        <v>0.14000000000000001</v>
      </c>
      <c r="BH89" s="2">
        <v>0.15</v>
      </c>
      <c r="BI89" s="2">
        <v>0.2</v>
      </c>
      <c r="BJ89" s="2">
        <v>0.24</v>
      </c>
      <c r="BL89" s="10"/>
      <c r="BN89" s="5">
        <v>1.3368905E-2</v>
      </c>
      <c r="BO89" s="5">
        <v>1.3368905E-2</v>
      </c>
      <c r="BP89" s="5">
        <v>1.3368905E-2</v>
      </c>
      <c r="BQ89" s="5">
        <v>1.3368905E-2</v>
      </c>
      <c r="BR89" s="5">
        <v>1.3368905E-2</v>
      </c>
      <c r="BS89" s="5">
        <v>1.3368905E-2</v>
      </c>
      <c r="BT89" s="5">
        <v>1.3368905E-2</v>
      </c>
      <c r="BU89" s="5">
        <v>1.3368905E-2</v>
      </c>
      <c r="BV89" s="5">
        <v>1.3368905E-2</v>
      </c>
      <c r="BW89" s="5">
        <v>1.3368905E-2</v>
      </c>
      <c r="BX89" s="5">
        <v>1.3368905E-2</v>
      </c>
      <c r="BY89" s="5">
        <v>1.3368905E-2</v>
      </c>
      <c r="BZ89" s="5">
        <v>1.3368905E-2</v>
      </c>
      <c r="CA89" s="5">
        <v>1.3368905E-2</v>
      </c>
      <c r="CB89" s="5">
        <v>1.3368905E-2</v>
      </c>
      <c r="CC89" s="5">
        <v>1.3368905E-2</v>
      </c>
      <c r="CD89" s="5">
        <v>1.3368905E-2</v>
      </c>
      <c r="CE89" s="5">
        <v>1.3368905E-2</v>
      </c>
      <c r="CF89" s="5">
        <v>1.3368905E-2</v>
      </c>
      <c r="CG89" s="5">
        <v>1.3368905E-2</v>
      </c>
      <c r="CH89" s="5">
        <v>1.3368905E-2</v>
      </c>
      <c r="CI89" s="5">
        <v>1.3368905E-2</v>
      </c>
      <c r="CJ89" s="5">
        <v>1.3368905E-2</v>
      </c>
      <c r="CK89" s="5">
        <v>1.3368905E-2</v>
      </c>
      <c r="CL89" s="5">
        <v>1.3368905E-2</v>
      </c>
      <c r="CM89" s="5">
        <v>1.3368905E-2</v>
      </c>
      <c r="CN89" s="5">
        <v>1.3368905E-2</v>
      </c>
      <c r="CO89" s="5">
        <v>1.3368905E-2</v>
      </c>
      <c r="CP89" s="5">
        <v>1.3368905E-2</v>
      </c>
      <c r="CQ89" s="5">
        <v>1.3368905E-2</v>
      </c>
      <c r="CR89" s="5">
        <v>1.3368905E-2</v>
      </c>
      <c r="CS89" s="5">
        <v>1.3368905E-2</v>
      </c>
      <c r="CT89" s="5">
        <v>1.3368905E-2</v>
      </c>
      <c r="CU89" s="5">
        <v>1.3368905E-2</v>
      </c>
      <c r="CV89" s="5">
        <v>1.3368905E-2</v>
      </c>
      <c r="CW89" s="5">
        <v>1.3368905E-2</v>
      </c>
      <c r="CX89" s="5">
        <v>1.3368905E-2</v>
      </c>
      <c r="CY89" s="5">
        <v>1.3368905E-2</v>
      </c>
      <c r="CZ89" s="5">
        <v>1.3368905E-2</v>
      </c>
      <c r="DA89" s="5">
        <v>1.3368905E-2</v>
      </c>
      <c r="DB89" s="5">
        <v>1.3368905E-2</v>
      </c>
      <c r="DC89" s="5">
        <v>1.3368905E-2</v>
      </c>
      <c r="DD89" s="5">
        <v>1.3368905E-2</v>
      </c>
      <c r="DE89" s="5">
        <v>1.3368905E-2</v>
      </c>
      <c r="DF89" s="5">
        <v>1.3368905E-2</v>
      </c>
      <c r="DG89" s="5">
        <v>1.3368905E-2</v>
      </c>
      <c r="DH89" s="5">
        <v>1.3368905E-2</v>
      </c>
      <c r="DI89" s="5">
        <v>1.3368905E-2</v>
      </c>
      <c r="DJ89" s="5">
        <v>1.3368905E-2</v>
      </c>
      <c r="DK89" s="5">
        <v>1.3368905E-2</v>
      </c>
      <c r="DL89" s="5">
        <v>1.3368905E-2</v>
      </c>
      <c r="DM89" s="5">
        <v>1.3368905E-2</v>
      </c>
      <c r="DN89" s="5">
        <v>1.3368905E-2</v>
      </c>
      <c r="DO89" s="5">
        <v>1.3368905E-2</v>
      </c>
      <c r="DP89" s="5">
        <v>1.3368905E-2</v>
      </c>
      <c r="DQ89" s="5">
        <v>1.3368905E-2</v>
      </c>
      <c r="DR89" s="5">
        <v>1.3368905E-2</v>
      </c>
      <c r="DS89" s="5">
        <v>1.3368905E-2</v>
      </c>
      <c r="DT89" s="5">
        <v>1.3368905E-2</v>
      </c>
      <c r="DU89" s="5">
        <v>1.3368905E-2</v>
      </c>
    </row>
    <row r="90" spans="1:125" x14ac:dyDescent="0.2">
      <c r="A90" t="s">
        <v>34</v>
      </c>
      <c r="B90" s="3" t="s">
        <v>176</v>
      </c>
      <c r="C90" s="2">
        <v>0.66</v>
      </c>
      <c r="D90" s="2">
        <v>0.77</v>
      </c>
      <c r="E90" s="2">
        <v>1.23</v>
      </c>
      <c r="F90" s="2">
        <v>1.42</v>
      </c>
      <c r="G90" s="2">
        <v>2.2999999999999998</v>
      </c>
      <c r="H90" s="2">
        <v>2.46</v>
      </c>
      <c r="I90" s="2">
        <v>2.4500000000000002</v>
      </c>
      <c r="J90" s="2">
        <v>1.35</v>
      </c>
      <c r="K90" s="2">
        <v>1.9</v>
      </c>
      <c r="L90" s="2">
        <v>2.52</v>
      </c>
      <c r="M90" s="2">
        <v>2.4</v>
      </c>
      <c r="N90" s="2">
        <v>1.32</v>
      </c>
      <c r="O90" s="2">
        <v>2.48</v>
      </c>
      <c r="P90" s="2">
        <v>1.94</v>
      </c>
      <c r="Q90" s="2">
        <v>1.86</v>
      </c>
      <c r="R90" s="2">
        <v>2.63</v>
      </c>
      <c r="S90" s="2">
        <v>1.69</v>
      </c>
      <c r="T90" s="2">
        <v>2.58</v>
      </c>
      <c r="U90" s="2">
        <v>2.67</v>
      </c>
      <c r="V90" s="2">
        <v>1.59</v>
      </c>
      <c r="W90" s="2">
        <v>2.2400000000000002</v>
      </c>
      <c r="X90" s="2">
        <v>2.09</v>
      </c>
      <c r="Y90" s="2">
        <v>2.02</v>
      </c>
      <c r="Z90" s="2">
        <v>1.85</v>
      </c>
      <c r="AA90" s="2">
        <v>1.33</v>
      </c>
      <c r="AB90" s="2">
        <v>1.08</v>
      </c>
      <c r="AC90" s="2">
        <v>1.77</v>
      </c>
      <c r="AD90" s="2">
        <v>2.21</v>
      </c>
      <c r="AE90" s="2">
        <v>2.59</v>
      </c>
      <c r="AF90" s="2">
        <v>1.72</v>
      </c>
      <c r="AG90" s="2">
        <v>2.06</v>
      </c>
      <c r="AH90" s="2">
        <v>1.76</v>
      </c>
      <c r="AI90" s="2">
        <v>1.62</v>
      </c>
      <c r="AJ90" s="2">
        <v>1.92</v>
      </c>
      <c r="AK90" s="2">
        <v>2.42</v>
      </c>
      <c r="AL90" s="2">
        <v>1.77</v>
      </c>
      <c r="AM90" s="2">
        <v>2.14</v>
      </c>
      <c r="AN90" s="2">
        <v>2.7</v>
      </c>
      <c r="AO90" s="2">
        <v>2.27</v>
      </c>
      <c r="AP90" s="2">
        <v>2.4700000000000002</v>
      </c>
      <c r="AQ90" s="2">
        <v>1.63</v>
      </c>
      <c r="AR90" s="2">
        <v>1.29</v>
      </c>
      <c r="AS90" s="2">
        <v>2.0499999999999998</v>
      </c>
      <c r="AT90" s="2">
        <v>1.8</v>
      </c>
      <c r="AU90" s="2">
        <v>1.79</v>
      </c>
      <c r="AV90" s="2">
        <v>1.75</v>
      </c>
      <c r="AW90" s="2">
        <v>3.53</v>
      </c>
      <c r="AX90" s="2">
        <v>1.35</v>
      </c>
      <c r="AY90" s="2">
        <v>2.02</v>
      </c>
      <c r="AZ90" s="2">
        <v>0.73</v>
      </c>
      <c r="BA90" s="2">
        <v>1.06</v>
      </c>
      <c r="BB90" s="2">
        <v>1.42</v>
      </c>
      <c r="BC90" s="2">
        <v>1.87</v>
      </c>
      <c r="BD90" s="2">
        <v>1.9</v>
      </c>
      <c r="BE90" s="2">
        <v>2.1</v>
      </c>
      <c r="BF90" s="2">
        <v>1.83</v>
      </c>
      <c r="BG90" s="2">
        <v>1.17</v>
      </c>
      <c r="BH90" s="2">
        <v>1.51</v>
      </c>
      <c r="BI90" s="2">
        <v>1.87</v>
      </c>
      <c r="BJ90" s="2">
        <v>2.2799999999999998</v>
      </c>
      <c r="BL90" s="10"/>
      <c r="BN90" s="5">
        <v>0.12065434</v>
      </c>
      <c r="BO90" s="5">
        <v>0.12065434</v>
      </c>
      <c r="BP90" s="5">
        <v>0.12065434</v>
      </c>
      <c r="BQ90" s="5">
        <v>0.12065434</v>
      </c>
      <c r="BR90" s="5">
        <v>0.12065434</v>
      </c>
      <c r="BS90" s="5">
        <v>0.12065434</v>
      </c>
      <c r="BT90" s="5">
        <v>0.12065434</v>
      </c>
      <c r="BU90" s="5">
        <v>0.12065434</v>
      </c>
      <c r="BV90" s="5">
        <v>0.12065434</v>
      </c>
      <c r="BW90" s="5">
        <v>0.12065434</v>
      </c>
      <c r="BX90" s="5">
        <v>0.12065434</v>
      </c>
      <c r="BY90" s="5">
        <v>0.12065434</v>
      </c>
      <c r="BZ90" s="5">
        <v>0.12065434</v>
      </c>
      <c r="CA90" s="5">
        <v>0.12065434</v>
      </c>
      <c r="CB90" s="5">
        <v>0.12065434</v>
      </c>
      <c r="CC90" s="5">
        <v>0.12065434</v>
      </c>
      <c r="CD90" s="5">
        <v>0.12065434</v>
      </c>
      <c r="CE90" s="5">
        <v>0.12065434</v>
      </c>
      <c r="CF90" s="5">
        <v>0.12065434</v>
      </c>
      <c r="CG90" s="5">
        <v>0.12065434</v>
      </c>
      <c r="CH90" s="5">
        <v>0.12065434</v>
      </c>
      <c r="CI90" s="5">
        <v>0.12065434</v>
      </c>
      <c r="CJ90" s="5">
        <v>0.12065434</v>
      </c>
      <c r="CK90" s="5">
        <v>0.12065434</v>
      </c>
      <c r="CL90" s="5">
        <v>0.12065434</v>
      </c>
      <c r="CM90" s="5">
        <v>0.12065434</v>
      </c>
      <c r="CN90" s="5">
        <v>0.12065434</v>
      </c>
      <c r="CO90" s="5">
        <v>0.12065434</v>
      </c>
      <c r="CP90" s="5">
        <v>0.12065434</v>
      </c>
      <c r="CQ90" s="5">
        <v>0.12065434</v>
      </c>
      <c r="CR90" s="5">
        <v>0.12065434</v>
      </c>
      <c r="CS90" s="5">
        <v>0.12065434</v>
      </c>
      <c r="CT90" s="5">
        <v>0.12065434</v>
      </c>
      <c r="CU90" s="5">
        <v>0.12065434</v>
      </c>
      <c r="CV90" s="5">
        <v>0.12065434</v>
      </c>
      <c r="CW90" s="5">
        <v>0.12065434</v>
      </c>
      <c r="CX90" s="5">
        <v>0.12065434</v>
      </c>
      <c r="CY90" s="5">
        <v>0.12065434</v>
      </c>
      <c r="CZ90" s="5">
        <v>0.12065434</v>
      </c>
      <c r="DA90" s="5">
        <v>0.12065434</v>
      </c>
      <c r="DB90" s="5">
        <v>0.12065434</v>
      </c>
      <c r="DC90" s="5">
        <v>0.12065434</v>
      </c>
      <c r="DD90" s="5">
        <v>0.12065434</v>
      </c>
      <c r="DE90" s="5">
        <v>0.12065434</v>
      </c>
      <c r="DF90" s="5">
        <v>0.12065434</v>
      </c>
      <c r="DG90" s="5">
        <v>0.12065434</v>
      </c>
      <c r="DH90" s="5">
        <v>0.12065434</v>
      </c>
      <c r="DI90" s="5">
        <v>0.12065434</v>
      </c>
      <c r="DJ90" s="5">
        <v>0.12065434</v>
      </c>
      <c r="DK90" s="5">
        <v>0.12065434</v>
      </c>
      <c r="DL90" s="5">
        <v>0.12065434</v>
      </c>
      <c r="DM90" s="5">
        <v>0.12065434</v>
      </c>
      <c r="DN90" s="5">
        <v>0.12065434</v>
      </c>
      <c r="DO90" s="5">
        <v>0.12065434</v>
      </c>
      <c r="DP90" s="5">
        <v>0.12065434</v>
      </c>
      <c r="DQ90" s="5">
        <v>0.12065434</v>
      </c>
      <c r="DR90" s="5">
        <v>0.12065434</v>
      </c>
      <c r="DS90" s="5">
        <v>0.12065434</v>
      </c>
      <c r="DT90" s="5">
        <v>0.12065434</v>
      </c>
      <c r="DU90" s="5">
        <v>0.12065434</v>
      </c>
    </row>
    <row r="91" spans="1:125" x14ac:dyDescent="0.2">
      <c r="A91" t="s">
        <v>36</v>
      </c>
      <c r="B91" s="3" t="s">
        <v>176</v>
      </c>
      <c r="C91" s="2">
        <v>0.13</v>
      </c>
      <c r="D91" s="2">
        <v>0.27</v>
      </c>
      <c r="E91" s="2">
        <v>0.38</v>
      </c>
      <c r="F91" s="2">
        <v>0.45</v>
      </c>
      <c r="G91" s="2">
        <v>0.62</v>
      </c>
      <c r="H91" s="2">
        <v>0.54</v>
      </c>
      <c r="I91" s="2">
        <v>0.59</v>
      </c>
      <c r="J91" s="2">
        <v>0.31</v>
      </c>
      <c r="K91" s="2">
        <v>0.45</v>
      </c>
      <c r="L91" s="2">
        <v>0.71</v>
      </c>
      <c r="M91" s="2">
        <v>0.56999999999999995</v>
      </c>
      <c r="N91" s="2">
        <v>0.41</v>
      </c>
      <c r="O91" s="2">
        <v>0.63</v>
      </c>
      <c r="P91" s="2">
        <v>0.51</v>
      </c>
      <c r="Q91" s="2">
        <v>0.54</v>
      </c>
      <c r="R91" s="2">
        <v>0.56000000000000005</v>
      </c>
      <c r="S91" s="2">
        <v>0.56000000000000005</v>
      </c>
      <c r="T91" s="2">
        <v>0.64</v>
      </c>
      <c r="U91" s="2">
        <v>0.69</v>
      </c>
      <c r="V91" s="2">
        <v>0.53</v>
      </c>
      <c r="W91" s="2">
        <v>0.6</v>
      </c>
      <c r="X91" s="2">
        <v>0.62</v>
      </c>
      <c r="Y91" s="2">
        <v>0.57999999999999996</v>
      </c>
      <c r="Z91" s="2">
        <v>0.52</v>
      </c>
      <c r="AA91" s="2">
        <v>0.35</v>
      </c>
      <c r="AB91" s="2">
        <v>0.26</v>
      </c>
      <c r="AC91" s="2">
        <v>0.45</v>
      </c>
      <c r="AD91" s="2">
        <v>0.61</v>
      </c>
      <c r="AE91" s="2">
        <v>0.75</v>
      </c>
      <c r="AF91" s="2">
        <v>0.47</v>
      </c>
      <c r="AG91" s="2">
        <v>0.54</v>
      </c>
      <c r="AH91" s="2">
        <v>0.56000000000000005</v>
      </c>
      <c r="AI91" s="2">
        <v>0.53</v>
      </c>
      <c r="AJ91" s="2">
        <v>0.54</v>
      </c>
      <c r="AK91" s="2">
        <v>0.52</v>
      </c>
      <c r="AL91" s="2">
        <v>0.4</v>
      </c>
      <c r="AM91" s="2">
        <v>0.53</v>
      </c>
      <c r="AN91" s="2">
        <v>0.84</v>
      </c>
      <c r="AO91" s="2">
        <v>0.57999999999999996</v>
      </c>
      <c r="AP91" s="2">
        <v>0.8</v>
      </c>
      <c r="AQ91" s="2">
        <v>0.34</v>
      </c>
      <c r="AR91" s="2">
        <v>0.37</v>
      </c>
      <c r="AS91" s="2">
        <v>0.48</v>
      </c>
      <c r="AT91" s="2">
        <v>0.52</v>
      </c>
      <c r="AU91" s="2">
        <v>0.49</v>
      </c>
      <c r="AV91" s="2">
        <v>0.37</v>
      </c>
      <c r="AW91" s="2">
        <v>0.98</v>
      </c>
      <c r="AX91" s="2">
        <v>0.3</v>
      </c>
      <c r="AY91" s="2">
        <v>0.52</v>
      </c>
      <c r="AZ91" s="2">
        <v>0.23</v>
      </c>
      <c r="BA91" s="2">
        <v>0.22</v>
      </c>
      <c r="BB91" s="2">
        <v>0.36</v>
      </c>
      <c r="BC91" s="2">
        <v>0.56999999999999995</v>
      </c>
      <c r="BD91" s="2">
        <v>0.47</v>
      </c>
      <c r="BE91" s="2">
        <v>0.52</v>
      </c>
      <c r="BF91" s="2">
        <v>0.45</v>
      </c>
      <c r="BG91" s="2">
        <v>0.35</v>
      </c>
      <c r="BH91" s="2">
        <v>0.39</v>
      </c>
      <c r="BI91" s="2">
        <v>0.46</v>
      </c>
      <c r="BJ91" s="2">
        <v>0.53</v>
      </c>
      <c r="BL91" s="10"/>
      <c r="BN91" s="5">
        <v>2.7925845000000001E-2</v>
      </c>
      <c r="BO91" s="5">
        <v>2.7925845000000001E-2</v>
      </c>
      <c r="BP91" s="5">
        <v>2.7925845000000001E-2</v>
      </c>
      <c r="BQ91" s="5">
        <v>2.7925845000000001E-2</v>
      </c>
      <c r="BR91" s="5">
        <v>2.7925845000000001E-2</v>
      </c>
      <c r="BS91" s="5">
        <v>2.7925845000000001E-2</v>
      </c>
      <c r="BT91" s="5">
        <v>2.7925845000000001E-2</v>
      </c>
      <c r="BU91" s="5">
        <v>2.7925845000000001E-2</v>
      </c>
      <c r="BV91" s="5">
        <v>2.7925845000000001E-2</v>
      </c>
      <c r="BW91" s="5">
        <v>2.7925845000000001E-2</v>
      </c>
      <c r="BX91" s="5">
        <v>2.7925845000000001E-2</v>
      </c>
      <c r="BY91" s="5">
        <v>2.7925845000000001E-2</v>
      </c>
      <c r="BZ91" s="5">
        <v>2.7925845000000001E-2</v>
      </c>
      <c r="CA91" s="5">
        <v>2.7925845000000001E-2</v>
      </c>
      <c r="CB91" s="5">
        <v>2.7925845000000001E-2</v>
      </c>
      <c r="CC91" s="5">
        <v>2.7925845000000001E-2</v>
      </c>
      <c r="CD91" s="5">
        <v>2.7925845000000001E-2</v>
      </c>
      <c r="CE91" s="5">
        <v>2.7925845000000001E-2</v>
      </c>
      <c r="CF91" s="5">
        <v>2.7925845000000001E-2</v>
      </c>
      <c r="CG91" s="5">
        <v>2.7925845000000001E-2</v>
      </c>
      <c r="CH91" s="5">
        <v>2.7925845000000001E-2</v>
      </c>
      <c r="CI91" s="5">
        <v>2.7925845000000001E-2</v>
      </c>
      <c r="CJ91" s="5">
        <v>2.7925845000000001E-2</v>
      </c>
      <c r="CK91" s="5">
        <v>2.7925845000000001E-2</v>
      </c>
      <c r="CL91" s="5">
        <v>2.7925845000000001E-2</v>
      </c>
      <c r="CM91" s="5">
        <v>2.7925845000000001E-2</v>
      </c>
      <c r="CN91" s="5">
        <v>2.7925845000000001E-2</v>
      </c>
      <c r="CO91" s="5">
        <v>2.7925845000000001E-2</v>
      </c>
      <c r="CP91" s="5">
        <v>2.7925845000000001E-2</v>
      </c>
      <c r="CQ91" s="5">
        <v>2.7925845000000001E-2</v>
      </c>
      <c r="CR91" s="5">
        <v>2.7925845000000001E-2</v>
      </c>
      <c r="CS91" s="5">
        <v>2.7925845000000001E-2</v>
      </c>
      <c r="CT91" s="5">
        <v>2.7925845000000001E-2</v>
      </c>
      <c r="CU91" s="5">
        <v>2.7925845000000001E-2</v>
      </c>
      <c r="CV91" s="5">
        <v>2.7925845000000001E-2</v>
      </c>
      <c r="CW91" s="5">
        <v>2.7925845000000001E-2</v>
      </c>
      <c r="CX91" s="5">
        <v>2.7925845000000001E-2</v>
      </c>
      <c r="CY91" s="5">
        <v>2.7925845000000001E-2</v>
      </c>
      <c r="CZ91" s="5">
        <v>2.7925845000000001E-2</v>
      </c>
      <c r="DA91" s="5">
        <v>2.7925845000000001E-2</v>
      </c>
      <c r="DB91" s="5">
        <v>2.7925845000000001E-2</v>
      </c>
      <c r="DC91" s="5">
        <v>2.7925845000000001E-2</v>
      </c>
      <c r="DD91" s="5">
        <v>2.7925845000000001E-2</v>
      </c>
      <c r="DE91" s="5">
        <v>2.7925845000000001E-2</v>
      </c>
      <c r="DF91" s="5">
        <v>2.7925845000000001E-2</v>
      </c>
      <c r="DG91" s="5">
        <v>2.7925845000000001E-2</v>
      </c>
      <c r="DH91" s="5">
        <v>2.7925845000000001E-2</v>
      </c>
      <c r="DI91" s="5">
        <v>2.7925845000000001E-2</v>
      </c>
      <c r="DJ91" s="5">
        <v>2.7925845000000001E-2</v>
      </c>
      <c r="DK91" s="5">
        <v>2.7925845000000001E-2</v>
      </c>
      <c r="DL91" s="5">
        <v>2.7925845000000001E-2</v>
      </c>
      <c r="DM91" s="5">
        <v>2.7925845000000001E-2</v>
      </c>
      <c r="DN91" s="5">
        <v>2.7925845000000001E-2</v>
      </c>
      <c r="DO91" s="5">
        <v>2.7925845000000001E-2</v>
      </c>
      <c r="DP91" s="5">
        <v>2.7925845000000001E-2</v>
      </c>
      <c r="DQ91" s="5">
        <v>2.7925845000000001E-2</v>
      </c>
      <c r="DR91" s="5">
        <v>2.7925845000000001E-2</v>
      </c>
      <c r="DS91" s="5">
        <v>2.7925845000000001E-2</v>
      </c>
      <c r="DT91" s="5">
        <v>2.7925845000000001E-2</v>
      </c>
      <c r="DU91" s="5">
        <v>2.7925845000000001E-2</v>
      </c>
    </row>
    <row r="92" spans="1:125" x14ac:dyDescent="0.2">
      <c r="A92" t="s">
        <v>60</v>
      </c>
      <c r="B92" s="3" t="s">
        <v>176</v>
      </c>
      <c r="C92" s="2">
        <v>0.38</v>
      </c>
      <c r="D92" s="2">
        <v>0.36</v>
      </c>
      <c r="E92" s="2">
        <v>0.59</v>
      </c>
      <c r="F92" s="2">
        <v>0.73</v>
      </c>
      <c r="G92" s="2">
        <v>1.1100000000000001</v>
      </c>
      <c r="H92" s="2">
        <v>1.23</v>
      </c>
      <c r="I92" s="2">
        <v>1.27</v>
      </c>
      <c r="J92" s="2">
        <v>0.65</v>
      </c>
      <c r="K92" s="2">
        <v>0.81</v>
      </c>
      <c r="L92" s="2">
        <v>1.23</v>
      </c>
      <c r="M92" s="2">
        <v>1.1499999999999999</v>
      </c>
      <c r="N92" s="2">
        <v>0.61</v>
      </c>
      <c r="O92" s="2">
        <v>1.26</v>
      </c>
      <c r="P92" s="2">
        <v>0.95</v>
      </c>
      <c r="Q92" s="2">
        <v>0.93</v>
      </c>
      <c r="R92" s="2">
        <v>1.3</v>
      </c>
      <c r="S92" s="2">
        <v>0.86</v>
      </c>
      <c r="T92" s="2">
        <v>1.27</v>
      </c>
      <c r="U92" s="2">
        <v>1.39</v>
      </c>
      <c r="V92" s="2">
        <v>0.85</v>
      </c>
      <c r="W92" s="2">
        <v>1.07</v>
      </c>
      <c r="X92" s="2">
        <v>1.0900000000000001</v>
      </c>
      <c r="Y92" s="2">
        <v>1.07</v>
      </c>
      <c r="Z92" s="2">
        <v>0.89</v>
      </c>
      <c r="AA92" s="2">
        <v>0.63</v>
      </c>
      <c r="AB92" s="2">
        <v>0.5</v>
      </c>
      <c r="AC92" s="2">
        <v>0.86</v>
      </c>
      <c r="AD92" s="2">
        <v>1.1599999999999999</v>
      </c>
      <c r="AE92" s="2">
        <v>1.42</v>
      </c>
      <c r="AF92" s="2">
        <v>0.75</v>
      </c>
      <c r="AG92" s="2">
        <v>0.98</v>
      </c>
      <c r="AH92" s="2">
        <v>0.98</v>
      </c>
      <c r="AI92" s="2">
        <v>0.81</v>
      </c>
      <c r="AJ92" s="2">
        <v>1.01</v>
      </c>
      <c r="AK92" s="2">
        <v>1.25</v>
      </c>
      <c r="AL92" s="2">
        <v>0.83</v>
      </c>
      <c r="AM92" s="2">
        <v>1.06</v>
      </c>
      <c r="AN92" s="2">
        <v>1.42</v>
      </c>
      <c r="AO92" s="2">
        <v>1.17</v>
      </c>
      <c r="AP92" s="2">
        <v>1.31</v>
      </c>
      <c r="AQ92" s="2">
        <v>0.74</v>
      </c>
      <c r="AR92" s="2">
        <v>0.61</v>
      </c>
      <c r="AS92" s="2">
        <v>0.96</v>
      </c>
      <c r="AT92" s="2">
        <v>0.87</v>
      </c>
      <c r="AU92" s="2">
        <v>0.89</v>
      </c>
      <c r="AV92" s="2">
        <v>0.81</v>
      </c>
      <c r="AW92" s="2">
        <v>1.87</v>
      </c>
      <c r="AX92" s="2">
        <v>0.6</v>
      </c>
      <c r="AY92" s="2">
        <v>1.03</v>
      </c>
      <c r="AZ92" s="2">
        <v>0.23</v>
      </c>
      <c r="BA92" s="2">
        <v>0.46</v>
      </c>
      <c r="BB92" s="2">
        <v>0.6</v>
      </c>
      <c r="BC92" s="2">
        <v>0.89</v>
      </c>
      <c r="BD92" s="2">
        <v>0.85</v>
      </c>
      <c r="BE92" s="2">
        <v>1.03</v>
      </c>
      <c r="BF92" s="2">
        <v>0.82</v>
      </c>
      <c r="BG92" s="2">
        <v>0.51</v>
      </c>
      <c r="BH92" s="2">
        <v>0.71</v>
      </c>
      <c r="BI92" s="2">
        <v>0.85</v>
      </c>
      <c r="BJ92" s="2">
        <v>1.06</v>
      </c>
      <c r="BL92" s="10"/>
      <c r="BN92" s="5">
        <v>7.0994203000000006E-2</v>
      </c>
      <c r="BO92" s="5">
        <v>7.0994203000000006E-2</v>
      </c>
      <c r="BP92" s="5">
        <v>7.0994203000000006E-2</v>
      </c>
      <c r="BQ92" s="5">
        <v>7.0994203000000006E-2</v>
      </c>
      <c r="BR92" s="5">
        <v>7.0994203000000006E-2</v>
      </c>
      <c r="BS92" s="5">
        <v>7.0994203000000006E-2</v>
      </c>
      <c r="BT92" s="5">
        <v>7.0994203000000006E-2</v>
      </c>
      <c r="BU92" s="5">
        <v>7.0994203000000006E-2</v>
      </c>
      <c r="BV92" s="5">
        <v>7.0994203000000006E-2</v>
      </c>
      <c r="BW92" s="5">
        <v>7.0994203000000006E-2</v>
      </c>
      <c r="BX92" s="5">
        <v>7.0994203000000006E-2</v>
      </c>
      <c r="BY92" s="5">
        <v>7.0994203000000006E-2</v>
      </c>
      <c r="BZ92" s="5">
        <v>7.0994203000000006E-2</v>
      </c>
      <c r="CA92" s="5">
        <v>7.0994203000000006E-2</v>
      </c>
      <c r="CB92" s="5">
        <v>7.0994203000000006E-2</v>
      </c>
      <c r="CC92" s="5">
        <v>7.0994203000000006E-2</v>
      </c>
      <c r="CD92" s="5">
        <v>7.0994203000000006E-2</v>
      </c>
      <c r="CE92" s="5">
        <v>7.0994203000000006E-2</v>
      </c>
      <c r="CF92" s="5">
        <v>7.0994203000000006E-2</v>
      </c>
      <c r="CG92" s="5">
        <v>7.0994203000000006E-2</v>
      </c>
      <c r="CH92" s="5">
        <v>7.0994203000000006E-2</v>
      </c>
      <c r="CI92" s="5">
        <v>7.0994203000000006E-2</v>
      </c>
      <c r="CJ92" s="5">
        <v>7.0994203000000006E-2</v>
      </c>
      <c r="CK92" s="5">
        <v>7.0994203000000006E-2</v>
      </c>
      <c r="CL92" s="5">
        <v>7.0994203000000006E-2</v>
      </c>
      <c r="CM92" s="5">
        <v>7.0994203000000006E-2</v>
      </c>
      <c r="CN92" s="5">
        <v>7.0994203000000006E-2</v>
      </c>
      <c r="CO92" s="5">
        <v>7.0994203000000006E-2</v>
      </c>
      <c r="CP92" s="5">
        <v>7.0994203000000006E-2</v>
      </c>
      <c r="CQ92" s="5">
        <v>7.0994203000000006E-2</v>
      </c>
      <c r="CR92" s="5">
        <v>7.0994203000000006E-2</v>
      </c>
      <c r="CS92" s="5">
        <v>7.0994203000000006E-2</v>
      </c>
      <c r="CT92" s="5">
        <v>7.0994203000000006E-2</v>
      </c>
      <c r="CU92" s="5">
        <v>7.0994203000000006E-2</v>
      </c>
      <c r="CV92" s="5">
        <v>7.0994203000000006E-2</v>
      </c>
      <c r="CW92" s="5">
        <v>7.0994203000000006E-2</v>
      </c>
      <c r="CX92" s="5">
        <v>7.0994203000000006E-2</v>
      </c>
      <c r="CY92" s="5">
        <v>7.0994203000000006E-2</v>
      </c>
      <c r="CZ92" s="5">
        <v>7.0994203000000006E-2</v>
      </c>
      <c r="DA92" s="5">
        <v>7.0994203000000006E-2</v>
      </c>
      <c r="DB92" s="5">
        <v>7.0994203000000006E-2</v>
      </c>
      <c r="DC92" s="5">
        <v>7.0994203000000006E-2</v>
      </c>
      <c r="DD92" s="5">
        <v>7.0994203000000006E-2</v>
      </c>
      <c r="DE92" s="5">
        <v>7.0994203000000006E-2</v>
      </c>
      <c r="DF92" s="5">
        <v>7.0994203000000006E-2</v>
      </c>
      <c r="DG92" s="5">
        <v>7.0994203000000006E-2</v>
      </c>
      <c r="DH92" s="5">
        <v>7.0994203000000006E-2</v>
      </c>
      <c r="DI92" s="5">
        <v>7.0994203000000006E-2</v>
      </c>
      <c r="DJ92" s="5">
        <v>7.0994203000000006E-2</v>
      </c>
      <c r="DK92" s="5">
        <v>7.0994203000000006E-2</v>
      </c>
      <c r="DL92" s="5">
        <v>7.0994203000000006E-2</v>
      </c>
      <c r="DM92" s="5">
        <v>7.0994203000000006E-2</v>
      </c>
      <c r="DN92" s="5">
        <v>7.0994203000000006E-2</v>
      </c>
      <c r="DO92" s="5">
        <v>7.0994203000000006E-2</v>
      </c>
      <c r="DP92" s="5">
        <v>7.0994203000000006E-2</v>
      </c>
      <c r="DQ92" s="5">
        <v>7.0994203000000006E-2</v>
      </c>
      <c r="DR92" s="5">
        <v>7.0994203000000006E-2</v>
      </c>
      <c r="DS92" s="5">
        <v>7.0994203000000006E-2</v>
      </c>
      <c r="DT92" s="5">
        <v>7.0994203000000006E-2</v>
      </c>
      <c r="DU92" s="5">
        <v>7.0994203000000006E-2</v>
      </c>
    </row>
    <row r="93" spans="1:125" x14ac:dyDescent="0.2">
      <c r="A93" t="s">
        <v>129</v>
      </c>
      <c r="B93" s="3" t="s">
        <v>176</v>
      </c>
      <c r="C93" s="2">
        <v>0.51</v>
      </c>
      <c r="D93" s="2">
        <v>0.8</v>
      </c>
      <c r="E93" s="2">
        <v>1.22</v>
      </c>
      <c r="F93" s="2">
        <v>1.58</v>
      </c>
      <c r="G93" s="2">
        <v>2.19</v>
      </c>
      <c r="H93" s="2">
        <v>2.1800000000000002</v>
      </c>
      <c r="I93" s="2">
        <v>2.21</v>
      </c>
      <c r="J93" s="2">
        <v>1.29</v>
      </c>
      <c r="K93" s="2">
        <v>1.57</v>
      </c>
      <c r="L93" s="2">
        <v>2.4</v>
      </c>
      <c r="M93" s="2">
        <v>2.0499999999999998</v>
      </c>
      <c r="N93" s="2">
        <v>1.29</v>
      </c>
      <c r="O93" s="2">
        <v>2.2400000000000002</v>
      </c>
      <c r="P93" s="2">
        <v>1.71</v>
      </c>
      <c r="Q93" s="2">
        <v>1.78</v>
      </c>
      <c r="R93" s="2">
        <v>2.1</v>
      </c>
      <c r="S93" s="2">
        <v>1.81</v>
      </c>
      <c r="T93" s="2">
        <v>2.25</v>
      </c>
      <c r="U93" s="2">
        <v>2.5</v>
      </c>
      <c r="V93" s="2">
        <v>1.69</v>
      </c>
      <c r="W93" s="2">
        <v>1.94</v>
      </c>
      <c r="X93" s="2">
        <v>2.0499999999999998</v>
      </c>
      <c r="Y93" s="2">
        <v>2.12</v>
      </c>
      <c r="Z93" s="2">
        <v>1.65</v>
      </c>
      <c r="AA93" s="2">
        <v>1.17</v>
      </c>
      <c r="AB93" s="2">
        <v>0.99</v>
      </c>
      <c r="AC93" s="2">
        <v>1.61</v>
      </c>
      <c r="AD93" s="2">
        <v>2.0699999999999998</v>
      </c>
      <c r="AE93" s="2">
        <v>2.69</v>
      </c>
      <c r="AF93" s="2">
        <v>1.46</v>
      </c>
      <c r="AG93" s="2">
        <v>1.85</v>
      </c>
      <c r="AH93" s="2">
        <v>2</v>
      </c>
      <c r="AI93" s="2">
        <v>1.71</v>
      </c>
      <c r="AJ93" s="2">
        <v>1.96</v>
      </c>
      <c r="AK93" s="2">
        <v>2.04</v>
      </c>
      <c r="AL93" s="2">
        <v>1.46</v>
      </c>
      <c r="AM93" s="2">
        <v>1.93</v>
      </c>
      <c r="AN93" s="2">
        <v>2.69</v>
      </c>
      <c r="AO93" s="2">
        <v>2.06</v>
      </c>
      <c r="AP93" s="2">
        <v>2.5499999999999998</v>
      </c>
      <c r="AQ93" s="2">
        <v>1.17</v>
      </c>
      <c r="AR93" s="2">
        <v>1.23</v>
      </c>
      <c r="AS93" s="2">
        <v>1.7</v>
      </c>
      <c r="AT93" s="2">
        <v>1.71</v>
      </c>
      <c r="AU93" s="2">
        <v>1.68</v>
      </c>
      <c r="AV93" s="2">
        <v>1.39</v>
      </c>
      <c r="AW93" s="2">
        <v>3.41</v>
      </c>
      <c r="AX93" s="2">
        <v>1.06</v>
      </c>
      <c r="AY93" s="2">
        <v>1.89</v>
      </c>
      <c r="AZ93" s="2">
        <v>0.69</v>
      </c>
      <c r="BA93" s="2">
        <v>0.83</v>
      </c>
      <c r="BB93" s="2">
        <v>1.19</v>
      </c>
      <c r="BC93" s="2">
        <v>1.82</v>
      </c>
      <c r="BD93" s="2">
        <v>1.48</v>
      </c>
      <c r="BE93" s="2">
        <v>1.86</v>
      </c>
      <c r="BF93" s="2">
        <v>1.51</v>
      </c>
      <c r="BG93" s="2">
        <v>1.1299999999999999</v>
      </c>
      <c r="BH93" s="2">
        <v>1.35</v>
      </c>
      <c r="BI93" s="2">
        <v>1.56</v>
      </c>
      <c r="BJ93" s="2">
        <v>1.9</v>
      </c>
      <c r="BL93" s="10"/>
      <c r="BN93" s="5">
        <v>0.10233152</v>
      </c>
      <c r="BO93" s="5">
        <v>0.10233152</v>
      </c>
      <c r="BP93" s="5">
        <v>0.10233152</v>
      </c>
      <c r="BQ93" s="5">
        <v>0.10233152</v>
      </c>
      <c r="BR93" s="5">
        <v>0.10233152</v>
      </c>
      <c r="BS93" s="5">
        <v>0.10233152</v>
      </c>
      <c r="BT93" s="5">
        <v>0.10233152</v>
      </c>
      <c r="BU93" s="5">
        <v>0.10233152</v>
      </c>
      <c r="BV93" s="5">
        <v>0.10233152</v>
      </c>
      <c r="BW93" s="5">
        <v>0.10233152</v>
      </c>
      <c r="BX93" s="5">
        <v>0.10233152</v>
      </c>
      <c r="BY93" s="5">
        <v>0.10233152</v>
      </c>
      <c r="BZ93" s="5">
        <v>0.10233152</v>
      </c>
      <c r="CA93" s="5">
        <v>0.10233152</v>
      </c>
      <c r="CB93" s="5">
        <v>0.10233152</v>
      </c>
      <c r="CC93" s="5">
        <v>0.10233152</v>
      </c>
      <c r="CD93" s="5">
        <v>0.10233152</v>
      </c>
      <c r="CE93" s="5">
        <v>0.10233152</v>
      </c>
      <c r="CF93" s="5">
        <v>0.10233152</v>
      </c>
      <c r="CG93" s="5">
        <v>0.10233152</v>
      </c>
      <c r="CH93" s="5">
        <v>0.10233152</v>
      </c>
      <c r="CI93" s="5">
        <v>0.10233152</v>
      </c>
      <c r="CJ93" s="5">
        <v>0.10233152</v>
      </c>
      <c r="CK93" s="5">
        <v>0.10233152</v>
      </c>
      <c r="CL93" s="5">
        <v>0.10233152</v>
      </c>
      <c r="CM93" s="5">
        <v>0.10233152</v>
      </c>
      <c r="CN93" s="5">
        <v>0.10233152</v>
      </c>
      <c r="CO93" s="5">
        <v>0.10233152</v>
      </c>
      <c r="CP93" s="5">
        <v>0.10233152</v>
      </c>
      <c r="CQ93" s="5">
        <v>0.10233152</v>
      </c>
      <c r="CR93" s="5">
        <v>0.10233152</v>
      </c>
      <c r="CS93" s="5">
        <v>0.10233152</v>
      </c>
      <c r="CT93" s="5">
        <v>0.10233152</v>
      </c>
      <c r="CU93" s="5">
        <v>0.10233152</v>
      </c>
      <c r="CV93" s="5">
        <v>0.10233152</v>
      </c>
      <c r="CW93" s="5">
        <v>0.10233152</v>
      </c>
      <c r="CX93" s="5">
        <v>0.10233152</v>
      </c>
      <c r="CY93" s="5">
        <v>0.10233152</v>
      </c>
      <c r="CZ93" s="5">
        <v>0.10233152</v>
      </c>
      <c r="DA93" s="5">
        <v>0.10233152</v>
      </c>
      <c r="DB93" s="5">
        <v>0.10233152</v>
      </c>
      <c r="DC93" s="5">
        <v>0.10233152</v>
      </c>
      <c r="DD93" s="5">
        <v>0.10233152</v>
      </c>
      <c r="DE93" s="5">
        <v>0.10233152</v>
      </c>
      <c r="DF93" s="5">
        <v>0.10233152</v>
      </c>
      <c r="DG93" s="5">
        <v>0.10233152</v>
      </c>
      <c r="DH93" s="5">
        <v>0.10233152</v>
      </c>
      <c r="DI93" s="5">
        <v>0.10233152</v>
      </c>
      <c r="DJ93" s="5">
        <v>0.10233152</v>
      </c>
      <c r="DK93" s="5">
        <v>0.10233152</v>
      </c>
      <c r="DL93" s="5">
        <v>0.10233152</v>
      </c>
      <c r="DM93" s="5">
        <v>0.10233152</v>
      </c>
      <c r="DN93" s="5">
        <v>0.10233152</v>
      </c>
      <c r="DO93" s="5">
        <v>0.10233152</v>
      </c>
      <c r="DP93" s="5">
        <v>0.10233152</v>
      </c>
      <c r="DQ93" s="5">
        <v>0.10233152</v>
      </c>
      <c r="DR93" s="5">
        <v>0.10233152</v>
      </c>
      <c r="DS93" s="5">
        <v>0.10233152</v>
      </c>
      <c r="DT93" s="5">
        <v>0.10233152</v>
      </c>
      <c r="DU93" s="5">
        <v>0.10233152</v>
      </c>
    </row>
    <row r="94" spans="1:125" x14ac:dyDescent="0.2">
      <c r="A94" t="s">
        <v>130</v>
      </c>
      <c r="B94" s="3" t="s">
        <v>176</v>
      </c>
      <c r="C94" s="2">
        <v>0.26</v>
      </c>
      <c r="D94" s="2">
        <v>0.34</v>
      </c>
      <c r="E94" s="2">
        <v>0.44</v>
      </c>
      <c r="F94" s="2">
        <v>0.64</v>
      </c>
      <c r="G94" s="2">
        <v>0.88</v>
      </c>
      <c r="H94" s="2">
        <v>0.95</v>
      </c>
      <c r="I94" s="2">
        <v>0.97</v>
      </c>
      <c r="J94" s="2">
        <v>0.5</v>
      </c>
      <c r="K94" s="2">
        <v>0.57999999999999996</v>
      </c>
      <c r="L94" s="2">
        <v>0.99</v>
      </c>
      <c r="M94" s="2">
        <v>0.84</v>
      </c>
      <c r="N94" s="2">
        <v>0.5</v>
      </c>
      <c r="O94" s="2">
        <v>0.97</v>
      </c>
      <c r="P94" s="2">
        <v>0.72</v>
      </c>
      <c r="Q94" s="2">
        <v>0.72</v>
      </c>
      <c r="R94" s="2">
        <v>0.89</v>
      </c>
      <c r="S94" s="2">
        <v>0.72</v>
      </c>
      <c r="T94" s="2">
        <v>0.96</v>
      </c>
      <c r="U94" s="2">
        <v>1.0900000000000001</v>
      </c>
      <c r="V94" s="2">
        <v>0.7</v>
      </c>
      <c r="W94" s="2">
        <v>0.82</v>
      </c>
      <c r="X94" s="2">
        <v>0.85</v>
      </c>
      <c r="Y94" s="2">
        <v>0.86</v>
      </c>
      <c r="Z94" s="2">
        <v>0.73</v>
      </c>
      <c r="AA94" s="2">
        <v>0.49</v>
      </c>
      <c r="AB94" s="2">
        <v>0.41</v>
      </c>
      <c r="AC94" s="2">
        <v>0.65</v>
      </c>
      <c r="AD94" s="2">
        <v>0.85</v>
      </c>
      <c r="AE94" s="2">
        <v>1.1499999999999999</v>
      </c>
      <c r="AF94" s="2">
        <v>0.57999999999999996</v>
      </c>
      <c r="AG94" s="2">
        <v>0.77</v>
      </c>
      <c r="AH94" s="2">
        <v>0.8</v>
      </c>
      <c r="AI94" s="2">
        <v>0.66</v>
      </c>
      <c r="AJ94" s="2">
        <v>0.82</v>
      </c>
      <c r="AK94" s="2">
        <v>0.89</v>
      </c>
      <c r="AL94" s="2">
        <v>0.62</v>
      </c>
      <c r="AM94" s="2">
        <v>0.82</v>
      </c>
      <c r="AN94" s="2">
        <v>1.1499999999999999</v>
      </c>
      <c r="AO94" s="2">
        <v>0.87</v>
      </c>
      <c r="AP94" s="2">
        <v>1.03</v>
      </c>
      <c r="AQ94" s="2">
        <v>0.51</v>
      </c>
      <c r="AR94" s="2">
        <v>0.52</v>
      </c>
      <c r="AS94" s="2">
        <v>0.73</v>
      </c>
      <c r="AT94" s="2">
        <v>0.66</v>
      </c>
      <c r="AU94" s="2">
        <v>0.68</v>
      </c>
      <c r="AV94" s="2">
        <v>0.59</v>
      </c>
      <c r="AW94" s="2">
        <v>1.49</v>
      </c>
      <c r="AX94" s="2">
        <v>0.41</v>
      </c>
      <c r="AY94" s="2">
        <v>0.8</v>
      </c>
      <c r="AZ94" s="2">
        <v>0.25</v>
      </c>
      <c r="BA94" s="2">
        <v>0.35</v>
      </c>
      <c r="BB94" s="2">
        <v>0.53</v>
      </c>
      <c r="BC94" s="2">
        <v>0.74</v>
      </c>
      <c r="BD94" s="2">
        <v>0.66</v>
      </c>
      <c r="BE94" s="2">
        <v>0.84</v>
      </c>
      <c r="BF94" s="2">
        <v>0.64</v>
      </c>
      <c r="BG94" s="2">
        <v>0.46</v>
      </c>
      <c r="BH94" s="2">
        <v>0.57999999999999996</v>
      </c>
      <c r="BI94" s="2">
        <v>0.61</v>
      </c>
      <c r="BJ94" s="2">
        <v>0.79</v>
      </c>
      <c r="BL94" s="10"/>
      <c r="BN94" s="5">
        <v>4.5857508999999998E-2</v>
      </c>
      <c r="BO94" s="5">
        <v>4.5857508999999998E-2</v>
      </c>
      <c r="BP94" s="5">
        <v>4.5857508999999998E-2</v>
      </c>
      <c r="BQ94" s="5">
        <v>4.5857508999999998E-2</v>
      </c>
      <c r="BR94" s="5">
        <v>4.5857508999999998E-2</v>
      </c>
      <c r="BS94" s="5">
        <v>4.5857508999999998E-2</v>
      </c>
      <c r="BT94" s="5">
        <v>4.5857508999999998E-2</v>
      </c>
      <c r="BU94" s="5">
        <v>4.5857508999999998E-2</v>
      </c>
      <c r="BV94" s="5">
        <v>4.5857508999999998E-2</v>
      </c>
      <c r="BW94" s="5">
        <v>4.5857508999999998E-2</v>
      </c>
      <c r="BX94" s="5">
        <v>4.5857508999999998E-2</v>
      </c>
      <c r="BY94" s="5">
        <v>4.5857508999999998E-2</v>
      </c>
      <c r="BZ94" s="5">
        <v>4.5857508999999998E-2</v>
      </c>
      <c r="CA94" s="5">
        <v>4.5857508999999998E-2</v>
      </c>
      <c r="CB94" s="5">
        <v>4.5857508999999998E-2</v>
      </c>
      <c r="CC94" s="5">
        <v>4.5857508999999998E-2</v>
      </c>
      <c r="CD94" s="5">
        <v>4.5857508999999998E-2</v>
      </c>
      <c r="CE94" s="5">
        <v>4.5857508999999998E-2</v>
      </c>
      <c r="CF94" s="5">
        <v>4.5857508999999998E-2</v>
      </c>
      <c r="CG94" s="5">
        <v>4.5857508999999998E-2</v>
      </c>
      <c r="CH94" s="5">
        <v>4.5857508999999998E-2</v>
      </c>
      <c r="CI94" s="5">
        <v>4.5857508999999998E-2</v>
      </c>
      <c r="CJ94" s="5">
        <v>4.5857508999999998E-2</v>
      </c>
      <c r="CK94" s="5">
        <v>4.5857508999999998E-2</v>
      </c>
      <c r="CL94" s="5">
        <v>4.5857508999999998E-2</v>
      </c>
      <c r="CM94" s="5">
        <v>4.5857508999999998E-2</v>
      </c>
      <c r="CN94" s="5">
        <v>4.5857508999999998E-2</v>
      </c>
      <c r="CO94" s="5">
        <v>4.5857508999999998E-2</v>
      </c>
      <c r="CP94" s="5">
        <v>4.5857508999999998E-2</v>
      </c>
      <c r="CQ94" s="5">
        <v>4.5857508999999998E-2</v>
      </c>
      <c r="CR94" s="5">
        <v>4.5857508999999998E-2</v>
      </c>
      <c r="CS94" s="5">
        <v>4.5857508999999998E-2</v>
      </c>
      <c r="CT94" s="5">
        <v>4.5857508999999998E-2</v>
      </c>
      <c r="CU94" s="5">
        <v>4.5857508999999998E-2</v>
      </c>
      <c r="CV94" s="5">
        <v>4.5857508999999998E-2</v>
      </c>
      <c r="CW94" s="5">
        <v>4.5857508999999998E-2</v>
      </c>
      <c r="CX94" s="5">
        <v>4.5857508999999998E-2</v>
      </c>
      <c r="CY94" s="5">
        <v>4.5857508999999998E-2</v>
      </c>
      <c r="CZ94" s="5">
        <v>4.5857508999999998E-2</v>
      </c>
      <c r="DA94" s="5">
        <v>4.5857508999999998E-2</v>
      </c>
      <c r="DB94" s="5">
        <v>4.5857508999999998E-2</v>
      </c>
      <c r="DC94" s="5">
        <v>4.5857508999999998E-2</v>
      </c>
      <c r="DD94" s="5">
        <v>4.5857508999999998E-2</v>
      </c>
      <c r="DE94" s="5">
        <v>4.5857508999999998E-2</v>
      </c>
      <c r="DF94" s="5">
        <v>4.5857508999999998E-2</v>
      </c>
      <c r="DG94" s="5">
        <v>4.5857508999999998E-2</v>
      </c>
      <c r="DH94" s="5">
        <v>4.5857508999999998E-2</v>
      </c>
      <c r="DI94" s="5">
        <v>4.5857508999999998E-2</v>
      </c>
      <c r="DJ94" s="5">
        <v>4.5857508999999998E-2</v>
      </c>
      <c r="DK94" s="5">
        <v>4.5857508999999998E-2</v>
      </c>
      <c r="DL94" s="5">
        <v>4.5857508999999998E-2</v>
      </c>
      <c r="DM94" s="5">
        <v>4.5857508999999998E-2</v>
      </c>
      <c r="DN94" s="5">
        <v>4.5857508999999998E-2</v>
      </c>
      <c r="DO94" s="5">
        <v>4.5857508999999998E-2</v>
      </c>
      <c r="DP94" s="5">
        <v>4.5857508999999998E-2</v>
      </c>
      <c r="DQ94" s="5">
        <v>4.5857508999999998E-2</v>
      </c>
      <c r="DR94" s="5">
        <v>4.5857508999999998E-2</v>
      </c>
      <c r="DS94" s="5">
        <v>4.5857508999999998E-2</v>
      </c>
      <c r="DT94" s="5">
        <v>4.5857508999999998E-2</v>
      </c>
      <c r="DU94" s="5">
        <v>4.5857508999999998E-2</v>
      </c>
    </row>
    <row r="95" spans="1:125" x14ac:dyDescent="0.2">
      <c r="A95" t="s">
        <v>39</v>
      </c>
      <c r="B95" s="3" t="s">
        <v>176</v>
      </c>
      <c r="C95" s="2">
        <v>-0.26</v>
      </c>
      <c r="D95" s="2">
        <v>-0.18</v>
      </c>
      <c r="E95" s="2">
        <v>-0.18</v>
      </c>
      <c r="F95" s="2">
        <v>-0.11</v>
      </c>
      <c r="G95" s="2">
        <v>0.1</v>
      </c>
      <c r="H95" s="2">
        <v>0.24</v>
      </c>
      <c r="I95" s="2">
        <v>0.37</v>
      </c>
      <c r="J95" s="2">
        <v>7.0000000000000007E-2</v>
      </c>
      <c r="K95" s="2">
        <v>0.15</v>
      </c>
      <c r="L95" s="2">
        <v>0.32</v>
      </c>
      <c r="M95" s="2">
        <v>0.26</v>
      </c>
      <c r="N95" s="2">
        <v>0.04</v>
      </c>
      <c r="O95" s="2">
        <v>0.28000000000000003</v>
      </c>
      <c r="P95" s="2">
        <v>0.26</v>
      </c>
      <c r="Q95" s="2">
        <v>0.2</v>
      </c>
      <c r="R95" s="2">
        <v>0.42</v>
      </c>
      <c r="S95" s="2">
        <v>0.12</v>
      </c>
      <c r="T95" s="2">
        <v>0.49</v>
      </c>
      <c r="U95" s="2">
        <v>0.5</v>
      </c>
      <c r="V95" s="2">
        <v>0.16</v>
      </c>
      <c r="W95" s="2">
        <v>0.28999999999999998</v>
      </c>
      <c r="X95" s="2">
        <v>0.26</v>
      </c>
      <c r="Y95" s="2">
        <v>0.17</v>
      </c>
      <c r="Z95" s="2">
        <v>0.17</v>
      </c>
      <c r="AA95" s="2">
        <v>-0.01</v>
      </c>
      <c r="AB95" s="2">
        <v>-7.0000000000000007E-2</v>
      </c>
      <c r="AC95" s="2">
        <v>-0.05</v>
      </c>
      <c r="AD95" s="2">
        <v>0.31</v>
      </c>
      <c r="AE95" s="2">
        <v>0.36</v>
      </c>
      <c r="AF95" s="2">
        <v>0.05</v>
      </c>
      <c r="AG95" s="2">
        <v>7.0000000000000007E-2</v>
      </c>
      <c r="AH95" s="2">
        <v>0.28000000000000003</v>
      </c>
      <c r="AI95" s="2">
        <v>0.15</v>
      </c>
      <c r="AJ95" s="2">
        <v>0.28000000000000003</v>
      </c>
      <c r="AK95" s="2">
        <v>0.33</v>
      </c>
      <c r="AL95" s="2">
        <v>0.1</v>
      </c>
      <c r="AM95" s="2">
        <v>0.12</v>
      </c>
      <c r="AN95" s="2">
        <v>0.14000000000000001</v>
      </c>
      <c r="AO95" s="2">
        <v>0.41</v>
      </c>
      <c r="AP95" s="2">
        <v>0.36</v>
      </c>
      <c r="AQ95" s="2">
        <v>-0.05</v>
      </c>
      <c r="AR95" s="2">
        <v>-0.23</v>
      </c>
      <c r="AS95" s="2">
        <v>0.14000000000000001</v>
      </c>
      <c r="AT95" s="2">
        <v>-7.0000000000000007E-2</v>
      </c>
      <c r="AU95" s="2">
        <v>0.02</v>
      </c>
      <c r="AV95" s="2">
        <v>-0.01</v>
      </c>
      <c r="AW95" s="2">
        <v>0.48</v>
      </c>
      <c r="AX95" s="2">
        <v>-0.31</v>
      </c>
      <c r="AY95" s="2">
        <v>-0.1</v>
      </c>
      <c r="AZ95" s="2">
        <v>-0.77</v>
      </c>
      <c r="BA95" s="2">
        <v>-0.42</v>
      </c>
      <c r="BB95" s="2">
        <v>-0.45</v>
      </c>
      <c r="BC95" s="2">
        <v>-0.43</v>
      </c>
      <c r="BD95" s="2">
        <v>-0.61</v>
      </c>
      <c r="BE95" s="2">
        <v>-0.32</v>
      </c>
      <c r="BF95" s="2">
        <v>0.28000000000000003</v>
      </c>
      <c r="BG95" s="2">
        <v>-0.36</v>
      </c>
      <c r="BH95" s="2">
        <v>-0.61</v>
      </c>
      <c r="BI95" s="2">
        <v>-0.16</v>
      </c>
      <c r="BJ95" s="2">
        <v>0.16</v>
      </c>
      <c r="BL95" s="10"/>
      <c r="BN95" s="5">
        <v>6.9588199000000003E-2</v>
      </c>
      <c r="BO95" s="5">
        <v>6.9588199000000003E-2</v>
      </c>
      <c r="BP95" s="5">
        <v>6.9588199000000003E-2</v>
      </c>
      <c r="BQ95" s="5">
        <v>6.9588199000000003E-2</v>
      </c>
      <c r="BR95" s="5">
        <v>6.9588199000000003E-2</v>
      </c>
      <c r="BS95" s="5">
        <v>6.9588199000000003E-2</v>
      </c>
      <c r="BT95" s="5">
        <v>6.9588199000000003E-2</v>
      </c>
      <c r="BU95" s="5">
        <v>6.9588199000000003E-2</v>
      </c>
      <c r="BV95" s="5">
        <v>6.9588199000000003E-2</v>
      </c>
      <c r="BW95" s="5">
        <v>6.9588199000000003E-2</v>
      </c>
      <c r="BX95" s="5">
        <v>6.9588199000000003E-2</v>
      </c>
      <c r="BY95" s="5">
        <v>6.9588199000000003E-2</v>
      </c>
      <c r="BZ95" s="5">
        <v>6.9588199000000003E-2</v>
      </c>
      <c r="CA95" s="5">
        <v>6.9588199000000003E-2</v>
      </c>
      <c r="CB95" s="5">
        <v>6.9588199000000003E-2</v>
      </c>
      <c r="CC95" s="5">
        <v>6.9588199000000003E-2</v>
      </c>
      <c r="CD95" s="5">
        <v>6.9588199000000003E-2</v>
      </c>
      <c r="CE95" s="5">
        <v>6.9588199000000003E-2</v>
      </c>
      <c r="CF95" s="5">
        <v>6.9588199000000003E-2</v>
      </c>
      <c r="CG95" s="5">
        <v>6.9588199000000003E-2</v>
      </c>
      <c r="CH95" s="5">
        <v>6.9588199000000003E-2</v>
      </c>
      <c r="CI95" s="5">
        <v>6.9588199000000003E-2</v>
      </c>
      <c r="CJ95" s="5">
        <v>6.9588199000000003E-2</v>
      </c>
      <c r="CK95" s="5">
        <v>6.9588199000000003E-2</v>
      </c>
      <c r="CL95" s="5">
        <v>6.9588199000000003E-2</v>
      </c>
      <c r="CM95" s="5">
        <v>6.9588199000000003E-2</v>
      </c>
      <c r="CN95" s="5">
        <v>6.9588199000000003E-2</v>
      </c>
      <c r="CO95" s="5">
        <v>6.9588199000000003E-2</v>
      </c>
      <c r="CP95" s="5">
        <v>6.9588199000000003E-2</v>
      </c>
      <c r="CQ95" s="5">
        <v>6.9588199000000003E-2</v>
      </c>
      <c r="CR95" s="5">
        <v>6.9588199000000003E-2</v>
      </c>
      <c r="CS95" s="5">
        <v>6.9588199000000003E-2</v>
      </c>
      <c r="CT95" s="5">
        <v>6.9588199000000003E-2</v>
      </c>
      <c r="CU95" s="5">
        <v>6.9588199000000003E-2</v>
      </c>
      <c r="CV95" s="5">
        <v>6.9588199000000003E-2</v>
      </c>
      <c r="CW95" s="5">
        <v>6.9588199000000003E-2</v>
      </c>
      <c r="CX95" s="5">
        <v>6.9588199000000003E-2</v>
      </c>
      <c r="CY95" s="5">
        <v>6.9588199000000003E-2</v>
      </c>
      <c r="CZ95" s="5">
        <v>6.9588199000000003E-2</v>
      </c>
      <c r="DA95" s="5">
        <v>6.9588199000000003E-2</v>
      </c>
      <c r="DB95" s="5">
        <v>6.9588199000000003E-2</v>
      </c>
      <c r="DC95" s="5">
        <v>6.9588199000000003E-2</v>
      </c>
      <c r="DD95" s="5">
        <v>6.9588199000000003E-2</v>
      </c>
      <c r="DE95" s="5">
        <v>6.9588199000000003E-2</v>
      </c>
      <c r="DF95" s="5">
        <v>6.9588199000000003E-2</v>
      </c>
      <c r="DG95" s="5">
        <v>6.9588199000000003E-2</v>
      </c>
      <c r="DH95" s="5">
        <v>6.9588199000000003E-2</v>
      </c>
      <c r="DI95" s="5">
        <v>6.9588199000000003E-2</v>
      </c>
      <c r="DJ95" s="5">
        <v>6.9588199000000003E-2</v>
      </c>
      <c r="DK95" s="5">
        <v>6.9588199000000003E-2</v>
      </c>
      <c r="DL95" s="5">
        <v>6.9588199000000003E-2</v>
      </c>
      <c r="DM95" s="5">
        <v>6.9588199000000003E-2</v>
      </c>
      <c r="DN95" s="5">
        <v>6.9588199000000003E-2</v>
      </c>
      <c r="DO95" s="5">
        <v>6.9588199000000003E-2</v>
      </c>
      <c r="DP95" s="5">
        <v>6.9588199000000003E-2</v>
      </c>
      <c r="DQ95" s="5">
        <v>6.9588199000000003E-2</v>
      </c>
      <c r="DR95" s="5">
        <v>6.9588199000000003E-2</v>
      </c>
      <c r="DS95" s="5">
        <v>6.9588199000000003E-2</v>
      </c>
      <c r="DT95" s="5">
        <v>6.9588199000000003E-2</v>
      </c>
      <c r="DU95" s="5">
        <v>6.9588199000000003E-2</v>
      </c>
    </row>
    <row r="96" spans="1:125" x14ac:dyDescent="0.2">
      <c r="A96" t="s">
        <v>33</v>
      </c>
      <c r="B96" s="3" t="s">
        <v>176</v>
      </c>
      <c r="C96" s="2">
        <v>0.21</v>
      </c>
      <c r="D96" s="2">
        <v>0.09</v>
      </c>
      <c r="E96" s="2">
        <v>0.18</v>
      </c>
      <c r="F96" s="2">
        <v>0.39</v>
      </c>
      <c r="G96" s="2">
        <v>0.79</v>
      </c>
      <c r="H96" s="2">
        <v>0.87</v>
      </c>
      <c r="I96" s="2">
        <v>0.96</v>
      </c>
      <c r="J96" s="2">
        <v>0.34</v>
      </c>
      <c r="K96" s="2">
        <v>0.56000000000000005</v>
      </c>
      <c r="L96" s="2">
        <v>0.89</v>
      </c>
      <c r="M96" s="2">
        <v>0.79</v>
      </c>
      <c r="N96" s="2">
        <v>0.34</v>
      </c>
      <c r="O96" s="2">
        <v>0.96</v>
      </c>
      <c r="P96" s="2">
        <v>0.61</v>
      </c>
      <c r="Q96" s="2">
        <v>0.66</v>
      </c>
      <c r="R96" s="2">
        <v>0.92</v>
      </c>
      <c r="S96" s="2">
        <v>0.48</v>
      </c>
      <c r="T96" s="2">
        <v>0.84</v>
      </c>
      <c r="U96" s="2">
        <v>0.98</v>
      </c>
      <c r="V96" s="2">
        <v>0.49</v>
      </c>
      <c r="W96" s="2">
        <v>0.76</v>
      </c>
      <c r="X96" s="2">
        <v>0.7</v>
      </c>
      <c r="Y96" s="2">
        <v>0.62</v>
      </c>
      <c r="Z96" s="2">
        <v>0.55000000000000004</v>
      </c>
      <c r="AA96" s="2">
        <v>0.35</v>
      </c>
      <c r="AB96" s="2">
        <v>0.3</v>
      </c>
      <c r="AC96" s="2">
        <v>0.47</v>
      </c>
      <c r="AD96" s="2">
        <v>0.68</v>
      </c>
      <c r="AE96" s="2">
        <v>0.95</v>
      </c>
      <c r="AF96" s="2">
        <v>0.4</v>
      </c>
      <c r="AG96" s="2">
        <v>0.63</v>
      </c>
      <c r="AH96" s="2">
        <v>0.51</v>
      </c>
      <c r="AI96" s="2">
        <v>0.44</v>
      </c>
      <c r="AJ96" s="2">
        <v>0.7</v>
      </c>
      <c r="AK96" s="2">
        <v>0.93</v>
      </c>
      <c r="AL96" s="2">
        <v>0.5</v>
      </c>
      <c r="AM96" s="2">
        <v>0.71</v>
      </c>
      <c r="AN96" s="2">
        <v>0.86</v>
      </c>
      <c r="AO96" s="2">
        <v>0.91</v>
      </c>
      <c r="AP96" s="2">
        <v>0.78</v>
      </c>
      <c r="AQ96" s="2">
        <v>0.41</v>
      </c>
      <c r="AR96" s="2">
        <v>0.32</v>
      </c>
      <c r="AS96" s="2">
        <v>0.6</v>
      </c>
      <c r="AT96" s="2">
        <v>0.41</v>
      </c>
      <c r="AU96" s="2">
        <v>0.45</v>
      </c>
      <c r="AV96" s="2">
        <v>0.41</v>
      </c>
      <c r="AW96" s="2">
        <v>1.26</v>
      </c>
      <c r="AX96" s="2">
        <v>0.22</v>
      </c>
      <c r="AY96" s="2">
        <v>0.51</v>
      </c>
      <c r="AZ96" s="2">
        <v>-0.08</v>
      </c>
      <c r="BA96" s="2">
        <v>0.12</v>
      </c>
      <c r="BB96" s="2">
        <v>0.28000000000000003</v>
      </c>
      <c r="BC96" s="2">
        <v>0.46</v>
      </c>
      <c r="BD96" s="2">
        <v>0.32</v>
      </c>
      <c r="BE96" s="2">
        <v>0.54</v>
      </c>
      <c r="BF96" s="2">
        <v>0.45</v>
      </c>
      <c r="BG96" s="2">
        <v>0.13</v>
      </c>
      <c r="BH96" s="2">
        <v>0.36</v>
      </c>
      <c r="BI96" s="2">
        <v>0.39</v>
      </c>
      <c r="BJ96" s="2">
        <v>0.63</v>
      </c>
      <c r="BL96" s="10"/>
      <c r="BN96" s="5">
        <v>4.8600496E-2</v>
      </c>
      <c r="BO96" s="5">
        <v>4.8600496E-2</v>
      </c>
      <c r="BP96" s="5">
        <v>4.8600496E-2</v>
      </c>
      <c r="BQ96" s="5">
        <v>4.8600496E-2</v>
      </c>
      <c r="BR96" s="5">
        <v>4.8600496E-2</v>
      </c>
      <c r="BS96" s="5">
        <v>4.8600496E-2</v>
      </c>
      <c r="BT96" s="5">
        <v>4.8600496E-2</v>
      </c>
      <c r="BU96" s="5">
        <v>4.8600496E-2</v>
      </c>
      <c r="BV96" s="5">
        <v>4.8600496E-2</v>
      </c>
      <c r="BW96" s="5">
        <v>4.8600496E-2</v>
      </c>
      <c r="BX96" s="5">
        <v>4.8600496E-2</v>
      </c>
      <c r="BY96" s="5">
        <v>4.8600496E-2</v>
      </c>
      <c r="BZ96" s="5">
        <v>4.8600496E-2</v>
      </c>
      <c r="CA96" s="5">
        <v>4.8600496E-2</v>
      </c>
      <c r="CB96" s="5">
        <v>4.8600496E-2</v>
      </c>
      <c r="CC96" s="5">
        <v>4.8600496E-2</v>
      </c>
      <c r="CD96" s="5">
        <v>4.8600496E-2</v>
      </c>
      <c r="CE96" s="5">
        <v>4.8600496E-2</v>
      </c>
      <c r="CF96" s="5">
        <v>4.8600496E-2</v>
      </c>
      <c r="CG96" s="5">
        <v>4.8600496E-2</v>
      </c>
      <c r="CH96" s="5">
        <v>4.8600496E-2</v>
      </c>
      <c r="CI96" s="5">
        <v>4.8600496E-2</v>
      </c>
      <c r="CJ96" s="5">
        <v>4.8600496E-2</v>
      </c>
      <c r="CK96" s="5">
        <v>4.8600496E-2</v>
      </c>
      <c r="CL96" s="5">
        <v>4.8600496E-2</v>
      </c>
      <c r="CM96" s="5">
        <v>4.8600496E-2</v>
      </c>
      <c r="CN96" s="5">
        <v>4.8600496E-2</v>
      </c>
      <c r="CO96" s="5">
        <v>4.8600496E-2</v>
      </c>
      <c r="CP96" s="5">
        <v>4.8600496E-2</v>
      </c>
      <c r="CQ96" s="5">
        <v>4.8600496E-2</v>
      </c>
      <c r="CR96" s="5">
        <v>4.8600496E-2</v>
      </c>
      <c r="CS96" s="5">
        <v>4.8600496E-2</v>
      </c>
      <c r="CT96" s="5">
        <v>4.8600496E-2</v>
      </c>
      <c r="CU96" s="5">
        <v>4.8600496E-2</v>
      </c>
      <c r="CV96" s="5">
        <v>4.8600496E-2</v>
      </c>
      <c r="CW96" s="5">
        <v>4.8600496E-2</v>
      </c>
      <c r="CX96" s="5">
        <v>4.8600496E-2</v>
      </c>
      <c r="CY96" s="5">
        <v>4.8600496E-2</v>
      </c>
      <c r="CZ96" s="5">
        <v>4.8600496E-2</v>
      </c>
      <c r="DA96" s="5">
        <v>4.8600496E-2</v>
      </c>
      <c r="DB96" s="5">
        <v>4.8600496E-2</v>
      </c>
      <c r="DC96" s="5">
        <v>4.8600496E-2</v>
      </c>
      <c r="DD96" s="5">
        <v>4.8600496E-2</v>
      </c>
      <c r="DE96" s="5">
        <v>4.8600496E-2</v>
      </c>
      <c r="DF96" s="5">
        <v>4.8600496E-2</v>
      </c>
      <c r="DG96" s="5">
        <v>4.8600496E-2</v>
      </c>
      <c r="DH96" s="5">
        <v>4.8600496E-2</v>
      </c>
      <c r="DI96" s="5">
        <v>4.8600496E-2</v>
      </c>
      <c r="DJ96" s="5">
        <v>4.8600496E-2</v>
      </c>
      <c r="DK96" s="5">
        <v>4.8600496E-2</v>
      </c>
      <c r="DL96" s="5">
        <v>4.8600496E-2</v>
      </c>
      <c r="DM96" s="5">
        <v>4.8600496E-2</v>
      </c>
      <c r="DN96" s="5">
        <v>4.8600496E-2</v>
      </c>
      <c r="DO96" s="5">
        <v>4.8600496E-2</v>
      </c>
      <c r="DP96" s="5">
        <v>4.8600496E-2</v>
      </c>
      <c r="DQ96" s="5">
        <v>4.8600496E-2</v>
      </c>
      <c r="DR96" s="5">
        <v>4.8600496E-2</v>
      </c>
      <c r="DS96" s="5">
        <v>4.8600496E-2</v>
      </c>
      <c r="DT96" s="5">
        <v>4.8600496E-2</v>
      </c>
      <c r="DU96" s="5">
        <v>4.8600496E-2</v>
      </c>
    </row>
    <row r="97" spans="1:125" x14ac:dyDescent="0.2">
      <c r="A97" t="s">
        <v>35</v>
      </c>
      <c r="B97" s="3" t="s">
        <v>176</v>
      </c>
      <c r="C97" s="2">
        <v>0.24</v>
      </c>
      <c r="D97" s="2">
        <v>0.28000000000000003</v>
      </c>
      <c r="E97" s="2">
        <v>0.41</v>
      </c>
      <c r="F97" s="2">
        <v>0.54</v>
      </c>
      <c r="G97" s="2">
        <v>0.8</v>
      </c>
      <c r="H97" s="2">
        <v>0.88</v>
      </c>
      <c r="I97" s="2">
        <v>0.88</v>
      </c>
      <c r="J97" s="2">
        <v>0.47</v>
      </c>
      <c r="K97" s="2">
        <v>0.62</v>
      </c>
      <c r="L97" s="2">
        <v>0.9</v>
      </c>
      <c r="M97" s="2">
        <v>0.84</v>
      </c>
      <c r="N97" s="2">
        <v>0.47</v>
      </c>
      <c r="O97" s="2">
        <v>0.9</v>
      </c>
      <c r="P97" s="2">
        <v>0.68</v>
      </c>
      <c r="Q97" s="2">
        <v>0.66</v>
      </c>
      <c r="R97" s="2">
        <v>0.9</v>
      </c>
      <c r="S97" s="2">
        <v>0.62</v>
      </c>
      <c r="T97" s="2">
        <v>0.88</v>
      </c>
      <c r="U97" s="2">
        <v>0.97</v>
      </c>
      <c r="V97" s="2">
        <v>0.6</v>
      </c>
      <c r="W97" s="2">
        <v>0.78</v>
      </c>
      <c r="X97" s="2">
        <v>0.77</v>
      </c>
      <c r="Y97" s="2">
        <v>0.77</v>
      </c>
      <c r="Z97" s="2">
        <v>0.66</v>
      </c>
      <c r="AA97" s="2">
        <v>0.47</v>
      </c>
      <c r="AB97" s="2">
        <v>0.39</v>
      </c>
      <c r="AC97" s="2">
        <v>0.62</v>
      </c>
      <c r="AD97" s="2">
        <v>0.78</v>
      </c>
      <c r="AE97" s="2">
        <v>0.99</v>
      </c>
      <c r="AF97" s="2">
        <v>0.56999999999999995</v>
      </c>
      <c r="AG97" s="2">
        <v>0.74</v>
      </c>
      <c r="AH97" s="2">
        <v>0.7</v>
      </c>
      <c r="AI97" s="2">
        <v>0.57999999999999996</v>
      </c>
      <c r="AJ97" s="2">
        <v>0.73</v>
      </c>
      <c r="AK97" s="2">
        <v>0.87</v>
      </c>
      <c r="AL97" s="2">
        <v>0.6</v>
      </c>
      <c r="AM97" s="2">
        <v>0.79</v>
      </c>
      <c r="AN97" s="2">
        <v>0.98</v>
      </c>
      <c r="AO97" s="2">
        <v>0.82</v>
      </c>
      <c r="AP97" s="2">
        <v>0.93</v>
      </c>
      <c r="AQ97" s="2">
        <v>0.53</v>
      </c>
      <c r="AR97" s="2">
        <v>0.47</v>
      </c>
      <c r="AS97" s="2">
        <v>0.71</v>
      </c>
      <c r="AT97" s="2">
        <v>0.64</v>
      </c>
      <c r="AU97" s="2">
        <v>0.65</v>
      </c>
      <c r="AV97" s="2">
        <v>0.56999999999999995</v>
      </c>
      <c r="AW97" s="2">
        <v>1.29</v>
      </c>
      <c r="AX97" s="2">
        <v>0.45</v>
      </c>
      <c r="AY97" s="2">
        <v>0.72</v>
      </c>
      <c r="AZ97" s="2">
        <v>0.25</v>
      </c>
      <c r="BA97" s="2">
        <v>0.32</v>
      </c>
      <c r="BB97" s="2">
        <v>0.53</v>
      </c>
      <c r="BC97" s="2">
        <v>0.67</v>
      </c>
      <c r="BD97" s="2">
        <v>0.63</v>
      </c>
      <c r="BE97" s="2">
        <v>0.73</v>
      </c>
      <c r="BF97" s="2">
        <v>0.63</v>
      </c>
      <c r="BG97" s="2">
        <v>0.39</v>
      </c>
      <c r="BH97" s="2">
        <v>0.53</v>
      </c>
      <c r="BI97" s="2">
        <v>0.63</v>
      </c>
      <c r="BJ97" s="2">
        <v>0.78</v>
      </c>
      <c r="BL97" s="10"/>
      <c r="BN97" s="5">
        <v>4.0569449E-2</v>
      </c>
      <c r="BO97" s="5">
        <v>4.0569449E-2</v>
      </c>
      <c r="BP97" s="5">
        <v>4.0569449E-2</v>
      </c>
      <c r="BQ97" s="5">
        <v>4.0569449E-2</v>
      </c>
      <c r="BR97" s="5">
        <v>4.0569449E-2</v>
      </c>
      <c r="BS97" s="5">
        <v>4.0569449E-2</v>
      </c>
      <c r="BT97" s="5">
        <v>4.0569449E-2</v>
      </c>
      <c r="BU97" s="5">
        <v>4.0569449E-2</v>
      </c>
      <c r="BV97" s="5">
        <v>4.0569449E-2</v>
      </c>
      <c r="BW97" s="5">
        <v>4.0569449E-2</v>
      </c>
      <c r="BX97" s="5">
        <v>4.0569449E-2</v>
      </c>
      <c r="BY97" s="5">
        <v>4.0569449E-2</v>
      </c>
      <c r="BZ97" s="5">
        <v>4.0569449E-2</v>
      </c>
      <c r="CA97" s="5">
        <v>4.0569449E-2</v>
      </c>
      <c r="CB97" s="5">
        <v>4.0569449E-2</v>
      </c>
      <c r="CC97" s="5">
        <v>4.0569449E-2</v>
      </c>
      <c r="CD97" s="5">
        <v>4.0569449E-2</v>
      </c>
      <c r="CE97" s="5">
        <v>4.0569449E-2</v>
      </c>
      <c r="CF97" s="5">
        <v>4.0569449E-2</v>
      </c>
      <c r="CG97" s="5">
        <v>4.0569449E-2</v>
      </c>
      <c r="CH97" s="5">
        <v>4.0569449E-2</v>
      </c>
      <c r="CI97" s="5">
        <v>4.0569449E-2</v>
      </c>
      <c r="CJ97" s="5">
        <v>4.0569449E-2</v>
      </c>
      <c r="CK97" s="5">
        <v>4.0569449E-2</v>
      </c>
      <c r="CL97" s="5">
        <v>4.0569449E-2</v>
      </c>
      <c r="CM97" s="5">
        <v>4.0569449E-2</v>
      </c>
      <c r="CN97" s="5">
        <v>4.0569449E-2</v>
      </c>
      <c r="CO97" s="5">
        <v>4.0569449E-2</v>
      </c>
      <c r="CP97" s="5">
        <v>4.0569449E-2</v>
      </c>
      <c r="CQ97" s="5">
        <v>4.0569449E-2</v>
      </c>
      <c r="CR97" s="5">
        <v>4.0569449E-2</v>
      </c>
      <c r="CS97" s="5">
        <v>4.0569449E-2</v>
      </c>
      <c r="CT97" s="5">
        <v>4.0569449E-2</v>
      </c>
      <c r="CU97" s="5">
        <v>4.0569449E-2</v>
      </c>
      <c r="CV97" s="5">
        <v>4.0569449E-2</v>
      </c>
      <c r="CW97" s="5">
        <v>4.0569449E-2</v>
      </c>
      <c r="CX97" s="5">
        <v>4.0569449E-2</v>
      </c>
      <c r="CY97" s="5">
        <v>4.0569449E-2</v>
      </c>
      <c r="CZ97" s="5">
        <v>4.0569449E-2</v>
      </c>
      <c r="DA97" s="5">
        <v>4.0569449E-2</v>
      </c>
      <c r="DB97" s="5">
        <v>4.0569449E-2</v>
      </c>
      <c r="DC97" s="5">
        <v>4.0569449E-2</v>
      </c>
      <c r="DD97" s="5">
        <v>4.0569449E-2</v>
      </c>
      <c r="DE97" s="5">
        <v>4.0569449E-2</v>
      </c>
      <c r="DF97" s="5">
        <v>4.0569449E-2</v>
      </c>
      <c r="DG97" s="5">
        <v>4.0569449E-2</v>
      </c>
      <c r="DH97" s="5">
        <v>4.0569449E-2</v>
      </c>
      <c r="DI97" s="5">
        <v>4.0569449E-2</v>
      </c>
      <c r="DJ97" s="5">
        <v>4.0569449E-2</v>
      </c>
      <c r="DK97" s="5">
        <v>4.0569449E-2</v>
      </c>
      <c r="DL97" s="5">
        <v>4.0569449E-2</v>
      </c>
      <c r="DM97" s="5">
        <v>4.0569449E-2</v>
      </c>
      <c r="DN97" s="5">
        <v>4.0569449E-2</v>
      </c>
      <c r="DO97" s="5">
        <v>4.0569449E-2</v>
      </c>
      <c r="DP97" s="5">
        <v>4.0569449E-2</v>
      </c>
      <c r="DQ97" s="5">
        <v>4.0569449E-2</v>
      </c>
      <c r="DR97" s="5">
        <v>4.0569449E-2</v>
      </c>
      <c r="DS97" s="5">
        <v>4.0569449E-2</v>
      </c>
      <c r="DT97" s="5">
        <v>4.0569449E-2</v>
      </c>
      <c r="DU97" s="5">
        <v>4.0569449E-2</v>
      </c>
    </row>
    <row r="98" spans="1:125" x14ac:dyDescent="0.2">
      <c r="A98" t="s">
        <v>191</v>
      </c>
      <c r="B98" s="3" t="s">
        <v>176</v>
      </c>
      <c r="C98" s="2">
        <v>-0.62</v>
      </c>
      <c r="D98" s="2">
        <v>-0.87</v>
      </c>
      <c r="E98" s="2">
        <v>-0.83</v>
      </c>
      <c r="F98" s="2">
        <v>-0.23</v>
      </c>
      <c r="G98" s="2">
        <v>-0.09</v>
      </c>
      <c r="H98" s="2">
        <v>0.55000000000000004</v>
      </c>
      <c r="I98" s="2">
        <v>0.89</v>
      </c>
      <c r="J98" s="2">
        <v>0.06</v>
      </c>
      <c r="K98" s="2">
        <v>0.24</v>
      </c>
      <c r="L98" s="2">
        <v>0.49</v>
      </c>
      <c r="M98" s="2">
        <v>0.41</v>
      </c>
      <c r="N98" s="2">
        <v>-0.37</v>
      </c>
      <c r="O98" s="2">
        <v>0.48</v>
      </c>
      <c r="P98" s="2">
        <v>0.34</v>
      </c>
      <c r="Q98" s="2">
        <v>0.31</v>
      </c>
      <c r="R98" s="2">
        <v>0.92</v>
      </c>
      <c r="S98" s="2">
        <v>0.1</v>
      </c>
      <c r="T98" s="2">
        <v>1.21</v>
      </c>
      <c r="U98" s="2">
        <v>1.23</v>
      </c>
      <c r="V98" s="2">
        <v>0.12</v>
      </c>
      <c r="W98" s="2">
        <v>0.36</v>
      </c>
      <c r="X98" s="2">
        <v>0.37</v>
      </c>
      <c r="Y98" s="2">
        <v>0.13</v>
      </c>
      <c r="Z98" s="2">
        <v>0.01</v>
      </c>
      <c r="AA98" s="2">
        <v>-0.19</v>
      </c>
      <c r="AB98" s="2">
        <v>-0.2</v>
      </c>
      <c r="AC98" s="2">
        <v>-0.27</v>
      </c>
      <c r="AD98" s="2">
        <v>0.53</v>
      </c>
      <c r="AE98" s="2">
        <v>0.73</v>
      </c>
      <c r="AF98" s="2">
        <v>0.1</v>
      </c>
      <c r="AG98" s="2">
        <v>0.08</v>
      </c>
      <c r="AH98" s="2">
        <v>0.31</v>
      </c>
      <c r="AI98" s="2">
        <v>0.02</v>
      </c>
      <c r="AJ98" s="2">
        <v>0.13</v>
      </c>
      <c r="AK98" s="2">
        <v>0.94</v>
      </c>
      <c r="AL98" s="2">
        <v>0.15</v>
      </c>
      <c r="AM98" s="2">
        <v>0.4</v>
      </c>
      <c r="AN98" s="2">
        <v>0.09</v>
      </c>
      <c r="AO98" s="2">
        <v>0.66</v>
      </c>
      <c r="AP98" s="2">
        <v>0.57999999999999996</v>
      </c>
      <c r="AQ98" s="2">
        <v>-0.4</v>
      </c>
      <c r="AR98" s="2">
        <v>-0.43</v>
      </c>
      <c r="AS98" s="2">
        <v>0.53</v>
      </c>
      <c r="AT98" s="2">
        <v>-0.37</v>
      </c>
      <c r="AU98" s="2">
        <v>-0.4</v>
      </c>
      <c r="AV98" s="2">
        <v>-0.15</v>
      </c>
      <c r="AW98" s="2">
        <v>0.82</v>
      </c>
      <c r="AX98" s="2">
        <v>-0.6</v>
      </c>
      <c r="AY98" s="2">
        <v>-0.15</v>
      </c>
      <c r="AZ98" s="2">
        <v>-1.62</v>
      </c>
      <c r="BA98" s="2">
        <v>-1.1000000000000001</v>
      </c>
      <c r="BB98" s="2">
        <v>-1.1200000000000001</v>
      </c>
      <c r="BC98" s="2">
        <v>-1.25</v>
      </c>
      <c r="BD98" s="2">
        <v>-1.4</v>
      </c>
      <c r="BE98" s="2">
        <v>-0.92</v>
      </c>
      <c r="BF98" s="2">
        <v>0.42</v>
      </c>
      <c r="BG98" s="2">
        <v>-1.04</v>
      </c>
      <c r="BH98" s="2">
        <v>-1.55</v>
      </c>
      <c r="BI98" s="2">
        <v>-0.56000000000000005</v>
      </c>
      <c r="BJ98" s="2">
        <v>0.52</v>
      </c>
      <c r="BL98" s="10"/>
      <c r="BN98" s="5">
        <v>0.1603098</v>
      </c>
      <c r="BO98" s="5">
        <v>0.1603098</v>
      </c>
      <c r="BP98" s="5">
        <v>0.1603098</v>
      </c>
      <c r="BQ98" s="5">
        <v>0.1603098</v>
      </c>
      <c r="BR98" s="5">
        <v>0.1603098</v>
      </c>
      <c r="BS98" s="5">
        <v>0.1603098</v>
      </c>
      <c r="BT98" s="5">
        <v>0.1603098</v>
      </c>
      <c r="BU98" s="5">
        <v>0.1603098</v>
      </c>
      <c r="BV98" s="5">
        <v>0.1603098</v>
      </c>
      <c r="BW98" s="5">
        <v>0.1603098</v>
      </c>
      <c r="BX98" s="5">
        <v>0.1603098</v>
      </c>
      <c r="BY98" s="5">
        <v>0.1603098</v>
      </c>
      <c r="BZ98" s="5">
        <v>0.1603098</v>
      </c>
      <c r="CA98" s="5">
        <v>0.1603098</v>
      </c>
      <c r="CB98" s="5">
        <v>0.1603098</v>
      </c>
      <c r="CC98" s="5">
        <v>0.1603098</v>
      </c>
      <c r="CD98" s="5">
        <v>0.1603098</v>
      </c>
      <c r="CE98" s="5">
        <v>0.1603098</v>
      </c>
      <c r="CF98" s="5">
        <v>0.1603098</v>
      </c>
      <c r="CG98" s="5">
        <v>0.1603098</v>
      </c>
      <c r="CH98" s="5">
        <v>0.1603098</v>
      </c>
      <c r="CI98" s="5">
        <v>0.1603098</v>
      </c>
      <c r="CJ98" s="5">
        <v>0.1603098</v>
      </c>
      <c r="CK98" s="5">
        <v>0.1603098</v>
      </c>
      <c r="CL98" s="5">
        <v>0.1603098</v>
      </c>
      <c r="CM98" s="5">
        <v>0.1603098</v>
      </c>
      <c r="CN98" s="5">
        <v>0.1603098</v>
      </c>
      <c r="CO98" s="5">
        <v>0.1603098</v>
      </c>
      <c r="CP98" s="5">
        <v>0.1603098</v>
      </c>
      <c r="CQ98" s="5">
        <v>0.1603098</v>
      </c>
      <c r="CR98" s="5">
        <v>0.1603098</v>
      </c>
      <c r="CS98" s="5">
        <v>0.1603098</v>
      </c>
      <c r="CT98" s="5">
        <v>0.1603098</v>
      </c>
      <c r="CU98" s="5">
        <v>0.1603098</v>
      </c>
      <c r="CV98" s="5">
        <v>0.1603098</v>
      </c>
      <c r="CW98" s="5">
        <v>0.1603098</v>
      </c>
      <c r="CX98" s="5">
        <v>0.1603098</v>
      </c>
      <c r="CY98" s="5">
        <v>0.1603098</v>
      </c>
      <c r="CZ98" s="5">
        <v>0.1603098</v>
      </c>
      <c r="DA98" s="5">
        <v>0.1603098</v>
      </c>
      <c r="DB98" s="5">
        <v>0.1603098</v>
      </c>
      <c r="DC98" s="5">
        <v>0.1603098</v>
      </c>
      <c r="DD98" s="5">
        <v>0.1603098</v>
      </c>
      <c r="DE98" s="5">
        <v>0.1603098</v>
      </c>
      <c r="DF98" s="5">
        <v>0.1603098</v>
      </c>
      <c r="DG98" s="5">
        <v>0.1603098</v>
      </c>
      <c r="DH98" s="5">
        <v>0.1603098</v>
      </c>
      <c r="DI98" s="5">
        <v>0.1603098</v>
      </c>
      <c r="DJ98" s="5">
        <v>0.1603098</v>
      </c>
      <c r="DK98" s="5">
        <v>0.1603098</v>
      </c>
      <c r="DL98" s="5">
        <v>0.1603098</v>
      </c>
      <c r="DM98" s="5">
        <v>0.1603098</v>
      </c>
      <c r="DN98" s="5">
        <v>0.1603098</v>
      </c>
      <c r="DO98" s="5">
        <v>0.1603098</v>
      </c>
      <c r="DP98" s="5">
        <v>0.1603098</v>
      </c>
      <c r="DQ98" s="5">
        <v>0.1603098</v>
      </c>
      <c r="DR98" s="5">
        <v>0.1603098</v>
      </c>
      <c r="DS98" s="5">
        <v>0.1603098</v>
      </c>
      <c r="DT98" s="5">
        <v>0.1603098</v>
      </c>
      <c r="DU98" s="5">
        <v>0.1603098</v>
      </c>
    </row>
    <row r="99" spans="1:125" x14ac:dyDescent="0.2">
      <c r="A99" t="s">
        <v>37</v>
      </c>
      <c r="B99" s="3" t="s">
        <v>176</v>
      </c>
      <c r="C99" s="2">
        <v>0.32</v>
      </c>
      <c r="D99" s="2">
        <v>0.46</v>
      </c>
      <c r="E99" s="2">
        <v>1.1200000000000001</v>
      </c>
      <c r="F99" s="2">
        <v>0.8</v>
      </c>
      <c r="G99" s="2">
        <v>1.45</v>
      </c>
      <c r="H99" s="2">
        <v>1.69</v>
      </c>
      <c r="I99" s="2">
        <v>1.87</v>
      </c>
      <c r="J99" s="2">
        <v>0.92</v>
      </c>
      <c r="K99" s="2">
        <v>1.85</v>
      </c>
      <c r="L99" s="2">
        <v>2.12</v>
      </c>
      <c r="M99" s="2">
        <v>2.0499999999999998</v>
      </c>
      <c r="N99" s="2">
        <v>0.8</v>
      </c>
      <c r="O99" s="2">
        <v>1.95</v>
      </c>
      <c r="P99" s="2">
        <v>1.55</v>
      </c>
      <c r="Q99" s="2">
        <v>1.48</v>
      </c>
      <c r="R99" s="2">
        <v>2.44</v>
      </c>
      <c r="S99" s="2">
        <v>1.1299999999999999</v>
      </c>
      <c r="T99" s="2">
        <v>2.79</v>
      </c>
      <c r="U99" s="2">
        <v>2.29</v>
      </c>
      <c r="V99" s="2">
        <v>0.93</v>
      </c>
      <c r="W99" s="2">
        <v>1.62</v>
      </c>
      <c r="X99" s="2">
        <v>1.62</v>
      </c>
      <c r="Y99" s="2">
        <v>1.64</v>
      </c>
      <c r="Z99" s="2">
        <v>1.6</v>
      </c>
      <c r="AA99" s="2">
        <v>0.99</v>
      </c>
      <c r="AB99" s="2">
        <v>0.8</v>
      </c>
      <c r="AC99" s="2">
        <v>1.4</v>
      </c>
      <c r="AD99" s="2">
        <v>1.91</v>
      </c>
      <c r="AE99" s="2">
        <v>1.84</v>
      </c>
      <c r="AF99" s="2">
        <v>1.64</v>
      </c>
      <c r="AG99" s="2">
        <v>1.82</v>
      </c>
      <c r="AH99" s="2">
        <v>1.44</v>
      </c>
      <c r="AI99" s="2">
        <v>1.29</v>
      </c>
      <c r="AJ99" s="2">
        <v>1.19</v>
      </c>
      <c r="AK99" s="2">
        <v>2.04</v>
      </c>
      <c r="AL99" s="2">
        <v>1.39</v>
      </c>
      <c r="AM99" s="2">
        <v>1.69</v>
      </c>
      <c r="AN99" s="2">
        <v>1.89</v>
      </c>
      <c r="AO99" s="2">
        <v>1.88</v>
      </c>
      <c r="AP99" s="2">
        <v>2.44</v>
      </c>
      <c r="AQ99" s="2">
        <v>1.2</v>
      </c>
      <c r="AR99" s="2">
        <v>0.95</v>
      </c>
      <c r="AS99" s="2">
        <v>2.2200000000000002</v>
      </c>
      <c r="AT99" s="2">
        <v>1.73</v>
      </c>
      <c r="AU99" s="2">
        <v>1.69</v>
      </c>
      <c r="AV99" s="2">
        <v>1.48</v>
      </c>
      <c r="AW99" s="2">
        <v>2.83</v>
      </c>
      <c r="AX99" s="2">
        <v>1.04</v>
      </c>
      <c r="AY99" s="2">
        <v>1.73</v>
      </c>
      <c r="AZ99" s="2">
        <v>0.32</v>
      </c>
      <c r="BA99" s="2">
        <v>0.95</v>
      </c>
      <c r="BB99" s="2">
        <v>0.77</v>
      </c>
      <c r="BC99" s="2">
        <v>1.38</v>
      </c>
      <c r="BD99" s="2">
        <v>1.2</v>
      </c>
      <c r="BE99" s="2">
        <v>1.95</v>
      </c>
      <c r="BF99" s="2">
        <v>1.94</v>
      </c>
      <c r="BG99" s="2">
        <v>0.74</v>
      </c>
      <c r="BH99" s="2">
        <v>0.68</v>
      </c>
      <c r="BI99" s="2">
        <v>1.76</v>
      </c>
      <c r="BJ99" s="2">
        <v>2.09</v>
      </c>
      <c r="BL99" s="10"/>
      <c r="BN99" s="5">
        <v>0.18348021</v>
      </c>
      <c r="BO99" s="5">
        <v>0.18348021</v>
      </c>
      <c r="BP99" s="5">
        <v>0.18348021</v>
      </c>
      <c r="BQ99" s="5">
        <v>0.18348021</v>
      </c>
      <c r="BR99" s="5">
        <v>0.18348021</v>
      </c>
      <c r="BS99" s="5">
        <v>0.18348021</v>
      </c>
      <c r="BT99" s="5">
        <v>0.18348021</v>
      </c>
      <c r="BU99" s="5">
        <v>0.18348021</v>
      </c>
      <c r="BV99" s="5">
        <v>0.18348021</v>
      </c>
      <c r="BW99" s="5">
        <v>0.18348021</v>
      </c>
      <c r="BX99" s="5">
        <v>0.18348021</v>
      </c>
      <c r="BY99" s="5">
        <v>0.18348021</v>
      </c>
      <c r="BZ99" s="5">
        <v>0.18348021</v>
      </c>
      <c r="CA99" s="5">
        <v>0.18348021</v>
      </c>
      <c r="CB99" s="5">
        <v>0.18348021</v>
      </c>
      <c r="CC99" s="5">
        <v>0.18348021</v>
      </c>
      <c r="CD99" s="5">
        <v>0.18348021</v>
      </c>
      <c r="CE99" s="5">
        <v>0.18348021</v>
      </c>
      <c r="CF99" s="5">
        <v>0.18348021</v>
      </c>
      <c r="CG99" s="5">
        <v>0.18348021</v>
      </c>
      <c r="CH99" s="5">
        <v>0.18348021</v>
      </c>
      <c r="CI99" s="5">
        <v>0.18348021</v>
      </c>
      <c r="CJ99" s="5">
        <v>0.18348021</v>
      </c>
      <c r="CK99" s="5">
        <v>0.18348021</v>
      </c>
      <c r="CL99" s="5">
        <v>0.18348021</v>
      </c>
      <c r="CM99" s="5">
        <v>0.18348021</v>
      </c>
      <c r="CN99" s="5">
        <v>0.18348021</v>
      </c>
      <c r="CO99" s="5">
        <v>0.18348021</v>
      </c>
      <c r="CP99" s="5">
        <v>0.18348021</v>
      </c>
      <c r="CQ99" s="5">
        <v>0.18348021</v>
      </c>
      <c r="CR99" s="5">
        <v>0.18348021</v>
      </c>
      <c r="CS99" s="5">
        <v>0.18348021</v>
      </c>
      <c r="CT99" s="5">
        <v>0.18348021</v>
      </c>
      <c r="CU99" s="5">
        <v>0.18348021</v>
      </c>
      <c r="CV99" s="5">
        <v>0.18348021</v>
      </c>
      <c r="CW99" s="5">
        <v>0.18348021</v>
      </c>
      <c r="CX99" s="5">
        <v>0.18348021</v>
      </c>
      <c r="CY99" s="5">
        <v>0.18348021</v>
      </c>
      <c r="CZ99" s="5">
        <v>0.18348021</v>
      </c>
      <c r="DA99" s="5">
        <v>0.18348021</v>
      </c>
      <c r="DB99" s="5">
        <v>0.18348021</v>
      </c>
      <c r="DC99" s="5">
        <v>0.18348021</v>
      </c>
      <c r="DD99" s="5">
        <v>0.18348021</v>
      </c>
      <c r="DE99" s="5">
        <v>0.18348021</v>
      </c>
      <c r="DF99" s="5">
        <v>0.18348021</v>
      </c>
      <c r="DG99" s="5">
        <v>0.18348021</v>
      </c>
      <c r="DH99" s="5">
        <v>0.18348021</v>
      </c>
      <c r="DI99" s="5">
        <v>0.18348021</v>
      </c>
      <c r="DJ99" s="5">
        <v>0.18348021</v>
      </c>
      <c r="DK99" s="5">
        <v>0.18348021</v>
      </c>
      <c r="DL99" s="5">
        <v>0.18348021</v>
      </c>
      <c r="DM99" s="5">
        <v>0.18348021</v>
      </c>
      <c r="DN99" s="5">
        <v>0.18348021</v>
      </c>
      <c r="DO99" s="5">
        <v>0.18348021</v>
      </c>
      <c r="DP99" s="5">
        <v>0.18348021</v>
      </c>
      <c r="DQ99" s="5">
        <v>0.18348021</v>
      </c>
      <c r="DR99" s="5">
        <v>0.18348021</v>
      </c>
      <c r="DS99" s="5">
        <v>0.18348021</v>
      </c>
      <c r="DT99" s="5">
        <v>0.18348021</v>
      </c>
      <c r="DU99" s="5">
        <v>0.18348021</v>
      </c>
    </row>
    <row r="100" spans="1:125" x14ac:dyDescent="0.2">
      <c r="A100" t="s">
        <v>215</v>
      </c>
      <c r="B100" s="3" t="s">
        <v>176</v>
      </c>
      <c r="C100" s="2">
        <v>-0.02</v>
      </c>
      <c r="D100" s="2">
        <v>-0.03</v>
      </c>
      <c r="E100" s="2">
        <v>-0.02</v>
      </c>
      <c r="F100" s="2">
        <v>-0.01</v>
      </c>
      <c r="G100" s="2">
        <v>0</v>
      </c>
      <c r="H100" s="2">
        <v>0.01</v>
      </c>
      <c r="I100" s="2">
        <v>0.01</v>
      </c>
      <c r="J100" s="2">
        <v>0</v>
      </c>
      <c r="K100" s="2">
        <v>0</v>
      </c>
      <c r="L100" s="2">
        <v>0.01</v>
      </c>
      <c r="M100" s="2">
        <v>0</v>
      </c>
      <c r="N100" s="2">
        <v>-0.01</v>
      </c>
      <c r="O100" s="2">
        <v>0.02</v>
      </c>
      <c r="P100" s="2">
        <v>0.01</v>
      </c>
      <c r="Q100" s="2">
        <v>0.01</v>
      </c>
      <c r="R100" s="2">
        <v>0.02</v>
      </c>
      <c r="S100" s="2">
        <v>-0.01</v>
      </c>
      <c r="T100" s="2">
        <v>0.02</v>
      </c>
      <c r="U100" s="2">
        <v>0.02</v>
      </c>
      <c r="V100" s="2">
        <v>0</v>
      </c>
      <c r="W100" s="2">
        <v>0.01</v>
      </c>
      <c r="X100" s="2">
        <v>0.01</v>
      </c>
      <c r="Y100" s="2">
        <v>0.01</v>
      </c>
      <c r="Z100" s="2">
        <v>0.01</v>
      </c>
      <c r="AA100" s="2">
        <v>0.01</v>
      </c>
      <c r="AB100" s="2">
        <v>-0.01</v>
      </c>
      <c r="AC100" s="2">
        <v>0.01</v>
      </c>
      <c r="AD100" s="2">
        <v>0.01</v>
      </c>
      <c r="AE100" s="2">
        <v>0.01</v>
      </c>
      <c r="AF100" s="2">
        <v>0.01</v>
      </c>
      <c r="AG100" s="2">
        <v>0.01</v>
      </c>
      <c r="AH100" s="2">
        <v>0.02</v>
      </c>
      <c r="AI100" s="2">
        <v>0</v>
      </c>
      <c r="AJ100" s="2">
        <v>0.01</v>
      </c>
      <c r="AK100" s="2">
        <v>0.01</v>
      </c>
      <c r="AL100" s="2">
        <v>0</v>
      </c>
      <c r="AM100" s="2">
        <v>0</v>
      </c>
      <c r="AN100" s="2">
        <v>0.01</v>
      </c>
      <c r="AO100" s="2">
        <v>0.02</v>
      </c>
      <c r="AP100" s="2">
        <v>0.02</v>
      </c>
      <c r="AQ100" s="2">
        <v>0</v>
      </c>
      <c r="AR100" s="2">
        <v>-0.01</v>
      </c>
      <c r="AS100" s="2">
        <v>0.01</v>
      </c>
      <c r="AT100" s="2">
        <v>0.01</v>
      </c>
      <c r="AU100" s="2">
        <v>0</v>
      </c>
      <c r="AV100" s="2">
        <v>0.01</v>
      </c>
      <c r="AW100" s="2">
        <v>0.02</v>
      </c>
      <c r="AX100" s="2">
        <v>-0.01</v>
      </c>
      <c r="AY100" s="2">
        <v>0</v>
      </c>
      <c r="AZ100" s="2">
        <v>-0.03</v>
      </c>
      <c r="BA100" s="2">
        <v>-0.04</v>
      </c>
      <c r="BB100" s="2">
        <v>-0.05</v>
      </c>
      <c r="BC100" s="2">
        <v>-0.03</v>
      </c>
      <c r="BD100" s="2">
        <v>-7.0000000000000007E-2</v>
      </c>
      <c r="BE100" s="2">
        <v>-0.04</v>
      </c>
      <c r="BF100" s="2">
        <v>0.01</v>
      </c>
      <c r="BG100" s="2">
        <v>-0.03</v>
      </c>
      <c r="BH100" s="2">
        <v>-0.05</v>
      </c>
      <c r="BI100" s="2">
        <v>0</v>
      </c>
      <c r="BJ100" s="2">
        <v>0.01</v>
      </c>
      <c r="BL100" s="10"/>
      <c r="BN100" s="5">
        <v>1.787135E-3</v>
      </c>
      <c r="BO100" s="5">
        <v>1.787135E-3</v>
      </c>
      <c r="BP100" s="5">
        <v>1.787135E-3</v>
      </c>
      <c r="BQ100" s="5">
        <v>1.787135E-3</v>
      </c>
      <c r="BR100" s="5">
        <v>1.787135E-3</v>
      </c>
      <c r="BS100" s="5">
        <v>1.787135E-3</v>
      </c>
      <c r="BT100" s="5">
        <v>1.787135E-3</v>
      </c>
      <c r="BU100" s="5">
        <v>1.787135E-3</v>
      </c>
      <c r="BV100" s="5">
        <v>1.787135E-3</v>
      </c>
      <c r="BW100" s="5">
        <v>1.787135E-3</v>
      </c>
      <c r="BX100" s="5">
        <v>1.787135E-3</v>
      </c>
      <c r="BY100" s="5">
        <v>1.787135E-3</v>
      </c>
      <c r="BZ100" s="5">
        <v>1.787135E-3</v>
      </c>
      <c r="CA100" s="5">
        <v>1.787135E-3</v>
      </c>
      <c r="CB100" s="5">
        <v>1.787135E-3</v>
      </c>
      <c r="CC100" s="5">
        <v>1.787135E-3</v>
      </c>
      <c r="CD100" s="5">
        <v>1.787135E-3</v>
      </c>
      <c r="CE100" s="5">
        <v>1.787135E-3</v>
      </c>
      <c r="CF100" s="5">
        <v>1.787135E-3</v>
      </c>
      <c r="CG100" s="5">
        <v>1.787135E-3</v>
      </c>
      <c r="CH100" s="5">
        <v>1.787135E-3</v>
      </c>
      <c r="CI100" s="5">
        <v>1.787135E-3</v>
      </c>
      <c r="CJ100" s="5">
        <v>1.787135E-3</v>
      </c>
      <c r="CK100" s="5">
        <v>1.787135E-3</v>
      </c>
      <c r="CL100" s="5">
        <v>1.787135E-3</v>
      </c>
      <c r="CM100" s="5">
        <v>1.787135E-3</v>
      </c>
      <c r="CN100" s="5">
        <v>1.787135E-3</v>
      </c>
      <c r="CO100" s="5">
        <v>1.787135E-3</v>
      </c>
      <c r="CP100" s="5">
        <v>1.787135E-3</v>
      </c>
      <c r="CQ100" s="5">
        <v>1.787135E-3</v>
      </c>
      <c r="CR100" s="5">
        <v>1.787135E-3</v>
      </c>
      <c r="CS100" s="5">
        <v>1.787135E-3</v>
      </c>
      <c r="CT100" s="5">
        <v>1.787135E-3</v>
      </c>
      <c r="CU100" s="5">
        <v>1.787135E-3</v>
      </c>
      <c r="CV100" s="5">
        <v>1.787135E-3</v>
      </c>
      <c r="CW100" s="5">
        <v>1.787135E-3</v>
      </c>
      <c r="CX100" s="5">
        <v>1.787135E-3</v>
      </c>
      <c r="CY100" s="5">
        <v>1.787135E-3</v>
      </c>
      <c r="CZ100" s="5">
        <v>1.787135E-3</v>
      </c>
      <c r="DA100" s="5">
        <v>1.787135E-3</v>
      </c>
      <c r="DB100" s="5">
        <v>1.787135E-3</v>
      </c>
      <c r="DC100" s="5">
        <v>1.787135E-3</v>
      </c>
      <c r="DD100" s="5">
        <v>1.787135E-3</v>
      </c>
      <c r="DE100" s="5">
        <v>1.787135E-3</v>
      </c>
      <c r="DF100" s="5">
        <v>1.787135E-3</v>
      </c>
      <c r="DG100" s="5">
        <v>1.787135E-3</v>
      </c>
      <c r="DH100" s="5">
        <v>1.787135E-3</v>
      </c>
      <c r="DI100" s="5">
        <v>1.787135E-3</v>
      </c>
      <c r="DJ100" s="5">
        <v>1.787135E-3</v>
      </c>
      <c r="DK100" s="5">
        <v>1.787135E-3</v>
      </c>
      <c r="DL100" s="5">
        <v>1.787135E-3</v>
      </c>
      <c r="DM100" s="5">
        <v>1.787135E-3</v>
      </c>
      <c r="DN100" s="5">
        <v>1.787135E-3</v>
      </c>
      <c r="DO100" s="5">
        <v>1.787135E-3</v>
      </c>
      <c r="DP100" s="5">
        <v>1.787135E-3</v>
      </c>
      <c r="DQ100" s="5">
        <v>1.787135E-3</v>
      </c>
      <c r="DR100" s="5">
        <v>1.787135E-3</v>
      </c>
      <c r="DS100" s="5">
        <v>1.787135E-3</v>
      </c>
      <c r="DT100" s="5">
        <v>1.787135E-3</v>
      </c>
      <c r="DU100" s="5">
        <v>1.787135E-3</v>
      </c>
    </row>
    <row r="101" spans="1:125" x14ac:dyDescent="0.2">
      <c r="A101" t="s">
        <v>141</v>
      </c>
      <c r="B101" s="3" t="s">
        <v>176</v>
      </c>
      <c r="C101" s="2">
        <v>-7.0000000000000007E-2</v>
      </c>
      <c r="D101" s="2">
        <v>-0.06</v>
      </c>
      <c r="E101" s="2">
        <v>-0.02</v>
      </c>
      <c r="F101" s="2">
        <v>-0.03</v>
      </c>
      <c r="G101" s="2">
        <v>0.03</v>
      </c>
      <c r="H101" s="2">
        <v>0.03</v>
      </c>
      <c r="I101" s="2">
        <v>0.02</v>
      </c>
      <c r="J101" s="2">
        <v>-0.03</v>
      </c>
      <c r="K101" s="2">
        <v>-0.03</v>
      </c>
      <c r="L101" s="2">
        <v>0.02</v>
      </c>
      <c r="M101" s="2">
        <v>0.01</v>
      </c>
      <c r="N101" s="2">
        <v>0.01</v>
      </c>
      <c r="O101" s="2">
        <v>0.03</v>
      </c>
      <c r="P101" s="2">
        <v>0.02</v>
      </c>
      <c r="Q101" s="2">
        <v>0</v>
      </c>
      <c r="R101" s="2">
        <v>0.04</v>
      </c>
      <c r="S101" s="2">
        <v>-0.03</v>
      </c>
      <c r="T101" s="2">
        <v>7.0000000000000007E-2</v>
      </c>
      <c r="U101" s="2">
        <v>0.05</v>
      </c>
      <c r="V101" s="2">
        <v>-0.02</v>
      </c>
      <c r="W101" s="2">
        <v>0.04</v>
      </c>
      <c r="X101" s="2">
        <v>0.02</v>
      </c>
      <c r="Y101" s="2">
        <v>0.02</v>
      </c>
      <c r="Z101" s="2">
        <v>0.04</v>
      </c>
      <c r="AA101" s="2">
        <v>0.03</v>
      </c>
      <c r="AB101" s="2">
        <v>-0.02</v>
      </c>
      <c r="AC101" s="2">
        <v>0.01</v>
      </c>
      <c r="AD101" s="2">
        <v>0.05</v>
      </c>
      <c r="AE101" s="2">
        <v>0.03</v>
      </c>
      <c r="AF101" s="2">
        <v>0.03</v>
      </c>
      <c r="AG101" s="2">
        <v>0.04</v>
      </c>
      <c r="AH101" s="2">
        <v>0.03</v>
      </c>
      <c r="AI101" s="2">
        <v>-0.01</v>
      </c>
      <c r="AJ101" s="2">
        <v>0.01</v>
      </c>
      <c r="AK101" s="2">
        <v>0.03</v>
      </c>
      <c r="AL101" s="2">
        <v>0</v>
      </c>
      <c r="AM101" s="2">
        <v>-0.02</v>
      </c>
      <c r="AN101" s="2">
        <v>0.03</v>
      </c>
      <c r="AO101" s="2">
        <v>0.04</v>
      </c>
      <c r="AP101" s="2">
        <v>7.0000000000000007E-2</v>
      </c>
      <c r="AQ101" s="2">
        <v>-0.01</v>
      </c>
      <c r="AR101" s="2">
        <v>-0.02</v>
      </c>
      <c r="AS101" s="2">
        <v>0.02</v>
      </c>
      <c r="AT101" s="2">
        <v>0.03</v>
      </c>
      <c r="AU101" s="2">
        <v>0.01</v>
      </c>
      <c r="AV101" s="2">
        <v>0.04</v>
      </c>
      <c r="AW101" s="2">
        <v>0.09</v>
      </c>
      <c r="AX101" s="2">
        <v>-0.02</v>
      </c>
      <c r="AY101" s="2">
        <v>-0.01</v>
      </c>
      <c r="AZ101" s="2">
        <v>-0.08</v>
      </c>
      <c r="BA101" s="2">
        <v>-0.1</v>
      </c>
      <c r="BB101" s="2">
        <v>-0.13</v>
      </c>
      <c r="BC101" s="2">
        <v>-0.06</v>
      </c>
      <c r="BD101" s="2">
        <v>-0.16</v>
      </c>
      <c r="BE101" s="2">
        <v>-0.04</v>
      </c>
      <c r="BF101" s="2">
        <v>0.02</v>
      </c>
      <c r="BG101" s="2">
        <v>-7.0000000000000007E-2</v>
      </c>
      <c r="BH101" s="2">
        <v>-0.13</v>
      </c>
      <c r="BI101" s="2">
        <v>0.01</v>
      </c>
      <c r="BJ101" s="2">
        <v>0.02</v>
      </c>
      <c r="BL101" s="10"/>
      <c r="BN101" s="5">
        <v>1.4448318999999999E-2</v>
      </c>
      <c r="BO101" s="5">
        <v>1.4448318999999999E-2</v>
      </c>
      <c r="BP101" s="5">
        <v>1.4448318999999999E-2</v>
      </c>
      <c r="BQ101" s="5">
        <v>1.4448318999999999E-2</v>
      </c>
      <c r="BR101" s="5">
        <v>1.4448318999999999E-2</v>
      </c>
      <c r="BS101" s="5">
        <v>1.4448318999999999E-2</v>
      </c>
      <c r="BT101" s="5">
        <v>1.4448318999999999E-2</v>
      </c>
      <c r="BU101" s="5">
        <v>1.4448318999999999E-2</v>
      </c>
      <c r="BV101" s="5">
        <v>1.4448318999999999E-2</v>
      </c>
      <c r="BW101" s="5">
        <v>1.4448318999999999E-2</v>
      </c>
      <c r="BX101" s="5">
        <v>1.4448318999999999E-2</v>
      </c>
      <c r="BY101" s="5">
        <v>1.4448318999999999E-2</v>
      </c>
      <c r="BZ101" s="5">
        <v>1.4448318999999999E-2</v>
      </c>
      <c r="CA101" s="5">
        <v>1.4448318999999999E-2</v>
      </c>
      <c r="CB101" s="5">
        <v>1.4448318999999999E-2</v>
      </c>
      <c r="CC101" s="5">
        <v>1.4448318999999999E-2</v>
      </c>
      <c r="CD101" s="5">
        <v>1.4448318999999999E-2</v>
      </c>
      <c r="CE101" s="5">
        <v>1.4448318999999999E-2</v>
      </c>
      <c r="CF101" s="5">
        <v>1.4448318999999999E-2</v>
      </c>
      <c r="CG101" s="5">
        <v>1.4448318999999999E-2</v>
      </c>
      <c r="CH101" s="5">
        <v>1.4448318999999999E-2</v>
      </c>
      <c r="CI101" s="5">
        <v>1.4448318999999999E-2</v>
      </c>
      <c r="CJ101" s="5">
        <v>1.4448318999999999E-2</v>
      </c>
      <c r="CK101" s="5">
        <v>1.4448318999999999E-2</v>
      </c>
      <c r="CL101" s="5">
        <v>1.4448318999999999E-2</v>
      </c>
      <c r="CM101" s="5">
        <v>1.4448318999999999E-2</v>
      </c>
      <c r="CN101" s="5">
        <v>1.4448318999999999E-2</v>
      </c>
      <c r="CO101" s="5">
        <v>1.4448318999999999E-2</v>
      </c>
      <c r="CP101" s="5">
        <v>1.4448318999999999E-2</v>
      </c>
      <c r="CQ101" s="5">
        <v>1.4448318999999999E-2</v>
      </c>
      <c r="CR101" s="5">
        <v>1.4448318999999999E-2</v>
      </c>
      <c r="CS101" s="5">
        <v>1.4448318999999999E-2</v>
      </c>
      <c r="CT101" s="5">
        <v>1.4448318999999999E-2</v>
      </c>
      <c r="CU101" s="5">
        <v>1.4448318999999999E-2</v>
      </c>
      <c r="CV101" s="5">
        <v>1.4448318999999999E-2</v>
      </c>
      <c r="CW101" s="5">
        <v>1.4448318999999999E-2</v>
      </c>
      <c r="CX101" s="5">
        <v>1.4448318999999999E-2</v>
      </c>
      <c r="CY101" s="5">
        <v>1.4448318999999999E-2</v>
      </c>
      <c r="CZ101" s="5">
        <v>1.4448318999999999E-2</v>
      </c>
      <c r="DA101" s="5">
        <v>1.4448318999999999E-2</v>
      </c>
      <c r="DB101" s="5">
        <v>1.4448318999999999E-2</v>
      </c>
      <c r="DC101" s="5">
        <v>1.4448318999999999E-2</v>
      </c>
      <c r="DD101" s="5">
        <v>1.4448318999999999E-2</v>
      </c>
      <c r="DE101" s="5">
        <v>1.4448318999999999E-2</v>
      </c>
      <c r="DF101" s="5">
        <v>1.4448318999999999E-2</v>
      </c>
      <c r="DG101" s="5">
        <v>1.4448318999999999E-2</v>
      </c>
      <c r="DH101" s="5">
        <v>1.4448318999999999E-2</v>
      </c>
      <c r="DI101" s="5">
        <v>1.4448318999999999E-2</v>
      </c>
      <c r="DJ101" s="5">
        <v>1.4448318999999999E-2</v>
      </c>
      <c r="DK101" s="5">
        <v>1.4448318999999999E-2</v>
      </c>
      <c r="DL101" s="5">
        <v>1.4448318999999999E-2</v>
      </c>
      <c r="DM101" s="5">
        <v>1.4448318999999999E-2</v>
      </c>
      <c r="DN101" s="5">
        <v>1.4448318999999999E-2</v>
      </c>
      <c r="DO101" s="5">
        <v>1.4448318999999999E-2</v>
      </c>
      <c r="DP101" s="5">
        <v>1.4448318999999999E-2</v>
      </c>
      <c r="DQ101" s="5">
        <v>1.4448318999999999E-2</v>
      </c>
      <c r="DR101" s="5">
        <v>1.4448318999999999E-2</v>
      </c>
      <c r="DS101" s="5">
        <v>1.4448318999999999E-2</v>
      </c>
      <c r="DT101" s="5">
        <v>1.4448318999999999E-2</v>
      </c>
      <c r="DU101" s="5">
        <v>1.4448318999999999E-2</v>
      </c>
    </row>
    <row r="102" spans="1:125" x14ac:dyDescent="0.2">
      <c r="A102" t="s">
        <v>214</v>
      </c>
      <c r="B102" s="3" t="s">
        <v>176</v>
      </c>
      <c r="C102" s="2">
        <v>0</v>
      </c>
      <c r="D102" s="2">
        <v>-0.01</v>
      </c>
      <c r="E102" s="2">
        <v>0</v>
      </c>
      <c r="F102" s="2">
        <v>0</v>
      </c>
      <c r="G102" s="2">
        <v>0</v>
      </c>
      <c r="H102" s="2">
        <v>0.01</v>
      </c>
      <c r="I102" s="2">
        <v>0</v>
      </c>
      <c r="J102" s="2">
        <v>0</v>
      </c>
      <c r="K102" s="2">
        <v>0</v>
      </c>
      <c r="L102" s="2">
        <v>0.01</v>
      </c>
      <c r="M102" s="2">
        <v>0.01</v>
      </c>
      <c r="N102" s="2">
        <v>0</v>
      </c>
      <c r="O102" s="2">
        <v>0.01</v>
      </c>
      <c r="P102" s="2">
        <v>0</v>
      </c>
      <c r="Q102" s="2">
        <v>0</v>
      </c>
      <c r="R102" s="2">
        <v>0.01</v>
      </c>
      <c r="S102" s="2">
        <v>0</v>
      </c>
      <c r="T102" s="2">
        <v>0.01</v>
      </c>
      <c r="U102" s="2">
        <v>0.01</v>
      </c>
      <c r="V102" s="2">
        <v>0</v>
      </c>
      <c r="W102" s="2">
        <v>0.01</v>
      </c>
      <c r="X102" s="2">
        <v>0.01</v>
      </c>
      <c r="Y102" s="2">
        <v>0.01</v>
      </c>
      <c r="Z102" s="2">
        <v>0.01</v>
      </c>
      <c r="AA102" s="2">
        <v>0.01</v>
      </c>
      <c r="AB102" s="2">
        <v>0</v>
      </c>
      <c r="AC102" s="2">
        <v>0</v>
      </c>
      <c r="AD102" s="2">
        <v>0.01</v>
      </c>
      <c r="AE102" s="2">
        <v>0.01</v>
      </c>
      <c r="AF102" s="2">
        <v>0.01</v>
      </c>
      <c r="AG102" s="2">
        <v>0.01</v>
      </c>
      <c r="AH102" s="2">
        <v>0.01</v>
      </c>
      <c r="AI102" s="2">
        <v>0</v>
      </c>
      <c r="AJ102" s="2">
        <v>0</v>
      </c>
      <c r="AK102" s="2">
        <v>0.01</v>
      </c>
      <c r="AL102" s="2">
        <v>0</v>
      </c>
      <c r="AM102" s="2">
        <v>0</v>
      </c>
      <c r="AN102" s="2">
        <v>0</v>
      </c>
      <c r="AO102" s="2">
        <v>0.01</v>
      </c>
      <c r="AP102" s="2">
        <v>0.01</v>
      </c>
      <c r="AQ102" s="2">
        <v>0</v>
      </c>
      <c r="AR102" s="2">
        <v>0</v>
      </c>
      <c r="AS102" s="2">
        <v>0</v>
      </c>
      <c r="AT102" s="2">
        <v>0</v>
      </c>
      <c r="AU102" s="2">
        <v>0.01</v>
      </c>
      <c r="AV102" s="2">
        <v>0</v>
      </c>
      <c r="AW102" s="2">
        <v>0.01</v>
      </c>
      <c r="AX102" s="2">
        <v>0</v>
      </c>
      <c r="AY102" s="2">
        <v>0</v>
      </c>
      <c r="AZ102" s="2">
        <v>-0.01</v>
      </c>
      <c r="BA102" s="2">
        <v>-0.01</v>
      </c>
      <c r="BB102" s="2">
        <v>-0.02</v>
      </c>
      <c r="BC102" s="2">
        <v>-0.01</v>
      </c>
      <c r="BD102" s="2">
        <v>-0.01</v>
      </c>
      <c r="BE102" s="2">
        <v>-0.01</v>
      </c>
      <c r="BF102" s="2">
        <v>0</v>
      </c>
      <c r="BG102" s="2">
        <v>0</v>
      </c>
      <c r="BH102" s="2">
        <v>-0.01</v>
      </c>
      <c r="BI102" s="2">
        <v>0</v>
      </c>
      <c r="BJ102" s="2">
        <v>0.01</v>
      </c>
      <c r="BL102" s="10"/>
      <c r="BN102" s="5">
        <v>4.8202636000000001E-4</v>
      </c>
      <c r="BO102" s="5">
        <v>4.8202636000000001E-4</v>
      </c>
      <c r="BP102" s="5">
        <v>4.8202636000000001E-4</v>
      </c>
      <c r="BQ102" s="5">
        <v>4.8202636000000001E-4</v>
      </c>
      <c r="BR102" s="5">
        <v>4.8202636000000001E-4</v>
      </c>
      <c r="BS102" s="5">
        <v>4.8202636000000001E-4</v>
      </c>
      <c r="BT102" s="5">
        <v>4.8202636000000001E-4</v>
      </c>
      <c r="BU102" s="5">
        <v>4.8202636000000001E-4</v>
      </c>
      <c r="BV102" s="5">
        <v>4.8202636000000001E-4</v>
      </c>
      <c r="BW102" s="5">
        <v>4.8202636000000001E-4</v>
      </c>
      <c r="BX102" s="5">
        <v>4.8202636000000001E-4</v>
      </c>
      <c r="BY102" s="5">
        <v>4.8202636000000001E-4</v>
      </c>
      <c r="BZ102" s="5">
        <v>4.8202636000000001E-4</v>
      </c>
      <c r="CA102" s="5">
        <v>4.8202636000000001E-4</v>
      </c>
      <c r="CB102" s="5">
        <v>4.8202636000000001E-4</v>
      </c>
      <c r="CC102" s="5">
        <v>4.8202636000000001E-4</v>
      </c>
      <c r="CD102" s="5">
        <v>4.8202636000000001E-4</v>
      </c>
      <c r="CE102" s="5">
        <v>4.8202636000000001E-4</v>
      </c>
      <c r="CF102" s="5">
        <v>4.8202636000000001E-4</v>
      </c>
      <c r="CG102" s="5">
        <v>4.8202636000000001E-4</v>
      </c>
      <c r="CH102" s="5">
        <v>4.8202636000000001E-4</v>
      </c>
      <c r="CI102" s="5">
        <v>4.8202636000000001E-4</v>
      </c>
      <c r="CJ102" s="5">
        <v>4.8202636000000001E-4</v>
      </c>
      <c r="CK102" s="5">
        <v>4.8202636000000001E-4</v>
      </c>
      <c r="CL102" s="5">
        <v>4.8202636000000001E-4</v>
      </c>
      <c r="CM102" s="5">
        <v>4.8202636000000001E-4</v>
      </c>
      <c r="CN102" s="5">
        <v>4.8202636000000001E-4</v>
      </c>
      <c r="CO102" s="5">
        <v>4.8202636000000001E-4</v>
      </c>
      <c r="CP102" s="5">
        <v>4.8202636000000001E-4</v>
      </c>
      <c r="CQ102" s="5">
        <v>4.8202636000000001E-4</v>
      </c>
      <c r="CR102" s="5">
        <v>4.8202636000000001E-4</v>
      </c>
      <c r="CS102" s="5">
        <v>4.8202636000000001E-4</v>
      </c>
      <c r="CT102" s="5">
        <v>4.8202636000000001E-4</v>
      </c>
      <c r="CU102" s="5">
        <v>4.8202636000000001E-4</v>
      </c>
      <c r="CV102" s="5">
        <v>4.8202636000000001E-4</v>
      </c>
      <c r="CW102" s="5">
        <v>4.8202636000000001E-4</v>
      </c>
      <c r="CX102" s="5">
        <v>4.8202636000000001E-4</v>
      </c>
      <c r="CY102" s="5">
        <v>4.8202636000000001E-4</v>
      </c>
      <c r="CZ102" s="5">
        <v>4.8202636000000001E-4</v>
      </c>
      <c r="DA102" s="5">
        <v>4.8202636000000001E-4</v>
      </c>
      <c r="DB102" s="5">
        <v>4.8202636000000001E-4</v>
      </c>
      <c r="DC102" s="5">
        <v>4.8202636000000001E-4</v>
      </c>
      <c r="DD102" s="5">
        <v>4.8202636000000001E-4</v>
      </c>
      <c r="DE102" s="5">
        <v>4.8202636000000001E-4</v>
      </c>
      <c r="DF102" s="5">
        <v>4.8202636000000001E-4</v>
      </c>
      <c r="DG102" s="5">
        <v>4.8202636000000001E-4</v>
      </c>
      <c r="DH102" s="5">
        <v>4.8202636000000001E-4</v>
      </c>
      <c r="DI102" s="5">
        <v>4.8202636000000001E-4</v>
      </c>
      <c r="DJ102" s="5">
        <v>4.8202636000000001E-4</v>
      </c>
      <c r="DK102" s="5">
        <v>4.8202636000000001E-4</v>
      </c>
      <c r="DL102" s="5">
        <v>4.8202636000000001E-4</v>
      </c>
      <c r="DM102" s="5">
        <v>4.8202636000000001E-4</v>
      </c>
      <c r="DN102" s="5">
        <v>4.8202636000000001E-4</v>
      </c>
      <c r="DO102" s="5">
        <v>4.8202636000000001E-4</v>
      </c>
      <c r="DP102" s="5">
        <v>4.8202636000000001E-4</v>
      </c>
      <c r="DQ102" s="5">
        <v>4.8202636000000001E-4</v>
      </c>
      <c r="DR102" s="5">
        <v>4.8202636000000001E-4</v>
      </c>
      <c r="DS102" s="5">
        <v>4.8202636000000001E-4</v>
      </c>
      <c r="DT102" s="5">
        <v>4.8202636000000001E-4</v>
      </c>
      <c r="DU102" s="5">
        <v>4.8202636000000001E-4</v>
      </c>
    </row>
    <row r="103" spans="1:125" x14ac:dyDescent="0.2">
      <c r="A103" t="s">
        <v>213</v>
      </c>
      <c r="B103" s="3" t="s">
        <v>176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0.01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0.01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L103" s="10"/>
      <c r="BN103" s="5">
        <v>1.6047251000000001E-4</v>
      </c>
      <c r="BO103" s="5">
        <v>1.6047251000000001E-4</v>
      </c>
      <c r="BP103" s="5">
        <v>1.6047251000000001E-4</v>
      </c>
      <c r="BQ103" s="5">
        <v>1.6047251000000001E-4</v>
      </c>
      <c r="BR103" s="5">
        <v>1.6047251000000001E-4</v>
      </c>
      <c r="BS103" s="5">
        <v>1.6047251000000001E-4</v>
      </c>
      <c r="BT103" s="5">
        <v>1.6047251000000001E-4</v>
      </c>
      <c r="BU103" s="5">
        <v>1.6047251000000001E-4</v>
      </c>
      <c r="BV103" s="5">
        <v>1.6047251000000001E-4</v>
      </c>
      <c r="BW103" s="5">
        <v>1.6047251000000001E-4</v>
      </c>
      <c r="BX103" s="5">
        <v>1.6047251000000001E-4</v>
      </c>
      <c r="BY103" s="5">
        <v>1.6047251000000001E-4</v>
      </c>
      <c r="BZ103" s="5">
        <v>1.6047251000000001E-4</v>
      </c>
      <c r="CA103" s="5">
        <v>1.6047251000000001E-4</v>
      </c>
      <c r="CB103" s="5">
        <v>1.6047251000000001E-4</v>
      </c>
      <c r="CC103" s="5">
        <v>1.6047251000000001E-4</v>
      </c>
      <c r="CD103" s="5">
        <v>1.6047251000000001E-4</v>
      </c>
      <c r="CE103" s="5">
        <v>1.6047251000000001E-4</v>
      </c>
      <c r="CF103" s="5">
        <v>1.6047251000000001E-4</v>
      </c>
      <c r="CG103" s="5">
        <v>1.6047251000000001E-4</v>
      </c>
      <c r="CH103" s="5">
        <v>1.6047251000000001E-4</v>
      </c>
      <c r="CI103" s="5">
        <v>1.6047251000000001E-4</v>
      </c>
      <c r="CJ103" s="5">
        <v>1.6047251000000001E-4</v>
      </c>
      <c r="CK103" s="5">
        <v>1.6047251000000001E-4</v>
      </c>
      <c r="CL103" s="5">
        <v>1.6047251000000001E-4</v>
      </c>
      <c r="CM103" s="5">
        <v>1.6047251000000001E-4</v>
      </c>
      <c r="CN103" s="5">
        <v>1.6047251000000001E-4</v>
      </c>
      <c r="CO103" s="5">
        <v>1.6047251000000001E-4</v>
      </c>
      <c r="CP103" s="5">
        <v>1.6047251000000001E-4</v>
      </c>
      <c r="CQ103" s="5">
        <v>1.6047251000000001E-4</v>
      </c>
      <c r="CR103" s="5">
        <v>1.6047251000000001E-4</v>
      </c>
      <c r="CS103" s="5">
        <v>1.6047251000000001E-4</v>
      </c>
      <c r="CT103" s="5">
        <v>1.6047251000000001E-4</v>
      </c>
      <c r="CU103" s="5">
        <v>1.6047251000000001E-4</v>
      </c>
      <c r="CV103" s="5">
        <v>1.6047251000000001E-4</v>
      </c>
      <c r="CW103" s="5">
        <v>1.6047251000000001E-4</v>
      </c>
      <c r="CX103" s="5">
        <v>1.6047251000000001E-4</v>
      </c>
      <c r="CY103" s="5">
        <v>1.6047251000000001E-4</v>
      </c>
      <c r="CZ103" s="5">
        <v>1.6047251000000001E-4</v>
      </c>
      <c r="DA103" s="5">
        <v>1.6047251000000001E-4</v>
      </c>
      <c r="DB103" s="5">
        <v>1.6047251000000001E-4</v>
      </c>
      <c r="DC103" s="5">
        <v>1.6047251000000001E-4</v>
      </c>
      <c r="DD103" s="5">
        <v>1.6047251000000001E-4</v>
      </c>
      <c r="DE103" s="5">
        <v>1.6047251000000001E-4</v>
      </c>
      <c r="DF103" s="5">
        <v>1.6047251000000001E-4</v>
      </c>
      <c r="DG103" s="5">
        <v>1.6047251000000001E-4</v>
      </c>
      <c r="DH103" s="5">
        <v>1.6047251000000001E-4</v>
      </c>
      <c r="DI103" s="5">
        <v>1.6047251000000001E-4</v>
      </c>
      <c r="DJ103" s="5">
        <v>1.6047251000000001E-4</v>
      </c>
      <c r="DK103" s="5">
        <v>1.6047251000000001E-4</v>
      </c>
      <c r="DL103" s="5">
        <v>1.6047251000000001E-4</v>
      </c>
      <c r="DM103" s="5">
        <v>1.6047251000000001E-4</v>
      </c>
      <c r="DN103" s="5">
        <v>1.6047251000000001E-4</v>
      </c>
      <c r="DO103" s="5">
        <v>1.6047251000000001E-4</v>
      </c>
      <c r="DP103" s="5">
        <v>1.6047251000000001E-4</v>
      </c>
      <c r="DQ103" s="5">
        <v>1.6047251000000001E-4</v>
      </c>
      <c r="DR103" s="5">
        <v>1.6047251000000001E-4</v>
      </c>
      <c r="DS103" s="5">
        <v>1.6047251000000001E-4</v>
      </c>
      <c r="DT103" s="5">
        <v>1.6047251000000001E-4</v>
      </c>
      <c r="DU103" s="5">
        <v>1.6047251000000001E-4</v>
      </c>
    </row>
    <row r="104" spans="1:125" x14ac:dyDescent="0.2">
      <c r="A104" t="s">
        <v>140</v>
      </c>
      <c r="B104" s="3" t="s">
        <v>176</v>
      </c>
      <c r="C104" s="2">
        <v>-0.01</v>
      </c>
      <c r="D104" s="2">
        <v>0</v>
      </c>
      <c r="E104" s="2">
        <v>0.01</v>
      </c>
      <c r="F104" s="2">
        <v>0.01</v>
      </c>
      <c r="G104" s="2">
        <v>0.03</v>
      </c>
      <c r="H104" s="2">
        <v>0.02</v>
      </c>
      <c r="I104" s="2">
        <v>0.02</v>
      </c>
      <c r="J104" s="2">
        <v>0.01</v>
      </c>
      <c r="K104" s="2">
        <v>0.01</v>
      </c>
      <c r="L104" s="2">
        <v>0.03</v>
      </c>
      <c r="M104" s="2">
        <v>0.02</v>
      </c>
      <c r="N104" s="2">
        <v>0.02</v>
      </c>
      <c r="O104" s="2">
        <v>0.02</v>
      </c>
      <c r="P104" s="2">
        <v>0.02</v>
      </c>
      <c r="Q104" s="2">
        <v>0.01</v>
      </c>
      <c r="R104" s="2">
        <v>0.03</v>
      </c>
      <c r="S104" s="2">
        <v>0.02</v>
      </c>
      <c r="T104" s="2">
        <v>0.04</v>
      </c>
      <c r="U104" s="2">
        <v>0.03</v>
      </c>
      <c r="V104" s="2">
        <v>0.01</v>
      </c>
      <c r="W104" s="2">
        <v>0.03</v>
      </c>
      <c r="X104" s="2">
        <v>0.02</v>
      </c>
      <c r="Y104" s="2">
        <v>0.03</v>
      </c>
      <c r="Z104" s="2">
        <v>0.03</v>
      </c>
      <c r="AA104" s="2">
        <v>0.02</v>
      </c>
      <c r="AB104" s="2">
        <v>0</v>
      </c>
      <c r="AC104" s="2">
        <v>0.01</v>
      </c>
      <c r="AD104" s="2">
        <v>0.03</v>
      </c>
      <c r="AE104" s="2">
        <v>0.02</v>
      </c>
      <c r="AF104" s="2">
        <v>0.03</v>
      </c>
      <c r="AG104" s="2">
        <v>0.03</v>
      </c>
      <c r="AH104" s="2">
        <v>0.03</v>
      </c>
      <c r="AI104" s="2">
        <v>0.02</v>
      </c>
      <c r="AJ104" s="2">
        <v>0.02</v>
      </c>
      <c r="AK104" s="2">
        <v>0.02</v>
      </c>
      <c r="AL104" s="2">
        <v>0.01</v>
      </c>
      <c r="AM104" s="2">
        <v>0.02</v>
      </c>
      <c r="AN104" s="2">
        <v>0.04</v>
      </c>
      <c r="AO104" s="2">
        <v>0.03</v>
      </c>
      <c r="AP104" s="2">
        <v>0.04</v>
      </c>
      <c r="AQ104" s="2">
        <v>0.01</v>
      </c>
      <c r="AR104" s="2">
        <v>0.01</v>
      </c>
      <c r="AS104" s="2">
        <v>0.02</v>
      </c>
      <c r="AT104" s="2">
        <v>0.03</v>
      </c>
      <c r="AU104" s="2">
        <v>0.02</v>
      </c>
      <c r="AV104" s="2">
        <v>0.03</v>
      </c>
      <c r="AW104" s="2">
        <v>0.05</v>
      </c>
      <c r="AX104" s="2">
        <v>0.01</v>
      </c>
      <c r="AY104" s="2">
        <v>0.01</v>
      </c>
      <c r="AZ104" s="2">
        <v>-0.01</v>
      </c>
      <c r="BA104" s="2">
        <v>0</v>
      </c>
      <c r="BB104" s="2">
        <v>0</v>
      </c>
      <c r="BC104" s="2">
        <v>0.02</v>
      </c>
      <c r="BD104" s="2">
        <v>0</v>
      </c>
      <c r="BE104" s="2">
        <v>0.02</v>
      </c>
      <c r="BF104" s="2">
        <v>0.02</v>
      </c>
      <c r="BG104" s="2">
        <v>0.01</v>
      </c>
      <c r="BH104" s="2">
        <v>0</v>
      </c>
      <c r="BI104" s="2">
        <v>0.03</v>
      </c>
      <c r="BJ104" s="2">
        <v>0.02</v>
      </c>
      <c r="BL104" s="10"/>
      <c r="BN104" s="5">
        <v>4.0149903000000001E-3</v>
      </c>
      <c r="BO104" s="5">
        <v>4.0149903000000001E-3</v>
      </c>
      <c r="BP104" s="5">
        <v>4.0149903000000001E-3</v>
      </c>
      <c r="BQ104" s="5">
        <v>4.0149903000000001E-3</v>
      </c>
      <c r="BR104" s="5">
        <v>4.0149903000000001E-3</v>
      </c>
      <c r="BS104" s="5">
        <v>4.0149903000000001E-3</v>
      </c>
      <c r="BT104" s="5">
        <v>4.0149903000000001E-3</v>
      </c>
      <c r="BU104" s="5">
        <v>4.0149903000000001E-3</v>
      </c>
      <c r="BV104" s="5">
        <v>4.0149903000000001E-3</v>
      </c>
      <c r="BW104" s="5">
        <v>4.0149903000000001E-3</v>
      </c>
      <c r="BX104" s="5">
        <v>4.0149903000000001E-3</v>
      </c>
      <c r="BY104" s="5">
        <v>4.0149903000000001E-3</v>
      </c>
      <c r="BZ104" s="5">
        <v>4.0149903000000001E-3</v>
      </c>
      <c r="CA104" s="5">
        <v>4.0149903000000001E-3</v>
      </c>
      <c r="CB104" s="5">
        <v>4.0149903000000001E-3</v>
      </c>
      <c r="CC104" s="5">
        <v>4.0149903000000001E-3</v>
      </c>
      <c r="CD104" s="5">
        <v>4.0149903000000001E-3</v>
      </c>
      <c r="CE104" s="5">
        <v>4.0149903000000001E-3</v>
      </c>
      <c r="CF104" s="5">
        <v>4.0149903000000001E-3</v>
      </c>
      <c r="CG104" s="5">
        <v>4.0149903000000001E-3</v>
      </c>
      <c r="CH104" s="5">
        <v>4.0149903000000001E-3</v>
      </c>
      <c r="CI104" s="5">
        <v>4.0149903000000001E-3</v>
      </c>
      <c r="CJ104" s="5">
        <v>4.0149903000000001E-3</v>
      </c>
      <c r="CK104" s="5">
        <v>4.0149903000000001E-3</v>
      </c>
      <c r="CL104" s="5">
        <v>4.0149903000000001E-3</v>
      </c>
      <c r="CM104" s="5">
        <v>4.0149903000000001E-3</v>
      </c>
      <c r="CN104" s="5">
        <v>4.0149903000000001E-3</v>
      </c>
      <c r="CO104" s="5">
        <v>4.0149903000000001E-3</v>
      </c>
      <c r="CP104" s="5">
        <v>4.0149903000000001E-3</v>
      </c>
      <c r="CQ104" s="5">
        <v>4.0149903000000001E-3</v>
      </c>
      <c r="CR104" s="5">
        <v>4.0149903000000001E-3</v>
      </c>
      <c r="CS104" s="5">
        <v>4.0149903000000001E-3</v>
      </c>
      <c r="CT104" s="5">
        <v>4.0149903000000001E-3</v>
      </c>
      <c r="CU104" s="5">
        <v>4.0149903000000001E-3</v>
      </c>
      <c r="CV104" s="5">
        <v>4.0149903000000001E-3</v>
      </c>
      <c r="CW104" s="5">
        <v>4.0149903000000001E-3</v>
      </c>
      <c r="CX104" s="5">
        <v>4.0149903000000001E-3</v>
      </c>
      <c r="CY104" s="5">
        <v>4.0149903000000001E-3</v>
      </c>
      <c r="CZ104" s="5">
        <v>4.0149903000000001E-3</v>
      </c>
      <c r="DA104" s="5">
        <v>4.0149903000000001E-3</v>
      </c>
      <c r="DB104" s="5">
        <v>4.0149903000000001E-3</v>
      </c>
      <c r="DC104" s="5">
        <v>4.0149903000000001E-3</v>
      </c>
      <c r="DD104" s="5">
        <v>4.0149903000000001E-3</v>
      </c>
      <c r="DE104" s="5">
        <v>4.0149903000000001E-3</v>
      </c>
      <c r="DF104" s="5">
        <v>4.0149903000000001E-3</v>
      </c>
      <c r="DG104" s="5">
        <v>4.0149903000000001E-3</v>
      </c>
      <c r="DH104" s="5">
        <v>4.0149903000000001E-3</v>
      </c>
      <c r="DI104" s="5">
        <v>4.0149903000000001E-3</v>
      </c>
      <c r="DJ104" s="5">
        <v>4.0149903000000001E-3</v>
      </c>
      <c r="DK104" s="5">
        <v>4.0149903000000001E-3</v>
      </c>
      <c r="DL104" s="5">
        <v>4.0149903000000001E-3</v>
      </c>
      <c r="DM104" s="5">
        <v>4.0149903000000001E-3</v>
      </c>
      <c r="DN104" s="5">
        <v>4.0149903000000001E-3</v>
      </c>
      <c r="DO104" s="5">
        <v>4.0149903000000001E-3</v>
      </c>
      <c r="DP104" s="5">
        <v>4.0149903000000001E-3</v>
      </c>
      <c r="DQ104" s="5">
        <v>4.0149903000000001E-3</v>
      </c>
      <c r="DR104" s="5">
        <v>4.0149903000000001E-3</v>
      </c>
      <c r="DS104" s="5">
        <v>4.0149903000000001E-3</v>
      </c>
      <c r="DT104" s="5">
        <v>4.0149903000000001E-3</v>
      </c>
      <c r="DU104" s="5">
        <v>4.0149903000000001E-3</v>
      </c>
    </row>
    <row r="105" spans="1:125" x14ac:dyDescent="0.2">
      <c r="A105" t="s">
        <v>38</v>
      </c>
      <c r="B105" s="3" t="s">
        <v>176</v>
      </c>
      <c r="C105" s="2">
        <v>0.12</v>
      </c>
      <c r="D105" s="2">
        <v>0.36</v>
      </c>
      <c r="E105" s="2">
        <v>0.74</v>
      </c>
      <c r="F105" s="2">
        <v>0.63</v>
      </c>
      <c r="G105" s="2">
        <v>0.93</v>
      </c>
      <c r="H105" s="2">
        <v>1.1399999999999999</v>
      </c>
      <c r="I105" s="2">
        <v>1</v>
      </c>
      <c r="J105" s="2">
        <v>0.59</v>
      </c>
      <c r="K105" s="2">
        <v>0.83</v>
      </c>
      <c r="L105" s="2">
        <v>1.25</v>
      </c>
      <c r="M105" s="2">
        <v>1.01</v>
      </c>
      <c r="N105" s="2">
        <v>0.65</v>
      </c>
      <c r="O105" s="2">
        <v>1.1399999999999999</v>
      </c>
      <c r="P105" s="2">
        <v>0.85</v>
      </c>
      <c r="Q105" s="2">
        <v>0.8</v>
      </c>
      <c r="R105" s="2">
        <v>1.2</v>
      </c>
      <c r="S105" s="2">
        <v>0.64</v>
      </c>
      <c r="T105" s="2">
        <v>1.36</v>
      </c>
      <c r="U105" s="2">
        <v>1.1000000000000001</v>
      </c>
      <c r="V105" s="2">
        <v>0.6</v>
      </c>
      <c r="W105" s="2">
        <v>0.88</v>
      </c>
      <c r="X105" s="2">
        <v>0.88</v>
      </c>
      <c r="Y105" s="2">
        <v>1.06</v>
      </c>
      <c r="Z105" s="2">
        <v>0.98</v>
      </c>
      <c r="AA105" s="2">
        <v>0.7</v>
      </c>
      <c r="AB105" s="2">
        <v>0.48</v>
      </c>
      <c r="AC105" s="2">
        <v>0.82</v>
      </c>
      <c r="AD105" s="2">
        <v>1.04</v>
      </c>
      <c r="AE105" s="2">
        <v>1.1499999999999999</v>
      </c>
      <c r="AF105" s="2">
        <v>0.95</v>
      </c>
      <c r="AG105" s="2">
        <v>0.96</v>
      </c>
      <c r="AH105" s="2">
        <v>1.1299999999999999</v>
      </c>
      <c r="AI105" s="2">
        <v>0.73</v>
      </c>
      <c r="AJ105" s="2">
        <v>0.8</v>
      </c>
      <c r="AK105" s="2">
        <v>0.97</v>
      </c>
      <c r="AL105" s="2">
        <v>0.72</v>
      </c>
      <c r="AM105" s="2">
        <v>0.86</v>
      </c>
      <c r="AN105" s="2">
        <v>1.1499999999999999</v>
      </c>
      <c r="AO105" s="2">
        <v>1.1000000000000001</v>
      </c>
      <c r="AP105" s="2">
        <v>1.51</v>
      </c>
      <c r="AQ105" s="2">
        <v>0.56999999999999995</v>
      </c>
      <c r="AR105" s="2">
        <v>0.44</v>
      </c>
      <c r="AS105" s="2">
        <v>1.01</v>
      </c>
      <c r="AT105" s="2">
        <v>1.01</v>
      </c>
      <c r="AU105" s="2">
        <v>1.08</v>
      </c>
      <c r="AV105" s="2">
        <v>0.89</v>
      </c>
      <c r="AW105" s="2">
        <v>1.63</v>
      </c>
      <c r="AX105" s="2">
        <v>0.28999999999999998</v>
      </c>
      <c r="AY105" s="2">
        <v>1.05</v>
      </c>
      <c r="AZ105" s="2">
        <v>0.14000000000000001</v>
      </c>
      <c r="BA105" s="2">
        <v>0.57999999999999996</v>
      </c>
      <c r="BB105" s="2">
        <v>0.27</v>
      </c>
      <c r="BC105" s="2">
        <v>0.91</v>
      </c>
      <c r="BD105" s="2">
        <v>0.41</v>
      </c>
      <c r="BE105" s="2">
        <v>1.1399999999999999</v>
      </c>
      <c r="BF105" s="2">
        <v>1</v>
      </c>
      <c r="BG105" s="2">
        <v>0.52</v>
      </c>
      <c r="BH105" s="2">
        <v>0.47</v>
      </c>
      <c r="BI105" s="2">
        <v>1.1100000000000001</v>
      </c>
      <c r="BJ105" s="2">
        <v>0.94</v>
      </c>
      <c r="BL105" s="10"/>
      <c r="BN105" s="5">
        <v>8.8491226000000006E-2</v>
      </c>
      <c r="BO105" s="5">
        <v>8.8491226000000006E-2</v>
      </c>
      <c r="BP105" s="5">
        <v>8.8491226000000006E-2</v>
      </c>
      <c r="BQ105" s="5">
        <v>8.8491226000000006E-2</v>
      </c>
      <c r="BR105" s="5">
        <v>8.8491226000000006E-2</v>
      </c>
      <c r="BS105" s="5">
        <v>8.8491226000000006E-2</v>
      </c>
      <c r="BT105" s="5">
        <v>8.8491226000000006E-2</v>
      </c>
      <c r="BU105" s="5">
        <v>8.8491226000000006E-2</v>
      </c>
      <c r="BV105" s="5">
        <v>8.8491226000000006E-2</v>
      </c>
      <c r="BW105" s="5">
        <v>8.8491226000000006E-2</v>
      </c>
      <c r="BX105" s="5">
        <v>8.8491226000000006E-2</v>
      </c>
      <c r="BY105" s="5">
        <v>8.8491226000000006E-2</v>
      </c>
      <c r="BZ105" s="5">
        <v>8.8491226000000006E-2</v>
      </c>
      <c r="CA105" s="5">
        <v>8.8491226000000006E-2</v>
      </c>
      <c r="CB105" s="5">
        <v>8.8491226000000006E-2</v>
      </c>
      <c r="CC105" s="5">
        <v>8.8491226000000006E-2</v>
      </c>
      <c r="CD105" s="5">
        <v>8.8491226000000006E-2</v>
      </c>
      <c r="CE105" s="5">
        <v>8.8491226000000006E-2</v>
      </c>
      <c r="CF105" s="5">
        <v>8.8491226000000006E-2</v>
      </c>
      <c r="CG105" s="5">
        <v>8.8491226000000006E-2</v>
      </c>
      <c r="CH105" s="5">
        <v>8.8491226000000006E-2</v>
      </c>
      <c r="CI105" s="5">
        <v>8.8491226000000006E-2</v>
      </c>
      <c r="CJ105" s="5">
        <v>8.8491226000000006E-2</v>
      </c>
      <c r="CK105" s="5">
        <v>8.8491226000000006E-2</v>
      </c>
      <c r="CL105" s="5">
        <v>8.8491226000000006E-2</v>
      </c>
      <c r="CM105" s="5">
        <v>8.8491226000000006E-2</v>
      </c>
      <c r="CN105" s="5">
        <v>8.8491226000000006E-2</v>
      </c>
      <c r="CO105" s="5">
        <v>8.8491226000000006E-2</v>
      </c>
      <c r="CP105" s="5">
        <v>8.8491226000000006E-2</v>
      </c>
      <c r="CQ105" s="5">
        <v>8.8491226000000006E-2</v>
      </c>
      <c r="CR105" s="5">
        <v>8.8491226000000006E-2</v>
      </c>
      <c r="CS105" s="5">
        <v>8.8491226000000006E-2</v>
      </c>
      <c r="CT105" s="5">
        <v>8.8491226000000006E-2</v>
      </c>
      <c r="CU105" s="5">
        <v>8.8491226000000006E-2</v>
      </c>
      <c r="CV105" s="5">
        <v>8.8491226000000006E-2</v>
      </c>
      <c r="CW105" s="5">
        <v>8.8491226000000006E-2</v>
      </c>
      <c r="CX105" s="5">
        <v>8.8491226000000006E-2</v>
      </c>
      <c r="CY105" s="5">
        <v>8.8491226000000006E-2</v>
      </c>
      <c r="CZ105" s="5">
        <v>8.8491226000000006E-2</v>
      </c>
      <c r="DA105" s="5">
        <v>8.8491226000000006E-2</v>
      </c>
      <c r="DB105" s="5">
        <v>8.8491226000000006E-2</v>
      </c>
      <c r="DC105" s="5">
        <v>8.8491226000000006E-2</v>
      </c>
      <c r="DD105" s="5">
        <v>8.8491226000000006E-2</v>
      </c>
      <c r="DE105" s="5">
        <v>8.8491226000000006E-2</v>
      </c>
      <c r="DF105" s="5">
        <v>8.8491226000000006E-2</v>
      </c>
      <c r="DG105" s="5">
        <v>8.8491226000000006E-2</v>
      </c>
      <c r="DH105" s="5">
        <v>8.8491226000000006E-2</v>
      </c>
      <c r="DI105" s="5">
        <v>8.8491226000000006E-2</v>
      </c>
      <c r="DJ105" s="5">
        <v>8.8491226000000006E-2</v>
      </c>
      <c r="DK105" s="5">
        <v>8.8491226000000006E-2</v>
      </c>
      <c r="DL105" s="5">
        <v>8.8491226000000006E-2</v>
      </c>
      <c r="DM105" s="5">
        <v>8.8491226000000006E-2</v>
      </c>
      <c r="DN105" s="5">
        <v>8.8491226000000006E-2</v>
      </c>
      <c r="DO105" s="5">
        <v>8.8491226000000006E-2</v>
      </c>
      <c r="DP105" s="5">
        <v>8.8491226000000006E-2</v>
      </c>
      <c r="DQ105" s="5">
        <v>8.8491226000000006E-2</v>
      </c>
      <c r="DR105" s="5">
        <v>8.8491226000000006E-2</v>
      </c>
      <c r="DS105" s="5">
        <v>8.8491226000000006E-2</v>
      </c>
      <c r="DT105" s="5">
        <v>8.8491226000000006E-2</v>
      </c>
      <c r="DU105" s="5">
        <v>8.8491226000000006E-2</v>
      </c>
    </row>
    <row r="106" spans="1:125" x14ac:dyDescent="0.2">
      <c r="A106" t="s">
        <v>91</v>
      </c>
      <c r="B106" s="3" t="s">
        <v>176</v>
      </c>
      <c r="C106" s="2">
        <v>-0.01</v>
      </c>
      <c r="D106" s="2">
        <v>0.02</v>
      </c>
      <c r="E106" s="2">
        <v>0.06</v>
      </c>
      <c r="F106" s="2">
        <v>7.0000000000000007E-2</v>
      </c>
      <c r="G106" s="2">
        <v>0.11</v>
      </c>
      <c r="H106" s="2">
        <v>0.11</v>
      </c>
      <c r="I106" s="2">
        <v>0.11</v>
      </c>
      <c r="J106" s="2">
        <v>7.0000000000000007E-2</v>
      </c>
      <c r="K106" s="2">
        <v>0.08</v>
      </c>
      <c r="L106" s="2">
        <v>0.14000000000000001</v>
      </c>
      <c r="M106" s="2">
        <v>0.1</v>
      </c>
      <c r="N106" s="2">
        <v>0.08</v>
      </c>
      <c r="O106" s="2">
        <v>0.13</v>
      </c>
      <c r="P106" s="2">
        <v>0.09</v>
      </c>
      <c r="Q106" s="2">
        <v>0.08</v>
      </c>
      <c r="R106" s="2">
        <v>0.12</v>
      </c>
      <c r="S106" s="2">
        <v>0.1</v>
      </c>
      <c r="T106" s="2">
        <v>0.15</v>
      </c>
      <c r="U106" s="2">
        <v>0.13</v>
      </c>
      <c r="V106" s="2">
        <v>7.0000000000000007E-2</v>
      </c>
      <c r="W106" s="2">
        <v>0.12</v>
      </c>
      <c r="X106" s="2">
        <v>0.11</v>
      </c>
      <c r="Y106" s="2">
        <v>0.13</v>
      </c>
      <c r="Z106" s="2">
        <v>0.12</v>
      </c>
      <c r="AA106" s="2">
        <v>0.09</v>
      </c>
      <c r="AB106" s="2">
        <v>0.04</v>
      </c>
      <c r="AC106" s="2">
        <v>0.08</v>
      </c>
      <c r="AD106" s="2">
        <v>0.13</v>
      </c>
      <c r="AE106" s="2">
        <v>0.12</v>
      </c>
      <c r="AF106" s="2">
        <v>0.11</v>
      </c>
      <c r="AG106" s="2">
        <v>0.12</v>
      </c>
      <c r="AH106" s="2">
        <v>0.15</v>
      </c>
      <c r="AI106" s="2">
        <v>0.09</v>
      </c>
      <c r="AJ106" s="2">
        <v>0.1</v>
      </c>
      <c r="AK106" s="2">
        <v>0.09</v>
      </c>
      <c r="AL106" s="2">
        <v>7.0000000000000007E-2</v>
      </c>
      <c r="AM106" s="2">
        <v>0.1</v>
      </c>
      <c r="AN106" s="2">
        <v>0.14000000000000001</v>
      </c>
      <c r="AO106" s="2">
        <v>0.12</v>
      </c>
      <c r="AP106" s="2">
        <v>0.17</v>
      </c>
      <c r="AQ106" s="2">
        <v>7.0000000000000007E-2</v>
      </c>
      <c r="AR106" s="2">
        <v>0.05</v>
      </c>
      <c r="AS106" s="2">
        <v>0.1</v>
      </c>
      <c r="AT106" s="2">
        <v>0.12</v>
      </c>
      <c r="AU106" s="2">
        <v>0.11</v>
      </c>
      <c r="AV106" s="2">
        <v>0.11</v>
      </c>
      <c r="AW106" s="2">
        <v>0.2</v>
      </c>
      <c r="AX106" s="2">
        <v>0.04</v>
      </c>
      <c r="AY106" s="2">
        <v>0.08</v>
      </c>
      <c r="AZ106" s="2">
        <v>0.03</v>
      </c>
      <c r="BA106" s="2">
        <v>0.06</v>
      </c>
      <c r="BB106" s="2">
        <v>0.06</v>
      </c>
      <c r="BC106" s="2">
        <v>0.13</v>
      </c>
      <c r="BD106" s="2">
        <v>0.06</v>
      </c>
      <c r="BE106" s="2">
        <v>0.13</v>
      </c>
      <c r="BF106" s="2">
        <v>0.09</v>
      </c>
      <c r="BG106" s="2">
        <v>7.0000000000000007E-2</v>
      </c>
      <c r="BH106" s="2">
        <v>0.06</v>
      </c>
      <c r="BI106" s="2">
        <v>0.12</v>
      </c>
      <c r="BJ106" s="2">
        <v>0.11</v>
      </c>
      <c r="BL106" s="10"/>
      <c r="BN106" s="5">
        <v>1.0167314E-2</v>
      </c>
      <c r="BO106" s="5">
        <v>1.0167314E-2</v>
      </c>
      <c r="BP106" s="5">
        <v>1.0167314E-2</v>
      </c>
      <c r="BQ106" s="5">
        <v>1.0167314E-2</v>
      </c>
      <c r="BR106" s="5">
        <v>1.0167314E-2</v>
      </c>
      <c r="BS106" s="5">
        <v>1.0167314E-2</v>
      </c>
      <c r="BT106" s="5">
        <v>1.0167314E-2</v>
      </c>
      <c r="BU106" s="5">
        <v>1.0167314E-2</v>
      </c>
      <c r="BV106" s="5">
        <v>1.0167314E-2</v>
      </c>
      <c r="BW106" s="5">
        <v>1.0167314E-2</v>
      </c>
      <c r="BX106" s="5">
        <v>1.0167314E-2</v>
      </c>
      <c r="BY106" s="5">
        <v>1.0167314E-2</v>
      </c>
      <c r="BZ106" s="5">
        <v>1.0167314E-2</v>
      </c>
      <c r="CA106" s="5">
        <v>1.0167314E-2</v>
      </c>
      <c r="CB106" s="5">
        <v>1.0167314E-2</v>
      </c>
      <c r="CC106" s="5">
        <v>1.0167314E-2</v>
      </c>
      <c r="CD106" s="5">
        <v>1.0167314E-2</v>
      </c>
      <c r="CE106" s="5">
        <v>1.0167314E-2</v>
      </c>
      <c r="CF106" s="5">
        <v>1.0167314E-2</v>
      </c>
      <c r="CG106" s="5">
        <v>1.0167314E-2</v>
      </c>
      <c r="CH106" s="5">
        <v>1.0167314E-2</v>
      </c>
      <c r="CI106" s="5">
        <v>1.0167314E-2</v>
      </c>
      <c r="CJ106" s="5">
        <v>1.0167314E-2</v>
      </c>
      <c r="CK106" s="5">
        <v>1.0167314E-2</v>
      </c>
      <c r="CL106" s="5">
        <v>1.0167314E-2</v>
      </c>
      <c r="CM106" s="5">
        <v>1.0167314E-2</v>
      </c>
      <c r="CN106" s="5">
        <v>1.0167314E-2</v>
      </c>
      <c r="CO106" s="5">
        <v>1.0167314E-2</v>
      </c>
      <c r="CP106" s="5">
        <v>1.0167314E-2</v>
      </c>
      <c r="CQ106" s="5">
        <v>1.0167314E-2</v>
      </c>
      <c r="CR106" s="5">
        <v>1.0167314E-2</v>
      </c>
      <c r="CS106" s="5">
        <v>1.0167314E-2</v>
      </c>
      <c r="CT106" s="5">
        <v>1.0167314E-2</v>
      </c>
      <c r="CU106" s="5">
        <v>1.0167314E-2</v>
      </c>
      <c r="CV106" s="5">
        <v>1.0167314E-2</v>
      </c>
      <c r="CW106" s="5">
        <v>1.0167314E-2</v>
      </c>
      <c r="CX106" s="5">
        <v>1.0167314E-2</v>
      </c>
      <c r="CY106" s="5">
        <v>1.0167314E-2</v>
      </c>
      <c r="CZ106" s="5">
        <v>1.0167314E-2</v>
      </c>
      <c r="DA106" s="5">
        <v>1.0167314E-2</v>
      </c>
      <c r="DB106" s="5">
        <v>1.0167314E-2</v>
      </c>
      <c r="DC106" s="5">
        <v>1.0167314E-2</v>
      </c>
      <c r="DD106" s="5">
        <v>1.0167314E-2</v>
      </c>
      <c r="DE106" s="5">
        <v>1.0167314E-2</v>
      </c>
      <c r="DF106" s="5">
        <v>1.0167314E-2</v>
      </c>
      <c r="DG106" s="5">
        <v>1.0167314E-2</v>
      </c>
      <c r="DH106" s="5">
        <v>1.0167314E-2</v>
      </c>
      <c r="DI106" s="5">
        <v>1.0167314E-2</v>
      </c>
      <c r="DJ106" s="5">
        <v>1.0167314E-2</v>
      </c>
      <c r="DK106" s="5">
        <v>1.0167314E-2</v>
      </c>
      <c r="DL106" s="5">
        <v>1.0167314E-2</v>
      </c>
      <c r="DM106" s="5">
        <v>1.0167314E-2</v>
      </c>
      <c r="DN106" s="5">
        <v>1.0167314E-2</v>
      </c>
      <c r="DO106" s="5">
        <v>1.0167314E-2</v>
      </c>
      <c r="DP106" s="5">
        <v>1.0167314E-2</v>
      </c>
      <c r="DQ106" s="5">
        <v>1.0167314E-2</v>
      </c>
      <c r="DR106" s="5">
        <v>1.0167314E-2</v>
      </c>
      <c r="DS106" s="5">
        <v>1.0167314E-2</v>
      </c>
      <c r="DT106" s="5">
        <v>1.0167314E-2</v>
      </c>
      <c r="DU106" s="5">
        <v>1.0167314E-2</v>
      </c>
    </row>
    <row r="107" spans="1:125" x14ac:dyDescent="0.2">
      <c r="A107" t="s">
        <v>216</v>
      </c>
      <c r="B107" s="3" t="s">
        <v>176</v>
      </c>
      <c r="C107" s="2">
        <v>-0.19</v>
      </c>
      <c r="D107" s="2">
        <v>-0.18</v>
      </c>
      <c r="E107" s="2">
        <v>-0.12</v>
      </c>
      <c r="F107" s="2">
        <v>-0.13</v>
      </c>
      <c r="G107" s="2">
        <v>-0.03</v>
      </c>
      <c r="H107" s="2">
        <v>0</v>
      </c>
      <c r="I107" s="2">
        <v>-0.04</v>
      </c>
      <c r="J107" s="2">
        <v>-7.0000000000000007E-2</v>
      </c>
      <c r="K107" s="2">
        <v>-0.05</v>
      </c>
      <c r="L107" s="2">
        <v>0.01</v>
      </c>
      <c r="M107" s="2">
        <v>-0.03</v>
      </c>
      <c r="N107" s="2">
        <v>-0.05</v>
      </c>
      <c r="O107" s="2">
        <v>0.01</v>
      </c>
      <c r="P107" s="2">
        <v>-0.03</v>
      </c>
      <c r="Q107" s="2">
        <v>-0.09</v>
      </c>
      <c r="R107" s="2">
        <v>0.05</v>
      </c>
      <c r="S107" s="2">
        <v>-7.0000000000000007E-2</v>
      </c>
      <c r="T107" s="2">
        <v>0.06</v>
      </c>
      <c r="U107" s="2">
        <v>0.05</v>
      </c>
      <c r="V107" s="2">
        <v>-0.06</v>
      </c>
      <c r="W107" s="2">
        <v>0</v>
      </c>
      <c r="X107" s="2">
        <v>0</v>
      </c>
      <c r="Y107" s="2">
        <v>-0.03</v>
      </c>
      <c r="Z107" s="2">
        <v>-0.06</v>
      </c>
      <c r="AA107" s="2">
        <v>-0.01</v>
      </c>
      <c r="AB107" s="2">
        <v>-0.1</v>
      </c>
      <c r="AC107" s="2">
        <v>-7.0000000000000007E-2</v>
      </c>
      <c r="AD107" s="2">
        <v>0.02</v>
      </c>
      <c r="AE107" s="2">
        <v>-0.03</v>
      </c>
      <c r="AF107" s="2">
        <v>-0.01</v>
      </c>
      <c r="AG107" s="2">
        <v>0</v>
      </c>
      <c r="AH107" s="2">
        <v>0.01</v>
      </c>
      <c r="AI107" s="2">
        <v>-7.0000000000000007E-2</v>
      </c>
      <c r="AJ107" s="2">
        <v>-0.04</v>
      </c>
      <c r="AK107" s="2">
        <v>0.01</v>
      </c>
      <c r="AL107" s="2">
        <v>-0.08</v>
      </c>
      <c r="AM107" s="2">
        <v>-0.09</v>
      </c>
      <c r="AN107" s="2">
        <v>-0.01</v>
      </c>
      <c r="AO107" s="2">
        <v>0.02</v>
      </c>
      <c r="AP107" s="2">
        <v>0.02</v>
      </c>
      <c r="AQ107" s="2">
        <v>-0.14000000000000001</v>
      </c>
      <c r="AR107" s="2">
        <v>-0.17</v>
      </c>
      <c r="AS107" s="2">
        <v>-0.03</v>
      </c>
      <c r="AT107" s="2">
        <v>-0.06</v>
      </c>
      <c r="AU107" s="2">
        <v>-7.0000000000000007E-2</v>
      </c>
      <c r="AV107" s="2">
        <v>-0.06</v>
      </c>
      <c r="AW107" s="2">
        <v>0.03</v>
      </c>
      <c r="AX107" s="2">
        <v>-0.21</v>
      </c>
      <c r="AY107" s="2">
        <v>-0.14000000000000001</v>
      </c>
      <c r="AZ107" s="2">
        <v>-0.26</v>
      </c>
      <c r="BA107" s="2">
        <v>-0.12</v>
      </c>
      <c r="BB107" s="2">
        <v>-0.2</v>
      </c>
      <c r="BC107" s="2">
        <v>-0.1</v>
      </c>
      <c r="BD107" s="2">
        <v>-0.28999999999999998</v>
      </c>
      <c r="BE107" s="2">
        <v>-0.11</v>
      </c>
      <c r="BF107" s="2">
        <v>-0.06</v>
      </c>
      <c r="BG107" s="2">
        <v>-0.17</v>
      </c>
      <c r="BH107" s="2">
        <v>-0.21</v>
      </c>
      <c r="BI107" s="2">
        <v>0</v>
      </c>
      <c r="BJ107" s="2">
        <v>-0.04</v>
      </c>
      <c r="BL107" s="10"/>
      <c r="BN107" s="5">
        <v>3.2418057E-2</v>
      </c>
      <c r="BO107" s="5">
        <v>3.2418057E-2</v>
      </c>
      <c r="BP107" s="5">
        <v>3.2418057E-2</v>
      </c>
      <c r="BQ107" s="5">
        <v>3.2418057E-2</v>
      </c>
      <c r="BR107" s="5">
        <v>3.2418057E-2</v>
      </c>
      <c r="BS107" s="5">
        <v>3.2418057E-2</v>
      </c>
      <c r="BT107" s="5">
        <v>3.2418057E-2</v>
      </c>
      <c r="BU107" s="5">
        <v>3.2418057E-2</v>
      </c>
      <c r="BV107" s="5">
        <v>3.2418057E-2</v>
      </c>
      <c r="BW107" s="5">
        <v>3.2418057E-2</v>
      </c>
      <c r="BX107" s="5">
        <v>3.2418057E-2</v>
      </c>
      <c r="BY107" s="5">
        <v>3.2418057E-2</v>
      </c>
      <c r="BZ107" s="5">
        <v>3.2418057E-2</v>
      </c>
      <c r="CA107" s="5">
        <v>3.2418057E-2</v>
      </c>
      <c r="CB107" s="5">
        <v>3.2418057E-2</v>
      </c>
      <c r="CC107" s="5">
        <v>3.2418057E-2</v>
      </c>
      <c r="CD107" s="5">
        <v>3.2418057E-2</v>
      </c>
      <c r="CE107" s="5">
        <v>3.2418057E-2</v>
      </c>
      <c r="CF107" s="5">
        <v>3.2418057E-2</v>
      </c>
      <c r="CG107" s="5">
        <v>3.2418057E-2</v>
      </c>
      <c r="CH107" s="5">
        <v>3.2418057E-2</v>
      </c>
      <c r="CI107" s="5">
        <v>3.2418057E-2</v>
      </c>
      <c r="CJ107" s="5">
        <v>3.2418057E-2</v>
      </c>
      <c r="CK107" s="5">
        <v>3.2418057E-2</v>
      </c>
      <c r="CL107" s="5">
        <v>3.2418057E-2</v>
      </c>
      <c r="CM107" s="5">
        <v>3.2418057E-2</v>
      </c>
      <c r="CN107" s="5">
        <v>3.2418057E-2</v>
      </c>
      <c r="CO107" s="5">
        <v>3.2418057E-2</v>
      </c>
      <c r="CP107" s="5">
        <v>3.2418057E-2</v>
      </c>
      <c r="CQ107" s="5">
        <v>3.2418057E-2</v>
      </c>
      <c r="CR107" s="5">
        <v>3.2418057E-2</v>
      </c>
      <c r="CS107" s="5">
        <v>3.2418057E-2</v>
      </c>
      <c r="CT107" s="5">
        <v>3.2418057E-2</v>
      </c>
      <c r="CU107" s="5">
        <v>3.2418057E-2</v>
      </c>
      <c r="CV107" s="5">
        <v>3.2418057E-2</v>
      </c>
      <c r="CW107" s="5">
        <v>3.2418057E-2</v>
      </c>
      <c r="CX107" s="5">
        <v>3.2418057E-2</v>
      </c>
      <c r="CY107" s="5">
        <v>3.2418057E-2</v>
      </c>
      <c r="CZ107" s="5">
        <v>3.2418057E-2</v>
      </c>
      <c r="DA107" s="5">
        <v>3.2418057E-2</v>
      </c>
      <c r="DB107" s="5">
        <v>3.2418057E-2</v>
      </c>
      <c r="DC107" s="5">
        <v>3.2418057E-2</v>
      </c>
      <c r="DD107" s="5">
        <v>3.2418057E-2</v>
      </c>
      <c r="DE107" s="5">
        <v>3.2418057E-2</v>
      </c>
      <c r="DF107" s="5">
        <v>3.2418057E-2</v>
      </c>
      <c r="DG107" s="5">
        <v>3.2418057E-2</v>
      </c>
      <c r="DH107" s="5">
        <v>3.2418057E-2</v>
      </c>
      <c r="DI107" s="5">
        <v>3.2418057E-2</v>
      </c>
      <c r="DJ107" s="5">
        <v>3.2418057E-2</v>
      </c>
      <c r="DK107" s="5">
        <v>3.2418057E-2</v>
      </c>
      <c r="DL107" s="5">
        <v>3.2418057E-2</v>
      </c>
      <c r="DM107" s="5">
        <v>3.2418057E-2</v>
      </c>
      <c r="DN107" s="5">
        <v>3.2418057E-2</v>
      </c>
      <c r="DO107" s="5">
        <v>3.2418057E-2</v>
      </c>
      <c r="DP107" s="5">
        <v>3.2418057E-2</v>
      </c>
      <c r="DQ107" s="5">
        <v>3.2418057E-2</v>
      </c>
      <c r="DR107" s="5">
        <v>3.2418057E-2</v>
      </c>
      <c r="DS107" s="5">
        <v>3.2418057E-2</v>
      </c>
      <c r="DT107" s="5">
        <v>3.2418057E-2</v>
      </c>
      <c r="DU107" s="5">
        <v>3.2418057E-2</v>
      </c>
    </row>
    <row r="108" spans="1:125" x14ac:dyDescent="0.2">
      <c r="A108" t="s">
        <v>89</v>
      </c>
      <c r="B108" s="3" t="s">
        <v>176</v>
      </c>
      <c r="C108" s="2">
        <v>0</v>
      </c>
      <c r="D108" s="2">
        <v>0.04</v>
      </c>
      <c r="E108" s="2">
        <v>0.09</v>
      </c>
      <c r="F108" s="2">
        <v>0.08</v>
      </c>
      <c r="G108" s="2">
        <v>0.13</v>
      </c>
      <c r="H108" s="2">
        <v>0.16</v>
      </c>
      <c r="I108" s="2">
        <v>0.14000000000000001</v>
      </c>
      <c r="J108" s="2">
        <v>7.0000000000000007E-2</v>
      </c>
      <c r="K108" s="2">
        <v>0.09</v>
      </c>
      <c r="L108" s="2">
        <v>0.17</v>
      </c>
      <c r="M108" s="2">
        <v>0.13</v>
      </c>
      <c r="N108" s="2">
        <v>0.1</v>
      </c>
      <c r="O108" s="2">
        <v>0.18</v>
      </c>
      <c r="P108" s="2">
        <v>0.12</v>
      </c>
      <c r="Q108" s="2">
        <v>0.11</v>
      </c>
      <c r="R108" s="2">
        <v>0.17</v>
      </c>
      <c r="S108" s="2">
        <v>0.08</v>
      </c>
      <c r="T108" s="2">
        <v>0.2</v>
      </c>
      <c r="U108" s="2">
        <v>0.16</v>
      </c>
      <c r="V108" s="2">
        <v>7.0000000000000007E-2</v>
      </c>
      <c r="W108" s="2">
        <v>0.14000000000000001</v>
      </c>
      <c r="X108" s="2">
        <v>0.13</v>
      </c>
      <c r="Y108" s="2">
        <v>0.16</v>
      </c>
      <c r="Z108" s="2">
        <v>0.12</v>
      </c>
      <c r="AA108" s="2">
        <v>0.09</v>
      </c>
      <c r="AB108" s="2">
        <v>0.06</v>
      </c>
      <c r="AC108" s="2">
        <v>0.1</v>
      </c>
      <c r="AD108" s="2">
        <v>0.16</v>
      </c>
      <c r="AE108" s="2">
        <v>0.16</v>
      </c>
      <c r="AF108" s="2">
        <v>0.14000000000000001</v>
      </c>
      <c r="AG108" s="2">
        <v>0.15</v>
      </c>
      <c r="AH108" s="2">
        <v>0.19</v>
      </c>
      <c r="AI108" s="2">
        <v>0.1</v>
      </c>
      <c r="AJ108" s="2">
        <v>0.11</v>
      </c>
      <c r="AK108" s="2">
        <v>0.12</v>
      </c>
      <c r="AL108" s="2">
        <v>0.08</v>
      </c>
      <c r="AM108" s="2">
        <v>0.11</v>
      </c>
      <c r="AN108" s="2">
        <v>0.15</v>
      </c>
      <c r="AO108" s="2">
        <v>0.17</v>
      </c>
      <c r="AP108" s="2">
        <v>0.23</v>
      </c>
      <c r="AQ108" s="2">
        <v>0.06</v>
      </c>
      <c r="AR108" s="2">
        <v>0.05</v>
      </c>
      <c r="AS108" s="2">
        <v>0.13</v>
      </c>
      <c r="AT108" s="2">
        <v>0.14000000000000001</v>
      </c>
      <c r="AU108" s="2">
        <v>0.13</v>
      </c>
      <c r="AV108" s="2">
        <v>0.12</v>
      </c>
      <c r="AW108" s="2">
        <v>0.23</v>
      </c>
      <c r="AX108" s="2">
        <v>0.02</v>
      </c>
      <c r="AY108" s="2">
        <v>0.09</v>
      </c>
      <c r="AZ108" s="2">
        <v>0.01</v>
      </c>
      <c r="BA108" s="2">
        <v>0.05</v>
      </c>
      <c r="BB108" s="2">
        <v>0.03</v>
      </c>
      <c r="BC108" s="2">
        <v>0.13</v>
      </c>
      <c r="BD108" s="2">
        <v>0.01</v>
      </c>
      <c r="BE108" s="2">
        <v>0.14000000000000001</v>
      </c>
      <c r="BF108" s="2">
        <v>0.12</v>
      </c>
      <c r="BG108" s="2">
        <v>0.04</v>
      </c>
      <c r="BH108" s="2">
        <v>0.04</v>
      </c>
      <c r="BI108" s="2">
        <v>0.15</v>
      </c>
      <c r="BJ108" s="2">
        <v>0.13</v>
      </c>
      <c r="BL108" s="10"/>
      <c r="BN108" s="5">
        <v>1.3646146E-2</v>
      </c>
      <c r="BO108" s="5">
        <v>1.3646146E-2</v>
      </c>
      <c r="BP108" s="5">
        <v>1.3646146E-2</v>
      </c>
      <c r="BQ108" s="5">
        <v>1.3646146E-2</v>
      </c>
      <c r="BR108" s="5">
        <v>1.3646146E-2</v>
      </c>
      <c r="BS108" s="5">
        <v>1.3646146E-2</v>
      </c>
      <c r="BT108" s="5">
        <v>1.3646146E-2</v>
      </c>
      <c r="BU108" s="5">
        <v>1.3646146E-2</v>
      </c>
      <c r="BV108" s="5">
        <v>1.3646146E-2</v>
      </c>
      <c r="BW108" s="5">
        <v>1.3646146E-2</v>
      </c>
      <c r="BX108" s="5">
        <v>1.3646146E-2</v>
      </c>
      <c r="BY108" s="5">
        <v>1.3646146E-2</v>
      </c>
      <c r="BZ108" s="5">
        <v>1.3646146E-2</v>
      </c>
      <c r="CA108" s="5">
        <v>1.3646146E-2</v>
      </c>
      <c r="CB108" s="5">
        <v>1.3646146E-2</v>
      </c>
      <c r="CC108" s="5">
        <v>1.3646146E-2</v>
      </c>
      <c r="CD108" s="5">
        <v>1.3646146E-2</v>
      </c>
      <c r="CE108" s="5">
        <v>1.3646146E-2</v>
      </c>
      <c r="CF108" s="5">
        <v>1.3646146E-2</v>
      </c>
      <c r="CG108" s="5">
        <v>1.3646146E-2</v>
      </c>
      <c r="CH108" s="5">
        <v>1.3646146E-2</v>
      </c>
      <c r="CI108" s="5">
        <v>1.3646146E-2</v>
      </c>
      <c r="CJ108" s="5">
        <v>1.3646146E-2</v>
      </c>
      <c r="CK108" s="5">
        <v>1.3646146E-2</v>
      </c>
      <c r="CL108" s="5">
        <v>1.3646146E-2</v>
      </c>
      <c r="CM108" s="5">
        <v>1.3646146E-2</v>
      </c>
      <c r="CN108" s="5">
        <v>1.3646146E-2</v>
      </c>
      <c r="CO108" s="5">
        <v>1.3646146E-2</v>
      </c>
      <c r="CP108" s="5">
        <v>1.3646146E-2</v>
      </c>
      <c r="CQ108" s="5">
        <v>1.3646146E-2</v>
      </c>
      <c r="CR108" s="5">
        <v>1.3646146E-2</v>
      </c>
      <c r="CS108" s="5">
        <v>1.3646146E-2</v>
      </c>
      <c r="CT108" s="5">
        <v>1.3646146E-2</v>
      </c>
      <c r="CU108" s="5">
        <v>1.3646146E-2</v>
      </c>
      <c r="CV108" s="5">
        <v>1.3646146E-2</v>
      </c>
      <c r="CW108" s="5">
        <v>1.3646146E-2</v>
      </c>
      <c r="CX108" s="5">
        <v>1.3646146E-2</v>
      </c>
      <c r="CY108" s="5">
        <v>1.3646146E-2</v>
      </c>
      <c r="CZ108" s="5">
        <v>1.3646146E-2</v>
      </c>
      <c r="DA108" s="5">
        <v>1.3646146E-2</v>
      </c>
      <c r="DB108" s="5">
        <v>1.3646146E-2</v>
      </c>
      <c r="DC108" s="5">
        <v>1.3646146E-2</v>
      </c>
      <c r="DD108" s="5">
        <v>1.3646146E-2</v>
      </c>
      <c r="DE108" s="5">
        <v>1.3646146E-2</v>
      </c>
      <c r="DF108" s="5">
        <v>1.3646146E-2</v>
      </c>
      <c r="DG108" s="5">
        <v>1.3646146E-2</v>
      </c>
      <c r="DH108" s="5">
        <v>1.3646146E-2</v>
      </c>
      <c r="DI108" s="5">
        <v>1.3646146E-2</v>
      </c>
      <c r="DJ108" s="5">
        <v>1.3646146E-2</v>
      </c>
      <c r="DK108" s="5">
        <v>1.3646146E-2</v>
      </c>
      <c r="DL108" s="5">
        <v>1.3646146E-2</v>
      </c>
      <c r="DM108" s="5">
        <v>1.3646146E-2</v>
      </c>
      <c r="DN108" s="5">
        <v>1.3646146E-2</v>
      </c>
      <c r="DO108" s="5">
        <v>1.3646146E-2</v>
      </c>
      <c r="DP108" s="5">
        <v>1.3646146E-2</v>
      </c>
      <c r="DQ108" s="5">
        <v>1.3646146E-2</v>
      </c>
      <c r="DR108" s="5">
        <v>1.3646146E-2</v>
      </c>
      <c r="DS108" s="5">
        <v>1.3646146E-2</v>
      </c>
      <c r="DT108" s="5">
        <v>1.3646146E-2</v>
      </c>
      <c r="DU108" s="5">
        <v>1.3646146E-2</v>
      </c>
    </row>
    <row r="109" spans="1:125" x14ac:dyDescent="0.2">
      <c r="A109" t="s">
        <v>142</v>
      </c>
      <c r="B109" s="3" t="s">
        <v>176</v>
      </c>
      <c r="C109" s="2">
        <v>-0.14000000000000001</v>
      </c>
      <c r="D109" s="2">
        <v>-0.12</v>
      </c>
      <c r="E109" s="2">
        <v>-0.03</v>
      </c>
      <c r="F109" s="2">
        <v>-7.0000000000000007E-2</v>
      </c>
      <c r="G109" s="2">
        <v>0.09</v>
      </c>
      <c r="H109" s="2">
        <v>0.12</v>
      </c>
      <c r="I109" s="2">
        <v>0.11</v>
      </c>
      <c r="J109" s="2">
        <v>0.01</v>
      </c>
      <c r="K109" s="2">
        <v>0.06</v>
      </c>
      <c r="L109" s="2">
        <v>0.11</v>
      </c>
      <c r="M109" s="2">
        <v>7.0000000000000007E-2</v>
      </c>
      <c r="N109" s="2">
        <v>0.05</v>
      </c>
      <c r="O109" s="2">
        <v>0.14000000000000001</v>
      </c>
      <c r="P109" s="2">
        <v>0.06</v>
      </c>
      <c r="Q109" s="2">
        <v>0.05</v>
      </c>
      <c r="R109" s="2">
        <v>0.2</v>
      </c>
      <c r="S109" s="2">
        <v>0.03</v>
      </c>
      <c r="T109" s="2">
        <v>0.22</v>
      </c>
      <c r="U109" s="2">
        <v>0.18</v>
      </c>
      <c r="V109" s="2">
        <v>0.02</v>
      </c>
      <c r="W109" s="2">
        <v>0.12</v>
      </c>
      <c r="X109" s="2">
        <v>0.1</v>
      </c>
      <c r="Y109" s="2">
        <v>0.09</v>
      </c>
      <c r="Z109" s="2">
        <v>0.08</v>
      </c>
      <c r="AA109" s="2">
        <v>0.1</v>
      </c>
      <c r="AB109" s="2">
        <v>-0.01</v>
      </c>
      <c r="AC109" s="2">
        <v>0.06</v>
      </c>
      <c r="AD109" s="2">
        <v>0.16</v>
      </c>
      <c r="AE109" s="2">
        <v>0.11</v>
      </c>
      <c r="AF109" s="2">
        <v>0.1</v>
      </c>
      <c r="AG109" s="2">
        <v>0.1</v>
      </c>
      <c r="AH109" s="2">
        <v>0.17</v>
      </c>
      <c r="AI109" s="2">
        <v>0.02</v>
      </c>
      <c r="AJ109" s="2">
        <v>0.05</v>
      </c>
      <c r="AK109" s="2">
        <v>0.14000000000000001</v>
      </c>
      <c r="AL109" s="2">
        <v>0.03</v>
      </c>
      <c r="AM109" s="2">
        <v>0.06</v>
      </c>
      <c r="AN109" s="2">
        <v>0.11</v>
      </c>
      <c r="AO109" s="2">
        <v>0.17</v>
      </c>
      <c r="AP109" s="2">
        <v>0.19</v>
      </c>
      <c r="AQ109" s="2">
        <v>-0.02</v>
      </c>
      <c r="AR109" s="2">
        <v>-0.09</v>
      </c>
      <c r="AS109" s="2">
        <v>0.13</v>
      </c>
      <c r="AT109" s="2">
        <v>0.11</v>
      </c>
      <c r="AU109" s="2">
        <v>0.04</v>
      </c>
      <c r="AV109" s="2">
        <v>0.11</v>
      </c>
      <c r="AW109" s="2">
        <v>0.21</v>
      </c>
      <c r="AX109" s="2">
        <v>-0.08</v>
      </c>
      <c r="AY109" s="2">
        <v>-0.02</v>
      </c>
      <c r="AZ109" s="2">
        <v>-0.15</v>
      </c>
      <c r="BA109" s="2">
        <v>-0.03</v>
      </c>
      <c r="BB109" s="2">
        <v>-0.11</v>
      </c>
      <c r="BC109" s="2">
        <v>0.04</v>
      </c>
      <c r="BD109" s="2">
        <v>-0.17</v>
      </c>
      <c r="BE109" s="2">
        <v>0.02</v>
      </c>
      <c r="BF109" s="2">
        <v>0.09</v>
      </c>
      <c r="BG109" s="2">
        <v>-0.08</v>
      </c>
      <c r="BH109" s="2">
        <v>-0.13</v>
      </c>
      <c r="BI109" s="2">
        <v>0.19</v>
      </c>
      <c r="BJ109" s="2">
        <v>0.14000000000000001</v>
      </c>
      <c r="BL109" s="10"/>
      <c r="BN109" s="5">
        <v>3.5991935000000003E-2</v>
      </c>
      <c r="BO109" s="5">
        <v>3.5991935000000003E-2</v>
      </c>
      <c r="BP109" s="5">
        <v>3.5991935000000003E-2</v>
      </c>
      <c r="BQ109" s="5">
        <v>3.5991935000000003E-2</v>
      </c>
      <c r="BR109" s="5">
        <v>3.5991935000000003E-2</v>
      </c>
      <c r="BS109" s="5">
        <v>3.5991935000000003E-2</v>
      </c>
      <c r="BT109" s="5">
        <v>3.5991935000000003E-2</v>
      </c>
      <c r="BU109" s="5">
        <v>3.5991935000000003E-2</v>
      </c>
      <c r="BV109" s="5">
        <v>3.5991935000000003E-2</v>
      </c>
      <c r="BW109" s="5">
        <v>3.5991935000000003E-2</v>
      </c>
      <c r="BX109" s="5">
        <v>3.5991935000000003E-2</v>
      </c>
      <c r="BY109" s="5">
        <v>3.5991935000000003E-2</v>
      </c>
      <c r="BZ109" s="5">
        <v>3.5991935000000003E-2</v>
      </c>
      <c r="CA109" s="5">
        <v>3.5991935000000003E-2</v>
      </c>
      <c r="CB109" s="5">
        <v>3.5991935000000003E-2</v>
      </c>
      <c r="CC109" s="5">
        <v>3.5991935000000003E-2</v>
      </c>
      <c r="CD109" s="5">
        <v>3.5991935000000003E-2</v>
      </c>
      <c r="CE109" s="5">
        <v>3.5991935000000003E-2</v>
      </c>
      <c r="CF109" s="5">
        <v>3.5991935000000003E-2</v>
      </c>
      <c r="CG109" s="5">
        <v>3.5991935000000003E-2</v>
      </c>
      <c r="CH109" s="5">
        <v>3.5991935000000003E-2</v>
      </c>
      <c r="CI109" s="5">
        <v>3.5991935000000003E-2</v>
      </c>
      <c r="CJ109" s="5">
        <v>3.5991935000000003E-2</v>
      </c>
      <c r="CK109" s="5">
        <v>3.5991935000000003E-2</v>
      </c>
      <c r="CL109" s="5">
        <v>3.5991935000000003E-2</v>
      </c>
      <c r="CM109" s="5">
        <v>3.5991935000000003E-2</v>
      </c>
      <c r="CN109" s="5">
        <v>3.5991935000000003E-2</v>
      </c>
      <c r="CO109" s="5">
        <v>3.5991935000000003E-2</v>
      </c>
      <c r="CP109" s="5">
        <v>3.5991935000000003E-2</v>
      </c>
      <c r="CQ109" s="5">
        <v>3.5991935000000003E-2</v>
      </c>
      <c r="CR109" s="5">
        <v>3.5991935000000003E-2</v>
      </c>
      <c r="CS109" s="5">
        <v>3.5991935000000003E-2</v>
      </c>
      <c r="CT109" s="5">
        <v>3.5991935000000003E-2</v>
      </c>
      <c r="CU109" s="5">
        <v>3.5991935000000003E-2</v>
      </c>
      <c r="CV109" s="5">
        <v>3.5991935000000003E-2</v>
      </c>
      <c r="CW109" s="5">
        <v>3.5991935000000003E-2</v>
      </c>
      <c r="CX109" s="5">
        <v>3.5991935000000003E-2</v>
      </c>
      <c r="CY109" s="5">
        <v>3.5991935000000003E-2</v>
      </c>
      <c r="CZ109" s="5">
        <v>3.5991935000000003E-2</v>
      </c>
      <c r="DA109" s="5">
        <v>3.5991935000000003E-2</v>
      </c>
      <c r="DB109" s="5">
        <v>3.5991935000000003E-2</v>
      </c>
      <c r="DC109" s="5">
        <v>3.5991935000000003E-2</v>
      </c>
      <c r="DD109" s="5">
        <v>3.5991935000000003E-2</v>
      </c>
      <c r="DE109" s="5">
        <v>3.5991935000000003E-2</v>
      </c>
      <c r="DF109" s="5">
        <v>3.5991935000000003E-2</v>
      </c>
      <c r="DG109" s="5">
        <v>3.5991935000000003E-2</v>
      </c>
      <c r="DH109" s="5">
        <v>3.5991935000000003E-2</v>
      </c>
      <c r="DI109" s="5">
        <v>3.5991935000000003E-2</v>
      </c>
      <c r="DJ109" s="5">
        <v>3.5991935000000003E-2</v>
      </c>
      <c r="DK109" s="5">
        <v>3.5991935000000003E-2</v>
      </c>
      <c r="DL109" s="5">
        <v>3.5991935000000003E-2</v>
      </c>
      <c r="DM109" s="5">
        <v>3.5991935000000003E-2</v>
      </c>
      <c r="DN109" s="5">
        <v>3.5991935000000003E-2</v>
      </c>
      <c r="DO109" s="5">
        <v>3.5991935000000003E-2</v>
      </c>
      <c r="DP109" s="5">
        <v>3.5991935000000003E-2</v>
      </c>
      <c r="DQ109" s="5">
        <v>3.5991935000000003E-2</v>
      </c>
      <c r="DR109" s="5">
        <v>3.5991935000000003E-2</v>
      </c>
      <c r="DS109" s="5">
        <v>3.5991935000000003E-2</v>
      </c>
      <c r="DT109" s="5">
        <v>3.5991935000000003E-2</v>
      </c>
      <c r="DU109" s="5">
        <v>3.5991935000000003E-2</v>
      </c>
    </row>
    <row r="110" spans="1:125" x14ac:dyDescent="0.2">
      <c r="A110" t="s">
        <v>90</v>
      </c>
      <c r="B110" s="3" t="s">
        <v>176</v>
      </c>
      <c r="C110" s="2">
        <v>0.09</v>
      </c>
      <c r="D110" s="2">
        <v>0.2</v>
      </c>
      <c r="E110" s="2">
        <v>0.28999999999999998</v>
      </c>
      <c r="F110" s="2">
        <v>0.28000000000000003</v>
      </c>
      <c r="G110" s="2">
        <v>0.42</v>
      </c>
      <c r="H110" s="2">
        <v>0.44</v>
      </c>
      <c r="I110" s="2">
        <v>0.44</v>
      </c>
      <c r="J110" s="2">
        <v>0.27</v>
      </c>
      <c r="K110" s="2">
        <v>0.31</v>
      </c>
      <c r="L110" s="2">
        <v>0.47</v>
      </c>
      <c r="M110" s="2">
        <v>0.38</v>
      </c>
      <c r="N110" s="2">
        <v>0.32</v>
      </c>
      <c r="O110" s="2">
        <v>0.51</v>
      </c>
      <c r="P110" s="2">
        <v>0.34</v>
      </c>
      <c r="Q110" s="2">
        <v>0.34</v>
      </c>
      <c r="R110" s="2">
        <v>0.46</v>
      </c>
      <c r="S110" s="2">
        <v>0.36</v>
      </c>
      <c r="T110" s="2">
        <v>0.54</v>
      </c>
      <c r="U110" s="2">
        <v>0.47</v>
      </c>
      <c r="V110" s="2">
        <v>0.28000000000000003</v>
      </c>
      <c r="W110" s="2">
        <v>0.45</v>
      </c>
      <c r="X110" s="2">
        <v>0.41</v>
      </c>
      <c r="Y110" s="2">
        <v>0.47</v>
      </c>
      <c r="Z110" s="2">
        <v>0.4</v>
      </c>
      <c r="AA110" s="2">
        <v>0.28999999999999998</v>
      </c>
      <c r="AB110" s="2">
        <v>0.22</v>
      </c>
      <c r="AC110" s="2">
        <v>0.35</v>
      </c>
      <c r="AD110" s="2">
        <v>0.48</v>
      </c>
      <c r="AE110" s="2">
        <v>0.45</v>
      </c>
      <c r="AF110" s="2">
        <v>0.43</v>
      </c>
      <c r="AG110" s="2">
        <v>0.43</v>
      </c>
      <c r="AH110" s="2">
        <v>0.56999999999999995</v>
      </c>
      <c r="AI110" s="2">
        <v>0.35</v>
      </c>
      <c r="AJ110" s="2">
        <v>0.36</v>
      </c>
      <c r="AK110" s="2">
        <v>0.36</v>
      </c>
      <c r="AL110" s="2">
        <v>0.27</v>
      </c>
      <c r="AM110" s="2">
        <v>0.41</v>
      </c>
      <c r="AN110" s="2">
        <v>0.5</v>
      </c>
      <c r="AO110" s="2">
        <v>0.48</v>
      </c>
      <c r="AP110" s="2">
        <v>0.62</v>
      </c>
      <c r="AQ110" s="2">
        <v>0.25</v>
      </c>
      <c r="AR110" s="2">
        <v>0.2</v>
      </c>
      <c r="AS110" s="2">
        <v>0.39</v>
      </c>
      <c r="AT110" s="2">
        <v>0.42</v>
      </c>
      <c r="AU110" s="2">
        <v>0.42</v>
      </c>
      <c r="AV110" s="2">
        <v>0.38</v>
      </c>
      <c r="AW110" s="2">
        <v>0.69</v>
      </c>
      <c r="AX110" s="2">
        <v>0.18</v>
      </c>
      <c r="AY110" s="2">
        <v>0.32</v>
      </c>
      <c r="AZ110" s="2">
        <v>0.15</v>
      </c>
      <c r="BA110" s="2">
        <v>0.22</v>
      </c>
      <c r="BB110" s="2">
        <v>0.22</v>
      </c>
      <c r="BC110" s="2">
        <v>0.44</v>
      </c>
      <c r="BD110" s="2">
        <v>0.23</v>
      </c>
      <c r="BE110" s="2">
        <v>0.45</v>
      </c>
      <c r="BF110" s="2">
        <v>0.35</v>
      </c>
      <c r="BG110" s="2">
        <v>0.22</v>
      </c>
      <c r="BH110" s="2">
        <v>0.22</v>
      </c>
      <c r="BI110" s="2">
        <v>0.45</v>
      </c>
      <c r="BJ110" s="2">
        <v>0.43</v>
      </c>
      <c r="BL110" s="10"/>
      <c r="BN110" s="5">
        <v>2.8824062000000001E-2</v>
      </c>
      <c r="BO110" s="5">
        <v>2.8824062000000001E-2</v>
      </c>
      <c r="BP110" s="5">
        <v>2.8824062000000001E-2</v>
      </c>
      <c r="BQ110" s="5">
        <v>2.8824062000000001E-2</v>
      </c>
      <c r="BR110" s="5">
        <v>2.8824062000000001E-2</v>
      </c>
      <c r="BS110" s="5">
        <v>2.8824062000000001E-2</v>
      </c>
      <c r="BT110" s="5">
        <v>2.8824062000000001E-2</v>
      </c>
      <c r="BU110" s="5">
        <v>2.8824062000000001E-2</v>
      </c>
      <c r="BV110" s="5">
        <v>2.8824062000000001E-2</v>
      </c>
      <c r="BW110" s="5">
        <v>2.8824062000000001E-2</v>
      </c>
      <c r="BX110" s="5">
        <v>2.8824062000000001E-2</v>
      </c>
      <c r="BY110" s="5">
        <v>2.8824062000000001E-2</v>
      </c>
      <c r="BZ110" s="5">
        <v>2.8824062000000001E-2</v>
      </c>
      <c r="CA110" s="5">
        <v>2.8824062000000001E-2</v>
      </c>
      <c r="CB110" s="5">
        <v>2.8824062000000001E-2</v>
      </c>
      <c r="CC110" s="5">
        <v>2.8824062000000001E-2</v>
      </c>
      <c r="CD110" s="5">
        <v>2.8824062000000001E-2</v>
      </c>
      <c r="CE110" s="5">
        <v>2.8824062000000001E-2</v>
      </c>
      <c r="CF110" s="5">
        <v>2.8824062000000001E-2</v>
      </c>
      <c r="CG110" s="5">
        <v>2.8824062000000001E-2</v>
      </c>
      <c r="CH110" s="5">
        <v>2.8824062000000001E-2</v>
      </c>
      <c r="CI110" s="5">
        <v>2.8824062000000001E-2</v>
      </c>
      <c r="CJ110" s="5">
        <v>2.8824062000000001E-2</v>
      </c>
      <c r="CK110" s="5">
        <v>2.8824062000000001E-2</v>
      </c>
      <c r="CL110" s="5">
        <v>2.8824062000000001E-2</v>
      </c>
      <c r="CM110" s="5">
        <v>2.8824062000000001E-2</v>
      </c>
      <c r="CN110" s="5">
        <v>2.8824062000000001E-2</v>
      </c>
      <c r="CO110" s="5">
        <v>2.8824062000000001E-2</v>
      </c>
      <c r="CP110" s="5">
        <v>2.8824062000000001E-2</v>
      </c>
      <c r="CQ110" s="5">
        <v>2.8824062000000001E-2</v>
      </c>
      <c r="CR110" s="5">
        <v>2.8824062000000001E-2</v>
      </c>
      <c r="CS110" s="5">
        <v>2.8824062000000001E-2</v>
      </c>
      <c r="CT110" s="5">
        <v>2.8824062000000001E-2</v>
      </c>
      <c r="CU110" s="5">
        <v>2.8824062000000001E-2</v>
      </c>
      <c r="CV110" s="5">
        <v>2.8824062000000001E-2</v>
      </c>
      <c r="CW110" s="5">
        <v>2.8824062000000001E-2</v>
      </c>
      <c r="CX110" s="5">
        <v>2.8824062000000001E-2</v>
      </c>
      <c r="CY110" s="5">
        <v>2.8824062000000001E-2</v>
      </c>
      <c r="CZ110" s="5">
        <v>2.8824062000000001E-2</v>
      </c>
      <c r="DA110" s="5">
        <v>2.8824062000000001E-2</v>
      </c>
      <c r="DB110" s="5">
        <v>2.8824062000000001E-2</v>
      </c>
      <c r="DC110" s="5">
        <v>2.8824062000000001E-2</v>
      </c>
      <c r="DD110" s="5">
        <v>2.8824062000000001E-2</v>
      </c>
      <c r="DE110" s="5">
        <v>2.8824062000000001E-2</v>
      </c>
      <c r="DF110" s="5">
        <v>2.8824062000000001E-2</v>
      </c>
      <c r="DG110" s="5">
        <v>2.8824062000000001E-2</v>
      </c>
      <c r="DH110" s="5">
        <v>2.8824062000000001E-2</v>
      </c>
      <c r="DI110" s="5">
        <v>2.8824062000000001E-2</v>
      </c>
      <c r="DJ110" s="5">
        <v>2.8824062000000001E-2</v>
      </c>
      <c r="DK110" s="5">
        <v>2.8824062000000001E-2</v>
      </c>
      <c r="DL110" s="5">
        <v>2.8824062000000001E-2</v>
      </c>
      <c r="DM110" s="5">
        <v>2.8824062000000001E-2</v>
      </c>
      <c r="DN110" s="5">
        <v>2.8824062000000001E-2</v>
      </c>
      <c r="DO110" s="5">
        <v>2.8824062000000001E-2</v>
      </c>
      <c r="DP110" s="5">
        <v>2.8824062000000001E-2</v>
      </c>
      <c r="DQ110" s="5">
        <v>2.8824062000000001E-2</v>
      </c>
      <c r="DR110" s="5">
        <v>2.8824062000000001E-2</v>
      </c>
      <c r="DS110" s="5">
        <v>2.8824062000000001E-2</v>
      </c>
      <c r="DT110" s="5">
        <v>2.8824062000000001E-2</v>
      </c>
      <c r="DU110" s="5">
        <v>2.8824062000000001E-2</v>
      </c>
    </row>
    <row r="111" spans="1:125" x14ac:dyDescent="0.2">
      <c r="A111" t="s">
        <v>143</v>
      </c>
      <c r="B111" s="3" t="s">
        <v>176</v>
      </c>
      <c r="C111" s="2">
        <v>-0.02</v>
      </c>
      <c r="D111" s="2">
        <v>-0.01</v>
      </c>
      <c r="E111" s="2">
        <v>-0.01</v>
      </c>
      <c r="F111" s="2">
        <v>-0.01</v>
      </c>
      <c r="G111" s="2">
        <v>0.01</v>
      </c>
      <c r="H111" s="2">
        <v>0.02</v>
      </c>
      <c r="I111" s="2">
        <v>0.03</v>
      </c>
      <c r="J111" s="2">
        <v>0.02</v>
      </c>
      <c r="K111" s="2">
        <v>0.02</v>
      </c>
      <c r="L111" s="2">
        <v>0.03</v>
      </c>
      <c r="M111" s="2">
        <v>0.02</v>
      </c>
      <c r="N111" s="2">
        <v>0.01</v>
      </c>
      <c r="O111" s="2">
        <v>0.03</v>
      </c>
      <c r="P111" s="2">
        <v>0.02</v>
      </c>
      <c r="Q111" s="2">
        <v>0.01</v>
      </c>
      <c r="R111" s="2">
        <v>0.05</v>
      </c>
      <c r="S111" s="2">
        <v>0.02</v>
      </c>
      <c r="T111" s="2">
        <v>0.05</v>
      </c>
      <c r="U111" s="2">
        <v>0.04</v>
      </c>
      <c r="V111" s="2">
        <v>0.01</v>
      </c>
      <c r="W111" s="2">
        <v>0.04</v>
      </c>
      <c r="X111" s="2">
        <v>0.02</v>
      </c>
      <c r="Y111" s="2">
        <v>0.03</v>
      </c>
      <c r="Z111" s="2">
        <v>0.01</v>
      </c>
      <c r="AA111" s="2">
        <v>0.03</v>
      </c>
      <c r="AB111" s="2">
        <v>0.01</v>
      </c>
      <c r="AC111" s="2">
        <v>0.03</v>
      </c>
      <c r="AD111" s="2">
        <v>0.03</v>
      </c>
      <c r="AE111" s="2">
        <v>0.03</v>
      </c>
      <c r="AF111" s="2">
        <v>0.03</v>
      </c>
      <c r="AG111" s="2">
        <v>0.03</v>
      </c>
      <c r="AH111" s="2">
        <v>0.04</v>
      </c>
      <c r="AI111" s="2">
        <v>0</v>
      </c>
      <c r="AJ111" s="2">
        <v>0.02</v>
      </c>
      <c r="AK111" s="2">
        <v>0.04</v>
      </c>
      <c r="AL111" s="2">
        <v>0.01</v>
      </c>
      <c r="AM111" s="2">
        <v>0.02</v>
      </c>
      <c r="AN111" s="2">
        <v>0.02</v>
      </c>
      <c r="AO111" s="2">
        <v>0.04</v>
      </c>
      <c r="AP111" s="2">
        <v>0.02</v>
      </c>
      <c r="AQ111" s="2">
        <v>-0.02</v>
      </c>
      <c r="AR111" s="2">
        <v>-0.04</v>
      </c>
      <c r="AS111" s="2">
        <v>0</v>
      </c>
      <c r="AT111" s="2">
        <v>-0.01</v>
      </c>
      <c r="AU111" s="2">
        <v>0.01</v>
      </c>
      <c r="AV111" s="2">
        <v>-0.01</v>
      </c>
      <c r="AW111" s="2">
        <v>0.03</v>
      </c>
      <c r="AX111" s="2">
        <v>-0.06</v>
      </c>
      <c r="AY111" s="2">
        <v>-0.04</v>
      </c>
      <c r="AZ111" s="2">
        <v>-0.1</v>
      </c>
      <c r="BA111" s="2">
        <v>-0.03</v>
      </c>
      <c r="BB111" s="2">
        <v>-0.06</v>
      </c>
      <c r="BC111" s="2">
        <v>-0.04</v>
      </c>
      <c r="BD111" s="2">
        <v>-0.11</v>
      </c>
      <c r="BE111" s="2">
        <v>-0.03</v>
      </c>
      <c r="BF111" s="2">
        <v>0.02</v>
      </c>
      <c r="BG111" s="2">
        <v>-0.05</v>
      </c>
      <c r="BH111" s="2">
        <v>-7.0000000000000007E-2</v>
      </c>
      <c r="BI111" s="2">
        <v>0.01</v>
      </c>
      <c r="BJ111" s="2">
        <v>0.02</v>
      </c>
      <c r="BL111" s="10"/>
      <c r="BN111" s="5">
        <v>4.9187520000000002E-3</v>
      </c>
      <c r="BO111" s="5">
        <v>4.9187520000000002E-3</v>
      </c>
      <c r="BP111" s="5">
        <v>4.9187520000000002E-3</v>
      </c>
      <c r="BQ111" s="5">
        <v>4.9187520000000002E-3</v>
      </c>
      <c r="BR111" s="5">
        <v>4.9187520000000002E-3</v>
      </c>
      <c r="BS111" s="5">
        <v>4.9187520000000002E-3</v>
      </c>
      <c r="BT111" s="5">
        <v>4.9187520000000002E-3</v>
      </c>
      <c r="BU111" s="5">
        <v>4.9187520000000002E-3</v>
      </c>
      <c r="BV111" s="5">
        <v>4.9187520000000002E-3</v>
      </c>
      <c r="BW111" s="5">
        <v>4.9187520000000002E-3</v>
      </c>
      <c r="BX111" s="5">
        <v>4.9187520000000002E-3</v>
      </c>
      <c r="BY111" s="5">
        <v>4.9187520000000002E-3</v>
      </c>
      <c r="BZ111" s="5">
        <v>4.9187520000000002E-3</v>
      </c>
      <c r="CA111" s="5">
        <v>4.9187520000000002E-3</v>
      </c>
      <c r="CB111" s="5">
        <v>4.9187520000000002E-3</v>
      </c>
      <c r="CC111" s="5">
        <v>4.9187520000000002E-3</v>
      </c>
      <c r="CD111" s="5">
        <v>4.9187520000000002E-3</v>
      </c>
      <c r="CE111" s="5">
        <v>4.9187520000000002E-3</v>
      </c>
      <c r="CF111" s="5">
        <v>4.9187520000000002E-3</v>
      </c>
      <c r="CG111" s="5">
        <v>4.9187520000000002E-3</v>
      </c>
      <c r="CH111" s="5">
        <v>4.9187520000000002E-3</v>
      </c>
      <c r="CI111" s="5">
        <v>4.9187520000000002E-3</v>
      </c>
      <c r="CJ111" s="5">
        <v>4.9187520000000002E-3</v>
      </c>
      <c r="CK111" s="5">
        <v>4.9187520000000002E-3</v>
      </c>
      <c r="CL111" s="5">
        <v>4.9187520000000002E-3</v>
      </c>
      <c r="CM111" s="5">
        <v>4.9187520000000002E-3</v>
      </c>
      <c r="CN111" s="5">
        <v>4.9187520000000002E-3</v>
      </c>
      <c r="CO111" s="5">
        <v>4.9187520000000002E-3</v>
      </c>
      <c r="CP111" s="5">
        <v>4.9187520000000002E-3</v>
      </c>
      <c r="CQ111" s="5">
        <v>4.9187520000000002E-3</v>
      </c>
      <c r="CR111" s="5">
        <v>4.9187520000000002E-3</v>
      </c>
      <c r="CS111" s="5">
        <v>4.9187520000000002E-3</v>
      </c>
      <c r="CT111" s="5">
        <v>4.9187520000000002E-3</v>
      </c>
      <c r="CU111" s="5">
        <v>4.9187520000000002E-3</v>
      </c>
      <c r="CV111" s="5">
        <v>4.9187520000000002E-3</v>
      </c>
      <c r="CW111" s="5">
        <v>4.9187520000000002E-3</v>
      </c>
      <c r="CX111" s="5">
        <v>4.9187520000000002E-3</v>
      </c>
      <c r="CY111" s="5">
        <v>4.9187520000000002E-3</v>
      </c>
      <c r="CZ111" s="5">
        <v>4.9187520000000002E-3</v>
      </c>
      <c r="DA111" s="5">
        <v>4.9187520000000002E-3</v>
      </c>
      <c r="DB111" s="5">
        <v>4.9187520000000002E-3</v>
      </c>
      <c r="DC111" s="5">
        <v>4.9187520000000002E-3</v>
      </c>
      <c r="DD111" s="5">
        <v>4.9187520000000002E-3</v>
      </c>
      <c r="DE111" s="5">
        <v>4.9187520000000002E-3</v>
      </c>
      <c r="DF111" s="5">
        <v>4.9187520000000002E-3</v>
      </c>
      <c r="DG111" s="5">
        <v>4.9187520000000002E-3</v>
      </c>
      <c r="DH111" s="5">
        <v>4.9187520000000002E-3</v>
      </c>
      <c r="DI111" s="5">
        <v>4.9187520000000002E-3</v>
      </c>
      <c r="DJ111" s="5">
        <v>4.9187520000000002E-3</v>
      </c>
      <c r="DK111" s="5">
        <v>4.9187520000000002E-3</v>
      </c>
      <c r="DL111" s="5">
        <v>4.9187520000000002E-3</v>
      </c>
      <c r="DM111" s="5">
        <v>4.9187520000000002E-3</v>
      </c>
      <c r="DN111" s="5">
        <v>4.9187520000000002E-3</v>
      </c>
      <c r="DO111" s="5">
        <v>4.9187520000000002E-3</v>
      </c>
      <c r="DP111" s="5">
        <v>4.9187520000000002E-3</v>
      </c>
      <c r="DQ111" s="5">
        <v>4.9187520000000002E-3</v>
      </c>
      <c r="DR111" s="5">
        <v>4.9187520000000002E-3</v>
      </c>
      <c r="DS111" s="5">
        <v>4.9187520000000002E-3</v>
      </c>
      <c r="DT111" s="5">
        <v>4.9187520000000002E-3</v>
      </c>
      <c r="DU111" s="5">
        <v>4.9187520000000002E-3</v>
      </c>
    </row>
    <row r="112" spans="1:125" x14ac:dyDescent="0.2">
      <c r="A112" t="s">
        <v>217</v>
      </c>
      <c r="B112" s="3" t="s">
        <v>176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0.01</v>
      </c>
      <c r="S112" s="2">
        <v>0</v>
      </c>
      <c r="T112" s="2">
        <v>0.01</v>
      </c>
      <c r="U112" s="2">
        <v>0.01</v>
      </c>
      <c r="V112" s="2">
        <v>0</v>
      </c>
      <c r="W112" s="2">
        <v>0</v>
      </c>
      <c r="X112" s="2">
        <v>0</v>
      </c>
      <c r="Y112" s="2">
        <v>0.01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0.01</v>
      </c>
      <c r="AF112" s="2">
        <v>0</v>
      </c>
      <c r="AG112" s="2">
        <v>0</v>
      </c>
      <c r="AH112" s="2">
        <v>0.01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0.01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-0.01</v>
      </c>
      <c r="AY112" s="2">
        <v>0</v>
      </c>
      <c r="AZ112" s="2">
        <v>-0.01</v>
      </c>
      <c r="BA112" s="2">
        <v>0</v>
      </c>
      <c r="BB112" s="2">
        <v>-0.01</v>
      </c>
      <c r="BC112" s="2">
        <v>0</v>
      </c>
      <c r="BD112" s="2">
        <v>-0.01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L112" s="10"/>
      <c r="BN112" s="5">
        <v>2.0566409000000001E-4</v>
      </c>
      <c r="BO112" s="5">
        <v>2.0566409000000001E-4</v>
      </c>
      <c r="BP112" s="5">
        <v>2.0566409000000001E-4</v>
      </c>
      <c r="BQ112" s="5">
        <v>2.0566409000000001E-4</v>
      </c>
      <c r="BR112" s="5">
        <v>2.0566409000000001E-4</v>
      </c>
      <c r="BS112" s="5">
        <v>2.0566409000000001E-4</v>
      </c>
      <c r="BT112" s="5">
        <v>2.0566409000000001E-4</v>
      </c>
      <c r="BU112" s="5">
        <v>2.0566409000000001E-4</v>
      </c>
      <c r="BV112" s="5">
        <v>2.0566409000000001E-4</v>
      </c>
      <c r="BW112" s="5">
        <v>2.0566409000000001E-4</v>
      </c>
      <c r="BX112" s="5">
        <v>2.0566409000000001E-4</v>
      </c>
      <c r="BY112" s="5">
        <v>2.0566409000000001E-4</v>
      </c>
      <c r="BZ112" s="5">
        <v>2.0566409000000001E-4</v>
      </c>
      <c r="CA112" s="5">
        <v>2.0566409000000001E-4</v>
      </c>
      <c r="CB112" s="5">
        <v>2.0566409000000001E-4</v>
      </c>
      <c r="CC112" s="5">
        <v>2.0566409000000001E-4</v>
      </c>
      <c r="CD112" s="5">
        <v>2.0566409000000001E-4</v>
      </c>
      <c r="CE112" s="5">
        <v>2.0566409000000001E-4</v>
      </c>
      <c r="CF112" s="5">
        <v>2.0566409000000001E-4</v>
      </c>
      <c r="CG112" s="5">
        <v>2.0566409000000001E-4</v>
      </c>
      <c r="CH112" s="5">
        <v>2.0566409000000001E-4</v>
      </c>
      <c r="CI112" s="5">
        <v>2.0566409000000001E-4</v>
      </c>
      <c r="CJ112" s="5">
        <v>2.0566409000000001E-4</v>
      </c>
      <c r="CK112" s="5">
        <v>2.0566409000000001E-4</v>
      </c>
      <c r="CL112" s="5">
        <v>2.0566409000000001E-4</v>
      </c>
      <c r="CM112" s="5">
        <v>2.0566409000000001E-4</v>
      </c>
      <c r="CN112" s="5">
        <v>2.0566409000000001E-4</v>
      </c>
      <c r="CO112" s="5">
        <v>2.0566409000000001E-4</v>
      </c>
      <c r="CP112" s="5">
        <v>2.0566409000000001E-4</v>
      </c>
      <c r="CQ112" s="5">
        <v>2.0566409000000001E-4</v>
      </c>
      <c r="CR112" s="5">
        <v>2.0566409000000001E-4</v>
      </c>
      <c r="CS112" s="5">
        <v>2.0566409000000001E-4</v>
      </c>
      <c r="CT112" s="5">
        <v>2.0566409000000001E-4</v>
      </c>
      <c r="CU112" s="5">
        <v>2.0566409000000001E-4</v>
      </c>
      <c r="CV112" s="5">
        <v>2.0566409000000001E-4</v>
      </c>
      <c r="CW112" s="5">
        <v>2.0566409000000001E-4</v>
      </c>
      <c r="CX112" s="5">
        <v>2.0566409000000001E-4</v>
      </c>
      <c r="CY112" s="5">
        <v>2.0566409000000001E-4</v>
      </c>
      <c r="CZ112" s="5">
        <v>2.0566409000000001E-4</v>
      </c>
      <c r="DA112" s="5">
        <v>2.0566409000000001E-4</v>
      </c>
      <c r="DB112" s="5">
        <v>2.0566409000000001E-4</v>
      </c>
      <c r="DC112" s="5">
        <v>2.0566409000000001E-4</v>
      </c>
      <c r="DD112" s="5">
        <v>2.0566409000000001E-4</v>
      </c>
      <c r="DE112" s="5">
        <v>2.0566409000000001E-4</v>
      </c>
      <c r="DF112" s="5">
        <v>2.0566409000000001E-4</v>
      </c>
      <c r="DG112" s="5">
        <v>2.0566409000000001E-4</v>
      </c>
      <c r="DH112" s="5">
        <v>2.0566409000000001E-4</v>
      </c>
      <c r="DI112" s="5">
        <v>2.0566409000000001E-4</v>
      </c>
      <c r="DJ112" s="5">
        <v>2.0566409000000001E-4</v>
      </c>
      <c r="DK112" s="5">
        <v>2.0566409000000001E-4</v>
      </c>
      <c r="DL112" s="5">
        <v>2.0566409000000001E-4</v>
      </c>
      <c r="DM112" s="5">
        <v>2.0566409000000001E-4</v>
      </c>
      <c r="DN112" s="5">
        <v>2.0566409000000001E-4</v>
      </c>
      <c r="DO112" s="5">
        <v>2.0566409000000001E-4</v>
      </c>
      <c r="DP112" s="5">
        <v>2.0566409000000001E-4</v>
      </c>
      <c r="DQ112" s="5">
        <v>2.0566409000000001E-4</v>
      </c>
      <c r="DR112" s="5">
        <v>2.0566409000000001E-4</v>
      </c>
      <c r="DS112" s="5">
        <v>2.0566409000000001E-4</v>
      </c>
      <c r="DT112" s="5">
        <v>2.0566409000000001E-4</v>
      </c>
      <c r="DU112" s="5">
        <v>2.0566409000000001E-4</v>
      </c>
    </row>
    <row r="113" spans="1:125" x14ac:dyDescent="0.2">
      <c r="A113" t="s">
        <v>220</v>
      </c>
      <c r="B113" s="3" t="s">
        <v>176</v>
      </c>
      <c r="C113" s="2">
        <v>-0.05</v>
      </c>
      <c r="D113" s="2">
        <v>-0.06</v>
      </c>
      <c r="E113" s="2">
        <v>-0.04</v>
      </c>
      <c r="F113" s="2">
        <v>0</v>
      </c>
      <c r="G113" s="2">
        <v>0.01</v>
      </c>
      <c r="H113" s="2">
        <v>0.02</v>
      </c>
      <c r="I113" s="2">
        <v>0.02</v>
      </c>
      <c r="J113" s="2">
        <v>0.01</v>
      </c>
      <c r="K113" s="2">
        <v>0.02</v>
      </c>
      <c r="L113" s="2">
        <v>0.02</v>
      </c>
      <c r="M113" s="2">
        <v>0.01</v>
      </c>
      <c r="N113" s="2">
        <v>0.01</v>
      </c>
      <c r="O113" s="2">
        <v>0.03</v>
      </c>
      <c r="P113" s="2">
        <v>0.02</v>
      </c>
      <c r="Q113" s="2">
        <v>0.01</v>
      </c>
      <c r="R113" s="2">
        <v>0.04</v>
      </c>
      <c r="S113" s="2">
        <v>0.01</v>
      </c>
      <c r="T113" s="2">
        <v>0.04</v>
      </c>
      <c r="U113" s="2">
        <v>0.04</v>
      </c>
      <c r="V113" s="2">
        <v>0.01</v>
      </c>
      <c r="W113" s="2">
        <v>0.03</v>
      </c>
      <c r="X113" s="2">
        <v>0.02</v>
      </c>
      <c r="Y113" s="2">
        <v>0.03</v>
      </c>
      <c r="Z113" s="2">
        <v>0.02</v>
      </c>
      <c r="AA113" s="2">
        <v>0.02</v>
      </c>
      <c r="AB113" s="2">
        <v>0.01</v>
      </c>
      <c r="AC113" s="2">
        <v>0.02</v>
      </c>
      <c r="AD113" s="2">
        <v>0.03</v>
      </c>
      <c r="AE113" s="2">
        <v>0.02</v>
      </c>
      <c r="AF113" s="2">
        <v>0.01</v>
      </c>
      <c r="AG113" s="2">
        <v>0.02</v>
      </c>
      <c r="AH113" s="2">
        <v>0.03</v>
      </c>
      <c r="AI113" s="2">
        <v>0.01</v>
      </c>
      <c r="AJ113" s="2">
        <v>0.02</v>
      </c>
      <c r="AK113" s="2">
        <v>0.02</v>
      </c>
      <c r="AL113" s="2">
        <v>0.01</v>
      </c>
      <c r="AM113" s="2">
        <v>0.01</v>
      </c>
      <c r="AN113" s="2">
        <v>0.01</v>
      </c>
      <c r="AO113" s="2">
        <v>0.03</v>
      </c>
      <c r="AP113" s="2">
        <v>0.02</v>
      </c>
      <c r="AQ113" s="2">
        <v>0.01</v>
      </c>
      <c r="AR113" s="2">
        <v>0</v>
      </c>
      <c r="AS113" s="2">
        <v>0.01</v>
      </c>
      <c r="AT113" s="2">
        <v>0.01</v>
      </c>
      <c r="AU113" s="2">
        <v>0.02</v>
      </c>
      <c r="AV113" s="2">
        <v>0.02</v>
      </c>
      <c r="AW113" s="2">
        <v>0.04</v>
      </c>
      <c r="AX113" s="2">
        <v>-0.01</v>
      </c>
      <c r="AY113" s="2">
        <v>-0.01</v>
      </c>
      <c r="AZ113" s="2">
        <v>-0.03</v>
      </c>
      <c r="BA113" s="2">
        <v>0</v>
      </c>
      <c r="BB113" s="2">
        <v>-0.01</v>
      </c>
      <c r="BC113" s="2">
        <v>0</v>
      </c>
      <c r="BD113" s="2">
        <v>-0.03</v>
      </c>
      <c r="BE113" s="2">
        <v>0.01</v>
      </c>
      <c r="BF113" s="2">
        <v>0.02</v>
      </c>
      <c r="BG113" s="2">
        <v>-0.01</v>
      </c>
      <c r="BH113" s="2">
        <v>0</v>
      </c>
      <c r="BI113" s="2">
        <v>0.03</v>
      </c>
      <c r="BJ113" s="2">
        <v>0.02</v>
      </c>
      <c r="BL113" s="10"/>
      <c r="BN113" s="5">
        <v>2.3489832999999999E-3</v>
      </c>
      <c r="BO113" s="5">
        <v>2.3489832999999999E-3</v>
      </c>
      <c r="BP113" s="5">
        <v>2.3489832999999999E-3</v>
      </c>
      <c r="BQ113" s="5">
        <v>2.3489832999999999E-3</v>
      </c>
      <c r="BR113" s="5">
        <v>2.3489832999999999E-3</v>
      </c>
      <c r="BS113" s="5">
        <v>2.3489832999999999E-3</v>
      </c>
      <c r="BT113" s="5">
        <v>2.3489832999999999E-3</v>
      </c>
      <c r="BU113" s="5">
        <v>2.3489832999999999E-3</v>
      </c>
      <c r="BV113" s="5">
        <v>2.3489832999999999E-3</v>
      </c>
      <c r="BW113" s="5">
        <v>2.3489832999999999E-3</v>
      </c>
      <c r="BX113" s="5">
        <v>2.3489832999999999E-3</v>
      </c>
      <c r="BY113" s="5">
        <v>2.3489832999999999E-3</v>
      </c>
      <c r="BZ113" s="5">
        <v>2.3489832999999999E-3</v>
      </c>
      <c r="CA113" s="5">
        <v>2.3489832999999999E-3</v>
      </c>
      <c r="CB113" s="5">
        <v>2.3489832999999999E-3</v>
      </c>
      <c r="CC113" s="5">
        <v>2.3489832999999999E-3</v>
      </c>
      <c r="CD113" s="5">
        <v>2.3489832999999999E-3</v>
      </c>
      <c r="CE113" s="5">
        <v>2.3489832999999999E-3</v>
      </c>
      <c r="CF113" s="5">
        <v>2.3489832999999999E-3</v>
      </c>
      <c r="CG113" s="5">
        <v>2.3489832999999999E-3</v>
      </c>
      <c r="CH113" s="5">
        <v>2.3489832999999999E-3</v>
      </c>
      <c r="CI113" s="5">
        <v>2.3489832999999999E-3</v>
      </c>
      <c r="CJ113" s="5">
        <v>2.3489832999999999E-3</v>
      </c>
      <c r="CK113" s="5">
        <v>2.3489832999999999E-3</v>
      </c>
      <c r="CL113" s="5">
        <v>2.3489832999999999E-3</v>
      </c>
      <c r="CM113" s="5">
        <v>2.3489832999999999E-3</v>
      </c>
      <c r="CN113" s="5">
        <v>2.3489832999999999E-3</v>
      </c>
      <c r="CO113" s="5">
        <v>2.3489832999999999E-3</v>
      </c>
      <c r="CP113" s="5">
        <v>2.3489832999999999E-3</v>
      </c>
      <c r="CQ113" s="5">
        <v>2.3489832999999999E-3</v>
      </c>
      <c r="CR113" s="5">
        <v>2.3489832999999999E-3</v>
      </c>
      <c r="CS113" s="5">
        <v>2.3489832999999999E-3</v>
      </c>
      <c r="CT113" s="5">
        <v>2.3489832999999999E-3</v>
      </c>
      <c r="CU113" s="5">
        <v>2.3489832999999999E-3</v>
      </c>
      <c r="CV113" s="5">
        <v>2.3489832999999999E-3</v>
      </c>
      <c r="CW113" s="5">
        <v>2.3489832999999999E-3</v>
      </c>
      <c r="CX113" s="5">
        <v>2.3489832999999999E-3</v>
      </c>
      <c r="CY113" s="5">
        <v>2.3489832999999999E-3</v>
      </c>
      <c r="CZ113" s="5">
        <v>2.3489832999999999E-3</v>
      </c>
      <c r="DA113" s="5">
        <v>2.3489832999999999E-3</v>
      </c>
      <c r="DB113" s="5">
        <v>2.3489832999999999E-3</v>
      </c>
      <c r="DC113" s="5">
        <v>2.3489832999999999E-3</v>
      </c>
      <c r="DD113" s="5">
        <v>2.3489832999999999E-3</v>
      </c>
      <c r="DE113" s="5">
        <v>2.3489832999999999E-3</v>
      </c>
      <c r="DF113" s="5">
        <v>2.3489832999999999E-3</v>
      </c>
      <c r="DG113" s="5">
        <v>2.3489832999999999E-3</v>
      </c>
      <c r="DH113" s="5">
        <v>2.3489832999999999E-3</v>
      </c>
      <c r="DI113" s="5">
        <v>2.3489832999999999E-3</v>
      </c>
      <c r="DJ113" s="5">
        <v>2.3489832999999999E-3</v>
      </c>
      <c r="DK113" s="5">
        <v>2.3489832999999999E-3</v>
      </c>
      <c r="DL113" s="5">
        <v>2.3489832999999999E-3</v>
      </c>
      <c r="DM113" s="5">
        <v>2.3489832999999999E-3</v>
      </c>
      <c r="DN113" s="5">
        <v>2.3489832999999999E-3</v>
      </c>
      <c r="DO113" s="5">
        <v>2.3489832999999999E-3</v>
      </c>
      <c r="DP113" s="5">
        <v>2.3489832999999999E-3</v>
      </c>
      <c r="DQ113" s="5">
        <v>2.3489832999999999E-3</v>
      </c>
      <c r="DR113" s="5">
        <v>2.3489832999999999E-3</v>
      </c>
      <c r="DS113" s="5">
        <v>2.3489832999999999E-3</v>
      </c>
      <c r="DT113" s="5">
        <v>2.3489832999999999E-3</v>
      </c>
      <c r="DU113" s="5">
        <v>2.3489832999999999E-3</v>
      </c>
    </row>
    <row r="114" spans="1:125" x14ac:dyDescent="0.2">
      <c r="A114" t="s">
        <v>218</v>
      </c>
      <c r="B114" s="3" t="s">
        <v>176</v>
      </c>
      <c r="C114" s="2">
        <v>0</v>
      </c>
      <c r="D114" s="2">
        <v>0</v>
      </c>
      <c r="E114" s="2">
        <v>0</v>
      </c>
      <c r="F114" s="2">
        <v>0.01</v>
      </c>
      <c r="G114" s="2">
        <v>0.01</v>
      </c>
      <c r="H114" s="2">
        <v>0.01</v>
      </c>
      <c r="I114" s="2">
        <v>0.01</v>
      </c>
      <c r="J114" s="2">
        <v>0.01</v>
      </c>
      <c r="K114" s="2">
        <v>0.01</v>
      </c>
      <c r="L114" s="2">
        <v>0.01</v>
      </c>
      <c r="M114" s="2">
        <v>0.01</v>
      </c>
      <c r="N114" s="2">
        <v>0.01</v>
      </c>
      <c r="O114" s="2">
        <v>0.01</v>
      </c>
      <c r="P114" s="2">
        <v>0.01</v>
      </c>
      <c r="Q114" s="2">
        <v>0.01</v>
      </c>
      <c r="R114" s="2">
        <v>0.01</v>
      </c>
      <c r="S114" s="2">
        <v>0.01</v>
      </c>
      <c r="T114" s="2">
        <v>0.01</v>
      </c>
      <c r="U114" s="2">
        <v>0.01</v>
      </c>
      <c r="V114" s="2">
        <v>0.01</v>
      </c>
      <c r="W114" s="2">
        <v>0.01</v>
      </c>
      <c r="X114" s="2">
        <v>0.01</v>
      </c>
      <c r="Y114" s="2">
        <v>0.01</v>
      </c>
      <c r="Z114" s="2">
        <v>0.01</v>
      </c>
      <c r="AA114" s="2">
        <v>0.01</v>
      </c>
      <c r="AB114" s="2">
        <v>0.01</v>
      </c>
      <c r="AC114" s="2">
        <v>0.01</v>
      </c>
      <c r="AD114" s="2">
        <v>0.01</v>
      </c>
      <c r="AE114" s="2">
        <v>0.01</v>
      </c>
      <c r="AF114" s="2">
        <v>0.01</v>
      </c>
      <c r="AG114" s="2">
        <v>0.01</v>
      </c>
      <c r="AH114" s="2">
        <v>0.02</v>
      </c>
      <c r="AI114" s="2">
        <v>0.01</v>
      </c>
      <c r="AJ114" s="2">
        <v>0.01</v>
      </c>
      <c r="AK114" s="2">
        <v>0.01</v>
      </c>
      <c r="AL114" s="2">
        <v>0.01</v>
      </c>
      <c r="AM114" s="2">
        <v>0.01</v>
      </c>
      <c r="AN114" s="2">
        <v>0.01</v>
      </c>
      <c r="AO114" s="2">
        <v>0.01</v>
      </c>
      <c r="AP114" s="2">
        <v>0.01</v>
      </c>
      <c r="AQ114" s="2">
        <v>0.01</v>
      </c>
      <c r="AR114" s="2">
        <v>0</v>
      </c>
      <c r="AS114" s="2">
        <v>0.01</v>
      </c>
      <c r="AT114" s="2">
        <v>0.01</v>
      </c>
      <c r="AU114" s="2">
        <v>0.01</v>
      </c>
      <c r="AV114" s="2">
        <v>0.01</v>
      </c>
      <c r="AW114" s="2">
        <v>0.01</v>
      </c>
      <c r="AX114" s="2">
        <v>0</v>
      </c>
      <c r="AY114" s="2">
        <v>0</v>
      </c>
      <c r="AZ114" s="2">
        <v>0</v>
      </c>
      <c r="BA114" s="2">
        <v>0.01</v>
      </c>
      <c r="BB114" s="2">
        <v>0.01</v>
      </c>
      <c r="BC114" s="2">
        <v>0.01</v>
      </c>
      <c r="BD114" s="2">
        <v>0</v>
      </c>
      <c r="BE114" s="2">
        <v>0.01</v>
      </c>
      <c r="BF114" s="2">
        <v>0.01</v>
      </c>
      <c r="BG114" s="2">
        <v>0</v>
      </c>
      <c r="BH114" s="2">
        <v>0.01</v>
      </c>
      <c r="BI114" s="2">
        <v>0.02</v>
      </c>
      <c r="BJ114" s="2">
        <v>0.01</v>
      </c>
      <c r="BL114" s="10"/>
      <c r="BN114" s="5">
        <v>4.8518010999999998E-4</v>
      </c>
      <c r="BO114" s="5">
        <v>4.8518010999999998E-4</v>
      </c>
      <c r="BP114" s="5">
        <v>4.8518010999999998E-4</v>
      </c>
      <c r="BQ114" s="5">
        <v>4.8518010999999998E-4</v>
      </c>
      <c r="BR114" s="5">
        <v>4.8518010999999998E-4</v>
      </c>
      <c r="BS114" s="5">
        <v>4.8518010999999998E-4</v>
      </c>
      <c r="BT114" s="5">
        <v>4.8518010999999998E-4</v>
      </c>
      <c r="BU114" s="5">
        <v>4.8518010999999998E-4</v>
      </c>
      <c r="BV114" s="5">
        <v>4.8518010999999998E-4</v>
      </c>
      <c r="BW114" s="5">
        <v>4.8518010999999998E-4</v>
      </c>
      <c r="BX114" s="5">
        <v>4.8518010999999998E-4</v>
      </c>
      <c r="BY114" s="5">
        <v>4.8518010999999998E-4</v>
      </c>
      <c r="BZ114" s="5">
        <v>4.8518010999999998E-4</v>
      </c>
      <c r="CA114" s="5">
        <v>4.8518010999999998E-4</v>
      </c>
      <c r="CB114" s="5">
        <v>4.8518010999999998E-4</v>
      </c>
      <c r="CC114" s="5">
        <v>4.8518010999999998E-4</v>
      </c>
      <c r="CD114" s="5">
        <v>4.8518010999999998E-4</v>
      </c>
      <c r="CE114" s="5">
        <v>4.8518010999999998E-4</v>
      </c>
      <c r="CF114" s="5">
        <v>4.8518010999999998E-4</v>
      </c>
      <c r="CG114" s="5">
        <v>4.8518010999999998E-4</v>
      </c>
      <c r="CH114" s="5">
        <v>4.8518010999999998E-4</v>
      </c>
      <c r="CI114" s="5">
        <v>4.8518010999999998E-4</v>
      </c>
      <c r="CJ114" s="5">
        <v>4.8518010999999998E-4</v>
      </c>
      <c r="CK114" s="5">
        <v>4.8518010999999998E-4</v>
      </c>
      <c r="CL114" s="5">
        <v>4.8518010999999998E-4</v>
      </c>
      <c r="CM114" s="5">
        <v>4.8518010999999998E-4</v>
      </c>
      <c r="CN114" s="5">
        <v>4.8518010999999998E-4</v>
      </c>
      <c r="CO114" s="5">
        <v>4.8518010999999998E-4</v>
      </c>
      <c r="CP114" s="5">
        <v>4.8518010999999998E-4</v>
      </c>
      <c r="CQ114" s="5">
        <v>4.8518010999999998E-4</v>
      </c>
      <c r="CR114" s="5">
        <v>4.8518010999999998E-4</v>
      </c>
      <c r="CS114" s="5">
        <v>4.8518010999999998E-4</v>
      </c>
      <c r="CT114" s="5">
        <v>4.8518010999999998E-4</v>
      </c>
      <c r="CU114" s="5">
        <v>4.8518010999999998E-4</v>
      </c>
      <c r="CV114" s="5">
        <v>4.8518010999999998E-4</v>
      </c>
      <c r="CW114" s="5">
        <v>4.8518010999999998E-4</v>
      </c>
      <c r="CX114" s="5">
        <v>4.8518010999999998E-4</v>
      </c>
      <c r="CY114" s="5">
        <v>4.8518010999999998E-4</v>
      </c>
      <c r="CZ114" s="5">
        <v>4.8518010999999998E-4</v>
      </c>
      <c r="DA114" s="5">
        <v>4.8518010999999998E-4</v>
      </c>
      <c r="DB114" s="5">
        <v>4.8518010999999998E-4</v>
      </c>
      <c r="DC114" s="5">
        <v>4.8518010999999998E-4</v>
      </c>
      <c r="DD114" s="5">
        <v>4.8518010999999998E-4</v>
      </c>
      <c r="DE114" s="5">
        <v>4.8518010999999998E-4</v>
      </c>
      <c r="DF114" s="5">
        <v>4.8518010999999998E-4</v>
      </c>
      <c r="DG114" s="5">
        <v>4.8518010999999998E-4</v>
      </c>
      <c r="DH114" s="5">
        <v>4.8518010999999998E-4</v>
      </c>
      <c r="DI114" s="5">
        <v>4.8518010999999998E-4</v>
      </c>
      <c r="DJ114" s="5">
        <v>4.8518010999999998E-4</v>
      </c>
      <c r="DK114" s="5">
        <v>4.8518010999999998E-4</v>
      </c>
      <c r="DL114" s="5">
        <v>4.8518010999999998E-4</v>
      </c>
      <c r="DM114" s="5">
        <v>4.8518010999999998E-4</v>
      </c>
      <c r="DN114" s="5">
        <v>4.8518010999999998E-4</v>
      </c>
      <c r="DO114" s="5">
        <v>4.8518010999999998E-4</v>
      </c>
      <c r="DP114" s="5">
        <v>4.8518010999999998E-4</v>
      </c>
      <c r="DQ114" s="5">
        <v>4.8518010999999998E-4</v>
      </c>
      <c r="DR114" s="5">
        <v>4.8518010999999998E-4</v>
      </c>
      <c r="DS114" s="5">
        <v>4.8518010999999998E-4</v>
      </c>
      <c r="DT114" s="5">
        <v>4.8518010999999998E-4</v>
      </c>
      <c r="DU114" s="5">
        <v>4.8518010999999998E-4</v>
      </c>
    </row>
    <row r="115" spans="1:125" x14ac:dyDescent="0.2">
      <c r="A115" t="s">
        <v>145</v>
      </c>
      <c r="B115" s="3" t="s">
        <v>176</v>
      </c>
      <c r="C115" s="2">
        <v>0</v>
      </c>
      <c r="D115" s="2">
        <v>0</v>
      </c>
      <c r="E115" s="2">
        <v>0.01</v>
      </c>
      <c r="F115" s="2">
        <v>0.01</v>
      </c>
      <c r="G115" s="2">
        <v>0.02</v>
      </c>
      <c r="H115" s="2">
        <v>0.02</v>
      </c>
      <c r="I115" s="2">
        <v>0.02</v>
      </c>
      <c r="J115" s="2">
        <v>0.01</v>
      </c>
      <c r="K115" s="2">
        <v>0.01</v>
      </c>
      <c r="L115" s="2">
        <v>0.02</v>
      </c>
      <c r="M115" s="2">
        <v>0.01</v>
      </c>
      <c r="N115" s="2">
        <v>0.01</v>
      </c>
      <c r="O115" s="2">
        <v>0.02</v>
      </c>
      <c r="P115" s="2">
        <v>0.01</v>
      </c>
      <c r="Q115" s="2">
        <v>0.01</v>
      </c>
      <c r="R115" s="2">
        <v>0.02</v>
      </c>
      <c r="S115" s="2">
        <v>0.01</v>
      </c>
      <c r="T115" s="2">
        <v>0.03</v>
      </c>
      <c r="U115" s="2">
        <v>0.02</v>
      </c>
      <c r="V115" s="2">
        <v>0.01</v>
      </c>
      <c r="W115" s="2">
        <v>0.02</v>
      </c>
      <c r="X115" s="2">
        <v>0.02</v>
      </c>
      <c r="Y115" s="2">
        <v>0.02</v>
      </c>
      <c r="Z115" s="2">
        <v>0.02</v>
      </c>
      <c r="AA115" s="2">
        <v>0.02</v>
      </c>
      <c r="AB115" s="2">
        <v>0.01</v>
      </c>
      <c r="AC115" s="2">
        <v>0.02</v>
      </c>
      <c r="AD115" s="2">
        <v>0.02</v>
      </c>
      <c r="AE115" s="2">
        <v>0.02</v>
      </c>
      <c r="AF115" s="2">
        <v>0.02</v>
      </c>
      <c r="AG115" s="2">
        <v>0.02</v>
      </c>
      <c r="AH115" s="2">
        <v>0.03</v>
      </c>
      <c r="AI115" s="2">
        <v>0.01</v>
      </c>
      <c r="AJ115" s="2">
        <v>0.02</v>
      </c>
      <c r="AK115" s="2">
        <v>0.02</v>
      </c>
      <c r="AL115" s="2">
        <v>0.01</v>
      </c>
      <c r="AM115" s="2">
        <v>0.02</v>
      </c>
      <c r="AN115" s="2">
        <v>0.03</v>
      </c>
      <c r="AO115" s="2">
        <v>0.02</v>
      </c>
      <c r="AP115" s="2">
        <v>0.03</v>
      </c>
      <c r="AQ115" s="2">
        <v>0.01</v>
      </c>
      <c r="AR115" s="2">
        <v>0</v>
      </c>
      <c r="AS115" s="2">
        <v>0.02</v>
      </c>
      <c r="AT115" s="2">
        <v>0.02</v>
      </c>
      <c r="AU115" s="2">
        <v>0.02</v>
      </c>
      <c r="AV115" s="2">
        <v>0.02</v>
      </c>
      <c r="AW115" s="2">
        <v>0.03</v>
      </c>
      <c r="AX115" s="2">
        <v>0</v>
      </c>
      <c r="AY115" s="2">
        <v>0</v>
      </c>
      <c r="AZ115" s="2">
        <v>0</v>
      </c>
      <c r="BA115" s="2">
        <v>0.01</v>
      </c>
      <c r="BB115" s="2">
        <v>0.01</v>
      </c>
      <c r="BC115" s="2">
        <v>0.02</v>
      </c>
      <c r="BD115" s="2">
        <v>0</v>
      </c>
      <c r="BE115" s="2">
        <v>0.02</v>
      </c>
      <c r="BF115" s="2">
        <v>0.02</v>
      </c>
      <c r="BG115" s="2">
        <v>0</v>
      </c>
      <c r="BH115" s="2">
        <v>0.01</v>
      </c>
      <c r="BI115" s="2">
        <v>0.03</v>
      </c>
      <c r="BJ115" s="2">
        <v>0.02</v>
      </c>
      <c r="BL115" s="10"/>
      <c r="BN115" s="5">
        <v>1.9258875E-3</v>
      </c>
      <c r="BO115" s="5">
        <v>1.9258875E-3</v>
      </c>
      <c r="BP115" s="5">
        <v>1.9258875E-3</v>
      </c>
      <c r="BQ115" s="5">
        <v>1.9258875E-3</v>
      </c>
      <c r="BR115" s="5">
        <v>1.9258875E-3</v>
      </c>
      <c r="BS115" s="5">
        <v>1.9258875E-3</v>
      </c>
      <c r="BT115" s="5">
        <v>1.9258875E-3</v>
      </c>
      <c r="BU115" s="5">
        <v>1.9258875E-3</v>
      </c>
      <c r="BV115" s="5">
        <v>1.9258875E-3</v>
      </c>
      <c r="BW115" s="5">
        <v>1.9258875E-3</v>
      </c>
      <c r="BX115" s="5">
        <v>1.9258875E-3</v>
      </c>
      <c r="BY115" s="5">
        <v>1.9258875E-3</v>
      </c>
      <c r="BZ115" s="5">
        <v>1.9258875E-3</v>
      </c>
      <c r="CA115" s="5">
        <v>1.9258875E-3</v>
      </c>
      <c r="CB115" s="5">
        <v>1.9258875E-3</v>
      </c>
      <c r="CC115" s="5">
        <v>1.9258875E-3</v>
      </c>
      <c r="CD115" s="5">
        <v>1.9258875E-3</v>
      </c>
      <c r="CE115" s="5">
        <v>1.9258875E-3</v>
      </c>
      <c r="CF115" s="5">
        <v>1.9258875E-3</v>
      </c>
      <c r="CG115" s="5">
        <v>1.9258875E-3</v>
      </c>
      <c r="CH115" s="5">
        <v>1.9258875E-3</v>
      </c>
      <c r="CI115" s="5">
        <v>1.9258875E-3</v>
      </c>
      <c r="CJ115" s="5">
        <v>1.9258875E-3</v>
      </c>
      <c r="CK115" s="5">
        <v>1.9258875E-3</v>
      </c>
      <c r="CL115" s="5">
        <v>1.9258875E-3</v>
      </c>
      <c r="CM115" s="5">
        <v>1.9258875E-3</v>
      </c>
      <c r="CN115" s="5">
        <v>1.9258875E-3</v>
      </c>
      <c r="CO115" s="5">
        <v>1.9258875E-3</v>
      </c>
      <c r="CP115" s="5">
        <v>1.9258875E-3</v>
      </c>
      <c r="CQ115" s="5">
        <v>1.9258875E-3</v>
      </c>
      <c r="CR115" s="5">
        <v>1.9258875E-3</v>
      </c>
      <c r="CS115" s="5">
        <v>1.9258875E-3</v>
      </c>
      <c r="CT115" s="5">
        <v>1.9258875E-3</v>
      </c>
      <c r="CU115" s="5">
        <v>1.9258875E-3</v>
      </c>
      <c r="CV115" s="5">
        <v>1.9258875E-3</v>
      </c>
      <c r="CW115" s="5">
        <v>1.9258875E-3</v>
      </c>
      <c r="CX115" s="5">
        <v>1.9258875E-3</v>
      </c>
      <c r="CY115" s="5">
        <v>1.9258875E-3</v>
      </c>
      <c r="CZ115" s="5">
        <v>1.9258875E-3</v>
      </c>
      <c r="DA115" s="5">
        <v>1.9258875E-3</v>
      </c>
      <c r="DB115" s="5">
        <v>1.9258875E-3</v>
      </c>
      <c r="DC115" s="5">
        <v>1.9258875E-3</v>
      </c>
      <c r="DD115" s="5">
        <v>1.9258875E-3</v>
      </c>
      <c r="DE115" s="5">
        <v>1.9258875E-3</v>
      </c>
      <c r="DF115" s="5">
        <v>1.9258875E-3</v>
      </c>
      <c r="DG115" s="5">
        <v>1.9258875E-3</v>
      </c>
      <c r="DH115" s="5">
        <v>1.9258875E-3</v>
      </c>
      <c r="DI115" s="5">
        <v>1.9258875E-3</v>
      </c>
      <c r="DJ115" s="5">
        <v>1.9258875E-3</v>
      </c>
      <c r="DK115" s="5">
        <v>1.9258875E-3</v>
      </c>
      <c r="DL115" s="5">
        <v>1.9258875E-3</v>
      </c>
      <c r="DM115" s="5">
        <v>1.9258875E-3</v>
      </c>
      <c r="DN115" s="5">
        <v>1.9258875E-3</v>
      </c>
      <c r="DO115" s="5">
        <v>1.9258875E-3</v>
      </c>
      <c r="DP115" s="5">
        <v>1.9258875E-3</v>
      </c>
      <c r="DQ115" s="5">
        <v>1.9258875E-3</v>
      </c>
      <c r="DR115" s="5">
        <v>1.9258875E-3</v>
      </c>
      <c r="DS115" s="5">
        <v>1.9258875E-3</v>
      </c>
      <c r="DT115" s="5">
        <v>1.9258875E-3</v>
      </c>
      <c r="DU115" s="5">
        <v>1.9258875E-3</v>
      </c>
    </row>
    <row r="116" spans="1:125" x14ac:dyDescent="0.2">
      <c r="A116" t="s">
        <v>219</v>
      </c>
      <c r="B116" s="3" t="s">
        <v>176</v>
      </c>
      <c r="C116" s="2">
        <v>0</v>
      </c>
      <c r="D116" s="2">
        <v>0</v>
      </c>
      <c r="E116" s="2">
        <v>0</v>
      </c>
      <c r="F116" s="2">
        <v>0</v>
      </c>
      <c r="G116" s="2">
        <v>0.01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0.01</v>
      </c>
      <c r="S116" s="2">
        <v>0</v>
      </c>
      <c r="T116" s="2">
        <v>0.01</v>
      </c>
      <c r="U116" s="2">
        <v>0</v>
      </c>
      <c r="V116" s="2">
        <v>0</v>
      </c>
      <c r="W116" s="2">
        <v>0.01</v>
      </c>
      <c r="X116" s="2">
        <v>0</v>
      </c>
      <c r="Y116" s="2">
        <v>0.01</v>
      </c>
      <c r="Z116" s="2">
        <v>0</v>
      </c>
      <c r="AA116" s="2">
        <v>0.01</v>
      </c>
      <c r="AB116" s="2">
        <v>0</v>
      </c>
      <c r="AC116" s="2">
        <v>0</v>
      </c>
      <c r="AD116" s="2">
        <v>0.01</v>
      </c>
      <c r="AE116" s="2">
        <v>0</v>
      </c>
      <c r="AF116" s="2">
        <v>0</v>
      </c>
      <c r="AG116" s="2">
        <v>0</v>
      </c>
      <c r="AH116" s="2">
        <v>0.01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0.01</v>
      </c>
      <c r="AO116" s="2">
        <v>0.01</v>
      </c>
      <c r="AP116" s="2">
        <v>0.01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0.01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0.01</v>
      </c>
      <c r="BJ116" s="2">
        <v>0</v>
      </c>
      <c r="BL116" s="10"/>
      <c r="BN116" s="5">
        <v>2.0672605E-4</v>
      </c>
      <c r="BO116" s="5">
        <v>2.0672605E-4</v>
      </c>
      <c r="BP116" s="5">
        <v>2.0672605E-4</v>
      </c>
      <c r="BQ116" s="5">
        <v>2.0672605E-4</v>
      </c>
      <c r="BR116" s="5">
        <v>2.0672605E-4</v>
      </c>
      <c r="BS116" s="5">
        <v>2.0672605E-4</v>
      </c>
      <c r="BT116" s="5">
        <v>2.0672605E-4</v>
      </c>
      <c r="BU116" s="5">
        <v>2.0672605E-4</v>
      </c>
      <c r="BV116" s="5">
        <v>2.0672605E-4</v>
      </c>
      <c r="BW116" s="5">
        <v>2.0672605E-4</v>
      </c>
      <c r="BX116" s="5">
        <v>2.0672605E-4</v>
      </c>
      <c r="BY116" s="5">
        <v>2.0672605E-4</v>
      </c>
      <c r="BZ116" s="5">
        <v>2.0672605E-4</v>
      </c>
      <c r="CA116" s="5">
        <v>2.0672605E-4</v>
      </c>
      <c r="CB116" s="5">
        <v>2.0672605E-4</v>
      </c>
      <c r="CC116" s="5">
        <v>2.0672605E-4</v>
      </c>
      <c r="CD116" s="5">
        <v>2.0672605E-4</v>
      </c>
      <c r="CE116" s="5">
        <v>2.0672605E-4</v>
      </c>
      <c r="CF116" s="5">
        <v>2.0672605E-4</v>
      </c>
      <c r="CG116" s="5">
        <v>2.0672605E-4</v>
      </c>
      <c r="CH116" s="5">
        <v>2.0672605E-4</v>
      </c>
      <c r="CI116" s="5">
        <v>2.0672605E-4</v>
      </c>
      <c r="CJ116" s="5">
        <v>2.0672605E-4</v>
      </c>
      <c r="CK116" s="5">
        <v>2.0672605E-4</v>
      </c>
      <c r="CL116" s="5">
        <v>2.0672605E-4</v>
      </c>
      <c r="CM116" s="5">
        <v>2.0672605E-4</v>
      </c>
      <c r="CN116" s="5">
        <v>2.0672605E-4</v>
      </c>
      <c r="CO116" s="5">
        <v>2.0672605E-4</v>
      </c>
      <c r="CP116" s="5">
        <v>2.0672605E-4</v>
      </c>
      <c r="CQ116" s="5">
        <v>2.0672605E-4</v>
      </c>
      <c r="CR116" s="5">
        <v>2.0672605E-4</v>
      </c>
      <c r="CS116" s="5">
        <v>2.0672605E-4</v>
      </c>
      <c r="CT116" s="5">
        <v>2.0672605E-4</v>
      </c>
      <c r="CU116" s="5">
        <v>2.0672605E-4</v>
      </c>
      <c r="CV116" s="5">
        <v>2.0672605E-4</v>
      </c>
      <c r="CW116" s="5">
        <v>2.0672605E-4</v>
      </c>
      <c r="CX116" s="5">
        <v>2.0672605E-4</v>
      </c>
      <c r="CY116" s="5">
        <v>2.0672605E-4</v>
      </c>
      <c r="CZ116" s="5">
        <v>2.0672605E-4</v>
      </c>
      <c r="DA116" s="5">
        <v>2.0672605E-4</v>
      </c>
      <c r="DB116" s="5">
        <v>2.0672605E-4</v>
      </c>
      <c r="DC116" s="5">
        <v>2.0672605E-4</v>
      </c>
      <c r="DD116" s="5">
        <v>2.0672605E-4</v>
      </c>
      <c r="DE116" s="5">
        <v>2.0672605E-4</v>
      </c>
      <c r="DF116" s="5">
        <v>2.0672605E-4</v>
      </c>
      <c r="DG116" s="5">
        <v>2.0672605E-4</v>
      </c>
      <c r="DH116" s="5">
        <v>2.0672605E-4</v>
      </c>
      <c r="DI116" s="5">
        <v>2.0672605E-4</v>
      </c>
      <c r="DJ116" s="5">
        <v>2.0672605E-4</v>
      </c>
      <c r="DK116" s="5">
        <v>2.0672605E-4</v>
      </c>
      <c r="DL116" s="5">
        <v>2.0672605E-4</v>
      </c>
      <c r="DM116" s="5">
        <v>2.0672605E-4</v>
      </c>
      <c r="DN116" s="5">
        <v>2.0672605E-4</v>
      </c>
      <c r="DO116" s="5">
        <v>2.0672605E-4</v>
      </c>
      <c r="DP116" s="5">
        <v>2.0672605E-4</v>
      </c>
      <c r="DQ116" s="5">
        <v>2.0672605E-4</v>
      </c>
      <c r="DR116" s="5">
        <v>2.0672605E-4</v>
      </c>
      <c r="DS116" s="5">
        <v>2.0672605E-4</v>
      </c>
      <c r="DT116" s="5">
        <v>2.0672605E-4</v>
      </c>
      <c r="DU116" s="5">
        <v>2.0672605E-4</v>
      </c>
    </row>
    <row r="117" spans="1:125" x14ac:dyDescent="0.2">
      <c r="A117" t="s">
        <v>221</v>
      </c>
      <c r="B117" s="3" t="s">
        <v>176</v>
      </c>
      <c r="C117" s="2">
        <v>-0.01</v>
      </c>
      <c r="D117" s="2">
        <v>-0.02</v>
      </c>
      <c r="E117" s="2">
        <v>-0.02</v>
      </c>
      <c r="F117" s="2">
        <v>0</v>
      </c>
      <c r="G117" s="2">
        <v>0</v>
      </c>
      <c r="H117" s="2">
        <v>0.01</v>
      </c>
      <c r="I117" s="2">
        <v>0.01</v>
      </c>
      <c r="J117" s="2">
        <v>0.01</v>
      </c>
      <c r="K117" s="2">
        <v>0.01</v>
      </c>
      <c r="L117" s="2">
        <v>0.01</v>
      </c>
      <c r="M117" s="2">
        <v>0.01</v>
      </c>
      <c r="N117" s="2">
        <v>0.01</v>
      </c>
      <c r="O117" s="2">
        <v>0.02</v>
      </c>
      <c r="P117" s="2">
        <v>0.01</v>
      </c>
      <c r="Q117" s="2">
        <v>0.01</v>
      </c>
      <c r="R117" s="2">
        <v>0.02</v>
      </c>
      <c r="S117" s="2">
        <v>0.01</v>
      </c>
      <c r="T117" s="2">
        <v>0.02</v>
      </c>
      <c r="U117" s="2">
        <v>0.02</v>
      </c>
      <c r="V117" s="2">
        <v>0.01</v>
      </c>
      <c r="W117" s="2">
        <v>0.01</v>
      </c>
      <c r="X117" s="2">
        <v>0.01</v>
      </c>
      <c r="Y117" s="2">
        <v>0.02</v>
      </c>
      <c r="Z117" s="2">
        <v>0.01</v>
      </c>
      <c r="AA117" s="2">
        <v>0.01</v>
      </c>
      <c r="AB117" s="2">
        <v>0.01</v>
      </c>
      <c r="AC117" s="2">
        <v>0.01</v>
      </c>
      <c r="AD117" s="2">
        <v>0.02</v>
      </c>
      <c r="AE117" s="2">
        <v>0.01</v>
      </c>
      <c r="AF117" s="2">
        <v>0.01</v>
      </c>
      <c r="AG117" s="2">
        <v>0.02</v>
      </c>
      <c r="AH117" s="2">
        <v>0.02</v>
      </c>
      <c r="AI117" s="2">
        <v>0.01</v>
      </c>
      <c r="AJ117" s="2">
        <v>0.01</v>
      </c>
      <c r="AK117" s="2">
        <v>0.02</v>
      </c>
      <c r="AL117" s="2">
        <v>0.01</v>
      </c>
      <c r="AM117" s="2">
        <v>0.01</v>
      </c>
      <c r="AN117" s="2">
        <v>0.01</v>
      </c>
      <c r="AO117" s="2">
        <v>0.02</v>
      </c>
      <c r="AP117" s="2">
        <v>0.02</v>
      </c>
      <c r="AQ117" s="2">
        <v>0.01</v>
      </c>
      <c r="AR117" s="2">
        <v>0</v>
      </c>
      <c r="AS117" s="2">
        <v>0.01</v>
      </c>
      <c r="AT117" s="2">
        <v>0.01</v>
      </c>
      <c r="AU117" s="2">
        <v>0.01</v>
      </c>
      <c r="AV117" s="2">
        <v>0.02</v>
      </c>
      <c r="AW117" s="2">
        <v>0.02</v>
      </c>
      <c r="AX117" s="2">
        <v>-0.01</v>
      </c>
      <c r="AY117" s="2">
        <v>0</v>
      </c>
      <c r="AZ117" s="2">
        <v>-0.02</v>
      </c>
      <c r="BA117" s="2">
        <v>0</v>
      </c>
      <c r="BB117" s="2">
        <v>-0.01</v>
      </c>
      <c r="BC117" s="2">
        <v>0.01</v>
      </c>
      <c r="BD117" s="2">
        <v>-0.02</v>
      </c>
      <c r="BE117" s="2">
        <v>0</v>
      </c>
      <c r="BF117" s="2">
        <v>0.01</v>
      </c>
      <c r="BG117" s="2">
        <v>-0.01</v>
      </c>
      <c r="BH117" s="2">
        <v>0</v>
      </c>
      <c r="BI117" s="2">
        <v>0.02</v>
      </c>
      <c r="BJ117" s="2">
        <v>0.01</v>
      </c>
      <c r="BL117" s="10"/>
      <c r="BN117" s="5">
        <v>5.9742596999999998E-4</v>
      </c>
      <c r="BO117" s="5">
        <v>5.9742596999999998E-4</v>
      </c>
      <c r="BP117" s="5">
        <v>5.9742596999999998E-4</v>
      </c>
      <c r="BQ117" s="5">
        <v>5.9742596999999998E-4</v>
      </c>
      <c r="BR117" s="5">
        <v>5.9742596999999998E-4</v>
      </c>
      <c r="BS117" s="5">
        <v>5.9742596999999998E-4</v>
      </c>
      <c r="BT117" s="5">
        <v>5.9742596999999998E-4</v>
      </c>
      <c r="BU117" s="5">
        <v>5.9742596999999998E-4</v>
      </c>
      <c r="BV117" s="5">
        <v>5.9742596999999998E-4</v>
      </c>
      <c r="BW117" s="5">
        <v>5.9742596999999998E-4</v>
      </c>
      <c r="BX117" s="5">
        <v>5.9742596999999998E-4</v>
      </c>
      <c r="BY117" s="5">
        <v>5.9742596999999998E-4</v>
      </c>
      <c r="BZ117" s="5">
        <v>5.9742596999999998E-4</v>
      </c>
      <c r="CA117" s="5">
        <v>5.9742596999999998E-4</v>
      </c>
      <c r="CB117" s="5">
        <v>5.9742596999999998E-4</v>
      </c>
      <c r="CC117" s="5">
        <v>5.9742596999999998E-4</v>
      </c>
      <c r="CD117" s="5">
        <v>5.9742596999999998E-4</v>
      </c>
      <c r="CE117" s="5">
        <v>5.9742596999999998E-4</v>
      </c>
      <c r="CF117" s="5">
        <v>5.9742596999999998E-4</v>
      </c>
      <c r="CG117" s="5">
        <v>5.9742596999999998E-4</v>
      </c>
      <c r="CH117" s="5">
        <v>5.9742596999999998E-4</v>
      </c>
      <c r="CI117" s="5">
        <v>5.9742596999999998E-4</v>
      </c>
      <c r="CJ117" s="5">
        <v>5.9742596999999998E-4</v>
      </c>
      <c r="CK117" s="5">
        <v>5.9742596999999998E-4</v>
      </c>
      <c r="CL117" s="5">
        <v>5.9742596999999998E-4</v>
      </c>
      <c r="CM117" s="5">
        <v>5.9742596999999998E-4</v>
      </c>
      <c r="CN117" s="5">
        <v>5.9742596999999998E-4</v>
      </c>
      <c r="CO117" s="5">
        <v>5.9742596999999998E-4</v>
      </c>
      <c r="CP117" s="5">
        <v>5.9742596999999998E-4</v>
      </c>
      <c r="CQ117" s="5">
        <v>5.9742596999999998E-4</v>
      </c>
      <c r="CR117" s="5">
        <v>5.9742596999999998E-4</v>
      </c>
      <c r="CS117" s="5">
        <v>5.9742596999999998E-4</v>
      </c>
      <c r="CT117" s="5">
        <v>5.9742596999999998E-4</v>
      </c>
      <c r="CU117" s="5">
        <v>5.9742596999999998E-4</v>
      </c>
      <c r="CV117" s="5">
        <v>5.9742596999999998E-4</v>
      </c>
      <c r="CW117" s="5">
        <v>5.9742596999999998E-4</v>
      </c>
      <c r="CX117" s="5">
        <v>5.9742596999999998E-4</v>
      </c>
      <c r="CY117" s="5">
        <v>5.9742596999999998E-4</v>
      </c>
      <c r="CZ117" s="5">
        <v>5.9742596999999998E-4</v>
      </c>
      <c r="DA117" s="5">
        <v>5.9742596999999998E-4</v>
      </c>
      <c r="DB117" s="5">
        <v>5.9742596999999998E-4</v>
      </c>
      <c r="DC117" s="5">
        <v>5.9742596999999998E-4</v>
      </c>
      <c r="DD117" s="5">
        <v>5.9742596999999998E-4</v>
      </c>
      <c r="DE117" s="5">
        <v>5.9742596999999998E-4</v>
      </c>
      <c r="DF117" s="5">
        <v>5.9742596999999998E-4</v>
      </c>
      <c r="DG117" s="5">
        <v>5.9742596999999998E-4</v>
      </c>
      <c r="DH117" s="5">
        <v>5.9742596999999998E-4</v>
      </c>
      <c r="DI117" s="5">
        <v>5.9742596999999998E-4</v>
      </c>
      <c r="DJ117" s="5">
        <v>5.9742596999999998E-4</v>
      </c>
      <c r="DK117" s="5">
        <v>5.9742596999999998E-4</v>
      </c>
      <c r="DL117" s="5">
        <v>5.9742596999999998E-4</v>
      </c>
      <c r="DM117" s="5">
        <v>5.9742596999999998E-4</v>
      </c>
      <c r="DN117" s="5">
        <v>5.9742596999999998E-4</v>
      </c>
      <c r="DO117" s="5">
        <v>5.9742596999999998E-4</v>
      </c>
      <c r="DP117" s="5">
        <v>5.9742596999999998E-4</v>
      </c>
      <c r="DQ117" s="5">
        <v>5.9742596999999998E-4</v>
      </c>
      <c r="DR117" s="5">
        <v>5.9742596999999998E-4</v>
      </c>
      <c r="DS117" s="5">
        <v>5.9742596999999998E-4</v>
      </c>
      <c r="DT117" s="5">
        <v>5.9742596999999998E-4</v>
      </c>
      <c r="DU117" s="5">
        <v>5.9742596999999998E-4</v>
      </c>
    </row>
    <row r="118" spans="1:125" x14ac:dyDescent="0.2">
      <c r="A118" t="s">
        <v>144</v>
      </c>
      <c r="B118" s="3" t="s">
        <v>176</v>
      </c>
      <c r="C118" s="2">
        <v>-0.06</v>
      </c>
      <c r="D118" s="2">
        <v>-0.02</v>
      </c>
      <c r="E118" s="2">
        <v>0.03</v>
      </c>
      <c r="F118" s="2">
        <v>-0.02</v>
      </c>
      <c r="G118" s="2">
        <v>0.12</v>
      </c>
      <c r="H118" s="2">
        <v>0.1</v>
      </c>
      <c r="I118" s="2">
        <v>0.13</v>
      </c>
      <c r="J118" s="2">
        <v>0.04</v>
      </c>
      <c r="K118" s="2">
        <v>0.06</v>
      </c>
      <c r="L118" s="2">
        <v>0.09</v>
      </c>
      <c r="M118" s="2">
        <v>0.08</v>
      </c>
      <c r="N118" s="2">
        <v>7.0000000000000007E-2</v>
      </c>
      <c r="O118" s="2">
        <v>0.13</v>
      </c>
      <c r="P118" s="2">
        <v>0.06</v>
      </c>
      <c r="Q118" s="2">
        <v>0.08</v>
      </c>
      <c r="R118" s="2">
        <v>0.15</v>
      </c>
      <c r="S118" s="2">
        <v>7.0000000000000007E-2</v>
      </c>
      <c r="T118" s="2">
        <v>0.21</v>
      </c>
      <c r="U118" s="2">
        <v>0.17</v>
      </c>
      <c r="V118" s="2">
        <v>0.05</v>
      </c>
      <c r="W118" s="2">
        <v>0.16</v>
      </c>
      <c r="X118" s="2">
        <v>0.11</v>
      </c>
      <c r="Y118" s="2">
        <v>0.1</v>
      </c>
      <c r="Z118" s="2">
        <v>7.0000000000000007E-2</v>
      </c>
      <c r="AA118" s="2">
        <v>0.12</v>
      </c>
      <c r="AB118" s="2">
        <v>0.05</v>
      </c>
      <c r="AC118" s="2">
        <v>0.12</v>
      </c>
      <c r="AD118" s="2">
        <v>0.14000000000000001</v>
      </c>
      <c r="AE118" s="2">
        <v>0.1</v>
      </c>
      <c r="AF118" s="2">
        <v>0.11</v>
      </c>
      <c r="AG118" s="2">
        <v>0.13</v>
      </c>
      <c r="AH118" s="2">
        <v>0.15</v>
      </c>
      <c r="AI118" s="2">
        <v>0.05</v>
      </c>
      <c r="AJ118" s="2">
        <v>0.09</v>
      </c>
      <c r="AK118" s="2">
        <v>0.15</v>
      </c>
      <c r="AL118" s="2">
        <v>0.05</v>
      </c>
      <c r="AM118" s="2">
        <v>0.12</v>
      </c>
      <c r="AN118" s="2">
        <v>0.13</v>
      </c>
      <c r="AO118" s="2">
        <v>0.18</v>
      </c>
      <c r="AP118" s="2">
        <v>0.14000000000000001</v>
      </c>
      <c r="AQ118" s="2">
        <v>0</v>
      </c>
      <c r="AR118" s="2">
        <v>-0.03</v>
      </c>
      <c r="AS118" s="2">
        <v>0.1</v>
      </c>
      <c r="AT118" s="2">
        <v>7.0000000000000007E-2</v>
      </c>
      <c r="AU118" s="2">
        <v>0.05</v>
      </c>
      <c r="AV118" s="2">
        <v>0.12</v>
      </c>
      <c r="AW118" s="2">
        <v>0.17</v>
      </c>
      <c r="AX118" s="2">
        <v>-0.04</v>
      </c>
      <c r="AY118" s="2">
        <v>-0.02</v>
      </c>
      <c r="AZ118" s="2">
        <v>-0.14000000000000001</v>
      </c>
      <c r="BA118" s="2">
        <v>0.01</v>
      </c>
      <c r="BB118" s="2">
        <v>-0.08</v>
      </c>
      <c r="BC118" s="2">
        <v>0.03</v>
      </c>
      <c r="BD118" s="2">
        <v>-0.14000000000000001</v>
      </c>
      <c r="BE118" s="2">
        <v>0.02</v>
      </c>
      <c r="BF118" s="2">
        <v>0.1</v>
      </c>
      <c r="BG118" s="2">
        <v>-7.0000000000000007E-2</v>
      </c>
      <c r="BH118" s="2">
        <v>-0.17</v>
      </c>
      <c r="BI118" s="2">
        <v>0.1</v>
      </c>
      <c r="BJ118" s="2">
        <v>0.13</v>
      </c>
      <c r="BL118" s="10"/>
      <c r="BN118" s="5">
        <v>2.2557089999999998E-2</v>
      </c>
      <c r="BO118" s="5">
        <v>2.2557089999999998E-2</v>
      </c>
      <c r="BP118" s="5">
        <v>2.2557089999999998E-2</v>
      </c>
      <c r="BQ118" s="5">
        <v>2.2557089999999998E-2</v>
      </c>
      <c r="BR118" s="5">
        <v>2.2557089999999998E-2</v>
      </c>
      <c r="BS118" s="5">
        <v>2.2557089999999998E-2</v>
      </c>
      <c r="BT118" s="5">
        <v>2.2557089999999998E-2</v>
      </c>
      <c r="BU118" s="5">
        <v>2.2557089999999998E-2</v>
      </c>
      <c r="BV118" s="5">
        <v>2.2557089999999998E-2</v>
      </c>
      <c r="BW118" s="5">
        <v>2.2557089999999998E-2</v>
      </c>
      <c r="BX118" s="5">
        <v>2.2557089999999998E-2</v>
      </c>
      <c r="BY118" s="5">
        <v>2.2557089999999998E-2</v>
      </c>
      <c r="BZ118" s="5">
        <v>2.2557089999999998E-2</v>
      </c>
      <c r="CA118" s="5">
        <v>2.2557089999999998E-2</v>
      </c>
      <c r="CB118" s="5">
        <v>2.2557089999999998E-2</v>
      </c>
      <c r="CC118" s="5">
        <v>2.2557089999999998E-2</v>
      </c>
      <c r="CD118" s="5">
        <v>2.2557089999999998E-2</v>
      </c>
      <c r="CE118" s="5">
        <v>2.2557089999999998E-2</v>
      </c>
      <c r="CF118" s="5">
        <v>2.2557089999999998E-2</v>
      </c>
      <c r="CG118" s="5">
        <v>2.2557089999999998E-2</v>
      </c>
      <c r="CH118" s="5">
        <v>2.2557089999999998E-2</v>
      </c>
      <c r="CI118" s="5">
        <v>2.2557089999999998E-2</v>
      </c>
      <c r="CJ118" s="5">
        <v>2.2557089999999998E-2</v>
      </c>
      <c r="CK118" s="5">
        <v>2.2557089999999998E-2</v>
      </c>
      <c r="CL118" s="5">
        <v>2.2557089999999998E-2</v>
      </c>
      <c r="CM118" s="5">
        <v>2.2557089999999998E-2</v>
      </c>
      <c r="CN118" s="5">
        <v>2.2557089999999998E-2</v>
      </c>
      <c r="CO118" s="5">
        <v>2.2557089999999998E-2</v>
      </c>
      <c r="CP118" s="5">
        <v>2.2557089999999998E-2</v>
      </c>
      <c r="CQ118" s="5">
        <v>2.2557089999999998E-2</v>
      </c>
      <c r="CR118" s="5">
        <v>2.2557089999999998E-2</v>
      </c>
      <c r="CS118" s="5">
        <v>2.2557089999999998E-2</v>
      </c>
      <c r="CT118" s="5">
        <v>2.2557089999999998E-2</v>
      </c>
      <c r="CU118" s="5">
        <v>2.2557089999999998E-2</v>
      </c>
      <c r="CV118" s="5">
        <v>2.2557089999999998E-2</v>
      </c>
      <c r="CW118" s="5">
        <v>2.2557089999999998E-2</v>
      </c>
      <c r="CX118" s="5">
        <v>2.2557089999999998E-2</v>
      </c>
      <c r="CY118" s="5">
        <v>2.2557089999999998E-2</v>
      </c>
      <c r="CZ118" s="5">
        <v>2.2557089999999998E-2</v>
      </c>
      <c r="DA118" s="5">
        <v>2.2557089999999998E-2</v>
      </c>
      <c r="DB118" s="5">
        <v>2.2557089999999998E-2</v>
      </c>
      <c r="DC118" s="5">
        <v>2.2557089999999998E-2</v>
      </c>
      <c r="DD118" s="5">
        <v>2.2557089999999998E-2</v>
      </c>
      <c r="DE118" s="5">
        <v>2.2557089999999998E-2</v>
      </c>
      <c r="DF118" s="5">
        <v>2.2557089999999998E-2</v>
      </c>
      <c r="DG118" s="5">
        <v>2.2557089999999998E-2</v>
      </c>
      <c r="DH118" s="5">
        <v>2.2557089999999998E-2</v>
      </c>
      <c r="DI118" s="5">
        <v>2.2557089999999998E-2</v>
      </c>
      <c r="DJ118" s="5">
        <v>2.2557089999999998E-2</v>
      </c>
      <c r="DK118" s="5">
        <v>2.2557089999999998E-2</v>
      </c>
      <c r="DL118" s="5">
        <v>2.2557089999999998E-2</v>
      </c>
      <c r="DM118" s="5">
        <v>2.2557089999999998E-2</v>
      </c>
      <c r="DN118" s="5">
        <v>2.2557089999999998E-2</v>
      </c>
      <c r="DO118" s="5">
        <v>2.2557089999999998E-2</v>
      </c>
      <c r="DP118" s="5">
        <v>2.2557089999999998E-2</v>
      </c>
      <c r="DQ118" s="5">
        <v>2.2557089999999998E-2</v>
      </c>
      <c r="DR118" s="5">
        <v>2.2557089999999998E-2</v>
      </c>
      <c r="DS118" s="5">
        <v>2.2557089999999998E-2</v>
      </c>
      <c r="DT118" s="5">
        <v>2.2557089999999998E-2</v>
      </c>
      <c r="DU118" s="5">
        <v>2.2557089999999998E-2</v>
      </c>
    </row>
    <row r="119" spans="1:125" x14ac:dyDescent="0.2">
      <c r="A119" t="s">
        <v>146</v>
      </c>
      <c r="B119" s="3" t="s">
        <v>176</v>
      </c>
      <c r="C119" s="2">
        <v>-0.04</v>
      </c>
      <c r="D119" s="2">
        <v>0.01</v>
      </c>
      <c r="E119" s="2">
        <v>0.04</v>
      </c>
      <c r="F119" s="2">
        <v>0.02</v>
      </c>
      <c r="G119" s="2">
        <v>0.2</v>
      </c>
      <c r="H119" s="2">
        <v>0.2</v>
      </c>
      <c r="I119" s="2">
        <v>0.16</v>
      </c>
      <c r="J119" s="2">
        <v>0.08</v>
      </c>
      <c r="K119" s="2">
        <v>0.11</v>
      </c>
      <c r="L119" s="2">
        <v>0.16</v>
      </c>
      <c r="M119" s="2">
        <v>0.12</v>
      </c>
      <c r="N119" s="2">
        <v>0.11</v>
      </c>
      <c r="O119" s="2">
        <v>0.17</v>
      </c>
      <c r="P119" s="2">
        <v>0.13</v>
      </c>
      <c r="Q119" s="2">
        <v>0.1</v>
      </c>
      <c r="R119" s="2">
        <v>0.23</v>
      </c>
      <c r="S119" s="2">
        <v>0.11</v>
      </c>
      <c r="T119" s="2">
        <v>0.26</v>
      </c>
      <c r="U119" s="2">
        <v>0.24</v>
      </c>
      <c r="V119" s="2">
        <v>0.09</v>
      </c>
      <c r="W119" s="2">
        <v>0.23</v>
      </c>
      <c r="X119" s="2">
        <v>0.18</v>
      </c>
      <c r="Y119" s="2">
        <v>0.18</v>
      </c>
      <c r="Z119" s="2">
        <v>0.14000000000000001</v>
      </c>
      <c r="AA119" s="2">
        <v>0.19</v>
      </c>
      <c r="AB119" s="2">
        <v>0.08</v>
      </c>
      <c r="AC119" s="2">
        <v>0.17</v>
      </c>
      <c r="AD119" s="2">
        <v>0.21</v>
      </c>
      <c r="AE119" s="2">
        <v>0.15</v>
      </c>
      <c r="AF119" s="2">
        <v>0.16</v>
      </c>
      <c r="AG119" s="2">
        <v>0.16</v>
      </c>
      <c r="AH119" s="2">
        <v>0.26</v>
      </c>
      <c r="AI119" s="2">
        <v>0.08</v>
      </c>
      <c r="AJ119" s="2">
        <v>0.14000000000000001</v>
      </c>
      <c r="AK119" s="2">
        <v>0.19</v>
      </c>
      <c r="AL119" s="2">
        <v>0.08</v>
      </c>
      <c r="AM119" s="2">
        <v>0.14000000000000001</v>
      </c>
      <c r="AN119" s="2">
        <v>0.17</v>
      </c>
      <c r="AO119" s="2">
        <v>0.23</v>
      </c>
      <c r="AP119" s="2">
        <v>0.22</v>
      </c>
      <c r="AQ119" s="2">
        <v>0.04</v>
      </c>
      <c r="AR119" s="2">
        <v>-0.04</v>
      </c>
      <c r="AS119" s="2">
        <v>0.11</v>
      </c>
      <c r="AT119" s="2">
        <v>0.11</v>
      </c>
      <c r="AU119" s="2">
        <v>0.12</v>
      </c>
      <c r="AV119" s="2">
        <v>0.17</v>
      </c>
      <c r="AW119" s="2">
        <v>0.25</v>
      </c>
      <c r="AX119" s="2">
        <v>-0.04</v>
      </c>
      <c r="AY119" s="2">
        <v>-0.02</v>
      </c>
      <c r="AZ119" s="2">
        <v>-0.19</v>
      </c>
      <c r="BA119" s="2">
        <v>0.02</v>
      </c>
      <c r="BB119" s="2">
        <v>-0.05</v>
      </c>
      <c r="BC119" s="2">
        <v>0.09</v>
      </c>
      <c r="BD119" s="2">
        <v>-0.17</v>
      </c>
      <c r="BE119" s="2">
        <v>0.08</v>
      </c>
      <c r="BF119" s="2">
        <v>0.15</v>
      </c>
      <c r="BG119" s="2">
        <v>-0.03</v>
      </c>
      <c r="BH119" s="2">
        <v>-0.02</v>
      </c>
      <c r="BI119" s="2">
        <v>0.23</v>
      </c>
      <c r="BJ119" s="2">
        <v>0.15</v>
      </c>
      <c r="BL119" s="10"/>
      <c r="BN119" s="5">
        <v>2.4567549000000001E-2</v>
      </c>
      <c r="BO119" s="5">
        <v>2.4567549000000001E-2</v>
      </c>
      <c r="BP119" s="5">
        <v>2.4567549000000001E-2</v>
      </c>
      <c r="BQ119" s="5">
        <v>2.4567549000000001E-2</v>
      </c>
      <c r="BR119" s="5">
        <v>2.4567549000000001E-2</v>
      </c>
      <c r="BS119" s="5">
        <v>2.4567549000000001E-2</v>
      </c>
      <c r="BT119" s="5">
        <v>2.4567549000000001E-2</v>
      </c>
      <c r="BU119" s="5">
        <v>2.4567549000000001E-2</v>
      </c>
      <c r="BV119" s="5">
        <v>2.4567549000000001E-2</v>
      </c>
      <c r="BW119" s="5">
        <v>2.4567549000000001E-2</v>
      </c>
      <c r="BX119" s="5">
        <v>2.4567549000000001E-2</v>
      </c>
      <c r="BY119" s="5">
        <v>2.4567549000000001E-2</v>
      </c>
      <c r="BZ119" s="5">
        <v>2.4567549000000001E-2</v>
      </c>
      <c r="CA119" s="5">
        <v>2.4567549000000001E-2</v>
      </c>
      <c r="CB119" s="5">
        <v>2.4567549000000001E-2</v>
      </c>
      <c r="CC119" s="5">
        <v>2.4567549000000001E-2</v>
      </c>
      <c r="CD119" s="5">
        <v>2.4567549000000001E-2</v>
      </c>
      <c r="CE119" s="5">
        <v>2.4567549000000001E-2</v>
      </c>
      <c r="CF119" s="5">
        <v>2.4567549000000001E-2</v>
      </c>
      <c r="CG119" s="5">
        <v>2.4567549000000001E-2</v>
      </c>
      <c r="CH119" s="5">
        <v>2.4567549000000001E-2</v>
      </c>
      <c r="CI119" s="5">
        <v>2.4567549000000001E-2</v>
      </c>
      <c r="CJ119" s="5">
        <v>2.4567549000000001E-2</v>
      </c>
      <c r="CK119" s="5">
        <v>2.4567549000000001E-2</v>
      </c>
      <c r="CL119" s="5">
        <v>2.4567549000000001E-2</v>
      </c>
      <c r="CM119" s="5">
        <v>2.4567549000000001E-2</v>
      </c>
      <c r="CN119" s="5">
        <v>2.4567549000000001E-2</v>
      </c>
      <c r="CO119" s="5">
        <v>2.4567549000000001E-2</v>
      </c>
      <c r="CP119" s="5">
        <v>2.4567549000000001E-2</v>
      </c>
      <c r="CQ119" s="5">
        <v>2.4567549000000001E-2</v>
      </c>
      <c r="CR119" s="5">
        <v>2.4567549000000001E-2</v>
      </c>
      <c r="CS119" s="5">
        <v>2.4567549000000001E-2</v>
      </c>
      <c r="CT119" s="5">
        <v>2.4567549000000001E-2</v>
      </c>
      <c r="CU119" s="5">
        <v>2.4567549000000001E-2</v>
      </c>
      <c r="CV119" s="5">
        <v>2.4567549000000001E-2</v>
      </c>
      <c r="CW119" s="5">
        <v>2.4567549000000001E-2</v>
      </c>
      <c r="CX119" s="5">
        <v>2.4567549000000001E-2</v>
      </c>
      <c r="CY119" s="5">
        <v>2.4567549000000001E-2</v>
      </c>
      <c r="CZ119" s="5">
        <v>2.4567549000000001E-2</v>
      </c>
      <c r="DA119" s="5">
        <v>2.4567549000000001E-2</v>
      </c>
      <c r="DB119" s="5">
        <v>2.4567549000000001E-2</v>
      </c>
      <c r="DC119" s="5">
        <v>2.4567549000000001E-2</v>
      </c>
      <c r="DD119" s="5">
        <v>2.4567549000000001E-2</v>
      </c>
      <c r="DE119" s="5">
        <v>2.4567549000000001E-2</v>
      </c>
      <c r="DF119" s="5">
        <v>2.4567549000000001E-2</v>
      </c>
      <c r="DG119" s="5">
        <v>2.4567549000000001E-2</v>
      </c>
      <c r="DH119" s="5">
        <v>2.4567549000000001E-2</v>
      </c>
      <c r="DI119" s="5">
        <v>2.4567549000000001E-2</v>
      </c>
      <c r="DJ119" s="5">
        <v>2.4567549000000001E-2</v>
      </c>
      <c r="DK119" s="5">
        <v>2.4567549000000001E-2</v>
      </c>
      <c r="DL119" s="5">
        <v>2.4567549000000001E-2</v>
      </c>
      <c r="DM119" s="5">
        <v>2.4567549000000001E-2</v>
      </c>
      <c r="DN119" s="5">
        <v>2.4567549000000001E-2</v>
      </c>
      <c r="DO119" s="5">
        <v>2.4567549000000001E-2</v>
      </c>
      <c r="DP119" s="5">
        <v>2.4567549000000001E-2</v>
      </c>
      <c r="DQ119" s="5">
        <v>2.4567549000000001E-2</v>
      </c>
      <c r="DR119" s="5">
        <v>2.4567549000000001E-2</v>
      </c>
      <c r="DS119" s="5">
        <v>2.4567549000000001E-2</v>
      </c>
      <c r="DT119" s="5">
        <v>2.4567549000000001E-2</v>
      </c>
      <c r="DU119" s="5">
        <v>2.4567549000000001E-2</v>
      </c>
    </row>
    <row r="120" spans="1:125" x14ac:dyDescent="0.2">
      <c r="A120" t="s">
        <v>147</v>
      </c>
      <c r="B120" s="3" t="s">
        <v>176</v>
      </c>
      <c r="C120" s="2">
        <v>-0.04</v>
      </c>
      <c r="D120" s="2">
        <v>0</v>
      </c>
      <c r="E120" s="2">
        <v>0</v>
      </c>
      <c r="F120" s="2">
        <v>0</v>
      </c>
      <c r="G120" s="2">
        <v>0.12</v>
      </c>
      <c r="H120" s="2">
        <v>0.11</v>
      </c>
      <c r="I120" s="2">
        <v>0.1</v>
      </c>
      <c r="J120" s="2">
        <v>0.05</v>
      </c>
      <c r="K120" s="2">
        <v>7.0000000000000007E-2</v>
      </c>
      <c r="L120" s="2">
        <v>0.11</v>
      </c>
      <c r="M120" s="2">
        <v>0.08</v>
      </c>
      <c r="N120" s="2">
        <v>7.0000000000000007E-2</v>
      </c>
      <c r="O120" s="2">
        <v>0.13</v>
      </c>
      <c r="P120" s="2">
        <v>0.08</v>
      </c>
      <c r="Q120" s="2">
        <v>0.06</v>
      </c>
      <c r="R120" s="2">
        <v>0.16</v>
      </c>
      <c r="S120" s="2">
        <v>7.0000000000000007E-2</v>
      </c>
      <c r="T120" s="2">
        <v>0.17</v>
      </c>
      <c r="U120" s="2">
        <v>0.14000000000000001</v>
      </c>
      <c r="V120" s="2">
        <v>0.05</v>
      </c>
      <c r="W120" s="2">
        <v>0.15</v>
      </c>
      <c r="X120" s="2">
        <v>0.1</v>
      </c>
      <c r="Y120" s="2">
        <v>0.12</v>
      </c>
      <c r="Z120" s="2">
        <v>0.09</v>
      </c>
      <c r="AA120" s="2">
        <v>0.12</v>
      </c>
      <c r="AB120" s="2">
        <v>0.06</v>
      </c>
      <c r="AC120" s="2">
        <v>0.12</v>
      </c>
      <c r="AD120" s="2">
        <v>0.14000000000000001</v>
      </c>
      <c r="AE120" s="2">
        <v>0.08</v>
      </c>
      <c r="AF120" s="2">
        <v>0.13</v>
      </c>
      <c r="AG120" s="2">
        <v>0.14000000000000001</v>
      </c>
      <c r="AH120" s="2">
        <v>0.18</v>
      </c>
      <c r="AI120" s="2">
        <v>0.05</v>
      </c>
      <c r="AJ120" s="2">
        <v>0.09</v>
      </c>
      <c r="AK120" s="2">
        <v>0.13</v>
      </c>
      <c r="AL120" s="2">
        <v>0.06</v>
      </c>
      <c r="AM120" s="2">
        <v>0.12</v>
      </c>
      <c r="AN120" s="2">
        <v>0.14000000000000001</v>
      </c>
      <c r="AO120" s="2">
        <v>0.15</v>
      </c>
      <c r="AP120" s="2">
        <v>0.13</v>
      </c>
      <c r="AQ120" s="2">
        <v>0.03</v>
      </c>
      <c r="AR120" s="2">
        <v>0</v>
      </c>
      <c r="AS120" s="2">
        <v>0.09</v>
      </c>
      <c r="AT120" s="2">
        <v>0.11</v>
      </c>
      <c r="AU120" s="2">
        <v>0.11</v>
      </c>
      <c r="AV120" s="2">
        <v>0.15</v>
      </c>
      <c r="AW120" s="2">
        <v>0.15</v>
      </c>
      <c r="AX120" s="2">
        <v>-0.01</v>
      </c>
      <c r="AY120" s="2">
        <v>0.01</v>
      </c>
      <c r="AZ120" s="2">
        <v>-0.08</v>
      </c>
      <c r="BA120" s="2">
        <v>0.01</v>
      </c>
      <c r="BB120" s="2">
        <v>-0.02</v>
      </c>
      <c r="BC120" s="2">
        <v>0.11</v>
      </c>
      <c r="BD120" s="2">
        <v>-0.11</v>
      </c>
      <c r="BE120" s="2">
        <v>0.06</v>
      </c>
      <c r="BF120" s="2">
        <v>0.1</v>
      </c>
      <c r="BG120" s="2">
        <v>-0.04</v>
      </c>
      <c r="BH120" s="2">
        <v>0.01</v>
      </c>
      <c r="BI120" s="2">
        <v>0.2</v>
      </c>
      <c r="BJ120" s="2">
        <v>0.09</v>
      </c>
      <c r="BL120" s="10"/>
      <c r="BN120" s="5">
        <v>1.5231751E-2</v>
      </c>
      <c r="BO120" s="5">
        <v>1.5231751E-2</v>
      </c>
      <c r="BP120" s="5">
        <v>1.5231751E-2</v>
      </c>
      <c r="BQ120" s="5">
        <v>1.5231751E-2</v>
      </c>
      <c r="BR120" s="5">
        <v>1.5231751E-2</v>
      </c>
      <c r="BS120" s="5">
        <v>1.5231751E-2</v>
      </c>
      <c r="BT120" s="5">
        <v>1.5231751E-2</v>
      </c>
      <c r="BU120" s="5">
        <v>1.5231751E-2</v>
      </c>
      <c r="BV120" s="5">
        <v>1.5231751E-2</v>
      </c>
      <c r="BW120" s="5">
        <v>1.5231751E-2</v>
      </c>
      <c r="BX120" s="5">
        <v>1.5231751E-2</v>
      </c>
      <c r="BY120" s="5">
        <v>1.5231751E-2</v>
      </c>
      <c r="BZ120" s="5">
        <v>1.5231751E-2</v>
      </c>
      <c r="CA120" s="5">
        <v>1.5231751E-2</v>
      </c>
      <c r="CB120" s="5">
        <v>1.5231751E-2</v>
      </c>
      <c r="CC120" s="5">
        <v>1.5231751E-2</v>
      </c>
      <c r="CD120" s="5">
        <v>1.5231751E-2</v>
      </c>
      <c r="CE120" s="5">
        <v>1.5231751E-2</v>
      </c>
      <c r="CF120" s="5">
        <v>1.5231751E-2</v>
      </c>
      <c r="CG120" s="5">
        <v>1.5231751E-2</v>
      </c>
      <c r="CH120" s="5">
        <v>1.5231751E-2</v>
      </c>
      <c r="CI120" s="5">
        <v>1.5231751E-2</v>
      </c>
      <c r="CJ120" s="5">
        <v>1.5231751E-2</v>
      </c>
      <c r="CK120" s="5">
        <v>1.5231751E-2</v>
      </c>
      <c r="CL120" s="5">
        <v>1.5231751E-2</v>
      </c>
      <c r="CM120" s="5">
        <v>1.5231751E-2</v>
      </c>
      <c r="CN120" s="5">
        <v>1.5231751E-2</v>
      </c>
      <c r="CO120" s="5">
        <v>1.5231751E-2</v>
      </c>
      <c r="CP120" s="5">
        <v>1.5231751E-2</v>
      </c>
      <c r="CQ120" s="5">
        <v>1.5231751E-2</v>
      </c>
      <c r="CR120" s="5">
        <v>1.5231751E-2</v>
      </c>
      <c r="CS120" s="5">
        <v>1.5231751E-2</v>
      </c>
      <c r="CT120" s="5">
        <v>1.5231751E-2</v>
      </c>
      <c r="CU120" s="5">
        <v>1.5231751E-2</v>
      </c>
      <c r="CV120" s="5">
        <v>1.5231751E-2</v>
      </c>
      <c r="CW120" s="5">
        <v>1.5231751E-2</v>
      </c>
      <c r="CX120" s="5">
        <v>1.5231751E-2</v>
      </c>
      <c r="CY120" s="5">
        <v>1.5231751E-2</v>
      </c>
      <c r="CZ120" s="5">
        <v>1.5231751E-2</v>
      </c>
      <c r="DA120" s="5">
        <v>1.5231751E-2</v>
      </c>
      <c r="DB120" s="5">
        <v>1.5231751E-2</v>
      </c>
      <c r="DC120" s="5">
        <v>1.5231751E-2</v>
      </c>
      <c r="DD120" s="5">
        <v>1.5231751E-2</v>
      </c>
      <c r="DE120" s="5">
        <v>1.5231751E-2</v>
      </c>
      <c r="DF120" s="5">
        <v>1.5231751E-2</v>
      </c>
      <c r="DG120" s="5">
        <v>1.5231751E-2</v>
      </c>
      <c r="DH120" s="5">
        <v>1.5231751E-2</v>
      </c>
      <c r="DI120" s="5">
        <v>1.5231751E-2</v>
      </c>
      <c r="DJ120" s="5">
        <v>1.5231751E-2</v>
      </c>
      <c r="DK120" s="5">
        <v>1.5231751E-2</v>
      </c>
      <c r="DL120" s="5">
        <v>1.5231751E-2</v>
      </c>
      <c r="DM120" s="5">
        <v>1.5231751E-2</v>
      </c>
      <c r="DN120" s="5">
        <v>1.5231751E-2</v>
      </c>
      <c r="DO120" s="5">
        <v>1.5231751E-2</v>
      </c>
      <c r="DP120" s="5">
        <v>1.5231751E-2</v>
      </c>
      <c r="DQ120" s="5">
        <v>1.5231751E-2</v>
      </c>
      <c r="DR120" s="5">
        <v>1.5231751E-2</v>
      </c>
      <c r="DS120" s="5">
        <v>1.5231751E-2</v>
      </c>
      <c r="DT120" s="5">
        <v>1.5231751E-2</v>
      </c>
      <c r="DU120" s="5">
        <v>1.5231751E-2</v>
      </c>
    </row>
    <row r="121" spans="1:125" x14ac:dyDescent="0.2">
      <c r="A121" t="s">
        <v>148</v>
      </c>
      <c r="B121" s="3" t="s">
        <v>176</v>
      </c>
      <c r="C121" s="2">
        <v>-0.05</v>
      </c>
      <c r="D121" s="2">
        <v>-0.05</v>
      </c>
      <c r="E121" s="2">
        <v>-0.06</v>
      </c>
      <c r="F121" s="2">
        <v>-0.02</v>
      </c>
      <c r="G121" s="2">
        <v>0.01</v>
      </c>
      <c r="H121" s="2">
        <v>0.03</v>
      </c>
      <c r="I121" s="2">
        <v>0.03</v>
      </c>
      <c r="J121" s="2">
        <v>0.01</v>
      </c>
      <c r="K121" s="2">
        <v>0.01</v>
      </c>
      <c r="L121" s="2">
        <v>0.03</v>
      </c>
      <c r="M121" s="2">
        <v>0.02</v>
      </c>
      <c r="N121" s="2">
        <v>0.02</v>
      </c>
      <c r="O121" s="2">
        <v>0.05</v>
      </c>
      <c r="P121" s="2">
        <v>0.02</v>
      </c>
      <c r="Q121" s="2">
        <v>0.01</v>
      </c>
      <c r="R121" s="2">
        <v>0.06</v>
      </c>
      <c r="S121" s="2">
        <v>0.02</v>
      </c>
      <c r="T121" s="2">
        <v>7.0000000000000007E-2</v>
      </c>
      <c r="U121" s="2">
        <v>0.05</v>
      </c>
      <c r="V121" s="2">
        <v>0.01</v>
      </c>
      <c r="W121" s="2">
        <v>0.05</v>
      </c>
      <c r="X121" s="2">
        <v>0.03</v>
      </c>
      <c r="Y121" s="2">
        <v>0.03</v>
      </c>
      <c r="Z121" s="2">
        <v>0.03</v>
      </c>
      <c r="AA121" s="2">
        <v>0.03</v>
      </c>
      <c r="AB121" s="2">
        <v>0.01</v>
      </c>
      <c r="AC121" s="2">
        <v>0.04</v>
      </c>
      <c r="AD121" s="2">
        <v>0.04</v>
      </c>
      <c r="AE121" s="2">
        <v>0.02</v>
      </c>
      <c r="AF121" s="2">
        <v>0.03</v>
      </c>
      <c r="AG121" s="2">
        <v>0.04</v>
      </c>
      <c r="AH121" s="2">
        <v>0.05</v>
      </c>
      <c r="AI121" s="2">
        <v>0</v>
      </c>
      <c r="AJ121" s="2">
        <v>0.03</v>
      </c>
      <c r="AK121" s="2">
        <v>0.05</v>
      </c>
      <c r="AL121" s="2">
        <v>0.01</v>
      </c>
      <c r="AM121" s="2">
        <v>0.03</v>
      </c>
      <c r="AN121" s="2">
        <v>0.04</v>
      </c>
      <c r="AO121" s="2">
        <v>0.05</v>
      </c>
      <c r="AP121" s="2">
        <v>0.04</v>
      </c>
      <c r="AQ121" s="2">
        <v>0</v>
      </c>
      <c r="AR121" s="2">
        <v>-0.02</v>
      </c>
      <c r="AS121" s="2">
        <v>0.02</v>
      </c>
      <c r="AT121" s="2">
        <v>0.02</v>
      </c>
      <c r="AU121" s="2">
        <v>0.03</v>
      </c>
      <c r="AV121" s="2">
        <v>0.04</v>
      </c>
      <c r="AW121" s="2">
        <v>0.05</v>
      </c>
      <c r="AX121" s="2">
        <v>-0.02</v>
      </c>
      <c r="AY121" s="2">
        <v>-0.01</v>
      </c>
      <c r="AZ121" s="2">
        <v>-0.06</v>
      </c>
      <c r="BA121" s="2">
        <v>-0.02</v>
      </c>
      <c r="BB121" s="2">
        <v>-0.03</v>
      </c>
      <c r="BC121" s="2">
        <v>0.02</v>
      </c>
      <c r="BD121" s="2">
        <v>-0.09</v>
      </c>
      <c r="BE121" s="2">
        <v>-0.02</v>
      </c>
      <c r="BF121" s="2">
        <v>0.02</v>
      </c>
      <c r="BG121" s="2">
        <v>-0.04</v>
      </c>
      <c r="BH121" s="2">
        <v>-0.03</v>
      </c>
      <c r="BI121" s="2">
        <v>7.0000000000000007E-2</v>
      </c>
      <c r="BJ121" s="2">
        <v>0.03</v>
      </c>
      <c r="BL121" s="10"/>
      <c r="BN121" s="5">
        <v>6.6048102999999997E-3</v>
      </c>
      <c r="BO121" s="5">
        <v>6.6048102999999997E-3</v>
      </c>
      <c r="BP121" s="5">
        <v>6.6048102999999997E-3</v>
      </c>
      <c r="BQ121" s="5">
        <v>6.6048102999999997E-3</v>
      </c>
      <c r="BR121" s="5">
        <v>6.6048102999999997E-3</v>
      </c>
      <c r="BS121" s="5">
        <v>6.6048102999999997E-3</v>
      </c>
      <c r="BT121" s="5">
        <v>6.6048102999999997E-3</v>
      </c>
      <c r="BU121" s="5">
        <v>6.6048102999999997E-3</v>
      </c>
      <c r="BV121" s="5">
        <v>6.6048102999999997E-3</v>
      </c>
      <c r="BW121" s="5">
        <v>6.6048102999999997E-3</v>
      </c>
      <c r="BX121" s="5">
        <v>6.6048102999999997E-3</v>
      </c>
      <c r="BY121" s="5">
        <v>6.6048102999999997E-3</v>
      </c>
      <c r="BZ121" s="5">
        <v>6.6048102999999997E-3</v>
      </c>
      <c r="CA121" s="5">
        <v>6.6048102999999997E-3</v>
      </c>
      <c r="CB121" s="5">
        <v>6.6048102999999997E-3</v>
      </c>
      <c r="CC121" s="5">
        <v>6.6048102999999997E-3</v>
      </c>
      <c r="CD121" s="5">
        <v>6.6048102999999997E-3</v>
      </c>
      <c r="CE121" s="5">
        <v>6.6048102999999997E-3</v>
      </c>
      <c r="CF121" s="5">
        <v>6.6048102999999997E-3</v>
      </c>
      <c r="CG121" s="5">
        <v>6.6048102999999997E-3</v>
      </c>
      <c r="CH121" s="5">
        <v>6.6048102999999997E-3</v>
      </c>
      <c r="CI121" s="5">
        <v>6.6048102999999997E-3</v>
      </c>
      <c r="CJ121" s="5">
        <v>6.6048102999999997E-3</v>
      </c>
      <c r="CK121" s="5">
        <v>6.6048102999999997E-3</v>
      </c>
      <c r="CL121" s="5">
        <v>6.6048102999999997E-3</v>
      </c>
      <c r="CM121" s="5">
        <v>6.6048102999999997E-3</v>
      </c>
      <c r="CN121" s="5">
        <v>6.6048102999999997E-3</v>
      </c>
      <c r="CO121" s="5">
        <v>6.6048102999999997E-3</v>
      </c>
      <c r="CP121" s="5">
        <v>6.6048102999999997E-3</v>
      </c>
      <c r="CQ121" s="5">
        <v>6.6048102999999997E-3</v>
      </c>
      <c r="CR121" s="5">
        <v>6.6048102999999997E-3</v>
      </c>
      <c r="CS121" s="5">
        <v>6.6048102999999997E-3</v>
      </c>
      <c r="CT121" s="5">
        <v>6.6048102999999997E-3</v>
      </c>
      <c r="CU121" s="5">
        <v>6.6048102999999997E-3</v>
      </c>
      <c r="CV121" s="5">
        <v>6.6048102999999997E-3</v>
      </c>
      <c r="CW121" s="5">
        <v>6.6048102999999997E-3</v>
      </c>
      <c r="CX121" s="5">
        <v>6.6048102999999997E-3</v>
      </c>
      <c r="CY121" s="5">
        <v>6.6048102999999997E-3</v>
      </c>
      <c r="CZ121" s="5">
        <v>6.6048102999999997E-3</v>
      </c>
      <c r="DA121" s="5">
        <v>6.6048102999999997E-3</v>
      </c>
      <c r="DB121" s="5">
        <v>6.6048102999999997E-3</v>
      </c>
      <c r="DC121" s="5">
        <v>6.6048102999999997E-3</v>
      </c>
      <c r="DD121" s="5">
        <v>6.6048102999999997E-3</v>
      </c>
      <c r="DE121" s="5">
        <v>6.6048102999999997E-3</v>
      </c>
      <c r="DF121" s="5">
        <v>6.6048102999999997E-3</v>
      </c>
      <c r="DG121" s="5">
        <v>6.6048102999999997E-3</v>
      </c>
      <c r="DH121" s="5">
        <v>6.6048102999999997E-3</v>
      </c>
      <c r="DI121" s="5">
        <v>6.6048102999999997E-3</v>
      </c>
      <c r="DJ121" s="5">
        <v>6.6048102999999997E-3</v>
      </c>
      <c r="DK121" s="5">
        <v>6.6048102999999997E-3</v>
      </c>
      <c r="DL121" s="5">
        <v>6.6048102999999997E-3</v>
      </c>
      <c r="DM121" s="5">
        <v>6.6048102999999997E-3</v>
      </c>
      <c r="DN121" s="5">
        <v>6.6048102999999997E-3</v>
      </c>
      <c r="DO121" s="5">
        <v>6.6048102999999997E-3</v>
      </c>
      <c r="DP121" s="5">
        <v>6.6048102999999997E-3</v>
      </c>
      <c r="DQ121" s="5">
        <v>6.6048102999999997E-3</v>
      </c>
      <c r="DR121" s="5">
        <v>6.6048102999999997E-3</v>
      </c>
      <c r="DS121" s="5">
        <v>6.6048102999999997E-3</v>
      </c>
      <c r="DT121" s="5">
        <v>6.6048102999999997E-3</v>
      </c>
      <c r="DU121" s="5">
        <v>6.6048102999999997E-3</v>
      </c>
    </row>
    <row r="122" spans="1:125" ht="17" thickBot="1" x14ac:dyDescent="0.25">
      <c r="A122" s="41" t="s">
        <v>249</v>
      </c>
      <c r="B122" s="73" t="s">
        <v>176</v>
      </c>
      <c r="C122" s="76">
        <v>-1.21</v>
      </c>
      <c r="D122" s="76">
        <v>-1.71</v>
      </c>
      <c r="E122" s="76">
        <v>-1.66</v>
      </c>
      <c r="F122" s="76">
        <v>-0.12</v>
      </c>
      <c r="G122" s="76">
        <v>0.12</v>
      </c>
      <c r="H122" s="76">
        <v>1.1499999999999999</v>
      </c>
      <c r="I122" s="76">
        <v>1.62</v>
      </c>
      <c r="J122" s="76">
        <v>0.54</v>
      </c>
      <c r="K122" s="76">
        <v>0.45</v>
      </c>
      <c r="L122" s="76">
        <v>1.17</v>
      </c>
      <c r="M122" s="76">
        <v>0.76</v>
      </c>
      <c r="N122" s="76">
        <v>0.03</v>
      </c>
      <c r="O122" s="76">
        <v>1.04</v>
      </c>
      <c r="P122" s="76">
        <v>0.63</v>
      </c>
      <c r="Q122" s="76">
        <v>0.95</v>
      </c>
      <c r="R122" s="76">
        <v>1.27</v>
      </c>
      <c r="S122" s="76">
        <v>0.56000000000000005</v>
      </c>
      <c r="T122" s="76">
        <v>1.59</v>
      </c>
      <c r="U122" s="76">
        <v>2.2599999999999998</v>
      </c>
      <c r="V122" s="76">
        <v>0.99</v>
      </c>
      <c r="W122" s="76">
        <v>1.39</v>
      </c>
      <c r="X122" s="76">
        <v>1.04</v>
      </c>
      <c r="Y122" s="76">
        <v>0.66</v>
      </c>
      <c r="Z122" s="76">
        <v>0.43</v>
      </c>
      <c r="AA122" s="76">
        <v>0.49</v>
      </c>
      <c r="AB122" s="76">
        <v>0.31</v>
      </c>
      <c r="AC122" s="76">
        <v>0.3</v>
      </c>
      <c r="AD122" s="76">
        <v>0.76</v>
      </c>
      <c r="AE122" s="76">
        <v>1.61</v>
      </c>
      <c r="AF122" s="76">
        <v>0.39</v>
      </c>
      <c r="AG122" s="76">
        <v>0.48</v>
      </c>
      <c r="AH122" s="76">
        <v>1.1200000000000001</v>
      </c>
      <c r="AI122" s="76">
        <v>0.4</v>
      </c>
      <c r="AJ122" s="76">
        <v>0.76</v>
      </c>
      <c r="AK122" s="76">
        <v>1.22</v>
      </c>
      <c r="AL122" s="76">
        <v>0.28999999999999998</v>
      </c>
      <c r="AM122" s="76">
        <v>0.4</v>
      </c>
      <c r="AN122" s="76">
        <v>0.57999999999999996</v>
      </c>
      <c r="AO122" s="76">
        <v>1.43</v>
      </c>
      <c r="AP122" s="76">
        <v>1.47</v>
      </c>
      <c r="AQ122" s="76">
        <v>-0.2</v>
      </c>
      <c r="AR122" s="76">
        <v>-0.61</v>
      </c>
      <c r="AS122" s="76">
        <v>0.59</v>
      </c>
      <c r="AT122" s="76">
        <v>-0.22</v>
      </c>
      <c r="AU122" s="76">
        <v>-0.05</v>
      </c>
      <c r="AV122" s="76">
        <v>0.08</v>
      </c>
      <c r="AW122" s="76">
        <v>1.56</v>
      </c>
      <c r="AX122" s="76">
        <v>-1.1299999999999999</v>
      </c>
      <c r="AY122" s="76">
        <v>-0.49</v>
      </c>
      <c r="AZ122" s="76">
        <v>-2.2599999999999998</v>
      </c>
      <c r="BA122" s="76">
        <v>-1.25</v>
      </c>
      <c r="BB122" s="76">
        <v>-1.66</v>
      </c>
      <c r="BC122" s="76">
        <v>-1.59</v>
      </c>
      <c r="BD122" s="76">
        <v>-2.77</v>
      </c>
      <c r="BE122" s="76">
        <v>-1.36</v>
      </c>
      <c r="BF122" s="76">
        <v>0.4</v>
      </c>
      <c r="BG122" s="76">
        <v>-1.1399999999999999</v>
      </c>
      <c r="BH122" s="76">
        <v>-1.75</v>
      </c>
      <c r="BI122" s="76">
        <v>-0.95</v>
      </c>
      <c r="BJ122" s="76">
        <v>0.42</v>
      </c>
      <c r="BK122" s="41"/>
      <c r="BL122" s="77"/>
      <c r="BM122" s="41"/>
      <c r="BN122" s="82">
        <v>0.19284517000000001</v>
      </c>
      <c r="BO122" s="82">
        <v>0.19284517000000001</v>
      </c>
      <c r="BP122" s="82">
        <v>0.19284517000000001</v>
      </c>
      <c r="BQ122" s="82">
        <v>0.19284517000000001</v>
      </c>
      <c r="BR122" s="82">
        <v>0.19284517000000001</v>
      </c>
      <c r="BS122" s="82">
        <v>0.19284517000000001</v>
      </c>
      <c r="BT122" s="82">
        <v>0.19284517000000001</v>
      </c>
      <c r="BU122" s="82">
        <v>0.19284517000000001</v>
      </c>
      <c r="BV122" s="82">
        <v>0.19284517000000001</v>
      </c>
      <c r="BW122" s="82">
        <v>0.19284517000000001</v>
      </c>
      <c r="BX122" s="82">
        <v>0.19284517000000001</v>
      </c>
      <c r="BY122" s="82">
        <v>0.19284517000000001</v>
      </c>
      <c r="BZ122" s="82">
        <v>0.19284517000000001</v>
      </c>
      <c r="CA122" s="82">
        <v>0.19284517000000001</v>
      </c>
      <c r="CB122" s="82">
        <v>0.19284517000000001</v>
      </c>
      <c r="CC122" s="82">
        <v>0.19284517000000001</v>
      </c>
      <c r="CD122" s="82">
        <v>0.19284517000000001</v>
      </c>
      <c r="CE122" s="82">
        <v>0.19284517000000001</v>
      </c>
      <c r="CF122" s="82">
        <v>0.19284517000000001</v>
      </c>
      <c r="CG122" s="82">
        <v>0.19284517000000001</v>
      </c>
      <c r="CH122" s="82">
        <v>0.19284517000000001</v>
      </c>
      <c r="CI122" s="82">
        <v>0.19284517000000001</v>
      </c>
      <c r="CJ122" s="82">
        <v>0.19284517000000001</v>
      </c>
      <c r="CK122" s="82">
        <v>0.19284517000000001</v>
      </c>
      <c r="CL122" s="82">
        <v>0.19284517000000001</v>
      </c>
      <c r="CM122" s="82">
        <v>0.19284517000000001</v>
      </c>
      <c r="CN122" s="82">
        <v>0.19284517000000001</v>
      </c>
      <c r="CO122" s="82">
        <v>0.19284517000000001</v>
      </c>
      <c r="CP122" s="82">
        <v>0.19284517000000001</v>
      </c>
      <c r="CQ122" s="82">
        <v>0.19284517000000001</v>
      </c>
      <c r="CR122" s="82">
        <v>0.19284517000000001</v>
      </c>
      <c r="CS122" s="82">
        <v>0.19284517000000001</v>
      </c>
      <c r="CT122" s="82">
        <v>0.19284517000000001</v>
      </c>
      <c r="CU122" s="82">
        <v>0.19284517000000001</v>
      </c>
      <c r="CV122" s="82">
        <v>0.19284517000000001</v>
      </c>
      <c r="CW122" s="82">
        <v>0.19284517000000001</v>
      </c>
      <c r="CX122" s="82">
        <v>0.19284517000000001</v>
      </c>
      <c r="CY122" s="82">
        <v>0.19284517000000001</v>
      </c>
      <c r="CZ122" s="82">
        <v>0.19284517000000001</v>
      </c>
      <c r="DA122" s="82">
        <v>0.19284517000000001</v>
      </c>
      <c r="DB122" s="82">
        <v>0.19284517000000001</v>
      </c>
      <c r="DC122" s="82">
        <v>0.19284517000000001</v>
      </c>
      <c r="DD122" s="82">
        <v>0.19284517000000001</v>
      </c>
      <c r="DE122" s="82">
        <v>0.19284517000000001</v>
      </c>
      <c r="DF122" s="82">
        <v>0.19284517000000001</v>
      </c>
      <c r="DG122" s="82">
        <v>0.19284517000000001</v>
      </c>
      <c r="DH122" s="82">
        <v>0.19284517000000001</v>
      </c>
      <c r="DI122" s="82">
        <v>0.19284517000000001</v>
      </c>
      <c r="DJ122" s="82">
        <v>0.19284517000000001</v>
      </c>
      <c r="DK122" s="82">
        <v>0.19284517000000001</v>
      </c>
      <c r="DL122" s="82">
        <v>0.19284517000000001</v>
      </c>
      <c r="DM122" s="82">
        <v>0.19284517000000001</v>
      </c>
      <c r="DN122" s="82">
        <v>0.19284517000000001</v>
      </c>
      <c r="DO122" s="82">
        <v>0.19284517000000001</v>
      </c>
      <c r="DP122" s="82">
        <v>0.19284517000000001</v>
      </c>
      <c r="DQ122" s="82">
        <v>0.19284517000000001</v>
      </c>
      <c r="DR122" s="82">
        <v>0.19284517000000001</v>
      </c>
      <c r="DS122" s="82">
        <v>0.19284517000000001</v>
      </c>
      <c r="DT122" s="82">
        <v>0.19284517000000001</v>
      </c>
      <c r="DU122" s="82">
        <v>0.19284517000000001</v>
      </c>
    </row>
    <row r="123" spans="1:125" x14ac:dyDescent="0.2">
      <c r="A123" t="s">
        <v>30</v>
      </c>
      <c r="B123" s="3" t="s">
        <v>190</v>
      </c>
      <c r="C123" s="2">
        <v>-0.2</v>
      </c>
      <c r="D123" s="2">
        <v>-0.16</v>
      </c>
      <c r="E123" s="2">
        <v>-0.17</v>
      </c>
      <c r="F123" s="2">
        <v>-0.13</v>
      </c>
      <c r="G123" s="2">
        <v>-0.08</v>
      </c>
      <c r="H123" s="2">
        <v>-0.03</v>
      </c>
      <c r="I123" s="2">
        <v>0</v>
      </c>
      <c r="J123" s="2">
        <v>-0.05</v>
      </c>
      <c r="K123" s="2">
        <v>-0.05</v>
      </c>
      <c r="L123" s="2">
        <v>-0.04</v>
      </c>
      <c r="M123" s="2">
        <v>-0.06</v>
      </c>
      <c r="N123" s="2">
        <v>-0.08</v>
      </c>
      <c r="O123" s="2">
        <v>-0.03</v>
      </c>
      <c r="P123" s="2">
        <v>-0.05</v>
      </c>
      <c r="Q123" s="2">
        <v>-0.05</v>
      </c>
      <c r="R123" s="2">
        <v>-0.01</v>
      </c>
      <c r="S123" s="2">
        <v>-7.0000000000000007E-2</v>
      </c>
      <c r="T123" s="2">
        <v>0.01</v>
      </c>
      <c r="U123" s="2">
        <v>0.03</v>
      </c>
      <c r="V123" s="2">
        <v>-0.06</v>
      </c>
      <c r="W123" s="2">
        <v>-0.01</v>
      </c>
      <c r="X123" s="2">
        <v>-0.01</v>
      </c>
      <c r="Y123" s="2">
        <v>-7.0000000000000007E-2</v>
      </c>
      <c r="Z123" s="2">
        <v>-0.05</v>
      </c>
      <c r="AA123" s="2">
        <v>-0.05</v>
      </c>
      <c r="AB123" s="2">
        <v>-0.06</v>
      </c>
      <c r="AC123" s="2">
        <v>-0.04</v>
      </c>
      <c r="AD123" s="2">
        <v>-0.02</v>
      </c>
      <c r="AE123" s="2">
        <v>-0.02</v>
      </c>
      <c r="AF123" s="2">
        <v>-0.03</v>
      </c>
      <c r="AG123" s="2">
        <v>-0.08</v>
      </c>
      <c r="AH123" s="2">
        <v>-0.01</v>
      </c>
      <c r="AI123" s="2">
        <v>-0.09</v>
      </c>
      <c r="AJ123" s="2">
        <v>-0.08</v>
      </c>
      <c r="AK123" s="2">
        <v>-0.01</v>
      </c>
      <c r="AL123" s="2">
        <v>-0.09</v>
      </c>
      <c r="AM123" s="2">
        <v>-0.06</v>
      </c>
      <c r="AN123" s="2">
        <v>-0.05</v>
      </c>
      <c r="AO123" s="2">
        <v>-0.01</v>
      </c>
      <c r="AP123" s="2">
        <v>-0.05</v>
      </c>
      <c r="AQ123" s="2">
        <v>-0.11</v>
      </c>
      <c r="AR123" s="2">
        <v>-0.18</v>
      </c>
      <c r="AS123" s="2">
        <v>-0.04</v>
      </c>
      <c r="AT123" s="2">
        <v>-0.08</v>
      </c>
      <c r="AU123" s="2">
        <v>-0.06</v>
      </c>
      <c r="AV123" s="2">
        <v>-0.03</v>
      </c>
      <c r="AW123" s="2">
        <v>0</v>
      </c>
      <c r="AX123" s="2">
        <v>-0.13</v>
      </c>
      <c r="AY123" s="2">
        <v>-0.13</v>
      </c>
      <c r="AZ123" s="2">
        <v>-0.22</v>
      </c>
      <c r="BA123" s="2">
        <v>-0.12</v>
      </c>
      <c r="BB123" s="2">
        <v>-0.16</v>
      </c>
      <c r="BC123" s="2">
        <v>-0.11</v>
      </c>
      <c r="BD123" s="2">
        <v>-0.24</v>
      </c>
      <c r="BE123" s="2">
        <v>-0.13</v>
      </c>
      <c r="BF123" s="2">
        <v>-0.05</v>
      </c>
      <c r="BG123" s="2">
        <v>-0.13</v>
      </c>
      <c r="BH123" s="2">
        <v>-0.15</v>
      </c>
      <c r="BI123" s="2">
        <v>-0.03</v>
      </c>
      <c r="BJ123" s="2">
        <v>-0.05</v>
      </c>
      <c r="BL123" s="10"/>
      <c r="BN123" s="5">
        <v>1.8351981999999999E-2</v>
      </c>
      <c r="BO123" s="5">
        <v>1.8351981999999999E-2</v>
      </c>
      <c r="BP123" s="5">
        <v>1.8351981999999999E-2</v>
      </c>
      <c r="BQ123" s="5">
        <v>1.8351981999999999E-2</v>
      </c>
      <c r="BR123" s="5">
        <v>1.8351981999999999E-2</v>
      </c>
      <c r="BS123" s="5">
        <v>1.8351981999999999E-2</v>
      </c>
      <c r="BT123" s="5">
        <v>1.8351981999999999E-2</v>
      </c>
      <c r="BU123" s="5">
        <v>1.8351981999999999E-2</v>
      </c>
      <c r="BV123" s="5">
        <v>1.8351981999999999E-2</v>
      </c>
      <c r="BW123" s="5">
        <v>1.8351981999999999E-2</v>
      </c>
      <c r="BX123" s="5">
        <v>1.8351981999999999E-2</v>
      </c>
      <c r="BY123" s="5">
        <v>1.8351981999999999E-2</v>
      </c>
      <c r="BZ123" s="5">
        <v>1.8351981999999999E-2</v>
      </c>
      <c r="CA123" s="5">
        <v>1.8351981999999999E-2</v>
      </c>
      <c r="CB123" s="5">
        <v>1.8351981999999999E-2</v>
      </c>
      <c r="CC123" s="5">
        <v>1.8351981999999999E-2</v>
      </c>
      <c r="CD123" s="5">
        <v>1.8351981999999999E-2</v>
      </c>
      <c r="CE123" s="5">
        <v>1.8351981999999999E-2</v>
      </c>
      <c r="CF123" s="5">
        <v>1.8351981999999999E-2</v>
      </c>
      <c r="CG123" s="5">
        <v>1.8351981999999999E-2</v>
      </c>
      <c r="CH123" s="5">
        <v>1.8351981999999999E-2</v>
      </c>
      <c r="CI123" s="5">
        <v>1.8351981999999999E-2</v>
      </c>
      <c r="CJ123" s="5">
        <v>1.8351981999999999E-2</v>
      </c>
      <c r="CK123" s="5">
        <v>1.8351981999999999E-2</v>
      </c>
      <c r="CL123" s="5">
        <v>1.8351981999999999E-2</v>
      </c>
      <c r="CM123" s="5">
        <v>1.8351981999999999E-2</v>
      </c>
      <c r="CN123" s="5">
        <v>1.8351981999999999E-2</v>
      </c>
      <c r="CO123" s="5">
        <v>1.8351981999999999E-2</v>
      </c>
      <c r="CP123" s="5">
        <v>1.8351981999999999E-2</v>
      </c>
      <c r="CQ123" s="5">
        <v>1.8351981999999999E-2</v>
      </c>
      <c r="CR123" s="5">
        <v>1.8351981999999999E-2</v>
      </c>
      <c r="CS123" s="5">
        <v>1.8351981999999999E-2</v>
      </c>
      <c r="CT123" s="5">
        <v>1.8351981999999999E-2</v>
      </c>
      <c r="CU123" s="5">
        <v>1.8351981999999999E-2</v>
      </c>
      <c r="CV123" s="5">
        <v>1.8351981999999999E-2</v>
      </c>
      <c r="CW123" s="5">
        <v>1.8351981999999999E-2</v>
      </c>
      <c r="CX123" s="5">
        <v>1.8351981999999999E-2</v>
      </c>
      <c r="CY123" s="5">
        <v>1.8351981999999999E-2</v>
      </c>
      <c r="CZ123" s="5">
        <v>1.8351981999999999E-2</v>
      </c>
      <c r="DA123" s="5">
        <v>1.8351981999999999E-2</v>
      </c>
      <c r="DB123" s="5">
        <v>1.8351981999999999E-2</v>
      </c>
      <c r="DC123" s="5">
        <v>1.8351981999999999E-2</v>
      </c>
      <c r="DD123" s="5">
        <v>1.8351981999999999E-2</v>
      </c>
      <c r="DE123" s="5">
        <v>1.8351981999999999E-2</v>
      </c>
      <c r="DF123" s="5">
        <v>1.8351981999999999E-2</v>
      </c>
      <c r="DG123" s="5">
        <v>1.8351981999999999E-2</v>
      </c>
      <c r="DH123" s="5">
        <v>1.8351981999999999E-2</v>
      </c>
      <c r="DI123" s="5">
        <v>1.8351981999999999E-2</v>
      </c>
      <c r="DJ123" s="5">
        <v>1.8351981999999999E-2</v>
      </c>
      <c r="DK123" s="5">
        <v>1.8351981999999999E-2</v>
      </c>
      <c r="DL123" s="5">
        <v>1.8351981999999999E-2</v>
      </c>
      <c r="DM123" s="5">
        <v>1.8351981999999999E-2</v>
      </c>
      <c r="DN123" s="5">
        <v>1.8351981999999999E-2</v>
      </c>
      <c r="DO123" s="5">
        <v>1.8351981999999999E-2</v>
      </c>
      <c r="DP123" s="5">
        <v>1.8351981999999999E-2</v>
      </c>
      <c r="DQ123" s="5">
        <v>1.8351981999999999E-2</v>
      </c>
      <c r="DR123" s="5">
        <v>1.8351981999999999E-2</v>
      </c>
      <c r="DS123" s="5">
        <v>1.8351981999999999E-2</v>
      </c>
      <c r="DT123" s="5">
        <v>1.8351981999999999E-2</v>
      </c>
      <c r="DU123" s="5">
        <v>1.8351981999999999E-2</v>
      </c>
    </row>
    <row r="124" spans="1:125" x14ac:dyDescent="0.2">
      <c r="A124" t="s">
        <v>222</v>
      </c>
      <c r="B124" s="3" t="s">
        <v>190</v>
      </c>
      <c r="C124" s="2">
        <v>-1.24</v>
      </c>
      <c r="D124" s="2">
        <v>-1.85</v>
      </c>
      <c r="E124" s="2">
        <v>-2.56</v>
      </c>
      <c r="F124" s="2">
        <v>-1.53</v>
      </c>
      <c r="G124" s="2">
        <v>-1.76</v>
      </c>
      <c r="H124" s="2">
        <v>-0.22</v>
      </c>
      <c r="I124" s="2">
        <v>1.6</v>
      </c>
      <c r="J124" s="2">
        <v>-7.0000000000000007E-2</v>
      </c>
      <c r="K124" s="2">
        <v>-0.15</v>
      </c>
      <c r="L124" s="2">
        <v>-0.5</v>
      </c>
      <c r="M124" s="2">
        <v>-0.5</v>
      </c>
      <c r="N124" s="2">
        <v>-0.92</v>
      </c>
      <c r="O124" s="2">
        <v>0.17</v>
      </c>
      <c r="P124" s="2">
        <v>0.06</v>
      </c>
      <c r="Q124" s="2">
        <v>1.03</v>
      </c>
      <c r="R124" s="2">
        <v>1.22</v>
      </c>
      <c r="S124" s="2">
        <v>0.23</v>
      </c>
      <c r="T124" s="2">
        <v>1.35</v>
      </c>
      <c r="U124" s="2">
        <v>1.62</v>
      </c>
      <c r="V124" s="2">
        <v>0.11</v>
      </c>
      <c r="W124" s="2">
        <v>0.02</v>
      </c>
      <c r="X124" s="2">
        <v>-7.0000000000000007E-2</v>
      </c>
      <c r="Y124" s="2">
        <v>-0.8</v>
      </c>
      <c r="Z124" s="2">
        <v>-0.98</v>
      </c>
      <c r="AA124" s="2">
        <v>-0.95</v>
      </c>
      <c r="AB124" s="2">
        <v>0.05</v>
      </c>
      <c r="AC124" s="2">
        <v>-0.43</v>
      </c>
      <c r="AD124" s="2">
        <v>0.49</v>
      </c>
      <c r="AE124" s="2">
        <v>0.87</v>
      </c>
      <c r="AF124" s="2">
        <v>0.22</v>
      </c>
      <c r="AG124" s="2">
        <v>-0.77</v>
      </c>
      <c r="AH124" s="2">
        <v>0.38</v>
      </c>
      <c r="AI124" s="2">
        <v>-0.94</v>
      </c>
      <c r="AJ124" s="2">
        <v>-1.07</v>
      </c>
      <c r="AK124" s="2">
        <v>1.3</v>
      </c>
      <c r="AL124" s="2">
        <v>-1.03</v>
      </c>
      <c r="AM124" s="2">
        <v>0.45</v>
      </c>
      <c r="AN124" s="2">
        <v>-0.44</v>
      </c>
      <c r="AO124" s="2">
        <v>0.36</v>
      </c>
      <c r="AP124" s="2">
        <v>0.28000000000000003</v>
      </c>
      <c r="AQ124" s="2">
        <v>-1.46</v>
      </c>
      <c r="AR124" s="2">
        <v>-1.85</v>
      </c>
      <c r="AS124" s="2">
        <v>0.06</v>
      </c>
      <c r="AT124" s="2">
        <v>-2.15</v>
      </c>
      <c r="AU124" s="2">
        <v>-1.1299999999999999</v>
      </c>
      <c r="AV124" s="2">
        <v>-1.37</v>
      </c>
      <c r="AW124" s="2">
        <v>0.41</v>
      </c>
      <c r="AX124" s="2">
        <v>-2.2999999999999998</v>
      </c>
      <c r="AY124" s="2">
        <v>-1.51</v>
      </c>
      <c r="AZ124" s="2">
        <v>-4.3099999999999996</v>
      </c>
      <c r="BA124" s="2">
        <v>-2.61</v>
      </c>
      <c r="BB124" s="2">
        <v>-3.5</v>
      </c>
      <c r="BC124" s="2">
        <v>-2.4700000000000002</v>
      </c>
      <c r="BD124" s="2">
        <v>-4.7</v>
      </c>
      <c r="BE124" s="2">
        <v>-3.41</v>
      </c>
      <c r="BF124" s="2">
        <v>-0.03</v>
      </c>
      <c r="BG124" s="2">
        <v>-3.37</v>
      </c>
      <c r="BH124" s="2">
        <v>-3.79</v>
      </c>
      <c r="BI124" s="2">
        <v>-1.63</v>
      </c>
      <c r="BJ124" s="2">
        <v>0.55000000000000004</v>
      </c>
      <c r="BL124" s="10"/>
      <c r="BN124" s="5">
        <v>0.30905787000000001</v>
      </c>
      <c r="BO124" s="5">
        <v>0.30905787000000001</v>
      </c>
      <c r="BP124" s="5">
        <v>0.30905787000000001</v>
      </c>
      <c r="BQ124" s="5">
        <v>0.30905787000000001</v>
      </c>
      <c r="BR124" s="5">
        <v>0.30905787000000001</v>
      </c>
      <c r="BS124" s="5">
        <v>0.30905787000000001</v>
      </c>
      <c r="BT124" s="5">
        <v>0.30905787000000001</v>
      </c>
      <c r="BU124" s="5">
        <v>0.30905787000000001</v>
      </c>
      <c r="BV124" s="5">
        <v>0.30905787000000001</v>
      </c>
      <c r="BW124" s="5">
        <v>0.30905787000000001</v>
      </c>
      <c r="BX124" s="5">
        <v>0.30905787000000001</v>
      </c>
      <c r="BY124" s="5">
        <v>0.30905787000000001</v>
      </c>
      <c r="BZ124" s="5">
        <v>0.30905787000000001</v>
      </c>
      <c r="CA124" s="5">
        <v>0.30905787000000001</v>
      </c>
      <c r="CB124" s="5">
        <v>0.30905787000000001</v>
      </c>
      <c r="CC124" s="5">
        <v>0.30905787000000001</v>
      </c>
      <c r="CD124" s="5">
        <v>0.30905787000000001</v>
      </c>
      <c r="CE124" s="5">
        <v>0.30905787000000001</v>
      </c>
      <c r="CF124" s="5">
        <v>0.30905787000000001</v>
      </c>
      <c r="CG124" s="5">
        <v>0.30905787000000001</v>
      </c>
      <c r="CH124" s="5">
        <v>0.30905787000000001</v>
      </c>
      <c r="CI124" s="5">
        <v>0.30905787000000001</v>
      </c>
      <c r="CJ124" s="5">
        <v>0.30905787000000001</v>
      </c>
      <c r="CK124" s="5">
        <v>0.30905787000000001</v>
      </c>
      <c r="CL124" s="5">
        <v>0.30905787000000001</v>
      </c>
      <c r="CM124" s="5">
        <v>0.30905787000000001</v>
      </c>
      <c r="CN124" s="5">
        <v>0.30905787000000001</v>
      </c>
      <c r="CO124" s="5">
        <v>0.30905787000000001</v>
      </c>
      <c r="CP124" s="5">
        <v>0.30905787000000001</v>
      </c>
      <c r="CQ124" s="5">
        <v>0.30905787000000001</v>
      </c>
      <c r="CR124" s="5">
        <v>0.30905787000000001</v>
      </c>
      <c r="CS124" s="5">
        <v>0.30905787000000001</v>
      </c>
      <c r="CT124" s="5">
        <v>0.30905787000000001</v>
      </c>
      <c r="CU124" s="5">
        <v>0.30905787000000001</v>
      </c>
      <c r="CV124" s="5">
        <v>0.30905787000000001</v>
      </c>
      <c r="CW124" s="5">
        <v>0.30905787000000001</v>
      </c>
      <c r="CX124" s="5">
        <v>0.30905787000000001</v>
      </c>
      <c r="CY124" s="5">
        <v>0.30905787000000001</v>
      </c>
      <c r="CZ124" s="5">
        <v>0.30905787000000001</v>
      </c>
      <c r="DA124" s="5">
        <v>0.30905787000000001</v>
      </c>
      <c r="DB124" s="5">
        <v>0.30905787000000001</v>
      </c>
      <c r="DC124" s="5">
        <v>0.30905787000000001</v>
      </c>
      <c r="DD124" s="5">
        <v>0.30905787000000001</v>
      </c>
      <c r="DE124" s="5">
        <v>0.30905787000000001</v>
      </c>
      <c r="DF124" s="5">
        <v>0.30905787000000001</v>
      </c>
      <c r="DG124" s="5">
        <v>0.30905787000000001</v>
      </c>
      <c r="DH124" s="5">
        <v>0.30905787000000001</v>
      </c>
      <c r="DI124" s="5">
        <v>0.30905787000000001</v>
      </c>
      <c r="DJ124" s="5">
        <v>0.30905787000000001</v>
      </c>
      <c r="DK124" s="5">
        <v>0.30905787000000001</v>
      </c>
      <c r="DL124" s="5">
        <v>0.30905787000000001</v>
      </c>
      <c r="DM124" s="5">
        <v>0.30905787000000001</v>
      </c>
      <c r="DN124" s="5">
        <v>0.30905787000000001</v>
      </c>
      <c r="DO124" s="5">
        <v>0.30905787000000001</v>
      </c>
      <c r="DP124" s="5">
        <v>0.30905787000000001</v>
      </c>
      <c r="DQ124" s="5">
        <v>0.30905787000000001</v>
      </c>
      <c r="DR124" s="5">
        <v>0.30905787000000001</v>
      </c>
      <c r="DS124" s="5">
        <v>0.30905787000000001</v>
      </c>
      <c r="DT124" s="5">
        <v>0.30905787000000001</v>
      </c>
      <c r="DU124" s="5">
        <v>0.30905787000000001</v>
      </c>
    </row>
    <row r="125" spans="1:125" x14ac:dyDescent="0.2">
      <c r="A125" t="s">
        <v>192</v>
      </c>
      <c r="B125" s="3" t="s">
        <v>190</v>
      </c>
      <c r="C125" s="2">
        <v>-0.56000000000000005</v>
      </c>
      <c r="D125" s="2">
        <v>-0.74</v>
      </c>
      <c r="E125" s="2">
        <v>-0.79</v>
      </c>
      <c r="F125" s="2">
        <v>-0.7</v>
      </c>
      <c r="G125" s="2">
        <v>-0.6</v>
      </c>
      <c r="H125" s="2">
        <v>-0.48</v>
      </c>
      <c r="I125" s="2">
        <v>-0.06</v>
      </c>
      <c r="J125" s="2">
        <v>-0.28999999999999998</v>
      </c>
      <c r="K125" s="2">
        <v>-0.38</v>
      </c>
      <c r="L125" s="2">
        <v>-0.53</v>
      </c>
      <c r="M125" s="2">
        <v>-0.62</v>
      </c>
      <c r="N125" s="2">
        <v>-0.41</v>
      </c>
      <c r="O125" s="2">
        <v>-0.35</v>
      </c>
      <c r="P125" s="2">
        <v>-0.36</v>
      </c>
      <c r="Q125" s="2">
        <v>-0.11</v>
      </c>
      <c r="R125" s="2">
        <v>-0.12</v>
      </c>
      <c r="S125" s="2">
        <v>-0.35</v>
      </c>
      <c r="T125" s="2">
        <v>-0.24</v>
      </c>
      <c r="U125" s="2">
        <v>-0.08</v>
      </c>
      <c r="V125" s="2">
        <v>-0.35</v>
      </c>
      <c r="W125" s="2">
        <v>-0.49</v>
      </c>
      <c r="X125" s="2">
        <v>-0.46</v>
      </c>
      <c r="Y125" s="2">
        <v>-0.62</v>
      </c>
      <c r="Z125" s="2">
        <v>-0.78</v>
      </c>
      <c r="AA125" s="2">
        <v>-0.42</v>
      </c>
      <c r="AB125" s="2">
        <v>-0.21</v>
      </c>
      <c r="AC125" s="2">
        <v>-0.55000000000000004</v>
      </c>
      <c r="AD125" s="2">
        <v>-0.47</v>
      </c>
      <c r="AE125" s="2">
        <v>-0.41</v>
      </c>
      <c r="AF125" s="2">
        <v>-0.31</v>
      </c>
      <c r="AG125" s="2">
        <v>-0.28000000000000003</v>
      </c>
      <c r="AH125" s="2">
        <v>-0.34</v>
      </c>
      <c r="AI125" s="2">
        <v>-0.53</v>
      </c>
      <c r="AJ125" s="2">
        <v>-0.48</v>
      </c>
      <c r="AK125" s="2">
        <v>-7.0000000000000007E-2</v>
      </c>
      <c r="AL125" s="2">
        <v>-0.55000000000000004</v>
      </c>
      <c r="AM125" s="2">
        <v>-0.3</v>
      </c>
      <c r="AN125" s="2">
        <v>-0.47</v>
      </c>
      <c r="AO125" s="2">
        <v>-0.43</v>
      </c>
      <c r="AP125" s="2">
        <v>-0.38</v>
      </c>
      <c r="AQ125" s="2">
        <v>-0.66</v>
      </c>
      <c r="AR125" s="2">
        <v>-0.86</v>
      </c>
      <c r="AS125" s="2">
        <v>-0.22</v>
      </c>
      <c r="AT125" s="2">
        <v>-0.74</v>
      </c>
      <c r="AU125" s="2">
        <v>-0.7</v>
      </c>
      <c r="AV125" s="2">
        <v>-0.78</v>
      </c>
      <c r="AW125" s="2">
        <v>-0.64</v>
      </c>
      <c r="AX125" s="2">
        <v>-0.7</v>
      </c>
      <c r="AY125" s="2">
        <v>-0.65</v>
      </c>
      <c r="AZ125" s="2">
        <v>-1.17</v>
      </c>
      <c r="BA125" s="2">
        <v>-0.94</v>
      </c>
      <c r="BB125" s="2">
        <v>-1.1599999999999999</v>
      </c>
      <c r="BC125" s="2">
        <v>-0.8</v>
      </c>
      <c r="BD125" s="2">
        <v>-1.26</v>
      </c>
      <c r="BE125" s="2">
        <v>-1.04</v>
      </c>
      <c r="BF125" s="2">
        <v>-0.43</v>
      </c>
      <c r="BG125" s="2">
        <v>-0.96</v>
      </c>
      <c r="BH125" s="2">
        <v>-1.08</v>
      </c>
      <c r="BI125" s="2">
        <v>-0.73</v>
      </c>
      <c r="BJ125" s="2">
        <v>-0.4</v>
      </c>
      <c r="BL125" s="10"/>
      <c r="BN125" s="5">
        <v>9.4708832000000007E-2</v>
      </c>
      <c r="BO125" s="5">
        <v>9.4708832000000007E-2</v>
      </c>
      <c r="BP125" s="5">
        <v>9.4708832000000007E-2</v>
      </c>
      <c r="BQ125" s="5">
        <v>9.4708832000000007E-2</v>
      </c>
      <c r="BR125" s="5">
        <v>9.4708832000000007E-2</v>
      </c>
      <c r="BS125" s="5">
        <v>9.4708832000000007E-2</v>
      </c>
      <c r="BT125" s="5">
        <v>9.4708832000000007E-2</v>
      </c>
      <c r="BU125" s="5">
        <v>9.4708832000000007E-2</v>
      </c>
      <c r="BV125" s="5">
        <v>9.4708832000000007E-2</v>
      </c>
      <c r="BW125" s="5">
        <v>9.4708832000000007E-2</v>
      </c>
      <c r="BX125" s="5">
        <v>9.4708832000000007E-2</v>
      </c>
      <c r="BY125" s="5">
        <v>9.4708832000000007E-2</v>
      </c>
      <c r="BZ125" s="5">
        <v>9.4708832000000007E-2</v>
      </c>
      <c r="CA125" s="5">
        <v>9.4708832000000007E-2</v>
      </c>
      <c r="CB125" s="5">
        <v>9.4708832000000007E-2</v>
      </c>
      <c r="CC125" s="5">
        <v>9.4708832000000007E-2</v>
      </c>
      <c r="CD125" s="5">
        <v>9.4708832000000007E-2</v>
      </c>
      <c r="CE125" s="5">
        <v>9.4708832000000007E-2</v>
      </c>
      <c r="CF125" s="5">
        <v>9.4708832000000007E-2</v>
      </c>
      <c r="CG125" s="5">
        <v>9.4708832000000007E-2</v>
      </c>
      <c r="CH125" s="5">
        <v>9.4708832000000007E-2</v>
      </c>
      <c r="CI125" s="5">
        <v>9.4708832000000007E-2</v>
      </c>
      <c r="CJ125" s="5">
        <v>9.4708832000000007E-2</v>
      </c>
      <c r="CK125" s="5">
        <v>9.4708832000000007E-2</v>
      </c>
      <c r="CL125" s="5">
        <v>9.4708832000000007E-2</v>
      </c>
      <c r="CM125" s="5">
        <v>9.4708832000000007E-2</v>
      </c>
      <c r="CN125" s="5">
        <v>9.4708832000000007E-2</v>
      </c>
      <c r="CO125" s="5">
        <v>9.4708832000000007E-2</v>
      </c>
      <c r="CP125" s="5">
        <v>9.4708832000000007E-2</v>
      </c>
      <c r="CQ125" s="5">
        <v>9.4708832000000007E-2</v>
      </c>
      <c r="CR125" s="5">
        <v>9.4708832000000007E-2</v>
      </c>
      <c r="CS125" s="5">
        <v>9.4708832000000007E-2</v>
      </c>
      <c r="CT125" s="5">
        <v>9.4708832000000007E-2</v>
      </c>
      <c r="CU125" s="5">
        <v>9.4708832000000007E-2</v>
      </c>
      <c r="CV125" s="5">
        <v>9.4708832000000007E-2</v>
      </c>
      <c r="CW125" s="5">
        <v>9.4708832000000007E-2</v>
      </c>
      <c r="CX125" s="5">
        <v>9.4708832000000007E-2</v>
      </c>
      <c r="CY125" s="5">
        <v>9.4708832000000007E-2</v>
      </c>
      <c r="CZ125" s="5">
        <v>9.4708832000000007E-2</v>
      </c>
      <c r="DA125" s="5">
        <v>9.4708832000000007E-2</v>
      </c>
      <c r="DB125" s="5">
        <v>9.4708832000000007E-2</v>
      </c>
      <c r="DC125" s="5">
        <v>9.4708832000000007E-2</v>
      </c>
      <c r="DD125" s="5">
        <v>9.4708832000000007E-2</v>
      </c>
      <c r="DE125" s="5">
        <v>9.4708832000000007E-2</v>
      </c>
      <c r="DF125" s="5">
        <v>9.4708832000000007E-2</v>
      </c>
      <c r="DG125" s="5">
        <v>9.4708832000000007E-2</v>
      </c>
      <c r="DH125" s="5">
        <v>9.4708832000000007E-2</v>
      </c>
      <c r="DI125" s="5">
        <v>9.4708832000000007E-2</v>
      </c>
      <c r="DJ125" s="5">
        <v>9.4708832000000007E-2</v>
      </c>
      <c r="DK125" s="5">
        <v>9.4708832000000007E-2</v>
      </c>
      <c r="DL125" s="5">
        <v>9.4708832000000007E-2</v>
      </c>
      <c r="DM125" s="5">
        <v>9.4708832000000007E-2</v>
      </c>
      <c r="DN125" s="5">
        <v>9.4708832000000007E-2</v>
      </c>
      <c r="DO125" s="5">
        <v>9.4708832000000007E-2</v>
      </c>
      <c r="DP125" s="5">
        <v>9.4708832000000007E-2</v>
      </c>
      <c r="DQ125" s="5">
        <v>9.4708832000000007E-2</v>
      </c>
      <c r="DR125" s="5">
        <v>9.4708832000000007E-2</v>
      </c>
      <c r="DS125" s="5">
        <v>9.4708832000000007E-2</v>
      </c>
      <c r="DT125" s="5">
        <v>9.4708832000000007E-2</v>
      </c>
      <c r="DU125" s="5">
        <v>9.4708832000000007E-2</v>
      </c>
    </row>
    <row r="126" spans="1:125" x14ac:dyDescent="0.2">
      <c r="A126" t="s">
        <v>40</v>
      </c>
      <c r="B126" s="3" t="s">
        <v>190</v>
      </c>
      <c r="C126" s="2">
        <v>-1.45</v>
      </c>
      <c r="D126" s="2">
        <v>-2.58</v>
      </c>
      <c r="E126" s="2">
        <v>-2.19</v>
      </c>
      <c r="F126" s="2">
        <v>-3.53</v>
      </c>
      <c r="G126" s="2">
        <v>-0.56000000000000005</v>
      </c>
      <c r="H126" s="2">
        <v>0.66</v>
      </c>
      <c r="I126" s="2">
        <v>6.09</v>
      </c>
      <c r="J126" s="2">
        <v>0.53</v>
      </c>
      <c r="K126" s="2">
        <v>3.02</v>
      </c>
      <c r="L126" s="2">
        <v>2.1</v>
      </c>
      <c r="M126" s="2">
        <v>1.79</v>
      </c>
      <c r="N126" s="2">
        <v>0.64</v>
      </c>
      <c r="O126" s="2">
        <v>3</v>
      </c>
      <c r="P126" s="2">
        <v>2.63</v>
      </c>
      <c r="Q126" s="2">
        <v>4.91</v>
      </c>
      <c r="R126" s="2">
        <v>6.33</v>
      </c>
      <c r="S126" s="2">
        <v>1.35</v>
      </c>
      <c r="T126" s="2">
        <v>5.51</v>
      </c>
      <c r="U126" s="2">
        <v>5.41</v>
      </c>
      <c r="V126" s="2">
        <v>1.1399999999999999</v>
      </c>
      <c r="W126" s="2">
        <v>1.49</v>
      </c>
      <c r="X126" s="2">
        <v>1.53</v>
      </c>
      <c r="Y126" s="2">
        <v>0.05</v>
      </c>
      <c r="Z126" s="2">
        <v>-0.66</v>
      </c>
      <c r="AA126" s="2">
        <v>0.94</v>
      </c>
      <c r="AB126" s="2">
        <v>2.19</v>
      </c>
      <c r="AC126" s="2">
        <v>0.9</v>
      </c>
      <c r="AD126" s="2">
        <v>2.64</v>
      </c>
      <c r="AE126" s="2">
        <v>1.74</v>
      </c>
      <c r="AF126" s="2">
        <v>4.26</v>
      </c>
      <c r="AG126" s="2">
        <v>3.76</v>
      </c>
      <c r="AH126" s="2">
        <v>1.94</v>
      </c>
      <c r="AI126" s="2">
        <v>-0.03</v>
      </c>
      <c r="AJ126" s="2">
        <v>0.19</v>
      </c>
      <c r="AK126" s="2">
        <v>6.66</v>
      </c>
      <c r="AL126" s="2">
        <v>0.18</v>
      </c>
      <c r="AM126" s="2">
        <v>3.8</v>
      </c>
      <c r="AN126" s="2">
        <v>2.17</v>
      </c>
      <c r="AO126" s="2">
        <v>3.14</v>
      </c>
      <c r="AP126" s="2">
        <v>3.99</v>
      </c>
      <c r="AQ126" s="2">
        <v>-0.19</v>
      </c>
      <c r="AR126" s="2">
        <v>-2.92</v>
      </c>
      <c r="AS126" s="2">
        <v>5.58</v>
      </c>
      <c r="AT126" s="2">
        <v>1.29</v>
      </c>
      <c r="AU126" s="2">
        <v>-0.08</v>
      </c>
      <c r="AV126" s="2">
        <v>-1.1000000000000001</v>
      </c>
      <c r="AW126" s="2">
        <v>2.04</v>
      </c>
      <c r="AX126" s="2">
        <v>-0.73</v>
      </c>
      <c r="AY126" s="2">
        <v>-0.21</v>
      </c>
      <c r="AZ126" s="2">
        <v>-6.63</v>
      </c>
      <c r="BA126" s="2">
        <v>-3.49</v>
      </c>
      <c r="BB126" s="2">
        <v>-5.38</v>
      </c>
      <c r="BC126" s="2">
        <v>-0.73</v>
      </c>
      <c r="BD126" s="2">
        <v>-4.59</v>
      </c>
      <c r="BE126" s="2">
        <v>-2.79</v>
      </c>
      <c r="BF126" s="2">
        <v>2.14</v>
      </c>
      <c r="BG126" s="2">
        <v>-4.32</v>
      </c>
      <c r="BH126" s="2">
        <v>-4.6900000000000004</v>
      </c>
      <c r="BI126" s="2">
        <v>1.22</v>
      </c>
      <c r="BJ126" s="2">
        <v>4.2</v>
      </c>
      <c r="BL126" s="10"/>
      <c r="BN126" s="5">
        <v>1.1138182000000001</v>
      </c>
      <c r="BO126" s="5">
        <v>1.1138182000000001</v>
      </c>
      <c r="BP126" s="5">
        <v>1.1138182000000001</v>
      </c>
      <c r="BQ126" s="5">
        <v>1.1138182000000001</v>
      </c>
      <c r="BR126" s="5">
        <v>1.1138182000000001</v>
      </c>
      <c r="BS126" s="5">
        <v>1.1138182000000001</v>
      </c>
      <c r="BT126" s="5">
        <v>1.1138182000000001</v>
      </c>
      <c r="BU126" s="5">
        <v>1.1138182000000001</v>
      </c>
      <c r="BV126" s="5">
        <v>1.1138182000000001</v>
      </c>
      <c r="BW126" s="5">
        <v>1.1138182000000001</v>
      </c>
      <c r="BX126" s="5">
        <v>1.1138182000000001</v>
      </c>
      <c r="BY126" s="5">
        <v>1.1138182000000001</v>
      </c>
      <c r="BZ126" s="5">
        <v>1.1138182000000001</v>
      </c>
      <c r="CA126" s="5">
        <v>1.1138182000000001</v>
      </c>
      <c r="CB126" s="5">
        <v>1.1138182000000001</v>
      </c>
      <c r="CC126" s="5">
        <v>1.1138182000000001</v>
      </c>
      <c r="CD126" s="5">
        <v>1.1138182000000001</v>
      </c>
      <c r="CE126" s="5">
        <v>1.1138182000000001</v>
      </c>
      <c r="CF126" s="5">
        <v>1.1138182000000001</v>
      </c>
      <c r="CG126" s="5">
        <v>1.1138182000000001</v>
      </c>
      <c r="CH126" s="5">
        <v>1.1138182000000001</v>
      </c>
      <c r="CI126" s="5">
        <v>1.1138182000000001</v>
      </c>
      <c r="CJ126" s="5">
        <v>1.1138182000000001</v>
      </c>
      <c r="CK126" s="5">
        <v>1.1138182000000001</v>
      </c>
      <c r="CL126" s="5">
        <v>1.1138182000000001</v>
      </c>
      <c r="CM126" s="5">
        <v>1.1138182000000001</v>
      </c>
      <c r="CN126" s="5">
        <v>1.1138182000000001</v>
      </c>
      <c r="CO126" s="5">
        <v>1.1138182000000001</v>
      </c>
      <c r="CP126" s="5">
        <v>1.1138182000000001</v>
      </c>
      <c r="CQ126" s="5">
        <v>1.1138182000000001</v>
      </c>
      <c r="CR126" s="5">
        <v>1.1138182000000001</v>
      </c>
      <c r="CS126" s="5">
        <v>1.1138182000000001</v>
      </c>
      <c r="CT126" s="5">
        <v>1.1138182000000001</v>
      </c>
      <c r="CU126" s="5">
        <v>1.1138182000000001</v>
      </c>
      <c r="CV126" s="5">
        <v>1.1138182000000001</v>
      </c>
      <c r="CW126" s="5">
        <v>1.1138182000000001</v>
      </c>
      <c r="CX126" s="5">
        <v>1.1138182000000001</v>
      </c>
      <c r="CY126" s="5">
        <v>1.1138182000000001</v>
      </c>
      <c r="CZ126" s="5">
        <v>1.1138182000000001</v>
      </c>
      <c r="DA126" s="5">
        <v>1.1138182000000001</v>
      </c>
      <c r="DB126" s="5">
        <v>1.1138182000000001</v>
      </c>
      <c r="DC126" s="5">
        <v>1.1138182000000001</v>
      </c>
      <c r="DD126" s="5">
        <v>1.1138182000000001</v>
      </c>
      <c r="DE126" s="5">
        <v>1.1138182000000001</v>
      </c>
      <c r="DF126" s="5">
        <v>1.1138182000000001</v>
      </c>
      <c r="DG126" s="5">
        <v>1.1138182000000001</v>
      </c>
      <c r="DH126" s="5">
        <v>1.1138182000000001</v>
      </c>
      <c r="DI126" s="5">
        <v>1.1138182000000001</v>
      </c>
      <c r="DJ126" s="5">
        <v>1.1138182000000001</v>
      </c>
      <c r="DK126" s="5">
        <v>1.1138182000000001</v>
      </c>
      <c r="DL126" s="5">
        <v>1.1138182000000001</v>
      </c>
      <c r="DM126" s="5">
        <v>1.1138182000000001</v>
      </c>
      <c r="DN126" s="5">
        <v>1.1138182000000001</v>
      </c>
      <c r="DO126" s="5">
        <v>1.1138182000000001</v>
      </c>
      <c r="DP126" s="5">
        <v>1.1138182000000001</v>
      </c>
      <c r="DQ126" s="5">
        <v>1.1138182000000001</v>
      </c>
      <c r="DR126" s="5">
        <v>1.1138182000000001</v>
      </c>
      <c r="DS126" s="5">
        <v>1.1138182000000001</v>
      </c>
      <c r="DT126" s="5">
        <v>1.1138182000000001</v>
      </c>
      <c r="DU126" s="5">
        <v>1.1138182000000001</v>
      </c>
    </row>
    <row r="127" spans="1:125" x14ac:dyDescent="0.2">
      <c r="A127" t="s">
        <v>127</v>
      </c>
      <c r="B127" s="3" t="s">
        <v>190</v>
      </c>
      <c r="C127" s="2">
        <v>0.21</v>
      </c>
      <c r="D127" s="2">
        <v>0.18</v>
      </c>
      <c r="E127" s="2">
        <v>0.18</v>
      </c>
      <c r="F127" s="2">
        <v>0.09</v>
      </c>
      <c r="G127" s="2">
        <v>0.48</v>
      </c>
      <c r="H127" s="2">
        <v>0.6</v>
      </c>
      <c r="I127" s="2">
        <v>0.85</v>
      </c>
      <c r="J127" s="2">
        <v>0.37</v>
      </c>
      <c r="K127" s="2">
        <v>0.67</v>
      </c>
      <c r="L127" s="2">
        <v>0.61</v>
      </c>
      <c r="M127" s="2">
        <v>0.35</v>
      </c>
      <c r="N127" s="2">
        <v>0.55000000000000004</v>
      </c>
      <c r="O127" s="2">
        <v>0.8</v>
      </c>
      <c r="P127" s="2">
        <v>0.53</v>
      </c>
      <c r="Q127" s="2">
        <v>0.84</v>
      </c>
      <c r="R127" s="2">
        <v>0.99</v>
      </c>
      <c r="S127" s="2">
        <v>0.55000000000000004</v>
      </c>
      <c r="T127" s="2">
        <v>0.87</v>
      </c>
      <c r="U127" s="2">
        <v>0.8</v>
      </c>
      <c r="V127" s="2">
        <v>0.32</v>
      </c>
      <c r="W127" s="2">
        <v>0.38</v>
      </c>
      <c r="X127" s="2">
        <v>0.33</v>
      </c>
      <c r="Y127" s="2">
        <v>1.1100000000000001</v>
      </c>
      <c r="Z127" s="2">
        <v>0.51</v>
      </c>
      <c r="AA127" s="2">
        <v>0.59</v>
      </c>
      <c r="AB127" s="2">
        <v>0.71</v>
      </c>
      <c r="AC127" s="2">
        <v>0.71</v>
      </c>
      <c r="AD127" s="2">
        <v>0.4</v>
      </c>
      <c r="AE127" s="2">
        <v>0.38</v>
      </c>
      <c r="AF127" s="2">
        <v>0.53</v>
      </c>
      <c r="AG127" s="2">
        <v>1.34</v>
      </c>
      <c r="AH127" s="2">
        <v>1.01</v>
      </c>
      <c r="AI127" s="2">
        <v>0.38</v>
      </c>
      <c r="AJ127" s="2">
        <v>0.68</v>
      </c>
      <c r="AK127" s="2">
        <v>1.08</v>
      </c>
      <c r="AL127" s="2">
        <v>0.52</v>
      </c>
      <c r="AM127" s="2">
        <v>1.1299999999999999</v>
      </c>
      <c r="AN127" s="2">
        <v>0.62</v>
      </c>
      <c r="AO127" s="2">
        <v>1.0900000000000001</v>
      </c>
      <c r="AP127" s="2">
        <v>1.07</v>
      </c>
      <c r="AQ127" s="2">
        <v>0.11</v>
      </c>
      <c r="AR127" s="2">
        <v>0.11</v>
      </c>
      <c r="AS127" s="2">
        <v>0.67</v>
      </c>
      <c r="AT127" s="2">
        <v>0.78</v>
      </c>
      <c r="AU127" s="2">
        <v>0.24</v>
      </c>
      <c r="AV127" s="2">
        <v>0.17</v>
      </c>
      <c r="AW127" s="2">
        <v>0.53</v>
      </c>
      <c r="AX127" s="2">
        <v>0.28000000000000003</v>
      </c>
      <c r="AY127" s="2">
        <v>0.6</v>
      </c>
      <c r="AZ127" s="2">
        <v>-0.27</v>
      </c>
      <c r="BA127" s="2">
        <v>0.01</v>
      </c>
      <c r="BB127" s="2">
        <v>-0.13</v>
      </c>
      <c r="BC127" s="2">
        <v>0.72</v>
      </c>
      <c r="BD127" s="2">
        <v>-0.21</v>
      </c>
      <c r="BE127" s="2">
        <v>0.13</v>
      </c>
      <c r="BF127" s="2">
        <v>0.66</v>
      </c>
      <c r="BG127" s="2">
        <v>-0.12</v>
      </c>
      <c r="BH127" s="2">
        <v>0</v>
      </c>
      <c r="BI127" s="2">
        <v>0.65</v>
      </c>
      <c r="BJ127" s="2">
        <v>0.55000000000000004</v>
      </c>
      <c r="BL127" s="10"/>
      <c r="BN127" s="5">
        <v>5.7763014000000001E-2</v>
      </c>
      <c r="BO127" s="5">
        <v>5.7763014000000001E-2</v>
      </c>
      <c r="BP127" s="5">
        <v>5.7763014000000001E-2</v>
      </c>
      <c r="BQ127" s="5">
        <v>5.7763014000000001E-2</v>
      </c>
      <c r="BR127" s="5">
        <v>5.7763014000000001E-2</v>
      </c>
      <c r="BS127" s="5">
        <v>5.7763014000000001E-2</v>
      </c>
      <c r="BT127" s="5">
        <v>5.7763014000000001E-2</v>
      </c>
      <c r="BU127" s="5">
        <v>5.7763014000000001E-2</v>
      </c>
      <c r="BV127" s="5">
        <v>5.7763014000000001E-2</v>
      </c>
      <c r="BW127" s="5">
        <v>5.7763014000000001E-2</v>
      </c>
      <c r="BX127" s="5">
        <v>5.7763014000000001E-2</v>
      </c>
      <c r="BY127" s="5">
        <v>5.7763014000000001E-2</v>
      </c>
      <c r="BZ127" s="5">
        <v>5.7763014000000001E-2</v>
      </c>
      <c r="CA127" s="5">
        <v>5.7763014000000001E-2</v>
      </c>
      <c r="CB127" s="5">
        <v>5.7763014000000001E-2</v>
      </c>
      <c r="CC127" s="5">
        <v>5.7763014000000001E-2</v>
      </c>
      <c r="CD127" s="5">
        <v>5.7763014000000001E-2</v>
      </c>
      <c r="CE127" s="5">
        <v>5.7763014000000001E-2</v>
      </c>
      <c r="CF127" s="5">
        <v>5.7763014000000001E-2</v>
      </c>
      <c r="CG127" s="5">
        <v>5.7763014000000001E-2</v>
      </c>
      <c r="CH127" s="5">
        <v>5.7763014000000001E-2</v>
      </c>
      <c r="CI127" s="5">
        <v>5.7763014000000001E-2</v>
      </c>
      <c r="CJ127" s="5">
        <v>5.7763014000000001E-2</v>
      </c>
      <c r="CK127" s="5">
        <v>5.7763014000000001E-2</v>
      </c>
      <c r="CL127" s="5">
        <v>5.7763014000000001E-2</v>
      </c>
      <c r="CM127" s="5">
        <v>5.7763014000000001E-2</v>
      </c>
      <c r="CN127" s="5">
        <v>5.7763014000000001E-2</v>
      </c>
      <c r="CO127" s="5">
        <v>5.7763014000000001E-2</v>
      </c>
      <c r="CP127" s="5">
        <v>5.7763014000000001E-2</v>
      </c>
      <c r="CQ127" s="5">
        <v>5.7763014000000001E-2</v>
      </c>
      <c r="CR127" s="5">
        <v>5.7763014000000001E-2</v>
      </c>
      <c r="CS127" s="5">
        <v>5.7763014000000001E-2</v>
      </c>
      <c r="CT127" s="5">
        <v>5.7763014000000001E-2</v>
      </c>
      <c r="CU127" s="5">
        <v>5.7763014000000001E-2</v>
      </c>
      <c r="CV127" s="5">
        <v>5.7763014000000001E-2</v>
      </c>
      <c r="CW127" s="5">
        <v>5.7763014000000001E-2</v>
      </c>
      <c r="CX127" s="5">
        <v>5.7763014000000001E-2</v>
      </c>
      <c r="CY127" s="5">
        <v>5.7763014000000001E-2</v>
      </c>
      <c r="CZ127" s="5">
        <v>5.7763014000000001E-2</v>
      </c>
      <c r="DA127" s="5">
        <v>5.7763014000000001E-2</v>
      </c>
      <c r="DB127" s="5">
        <v>5.7763014000000001E-2</v>
      </c>
      <c r="DC127" s="5">
        <v>5.7763014000000001E-2</v>
      </c>
      <c r="DD127" s="5">
        <v>5.7763014000000001E-2</v>
      </c>
      <c r="DE127" s="5">
        <v>5.7763014000000001E-2</v>
      </c>
      <c r="DF127" s="5">
        <v>5.7763014000000001E-2</v>
      </c>
      <c r="DG127" s="5">
        <v>5.7763014000000001E-2</v>
      </c>
      <c r="DH127" s="5">
        <v>5.7763014000000001E-2</v>
      </c>
      <c r="DI127" s="5">
        <v>5.7763014000000001E-2</v>
      </c>
      <c r="DJ127" s="5">
        <v>5.7763014000000001E-2</v>
      </c>
      <c r="DK127" s="5">
        <v>5.7763014000000001E-2</v>
      </c>
      <c r="DL127" s="5">
        <v>5.7763014000000001E-2</v>
      </c>
      <c r="DM127" s="5">
        <v>5.7763014000000001E-2</v>
      </c>
      <c r="DN127" s="5">
        <v>5.7763014000000001E-2</v>
      </c>
      <c r="DO127" s="5">
        <v>5.7763014000000001E-2</v>
      </c>
      <c r="DP127" s="5">
        <v>5.7763014000000001E-2</v>
      </c>
      <c r="DQ127" s="5">
        <v>5.7763014000000001E-2</v>
      </c>
      <c r="DR127" s="5">
        <v>5.7763014000000001E-2</v>
      </c>
      <c r="DS127" s="5">
        <v>5.7763014000000001E-2</v>
      </c>
      <c r="DT127" s="5">
        <v>5.7763014000000001E-2</v>
      </c>
      <c r="DU127" s="5">
        <v>5.7763014000000001E-2</v>
      </c>
    </row>
    <row r="128" spans="1:125" x14ac:dyDescent="0.2">
      <c r="A128" t="s">
        <v>193</v>
      </c>
      <c r="B128" s="3" t="s">
        <v>190</v>
      </c>
      <c r="C128" s="2">
        <v>-0.06</v>
      </c>
      <c r="D128" s="2">
        <v>-0.12</v>
      </c>
      <c r="E128" s="2">
        <v>-0.6</v>
      </c>
      <c r="F128" s="2">
        <v>-0.21</v>
      </c>
      <c r="G128" s="2">
        <v>-0.42</v>
      </c>
      <c r="H128" s="2">
        <v>-0.02</v>
      </c>
      <c r="I128" s="2">
        <v>0.47</v>
      </c>
      <c r="J128" s="2">
        <v>0.2</v>
      </c>
      <c r="K128" s="2">
        <v>0.19</v>
      </c>
      <c r="L128" s="2">
        <v>0.01</v>
      </c>
      <c r="M128" s="2">
        <v>0.01</v>
      </c>
      <c r="N128" s="2">
        <v>0.04</v>
      </c>
      <c r="O128" s="2">
        <v>0.14000000000000001</v>
      </c>
      <c r="P128" s="2">
        <v>0.15</v>
      </c>
      <c r="Q128" s="2">
        <v>0.64</v>
      </c>
      <c r="R128" s="2">
        <v>0.48</v>
      </c>
      <c r="S128" s="2">
        <v>0.26</v>
      </c>
      <c r="T128" s="2">
        <v>0.3</v>
      </c>
      <c r="U128" s="2">
        <v>0.51</v>
      </c>
      <c r="V128" s="2">
        <v>0.12</v>
      </c>
      <c r="W128" s="2">
        <v>0.01</v>
      </c>
      <c r="X128" s="2">
        <v>0.09</v>
      </c>
      <c r="Y128" s="2">
        <v>0.28000000000000003</v>
      </c>
      <c r="Z128" s="2">
        <v>-0.12</v>
      </c>
      <c r="AA128" s="2">
        <v>0.11</v>
      </c>
      <c r="AB128" s="2">
        <v>0.34</v>
      </c>
      <c r="AC128" s="2">
        <v>-0.16</v>
      </c>
      <c r="AD128" s="2">
        <v>-0.06</v>
      </c>
      <c r="AE128" s="2">
        <v>0.28999999999999998</v>
      </c>
      <c r="AF128" s="2">
        <v>0.43</v>
      </c>
      <c r="AG128" s="2">
        <v>0.48</v>
      </c>
      <c r="AH128" s="2">
        <v>0.35</v>
      </c>
      <c r="AI128" s="2">
        <v>0.06</v>
      </c>
      <c r="AJ128" s="2">
        <v>-0.01</v>
      </c>
      <c r="AK128" s="2">
        <v>0.52</v>
      </c>
      <c r="AL128" s="2">
        <v>-0.27</v>
      </c>
      <c r="AM128" s="2">
        <v>0.26</v>
      </c>
      <c r="AN128" s="2">
        <v>0.17</v>
      </c>
      <c r="AO128" s="2">
        <v>0.12</v>
      </c>
      <c r="AP128" s="2">
        <v>0.26</v>
      </c>
      <c r="AQ128" s="2">
        <v>-0.41</v>
      </c>
      <c r="AR128" s="2">
        <v>-0.33</v>
      </c>
      <c r="AS128" s="2">
        <v>0.11</v>
      </c>
      <c r="AT128" s="2">
        <v>-0.39</v>
      </c>
      <c r="AU128" s="2">
        <v>-0.35</v>
      </c>
      <c r="AV128" s="2">
        <v>-0.67</v>
      </c>
      <c r="AW128" s="2">
        <v>-0.11</v>
      </c>
      <c r="AX128" s="2">
        <v>-0.44</v>
      </c>
      <c r="AY128" s="2">
        <v>7.0000000000000007E-2</v>
      </c>
      <c r="AZ128" s="2">
        <v>-0.84</v>
      </c>
      <c r="BA128" s="2">
        <v>-0.72</v>
      </c>
      <c r="BB128" s="2">
        <v>-0.69</v>
      </c>
      <c r="BC128" s="2">
        <v>-0.6</v>
      </c>
      <c r="BD128" s="2">
        <v>-1.31</v>
      </c>
      <c r="BE128" s="2">
        <v>-1.23</v>
      </c>
      <c r="BF128" s="2">
        <v>0.19</v>
      </c>
      <c r="BG128" s="2">
        <v>-0.78</v>
      </c>
      <c r="BH128" s="2">
        <v>-0.96</v>
      </c>
      <c r="BI128" s="2">
        <v>-0.52</v>
      </c>
      <c r="BJ128" s="2">
        <v>-0.01</v>
      </c>
      <c r="BL128" s="10"/>
      <c r="BN128" s="5">
        <v>5.2549903000000002E-2</v>
      </c>
      <c r="BO128" s="5">
        <v>5.2549903000000002E-2</v>
      </c>
      <c r="BP128" s="5">
        <v>5.2549903000000002E-2</v>
      </c>
      <c r="BQ128" s="5">
        <v>5.2549903000000002E-2</v>
      </c>
      <c r="BR128" s="5">
        <v>5.2549903000000002E-2</v>
      </c>
      <c r="BS128" s="5">
        <v>5.2549903000000002E-2</v>
      </c>
      <c r="BT128" s="5">
        <v>5.2549903000000002E-2</v>
      </c>
      <c r="BU128" s="5">
        <v>5.2549903000000002E-2</v>
      </c>
      <c r="BV128" s="5">
        <v>5.2549903000000002E-2</v>
      </c>
      <c r="BW128" s="5">
        <v>5.2549903000000002E-2</v>
      </c>
      <c r="BX128" s="5">
        <v>5.2549903000000002E-2</v>
      </c>
      <c r="BY128" s="5">
        <v>5.2549903000000002E-2</v>
      </c>
      <c r="BZ128" s="5">
        <v>5.2549903000000002E-2</v>
      </c>
      <c r="CA128" s="5">
        <v>5.2549903000000002E-2</v>
      </c>
      <c r="CB128" s="5">
        <v>5.2549903000000002E-2</v>
      </c>
      <c r="CC128" s="5">
        <v>5.2549903000000002E-2</v>
      </c>
      <c r="CD128" s="5">
        <v>5.2549903000000002E-2</v>
      </c>
      <c r="CE128" s="5">
        <v>5.2549903000000002E-2</v>
      </c>
      <c r="CF128" s="5">
        <v>5.2549903000000002E-2</v>
      </c>
      <c r="CG128" s="5">
        <v>5.2549903000000002E-2</v>
      </c>
      <c r="CH128" s="5">
        <v>5.2549903000000002E-2</v>
      </c>
      <c r="CI128" s="5">
        <v>5.2549903000000002E-2</v>
      </c>
      <c r="CJ128" s="5">
        <v>5.2549903000000002E-2</v>
      </c>
      <c r="CK128" s="5">
        <v>5.2549903000000002E-2</v>
      </c>
      <c r="CL128" s="5">
        <v>5.2549903000000002E-2</v>
      </c>
      <c r="CM128" s="5">
        <v>5.2549903000000002E-2</v>
      </c>
      <c r="CN128" s="5">
        <v>5.2549903000000002E-2</v>
      </c>
      <c r="CO128" s="5">
        <v>5.2549903000000002E-2</v>
      </c>
      <c r="CP128" s="5">
        <v>5.2549903000000002E-2</v>
      </c>
      <c r="CQ128" s="5">
        <v>5.2549903000000002E-2</v>
      </c>
      <c r="CR128" s="5">
        <v>5.2549903000000002E-2</v>
      </c>
      <c r="CS128" s="5">
        <v>5.2549903000000002E-2</v>
      </c>
      <c r="CT128" s="5">
        <v>5.2549903000000002E-2</v>
      </c>
      <c r="CU128" s="5">
        <v>5.2549903000000002E-2</v>
      </c>
      <c r="CV128" s="5">
        <v>5.2549903000000002E-2</v>
      </c>
      <c r="CW128" s="5">
        <v>5.2549903000000002E-2</v>
      </c>
      <c r="CX128" s="5">
        <v>5.2549903000000002E-2</v>
      </c>
      <c r="CY128" s="5">
        <v>5.2549903000000002E-2</v>
      </c>
      <c r="CZ128" s="5">
        <v>5.2549903000000002E-2</v>
      </c>
      <c r="DA128" s="5">
        <v>5.2549903000000002E-2</v>
      </c>
      <c r="DB128" s="5">
        <v>5.2549903000000002E-2</v>
      </c>
      <c r="DC128" s="5">
        <v>5.2549903000000002E-2</v>
      </c>
      <c r="DD128" s="5">
        <v>5.2549903000000002E-2</v>
      </c>
      <c r="DE128" s="5">
        <v>5.2549903000000002E-2</v>
      </c>
      <c r="DF128" s="5">
        <v>5.2549903000000002E-2</v>
      </c>
      <c r="DG128" s="5">
        <v>5.2549903000000002E-2</v>
      </c>
      <c r="DH128" s="5">
        <v>5.2549903000000002E-2</v>
      </c>
      <c r="DI128" s="5">
        <v>5.2549903000000002E-2</v>
      </c>
      <c r="DJ128" s="5">
        <v>5.2549903000000002E-2</v>
      </c>
      <c r="DK128" s="5">
        <v>5.2549903000000002E-2</v>
      </c>
      <c r="DL128" s="5">
        <v>5.2549903000000002E-2</v>
      </c>
      <c r="DM128" s="5">
        <v>5.2549903000000002E-2</v>
      </c>
      <c r="DN128" s="5">
        <v>5.2549903000000002E-2</v>
      </c>
      <c r="DO128" s="5">
        <v>5.2549903000000002E-2</v>
      </c>
      <c r="DP128" s="5">
        <v>5.2549903000000002E-2</v>
      </c>
      <c r="DQ128" s="5">
        <v>5.2549903000000002E-2</v>
      </c>
      <c r="DR128" s="5">
        <v>5.2549903000000002E-2</v>
      </c>
      <c r="DS128" s="5">
        <v>5.2549903000000002E-2</v>
      </c>
      <c r="DT128" s="5">
        <v>5.2549903000000002E-2</v>
      </c>
      <c r="DU128" s="5">
        <v>5.2549903000000002E-2</v>
      </c>
    </row>
    <row r="129" spans="1:125" x14ac:dyDescent="0.2">
      <c r="A129" t="s">
        <v>41</v>
      </c>
      <c r="B129" s="3" t="s">
        <v>190</v>
      </c>
      <c r="C129" s="2">
        <v>6.18</v>
      </c>
      <c r="D129" s="2">
        <v>4.9400000000000004</v>
      </c>
      <c r="E129" s="2">
        <v>6.93</v>
      </c>
      <c r="F129" s="2">
        <v>4.68</v>
      </c>
      <c r="G129" s="2">
        <v>8.14</v>
      </c>
      <c r="H129" s="2">
        <v>7.74</v>
      </c>
      <c r="I129" s="2">
        <v>11.11</v>
      </c>
      <c r="J129" s="2">
        <v>5.5</v>
      </c>
      <c r="K129" s="2">
        <v>11.69</v>
      </c>
      <c r="L129" s="2">
        <v>11.33</v>
      </c>
      <c r="M129" s="2">
        <v>10.55</v>
      </c>
      <c r="N129" s="2">
        <v>8.83</v>
      </c>
      <c r="O129" s="2">
        <v>11.64</v>
      </c>
      <c r="P129" s="2">
        <v>9.02</v>
      </c>
      <c r="Q129" s="2">
        <v>14.9</v>
      </c>
      <c r="R129" s="2">
        <v>14.11</v>
      </c>
      <c r="S129" s="2">
        <v>7.91</v>
      </c>
      <c r="T129" s="2">
        <v>11.32</v>
      </c>
      <c r="U129" s="2">
        <v>11.72</v>
      </c>
      <c r="V129" s="2">
        <v>6.89</v>
      </c>
      <c r="W129" s="2">
        <v>8.64</v>
      </c>
      <c r="X129" s="2">
        <v>8.52</v>
      </c>
      <c r="Y129" s="2">
        <v>10.98</v>
      </c>
      <c r="Z129" s="2">
        <v>8.02</v>
      </c>
      <c r="AA129" s="2">
        <v>9.27</v>
      </c>
      <c r="AB129" s="2">
        <v>8.3800000000000008</v>
      </c>
      <c r="AC129" s="2">
        <v>8.06</v>
      </c>
      <c r="AD129" s="2">
        <v>9.3800000000000008</v>
      </c>
      <c r="AE129" s="2">
        <v>9.34</v>
      </c>
      <c r="AF129" s="2">
        <v>13.06</v>
      </c>
      <c r="AG129" s="2">
        <v>14.77</v>
      </c>
      <c r="AH129" s="2">
        <v>9.1199999999999992</v>
      </c>
      <c r="AI129" s="2">
        <v>7.57</v>
      </c>
      <c r="AJ129" s="2">
        <v>9.25</v>
      </c>
      <c r="AK129" s="2">
        <v>15.22</v>
      </c>
      <c r="AL129" s="2">
        <v>8.1</v>
      </c>
      <c r="AM129" s="2">
        <v>12.94</v>
      </c>
      <c r="AN129" s="2">
        <v>11.18</v>
      </c>
      <c r="AO129" s="2">
        <v>11.47</v>
      </c>
      <c r="AP129" s="2">
        <v>13.75</v>
      </c>
      <c r="AQ129" s="2">
        <v>6</v>
      </c>
      <c r="AR129" s="2">
        <v>7.2</v>
      </c>
      <c r="AS129" s="2">
        <v>13.84</v>
      </c>
      <c r="AT129" s="2">
        <v>11.29</v>
      </c>
      <c r="AU129" s="2">
        <v>7.67</v>
      </c>
      <c r="AV129" s="2">
        <v>6.33</v>
      </c>
      <c r="AW129" s="2">
        <v>10.96</v>
      </c>
      <c r="AX129" s="2">
        <v>8.76</v>
      </c>
      <c r="AY129" s="2">
        <v>11.09</v>
      </c>
      <c r="AZ129" s="2">
        <v>4.24</v>
      </c>
      <c r="BA129" s="2">
        <v>5.3</v>
      </c>
      <c r="BB129" s="2">
        <v>5.73</v>
      </c>
      <c r="BC129" s="2">
        <v>10.57</v>
      </c>
      <c r="BD129" s="2">
        <v>7.84</v>
      </c>
      <c r="BE129" s="2">
        <v>6.77</v>
      </c>
      <c r="BF129" s="2">
        <v>10.57</v>
      </c>
      <c r="BG129" s="2">
        <v>5.49</v>
      </c>
      <c r="BH129" s="2">
        <v>5.87</v>
      </c>
      <c r="BI129" s="2">
        <v>12.11</v>
      </c>
      <c r="BJ129" s="2">
        <v>10.92</v>
      </c>
      <c r="BL129" s="10"/>
      <c r="BN129" s="5">
        <v>0.72275676</v>
      </c>
      <c r="BO129" s="5">
        <v>0.72275676</v>
      </c>
      <c r="BP129" s="5">
        <v>0.72275676</v>
      </c>
      <c r="BQ129" s="5">
        <v>0.72275676</v>
      </c>
      <c r="BR129" s="5">
        <v>0.72275676</v>
      </c>
      <c r="BS129" s="5">
        <v>0.72275676</v>
      </c>
      <c r="BT129" s="5">
        <v>0.72275676</v>
      </c>
      <c r="BU129" s="5">
        <v>0.72275676</v>
      </c>
      <c r="BV129" s="5">
        <v>0.72275676</v>
      </c>
      <c r="BW129" s="5">
        <v>0.72275676</v>
      </c>
      <c r="BX129" s="5">
        <v>0.72275676</v>
      </c>
      <c r="BY129" s="5">
        <v>0.72275676</v>
      </c>
      <c r="BZ129" s="5">
        <v>0.72275676</v>
      </c>
      <c r="CA129" s="5">
        <v>0.72275676</v>
      </c>
      <c r="CB129" s="5">
        <v>0.72275676</v>
      </c>
      <c r="CC129" s="5">
        <v>0.72275676</v>
      </c>
      <c r="CD129" s="5">
        <v>0.72275676</v>
      </c>
      <c r="CE129" s="5">
        <v>0.72275676</v>
      </c>
      <c r="CF129" s="5">
        <v>0.72275676</v>
      </c>
      <c r="CG129" s="5">
        <v>0.72275676</v>
      </c>
      <c r="CH129" s="5">
        <v>0.72275676</v>
      </c>
      <c r="CI129" s="5">
        <v>0.72275676</v>
      </c>
      <c r="CJ129" s="5">
        <v>0.72275676</v>
      </c>
      <c r="CK129" s="5">
        <v>0.72275676</v>
      </c>
      <c r="CL129" s="5">
        <v>0.72275676</v>
      </c>
      <c r="CM129" s="5">
        <v>0.72275676</v>
      </c>
      <c r="CN129" s="5">
        <v>0.72275676</v>
      </c>
      <c r="CO129" s="5">
        <v>0.72275676</v>
      </c>
      <c r="CP129" s="5">
        <v>0.72275676</v>
      </c>
      <c r="CQ129" s="5">
        <v>0.72275676</v>
      </c>
      <c r="CR129" s="5">
        <v>0.72275676</v>
      </c>
      <c r="CS129" s="5">
        <v>0.72275676</v>
      </c>
      <c r="CT129" s="5">
        <v>0.72275676</v>
      </c>
      <c r="CU129" s="5">
        <v>0.72275676</v>
      </c>
      <c r="CV129" s="5">
        <v>0.72275676</v>
      </c>
      <c r="CW129" s="5">
        <v>0.72275676</v>
      </c>
      <c r="CX129" s="5">
        <v>0.72275676</v>
      </c>
      <c r="CY129" s="5">
        <v>0.72275676</v>
      </c>
      <c r="CZ129" s="5">
        <v>0.72275676</v>
      </c>
      <c r="DA129" s="5">
        <v>0.72275676</v>
      </c>
      <c r="DB129" s="5">
        <v>0.72275676</v>
      </c>
      <c r="DC129" s="5">
        <v>0.72275676</v>
      </c>
      <c r="DD129" s="5">
        <v>0.72275676</v>
      </c>
      <c r="DE129" s="5">
        <v>0.72275676</v>
      </c>
      <c r="DF129" s="5">
        <v>0.72275676</v>
      </c>
      <c r="DG129" s="5">
        <v>0.72275676</v>
      </c>
      <c r="DH129" s="5">
        <v>0.72275676</v>
      </c>
      <c r="DI129" s="5">
        <v>0.72275676</v>
      </c>
      <c r="DJ129" s="5">
        <v>0.72275676</v>
      </c>
      <c r="DK129" s="5">
        <v>0.72275676</v>
      </c>
      <c r="DL129" s="5">
        <v>0.72275676</v>
      </c>
      <c r="DM129" s="5">
        <v>0.72275676</v>
      </c>
      <c r="DN129" s="5">
        <v>0.72275676</v>
      </c>
      <c r="DO129" s="5">
        <v>0.72275676</v>
      </c>
      <c r="DP129" s="5">
        <v>0.72275676</v>
      </c>
      <c r="DQ129" s="5">
        <v>0.72275676</v>
      </c>
      <c r="DR129" s="5">
        <v>0.72275676</v>
      </c>
      <c r="DS129" s="5">
        <v>0.72275676</v>
      </c>
      <c r="DT129" s="5">
        <v>0.72275676</v>
      </c>
      <c r="DU129" s="5">
        <v>0.72275676</v>
      </c>
    </row>
    <row r="130" spans="1:125" x14ac:dyDescent="0.2">
      <c r="A130" t="s">
        <v>128</v>
      </c>
      <c r="B130" s="3" t="s">
        <v>190</v>
      </c>
      <c r="C130" s="2">
        <v>-0.05</v>
      </c>
      <c r="D130" s="2">
        <v>-0.34</v>
      </c>
      <c r="E130" s="2">
        <v>-0.65</v>
      </c>
      <c r="F130" s="2">
        <v>-0.53</v>
      </c>
      <c r="G130" s="2">
        <v>-0.28000000000000003</v>
      </c>
      <c r="H130" s="2">
        <v>-0.12</v>
      </c>
      <c r="I130" s="2">
        <v>0.43</v>
      </c>
      <c r="J130" s="2">
        <v>0</v>
      </c>
      <c r="K130" s="2">
        <v>-0.06</v>
      </c>
      <c r="L130" s="2">
        <v>-0.26</v>
      </c>
      <c r="M130" s="2">
        <v>-0.02</v>
      </c>
      <c r="N130" s="2">
        <v>0.05</v>
      </c>
      <c r="O130" s="2">
        <v>0.17</v>
      </c>
      <c r="P130" s="2">
        <v>0.27</v>
      </c>
      <c r="Q130" s="2">
        <v>1.05</v>
      </c>
      <c r="R130" s="2">
        <v>0.69</v>
      </c>
      <c r="S130" s="2">
        <v>0.14000000000000001</v>
      </c>
      <c r="T130" s="2">
        <v>0.16</v>
      </c>
      <c r="U130" s="2">
        <v>0.48</v>
      </c>
      <c r="V130" s="2">
        <v>0.05</v>
      </c>
      <c r="W130" s="2">
        <v>0.03</v>
      </c>
      <c r="X130" s="2">
        <v>0.01</v>
      </c>
      <c r="Y130" s="2">
        <v>0.23</v>
      </c>
      <c r="Z130" s="2">
        <v>-0.26</v>
      </c>
      <c r="AA130" s="2">
        <v>0.13</v>
      </c>
      <c r="AB130" s="2">
        <v>0.26</v>
      </c>
      <c r="AC130" s="2">
        <v>-0.36</v>
      </c>
      <c r="AD130" s="2">
        <v>-0.05</v>
      </c>
      <c r="AE130" s="2">
        <v>0.14000000000000001</v>
      </c>
      <c r="AF130" s="2">
        <v>0.67</v>
      </c>
      <c r="AG130" s="2">
        <v>0.65</v>
      </c>
      <c r="AH130" s="2">
        <v>0.09</v>
      </c>
      <c r="AI130" s="2">
        <v>-0.12</v>
      </c>
      <c r="AJ130" s="2">
        <v>0.12</v>
      </c>
      <c r="AK130" s="2">
        <v>0.78</v>
      </c>
      <c r="AL130" s="2">
        <v>-0.42</v>
      </c>
      <c r="AM130" s="2">
        <v>0.28999999999999998</v>
      </c>
      <c r="AN130" s="2">
        <v>0.02</v>
      </c>
      <c r="AO130" s="2">
        <v>0.1</v>
      </c>
      <c r="AP130" s="2">
        <v>0.23</v>
      </c>
      <c r="AQ130" s="2">
        <v>-0.55000000000000004</v>
      </c>
      <c r="AR130" s="2">
        <v>-0.19</v>
      </c>
      <c r="AS130" s="2">
        <v>0.23</v>
      </c>
      <c r="AT130" s="2">
        <v>-0.62</v>
      </c>
      <c r="AU130" s="2">
        <v>-0.53</v>
      </c>
      <c r="AV130" s="2">
        <v>-0.93</v>
      </c>
      <c r="AW130" s="2">
        <v>-0.59</v>
      </c>
      <c r="AX130" s="2">
        <v>-0.33</v>
      </c>
      <c r="AY130" s="2">
        <v>0.28000000000000003</v>
      </c>
      <c r="AZ130" s="2">
        <v>-0.77</v>
      </c>
      <c r="BA130" s="2">
        <v>-0.62</v>
      </c>
      <c r="BB130" s="2">
        <v>-0.71</v>
      </c>
      <c r="BC130" s="2">
        <v>-0.42</v>
      </c>
      <c r="BD130" s="2">
        <v>-1.23</v>
      </c>
      <c r="BE130" s="2">
        <v>-1.22</v>
      </c>
      <c r="BF130" s="2">
        <v>0.05</v>
      </c>
      <c r="BG130" s="2">
        <v>-0.77</v>
      </c>
      <c r="BH130" s="2">
        <v>-0.96</v>
      </c>
      <c r="BI130" s="2">
        <v>-0.43</v>
      </c>
      <c r="BJ130" s="2">
        <v>-0.19</v>
      </c>
      <c r="BL130" s="10"/>
      <c r="BN130" s="5">
        <v>0.12017743</v>
      </c>
      <c r="BO130" s="5">
        <v>0.12017743</v>
      </c>
      <c r="BP130" s="5">
        <v>0.12017743</v>
      </c>
      <c r="BQ130" s="5">
        <v>0.12017743</v>
      </c>
      <c r="BR130" s="5">
        <v>0.12017743</v>
      </c>
      <c r="BS130" s="5">
        <v>0.12017743</v>
      </c>
      <c r="BT130" s="5">
        <v>0.12017743</v>
      </c>
      <c r="BU130" s="5">
        <v>0.12017743</v>
      </c>
      <c r="BV130" s="5">
        <v>0.12017743</v>
      </c>
      <c r="BW130" s="5">
        <v>0.12017743</v>
      </c>
      <c r="BX130" s="5">
        <v>0.12017743</v>
      </c>
      <c r="BY130" s="5">
        <v>0.12017743</v>
      </c>
      <c r="BZ130" s="5">
        <v>0.12017743</v>
      </c>
      <c r="CA130" s="5">
        <v>0.12017743</v>
      </c>
      <c r="CB130" s="5">
        <v>0.12017743</v>
      </c>
      <c r="CC130" s="5">
        <v>0.12017743</v>
      </c>
      <c r="CD130" s="5">
        <v>0.12017743</v>
      </c>
      <c r="CE130" s="5">
        <v>0.12017743</v>
      </c>
      <c r="CF130" s="5">
        <v>0.12017743</v>
      </c>
      <c r="CG130" s="5">
        <v>0.12017743</v>
      </c>
      <c r="CH130" s="5">
        <v>0.12017743</v>
      </c>
      <c r="CI130" s="5">
        <v>0.12017743</v>
      </c>
      <c r="CJ130" s="5">
        <v>0.12017743</v>
      </c>
      <c r="CK130" s="5">
        <v>0.12017743</v>
      </c>
      <c r="CL130" s="5">
        <v>0.12017743</v>
      </c>
      <c r="CM130" s="5">
        <v>0.12017743</v>
      </c>
      <c r="CN130" s="5">
        <v>0.12017743</v>
      </c>
      <c r="CO130" s="5">
        <v>0.12017743</v>
      </c>
      <c r="CP130" s="5">
        <v>0.12017743</v>
      </c>
      <c r="CQ130" s="5">
        <v>0.12017743</v>
      </c>
      <c r="CR130" s="5">
        <v>0.12017743</v>
      </c>
      <c r="CS130" s="5">
        <v>0.12017743</v>
      </c>
      <c r="CT130" s="5">
        <v>0.12017743</v>
      </c>
      <c r="CU130" s="5">
        <v>0.12017743</v>
      </c>
      <c r="CV130" s="5">
        <v>0.12017743</v>
      </c>
      <c r="CW130" s="5">
        <v>0.12017743</v>
      </c>
      <c r="CX130" s="5">
        <v>0.12017743</v>
      </c>
      <c r="CY130" s="5">
        <v>0.12017743</v>
      </c>
      <c r="CZ130" s="5">
        <v>0.12017743</v>
      </c>
      <c r="DA130" s="5">
        <v>0.12017743</v>
      </c>
      <c r="DB130" s="5">
        <v>0.12017743</v>
      </c>
      <c r="DC130" s="5">
        <v>0.12017743</v>
      </c>
      <c r="DD130" s="5">
        <v>0.12017743</v>
      </c>
      <c r="DE130" s="5">
        <v>0.12017743</v>
      </c>
      <c r="DF130" s="5">
        <v>0.12017743</v>
      </c>
      <c r="DG130" s="5">
        <v>0.12017743</v>
      </c>
      <c r="DH130" s="5">
        <v>0.12017743</v>
      </c>
      <c r="DI130" s="5">
        <v>0.12017743</v>
      </c>
      <c r="DJ130" s="5">
        <v>0.12017743</v>
      </c>
      <c r="DK130" s="5">
        <v>0.12017743</v>
      </c>
      <c r="DL130" s="5">
        <v>0.12017743</v>
      </c>
      <c r="DM130" s="5">
        <v>0.12017743</v>
      </c>
      <c r="DN130" s="5">
        <v>0.12017743</v>
      </c>
      <c r="DO130" s="5">
        <v>0.12017743</v>
      </c>
      <c r="DP130" s="5">
        <v>0.12017743</v>
      </c>
      <c r="DQ130" s="5">
        <v>0.12017743</v>
      </c>
      <c r="DR130" s="5">
        <v>0.12017743</v>
      </c>
      <c r="DS130" s="5">
        <v>0.12017743</v>
      </c>
      <c r="DT130" s="5">
        <v>0.12017743</v>
      </c>
      <c r="DU130" s="5">
        <v>0.12017743</v>
      </c>
    </row>
    <row r="131" spans="1:125" x14ac:dyDescent="0.2">
      <c r="A131" t="s">
        <v>42</v>
      </c>
      <c r="B131" s="3" t="s">
        <v>190</v>
      </c>
      <c r="C131" s="2">
        <v>2.54</v>
      </c>
      <c r="D131" s="2">
        <v>2</v>
      </c>
      <c r="E131" s="2">
        <v>1.74</v>
      </c>
      <c r="F131" s="2">
        <v>0.96</v>
      </c>
      <c r="G131" s="2">
        <v>2.5299999999999998</v>
      </c>
      <c r="H131" s="2">
        <v>2.12</v>
      </c>
      <c r="I131" s="2">
        <v>3.55</v>
      </c>
      <c r="J131" s="2">
        <v>1.42</v>
      </c>
      <c r="K131" s="2">
        <v>2.91</v>
      </c>
      <c r="L131" s="2">
        <v>2.74</v>
      </c>
      <c r="M131" s="2">
        <v>2.73</v>
      </c>
      <c r="N131" s="2">
        <v>2.89</v>
      </c>
      <c r="O131" s="2">
        <v>3.69</v>
      </c>
      <c r="P131" s="2">
        <v>2.86</v>
      </c>
      <c r="Q131" s="2">
        <v>6.36</v>
      </c>
      <c r="R131" s="2">
        <v>5.1100000000000003</v>
      </c>
      <c r="S131" s="2">
        <v>2.64</v>
      </c>
      <c r="T131" s="2">
        <v>2.77</v>
      </c>
      <c r="U131" s="2">
        <v>4.38</v>
      </c>
      <c r="V131" s="2">
        <v>2.2999999999999998</v>
      </c>
      <c r="W131" s="2">
        <v>2.7</v>
      </c>
      <c r="X131" s="2">
        <v>2.66</v>
      </c>
      <c r="Y131" s="2">
        <v>4.07</v>
      </c>
      <c r="Z131" s="2">
        <v>2.59</v>
      </c>
      <c r="AA131" s="2">
        <v>3.71</v>
      </c>
      <c r="AB131" s="2">
        <v>3.14</v>
      </c>
      <c r="AC131" s="2">
        <v>1.61</v>
      </c>
      <c r="AD131" s="2">
        <v>2.2200000000000002</v>
      </c>
      <c r="AE131" s="2">
        <v>3.2</v>
      </c>
      <c r="AF131" s="2">
        <v>5.54</v>
      </c>
      <c r="AG131" s="2">
        <v>4.7699999999999996</v>
      </c>
      <c r="AH131" s="2">
        <v>2.5299999999999998</v>
      </c>
      <c r="AI131" s="2">
        <v>2.14</v>
      </c>
      <c r="AJ131" s="2">
        <v>3.48</v>
      </c>
      <c r="AK131" s="2">
        <v>5.3</v>
      </c>
      <c r="AL131" s="2">
        <v>1.6</v>
      </c>
      <c r="AM131" s="2">
        <v>4.57</v>
      </c>
      <c r="AN131" s="2">
        <v>3.44</v>
      </c>
      <c r="AO131" s="2">
        <v>3.49</v>
      </c>
      <c r="AP131" s="2">
        <v>4.17</v>
      </c>
      <c r="AQ131" s="2">
        <v>0.87</v>
      </c>
      <c r="AR131" s="2">
        <v>2.96</v>
      </c>
      <c r="AS131" s="2">
        <v>3.96</v>
      </c>
      <c r="AT131" s="2">
        <v>2.2599999999999998</v>
      </c>
      <c r="AU131" s="2">
        <v>1.46</v>
      </c>
      <c r="AV131" s="2">
        <v>0.82</v>
      </c>
      <c r="AW131" s="2">
        <v>1.9</v>
      </c>
      <c r="AX131" s="2">
        <v>2.78</v>
      </c>
      <c r="AY131" s="2">
        <v>4.07</v>
      </c>
      <c r="AZ131" s="2">
        <v>1.25</v>
      </c>
      <c r="BA131" s="2">
        <v>1.7</v>
      </c>
      <c r="BB131" s="2">
        <v>1.41</v>
      </c>
      <c r="BC131" s="2">
        <v>2.84</v>
      </c>
      <c r="BD131" s="2">
        <v>1.29</v>
      </c>
      <c r="BE131" s="2">
        <v>0.78</v>
      </c>
      <c r="BF131" s="2">
        <v>3.05</v>
      </c>
      <c r="BG131" s="2">
        <v>1.31</v>
      </c>
      <c r="BH131" s="2">
        <v>0.87</v>
      </c>
      <c r="BI131" s="2">
        <v>3.07</v>
      </c>
      <c r="BJ131" s="2">
        <v>2.2400000000000002</v>
      </c>
      <c r="BL131" s="10"/>
      <c r="BN131" s="5">
        <v>0.34544596999999999</v>
      </c>
      <c r="BO131" s="5">
        <v>0.34544596999999999</v>
      </c>
      <c r="BP131" s="5">
        <v>0.34544596999999999</v>
      </c>
      <c r="BQ131" s="5">
        <v>0.34544596999999999</v>
      </c>
      <c r="BR131" s="5">
        <v>0.34544596999999999</v>
      </c>
      <c r="BS131" s="5">
        <v>0.34544596999999999</v>
      </c>
      <c r="BT131" s="5">
        <v>0.34544596999999999</v>
      </c>
      <c r="BU131" s="5">
        <v>0.34544596999999999</v>
      </c>
      <c r="BV131" s="5">
        <v>0.34544596999999999</v>
      </c>
      <c r="BW131" s="5">
        <v>0.34544596999999999</v>
      </c>
      <c r="BX131" s="5">
        <v>0.34544596999999999</v>
      </c>
      <c r="BY131" s="5">
        <v>0.34544596999999999</v>
      </c>
      <c r="BZ131" s="5">
        <v>0.34544596999999999</v>
      </c>
      <c r="CA131" s="5">
        <v>0.34544596999999999</v>
      </c>
      <c r="CB131" s="5">
        <v>0.34544596999999999</v>
      </c>
      <c r="CC131" s="5">
        <v>0.34544596999999999</v>
      </c>
      <c r="CD131" s="5">
        <v>0.34544596999999999</v>
      </c>
      <c r="CE131" s="5">
        <v>0.34544596999999999</v>
      </c>
      <c r="CF131" s="5">
        <v>0.34544596999999999</v>
      </c>
      <c r="CG131" s="5">
        <v>0.34544596999999999</v>
      </c>
      <c r="CH131" s="5">
        <v>0.34544596999999999</v>
      </c>
      <c r="CI131" s="5">
        <v>0.34544596999999999</v>
      </c>
      <c r="CJ131" s="5">
        <v>0.34544596999999999</v>
      </c>
      <c r="CK131" s="5">
        <v>0.34544596999999999</v>
      </c>
      <c r="CL131" s="5">
        <v>0.34544596999999999</v>
      </c>
      <c r="CM131" s="5">
        <v>0.34544596999999999</v>
      </c>
      <c r="CN131" s="5">
        <v>0.34544596999999999</v>
      </c>
      <c r="CO131" s="5">
        <v>0.34544596999999999</v>
      </c>
      <c r="CP131" s="5">
        <v>0.34544596999999999</v>
      </c>
      <c r="CQ131" s="5">
        <v>0.34544596999999999</v>
      </c>
      <c r="CR131" s="5">
        <v>0.34544596999999999</v>
      </c>
      <c r="CS131" s="5">
        <v>0.34544596999999999</v>
      </c>
      <c r="CT131" s="5">
        <v>0.34544596999999999</v>
      </c>
      <c r="CU131" s="5">
        <v>0.34544596999999999</v>
      </c>
      <c r="CV131" s="5">
        <v>0.34544596999999999</v>
      </c>
      <c r="CW131" s="5">
        <v>0.34544596999999999</v>
      </c>
      <c r="CX131" s="5">
        <v>0.34544596999999999</v>
      </c>
      <c r="CY131" s="5">
        <v>0.34544596999999999</v>
      </c>
      <c r="CZ131" s="5">
        <v>0.34544596999999999</v>
      </c>
      <c r="DA131" s="5">
        <v>0.34544596999999999</v>
      </c>
      <c r="DB131" s="5">
        <v>0.34544596999999999</v>
      </c>
      <c r="DC131" s="5">
        <v>0.34544596999999999</v>
      </c>
      <c r="DD131" s="5">
        <v>0.34544596999999999</v>
      </c>
      <c r="DE131" s="5">
        <v>0.34544596999999999</v>
      </c>
      <c r="DF131" s="5">
        <v>0.34544596999999999</v>
      </c>
      <c r="DG131" s="5">
        <v>0.34544596999999999</v>
      </c>
      <c r="DH131" s="5">
        <v>0.34544596999999999</v>
      </c>
      <c r="DI131" s="5">
        <v>0.34544596999999999</v>
      </c>
      <c r="DJ131" s="5">
        <v>0.34544596999999999</v>
      </c>
      <c r="DK131" s="5">
        <v>0.34544596999999999</v>
      </c>
      <c r="DL131" s="5">
        <v>0.34544596999999999</v>
      </c>
      <c r="DM131" s="5">
        <v>0.34544596999999999</v>
      </c>
      <c r="DN131" s="5">
        <v>0.34544596999999999</v>
      </c>
      <c r="DO131" s="5">
        <v>0.34544596999999999</v>
      </c>
      <c r="DP131" s="5">
        <v>0.34544596999999999</v>
      </c>
      <c r="DQ131" s="5">
        <v>0.34544596999999999</v>
      </c>
      <c r="DR131" s="5">
        <v>0.34544596999999999</v>
      </c>
      <c r="DS131" s="5">
        <v>0.34544596999999999</v>
      </c>
      <c r="DT131" s="5">
        <v>0.34544596999999999</v>
      </c>
      <c r="DU131" s="5">
        <v>0.34544596999999999</v>
      </c>
    </row>
    <row r="132" spans="1:125" x14ac:dyDescent="0.2">
      <c r="A132" t="s">
        <v>194</v>
      </c>
      <c r="B132" s="3" t="s">
        <v>190</v>
      </c>
      <c r="C132" s="2">
        <v>-0.14000000000000001</v>
      </c>
      <c r="D132" s="2">
        <v>-0.21</v>
      </c>
      <c r="E132" s="2">
        <v>-0.54</v>
      </c>
      <c r="F132" s="2">
        <v>-0.47</v>
      </c>
      <c r="G132" s="2">
        <v>-0.36</v>
      </c>
      <c r="H132" s="2">
        <v>-0.2</v>
      </c>
      <c r="I132" s="2">
        <v>0.04</v>
      </c>
      <c r="J132" s="2">
        <v>-0.16</v>
      </c>
      <c r="K132" s="2">
        <v>-0.28000000000000003</v>
      </c>
      <c r="L132" s="2">
        <v>-0.39</v>
      </c>
      <c r="M132" s="2">
        <v>-0.22</v>
      </c>
      <c r="N132" s="2">
        <v>-0.25</v>
      </c>
      <c r="O132" s="2">
        <v>-0.03</v>
      </c>
      <c r="P132" s="2">
        <v>-0.1</v>
      </c>
      <c r="Q132" s="2">
        <v>0.3</v>
      </c>
      <c r="R132" s="2">
        <v>0.15</v>
      </c>
      <c r="S132" s="2">
        <v>-0.06</v>
      </c>
      <c r="T132" s="2">
        <v>-0.24</v>
      </c>
      <c r="U132" s="2">
        <v>7.0000000000000007E-2</v>
      </c>
      <c r="V132" s="2">
        <v>-0.04</v>
      </c>
      <c r="W132" s="2">
        <v>-0.17</v>
      </c>
      <c r="X132" s="2">
        <v>-0.17</v>
      </c>
      <c r="Y132" s="2">
        <v>-7.0000000000000007E-2</v>
      </c>
      <c r="Z132" s="2">
        <v>-0.31</v>
      </c>
      <c r="AA132" s="2">
        <v>-0.16</v>
      </c>
      <c r="AB132" s="2">
        <v>0.03</v>
      </c>
      <c r="AC132" s="2">
        <v>-0.39</v>
      </c>
      <c r="AD132" s="2">
        <v>-0.28999999999999998</v>
      </c>
      <c r="AE132" s="2">
        <v>-0.04</v>
      </c>
      <c r="AF132" s="2">
        <v>0.15</v>
      </c>
      <c r="AG132" s="2">
        <v>0.1</v>
      </c>
      <c r="AH132" s="2">
        <v>-0.27</v>
      </c>
      <c r="AI132" s="2">
        <v>-0.22</v>
      </c>
      <c r="AJ132" s="2">
        <v>-0.11</v>
      </c>
      <c r="AK132" s="2">
        <v>0.19</v>
      </c>
      <c r="AL132" s="2">
        <v>-0.43</v>
      </c>
      <c r="AM132" s="2">
        <v>-0.01</v>
      </c>
      <c r="AN132" s="2">
        <v>-0.1</v>
      </c>
      <c r="AO132" s="2">
        <v>-0.25</v>
      </c>
      <c r="AP132" s="2">
        <v>-0.08</v>
      </c>
      <c r="AQ132" s="2">
        <v>-0.49</v>
      </c>
      <c r="AR132" s="2">
        <v>-0.35</v>
      </c>
      <c r="AS132" s="2">
        <v>-0.17</v>
      </c>
      <c r="AT132" s="2">
        <v>-0.5</v>
      </c>
      <c r="AU132" s="2">
        <v>-0.65</v>
      </c>
      <c r="AV132" s="2">
        <v>-0.67</v>
      </c>
      <c r="AW132" s="2">
        <v>-0.83</v>
      </c>
      <c r="AX132" s="2">
        <v>-0.41</v>
      </c>
      <c r="AY132" s="2">
        <v>-0.19</v>
      </c>
      <c r="AZ132" s="2">
        <v>-0.66</v>
      </c>
      <c r="BA132" s="2">
        <v>-0.56999999999999995</v>
      </c>
      <c r="BB132" s="2">
        <v>-0.72</v>
      </c>
      <c r="BC132" s="2">
        <v>-0.51</v>
      </c>
      <c r="BD132" s="2">
        <v>-0.86</v>
      </c>
      <c r="BE132" s="2">
        <v>-0.88</v>
      </c>
      <c r="BF132" s="2">
        <v>-0.22</v>
      </c>
      <c r="BG132" s="2">
        <v>-0.62</v>
      </c>
      <c r="BH132" s="2">
        <v>-0.88</v>
      </c>
      <c r="BI132" s="2">
        <v>-0.51</v>
      </c>
      <c r="BJ132" s="2">
        <v>-0.41</v>
      </c>
      <c r="BL132" s="10"/>
      <c r="BN132" s="5">
        <v>5.1911481000000002E-2</v>
      </c>
      <c r="BO132" s="5">
        <v>5.1911481000000002E-2</v>
      </c>
      <c r="BP132" s="5">
        <v>5.1911481000000002E-2</v>
      </c>
      <c r="BQ132" s="5">
        <v>5.1911481000000002E-2</v>
      </c>
      <c r="BR132" s="5">
        <v>5.1911481000000002E-2</v>
      </c>
      <c r="BS132" s="5">
        <v>5.1911481000000002E-2</v>
      </c>
      <c r="BT132" s="5">
        <v>5.1911481000000002E-2</v>
      </c>
      <c r="BU132" s="5">
        <v>5.1911481000000002E-2</v>
      </c>
      <c r="BV132" s="5">
        <v>5.1911481000000002E-2</v>
      </c>
      <c r="BW132" s="5">
        <v>5.1911481000000002E-2</v>
      </c>
      <c r="BX132" s="5">
        <v>5.1911481000000002E-2</v>
      </c>
      <c r="BY132" s="5">
        <v>5.1911481000000002E-2</v>
      </c>
      <c r="BZ132" s="5">
        <v>5.1911481000000002E-2</v>
      </c>
      <c r="CA132" s="5">
        <v>5.1911481000000002E-2</v>
      </c>
      <c r="CB132" s="5">
        <v>5.1911481000000002E-2</v>
      </c>
      <c r="CC132" s="5">
        <v>5.1911481000000002E-2</v>
      </c>
      <c r="CD132" s="5">
        <v>5.1911481000000002E-2</v>
      </c>
      <c r="CE132" s="5">
        <v>5.1911481000000002E-2</v>
      </c>
      <c r="CF132" s="5">
        <v>5.1911481000000002E-2</v>
      </c>
      <c r="CG132" s="5">
        <v>5.1911481000000002E-2</v>
      </c>
      <c r="CH132" s="5">
        <v>5.1911481000000002E-2</v>
      </c>
      <c r="CI132" s="5">
        <v>5.1911481000000002E-2</v>
      </c>
      <c r="CJ132" s="5">
        <v>5.1911481000000002E-2</v>
      </c>
      <c r="CK132" s="5">
        <v>5.1911481000000002E-2</v>
      </c>
      <c r="CL132" s="5">
        <v>5.1911481000000002E-2</v>
      </c>
      <c r="CM132" s="5">
        <v>5.1911481000000002E-2</v>
      </c>
      <c r="CN132" s="5">
        <v>5.1911481000000002E-2</v>
      </c>
      <c r="CO132" s="5">
        <v>5.1911481000000002E-2</v>
      </c>
      <c r="CP132" s="5">
        <v>5.1911481000000002E-2</v>
      </c>
      <c r="CQ132" s="5">
        <v>5.1911481000000002E-2</v>
      </c>
      <c r="CR132" s="5">
        <v>5.1911481000000002E-2</v>
      </c>
      <c r="CS132" s="5">
        <v>5.1911481000000002E-2</v>
      </c>
      <c r="CT132" s="5">
        <v>5.1911481000000002E-2</v>
      </c>
      <c r="CU132" s="5">
        <v>5.1911481000000002E-2</v>
      </c>
      <c r="CV132" s="5">
        <v>5.1911481000000002E-2</v>
      </c>
      <c r="CW132" s="5">
        <v>5.1911481000000002E-2</v>
      </c>
      <c r="CX132" s="5">
        <v>5.1911481000000002E-2</v>
      </c>
      <c r="CY132" s="5">
        <v>5.1911481000000002E-2</v>
      </c>
      <c r="CZ132" s="5">
        <v>5.1911481000000002E-2</v>
      </c>
      <c r="DA132" s="5">
        <v>5.1911481000000002E-2</v>
      </c>
      <c r="DB132" s="5">
        <v>5.1911481000000002E-2</v>
      </c>
      <c r="DC132" s="5">
        <v>5.1911481000000002E-2</v>
      </c>
      <c r="DD132" s="5">
        <v>5.1911481000000002E-2</v>
      </c>
      <c r="DE132" s="5">
        <v>5.1911481000000002E-2</v>
      </c>
      <c r="DF132" s="5">
        <v>5.1911481000000002E-2</v>
      </c>
      <c r="DG132" s="5">
        <v>5.1911481000000002E-2</v>
      </c>
      <c r="DH132" s="5">
        <v>5.1911481000000002E-2</v>
      </c>
      <c r="DI132" s="5">
        <v>5.1911481000000002E-2</v>
      </c>
      <c r="DJ132" s="5">
        <v>5.1911481000000002E-2</v>
      </c>
      <c r="DK132" s="5">
        <v>5.1911481000000002E-2</v>
      </c>
      <c r="DL132" s="5">
        <v>5.1911481000000002E-2</v>
      </c>
      <c r="DM132" s="5">
        <v>5.1911481000000002E-2</v>
      </c>
      <c r="DN132" s="5">
        <v>5.1911481000000002E-2</v>
      </c>
      <c r="DO132" s="5">
        <v>5.1911481000000002E-2</v>
      </c>
      <c r="DP132" s="5">
        <v>5.1911481000000002E-2</v>
      </c>
      <c r="DQ132" s="5">
        <v>5.1911481000000002E-2</v>
      </c>
      <c r="DR132" s="5">
        <v>5.1911481000000002E-2</v>
      </c>
      <c r="DS132" s="5">
        <v>5.1911481000000002E-2</v>
      </c>
      <c r="DT132" s="5">
        <v>5.1911481000000002E-2</v>
      </c>
      <c r="DU132" s="5">
        <v>5.1911481000000002E-2</v>
      </c>
    </row>
    <row r="133" spans="1:125" x14ac:dyDescent="0.2">
      <c r="A133" t="s">
        <v>233</v>
      </c>
      <c r="B133" s="3" t="s">
        <v>190</v>
      </c>
      <c r="C133" s="2">
        <v>0.06</v>
      </c>
      <c r="D133" s="2">
        <v>0.16</v>
      </c>
      <c r="E133" s="2">
        <v>0</v>
      </c>
      <c r="F133" s="2">
        <v>-0.13</v>
      </c>
      <c r="G133" s="2">
        <v>7.0000000000000007E-2</v>
      </c>
      <c r="H133" s="2">
        <v>0.02</v>
      </c>
      <c r="I133" s="2">
        <v>0.2</v>
      </c>
      <c r="J133" s="2">
        <v>0</v>
      </c>
      <c r="K133" s="2">
        <v>0.08</v>
      </c>
      <c r="L133" s="2">
        <v>0.13</v>
      </c>
      <c r="M133" s="2">
        <v>0.03</v>
      </c>
      <c r="N133" s="2">
        <v>0.06</v>
      </c>
      <c r="O133" s="2">
        <v>0.19</v>
      </c>
      <c r="P133" s="2">
        <v>0.06</v>
      </c>
      <c r="Q133" s="2">
        <v>0.44</v>
      </c>
      <c r="R133" s="2">
        <v>0.24</v>
      </c>
      <c r="S133" s="2">
        <v>0.06</v>
      </c>
      <c r="T133" s="2">
        <v>-0.01</v>
      </c>
      <c r="U133" s="2">
        <v>0.25</v>
      </c>
      <c r="V133" s="2">
        <v>0.02</v>
      </c>
      <c r="W133" s="2">
        <v>0.08</v>
      </c>
      <c r="X133" s="2">
        <v>0.1</v>
      </c>
      <c r="Y133" s="2">
        <v>0.2</v>
      </c>
      <c r="Z133" s="2">
        <v>0.17</v>
      </c>
      <c r="AA133" s="2">
        <v>0.2</v>
      </c>
      <c r="AB133" s="2">
        <v>0.2</v>
      </c>
      <c r="AC133" s="2">
        <v>0.02</v>
      </c>
      <c r="AD133" s="2">
        <v>-0.01</v>
      </c>
      <c r="AE133" s="2">
        <v>0.1</v>
      </c>
      <c r="AF133" s="2">
        <v>0.34</v>
      </c>
      <c r="AG133" s="2">
        <v>0.3</v>
      </c>
      <c r="AH133" s="2">
        <v>0.06</v>
      </c>
      <c r="AI133" s="2">
        <v>0.05</v>
      </c>
      <c r="AJ133" s="2">
        <v>0.33</v>
      </c>
      <c r="AK133" s="2">
        <v>0.28999999999999998</v>
      </c>
      <c r="AL133" s="2">
        <v>-0.03</v>
      </c>
      <c r="AM133" s="2">
        <v>0.32</v>
      </c>
      <c r="AN133" s="2">
        <v>0.13</v>
      </c>
      <c r="AO133" s="2">
        <v>0.25</v>
      </c>
      <c r="AP133" s="2">
        <v>0.2</v>
      </c>
      <c r="AQ133" s="2">
        <v>-0.09</v>
      </c>
      <c r="AR133" s="2">
        <v>7.0000000000000007E-2</v>
      </c>
      <c r="AS133" s="2">
        <v>0.16</v>
      </c>
      <c r="AT133" s="2">
        <v>0</v>
      </c>
      <c r="AU133" s="2">
        <v>-0.13</v>
      </c>
      <c r="AV133" s="2">
        <v>-0.11</v>
      </c>
      <c r="AW133" s="2">
        <v>-0.13</v>
      </c>
      <c r="AX133" s="2">
        <v>0.05</v>
      </c>
      <c r="AY133" s="2">
        <v>0.2</v>
      </c>
      <c r="AZ133" s="2">
        <v>-0.01</v>
      </c>
      <c r="BA133" s="2">
        <v>0.04</v>
      </c>
      <c r="BB133" s="2">
        <v>-0.14000000000000001</v>
      </c>
      <c r="BC133" s="2">
        <v>0.02</v>
      </c>
      <c r="BD133" s="2">
        <v>-0.14000000000000001</v>
      </c>
      <c r="BE133" s="2">
        <v>-0.15</v>
      </c>
      <c r="BF133" s="2">
        <v>0.1</v>
      </c>
      <c r="BG133" s="2">
        <v>-0.14000000000000001</v>
      </c>
      <c r="BH133" s="2">
        <v>-0.28000000000000003</v>
      </c>
      <c r="BI133" s="2">
        <v>0.02</v>
      </c>
      <c r="BJ133" s="2">
        <v>-0.14000000000000001</v>
      </c>
      <c r="BL133" s="10"/>
      <c r="BN133" s="5">
        <v>3.2083460000000001E-2</v>
      </c>
      <c r="BO133" s="5">
        <v>3.2083460000000001E-2</v>
      </c>
      <c r="BP133" s="5">
        <v>3.2083460000000001E-2</v>
      </c>
      <c r="BQ133" s="5">
        <v>3.2083460000000001E-2</v>
      </c>
      <c r="BR133" s="5">
        <v>3.2083460000000001E-2</v>
      </c>
      <c r="BS133" s="5">
        <v>3.2083460000000001E-2</v>
      </c>
      <c r="BT133" s="5">
        <v>3.2083460000000001E-2</v>
      </c>
      <c r="BU133" s="5">
        <v>3.2083460000000001E-2</v>
      </c>
      <c r="BV133" s="5">
        <v>3.2083460000000001E-2</v>
      </c>
      <c r="BW133" s="5">
        <v>3.2083460000000001E-2</v>
      </c>
      <c r="BX133" s="5">
        <v>3.2083460000000001E-2</v>
      </c>
      <c r="BY133" s="5">
        <v>3.2083460000000001E-2</v>
      </c>
      <c r="BZ133" s="5">
        <v>3.2083460000000001E-2</v>
      </c>
      <c r="CA133" s="5">
        <v>3.2083460000000001E-2</v>
      </c>
      <c r="CB133" s="5">
        <v>3.2083460000000001E-2</v>
      </c>
      <c r="CC133" s="5">
        <v>3.2083460000000001E-2</v>
      </c>
      <c r="CD133" s="5">
        <v>3.2083460000000001E-2</v>
      </c>
      <c r="CE133" s="5">
        <v>3.2083460000000001E-2</v>
      </c>
      <c r="CF133" s="5">
        <v>3.2083460000000001E-2</v>
      </c>
      <c r="CG133" s="5">
        <v>3.2083460000000001E-2</v>
      </c>
      <c r="CH133" s="5">
        <v>3.2083460000000001E-2</v>
      </c>
      <c r="CI133" s="5">
        <v>3.2083460000000001E-2</v>
      </c>
      <c r="CJ133" s="5">
        <v>3.2083460000000001E-2</v>
      </c>
      <c r="CK133" s="5">
        <v>3.2083460000000001E-2</v>
      </c>
      <c r="CL133" s="5">
        <v>3.2083460000000001E-2</v>
      </c>
      <c r="CM133" s="5">
        <v>3.2083460000000001E-2</v>
      </c>
      <c r="CN133" s="5">
        <v>3.2083460000000001E-2</v>
      </c>
      <c r="CO133" s="5">
        <v>3.2083460000000001E-2</v>
      </c>
      <c r="CP133" s="5">
        <v>3.2083460000000001E-2</v>
      </c>
      <c r="CQ133" s="5">
        <v>3.2083460000000001E-2</v>
      </c>
      <c r="CR133" s="5">
        <v>3.2083460000000001E-2</v>
      </c>
      <c r="CS133" s="5">
        <v>3.2083460000000001E-2</v>
      </c>
      <c r="CT133" s="5">
        <v>3.2083460000000001E-2</v>
      </c>
      <c r="CU133" s="5">
        <v>3.2083460000000001E-2</v>
      </c>
      <c r="CV133" s="5">
        <v>3.2083460000000001E-2</v>
      </c>
      <c r="CW133" s="5">
        <v>3.2083460000000001E-2</v>
      </c>
      <c r="CX133" s="5">
        <v>3.2083460000000001E-2</v>
      </c>
      <c r="CY133" s="5">
        <v>3.2083460000000001E-2</v>
      </c>
      <c r="CZ133" s="5">
        <v>3.2083460000000001E-2</v>
      </c>
      <c r="DA133" s="5">
        <v>3.2083460000000001E-2</v>
      </c>
      <c r="DB133" s="5">
        <v>3.2083460000000001E-2</v>
      </c>
      <c r="DC133" s="5">
        <v>3.2083460000000001E-2</v>
      </c>
      <c r="DD133" s="5">
        <v>3.2083460000000001E-2</v>
      </c>
      <c r="DE133" s="5">
        <v>3.2083460000000001E-2</v>
      </c>
      <c r="DF133" s="5">
        <v>3.2083460000000001E-2</v>
      </c>
      <c r="DG133" s="5">
        <v>3.2083460000000001E-2</v>
      </c>
      <c r="DH133" s="5">
        <v>3.2083460000000001E-2</v>
      </c>
      <c r="DI133" s="5">
        <v>3.2083460000000001E-2</v>
      </c>
      <c r="DJ133" s="5">
        <v>3.2083460000000001E-2</v>
      </c>
      <c r="DK133" s="5">
        <v>3.2083460000000001E-2</v>
      </c>
      <c r="DL133" s="5">
        <v>3.2083460000000001E-2</v>
      </c>
      <c r="DM133" s="5">
        <v>3.2083460000000001E-2</v>
      </c>
      <c r="DN133" s="5">
        <v>3.2083460000000001E-2</v>
      </c>
      <c r="DO133" s="5">
        <v>3.2083460000000001E-2</v>
      </c>
      <c r="DP133" s="5">
        <v>3.2083460000000001E-2</v>
      </c>
      <c r="DQ133" s="5">
        <v>3.2083460000000001E-2</v>
      </c>
      <c r="DR133" s="5">
        <v>3.2083460000000001E-2</v>
      </c>
      <c r="DS133" s="5">
        <v>3.2083460000000001E-2</v>
      </c>
      <c r="DT133" s="5">
        <v>3.2083460000000001E-2</v>
      </c>
      <c r="DU133" s="5">
        <v>3.2083460000000001E-2</v>
      </c>
    </row>
    <row r="134" spans="1:125" x14ac:dyDescent="0.2">
      <c r="A134" t="s">
        <v>67</v>
      </c>
      <c r="B134" s="3" t="s">
        <v>190</v>
      </c>
      <c r="C134" s="2">
        <v>1.29</v>
      </c>
      <c r="D134" s="2">
        <v>1.56</v>
      </c>
      <c r="E134" s="2">
        <v>1.02</v>
      </c>
      <c r="F134" s="2">
        <v>0.39</v>
      </c>
      <c r="G134" s="2">
        <v>1.42</v>
      </c>
      <c r="H134" s="2">
        <v>1.1399999999999999</v>
      </c>
      <c r="I134" s="2">
        <v>1.96</v>
      </c>
      <c r="J134" s="2">
        <v>0.97</v>
      </c>
      <c r="K134" s="2">
        <v>1.47</v>
      </c>
      <c r="L134" s="2">
        <v>1.81</v>
      </c>
      <c r="M134" s="2">
        <v>1.24</v>
      </c>
      <c r="N134" s="2">
        <v>1.49</v>
      </c>
      <c r="O134" s="2">
        <v>2.17</v>
      </c>
      <c r="P134" s="2">
        <v>1.42</v>
      </c>
      <c r="Q134" s="2">
        <v>3.07</v>
      </c>
      <c r="R134" s="2">
        <v>2.36</v>
      </c>
      <c r="S134" s="2">
        <v>1.51</v>
      </c>
      <c r="T134" s="2">
        <v>1.19</v>
      </c>
      <c r="U134" s="2">
        <v>2.29</v>
      </c>
      <c r="V134" s="2">
        <v>1.1000000000000001</v>
      </c>
      <c r="W134" s="2">
        <v>1.24</v>
      </c>
      <c r="X134" s="2">
        <v>1.55</v>
      </c>
      <c r="Y134" s="2">
        <v>2.34</v>
      </c>
      <c r="Z134" s="2">
        <v>1.58</v>
      </c>
      <c r="AA134" s="2">
        <v>2.13</v>
      </c>
      <c r="AB134" s="2">
        <v>1.86</v>
      </c>
      <c r="AC134" s="2">
        <v>1.27</v>
      </c>
      <c r="AD134" s="2">
        <v>1.03</v>
      </c>
      <c r="AE134" s="2">
        <v>1.65</v>
      </c>
      <c r="AF134" s="2">
        <v>2.85</v>
      </c>
      <c r="AG134" s="2">
        <v>2.4900000000000002</v>
      </c>
      <c r="AH134" s="2">
        <v>1.61</v>
      </c>
      <c r="AI134" s="2">
        <v>1.19</v>
      </c>
      <c r="AJ134" s="2">
        <v>2.34</v>
      </c>
      <c r="AK134" s="2">
        <v>2.75</v>
      </c>
      <c r="AL134" s="2">
        <v>0.99</v>
      </c>
      <c r="AM134" s="2">
        <v>2.78</v>
      </c>
      <c r="AN134" s="2">
        <v>1.74</v>
      </c>
      <c r="AO134" s="2">
        <v>2.21</v>
      </c>
      <c r="AP134" s="2">
        <v>2.1800000000000002</v>
      </c>
      <c r="AQ134" s="2">
        <v>0.45</v>
      </c>
      <c r="AR134" s="2">
        <v>1.58</v>
      </c>
      <c r="AS134" s="2">
        <v>1.85</v>
      </c>
      <c r="AT134" s="2">
        <v>1.2</v>
      </c>
      <c r="AU134" s="2">
        <v>0.45</v>
      </c>
      <c r="AV134" s="2">
        <v>0.6</v>
      </c>
      <c r="AW134" s="2">
        <v>0.83</v>
      </c>
      <c r="AX134" s="2">
        <v>1.54</v>
      </c>
      <c r="AY134" s="2">
        <v>2.39</v>
      </c>
      <c r="AZ134" s="2">
        <v>1.02</v>
      </c>
      <c r="BA134" s="2">
        <v>1.19</v>
      </c>
      <c r="BB134" s="2">
        <v>0.63</v>
      </c>
      <c r="BC134" s="2">
        <v>1.72</v>
      </c>
      <c r="BD134" s="2">
        <v>0.96</v>
      </c>
      <c r="BE134" s="2">
        <v>0.71</v>
      </c>
      <c r="BF134" s="2">
        <v>1.57</v>
      </c>
      <c r="BG134" s="2">
        <v>0.81</v>
      </c>
      <c r="BH134" s="2">
        <v>0.49</v>
      </c>
      <c r="BI134" s="2">
        <v>1.83</v>
      </c>
      <c r="BJ134" s="2">
        <v>0.96</v>
      </c>
      <c r="BL134" s="10"/>
      <c r="BN134" s="5">
        <v>0.15538848999999999</v>
      </c>
      <c r="BO134" s="5">
        <v>0.15538848999999999</v>
      </c>
      <c r="BP134" s="5">
        <v>0.15538848999999999</v>
      </c>
      <c r="BQ134" s="5">
        <v>0.15538848999999999</v>
      </c>
      <c r="BR134" s="5">
        <v>0.15538848999999999</v>
      </c>
      <c r="BS134" s="5">
        <v>0.15538848999999999</v>
      </c>
      <c r="BT134" s="5">
        <v>0.15538848999999999</v>
      </c>
      <c r="BU134" s="5">
        <v>0.15538848999999999</v>
      </c>
      <c r="BV134" s="5">
        <v>0.15538848999999999</v>
      </c>
      <c r="BW134" s="5">
        <v>0.15538848999999999</v>
      </c>
      <c r="BX134" s="5">
        <v>0.15538848999999999</v>
      </c>
      <c r="BY134" s="5">
        <v>0.15538848999999999</v>
      </c>
      <c r="BZ134" s="5">
        <v>0.15538848999999999</v>
      </c>
      <c r="CA134" s="5">
        <v>0.15538848999999999</v>
      </c>
      <c r="CB134" s="5">
        <v>0.15538848999999999</v>
      </c>
      <c r="CC134" s="5">
        <v>0.15538848999999999</v>
      </c>
      <c r="CD134" s="5">
        <v>0.15538848999999999</v>
      </c>
      <c r="CE134" s="5">
        <v>0.15538848999999999</v>
      </c>
      <c r="CF134" s="5">
        <v>0.15538848999999999</v>
      </c>
      <c r="CG134" s="5">
        <v>0.15538848999999999</v>
      </c>
      <c r="CH134" s="5">
        <v>0.15538848999999999</v>
      </c>
      <c r="CI134" s="5">
        <v>0.15538848999999999</v>
      </c>
      <c r="CJ134" s="5">
        <v>0.15538848999999999</v>
      </c>
      <c r="CK134" s="5">
        <v>0.15538848999999999</v>
      </c>
      <c r="CL134" s="5">
        <v>0.15538848999999999</v>
      </c>
      <c r="CM134" s="5">
        <v>0.15538848999999999</v>
      </c>
      <c r="CN134" s="5">
        <v>0.15538848999999999</v>
      </c>
      <c r="CO134" s="5">
        <v>0.15538848999999999</v>
      </c>
      <c r="CP134" s="5">
        <v>0.15538848999999999</v>
      </c>
      <c r="CQ134" s="5">
        <v>0.15538848999999999</v>
      </c>
      <c r="CR134" s="5">
        <v>0.15538848999999999</v>
      </c>
      <c r="CS134" s="5">
        <v>0.15538848999999999</v>
      </c>
      <c r="CT134" s="5">
        <v>0.15538848999999999</v>
      </c>
      <c r="CU134" s="5">
        <v>0.15538848999999999</v>
      </c>
      <c r="CV134" s="5">
        <v>0.15538848999999999</v>
      </c>
      <c r="CW134" s="5">
        <v>0.15538848999999999</v>
      </c>
      <c r="CX134" s="5">
        <v>0.15538848999999999</v>
      </c>
      <c r="CY134" s="5">
        <v>0.15538848999999999</v>
      </c>
      <c r="CZ134" s="5">
        <v>0.15538848999999999</v>
      </c>
      <c r="DA134" s="5">
        <v>0.15538848999999999</v>
      </c>
      <c r="DB134" s="5">
        <v>0.15538848999999999</v>
      </c>
      <c r="DC134" s="5">
        <v>0.15538848999999999</v>
      </c>
      <c r="DD134" s="5">
        <v>0.15538848999999999</v>
      </c>
      <c r="DE134" s="5">
        <v>0.15538848999999999</v>
      </c>
      <c r="DF134" s="5">
        <v>0.15538848999999999</v>
      </c>
      <c r="DG134" s="5">
        <v>0.15538848999999999</v>
      </c>
      <c r="DH134" s="5">
        <v>0.15538848999999999</v>
      </c>
      <c r="DI134" s="5">
        <v>0.15538848999999999</v>
      </c>
      <c r="DJ134" s="5">
        <v>0.15538848999999999</v>
      </c>
      <c r="DK134" s="5">
        <v>0.15538848999999999</v>
      </c>
      <c r="DL134" s="5">
        <v>0.15538848999999999</v>
      </c>
      <c r="DM134" s="5">
        <v>0.15538848999999999</v>
      </c>
      <c r="DN134" s="5">
        <v>0.15538848999999999</v>
      </c>
      <c r="DO134" s="5">
        <v>0.15538848999999999</v>
      </c>
      <c r="DP134" s="5">
        <v>0.15538848999999999</v>
      </c>
      <c r="DQ134" s="5">
        <v>0.15538848999999999</v>
      </c>
      <c r="DR134" s="5">
        <v>0.15538848999999999</v>
      </c>
      <c r="DS134" s="5">
        <v>0.15538848999999999</v>
      </c>
      <c r="DT134" s="5">
        <v>0.15538848999999999</v>
      </c>
      <c r="DU134" s="5">
        <v>0.15538848999999999</v>
      </c>
    </row>
    <row r="135" spans="1:125" x14ac:dyDescent="0.2">
      <c r="A135" t="s">
        <v>207</v>
      </c>
      <c r="B135" s="3" t="s">
        <v>190</v>
      </c>
      <c r="C135" s="2">
        <v>0.17</v>
      </c>
      <c r="D135" s="2">
        <v>0.28000000000000003</v>
      </c>
      <c r="E135" s="2">
        <v>0.2</v>
      </c>
      <c r="F135" s="2">
        <v>0.04</v>
      </c>
      <c r="G135" s="2">
        <v>0.28000000000000003</v>
      </c>
      <c r="H135" s="2">
        <v>0.23</v>
      </c>
      <c r="I135" s="2">
        <v>0.36</v>
      </c>
      <c r="J135" s="2">
        <v>0.18</v>
      </c>
      <c r="K135" s="2">
        <v>0.28999999999999998</v>
      </c>
      <c r="L135" s="2">
        <v>0.34</v>
      </c>
      <c r="M135" s="2">
        <v>0.2</v>
      </c>
      <c r="N135" s="2">
        <v>0.23</v>
      </c>
      <c r="O135" s="2">
        <v>0.41</v>
      </c>
      <c r="P135" s="2">
        <v>0.23</v>
      </c>
      <c r="Q135" s="2">
        <v>0.53</v>
      </c>
      <c r="R135" s="2">
        <v>0.41</v>
      </c>
      <c r="S135" s="2">
        <v>0.23</v>
      </c>
      <c r="T135" s="2">
        <v>0.21</v>
      </c>
      <c r="U135" s="2">
        <v>0.41</v>
      </c>
      <c r="V135" s="2">
        <v>0.14000000000000001</v>
      </c>
      <c r="W135" s="2">
        <v>0.2</v>
      </c>
      <c r="X135" s="2">
        <v>0.25</v>
      </c>
      <c r="Y135" s="2">
        <v>0.46</v>
      </c>
      <c r="Z135" s="2">
        <v>0.3</v>
      </c>
      <c r="AA135" s="2">
        <v>0.38</v>
      </c>
      <c r="AB135" s="2">
        <v>0.32</v>
      </c>
      <c r="AC135" s="2">
        <v>0.27</v>
      </c>
      <c r="AD135" s="2">
        <v>0.14000000000000001</v>
      </c>
      <c r="AE135" s="2">
        <v>0.24</v>
      </c>
      <c r="AF135" s="2">
        <v>0.49</v>
      </c>
      <c r="AG135" s="2">
        <v>0.52</v>
      </c>
      <c r="AH135" s="2">
        <v>0.33</v>
      </c>
      <c r="AI135" s="2">
        <v>0.22</v>
      </c>
      <c r="AJ135" s="2">
        <v>0.53</v>
      </c>
      <c r="AK135" s="2">
        <v>0.47</v>
      </c>
      <c r="AL135" s="2">
        <v>0.18</v>
      </c>
      <c r="AM135" s="2">
        <v>0.56000000000000005</v>
      </c>
      <c r="AN135" s="2">
        <v>0.28000000000000003</v>
      </c>
      <c r="AO135" s="2">
        <v>0.48</v>
      </c>
      <c r="AP135" s="2">
        <v>0.46</v>
      </c>
      <c r="AQ135" s="2">
        <v>0.06</v>
      </c>
      <c r="AR135" s="2">
        <v>0.21</v>
      </c>
      <c r="AS135" s="2">
        <v>0.35</v>
      </c>
      <c r="AT135" s="2">
        <v>0.24</v>
      </c>
      <c r="AU135" s="2">
        <v>0.04</v>
      </c>
      <c r="AV135" s="2">
        <v>0.08</v>
      </c>
      <c r="AW135" s="2">
        <v>0.14000000000000001</v>
      </c>
      <c r="AX135" s="2">
        <v>0.25</v>
      </c>
      <c r="AY135" s="2">
        <v>0.42</v>
      </c>
      <c r="AZ135" s="2">
        <v>0.22</v>
      </c>
      <c r="BA135" s="2">
        <v>0.2</v>
      </c>
      <c r="BB135" s="2">
        <v>0.05</v>
      </c>
      <c r="BC135" s="2">
        <v>0.35</v>
      </c>
      <c r="BD135" s="2">
        <v>0.16</v>
      </c>
      <c r="BE135" s="2">
        <v>0.19</v>
      </c>
      <c r="BF135" s="2">
        <v>0.28999999999999998</v>
      </c>
      <c r="BG135" s="2">
        <v>0.12</v>
      </c>
      <c r="BH135" s="2">
        <v>7.0000000000000007E-2</v>
      </c>
      <c r="BI135" s="2">
        <v>0.4</v>
      </c>
      <c r="BJ135" s="2">
        <v>0.13</v>
      </c>
      <c r="BL135" s="10"/>
      <c r="BN135" s="5">
        <v>2.3195166999999999E-2</v>
      </c>
      <c r="BO135" s="5">
        <v>2.3195166999999999E-2</v>
      </c>
      <c r="BP135" s="5">
        <v>2.3195166999999999E-2</v>
      </c>
      <c r="BQ135" s="5">
        <v>2.3195166999999999E-2</v>
      </c>
      <c r="BR135" s="5">
        <v>2.3195166999999999E-2</v>
      </c>
      <c r="BS135" s="5">
        <v>2.3195166999999999E-2</v>
      </c>
      <c r="BT135" s="5">
        <v>2.3195166999999999E-2</v>
      </c>
      <c r="BU135" s="5">
        <v>2.3195166999999999E-2</v>
      </c>
      <c r="BV135" s="5">
        <v>2.3195166999999999E-2</v>
      </c>
      <c r="BW135" s="5">
        <v>2.3195166999999999E-2</v>
      </c>
      <c r="BX135" s="5">
        <v>2.3195166999999999E-2</v>
      </c>
      <c r="BY135" s="5">
        <v>2.3195166999999999E-2</v>
      </c>
      <c r="BZ135" s="5">
        <v>2.3195166999999999E-2</v>
      </c>
      <c r="CA135" s="5">
        <v>2.3195166999999999E-2</v>
      </c>
      <c r="CB135" s="5">
        <v>2.3195166999999999E-2</v>
      </c>
      <c r="CC135" s="5">
        <v>2.3195166999999999E-2</v>
      </c>
      <c r="CD135" s="5">
        <v>2.3195166999999999E-2</v>
      </c>
      <c r="CE135" s="5">
        <v>2.3195166999999999E-2</v>
      </c>
      <c r="CF135" s="5">
        <v>2.3195166999999999E-2</v>
      </c>
      <c r="CG135" s="5">
        <v>2.3195166999999999E-2</v>
      </c>
      <c r="CH135" s="5">
        <v>2.3195166999999999E-2</v>
      </c>
      <c r="CI135" s="5">
        <v>2.3195166999999999E-2</v>
      </c>
      <c r="CJ135" s="5">
        <v>2.3195166999999999E-2</v>
      </c>
      <c r="CK135" s="5">
        <v>2.3195166999999999E-2</v>
      </c>
      <c r="CL135" s="5">
        <v>2.3195166999999999E-2</v>
      </c>
      <c r="CM135" s="5">
        <v>2.3195166999999999E-2</v>
      </c>
      <c r="CN135" s="5">
        <v>2.3195166999999999E-2</v>
      </c>
      <c r="CO135" s="5">
        <v>2.3195166999999999E-2</v>
      </c>
      <c r="CP135" s="5">
        <v>2.3195166999999999E-2</v>
      </c>
      <c r="CQ135" s="5">
        <v>2.3195166999999999E-2</v>
      </c>
      <c r="CR135" s="5">
        <v>2.3195166999999999E-2</v>
      </c>
      <c r="CS135" s="5">
        <v>2.3195166999999999E-2</v>
      </c>
      <c r="CT135" s="5">
        <v>2.3195166999999999E-2</v>
      </c>
      <c r="CU135" s="5">
        <v>2.3195166999999999E-2</v>
      </c>
      <c r="CV135" s="5">
        <v>2.3195166999999999E-2</v>
      </c>
      <c r="CW135" s="5">
        <v>2.3195166999999999E-2</v>
      </c>
      <c r="CX135" s="5">
        <v>2.3195166999999999E-2</v>
      </c>
      <c r="CY135" s="5">
        <v>2.3195166999999999E-2</v>
      </c>
      <c r="CZ135" s="5">
        <v>2.3195166999999999E-2</v>
      </c>
      <c r="DA135" s="5">
        <v>2.3195166999999999E-2</v>
      </c>
      <c r="DB135" s="5">
        <v>2.3195166999999999E-2</v>
      </c>
      <c r="DC135" s="5">
        <v>2.3195166999999999E-2</v>
      </c>
      <c r="DD135" s="5">
        <v>2.3195166999999999E-2</v>
      </c>
      <c r="DE135" s="5">
        <v>2.3195166999999999E-2</v>
      </c>
      <c r="DF135" s="5">
        <v>2.3195166999999999E-2</v>
      </c>
      <c r="DG135" s="5">
        <v>2.3195166999999999E-2</v>
      </c>
      <c r="DH135" s="5">
        <v>2.3195166999999999E-2</v>
      </c>
      <c r="DI135" s="5">
        <v>2.3195166999999999E-2</v>
      </c>
      <c r="DJ135" s="5">
        <v>2.3195166999999999E-2</v>
      </c>
      <c r="DK135" s="5">
        <v>2.3195166999999999E-2</v>
      </c>
      <c r="DL135" s="5">
        <v>2.3195166999999999E-2</v>
      </c>
      <c r="DM135" s="5">
        <v>2.3195166999999999E-2</v>
      </c>
      <c r="DN135" s="5">
        <v>2.3195166999999999E-2</v>
      </c>
      <c r="DO135" s="5">
        <v>2.3195166999999999E-2</v>
      </c>
      <c r="DP135" s="5">
        <v>2.3195166999999999E-2</v>
      </c>
      <c r="DQ135" s="5">
        <v>2.3195166999999999E-2</v>
      </c>
      <c r="DR135" s="5">
        <v>2.3195166999999999E-2</v>
      </c>
      <c r="DS135" s="5">
        <v>2.3195166999999999E-2</v>
      </c>
      <c r="DT135" s="5">
        <v>2.3195166999999999E-2</v>
      </c>
      <c r="DU135" s="5">
        <v>2.3195166999999999E-2</v>
      </c>
    </row>
    <row r="136" spans="1:125" x14ac:dyDescent="0.2">
      <c r="A136" t="s">
        <v>202</v>
      </c>
      <c r="B136" s="3" t="s">
        <v>190</v>
      </c>
      <c r="C136" s="2">
        <v>-0.48</v>
      </c>
      <c r="D136" s="2">
        <v>0.21</v>
      </c>
      <c r="E136" s="2">
        <v>-1.1200000000000001</v>
      </c>
      <c r="F136" s="2">
        <v>-1.1499999999999999</v>
      </c>
      <c r="G136" s="2">
        <v>-0.92</v>
      </c>
      <c r="H136" s="2">
        <v>-0.42</v>
      </c>
      <c r="I136" s="2">
        <v>0.73</v>
      </c>
      <c r="J136" s="2">
        <v>-7.0000000000000007E-2</v>
      </c>
      <c r="K136" s="2">
        <v>-0.41</v>
      </c>
      <c r="L136" s="2">
        <v>-0.04</v>
      </c>
      <c r="M136" s="2">
        <v>-0.42</v>
      </c>
      <c r="N136" s="2">
        <v>-0.41</v>
      </c>
      <c r="O136" s="2">
        <v>0.41</v>
      </c>
      <c r="P136" s="2">
        <v>0.09</v>
      </c>
      <c r="Q136" s="2">
        <v>1.39</v>
      </c>
      <c r="R136" s="2">
        <v>0.78</v>
      </c>
      <c r="S136" s="2">
        <v>-0.01</v>
      </c>
      <c r="T136" s="2">
        <v>-0.39</v>
      </c>
      <c r="U136" s="2">
        <v>0.66</v>
      </c>
      <c r="V136" s="2">
        <v>-0.03</v>
      </c>
      <c r="W136" s="2">
        <v>-0.1</v>
      </c>
      <c r="X136" s="2">
        <v>0</v>
      </c>
      <c r="Y136" s="2">
        <v>0.43</v>
      </c>
      <c r="Z136" s="2">
        <v>0.23</v>
      </c>
      <c r="AA136" s="2">
        <v>0.5</v>
      </c>
      <c r="AB136" s="2">
        <v>0.63</v>
      </c>
      <c r="AC136" s="2">
        <v>-0.5</v>
      </c>
      <c r="AD136" s="2">
        <v>-0.56000000000000005</v>
      </c>
      <c r="AE136" s="2">
        <v>0.34</v>
      </c>
      <c r="AF136" s="2">
        <v>0.82</v>
      </c>
      <c r="AG136" s="2">
        <v>0.91</v>
      </c>
      <c r="AH136" s="2">
        <v>-0.11</v>
      </c>
      <c r="AI136" s="2">
        <v>-0.23</v>
      </c>
      <c r="AJ136" s="2">
        <v>0.95</v>
      </c>
      <c r="AK136" s="2">
        <v>0.95</v>
      </c>
      <c r="AL136" s="2">
        <v>-0.68</v>
      </c>
      <c r="AM136" s="2">
        <v>0.55000000000000004</v>
      </c>
      <c r="AN136" s="2">
        <v>0.34</v>
      </c>
      <c r="AO136" s="2">
        <v>0.36</v>
      </c>
      <c r="AP136" s="2">
        <v>0.31</v>
      </c>
      <c r="AQ136" s="2">
        <v>-0.8</v>
      </c>
      <c r="AR136" s="2">
        <v>-0.44</v>
      </c>
      <c r="AS136" s="2">
        <v>0.11</v>
      </c>
      <c r="AT136" s="2">
        <v>-0.93</v>
      </c>
      <c r="AU136" s="2">
        <v>-1.76</v>
      </c>
      <c r="AV136" s="2">
        <v>-1.64</v>
      </c>
      <c r="AW136" s="2">
        <v>-1.89</v>
      </c>
      <c r="AX136" s="2">
        <v>-1.04</v>
      </c>
      <c r="AY136" s="2">
        <v>-0.03</v>
      </c>
      <c r="AZ136" s="2">
        <v>-1.1599999999999999</v>
      </c>
      <c r="BA136" s="2">
        <v>-1.74</v>
      </c>
      <c r="BB136" s="2">
        <v>-2.19</v>
      </c>
      <c r="BC136" s="2">
        <v>-1.38</v>
      </c>
      <c r="BD136" s="2">
        <v>-2.62</v>
      </c>
      <c r="BE136" s="2">
        <v>-2.88</v>
      </c>
      <c r="BF136" s="2">
        <v>-0.13</v>
      </c>
      <c r="BG136" s="2">
        <v>-1.43</v>
      </c>
      <c r="BH136" s="2">
        <v>-2.93</v>
      </c>
      <c r="BI136" s="2">
        <v>-1.77</v>
      </c>
      <c r="BJ136" s="2">
        <v>-1.06</v>
      </c>
      <c r="BL136" s="10"/>
      <c r="BN136" s="5">
        <v>0.19257953</v>
      </c>
      <c r="BO136" s="5">
        <v>0.19257953</v>
      </c>
      <c r="BP136" s="5">
        <v>0.19257953</v>
      </c>
      <c r="BQ136" s="5">
        <v>0.19257953</v>
      </c>
      <c r="BR136" s="5">
        <v>0.19257953</v>
      </c>
      <c r="BS136" s="5">
        <v>0.19257953</v>
      </c>
      <c r="BT136" s="5">
        <v>0.19257953</v>
      </c>
      <c r="BU136" s="5">
        <v>0.19257953</v>
      </c>
      <c r="BV136" s="5">
        <v>0.19257953</v>
      </c>
      <c r="BW136" s="5">
        <v>0.19257953</v>
      </c>
      <c r="BX136" s="5">
        <v>0.19257953</v>
      </c>
      <c r="BY136" s="5">
        <v>0.19257953</v>
      </c>
      <c r="BZ136" s="5">
        <v>0.19257953</v>
      </c>
      <c r="CA136" s="5">
        <v>0.19257953</v>
      </c>
      <c r="CB136" s="5">
        <v>0.19257953</v>
      </c>
      <c r="CC136" s="5">
        <v>0.19257953</v>
      </c>
      <c r="CD136" s="5">
        <v>0.19257953</v>
      </c>
      <c r="CE136" s="5">
        <v>0.19257953</v>
      </c>
      <c r="CF136" s="5">
        <v>0.19257953</v>
      </c>
      <c r="CG136" s="5">
        <v>0.19257953</v>
      </c>
      <c r="CH136" s="5">
        <v>0.19257953</v>
      </c>
      <c r="CI136" s="5">
        <v>0.19257953</v>
      </c>
      <c r="CJ136" s="5">
        <v>0.19257953</v>
      </c>
      <c r="CK136" s="5">
        <v>0.19257953</v>
      </c>
      <c r="CL136" s="5">
        <v>0.19257953</v>
      </c>
      <c r="CM136" s="5">
        <v>0.19257953</v>
      </c>
      <c r="CN136" s="5">
        <v>0.19257953</v>
      </c>
      <c r="CO136" s="5">
        <v>0.19257953</v>
      </c>
      <c r="CP136" s="5">
        <v>0.19257953</v>
      </c>
      <c r="CQ136" s="5">
        <v>0.19257953</v>
      </c>
      <c r="CR136" s="5">
        <v>0.19257953</v>
      </c>
      <c r="CS136" s="5">
        <v>0.19257953</v>
      </c>
      <c r="CT136" s="5">
        <v>0.19257953</v>
      </c>
      <c r="CU136" s="5">
        <v>0.19257953</v>
      </c>
      <c r="CV136" s="5">
        <v>0.19257953</v>
      </c>
      <c r="CW136" s="5">
        <v>0.19257953</v>
      </c>
      <c r="CX136" s="5">
        <v>0.19257953</v>
      </c>
      <c r="CY136" s="5">
        <v>0.19257953</v>
      </c>
      <c r="CZ136" s="5">
        <v>0.19257953</v>
      </c>
      <c r="DA136" s="5">
        <v>0.19257953</v>
      </c>
      <c r="DB136" s="5">
        <v>0.19257953</v>
      </c>
      <c r="DC136" s="5">
        <v>0.19257953</v>
      </c>
      <c r="DD136" s="5">
        <v>0.19257953</v>
      </c>
      <c r="DE136" s="5">
        <v>0.19257953</v>
      </c>
      <c r="DF136" s="5">
        <v>0.19257953</v>
      </c>
      <c r="DG136" s="5">
        <v>0.19257953</v>
      </c>
      <c r="DH136" s="5">
        <v>0.19257953</v>
      </c>
      <c r="DI136" s="5">
        <v>0.19257953</v>
      </c>
      <c r="DJ136" s="5">
        <v>0.19257953</v>
      </c>
      <c r="DK136" s="5">
        <v>0.19257953</v>
      </c>
      <c r="DL136" s="5">
        <v>0.19257953</v>
      </c>
      <c r="DM136" s="5">
        <v>0.19257953</v>
      </c>
      <c r="DN136" s="5">
        <v>0.19257953</v>
      </c>
      <c r="DO136" s="5">
        <v>0.19257953</v>
      </c>
      <c r="DP136" s="5">
        <v>0.19257953</v>
      </c>
      <c r="DQ136" s="5">
        <v>0.19257953</v>
      </c>
      <c r="DR136" s="5">
        <v>0.19257953</v>
      </c>
      <c r="DS136" s="5">
        <v>0.19257953</v>
      </c>
      <c r="DT136" s="5">
        <v>0.19257953</v>
      </c>
      <c r="DU136" s="5">
        <v>0.19257953</v>
      </c>
    </row>
    <row r="137" spans="1:125" x14ac:dyDescent="0.2">
      <c r="A137" t="s">
        <v>43</v>
      </c>
      <c r="B137" s="3" t="s">
        <v>190</v>
      </c>
      <c r="C137" s="2">
        <v>-0.18</v>
      </c>
      <c r="D137" s="2">
        <v>0.32</v>
      </c>
      <c r="E137" s="2">
        <v>-0.71</v>
      </c>
      <c r="F137" s="2">
        <v>-0.76</v>
      </c>
      <c r="G137" s="2">
        <v>-0.79</v>
      </c>
      <c r="H137" s="2">
        <v>-0.16</v>
      </c>
      <c r="I137" s="2">
        <v>0.43</v>
      </c>
      <c r="J137" s="2">
        <v>-0.04</v>
      </c>
      <c r="K137" s="2">
        <v>-0.24</v>
      </c>
      <c r="L137" s="2">
        <v>-0.45</v>
      </c>
      <c r="M137" s="2">
        <v>-0.37</v>
      </c>
      <c r="N137" s="2">
        <v>-0.34</v>
      </c>
      <c r="O137" s="2">
        <v>-0.22</v>
      </c>
      <c r="P137" s="2">
        <v>-0.16</v>
      </c>
      <c r="Q137" s="2">
        <v>0.82</v>
      </c>
      <c r="R137" s="2">
        <v>0.45</v>
      </c>
      <c r="S137" s="2">
        <v>0.03</v>
      </c>
      <c r="T137" s="2">
        <v>-0.19</v>
      </c>
      <c r="U137" s="2">
        <v>0.28999999999999998</v>
      </c>
      <c r="V137" s="2">
        <v>0.28999999999999998</v>
      </c>
      <c r="W137" s="2">
        <v>-0.12</v>
      </c>
      <c r="X137" s="2">
        <v>-0.21</v>
      </c>
      <c r="Y137" s="2">
        <v>0.06</v>
      </c>
      <c r="Z137" s="2">
        <v>-0.14000000000000001</v>
      </c>
      <c r="AA137" s="2">
        <v>0.18</v>
      </c>
      <c r="AB137" s="2">
        <v>0.45</v>
      </c>
      <c r="AC137" s="2">
        <v>-0.57999999999999996</v>
      </c>
      <c r="AD137" s="2">
        <v>-0.16</v>
      </c>
      <c r="AE137" s="2">
        <v>0.53</v>
      </c>
      <c r="AF137" s="2">
        <v>0.5</v>
      </c>
      <c r="AG137" s="2">
        <v>0.37</v>
      </c>
      <c r="AH137" s="2">
        <v>-0.55000000000000004</v>
      </c>
      <c r="AI137" s="2">
        <v>-0.23</v>
      </c>
      <c r="AJ137" s="2">
        <v>0.15</v>
      </c>
      <c r="AK137" s="2">
        <v>0.28000000000000003</v>
      </c>
      <c r="AL137" s="2">
        <v>-0.77</v>
      </c>
      <c r="AM137" s="2">
        <v>0.02</v>
      </c>
      <c r="AN137" s="2">
        <v>0.19</v>
      </c>
      <c r="AO137" s="2">
        <v>-0.52</v>
      </c>
      <c r="AP137" s="2">
        <v>-0.09</v>
      </c>
      <c r="AQ137" s="2">
        <v>-0.8</v>
      </c>
      <c r="AR137" s="2">
        <v>-0.38</v>
      </c>
      <c r="AS137" s="2">
        <v>-0.15</v>
      </c>
      <c r="AT137" s="2">
        <v>-0.95</v>
      </c>
      <c r="AU137" s="2">
        <v>-1.43</v>
      </c>
      <c r="AV137" s="2">
        <v>-1.17</v>
      </c>
      <c r="AW137" s="2">
        <v>-1.29</v>
      </c>
      <c r="AX137" s="2">
        <v>-0.59</v>
      </c>
      <c r="AY137" s="2">
        <v>-0.31</v>
      </c>
      <c r="AZ137" s="2">
        <v>-1.06</v>
      </c>
      <c r="BA137" s="2">
        <v>-1.2</v>
      </c>
      <c r="BB137" s="2">
        <v>-1.28</v>
      </c>
      <c r="BC137" s="2">
        <v>-1.08</v>
      </c>
      <c r="BD137" s="2">
        <v>-1.64</v>
      </c>
      <c r="BE137" s="2">
        <v>-1.97</v>
      </c>
      <c r="BF137" s="2">
        <v>-0.32</v>
      </c>
      <c r="BG137" s="2">
        <v>-0.57999999999999996</v>
      </c>
      <c r="BH137" s="2">
        <v>-1.67</v>
      </c>
      <c r="BI137" s="2">
        <v>-1.41</v>
      </c>
      <c r="BJ137" s="2">
        <v>-0.94</v>
      </c>
      <c r="BL137" s="10"/>
      <c r="BN137" s="5">
        <v>0.14087411</v>
      </c>
      <c r="BO137" s="5">
        <v>0.14087411</v>
      </c>
      <c r="BP137" s="5">
        <v>0.14087411</v>
      </c>
      <c r="BQ137" s="5">
        <v>0.14087411</v>
      </c>
      <c r="BR137" s="5">
        <v>0.14087411</v>
      </c>
      <c r="BS137" s="5">
        <v>0.14087411</v>
      </c>
      <c r="BT137" s="5">
        <v>0.14087411</v>
      </c>
      <c r="BU137" s="5">
        <v>0.14087411</v>
      </c>
      <c r="BV137" s="5">
        <v>0.14087411</v>
      </c>
      <c r="BW137" s="5">
        <v>0.14087411</v>
      </c>
      <c r="BX137" s="5">
        <v>0.14087411</v>
      </c>
      <c r="BY137" s="5">
        <v>0.14087411</v>
      </c>
      <c r="BZ137" s="5">
        <v>0.14087411</v>
      </c>
      <c r="CA137" s="5">
        <v>0.14087411</v>
      </c>
      <c r="CB137" s="5">
        <v>0.14087411</v>
      </c>
      <c r="CC137" s="5">
        <v>0.14087411</v>
      </c>
      <c r="CD137" s="5">
        <v>0.14087411</v>
      </c>
      <c r="CE137" s="5">
        <v>0.14087411</v>
      </c>
      <c r="CF137" s="5">
        <v>0.14087411</v>
      </c>
      <c r="CG137" s="5">
        <v>0.14087411</v>
      </c>
      <c r="CH137" s="5">
        <v>0.14087411</v>
      </c>
      <c r="CI137" s="5">
        <v>0.14087411</v>
      </c>
      <c r="CJ137" s="5">
        <v>0.14087411</v>
      </c>
      <c r="CK137" s="5">
        <v>0.14087411</v>
      </c>
      <c r="CL137" s="5">
        <v>0.14087411</v>
      </c>
      <c r="CM137" s="5">
        <v>0.14087411</v>
      </c>
      <c r="CN137" s="5">
        <v>0.14087411</v>
      </c>
      <c r="CO137" s="5">
        <v>0.14087411</v>
      </c>
      <c r="CP137" s="5">
        <v>0.14087411</v>
      </c>
      <c r="CQ137" s="5">
        <v>0.14087411</v>
      </c>
      <c r="CR137" s="5">
        <v>0.14087411</v>
      </c>
      <c r="CS137" s="5">
        <v>0.14087411</v>
      </c>
      <c r="CT137" s="5">
        <v>0.14087411</v>
      </c>
      <c r="CU137" s="5">
        <v>0.14087411</v>
      </c>
      <c r="CV137" s="5">
        <v>0.14087411</v>
      </c>
      <c r="CW137" s="5">
        <v>0.14087411</v>
      </c>
      <c r="CX137" s="5">
        <v>0.14087411</v>
      </c>
      <c r="CY137" s="5">
        <v>0.14087411</v>
      </c>
      <c r="CZ137" s="5">
        <v>0.14087411</v>
      </c>
      <c r="DA137" s="5">
        <v>0.14087411</v>
      </c>
      <c r="DB137" s="5">
        <v>0.14087411</v>
      </c>
      <c r="DC137" s="5">
        <v>0.14087411</v>
      </c>
      <c r="DD137" s="5">
        <v>0.14087411</v>
      </c>
      <c r="DE137" s="5">
        <v>0.14087411</v>
      </c>
      <c r="DF137" s="5">
        <v>0.14087411</v>
      </c>
      <c r="DG137" s="5">
        <v>0.14087411</v>
      </c>
      <c r="DH137" s="5">
        <v>0.14087411</v>
      </c>
      <c r="DI137" s="5">
        <v>0.14087411</v>
      </c>
      <c r="DJ137" s="5">
        <v>0.14087411</v>
      </c>
      <c r="DK137" s="5">
        <v>0.14087411</v>
      </c>
      <c r="DL137" s="5">
        <v>0.14087411</v>
      </c>
      <c r="DM137" s="5">
        <v>0.14087411</v>
      </c>
      <c r="DN137" s="5">
        <v>0.14087411</v>
      </c>
      <c r="DO137" s="5">
        <v>0.14087411</v>
      </c>
      <c r="DP137" s="5">
        <v>0.14087411</v>
      </c>
      <c r="DQ137" s="5">
        <v>0.14087411</v>
      </c>
      <c r="DR137" s="5">
        <v>0.14087411</v>
      </c>
      <c r="DS137" s="5">
        <v>0.14087411</v>
      </c>
      <c r="DT137" s="5">
        <v>0.14087411</v>
      </c>
      <c r="DU137" s="5">
        <v>0.14087411</v>
      </c>
    </row>
    <row r="138" spans="1:125" x14ac:dyDescent="0.2">
      <c r="A138" t="s">
        <v>195</v>
      </c>
      <c r="B138" s="3" t="s">
        <v>190</v>
      </c>
      <c r="C138" s="2">
        <v>0.46</v>
      </c>
      <c r="D138" s="2">
        <v>1.39</v>
      </c>
      <c r="E138" s="2">
        <v>7.0000000000000007E-2</v>
      </c>
      <c r="F138" s="2">
        <v>-0.57999999999999996</v>
      </c>
      <c r="G138" s="2">
        <v>-0.3</v>
      </c>
      <c r="H138" s="2">
        <v>0.17</v>
      </c>
      <c r="I138" s="2">
        <v>1.06</v>
      </c>
      <c r="J138" s="2">
        <v>0.24</v>
      </c>
      <c r="K138" s="2">
        <v>0.21</v>
      </c>
      <c r="L138" s="2">
        <v>0.42</v>
      </c>
      <c r="M138" s="2">
        <v>0.26</v>
      </c>
      <c r="N138" s="2">
        <v>0.28000000000000003</v>
      </c>
      <c r="O138" s="2">
        <v>0.54</v>
      </c>
      <c r="P138" s="2">
        <v>0.24</v>
      </c>
      <c r="Q138" s="2">
        <v>1.93</v>
      </c>
      <c r="R138" s="2">
        <v>1.1000000000000001</v>
      </c>
      <c r="S138" s="2">
        <v>0.48</v>
      </c>
      <c r="T138" s="2">
        <v>0.27</v>
      </c>
      <c r="U138" s="2">
        <v>1.22</v>
      </c>
      <c r="V138" s="2">
        <v>0.9</v>
      </c>
      <c r="W138" s="2">
        <v>0.35</v>
      </c>
      <c r="X138" s="2">
        <v>0.54</v>
      </c>
      <c r="Y138" s="2">
        <v>0.84</v>
      </c>
      <c r="Z138" s="2">
        <v>0.64</v>
      </c>
      <c r="AA138" s="2">
        <v>1.1299999999999999</v>
      </c>
      <c r="AB138" s="2">
        <v>1.37</v>
      </c>
      <c r="AC138" s="2">
        <v>-0.06</v>
      </c>
      <c r="AD138" s="2">
        <v>0.19</v>
      </c>
      <c r="AE138" s="2">
        <v>1.34</v>
      </c>
      <c r="AF138" s="2">
        <v>1.4</v>
      </c>
      <c r="AG138" s="2">
        <v>0.73</v>
      </c>
      <c r="AH138" s="2">
        <v>-0.17</v>
      </c>
      <c r="AI138" s="2">
        <v>0.03</v>
      </c>
      <c r="AJ138" s="2">
        <v>1.1100000000000001</v>
      </c>
      <c r="AK138" s="2">
        <v>1.29</v>
      </c>
      <c r="AL138" s="2">
        <v>-0.25</v>
      </c>
      <c r="AM138" s="2">
        <v>0.84</v>
      </c>
      <c r="AN138" s="2">
        <v>1.19</v>
      </c>
      <c r="AO138" s="2">
        <v>0.22</v>
      </c>
      <c r="AP138" s="2">
        <v>0.7</v>
      </c>
      <c r="AQ138" s="2">
        <v>-0.7</v>
      </c>
      <c r="AR138" s="2">
        <v>0.68</v>
      </c>
      <c r="AS138" s="2">
        <v>0.64</v>
      </c>
      <c r="AT138" s="2">
        <v>-0.45</v>
      </c>
      <c r="AU138" s="2">
        <v>-1.3</v>
      </c>
      <c r="AV138" s="2">
        <v>-0.6</v>
      </c>
      <c r="AW138" s="2">
        <v>-0.86</v>
      </c>
      <c r="AX138" s="2">
        <v>0.42</v>
      </c>
      <c r="AY138" s="2">
        <v>0.66</v>
      </c>
      <c r="AZ138" s="2">
        <v>-0.41</v>
      </c>
      <c r="BA138" s="2">
        <v>-0.25</v>
      </c>
      <c r="BB138" s="2">
        <v>-0.41</v>
      </c>
      <c r="BC138" s="2">
        <v>-0.09</v>
      </c>
      <c r="BD138" s="2">
        <v>-0.59</v>
      </c>
      <c r="BE138" s="2">
        <v>-1.29</v>
      </c>
      <c r="BF138" s="2">
        <v>0.28000000000000003</v>
      </c>
      <c r="BG138" s="2">
        <v>0.33</v>
      </c>
      <c r="BH138" s="2">
        <v>-1.07</v>
      </c>
      <c r="BI138" s="2">
        <v>-0.71</v>
      </c>
      <c r="BJ138" s="2">
        <v>-0.25</v>
      </c>
      <c r="BL138" s="10"/>
      <c r="BN138" s="5">
        <v>0.23227454</v>
      </c>
      <c r="BO138" s="5">
        <v>0.23227454</v>
      </c>
      <c r="BP138" s="5">
        <v>0.23227454</v>
      </c>
      <c r="BQ138" s="5">
        <v>0.23227454</v>
      </c>
      <c r="BR138" s="5">
        <v>0.23227454</v>
      </c>
      <c r="BS138" s="5">
        <v>0.23227454</v>
      </c>
      <c r="BT138" s="5">
        <v>0.23227454</v>
      </c>
      <c r="BU138" s="5">
        <v>0.23227454</v>
      </c>
      <c r="BV138" s="5">
        <v>0.23227454</v>
      </c>
      <c r="BW138" s="5">
        <v>0.23227454</v>
      </c>
      <c r="BX138" s="5">
        <v>0.23227454</v>
      </c>
      <c r="BY138" s="5">
        <v>0.23227454</v>
      </c>
      <c r="BZ138" s="5">
        <v>0.23227454</v>
      </c>
      <c r="CA138" s="5">
        <v>0.23227454</v>
      </c>
      <c r="CB138" s="5">
        <v>0.23227454</v>
      </c>
      <c r="CC138" s="5">
        <v>0.23227454</v>
      </c>
      <c r="CD138" s="5">
        <v>0.23227454</v>
      </c>
      <c r="CE138" s="5">
        <v>0.23227454</v>
      </c>
      <c r="CF138" s="5">
        <v>0.23227454</v>
      </c>
      <c r="CG138" s="5">
        <v>0.23227454</v>
      </c>
      <c r="CH138" s="5">
        <v>0.23227454</v>
      </c>
      <c r="CI138" s="5">
        <v>0.23227454</v>
      </c>
      <c r="CJ138" s="5">
        <v>0.23227454</v>
      </c>
      <c r="CK138" s="5">
        <v>0.23227454</v>
      </c>
      <c r="CL138" s="5">
        <v>0.23227454</v>
      </c>
      <c r="CM138" s="5">
        <v>0.23227454</v>
      </c>
      <c r="CN138" s="5">
        <v>0.23227454</v>
      </c>
      <c r="CO138" s="5">
        <v>0.23227454</v>
      </c>
      <c r="CP138" s="5">
        <v>0.23227454</v>
      </c>
      <c r="CQ138" s="5">
        <v>0.23227454</v>
      </c>
      <c r="CR138" s="5">
        <v>0.23227454</v>
      </c>
      <c r="CS138" s="5">
        <v>0.23227454</v>
      </c>
      <c r="CT138" s="5">
        <v>0.23227454</v>
      </c>
      <c r="CU138" s="5">
        <v>0.23227454</v>
      </c>
      <c r="CV138" s="5">
        <v>0.23227454</v>
      </c>
      <c r="CW138" s="5">
        <v>0.23227454</v>
      </c>
      <c r="CX138" s="5">
        <v>0.23227454</v>
      </c>
      <c r="CY138" s="5">
        <v>0.23227454</v>
      </c>
      <c r="CZ138" s="5">
        <v>0.23227454</v>
      </c>
      <c r="DA138" s="5">
        <v>0.23227454</v>
      </c>
      <c r="DB138" s="5">
        <v>0.23227454</v>
      </c>
      <c r="DC138" s="5">
        <v>0.23227454</v>
      </c>
      <c r="DD138" s="5">
        <v>0.23227454</v>
      </c>
      <c r="DE138" s="5">
        <v>0.23227454</v>
      </c>
      <c r="DF138" s="5">
        <v>0.23227454</v>
      </c>
      <c r="DG138" s="5">
        <v>0.23227454</v>
      </c>
      <c r="DH138" s="5">
        <v>0.23227454</v>
      </c>
      <c r="DI138" s="5">
        <v>0.23227454</v>
      </c>
      <c r="DJ138" s="5">
        <v>0.23227454</v>
      </c>
      <c r="DK138" s="5">
        <v>0.23227454</v>
      </c>
      <c r="DL138" s="5">
        <v>0.23227454</v>
      </c>
      <c r="DM138" s="5">
        <v>0.23227454</v>
      </c>
      <c r="DN138" s="5">
        <v>0.23227454</v>
      </c>
      <c r="DO138" s="5">
        <v>0.23227454</v>
      </c>
      <c r="DP138" s="5">
        <v>0.23227454</v>
      </c>
      <c r="DQ138" s="5">
        <v>0.23227454</v>
      </c>
      <c r="DR138" s="5">
        <v>0.23227454</v>
      </c>
      <c r="DS138" s="5">
        <v>0.23227454</v>
      </c>
      <c r="DT138" s="5">
        <v>0.23227454</v>
      </c>
      <c r="DU138" s="5">
        <v>0.23227454</v>
      </c>
    </row>
    <row r="139" spans="1:125" x14ac:dyDescent="0.2">
      <c r="A139" t="s">
        <v>234</v>
      </c>
      <c r="B139" s="3" t="s">
        <v>190</v>
      </c>
      <c r="C139" s="2">
        <v>1</v>
      </c>
      <c r="D139" s="2">
        <v>2.4</v>
      </c>
      <c r="E139" s="2">
        <v>0.79</v>
      </c>
      <c r="F139" s="2">
        <v>-0.06</v>
      </c>
      <c r="G139" s="2">
        <v>0.18</v>
      </c>
      <c r="H139" s="2">
        <v>0.72</v>
      </c>
      <c r="I139" s="2">
        <v>1.49</v>
      </c>
      <c r="J139" s="2">
        <v>0.56000000000000005</v>
      </c>
      <c r="K139" s="2">
        <v>0.67</v>
      </c>
      <c r="L139" s="2">
        <v>0.8</v>
      </c>
      <c r="M139" s="2">
        <v>0.41</v>
      </c>
      <c r="N139" s="2">
        <v>0.73</v>
      </c>
      <c r="O139" s="2">
        <v>1.19</v>
      </c>
      <c r="P139" s="2">
        <v>0.63</v>
      </c>
      <c r="Q139" s="2">
        <v>2.42</v>
      </c>
      <c r="R139" s="2">
        <v>1.43</v>
      </c>
      <c r="S139" s="2">
        <v>0.88</v>
      </c>
      <c r="T139" s="2">
        <v>0.79</v>
      </c>
      <c r="U139" s="2">
        <v>1.73</v>
      </c>
      <c r="V139" s="2">
        <v>1.37</v>
      </c>
      <c r="W139" s="2">
        <v>0.67</v>
      </c>
      <c r="X139" s="2">
        <v>1.1399999999999999</v>
      </c>
      <c r="Y139" s="2">
        <v>1.33</v>
      </c>
      <c r="Z139" s="2">
        <v>1.37</v>
      </c>
      <c r="AA139" s="2">
        <v>1.77</v>
      </c>
      <c r="AB139" s="2">
        <v>2.1</v>
      </c>
      <c r="AC139" s="2">
        <v>0.45</v>
      </c>
      <c r="AD139" s="2">
        <v>0.4</v>
      </c>
      <c r="AE139" s="2">
        <v>1.9</v>
      </c>
      <c r="AF139" s="2">
        <v>1.8</v>
      </c>
      <c r="AG139" s="2">
        <v>1.02</v>
      </c>
      <c r="AH139" s="2">
        <v>0.23</v>
      </c>
      <c r="AI139" s="2">
        <v>0.45</v>
      </c>
      <c r="AJ139" s="2">
        <v>1.74</v>
      </c>
      <c r="AK139" s="2">
        <v>1.58</v>
      </c>
      <c r="AL139" s="2">
        <v>0.28000000000000003</v>
      </c>
      <c r="AM139" s="2">
        <v>1.1499999999999999</v>
      </c>
      <c r="AN139" s="2">
        <v>1.98</v>
      </c>
      <c r="AO139" s="2">
        <v>0.54</v>
      </c>
      <c r="AP139" s="2">
        <v>1.43</v>
      </c>
      <c r="AQ139" s="2">
        <v>-0.47</v>
      </c>
      <c r="AR139" s="2">
        <v>1.75</v>
      </c>
      <c r="AS139" s="2">
        <v>1.1100000000000001</v>
      </c>
      <c r="AT139" s="2">
        <v>0.04</v>
      </c>
      <c r="AU139" s="2">
        <v>-0.95</v>
      </c>
      <c r="AV139" s="2">
        <v>-0.06</v>
      </c>
      <c r="AW139" s="2">
        <v>-0.45</v>
      </c>
      <c r="AX139" s="2">
        <v>1</v>
      </c>
      <c r="AY139" s="2">
        <v>1.57</v>
      </c>
      <c r="AZ139" s="2">
        <v>-7.0000000000000007E-2</v>
      </c>
      <c r="BA139" s="2">
        <v>0.42</v>
      </c>
      <c r="BB139" s="2">
        <v>0.4</v>
      </c>
      <c r="BC139" s="2">
        <v>0.31</v>
      </c>
      <c r="BD139" s="2">
        <v>0.21</v>
      </c>
      <c r="BE139" s="2">
        <v>-0.74</v>
      </c>
      <c r="BF139" s="2">
        <v>0.88</v>
      </c>
      <c r="BG139" s="2">
        <v>1.05</v>
      </c>
      <c r="BH139" s="2">
        <v>-0.49</v>
      </c>
      <c r="BI139" s="2">
        <v>-0.38</v>
      </c>
      <c r="BJ139" s="2">
        <v>0.39</v>
      </c>
      <c r="BL139" s="10"/>
      <c r="BN139" s="5">
        <v>0.23373965999999999</v>
      </c>
      <c r="BO139" s="5">
        <v>0.23373965999999999</v>
      </c>
      <c r="BP139" s="5">
        <v>0.23373965999999999</v>
      </c>
      <c r="BQ139" s="5">
        <v>0.23373965999999999</v>
      </c>
      <c r="BR139" s="5">
        <v>0.23373965999999999</v>
      </c>
      <c r="BS139" s="5">
        <v>0.23373965999999999</v>
      </c>
      <c r="BT139" s="5">
        <v>0.23373965999999999</v>
      </c>
      <c r="BU139" s="5">
        <v>0.23373965999999999</v>
      </c>
      <c r="BV139" s="5">
        <v>0.23373965999999999</v>
      </c>
      <c r="BW139" s="5">
        <v>0.23373965999999999</v>
      </c>
      <c r="BX139" s="5">
        <v>0.23373965999999999</v>
      </c>
      <c r="BY139" s="5">
        <v>0.23373965999999999</v>
      </c>
      <c r="BZ139" s="5">
        <v>0.23373965999999999</v>
      </c>
      <c r="CA139" s="5">
        <v>0.23373965999999999</v>
      </c>
      <c r="CB139" s="5">
        <v>0.23373965999999999</v>
      </c>
      <c r="CC139" s="5">
        <v>0.23373965999999999</v>
      </c>
      <c r="CD139" s="5">
        <v>0.23373965999999999</v>
      </c>
      <c r="CE139" s="5">
        <v>0.23373965999999999</v>
      </c>
      <c r="CF139" s="5">
        <v>0.23373965999999999</v>
      </c>
      <c r="CG139" s="5">
        <v>0.23373965999999999</v>
      </c>
      <c r="CH139" s="5">
        <v>0.23373965999999999</v>
      </c>
      <c r="CI139" s="5">
        <v>0.23373965999999999</v>
      </c>
      <c r="CJ139" s="5">
        <v>0.23373965999999999</v>
      </c>
      <c r="CK139" s="5">
        <v>0.23373965999999999</v>
      </c>
      <c r="CL139" s="5">
        <v>0.23373965999999999</v>
      </c>
      <c r="CM139" s="5">
        <v>0.23373965999999999</v>
      </c>
      <c r="CN139" s="5">
        <v>0.23373965999999999</v>
      </c>
      <c r="CO139" s="5">
        <v>0.23373965999999999</v>
      </c>
      <c r="CP139" s="5">
        <v>0.23373965999999999</v>
      </c>
      <c r="CQ139" s="5">
        <v>0.23373965999999999</v>
      </c>
      <c r="CR139" s="5">
        <v>0.23373965999999999</v>
      </c>
      <c r="CS139" s="5">
        <v>0.23373965999999999</v>
      </c>
      <c r="CT139" s="5">
        <v>0.23373965999999999</v>
      </c>
      <c r="CU139" s="5">
        <v>0.23373965999999999</v>
      </c>
      <c r="CV139" s="5">
        <v>0.23373965999999999</v>
      </c>
      <c r="CW139" s="5">
        <v>0.23373965999999999</v>
      </c>
      <c r="CX139" s="5">
        <v>0.23373965999999999</v>
      </c>
      <c r="CY139" s="5">
        <v>0.23373965999999999</v>
      </c>
      <c r="CZ139" s="5">
        <v>0.23373965999999999</v>
      </c>
      <c r="DA139" s="5">
        <v>0.23373965999999999</v>
      </c>
      <c r="DB139" s="5">
        <v>0.23373965999999999</v>
      </c>
      <c r="DC139" s="5">
        <v>0.23373965999999999</v>
      </c>
      <c r="DD139" s="5">
        <v>0.23373965999999999</v>
      </c>
      <c r="DE139" s="5">
        <v>0.23373965999999999</v>
      </c>
      <c r="DF139" s="5">
        <v>0.23373965999999999</v>
      </c>
      <c r="DG139" s="5">
        <v>0.23373965999999999</v>
      </c>
      <c r="DH139" s="5">
        <v>0.23373965999999999</v>
      </c>
      <c r="DI139" s="5">
        <v>0.23373965999999999</v>
      </c>
      <c r="DJ139" s="5">
        <v>0.23373965999999999</v>
      </c>
      <c r="DK139" s="5">
        <v>0.23373965999999999</v>
      </c>
      <c r="DL139" s="5">
        <v>0.23373965999999999</v>
      </c>
      <c r="DM139" s="5">
        <v>0.23373965999999999</v>
      </c>
      <c r="DN139" s="5">
        <v>0.23373965999999999</v>
      </c>
      <c r="DO139" s="5">
        <v>0.23373965999999999</v>
      </c>
      <c r="DP139" s="5">
        <v>0.23373965999999999</v>
      </c>
      <c r="DQ139" s="5">
        <v>0.23373965999999999</v>
      </c>
      <c r="DR139" s="5">
        <v>0.23373965999999999</v>
      </c>
      <c r="DS139" s="5">
        <v>0.23373965999999999</v>
      </c>
      <c r="DT139" s="5">
        <v>0.23373965999999999</v>
      </c>
      <c r="DU139" s="5">
        <v>0.23373965999999999</v>
      </c>
    </row>
    <row r="140" spans="1:125" x14ac:dyDescent="0.2">
      <c r="A140" t="s">
        <v>196</v>
      </c>
      <c r="B140" s="3" t="s">
        <v>190</v>
      </c>
      <c r="C140" s="2">
        <v>0</v>
      </c>
      <c r="D140" s="2">
        <v>0.26</v>
      </c>
      <c r="E140" s="2">
        <v>-0.22</v>
      </c>
      <c r="F140" s="2">
        <v>-0.22</v>
      </c>
      <c r="G140" s="2">
        <v>-0.39</v>
      </c>
      <c r="H140" s="2">
        <v>-0.08</v>
      </c>
      <c r="I140" s="2">
        <v>0.16</v>
      </c>
      <c r="J140" s="2">
        <v>-0.02</v>
      </c>
      <c r="K140" s="2">
        <v>-0.2</v>
      </c>
      <c r="L140" s="2">
        <v>-0.26</v>
      </c>
      <c r="M140" s="2">
        <v>-0.26</v>
      </c>
      <c r="N140" s="2">
        <v>-0.25</v>
      </c>
      <c r="O140" s="2">
        <v>-0.02</v>
      </c>
      <c r="P140" s="2">
        <v>-0.12</v>
      </c>
      <c r="Q140" s="2">
        <v>0.19</v>
      </c>
      <c r="R140" s="2">
        <v>0.05</v>
      </c>
      <c r="S140" s="2">
        <v>-0.04</v>
      </c>
      <c r="T140" s="2">
        <v>-0.03</v>
      </c>
      <c r="U140" s="2">
        <v>0.04</v>
      </c>
      <c r="V140" s="2">
        <v>0.15</v>
      </c>
      <c r="W140" s="2">
        <v>-0.16</v>
      </c>
      <c r="X140" s="2">
        <v>-0.18</v>
      </c>
      <c r="Y140" s="2">
        <v>-0.05</v>
      </c>
      <c r="Z140" s="2">
        <v>-0.14000000000000001</v>
      </c>
      <c r="AA140" s="2">
        <v>7.0000000000000007E-2</v>
      </c>
      <c r="AB140" s="2">
        <v>0.21</v>
      </c>
      <c r="AC140" s="2">
        <v>-0.23</v>
      </c>
      <c r="AD140" s="2">
        <v>-0.21</v>
      </c>
      <c r="AE140" s="2">
        <v>0.21</v>
      </c>
      <c r="AF140" s="2">
        <v>0.11</v>
      </c>
      <c r="AG140" s="2">
        <v>0</v>
      </c>
      <c r="AH140" s="2">
        <v>-0.23</v>
      </c>
      <c r="AI140" s="2">
        <v>-0.21</v>
      </c>
      <c r="AJ140" s="2">
        <v>0.12</v>
      </c>
      <c r="AK140" s="2">
        <v>0.1</v>
      </c>
      <c r="AL140" s="2">
        <v>-0.35</v>
      </c>
      <c r="AM140" s="2">
        <v>-0.03</v>
      </c>
      <c r="AN140" s="2">
        <v>0.14000000000000001</v>
      </c>
      <c r="AO140" s="2">
        <v>-0.35</v>
      </c>
      <c r="AP140" s="2">
        <v>-0.05</v>
      </c>
      <c r="AQ140" s="2">
        <v>-0.54</v>
      </c>
      <c r="AR140" s="2">
        <v>-0.1</v>
      </c>
      <c r="AS140" s="2">
        <v>-0.1</v>
      </c>
      <c r="AT140" s="2">
        <v>-0.4</v>
      </c>
      <c r="AU140" s="2">
        <v>-0.77</v>
      </c>
      <c r="AV140" s="2">
        <v>-0.54</v>
      </c>
      <c r="AW140" s="2">
        <v>-0.64</v>
      </c>
      <c r="AX140" s="2">
        <v>-0.28999999999999998</v>
      </c>
      <c r="AY140" s="2">
        <v>-0.09</v>
      </c>
      <c r="AZ140" s="2">
        <v>-0.56999999999999995</v>
      </c>
      <c r="BA140" s="2">
        <v>-0.52</v>
      </c>
      <c r="BB140" s="2">
        <v>-0.34</v>
      </c>
      <c r="BC140" s="2">
        <v>-0.43</v>
      </c>
      <c r="BD140" s="2">
        <v>-0.51</v>
      </c>
      <c r="BE140" s="2">
        <v>-0.71</v>
      </c>
      <c r="BF140" s="2">
        <v>-0.08</v>
      </c>
      <c r="BG140" s="2">
        <v>-0.17</v>
      </c>
      <c r="BH140" s="2">
        <v>-0.63</v>
      </c>
      <c r="BI140" s="2">
        <v>-0.78</v>
      </c>
      <c r="BJ140" s="2">
        <v>-0.38</v>
      </c>
      <c r="BL140" s="10"/>
      <c r="BN140" s="5">
        <v>5.3555711999999998E-2</v>
      </c>
      <c r="BO140" s="5">
        <v>5.3555711999999998E-2</v>
      </c>
      <c r="BP140" s="5">
        <v>5.3555711999999998E-2</v>
      </c>
      <c r="BQ140" s="5">
        <v>5.3555711999999998E-2</v>
      </c>
      <c r="BR140" s="5">
        <v>5.3555711999999998E-2</v>
      </c>
      <c r="BS140" s="5">
        <v>5.3555711999999998E-2</v>
      </c>
      <c r="BT140" s="5">
        <v>5.3555711999999998E-2</v>
      </c>
      <c r="BU140" s="5">
        <v>5.3555711999999998E-2</v>
      </c>
      <c r="BV140" s="5">
        <v>5.3555711999999998E-2</v>
      </c>
      <c r="BW140" s="5">
        <v>5.3555711999999998E-2</v>
      </c>
      <c r="BX140" s="5">
        <v>5.3555711999999998E-2</v>
      </c>
      <c r="BY140" s="5">
        <v>5.3555711999999998E-2</v>
      </c>
      <c r="BZ140" s="5">
        <v>5.3555711999999998E-2</v>
      </c>
      <c r="CA140" s="5">
        <v>5.3555711999999998E-2</v>
      </c>
      <c r="CB140" s="5">
        <v>5.3555711999999998E-2</v>
      </c>
      <c r="CC140" s="5">
        <v>5.3555711999999998E-2</v>
      </c>
      <c r="CD140" s="5">
        <v>5.3555711999999998E-2</v>
      </c>
      <c r="CE140" s="5">
        <v>5.3555711999999998E-2</v>
      </c>
      <c r="CF140" s="5">
        <v>5.3555711999999998E-2</v>
      </c>
      <c r="CG140" s="5">
        <v>5.3555711999999998E-2</v>
      </c>
      <c r="CH140" s="5">
        <v>5.3555711999999998E-2</v>
      </c>
      <c r="CI140" s="5">
        <v>5.3555711999999998E-2</v>
      </c>
      <c r="CJ140" s="5">
        <v>5.3555711999999998E-2</v>
      </c>
      <c r="CK140" s="5">
        <v>5.3555711999999998E-2</v>
      </c>
      <c r="CL140" s="5">
        <v>5.3555711999999998E-2</v>
      </c>
      <c r="CM140" s="5">
        <v>5.3555711999999998E-2</v>
      </c>
      <c r="CN140" s="5">
        <v>5.3555711999999998E-2</v>
      </c>
      <c r="CO140" s="5">
        <v>5.3555711999999998E-2</v>
      </c>
      <c r="CP140" s="5">
        <v>5.3555711999999998E-2</v>
      </c>
      <c r="CQ140" s="5">
        <v>5.3555711999999998E-2</v>
      </c>
      <c r="CR140" s="5">
        <v>5.3555711999999998E-2</v>
      </c>
      <c r="CS140" s="5">
        <v>5.3555711999999998E-2</v>
      </c>
      <c r="CT140" s="5">
        <v>5.3555711999999998E-2</v>
      </c>
      <c r="CU140" s="5">
        <v>5.3555711999999998E-2</v>
      </c>
      <c r="CV140" s="5">
        <v>5.3555711999999998E-2</v>
      </c>
      <c r="CW140" s="5">
        <v>5.3555711999999998E-2</v>
      </c>
      <c r="CX140" s="5">
        <v>5.3555711999999998E-2</v>
      </c>
      <c r="CY140" s="5">
        <v>5.3555711999999998E-2</v>
      </c>
      <c r="CZ140" s="5">
        <v>5.3555711999999998E-2</v>
      </c>
      <c r="DA140" s="5">
        <v>5.3555711999999998E-2</v>
      </c>
      <c r="DB140" s="5">
        <v>5.3555711999999998E-2</v>
      </c>
      <c r="DC140" s="5">
        <v>5.3555711999999998E-2</v>
      </c>
      <c r="DD140" s="5">
        <v>5.3555711999999998E-2</v>
      </c>
      <c r="DE140" s="5">
        <v>5.3555711999999998E-2</v>
      </c>
      <c r="DF140" s="5">
        <v>5.3555711999999998E-2</v>
      </c>
      <c r="DG140" s="5">
        <v>5.3555711999999998E-2</v>
      </c>
      <c r="DH140" s="5">
        <v>5.3555711999999998E-2</v>
      </c>
      <c r="DI140" s="5">
        <v>5.3555711999999998E-2</v>
      </c>
      <c r="DJ140" s="5">
        <v>5.3555711999999998E-2</v>
      </c>
      <c r="DK140" s="5">
        <v>5.3555711999999998E-2</v>
      </c>
      <c r="DL140" s="5">
        <v>5.3555711999999998E-2</v>
      </c>
      <c r="DM140" s="5">
        <v>5.3555711999999998E-2</v>
      </c>
      <c r="DN140" s="5">
        <v>5.3555711999999998E-2</v>
      </c>
      <c r="DO140" s="5">
        <v>5.3555711999999998E-2</v>
      </c>
      <c r="DP140" s="5">
        <v>5.3555711999999998E-2</v>
      </c>
      <c r="DQ140" s="5">
        <v>5.3555711999999998E-2</v>
      </c>
      <c r="DR140" s="5">
        <v>5.3555711999999998E-2</v>
      </c>
      <c r="DS140" s="5">
        <v>5.3555711999999998E-2</v>
      </c>
      <c r="DT140" s="5">
        <v>5.3555711999999998E-2</v>
      </c>
      <c r="DU140" s="5">
        <v>5.3555711999999998E-2</v>
      </c>
    </row>
    <row r="141" spans="1:125" ht="17" thickBot="1" x14ac:dyDescent="0.25">
      <c r="A141" s="41" t="s">
        <v>248</v>
      </c>
      <c r="B141" s="73" t="s">
        <v>190</v>
      </c>
      <c r="C141" s="76">
        <v>-2.57</v>
      </c>
      <c r="D141" s="76">
        <v>0.9</v>
      </c>
      <c r="E141" s="76">
        <v>-3.62</v>
      </c>
      <c r="F141" s="76">
        <v>-3.55</v>
      </c>
      <c r="G141" s="76">
        <v>-4.0199999999999996</v>
      </c>
      <c r="H141" s="76">
        <v>-0.49</v>
      </c>
      <c r="I141" s="76">
        <v>2.69</v>
      </c>
      <c r="J141" s="76">
        <v>0.56000000000000005</v>
      </c>
      <c r="K141" s="76">
        <v>0.31</v>
      </c>
      <c r="L141" s="76">
        <v>-0.7</v>
      </c>
      <c r="M141" s="76">
        <v>-1.38</v>
      </c>
      <c r="N141" s="76">
        <v>-1.75</v>
      </c>
      <c r="O141" s="76">
        <v>0.76</v>
      </c>
      <c r="P141" s="76">
        <v>-0.83</v>
      </c>
      <c r="Q141" s="76">
        <v>4.0599999999999996</v>
      </c>
      <c r="R141" s="76">
        <v>2.52</v>
      </c>
      <c r="S141" s="76">
        <v>0.65</v>
      </c>
      <c r="T141" s="76">
        <v>0.15</v>
      </c>
      <c r="U141" s="76">
        <v>2.75</v>
      </c>
      <c r="V141" s="76">
        <v>0.38</v>
      </c>
      <c r="W141" s="76">
        <v>-0.35</v>
      </c>
      <c r="X141" s="76">
        <v>-0.59</v>
      </c>
      <c r="Y141" s="76">
        <v>0.94</v>
      </c>
      <c r="Z141" s="76">
        <v>-0.02</v>
      </c>
      <c r="AA141" s="76">
        <v>1.87</v>
      </c>
      <c r="AB141" s="76">
        <v>2.48</v>
      </c>
      <c r="AC141" s="76">
        <v>-1.1000000000000001</v>
      </c>
      <c r="AD141" s="76">
        <v>-2.42</v>
      </c>
      <c r="AE141" s="76">
        <v>1.58</v>
      </c>
      <c r="AF141" s="76">
        <v>2.09</v>
      </c>
      <c r="AG141" s="76">
        <v>1.71</v>
      </c>
      <c r="AH141" s="76">
        <v>0.87</v>
      </c>
      <c r="AI141" s="76">
        <v>-0.78</v>
      </c>
      <c r="AJ141" s="76">
        <v>2.75</v>
      </c>
      <c r="AK141" s="76">
        <v>3.39</v>
      </c>
      <c r="AL141" s="76">
        <v>-2.23</v>
      </c>
      <c r="AM141" s="76">
        <v>1.82</v>
      </c>
      <c r="AN141" s="76">
        <v>1.39</v>
      </c>
      <c r="AO141" s="76">
        <v>0.55000000000000004</v>
      </c>
      <c r="AP141" s="76">
        <v>0.62</v>
      </c>
      <c r="AQ141" s="76">
        <v>-4.22</v>
      </c>
      <c r="AR141" s="76">
        <v>-1.47</v>
      </c>
      <c r="AS141" s="76">
        <v>0.39</v>
      </c>
      <c r="AT141" s="76">
        <v>-2.86</v>
      </c>
      <c r="AU141" s="76">
        <v>-6.45</v>
      </c>
      <c r="AV141" s="76">
        <v>-6.55</v>
      </c>
      <c r="AW141" s="76">
        <v>-5.74</v>
      </c>
      <c r="AX141" s="76">
        <v>-3.8</v>
      </c>
      <c r="AY141" s="76">
        <v>-0.34</v>
      </c>
      <c r="AZ141" s="76">
        <v>-5.53</v>
      </c>
      <c r="BA141" s="76">
        <v>-5.03</v>
      </c>
      <c r="BB141" s="76">
        <v>-6.61</v>
      </c>
      <c r="BC141" s="76">
        <v>-3.85</v>
      </c>
      <c r="BD141" s="76">
        <v>-8.32</v>
      </c>
      <c r="BE141" s="76">
        <v>-7.54</v>
      </c>
      <c r="BF141" s="76">
        <v>-0.56000000000000005</v>
      </c>
      <c r="BG141" s="76">
        <v>-4.3</v>
      </c>
      <c r="BH141" s="76">
        <v>-8.6999999999999993</v>
      </c>
      <c r="BI141" s="76">
        <v>-6.14</v>
      </c>
      <c r="BJ141" s="76">
        <v>-3.55</v>
      </c>
      <c r="BK141" s="41"/>
      <c r="BL141" s="77"/>
      <c r="BM141" s="41"/>
      <c r="BN141" s="74">
        <v>0.53243790000000002</v>
      </c>
      <c r="BO141" s="145">
        <v>0.53243790000000002</v>
      </c>
      <c r="BP141" s="145">
        <v>0.53243790000000002</v>
      </c>
      <c r="BQ141" s="145">
        <v>0.53243790000000002</v>
      </c>
      <c r="BR141" s="145">
        <v>0.53243790000000002</v>
      </c>
      <c r="BS141" s="145">
        <v>0.53243790000000002</v>
      </c>
      <c r="BT141" s="145">
        <v>0.53243790000000002</v>
      </c>
      <c r="BU141" s="145">
        <v>0.53243790000000002</v>
      </c>
      <c r="BV141" s="145">
        <v>0.53243790000000002</v>
      </c>
      <c r="BW141" s="145">
        <v>0.53243790000000002</v>
      </c>
      <c r="BX141" s="145">
        <v>0.53243790000000002</v>
      </c>
      <c r="BY141" s="145">
        <v>0.53243790000000002</v>
      </c>
      <c r="BZ141" s="145">
        <v>0.53243790000000002</v>
      </c>
      <c r="CA141" s="145">
        <v>0.53243790000000002</v>
      </c>
      <c r="CB141" s="145">
        <v>0.53243790000000002</v>
      </c>
      <c r="CC141" s="145">
        <v>0.53243790000000002</v>
      </c>
      <c r="CD141" s="145">
        <v>0.53243790000000002</v>
      </c>
      <c r="CE141" s="145">
        <v>0.53243790000000002</v>
      </c>
      <c r="CF141" s="145">
        <v>0.53243790000000002</v>
      </c>
      <c r="CG141" s="145">
        <v>0.53243790000000002</v>
      </c>
      <c r="CH141" s="145">
        <v>0.53243790000000002</v>
      </c>
      <c r="CI141" s="145">
        <v>0.53243790000000002</v>
      </c>
      <c r="CJ141" s="145">
        <v>0.53243790000000002</v>
      </c>
      <c r="CK141" s="145">
        <v>0.53243790000000002</v>
      </c>
      <c r="CL141" s="145">
        <v>0.53243790000000002</v>
      </c>
      <c r="CM141" s="145">
        <v>0.53243790000000002</v>
      </c>
      <c r="CN141" s="145">
        <v>0.53243790000000002</v>
      </c>
      <c r="CO141" s="145">
        <v>0.53243790000000002</v>
      </c>
      <c r="CP141" s="145">
        <v>0.53243790000000002</v>
      </c>
      <c r="CQ141" s="145">
        <v>0.53243790000000002</v>
      </c>
      <c r="CR141" s="145">
        <v>0.53243790000000002</v>
      </c>
      <c r="CS141" s="145">
        <v>0.53243790000000002</v>
      </c>
      <c r="CT141" s="145">
        <v>0.53243790000000002</v>
      </c>
      <c r="CU141" s="145">
        <v>0.53243790000000002</v>
      </c>
      <c r="CV141" s="145">
        <v>0.53243790000000002</v>
      </c>
      <c r="CW141" s="145">
        <v>0.53243790000000002</v>
      </c>
      <c r="CX141" s="145">
        <v>0.53243790000000002</v>
      </c>
      <c r="CY141" s="145">
        <v>0.53243790000000002</v>
      </c>
      <c r="CZ141" s="145">
        <v>0.53243790000000002</v>
      </c>
      <c r="DA141" s="145">
        <v>0.53243790000000002</v>
      </c>
      <c r="DB141" s="145">
        <v>0.53243790000000002</v>
      </c>
      <c r="DC141" s="145">
        <v>0.53243790000000002</v>
      </c>
      <c r="DD141" s="145">
        <v>0.53243790000000002</v>
      </c>
      <c r="DE141" s="145">
        <v>0.53243790000000002</v>
      </c>
      <c r="DF141" s="145">
        <v>0.53243790000000002</v>
      </c>
      <c r="DG141" s="145">
        <v>0.53243790000000002</v>
      </c>
      <c r="DH141" s="145">
        <v>0.53243790000000002</v>
      </c>
      <c r="DI141" s="145">
        <v>0.53243790000000002</v>
      </c>
      <c r="DJ141" s="145">
        <v>0.53243790000000002</v>
      </c>
      <c r="DK141" s="145">
        <v>0.53243790000000002</v>
      </c>
      <c r="DL141" s="145">
        <v>0.53243790000000002</v>
      </c>
      <c r="DM141" s="145">
        <v>0.53243790000000002</v>
      </c>
      <c r="DN141" s="145">
        <v>0.53243790000000002</v>
      </c>
      <c r="DO141" s="145">
        <v>0.53243790000000002</v>
      </c>
      <c r="DP141" s="145">
        <v>0.53243790000000002</v>
      </c>
      <c r="DQ141" s="145">
        <v>0.53243790000000002</v>
      </c>
      <c r="DR141" s="145">
        <v>0.53243790000000002</v>
      </c>
      <c r="DS141" s="145">
        <v>0.53243790000000002</v>
      </c>
      <c r="DT141" s="145">
        <v>0.53243790000000002</v>
      </c>
      <c r="DU141" s="145">
        <v>0.53243790000000002</v>
      </c>
    </row>
    <row r="142" spans="1:125" x14ac:dyDescent="0.2">
      <c r="A142" t="s">
        <v>235</v>
      </c>
      <c r="B142" s="3" t="s">
        <v>197</v>
      </c>
      <c r="C142" s="2">
        <v>-0.94</v>
      </c>
      <c r="D142" s="2">
        <v>0.85</v>
      </c>
      <c r="E142" s="2">
        <v>-1.58</v>
      </c>
      <c r="F142" s="2">
        <v>-1.8</v>
      </c>
      <c r="G142" s="2">
        <v>-3.7</v>
      </c>
      <c r="H142" s="2">
        <v>-1.01</v>
      </c>
      <c r="I142" s="2">
        <v>0.18</v>
      </c>
      <c r="J142" s="2">
        <v>-0.92</v>
      </c>
      <c r="K142" s="2">
        <v>-2.46</v>
      </c>
      <c r="L142" s="2">
        <v>-2.79</v>
      </c>
      <c r="M142" s="2">
        <v>-2.98</v>
      </c>
      <c r="N142" s="2">
        <v>-2.31</v>
      </c>
      <c r="O142" s="2">
        <v>-1.77</v>
      </c>
      <c r="P142" s="2">
        <v>-1.5</v>
      </c>
      <c r="Q142" s="2">
        <v>0.87</v>
      </c>
      <c r="R142" s="2">
        <v>-0.34</v>
      </c>
      <c r="S142" s="2">
        <v>-1.31</v>
      </c>
      <c r="T142" s="2">
        <v>-0.56999999999999995</v>
      </c>
      <c r="U142" s="2">
        <v>-0.41</v>
      </c>
      <c r="V142" s="2">
        <v>0.6</v>
      </c>
      <c r="W142" s="2">
        <v>-2.16</v>
      </c>
      <c r="X142" s="2">
        <v>-1.1499999999999999</v>
      </c>
      <c r="Y142" s="2">
        <v>-0.91</v>
      </c>
      <c r="Z142" s="2">
        <v>-1.56</v>
      </c>
      <c r="AA142" s="2">
        <v>-0.12</v>
      </c>
      <c r="AB142" s="2">
        <v>0.82</v>
      </c>
      <c r="AC142" s="2">
        <v>-2.06</v>
      </c>
      <c r="AD142" s="2">
        <v>-2.04</v>
      </c>
      <c r="AE142" s="2">
        <v>1.31</v>
      </c>
      <c r="AF142" s="2">
        <v>0.12</v>
      </c>
      <c r="AG142" s="2">
        <v>-1.08</v>
      </c>
      <c r="AH142" s="2">
        <v>-2.59</v>
      </c>
      <c r="AI142" s="2">
        <v>-2.27</v>
      </c>
      <c r="AJ142" s="2">
        <v>0.35</v>
      </c>
      <c r="AK142" s="2">
        <v>-0.26</v>
      </c>
      <c r="AL142" s="2">
        <v>-2.8</v>
      </c>
      <c r="AM142" s="2">
        <v>-2.2200000000000002</v>
      </c>
      <c r="AN142" s="2">
        <v>-0.05</v>
      </c>
      <c r="AO142" s="2">
        <v>-2.67</v>
      </c>
      <c r="AP142" s="2">
        <v>0.42</v>
      </c>
      <c r="AQ142" s="2">
        <v>-3.54</v>
      </c>
      <c r="AR142" s="2">
        <v>-1.45</v>
      </c>
      <c r="AS142" s="2">
        <v>-1.57</v>
      </c>
      <c r="AT142" s="2">
        <v>-3.32</v>
      </c>
      <c r="AU142" s="2">
        <v>-5.09</v>
      </c>
      <c r="AV142" s="2">
        <v>-4.83</v>
      </c>
      <c r="AW142" s="2">
        <v>-5.5</v>
      </c>
      <c r="AX142" s="2">
        <v>-2.1800000000000002</v>
      </c>
      <c r="AY142" s="2">
        <v>-1.81</v>
      </c>
      <c r="AZ142" s="2">
        <v>-5.94</v>
      </c>
      <c r="BA142" s="2">
        <v>-4.49</v>
      </c>
      <c r="BB142" s="2">
        <v>-3.51</v>
      </c>
      <c r="BC142" s="2">
        <v>-3.66</v>
      </c>
      <c r="BD142" s="2">
        <v>-4.2300000000000004</v>
      </c>
      <c r="BE142" s="2">
        <v>-5.74</v>
      </c>
      <c r="BF142" s="2">
        <v>-2.2599999999999998</v>
      </c>
      <c r="BG142" s="2">
        <v>-1.34</v>
      </c>
      <c r="BH142" s="2">
        <v>-5.14</v>
      </c>
      <c r="BI142" s="2">
        <v>-5.96</v>
      </c>
      <c r="BJ142" s="2">
        <v>-2.39</v>
      </c>
      <c r="BL142" s="10"/>
      <c r="BN142" s="5">
        <v>0.49972746000000001</v>
      </c>
      <c r="BO142" s="5">
        <v>0.49972746000000001</v>
      </c>
      <c r="BP142" s="5">
        <v>0.49972746000000001</v>
      </c>
      <c r="BQ142" s="5">
        <v>0.49972746000000001</v>
      </c>
      <c r="BR142" s="5">
        <v>0.49972746000000001</v>
      </c>
      <c r="BS142" s="5">
        <v>0.49972746000000001</v>
      </c>
      <c r="BT142" s="5">
        <v>0.49972746000000001</v>
      </c>
      <c r="BU142" s="5">
        <v>0.49972746000000001</v>
      </c>
      <c r="BV142" s="5">
        <v>0.49972746000000001</v>
      </c>
      <c r="BW142" s="5">
        <v>0.49972746000000001</v>
      </c>
      <c r="BX142" s="5">
        <v>0.49972746000000001</v>
      </c>
      <c r="BY142" s="5">
        <v>0.49972746000000001</v>
      </c>
      <c r="BZ142" s="5">
        <v>0.49972746000000001</v>
      </c>
      <c r="CA142" s="5">
        <v>0.49972746000000001</v>
      </c>
      <c r="CB142" s="5">
        <v>0.49972746000000001</v>
      </c>
      <c r="CC142" s="5">
        <v>0.49972746000000001</v>
      </c>
      <c r="CD142" s="5">
        <v>0.49972746000000001</v>
      </c>
      <c r="CE142" s="5">
        <v>0.49972746000000001</v>
      </c>
      <c r="CF142" s="5">
        <v>0.49972746000000001</v>
      </c>
      <c r="CG142" s="5">
        <v>0.49972746000000001</v>
      </c>
      <c r="CH142" s="5">
        <v>0.49972746000000001</v>
      </c>
      <c r="CI142" s="5">
        <v>0.49972746000000001</v>
      </c>
      <c r="CJ142" s="5">
        <v>0.49972746000000001</v>
      </c>
      <c r="CK142" s="5">
        <v>0.49972746000000001</v>
      </c>
      <c r="CL142" s="5">
        <v>0.49972746000000001</v>
      </c>
      <c r="CM142" s="5">
        <v>0.49972746000000001</v>
      </c>
      <c r="CN142" s="5">
        <v>0.49972746000000001</v>
      </c>
      <c r="CO142" s="5">
        <v>0.49972746000000001</v>
      </c>
      <c r="CP142" s="5">
        <v>0.49972746000000001</v>
      </c>
      <c r="CQ142" s="5">
        <v>0.49972746000000001</v>
      </c>
      <c r="CR142" s="5">
        <v>0.49972746000000001</v>
      </c>
      <c r="CS142" s="5">
        <v>0.49972746000000001</v>
      </c>
      <c r="CT142" s="5">
        <v>0.49972746000000001</v>
      </c>
      <c r="CU142" s="5">
        <v>0.49972746000000001</v>
      </c>
      <c r="CV142" s="5">
        <v>0.49972746000000001</v>
      </c>
      <c r="CW142" s="5">
        <v>0.49972746000000001</v>
      </c>
      <c r="CX142" s="5">
        <v>0.49972746000000001</v>
      </c>
      <c r="CY142" s="5">
        <v>0.49972746000000001</v>
      </c>
      <c r="CZ142" s="5">
        <v>0.49972746000000001</v>
      </c>
      <c r="DA142" s="5">
        <v>0.49972746000000001</v>
      </c>
      <c r="DB142" s="5">
        <v>0.49972746000000001</v>
      </c>
      <c r="DC142" s="5">
        <v>0.49972746000000001</v>
      </c>
      <c r="DD142" s="5">
        <v>0.49972746000000001</v>
      </c>
      <c r="DE142" s="5">
        <v>0.49972746000000001</v>
      </c>
      <c r="DF142" s="5">
        <v>0.49972746000000001</v>
      </c>
      <c r="DG142" s="5">
        <v>0.49972746000000001</v>
      </c>
      <c r="DH142" s="5">
        <v>0.49972746000000001</v>
      </c>
      <c r="DI142" s="5">
        <v>0.49972746000000001</v>
      </c>
      <c r="DJ142" s="5">
        <v>0.49972746000000001</v>
      </c>
      <c r="DK142" s="5">
        <v>0.49972746000000001</v>
      </c>
      <c r="DL142" s="5">
        <v>0.49972746000000001</v>
      </c>
      <c r="DM142" s="5">
        <v>0.49972746000000001</v>
      </c>
      <c r="DN142" s="5">
        <v>0.49972746000000001</v>
      </c>
      <c r="DO142" s="5">
        <v>0.49972746000000001</v>
      </c>
      <c r="DP142" s="5">
        <v>0.49972746000000001</v>
      </c>
      <c r="DQ142" s="5">
        <v>0.49972746000000001</v>
      </c>
      <c r="DR142" s="5">
        <v>0.49972746000000001</v>
      </c>
      <c r="DS142" s="5">
        <v>0.49972746000000001</v>
      </c>
      <c r="DT142" s="5">
        <v>0.49972746000000001</v>
      </c>
      <c r="DU142" s="5">
        <v>0.49972746000000001</v>
      </c>
    </row>
    <row r="143" spans="1:125" x14ac:dyDescent="0.2">
      <c r="A143" t="s">
        <v>44</v>
      </c>
      <c r="B143" s="3" t="s">
        <v>197</v>
      </c>
      <c r="C143" s="2">
        <v>8.06</v>
      </c>
      <c r="D143" s="2">
        <v>14.95</v>
      </c>
      <c r="E143" s="2">
        <v>10.18</v>
      </c>
      <c r="F143" s="2">
        <v>6.77</v>
      </c>
      <c r="G143" s="2">
        <v>5.89</v>
      </c>
      <c r="H143" s="2">
        <v>8.5399999999999991</v>
      </c>
      <c r="I143" s="2">
        <v>9.4600000000000009</v>
      </c>
      <c r="J143" s="2">
        <v>4.32</v>
      </c>
      <c r="K143" s="2">
        <v>9.06</v>
      </c>
      <c r="L143" s="2">
        <v>9.57</v>
      </c>
      <c r="M143" s="2">
        <v>4.67</v>
      </c>
      <c r="N143" s="2">
        <v>8.51</v>
      </c>
      <c r="O143" s="2">
        <v>8.3699999999999992</v>
      </c>
      <c r="P143" s="2">
        <v>8.9600000000000009</v>
      </c>
      <c r="Q143" s="2">
        <v>15.93</v>
      </c>
      <c r="R143" s="2">
        <v>9.5399999999999991</v>
      </c>
      <c r="S143" s="2">
        <v>9.36</v>
      </c>
      <c r="T143" s="2">
        <v>9.82</v>
      </c>
      <c r="U143" s="2">
        <v>12.22</v>
      </c>
      <c r="V143" s="2">
        <v>9.83</v>
      </c>
      <c r="W143" s="2">
        <v>7.1</v>
      </c>
      <c r="X143" s="2">
        <v>13.96</v>
      </c>
      <c r="Y143" s="2">
        <v>10.25</v>
      </c>
      <c r="Z143" s="2">
        <v>12.03</v>
      </c>
      <c r="AA143" s="2">
        <v>11.05</v>
      </c>
      <c r="AB143" s="2">
        <v>13.51</v>
      </c>
      <c r="AC143" s="2">
        <v>8.6199999999999992</v>
      </c>
      <c r="AD143" s="2">
        <v>7.88</v>
      </c>
      <c r="AE143" s="2">
        <v>15.73</v>
      </c>
      <c r="AF143" s="2">
        <v>11.28</v>
      </c>
      <c r="AG143" s="2">
        <v>8.65</v>
      </c>
      <c r="AH143" s="2">
        <v>6.81</v>
      </c>
      <c r="AI143" s="2">
        <v>7.85</v>
      </c>
      <c r="AJ143" s="2">
        <v>14.34</v>
      </c>
      <c r="AK143" s="2">
        <v>9.1300000000000008</v>
      </c>
      <c r="AL143" s="2">
        <v>10.66</v>
      </c>
      <c r="AM143" s="2">
        <v>7.69</v>
      </c>
      <c r="AN143" s="2">
        <v>13.78</v>
      </c>
      <c r="AO143" s="2">
        <v>8.52</v>
      </c>
      <c r="AP143" s="2">
        <v>15.82</v>
      </c>
      <c r="AQ143" s="2">
        <v>7.51</v>
      </c>
      <c r="AR143" s="2">
        <v>13.31</v>
      </c>
      <c r="AS143" s="2">
        <v>9.84</v>
      </c>
      <c r="AT143" s="2">
        <v>10.07</v>
      </c>
      <c r="AU143" s="2">
        <v>5.63</v>
      </c>
      <c r="AV143" s="2">
        <v>4.57</v>
      </c>
      <c r="AW143" s="2">
        <v>8.61</v>
      </c>
      <c r="AX143" s="2">
        <v>12.47</v>
      </c>
      <c r="AY143" s="2">
        <v>11.38</v>
      </c>
      <c r="AZ143" s="2">
        <v>6.9</v>
      </c>
      <c r="BA143" s="2">
        <v>7.39</v>
      </c>
      <c r="BB143" s="2">
        <v>7.71</v>
      </c>
      <c r="BC143" s="2">
        <v>6.49</v>
      </c>
      <c r="BD143" s="2">
        <v>10.16</v>
      </c>
      <c r="BE143" s="2">
        <v>3.49</v>
      </c>
      <c r="BF143" s="2">
        <v>11.3</v>
      </c>
      <c r="BG143" s="2">
        <v>14.17</v>
      </c>
      <c r="BH143" s="2">
        <v>7.42</v>
      </c>
      <c r="BI143" s="2">
        <v>4.51</v>
      </c>
      <c r="BJ143" s="2">
        <v>13.59</v>
      </c>
      <c r="BL143" s="10"/>
      <c r="BN143" s="5">
        <v>0.73709712000000005</v>
      </c>
      <c r="BO143" s="5">
        <v>0.73709712000000005</v>
      </c>
      <c r="BP143" s="5">
        <v>0.73709712000000005</v>
      </c>
      <c r="BQ143" s="5">
        <v>0.73709712000000005</v>
      </c>
      <c r="BR143" s="5">
        <v>0.73709712000000005</v>
      </c>
      <c r="BS143" s="5">
        <v>0.73709712000000005</v>
      </c>
      <c r="BT143" s="5">
        <v>0.73709712000000005</v>
      </c>
      <c r="BU143" s="5">
        <v>0.73709712000000005</v>
      </c>
      <c r="BV143" s="5">
        <v>0.73709712000000005</v>
      </c>
      <c r="BW143" s="5">
        <v>0.73709712000000005</v>
      </c>
      <c r="BX143" s="5">
        <v>0.73709712000000005</v>
      </c>
      <c r="BY143" s="5">
        <v>0.73709712000000005</v>
      </c>
      <c r="BZ143" s="5">
        <v>0.73709712000000005</v>
      </c>
      <c r="CA143" s="5">
        <v>0.73709712000000005</v>
      </c>
      <c r="CB143" s="5">
        <v>0.73709712000000005</v>
      </c>
      <c r="CC143" s="5">
        <v>0.73709712000000005</v>
      </c>
      <c r="CD143" s="5">
        <v>0.73709712000000005</v>
      </c>
      <c r="CE143" s="5">
        <v>0.73709712000000005</v>
      </c>
      <c r="CF143" s="5">
        <v>0.73709712000000005</v>
      </c>
      <c r="CG143" s="5">
        <v>0.73709712000000005</v>
      </c>
      <c r="CH143" s="5">
        <v>0.73709712000000005</v>
      </c>
      <c r="CI143" s="5">
        <v>0.73709712000000005</v>
      </c>
      <c r="CJ143" s="5">
        <v>0.73709712000000005</v>
      </c>
      <c r="CK143" s="5">
        <v>0.73709712000000005</v>
      </c>
      <c r="CL143" s="5">
        <v>0.73709712000000005</v>
      </c>
      <c r="CM143" s="5">
        <v>0.73709712000000005</v>
      </c>
      <c r="CN143" s="5">
        <v>0.73709712000000005</v>
      </c>
      <c r="CO143" s="5">
        <v>0.73709712000000005</v>
      </c>
      <c r="CP143" s="5">
        <v>0.73709712000000005</v>
      </c>
      <c r="CQ143" s="5">
        <v>0.73709712000000005</v>
      </c>
      <c r="CR143" s="5">
        <v>0.73709712000000005</v>
      </c>
      <c r="CS143" s="5">
        <v>0.73709712000000005</v>
      </c>
      <c r="CT143" s="5">
        <v>0.73709712000000005</v>
      </c>
      <c r="CU143" s="5">
        <v>0.73709712000000005</v>
      </c>
      <c r="CV143" s="5">
        <v>0.73709712000000005</v>
      </c>
      <c r="CW143" s="5">
        <v>0.73709712000000005</v>
      </c>
      <c r="CX143" s="5">
        <v>0.73709712000000005</v>
      </c>
      <c r="CY143" s="5">
        <v>0.73709712000000005</v>
      </c>
      <c r="CZ143" s="5">
        <v>0.73709712000000005</v>
      </c>
      <c r="DA143" s="5">
        <v>0.73709712000000005</v>
      </c>
      <c r="DB143" s="5">
        <v>0.73709712000000005</v>
      </c>
      <c r="DC143" s="5">
        <v>0.73709712000000005</v>
      </c>
      <c r="DD143" s="5">
        <v>0.73709712000000005</v>
      </c>
      <c r="DE143" s="5">
        <v>0.73709712000000005</v>
      </c>
      <c r="DF143" s="5">
        <v>0.73709712000000005</v>
      </c>
      <c r="DG143" s="5">
        <v>0.73709712000000005</v>
      </c>
      <c r="DH143" s="5">
        <v>0.73709712000000005</v>
      </c>
      <c r="DI143" s="5">
        <v>0.73709712000000005</v>
      </c>
      <c r="DJ143" s="5">
        <v>0.73709712000000005</v>
      </c>
      <c r="DK143" s="5">
        <v>0.73709712000000005</v>
      </c>
      <c r="DL143" s="5">
        <v>0.73709712000000005</v>
      </c>
      <c r="DM143" s="5">
        <v>0.73709712000000005</v>
      </c>
      <c r="DN143" s="5">
        <v>0.73709712000000005</v>
      </c>
      <c r="DO143" s="5">
        <v>0.73709712000000005</v>
      </c>
      <c r="DP143" s="5">
        <v>0.73709712000000005</v>
      </c>
      <c r="DQ143" s="5">
        <v>0.73709712000000005</v>
      </c>
      <c r="DR143" s="5">
        <v>0.73709712000000005</v>
      </c>
      <c r="DS143" s="5">
        <v>0.73709712000000005</v>
      </c>
      <c r="DT143" s="5">
        <v>0.73709712000000005</v>
      </c>
      <c r="DU143" s="5">
        <v>0.73709712000000005</v>
      </c>
    </row>
    <row r="144" spans="1:125" x14ac:dyDescent="0.2">
      <c r="A144" t="s">
        <v>116</v>
      </c>
      <c r="B144" s="3" t="s">
        <v>197</v>
      </c>
      <c r="C144" s="2">
        <v>-0.74</v>
      </c>
      <c r="D144" s="2">
        <v>0.17</v>
      </c>
      <c r="E144" s="2">
        <v>-1.06</v>
      </c>
      <c r="F144" s="2">
        <v>-0.88</v>
      </c>
      <c r="G144" s="2">
        <v>-1.94</v>
      </c>
      <c r="H144" s="2">
        <v>-0.74</v>
      </c>
      <c r="I144" s="2">
        <v>-0.24</v>
      </c>
      <c r="J144" s="2">
        <v>-1.32</v>
      </c>
      <c r="K144" s="2">
        <v>-1.47</v>
      </c>
      <c r="L144" s="2">
        <v>-1.77</v>
      </c>
      <c r="M144" s="2">
        <v>-2.6</v>
      </c>
      <c r="N144" s="2">
        <v>-1.42</v>
      </c>
      <c r="O144" s="2">
        <v>-1.56</v>
      </c>
      <c r="P144" s="2">
        <v>-1.08</v>
      </c>
      <c r="Q144" s="2">
        <v>0.69</v>
      </c>
      <c r="R144" s="2">
        <v>-0.1</v>
      </c>
      <c r="S144" s="2">
        <v>-1.19</v>
      </c>
      <c r="T144" s="2">
        <v>-0.49</v>
      </c>
      <c r="U144" s="2">
        <v>-1.1200000000000001</v>
      </c>
      <c r="V144" s="2">
        <v>-7.0000000000000007E-2</v>
      </c>
      <c r="W144" s="2">
        <v>-1.47</v>
      </c>
      <c r="X144" s="2">
        <v>-0.68</v>
      </c>
      <c r="Y144" s="2">
        <v>-0.87</v>
      </c>
      <c r="Z144" s="2">
        <v>-0.4</v>
      </c>
      <c r="AA144" s="2">
        <v>-0.22</v>
      </c>
      <c r="AB144" s="2">
        <v>0.15</v>
      </c>
      <c r="AC144" s="2">
        <v>-0.95</v>
      </c>
      <c r="AD144" s="2">
        <v>-1.42</v>
      </c>
      <c r="AE144" s="2">
        <v>0.64</v>
      </c>
      <c r="AF144" s="2">
        <v>-0.56000000000000005</v>
      </c>
      <c r="AG144" s="2">
        <v>-1.36</v>
      </c>
      <c r="AH144" s="2">
        <v>-2.38</v>
      </c>
      <c r="AI144" s="2">
        <v>-1.79</v>
      </c>
      <c r="AJ144" s="2">
        <v>-0.12</v>
      </c>
      <c r="AK144" s="2">
        <v>-0.2</v>
      </c>
      <c r="AL144" s="2">
        <v>-1.25</v>
      </c>
      <c r="AM144" s="2">
        <v>-1.66</v>
      </c>
      <c r="AN144" s="2">
        <v>-0.95</v>
      </c>
      <c r="AO144" s="2">
        <v>-1.92</v>
      </c>
      <c r="AP144" s="2">
        <v>0.06</v>
      </c>
      <c r="AQ144" s="2">
        <v>-1.4</v>
      </c>
      <c r="AR144" s="2">
        <v>-1.08</v>
      </c>
      <c r="AS144" s="2">
        <v>-1.1399999999999999</v>
      </c>
      <c r="AT144" s="2">
        <v>-1.82</v>
      </c>
      <c r="AU144" s="2">
        <v>-2.93</v>
      </c>
      <c r="AV144" s="2">
        <v>-3.23</v>
      </c>
      <c r="AW144" s="2">
        <v>-2.58</v>
      </c>
      <c r="AX144" s="2">
        <v>-1.37</v>
      </c>
      <c r="AY144" s="2">
        <v>-1.26</v>
      </c>
      <c r="AZ144" s="2">
        <v>-3.28</v>
      </c>
      <c r="BA144" s="2">
        <v>-2.4900000000000002</v>
      </c>
      <c r="BB144" s="2">
        <v>-2.04</v>
      </c>
      <c r="BC144" s="2">
        <v>-2.89</v>
      </c>
      <c r="BD144" s="2">
        <v>-2.2400000000000002</v>
      </c>
      <c r="BE144" s="2">
        <v>-3.21</v>
      </c>
      <c r="BF144" s="2">
        <v>-1.59</v>
      </c>
      <c r="BG144" s="2">
        <v>-1.02</v>
      </c>
      <c r="BH144" s="2">
        <v>-2.35</v>
      </c>
      <c r="BI144" s="2">
        <v>-3.88</v>
      </c>
      <c r="BJ144" s="2">
        <v>-1.45</v>
      </c>
      <c r="BL144" s="10"/>
      <c r="BN144" s="5">
        <v>0.23547024999999999</v>
      </c>
      <c r="BO144" s="5">
        <v>0.23547024999999999</v>
      </c>
      <c r="BP144" s="5">
        <v>0.23547024999999999</v>
      </c>
      <c r="BQ144" s="5">
        <v>0.23547024999999999</v>
      </c>
      <c r="BR144" s="5">
        <v>0.23547024999999999</v>
      </c>
      <c r="BS144" s="5">
        <v>0.23547024999999999</v>
      </c>
      <c r="BT144" s="5">
        <v>0.23547024999999999</v>
      </c>
      <c r="BU144" s="5">
        <v>0.23547024999999999</v>
      </c>
      <c r="BV144" s="5">
        <v>0.23547024999999999</v>
      </c>
      <c r="BW144" s="5">
        <v>0.23547024999999999</v>
      </c>
      <c r="BX144" s="5">
        <v>0.23547024999999999</v>
      </c>
      <c r="BY144" s="5">
        <v>0.23547024999999999</v>
      </c>
      <c r="BZ144" s="5">
        <v>0.23547024999999999</v>
      </c>
      <c r="CA144" s="5">
        <v>0.23547024999999999</v>
      </c>
      <c r="CB144" s="5">
        <v>0.23547024999999999</v>
      </c>
      <c r="CC144" s="5">
        <v>0.23547024999999999</v>
      </c>
      <c r="CD144" s="5">
        <v>0.23547024999999999</v>
      </c>
      <c r="CE144" s="5">
        <v>0.23547024999999999</v>
      </c>
      <c r="CF144" s="5">
        <v>0.23547024999999999</v>
      </c>
      <c r="CG144" s="5">
        <v>0.23547024999999999</v>
      </c>
      <c r="CH144" s="5">
        <v>0.23547024999999999</v>
      </c>
      <c r="CI144" s="5">
        <v>0.23547024999999999</v>
      </c>
      <c r="CJ144" s="5">
        <v>0.23547024999999999</v>
      </c>
      <c r="CK144" s="5">
        <v>0.23547024999999999</v>
      </c>
      <c r="CL144" s="5">
        <v>0.23547024999999999</v>
      </c>
      <c r="CM144" s="5">
        <v>0.23547024999999999</v>
      </c>
      <c r="CN144" s="5">
        <v>0.23547024999999999</v>
      </c>
      <c r="CO144" s="5">
        <v>0.23547024999999999</v>
      </c>
      <c r="CP144" s="5">
        <v>0.23547024999999999</v>
      </c>
      <c r="CQ144" s="5">
        <v>0.23547024999999999</v>
      </c>
      <c r="CR144" s="5">
        <v>0.23547024999999999</v>
      </c>
      <c r="CS144" s="5">
        <v>0.23547024999999999</v>
      </c>
      <c r="CT144" s="5">
        <v>0.23547024999999999</v>
      </c>
      <c r="CU144" s="5">
        <v>0.23547024999999999</v>
      </c>
      <c r="CV144" s="5">
        <v>0.23547024999999999</v>
      </c>
      <c r="CW144" s="5">
        <v>0.23547024999999999</v>
      </c>
      <c r="CX144" s="5">
        <v>0.23547024999999999</v>
      </c>
      <c r="CY144" s="5">
        <v>0.23547024999999999</v>
      </c>
      <c r="CZ144" s="5">
        <v>0.23547024999999999</v>
      </c>
      <c r="DA144" s="5">
        <v>0.23547024999999999</v>
      </c>
      <c r="DB144" s="5">
        <v>0.23547024999999999</v>
      </c>
      <c r="DC144" s="5">
        <v>0.23547024999999999</v>
      </c>
      <c r="DD144" s="5">
        <v>0.23547024999999999</v>
      </c>
      <c r="DE144" s="5">
        <v>0.23547024999999999</v>
      </c>
      <c r="DF144" s="5">
        <v>0.23547024999999999</v>
      </c>
      <c r="DG144" s="5">
        <v>0.23547024999999999</v>
      </c>
      <c r="DH144" s="5">
        <v>0.23547024999999999</v>
      </c>
      <c r="DI144" s="5">
        <v>0.23547024999999999</v>
      </c>
      <c r="DJ144" s="5">
        <v>0.23547024999999999</v>
      </c>
      <c r="DK144" s="5">
        <v>0.23547024999999999</v>
      </c>
      <c r="DL144" s="5">
        <v>0.23547024999999999</v>
      </c>
      <c r="DM144" s="5">
        <v>0.23547024999999999</v>
      </c>
      <c r="DN144" s="5">
        <v>0.23547024999999999</v>
      </c>
      <c r="DO144" s="5">
        <v>0.23547024999999999</v>
      </c>
      <c r="DP144" s="5">
        <v>0.23547024999999999</v>
      </c>
      <c r="DQ144" s="5">
        <v>0.23547024999999999</v>
      </c>
      <c r="DR144" s="5">
        <v>0.23547024999999999</v>
      </c>
      <c r="DS144" s="5">
        <v>0.23547024999999999</v>
      </c>
      <c r="DT144" s="5">
        <v>0.23547024999999999</v>
      </c>
      <c r="DU144" s="5">
        <v>0.23547024999999999</v>
      </c>
    </row>
    <row r="145" spans="1:125" x14ac:dyDescent="0.2">
      <c r="A145" t="s">
        <v>45</v>
      </c>
      <c r="B145" s="3" t="s">
        <v>197</v>
      </c>
      <c r="C145" s="2">
        <v>7.57</v>
      </c>
      <c r="D145" s="2">
        <v>13.36</v>
      </c>
      <c r="E145" s="2">
        <v>8.6199999999999992</v>
      </c>
      <c r="F145" s="2">
        <v>7.67</v>
      </c>
      <c r="G145" s="2">
        <v>7.13</v>
      </c>
      <c r="H145" s="2">
        <v>8.6199999999999992</v>
      </c>
      <c r="I145" s="2">
        <v>8.8699999999999992</v>
      </c>
      <c r="J145" s="2">
        <v>3.85</v>
      </c>
      <c r="K145" s="2">
        <v>8.36</v>
      </c>
      <c r="L145" s="2">
        <v>8.15</v>
      </c>
      <c r="M145" s="2">
        <v>5.42</v>
      </c>
      <c r="N145" s="2">
        <v>7.98</v>
      </c>
      <c r="O145" s="2">
        <v>7.1</v>
      </c>
      <c r="P145" s="2">
        <v>9.32</v>
      </c>
      <c r="Q145" s="2">
        <v>13.56</v>
      </c>
      <c r="R145" s="2">
        <v>8.7799999999999994</v>
      </c>
      <c r="S145" s="2">
        <v>8.9700000000000006</v>
      </c>
      <c r="T145" s="2">
        <v>9.8800000000000008</v>
      </c>
      <c r="U145" s="2">
        <v>11.21</v>
      </c>
      <c r="V145" s="2">
        <v>8.31</v>
      </c>
      <c r="W145" s="2">
        <v>7.53</v>
      </c>
      <c r="X145" s="2">
        <v>12.03</v>
      </c>
      <c r="Y145" s="2">
        <v>8.35</v>
      </c>
      <c r="Z145" s="2">
        <v>11.38</v>
      </c>
      <c r="AA145" s="2">
        <v>10.08</v>
      </c>
      <c r="AB145" s="2">
        <v>12.33</v>
      </c>
      <c r="AC145" s="2">
        <v>9.68</v>
      </c>
      <c r="AD145" s="2">
        <v>7.44</v>
      </c>
      <c r="AE145" s="2">
        <v>13.37</v>
      </c>
      <c r="AF145" s="2">
        <v>9</v>
      </c>
      <c r="AG145" s="2">
        <v>6.54</v>
      </c>
      <c r="AH145" s="2">
        <v>6</v>
      </c>
      <c r="AI145" s="2">
        <v>9.0299999999999994</v>
      </c>
      <c r="AJ145" s="2">
        <v>13.14</v>
      </c>
      <c r="AK145" s="2">
        <v>8.75</v>
      </c>
      <c r="AL145" s="2">
        <v>10.31</v>
      </c>
      <c r="AM145" s="2">
        <v>7.96</v>
      </c>
      <c r="AN145" s="2">
        <v>12.34</v>
      </c>
      <c r="AO145" s="2">
        <v>8.86</v>
      </c>
      <c r="AP145" s="2">
        <v>12.58</v>
      </c>
      <c r="AQ145" s="2">
        <v>9.16</v>
      </c>
      <c r="AR145" s="2">
        <v>11.5</v>
      </c>
      <c r="AS145" s="2">
        <v>9.4499999999999993</v>
      </c>
      <c r="AT145" s="2">
        <v>9.6999999999999993</v>
      </c>
      <c r="AU145" s="2">
        <v>7.4</v>
      </c>
      <c r="AV145" s="2">
        <v>6.61</v>
      </c>
      <c r="AW145" s="2">
        <v>8.99</v>
      </c>
      <c r="AX145" s="2">
        <v>12.04</v>
      </c>
      <c r="AY145" s="2">
        <v>9.02</v>
      </c>
      <c r="AZ145" s="2">
        <v>7.52</v>
      </c>
      <c r="BA145" s="2">
        <v>9.06</v>
      </c>
      <c r="BB145" s="2">
        <v>8.65</v>
      </c>
      <c r="BC145" s="2">
        <v>8.3699999999999992</v>
      </c>
      <c r="BD145" s="2">
        <v>10.39</v>
      </c>
      <c r="BE145" s="2">
        <v>5.41</v>
      </c>
      <c r="BF145" s="2">
        <v>11.27</v>
      </c>
      <c r="BG145" s="2">
        <v>12.8</v>
      </c>
      <c r="BH145" s="2">
        <v>9.44</v>
      </c>
      <c r="BI145" s="2">
        <v>6.29</v>
      </c>
      <c r="BJ145" s="2">
        <v>13.53</v>
      </c>
      <c r="BL145" s="10"/>
      <c r="BN145" s="5">
        <v>0.71587475</v>
      </c>
      <c r="BO145" s="5">
        <v>0.71587475</v>
      </c>
      <c r="BP145" s="5">
        <v>0.71587475</v>
      </c>
      <c r="BQ145" s="5">
        <v>0.71587475</v>
      </c>
      <c r="BR145" s="5">
        <v>0.71587475</v>
      </c>
      <c r="BS145" s="5">
        <v>0.71587475</v>
      </c>
      <c r="BT145" s="5">
        <v>0.71587475</v>
      </c>
      <c r="BU145" s="5">
        <v>0.71587475</v>
      </c>
      <c r="BV145" s="5">
        <v>0.71587475</v>
      </c>
      <c r="BW145" s="5">
        <v>0.71587475</v>
      </c>
      <c r="BX145" s="5">
        <v>0.71587475</v>
      </c>
      <c r="BY145" s="5">
        <v>0.71587475</v>
      </c>
      <c r="BZ145" s="5">
        <v>0.71587475</v>
      </c>
      <c r="CA145" s="5">
        <v>0.71587475</v>
      </c>
      <c r="CB145" s="5">
        <v>0.71587475</v>
      </c>
      <c r="CC145" s="5">
        <v>0.71587475</v>
      </c>
      <c r="CD145" s="5">
        <v>0.71587475</v>
      </c>
      <c r="CE145" s="5">
        <v>0.71587475</v>
      </c>
      <c r="CF145" s="5">
        <v>0.71587475</v>
      </c>
      <c r="CG145" s="5">
        <v>0.71587475</v>
      </c>
      <c r="CH145" s="5">
        <v>0.71587475</v>
      </c>
      <c r="CI145" s="5">
        <v>0.71587475</v>
      </c>
      <c r="CJ145" s="5">
        <v>0.71587475</v>
      </c>
      <c r="CK145" s="5">
        <v>0.71587475</v>
      </c>
      <c r="CL145" s="5">
        <v>0.71587475</v>
      </c>
      <c r="CM145" s="5">
        <v>0.71587475</v>
      </c>
      <c r="CN145" s="5">
        <v>0.71587475</v>
      </c>
      <c r="CO145" s="5">
        <v>0.71587475</v>
      </c>
      <c r="CP145" s="5">
        <v>0.71587475</v>
      </c>
      <c r="CQ145" s="5">
        <v>0.71587475</v>
      </c>
      <c r="CR145" s="5">
        <v>0.71587475</v>
      </c>
      <c r="CS145" s="5">
        <v>0.71587475</v>
      </c>
      <c r="CT145" s="5">
        <v>0.71587475</v>
      </c>
      <c r="CU145" s="5">
        <v>0.71587475</v>
      </c>
      <c r="CV145" s="5">
        <v>0.71587475</v>
      </c>
      <c r="CW145" s="5">
        <v>0.71587475</v>
      </c>
      <c r="CX145" s="5">
        <v>0.71587475</v>
      </c>
      <c r="CY145" s="5">
        <v>0.71587475</v>
      </c>
      <c r="CZ145" s="5">
        <v>0.71587475</v>
      </c>
      <c r="DA145" s="5">
        <v>0.71587475</v>
      </c>
      <c r="DB145" s="5">
        <v>0.71587475</v>
      </c>
      <c r="DC145" s="5">
        <v>0.71587475</v>
      </c>
      <c r="DD145" s="5">
        <v>0.71587475</v>
      </c>
      <c r="DE145" s="5">
        <v>0.71587475</v>
      </c>
      <c r="DF145" s="5">
        <v>0.71587475</v>
      </c>
      <c r="DG145" s="5">
        <v>0.71587475</v>
      </c>
      <c r="DH145" s="5">
        <v>0.71587475</v>
      </c>
      <c r="DI145" s="5">
        <v>0.71587475</v>
      </c>
      <c r="DJ145" s="5">
        <v>0.71587475</v>
      </c>
      <c r="DK145" s="5">
        <v>0.71587475</v>
      </c>
      <c r="DL145" s="5">
        <v>0.71587475</v>
      </c>
      <c r="DM145" s="5">
        <v>0.71587475</v>
      </c>
      <c r="DN145" s="5">
        <v>0.71587475</v>
      </c>
      <c r="DO145" s="5">
        <v>0.71587475</v>
      </c>
      <c r="DP145" s="5">
        <v>0.71587475</v>
      </c>
      <c r="DQ145" s="5">
        <v>0.71587475</v>
      </c>
      <c r="DR145" s="5">
        <v>0.71587475</v>
      </c>
      <c r="DS145" s="5">
        <v>0.71587475</v>
      </c>
      <c r="DT145" s="5">
        <v>0.71587475</v>
      </c>
      <c r="DU145" s="5">
        <v>0.71587475</v>
      </c>
    </row>
    <row r="146" spans="1:125" x14ac:dyDescent="0.2">
      <c r="A146" t="s">
        <v>46</v>
      </c>
      <c r="B146" s="3" t="s">
        <v>197</v>
      </c>
      <c r="C146" s="2">
        <v>1.3</v>
      </c>
      <c r="D146" s="2">
        <v>6.6</v>
      </c>
      <c r="E146" s="2">
        <v>1.07</v>
      </c>
      <c r="F146" s="2">
        <v>1.6</v>
      </c>
      <c r="G146" s="2">
        <v>-0.33</v>
      </c>
      <c r="H146" s="2">
        <v>1.2</v>
      </c>
      <c r="I146" s="2">
        <v>1.64</v>
      </c>
      <c r="J146" s="2">
        <v>-3.39</v>
      </c>
      <c r="K146" s="2">
        <v>0.26</v>
      </c>
      <c r="L146" s="2">
        <v>-1.07</v>
      </c>
      <c r="M146" s="2">
        <v>-4.1399999999999997</v>
      </c>
      <c r="N146" s="2">
        <v>0.73</v>
      </c>
      <c r="O146" s="2">
        <v>-1.61</v>
      </c>
      <c r="P146" s="2">
        <v>2.34</v>
      </c>
      <c r="Q146" s="2">
        <v>6.85</v>
      </c>
      <c r="R146" s="2">
        <v>1.71</v>
      </c>
      <c r="S146" s="2">
        <v>1.53</v>
      </c>
      <c r="T146" s="2">
        <v>2.52</v>
      </c>
      <c r="U146" s="2">
        <v>1.77</v>
      </c>
      <c r="V146" s="2">
        <v>2.4</v>
      </c>
      <c r="W146" s="2">
        <v>0.47</v>
      </c>
      <c r="X146" s="2">
        <v>4.3899999999999997</v>
      </c>
      <c r="Y146" s="2">
        <v>0.49</v>
      </c>
      <c r="Z146" s="2">
        <v>4.43</v>
      </c>
      <c r="AA146" s="2">
        <v>4.0599999999999996</v>
      </c>
      <c r="AB146" s="2">
        <v>7.43</v>
      </c>
      <c r="AC146" s="2">
        <v>2.41</v>
      </c>
      <c r="AD146" s="2">
        <v>0.01</v>
      </c>
      <c r="AE146" s="2">
        <v>6.52</v>
      </c>
      <c r="AF146" s="2">
        <v>0.64</v>
      </c>
      <c r="AG146" s="2">
        <v>-1.96</v>
      </c>
      <c r="AH146" s="2">
        <v>-3.68</v>
      </c>
      <c r="AI146" s="2">
        <v>0.87</v>
      </c>
      <c r="AJ146" s="2">
        <v>5.7</v>
      </c>
      <c r="AK146" s="2">
        <v>2.44</v>
      </c>
      <c r="AL146" s="2">
        <v>2.96</v>
      </c>
      <c r="AM146" s="2">
        <v>-1.49</v>
      </c>
      <c r="AN146" s="2">
        <v>2.73</v>
      </c>
      <c r="AO146" s="2">
        <v>-0.31</v>
      </c>
      <c r="AP146" s="2">
        <v>4.5</v>
      </c>
      <c r="AQ146" s="2">
        <v>1.62</v>
      </c>
      <c r="AR146" s="2">
        <v>4.0999999999999996</v>
      </c>
      <c r="AS146" s="2">
        <v>1.85</v>
      </c>
      <c r="AT146" s="2">
        <v>0.08</v>
      </c>
      <c r="AU146" s="2">
        <v>-3.87</v>
      </c>
      <c r="AV146" s="2">
        <v>-3.13</v>
      </c>
      <c r="AW146" s="2">
        <v>-1.03</v>
      </c>
      <c r="AX146" s="2">
        <v>3.79</v>
      </c>
      <c r="AY146" s="2">
        <v>-0.47</v>
      </c>
      <c r="AZ146" s="2">
        <v>-2.29</v>
      </c>
      <c r="BA146" s="2">
        <v>-0.83</v>
      </c>
      <c r="BB146" s="2">
        <v>-0.1</v>
      </c>
      <c r="BC146" s="2">
        <v>-3.36</v>
      </c>
      <c r="BD146" s="2">
        <v>0.64</v>
      </c>
      <c r="BE146" s="2">
        <v>-4.5199999999999996</v>
      </c>
      <c r="BF146" s="2">
        <v>3.82</v>
      </c>
      <c r="BG146" s="2">
        <v>4.68</v>
      </c>
      <c r="BH146" s="2">
        <v>-1.07</v>
      </c>
      <c r="BI146" s="2">
        <v>-5.14</v>
      </c>
      <c r="BJ146" s="2">
        <v>3.85</v>
      </c>
      <c r="BL146" s="10"/>
      <c r="BN146" s="5">
        <v>1.2243660999999999</v>
      </c>
      <c r="BO146" s="5">
        <v>1.2243660999999999</v>
      </c>
      <c r="BP146" s="5">
        <v>1.2243660999999999</v>
      </c>
      <c r="BQ146" s="5">
        <v>1.2243660999999999</v>
      </c>
      <c r="BR146" s="5">
        <v>1.2243660999999999</v>
      </c>
      <c r="BS146" s="5">
        <v>1.2243660999999999</v>
      </c>
      <c r="BT146" s="5">
        <v>1.2243660999999999</v>
      </c>
      <c r="BU146" s="5">
        <v>1.2243660999999999</v>
      </c>
      <c r="BV146" s="5">
        <v>1.2243660999999999</v>
      </c>
      <c r="BW146" s="5">
        <v>1.2243660999999999</v>
      </c>
      <c r="BX146" s="5">
        <v>1.2243660999999999</v>
      </c>
      <c r="BY146" s="5">
        <v>1.2243660999999999</v>
      </c>
      <c r="BZ146" s="5">
        <v>1.2243660999999999</v>
      </c>
      <c r="CA146" s="5">
        <v>1.2243660999999999</v>
      </c>
      <c r="CB146" s="5">
        <v>1.2243660999999999</v>
      </c>
      <c r="CC146" s="5">
        <v>1.2243660999999999</v>
      </c>
      <c r="CD146" s="5">
        <v>1.2243660999999999</v>
      </c>
      <c r="CE146" s="5">
        <v>1.2243660999999999</v>
      </c>
      <c r="CF146" s="5">
        <v>1.2243660999999999</v>
      </c>
      <c r="CG146" s="5">
        <v>1.2243660999999999</v>
      </c>
      <c r="CH146" s="5">
        <v>1.2243660999999999</v>
      </c>
      <c r="CI146" s="5">
        <v>1.2243660999999999</v>
      </c>
      <c r="CJ146" s="5">
        <v>1.2243660999999999</v>
      </c>
      <c r="CK146" s="5">
        <v>1.2243660999999999</v>
      </c>
      <c r="CL146" s="5">
        <v>1.2243660999999999</v>
      </c>
      <c r="CM146" s="5">
        <v>1.2243660999999999</v>
      </c>
      <c r="CN146" s="5">
        <v>1.2243660999999999</v>
      </c>
      <c r="CO146" s="5">
        <v>1.2243660999999999</v>
      </c>
      <c r="CP146" s="5">
        <v>1.2243660999999999</v>
      </c>
      <c r="CQ146" s="5">
        <v>1.2243660999999999</v>
      </c>
      <c r="CR146" s="5">
        <v>1.2243660999999999</v>
      </c>
      <c r="CS146" s="5">
        <v>1.2243660999999999</v>
      </c>
      <c r="CT146" s="5">
        <v>1.2243660999999999</v>
      </c>
      <c r="CU146" s="5">
        <v>1.2243660999999999</v>
      </c>
      <c r="CV146" s="5">
        <v>1.2243660999999999</v>
      </c>
      <c r="CW146" s="5">
        <v>1.2243660999999999</v>
      </c>
      <c r="CX146" s="5">
        <v>1.2243660999999999</v>
      </c>
      <c r="CY146" s="5">
        <v>1.2243660999999999</v>
      </c>
      <c r="CZ146" s="5">
        <v>1.2243660999999999</v>
      </c>
      <c r="DA146" s="5">
        <v>1.2243660999999999</v>
      </c>
      <c r="DB146" s="5">
        <v>1.2243660999999999</v>
      </c>
      <c r="DC146" s="5">
        <v>1.2243660999999999</v>
      </c>
      <c r="DD146" s="5">
        <v>1.2243660999999999</v>
      </c>
      <c r="DE146" s="5">
        <v>1.2243660999999999</v>
      </c>
      <c r="DF146" s="5">
        <v>1.2243660999999999</v>
      </c>
      <c r="DG146" s="5">
        <v>1.2243660999999999</v>
      </c>
      <c r="DH146" s="5">
        <v>1.2243660999999999</v>
      </c>
      <c r="DI146" s="5">
        <v>1.2243660999999999</v>
      </c>
      <c r="DJ146" s="5">
        <v>1.2243660999999999</v>
      </c>
      <c r="DK146" s="5">
        <v>1.2243660999999999</v>
      </c>
      <c r="DL146" s="5">
        <v>1.2243660999999999</v>
      </c>
      <c r="DM146" s="5">
        <v>1.2243660999999999</v>
      </c>
      <c r="DN146" s="5">
        <v>1.2243660999999999</v>
      </c>
      <c r="DO146" s="5">
        <v>1.2243660999999999</v>
      </c>
      <c r="DP146" s="5">
        <v>1.2243660999999999</v>
      </c>
      <c r="DQ146" s="5">
        <v>1.2243660999999999</v>
      </c>
      <c r="DR146" s="5">
        <v>1.2243660999999999</v>
      </c>
      <c r="DS146" s="5">
        <v>1.2243660999999999</v>
      </c>
      <c r="DT146" s="5">
        <v>1.2243660999999999</v>
      </c>
      <c r="DU146" s="5">
        <v>1.2243660999999999</v>
      </c>
    </row>
    <row r="147" spans="1:125" x14ac:dyDescent="0.2">
      <c r="A147" t="s">
        <v>115</v>
      </c>
      <c r="B147" s="3" t="s">
        <v>197</v>
      </c>
      <c r="C147" s="2">
        <v>0.19</v>
      </c>
      <c r="D147" s="2">
        <v>0.92</v>
      </c>
      <c r="E147" s="2">
        <v>0.26</v>
      </c>
      <c r="F147" s="2">
        <v>0.3</v>
      </c>
      <c r="G147" s="2">
        <v>0.06</v>
      </c>
      <c r="H147" s="2">
        <v>0.06</v>
      </c>
      <c r="I147" s="2">
        <v>0.26</v>
      </c>
      <c r="J147" s="2">
        <v>-0.31</v>
      </c>
      <c r="K147" s="2">
        <v>0.09</v>
      </c>
      <c r="L147" s="2">
        <v>-0.11</v>
      </c>
      <c r="M147" s="2">
        <v>-0.52</v>
      </c>
      <c r="N147" s="2">
        <v>-0.01</v>
      </c>
      <c r="O147" s="2">
        <v>-0.09</v>
      </c>
      <c r="P147" s="2">
        <v>0.21</v>
      </c>
      <c r="Q147" s="2">
        <v>0.89</v>
      </c>
      <c r="R147" s="2">
        <v>0.04</v>
      </c>
      <c r="S147" s="2">
        <v>0.18</v>
      </c>
      <c r="T147" s="2">
        <v>0.35</v>
      </c>
      <c r="U147" s="2">
        <v>0.21</v>
      </c>
      <c r="V147" s="2">
        <v>0.37</v>
      </c>
      <c r="W147" s="2">
        <v>-0.04</v>
      </c>
      <c r="X147" s="2">
        <v>0.47</v>
      </c>
      <c r="Y147" s="2">
        <v>0.01</v>
      </c>
      <c r="Z147" s="2">
        <v>0.56999999999999995</v>
      </c>
      <c r="AA147" s="2">
        <v>0.54</v>
      </c>
      <c r="AB147" s="2">
        <v>1.02</v>
      </c>
      <c r="AC147" s="2">
        <v>0.35</v>
      </c>
      <c r="AD147" s="2">
        <v>-0.04</v>
      </c>
      <c r="AE147" s="2">
        <v>0.8</v>
      </c>
      <c r="AF147" s="2">
        <v>0.11</v>
      </c>
      <c r="AG147" s="2">
        <v>-0.15</v>
      </c>
      <c r="AH147" s="2">
        <v>-0.59</v>
      </c>
      <c r="AI147" s="2">
        <v>0.26</v>
      </c>
      <c r="AJ147" s="2">
        <v>0.64</v>
      </c>
      <c r="AK147" s="2">
        <v>0.27</v>
      </c>
      <c r="AL147" s="2">
        <v>0.24</v>
      </c>
      <c r="AM147" s="2">
        <v>-0.09</v>
      </c>
      <c r="AN147" s="2">
        <v>0.32</v>
      </c>
      <c r="AO147" s="2">
        <v>-0.11</v>
      </c>
      <c r="AP147" s="2">
        <v>0.62</v>
      </c>
      <c r="AQ147" s="2">
        <v>0.24</v>
      </c>
      <c r="AR147" s="2">
        <v>0.69</v>
      </c>
      <c r="AS147" s="2">
        <v>0.19</v>
      </c>
      <c r="AT147" s="2">
        <v>0.13</v>
      </c>
      <c r="AU147" s="2">
        <v>-0.63</v>
      </c>
      <c r="AV147" s="2">
        <v>-0.45</v>
      </c>
      <c r="AW147" s="2">
        <v>-0.28999999999999998</v>
      </c>
      <c r="AX147" s="2">
        <v>0.41</v>
      </c>
      <c r="AY147" s="2">
        <v>0.16</v>
      </c>
      <c r="AZ147" s="2">
        <v>-0.22</v>
      </c>
      <c r="BA147" s="2">
        <v>-0.36</v>
      </c>
      <c r="BB147" s="2">
        <v>0.01</v>
      </c>
      <c r="BC147" s="2">
        <v>-0.78</v>
      </c>
      <c r="BD147" s="2">
        <v>0.02</v>
      </c>
      <c r="BE147" s="2">
        <v>-0.5</v>
      </c>
      <c r="BF147" s="2">
        <v>0.49</v>
      </c>
      <c r="BG147" s="2">
        <v>0.72</v>
      </c>
      <c r="BH147" s="2">
        <v>-0.18</v>
      </c>
      <c r="BI147" s="2">
        <v>-0.6</v>
      </c>
      <c r="BJ147" s="2">
        <v>0.36</v>
      </c>
      <c r="BL147" s="10"/>
      <c r="BN147" s="5">
        <v>9.0476105000000001E-2</v>
      </c>
      <c r="BO147" s="5">
        <v>9.0476105000000001E-2</v>
      </c>
      <c r="BP147" s="5">
        <v>9.0476105000000001E-2</v>
      </c>
      <c r="BQ147" s="5">
        <v>9.0476105000000001E-2</v>
      </c>
      <c r="BR147" s="5">
        <v>9.0476105000000001E-2</v>
      </c>
      <c r="BS147" s="5">
        <v>9.0476105000000001E-2</v>
      </c>
      <c r="BT147" s="5">
        <v>9.0476105000000001E-2</v>
      </c>
      <c r="BU147" s="5">
        <v>9.0476105000000001E-2</v>
      </c>
      <c r="BV147" s="5">
        <v>9.0476105000000001E-2</v>
      </c>
      <c r="BW147" s="5">
        <v>9.0476105000000001E-2</v>
      </c>
      <c r="BX147" s="5">
        <v>9.0476105000000001E-2</v>
      </c>
      <c r="BY147" s="5">
        <v>9.0476105000000001E-2</v>
      </c>
      <c r="BZ147" s="5">
        <v>9.0476105000000001E-2</v>
      </c>
      <c r="CA147" s="5">
        <v>9.0476105000000001E-2</v>
      </c>
      <c r="CB147" s="5">
        <v>9.0476105000000001E-2</v>
      </c>
      <c r="CC147" s="5">
        <v>9.0476105000000001E-2</v>
      </c>
      <c r="CD147" s="5">
        <v>9.0476105000000001E-2</v>
      </c>
      <c r="CE147" s="5">
        <v>9.0476105000000001E-2</v>
      </c>
      <c r="CF147" s="5">
        <v>9.0476105000000001E-2</v>
      </c>
      <c r="CG147" s="5">
        <v>9.0476105000000001E-2</v>
      </c>
      <c r="CH147" s="5">
        <v>9.0476105000000001E-2</v>
      </c>
      <c r="CI147" s="5">
        <v>9.0476105000000001E-2</v>
      </c>
      <c r="CJ147" s="5">
        <v>9.0476105000000001E-2</v>
      </c>
      <c r="CK147" s="5">
        <v>9.0476105000000001E-2</v>
      </c>
      <c r="CL147" s="5">
        <v>9.0476105000000001E-2</v>
      </c>
      <c r="CM147" s="5">
        <v>9.0476105000000001E-2</v>
      </c>
      <c r="CN147" s="5">
        <v>9.0476105000000001E-2</v>
      </c>
      <c r="CO147" s="5">
        <v>9.0476105000000001E-2</v>
      </c>
      <c r="CP147" s="5">
        <v>9.0476105000000001E-2</v>
      </c>
      <c r="CQ147" s="5">
        <v>9.0476105000000001E-2</v>
      </c>
      <c r="CR147" s="5">
        <v>9.0476105000000001E-2</v>
      </c>
      <c r="CS147" s="5">
        <v>9.0476105000000001E-2</v>
      </c>
      <c r="CT147" s="5">
        <v>9.0476105000000001E-2</v>
      </c>
      <c r="CU147" s="5">
        <v>9.0476105000000001E-2</v>
      </c>
      <c r="CV147" s="5">
        <v>9.0476105000000001E-2</v>
      </c>
      <c r="CW147" s="5">
        <v>9.0476105000000001E-2</v>
      </c>
      <c r="CX147" s="5">
        <v>9.0476105000000001E-2</v>
      </c>
      <c r="CY147" s="5">
        <v>9.0476105000000001E-2</v>
      </c>
      <c r="CZ147" s="5">
        <v>9.0476105000000001E-2</v>
      </c>
      <c r="DA147" s="5">
        <v>9.0476105000000001E-2</v>
      </c>
      <c r="DB147" s="5">
        <v>9.0476105000000001E-2</v>
      </c>
      <c r="DC147" s="5">
        <v>9.0476105000000001E-2</v>
      </c>
      <c r="DD147" s="5">
        <v>9.0476105000000001E-2</v>
      </c>
      <c r="DE147" s="5">
        <v>9.0476105000000001E-2</v>
      </c>
      <c r="DF147" s="5">
        <v>9.0476105000000001E-2</v>
      </c>
      <c r="DG147" s="5">
        <v>9.0476105000000001E-2</v>
      </c>
      <c r="DH147" s="5">
        <v>9.0476105000000001E-2</v>
      </c>
      <c r="DI147" s="5">
        <v>9.0476105000000001E-2</v>
      </c>
      <c r="DJ147" s="5">
        <v>9.0476105000000001E-2</v>
      </c>
      <c r="DK147" s="5">
        <v>9.0476105000000001E-2</v>
      </c>
      <c r="DL147" s="5">
        <v>9.0476105000000001E-2</v>
      </c>
      <c r="DM147" s="5">
        <v>9.0476105000000001E-2</v>
      </c>
      <c r="DN147" s="5">
        <v>9.0476105000000001E-2</v>
      </c>
      <c r="DO147" s="5">
        <v>9.0476105000000001E-2</v>
      </c>
      <c r="DP147" s="5">
        <v>9.0476105000000001E-2</v>
      </c>
      <c r="DQ147" s="5">
        <v>9.0476105000000001E-2</v>
      </c>
      <c r="DR147" s="5">
        <v>9.0476105000000001E-2</v>
      </c>
      <c r="DS147" s="5">
        <v>9.0476105000000001E-2</v>
      </c>
      <c r="DT147" s="5">
        <v>9.0476105000000001E-2</v>
      </c>
      <c r="DU147" s="5">
        <v>9.0476105000000001E-2</v>
      </c>
    </row>
    <row r="148" spans="1:125" x14ac:dyDescent="0.2">
      <c r="A148" t="s">
        <v>114</v>
      </c>
      <c r="B148" s="3" t="s">
        <v>197</v>
      </c>
      <c r="C148" s="2">
        <v>1.1000000000000001</v>
      </c>
      <c r="D148" s="2">
        <v>3.43</v>
      </c>
      <c r="E148" s="2">
        <v>0.87</v>
      </c>
      <c r="F148" s="2">
        <v>1.62</v>
      </c>
      <c r="G148" s="2">
        <v>1.1200000000000001</v>
      </c>
      <c r="H148" s="2">
        <v>0.46</v>
      </c>
      <c r="I148" s="2">
        <v>0.74</v>
      </c>
      <c r="J148" s="2">
        <v>-1.28</v>
      </c>
      <c r="K148" s="2">
        <v>0.62</v>
      </c>
      <c r="L148" s="2">
        <v>-0.48</v>
      </c>
      <c r="M148" s="2">
        <v>-1.7</v>
      </c>
      <c r="N148" s="2">
        <v>0.68</v>
      </c>
      <c r="O148" s="2">
        <v>-0.33</v>
      </c>
      <c r="P148" s="2">
        <v>1.4</v>
      </c>
      <c r="Q148" s="2">
        <v>3.21</v>
      </c>
      <c r="R148" s="2">
        <v>0.74</v>
      </c>
      <c r="S148" s="2">
        <v>1.2</v>
      </c>
      <c r="T148" s="2">
        <v>1.61</v>
      </c>
      <c r="U148" s="2">
        <v>0.88</v>
      </c>
      <c r="V148" s="2">
        <v>1.5</v>
      </c>
      <c r="W148" s="2">
        <v>-0.03</v>
      </c>
      <c r="X148" s="2">
        <v>2.2799999999999998</v>
      </c>
      <c r="Y148" s="2">
        <v>-0.34</v>
      </c>
      <c r="Z148" s="2">
        <v>1.53</v>
      </c>
      <c r="AA148" s="2">
        <v>2.23</v>
      </c>
      <c r="AB148" s="2">
        <v>4.1100000000000003</v>
      </c>
      <c r="AC148" s="2">
        <v>1.39</v>
      </c>
      <c r="AD148" s="2">
        <v>-0.23</v>
      </c>
      <c r="AE148" s="2">
        <v>3.49</v>
      </c>
      <c r="AF148" s="2">
        <v>-0.13</v>
      </c>
      <c r="AG148" s="2">
        <v>-0.57999999999999996</v>
      </c>
      <c r="AH148" s="2">
        <v>-1.63</v>
      </c>
      <c r="AI148" s="2">
        <v>1.23</v>
      </c>
      <c r="AJ148" s="2">
        <v>2.4900000000000002</v>
      </c>
      <c r="AK148" s="2">
        <v>1.5</v>
      </c>
      <c r="AL148" s="2">
        <v>1.92</v>
      </c>
      <c r="AM148" s="2">
        <v>-0.43</v>
      </c>
      <c r="AN148" s="2">
        <v>1.62</v>
      </c>
      <c r="AO148" s="2">
        <v>-0.01</v>
      </c>
      <c r="AP148" s="2">
        <v>2.3199999999999998</v>
      </c>
      <c r="AQ148" s="2">
        <v>1.41</v>
      </c>
      <c r="AR148" s="2">
        <v>3.07</v>
      </c>
      <c r="AS148" s="2">
        <v>1.47</v>
      </c>
      <c r="AT148" s="2">
        <v>0.23</v>
      </c>
      <c r="AU148" s="2">
        <v>-1.84</v>
      </c>
      <c r="AV148" s="2">
        <v>-1.32</v>
      </c>
      <c r="AW148" s="2">
        <v>-0.56000000000000005</v>
      </c>
      <c r="AX148" s="2">
        <v>1.76</v>
      </c>
      <c r="AY148" s="2">
        <v>0.49</v>
      </c>
      <c r="AZ148" s="2">
        <v>-0.26</v>
      </c>
      <c r="BA148" s="2">
        <v>-0.01</v>
      </c>
      <c r="BB148" s="2">
        <v>0.45</v>
      </c>
      <c r="BC148" s="2">
        <v>-1.99</v>
      </c>
      <c r="BD148" s="2">
        <v>0.54</v>
      </c>
      <c r="BE148" s="2">
        <v>-1.85</v>
      </c>
      <c r="BF148" s="2">
        <v>2.65</v>
      </c>
      <c r="BG148" s="2">
        <v>3.05</v>
      </c>
      <c r="BH148" s="2">
        <v>0.47</v>
      </c>
      <c r="BI148" s="2">
        <v>-0.98</v>
      </c>
      <c r="BJ148" s="2">
        <v>2.2799999999999998</v>
      </c>
      <c r="BL148" s="10"/>
      <c r="BN148" s="5">
        <v>0.40391447000000003</v>
      </c>
      <c r="BO148" s="5">
        <v>0.40391447000000003</v>
      </c>
      <c r="BP148" s="5">
        <v>0.40391447000000003</v>
      </c>
      <c r="BQ148" s="5">
        <v>0.40391447000000003</v>
      </c>
      <c r="BR148" s="5">
        <v>0.40391447000000003</v>
      </c>
      <c r="BS148" s="5">
        <v>0.40391447000000003</v>
      </c>
      <c r="BT148" s="5">
        <v>0.40391447000000003</v>
      </c>
      <c r="BU148" s="5">
        <v>0.40391447000000003</v>
      </c>
      <c r="BV148" s="5">
        <v>0.40391447000000003</v>
      </c>
      <c r="BW148" s="5">
        <v>0.40391447000000003</v>
      </c>
      <c r="BX148" s="5">
        <v>0.40391447000000003</v>
      </c>
      <c r="BY148" s="5">
        <v>0.40391447000000003</v>
      </c>
      <c r="BZ148" s="5">
        <v>0.40391447000000003</v>
      </c>
      <c r="CA148" s="5">
        <v>0.40391447000000003</v>
      </c>
      <c r="CB148" s="5">
        <v>0.40391447000000003</v>
      </c>
      <c r="CC148" s="5">
        <v>0.40391447000000003</v>
      </c>
      <c r="CD148" s="5">
        <v>0.40391447000000003</v>
      </c>
      <c r="CE148" s="5">
        <v>0.40391447000000003</v>
      </c>
      <c r="CF148" s="5">
        <v>0.40391447000000003</v>
      </c>
      <c r="CG148" s="5">
        <v>0.40391447000000003</v>
      </c>
      <c r="CH148" s="5">
        <v>0.40391447000000003</v>
      </c>
      <c r="CI148" s="5">
        <v>0.40391447000000003</v>
      </c>
      <c r="CJ148" s="5">
        <v>0.40391447000000003</v>
      </c>
      <c r="CK148" s="5">
        <v>0.40391447000000003</v>
      </c>
      <c r="CL148" s="5">
        <v>0.40391447000000003</v>
      </c>
      <c r="CM148" s="5">
        <v>0.40391447000000003</v>
      </c>
      <c r="CN148" s="5">
        <v>0.40391447000000003</v>
      </c>
      <c r="CO148" s="5">
        <v>0.40391447000000003</v>
      </c>
      <c r="CP148" s="5">
        <v>0.40391447000000003</v>
      </c>
      <c r="CQ148" s="5">
        <v>0.40391447000000003</v>
      </c>
      <c r="CR148" s="5">
        <v>0.40391447000000003</v>
      </c>
      <c r="CS148" s="5">
        <v>0.40391447000000003</v>
      </c>
      <c r="CT148" s="5">
        <v>0.40391447000000003</v>
      </c>
      <c r="CU148" s="5">
        <v>0.40391447000000003</v>
      </c>
      <c r="CV148" s="5">
        <v>0.40391447000000003</v>
      </c>
      <c r="CW148" s="5">
        <v>0.40391447000000003</v>
      </c>
      <c r="CX148" s="5">
        <v>0.40391447000000003</v>
      </c>
      <c r="CY148" s="5">
        <v>0.40391447000000003</v>
      </c>
      <c r="CZ148" s="5">
        <v>0.40391447000000003</v>
      </c>
      <c r="DA148" s="5">
        <v>0.40391447000000003</v>
      </c>
      <c r="DB148" s="5">
        <v>0.40391447000000003</v>
      </c>
      <c r="DC148" s="5">
        <v>0.40391447000000003</v>
      </c>
      <c r="DD148" s="5">
        <v>0.40391447000000003</v>
      </c>
      <c r="DE148" s="5">
        <v>0.40391447000000003</v>
      </c>
      <c r="DF148" s="5">
        <v>0.40391447000000003</v>
      </c>
      <c r="DG148" s="5">
        <v>0.40391447000000003</v>
      </c>
      <c r="DH148" s="5">
        <v>0.40391447000000003</v>
      </c>
      <c r="DI148" s="5">
        <v>0.40391447000000003</v>
      </c>
      <c r="DJ148" s="5">
        <v>0.40391447000000003</v>
      </c>
      <c r="DK148" s="5">
        <v>0.40391447000000003</v>
      </c>
      <c r="DL148" s="5">
        <v>0.40391447000000003</v>
      </c>
      <c r="DM148" s="5">
        <v>0.40391447000000003</v>
      </c>
      <c r="DN148" s="5">
        <v>0.40391447000000003</v>
      </c>
      <c r="DO148" s="5">
        <v>0.40391447000000003</v>
      </c>
      <c r="DP148" s="5">
        <v>0.40391447000000003</v>
      </c>
      <c r="DQ148" s="5">
        <v>0.40391447000000003</v>
      </c>
      <c r="DR148" s="5">
        <v>0.40391447000000003</v>
      </c>
      <c r="DS148" s="5">
        <v>0.40391447000000003</v>
      </c>
      <c r="DT148" s="5">
        <v>0.40391447000000003</v>
      </c>
      <c r="DU148" s="5">
        <v>0.40391447000000003</v>
      </c>
    </row>
    <row r="149" spans="1:125" x14ac:dyDescent="0.2">
      <c r="A149" t="s">
        <v>113</v>
      </c>
      <c r="B149" s="3" t="s">
        <v>197</v>
      </c>
      <c r="C149" s="2">
        <v>0.36</v>
      </c>
      <c r="D149" s="2">
        <v>1.63</v>
      </c>
      <c r="E149" s="2">
        <v>0.21</v>
      </c>
      <c r="F149" s="2">
        <v>0.84</v>
      </c>
      <c r="G149" s="2">
        <v>0.68</v>
      </c>
      <c r="H149" s="2">
        <v>0.04</v>
      </c>
      <c r="I149" s="2">
        <v>0.39</v>
      </c>
      <c r="J149" s="2">
        <v>-0.57999999999999996</v>
      </c>
      <c r="K149" s="2">
        <v>-0.14000000000000001</v>
      </c>
      <c r="L149" s="2">
        <v>-0.6</v>
      </c>
      <c r="M149" s="2">
        <v>-1.41</v>
      </c>
      <c r="N149" s="2">
        <v>-0.13</v>
      </c>
      <c r="O149" s="2">
        <v>-0.76</v>
      </c>
      <c r="P149" s="2">
        <v>0.55000000000000004</v>
      </c>
      <c r="Q149" s="2">
        <v>1.86</v>
      </c>
      <c r="R149" s="2">
        <v>0.34</v>
      </c>
      <c r="S149" s="2">
        <v>0.38</v>
      </c>
      <c r="T149" s="2">
        <v>0.75</v>
      </c>
      <c r="U149" s="2">
        <v>0.36</v>
      </c>
      <c r="V149" s="2">
        <v>0.96</v>
      </c>
      <c r="W149" s="2">
        <v>-0.24</v>
      </c>
      <c r="X149" s="2">
        <v>0.83</v>
      </c>
      <c r="Y149" s="2">
        <v>-0.56999999999999995</v>
      </c>
      <c r="Z149" s="2">
        <v>0.6</v>
      </c>
      <c r="AA149" s="2">
        <v>1.1100000000000001</v>
      </c>
      <c r="AB149" s="2">
        <v>2.41</v>
      </c>
      <c r="AC149" s="2">
        <v>0.77</v>
      </c>
      <c r="AD149" s="2">
        <v>-0.52</v>
      </c>
      <c r="AE149" s="2">
        <v>1.74</v>
      </c>
      <c r="AF149" s="2">
        <v>-0.42</v>
      </c>
      <c r="AG149" s="2">
        <v>-0.6</v>
      </c>
      <c r="AH149" s="2">
        <v>-1.35</v>
      </c>
      <c r="AI149" s="2">
        <v>0.48</v>
      </c>
      <c r="AJ149" s="2">
        <v>1.05</v>
      </c>
      <c r="AK149" s="2">
        <v>0.9</v>
      </c>
      <c r="AL149" s="2">
        <v>0.96</v>
      </c>
      <c r="AM149" s="2">
        <v>-0.31</v>
      </c>
      <c r="AN149" s="2">
        <v>0.74</v>
      </c>
      <c r="AO149" s="2">
        <v>-0.57999999999999996</v>
      </c>
      <c r="AP149" s="2">
        <v>0.63</v>
      </c>
      <c r="AQ149" s="2">
        <v>0.39</v>
      </c>
      <c r="AR149" s="2">
        <v>1.64</v>
      </c>
      <c r="AS149" s="2">
        <v>0.41</v>
      </c>
      <c r="AT149" s="2">
        <v>0.02</v>
      </c>
      <c r="AU149" s="2">
        <v>-1.48</v>
      </c>
      <c r="AV149" s="2">
        <v>-1.04</v>
      </c>
      <c r="AW149" s="2">
        <v>-0.91</v>
      </c>
      <c r="AX149" s="2">
        <v>0.49</v>
      </c>
      <c r="AY149" s="2">
        <v>-0.33</v>
      </c>
      <c r="AZ149" s="2">
        <v>-0.44</v>
      </c>
      <c r="BA149" s="2">
        <v>-0.28000000000000003</v>
      </c>
      <c r="BB149" s="2">
        <v>-0.03</v>
      </c>
      <c r="BC149" s="2">
        <v>-1.38</v>
      </c>
      <c r="BD149" s="2">
        <v>-0.4</v>
      </c>
      <c r="BE149" s="2">
        <v>-1.38</v>
      </c>
      <c r="BF149" s="2">
        <v>0.94</v>
      </c>
      <c r="BG149" s="2">
        <v>1.06</v>
      </c>
      <c r="BH149" s="2">
        <v>-0.16</v>
      </c>
      <c r="BI149" s="2">
        <v>-1.07</v>
      </c>
      <c r="BJ149" s="2">
        <v>0.8</v>
      </c>
      <c r="BL149" s="10"/>
      <c r="BN149" s="5">
        <v>0.27034620999999998</v>
      </c>
      <c r="BO149" s="5">
        <v>0.27034620999999998</v>
      </c>
      <c r="BP149" s="5">
        <v>0.27034620999999998</v>
      </c>
      <c r="BQ149" s="5">
        <v>0.27034620999999998</v>
      </c>
      <c r="BR149" s="5">
        <v>0.27034620999999998</v>
      </c>
      <c r="BS149" s="5">
        <v>0.27034620999999998</v>
      </c>
      <c r="BT149" s="5">
        <v>0.27034620999999998</v>
      </c>
      <c r="BU149" s="5">
        <v>0.27034620999999998</v>
      </c>
      <c r="BV149" s="5">
        <v>0.27034620999999998</v>
      </c>
      <c r="BW149" s="5">
        <v>0.27034620999999998</v>
      </c>
      <c r="BX149" s="5">
        <v>0.27034620999999998</v>
      </c>
      <c r="BY149" s="5">
        <v>0.27034620999999998</v>
      </c>
      <c r="BZ149" s="5">
        <v>0.27034620999999998</v>
      </c>
      <c r="CA149" s="5">
        <v>0.27034620999999998</v>
      </c>
      <c r="CB149" s="5">
        <v>0.27034620999999998</v>
      </c>
      <c r="CC149" s="5">
        <v>0.27034620999999998</v>
      </c>
      <c r="CD149" s="5">
        <v>0.27034620999999998</v>
      </c>
      <c r="CE149" s="5">
        <v>0.27034620999999998</v>
      </c>
      <c r="CF149" s="5">
        <v>0.27034620999999998</v>
      </c>
      <c r="CG149" s="5">
        <v>0.27034620999999998</v>
      </c>
      <c r="CH149" s="5">
        <v>0.27034620999999998</v>
      </c>
      <c r="CI149" s="5">
        <v>0.27034620999999998</v>
      </c>
      <c r="CJ149" s="5">
        <v>0.27034620999999998</v>
      </c>
      <c r="CK149" s="5">
        <v>0.27034620999999998</v>
      </c>
      <c r="CL149" s="5">
        <v>0.27034620999999998</v>
      </c>
      <c r="CM149" s="5">
        <v>0.27034620999999998</v>
      </c>
      <c r="CN149" s="5">
        <v>0.27034620999999998</v>
      </c>
      <c r="CO149" s="5">
        <v>0.27034620999999998</v>
      </c>
      <c r="CP149" s="5">
        <v>0.27034620999999998</v>
      </c>
      <c r="CQ149" s="5">
        <v>0.27034620999999998</v>
      </c>
      <c r="CR149" s="5">
        <v>0.27034620999999998</v>
      </c>
      <c r="CS149" s="5">
        <v>0.27034620999999998</v>
      </c>
      <c r="CT149" s="5">
        <v>0.27034620999999998</v>
      </c>
      <c r="CU149" s="5">
        <v>0.27034620999999998</v>
      </c>
      <c r="CV149" s="5">
        <v>0.27034620999999998</v>
      </c>
      <c r="CW149" s="5">
        <v>0.27034620999999998</v>
      </c>
      <c r="CX149" s="5">
        <v>0.27034620999999998</v>
      </c>
      <c r="CY149" s="5">
        <v>0.27034620999999998</v>
      </c>
      <c r="CZ149" s="5">
        <v>0.27034620999999998</v>
      </c>
      <c r="DA149" s="5">
        <v>0.27034620999999998</v>
      </c>
      <c r="DB149" s="5">
        <v>0.27034620999999998</v>
      </c>
      <c r="DC149" s="5">
        <v>0.27034620999999998</v>
      </c>
      <c r="DD149" s="5">
        <v>0.27034620999999998</v>
      </c>
      <c r="DE149" s="5">
        <v>0.27034620999999998</v>
      </c>
      <c r="DF149" s="5">
        <v>0.27034620999999998</v>
      </c>
      <c r="DG149" s="5">
        <v>0.27034620999999998</v>
      </c>
      <c r="DH149" s="5">
        <v>0.27034620999999998</v>
      </c>
      <c r="DI149" s="5">
        <v>0.27034620999999998</v>
      </c>
      <c r="DJ149" s="5">
        <v>0.27034620999999998</v>
      </c>
      <c r="DK149" s="5">
        <v>0.27034620999999998</v>
      </c>
      <c r="DL149" s="5">
        <v>0.27034620999999998</v>
      </c>
      <c r="DM149" s="5">
        <v>0.27034620999999998</v>
      </c>
      <c r="DN149" s="5">
        <v>0.27034620999999998</v>
      </c>
      <c r="DO149" s="5">
        <v>0.27034620999999998</v>
      </c>
      <c r="DP149" s="5">
        <v>0.27034620999999998</v>
      </c>
      <c r="DQ149" s="5">
        <v>0.27034620999999998</v>
      </c>
      <c r="DR149" s="5">
        <v>0.27034620999999998</v>
      </c>
      <c r="DS149" s="5">
        <v>0.27034620999999998</v>
      </c>
      <c r="DT149" s="5">
        <v>0.27034620999999998</v>
      </c>
      <c r="DU149" s="5">
        <v>0.27034620999999998</v>
      </c>
    </row>
    <row r="150" spans="1:125" x14ac:dyDescent="0.2">
      <c r="A150" t="s">
        <v>70</v>
      </c>
      <c r="B150" s="3" t="s">
        <v>197</v>
      </c>
      <c r="C150" s="2">
        <v>-0.75</v>
      </c>
      <c r="D150" s="2">
        <v>0.87</v>
      </c>
      <c r="E150" s="2">
        <v>-1.03</v>
      </c>
      <c r="F150" s="2">
        <v>-0.1</v>
      </c>
      <c r="G150" s="2">
        <v>-0.24</v>
      </c>
      <c r="H150" s="2">
        <v>-0.47</v>
      </c>
      <c r="I150" s="2">
        <v>-0.77</v>
      </c>
      <c r="J150" s="2">
        <v>-1.42</v>
      </c>
      <c r="K150" s="2">
        <v>-1.03</v>
      </c>
      <c r="L150" s="2">
        <v>-1.34</v>
      </c>
      <c r="M150" s="2">
        <v>-1.85</v>
      </c>
      <c r="N150" s="2">
        <v>-0.49</v>
      </c>
      <c r="O150" s="2">
        <v>-1.34</v>
      </c>
      <c r="P150" s="2">
        <v>0.04</v>
      </c>
      <c r="Q150" s="2">
        <v>0.37</v>
      </c>
      <c r="R150" s="2">
        <v>-0.34</v>
      </c>
      <c r="S150" s="2">
        <v>-0.16</v>
      </c>
      <c r="T150" s="2">
        <v>0.16</v>
      </c>
      <c r="U150" s="2">
        <v>-0.24</v>
      </c>
      <c r="V150" s="2">
        <v>-0.46</v>
      </c>
      <c r="W150" s="2">
        <v>-0.82</v>
      </c>
      <c r="X150" s="2">
        <v>0.12</v>
      </c>
      <c r="Y150" s="2">
        <v>-1.07</v>
      </c>
      <c r="Z150" s="2">
        <v>-0.78</v>
      </c>
      <c r="AA150" s="2">
        <v>0.1</v>
      </c>
      <c r="AB150" s="2">
        <v>1.52</v>
      </c>
      <c r="AC150" s="2">
        <v>0.44</v>
      </c>
      <c r="AD150" s="2">
        <v>-0.9</v>
      </c>
      <c r="AE150" s="2">
        <v>1.19</v>
      </c>
      <c r="AF150" s="2">
        <v>-0.71</v>
      </c>
      <c r="AG150" s="2">
        <v>-1.1399999999999999</v>
      </c>
      <c r="AH150" s="2">
        <v>-1.86</v>
      </c>
      <c r="AI150" s="2">
        <v>-0.26</v>
      </c>
      <c r="AJ150" s="2">
        <v>0.15</v>
      </c>
      <c r="AK150" s="2">
        <v>0.1</v>
      </c>
      <c r="AL150" s="2">
        <v>0.5</v>
      </c>
      <c r="AM150" s="2">
        <v>-1.35</v>
      </c>
      <c r="AN150" s="2">
        <v>-0.28000000000000003</v>
      </c>
      <c r="AO150" s="2">
        <v>-1.1399999999999999</v>
      </c>
      <c r="AP150" s="2">
        <v>-0.7</v>
      </c>
      <c r="AQ150" s="2">
        <v>-0.2</v>
      </c>
      <c r="AR150" s="2">
        <v>-0.55000000000000004</v>
      </c>
      <c r="AS150" s="2">
        <v>-0.33</v>
      </c>
      <c r="AT150" s="2">
        <v>-0.8</v>
      </c>
      <c r="AU150" s="2">
        <v>-0.98</v>
      </c>
      <c r="AV150" s="2">
        <v>-1.95</v>
      </c>
      <c r="AW150" s="2">
        <v>-2.09</v>
      </c>
      <c r="AX150" s="2">
        <v>-0.4</v>
      </c>
      <c r="AY150" s="2">
        <v>-1.9</v>
      </c>
      <c r="AZ150" s="2">
        <v>-1.18</v>
      </c>
      <c r="BA150" s="2">
        <v>-0.55000000000000004</v>
      </c>
      <c r="BB150" s="2">
        <v>-1.42</v>
      </c>
      <c r="BC150" s="2">
        <v>-1.67</v>
      </c>
      <c r="BD150" s="2">
        <v>-1</v>
      </c>
      <c r="BE150" s="2">
        <v>-2.5499999999999998</v>
      </c>
      <c r="BF150" s="2">
        <v>0.1</v>
      </c>
      <c r="BG150" s="2">
        <v>0.15</v>
      </c>
      <c r="BH150" s="2">
        <v>-0.7</v>
      </c>
      <c r="BI150" s="2">
        <v>-0.71</v>
      </c>
      <c r="BJ150" s="2">
        <v>0.93</v>
      </c>
      <c r="BL150" s="10"/>
      <c r="BN150" s="5">
        <v>0.37875867000000002</v>
      </c>
      <c r="BO150" s="5">
        <v>0.37875867000000002</v>
      </c>
      <c r="BP150" s="5">
        <v>0.37875867000000002</v>
      </c>
      <c r="BQ150" s="5">
        <v>0.37875867000000002</v>
      </c>
      <c r="BR150" s="5">
        <v>0.37875867000000002</v>
      </c>
      <c r="BS150" s="5">
        <v>0.37875867000000002</v>
      </c>
      <c r="BT150" s="5">
        <v>0.37875867000000002</v>
      </c>
      <c r="BU150" s="5">
        <v>0.37875867000000002</v>
      </c>
      <c r="BV150" s="5">
        <v>0.37875867000000002</v>
      </c>
      <c r="BW150" s="5">
        <v>0.37875867000000002</v>
      </c>
      <c r="BX150" s="5">
        <v>0.37875867000000002</v>
      </c>
      <c r="BY150" s="5">
        <v>0.37875867000000002</v>
      </c>
      <c r="BZ150" s="5">
        <v>0.37875867000000002</v>
      </c>
      <c r="CA150" s="5">
        <v>0.37875867000000002</v>
      </c>
      <c r="CB150" s="5">
        <v>0.37875867000000002</v>
      </c>
      <c r="CC150" s="5">
        <v>0.37875867000000002</v>
      </c>
      <c r="CD150" s="5">
        <v>0.37875867000000002</v>
      </c>
      <c r="CE150" s="5">
        <v>0.37875867000000002</v>
      </c>
      <c r="CF150" s="5">
        <v>0.37875867000000002</v>
      </c>
      <c r="CG150" s="5">
        <v>0.37875867000000002</v>
      </c>
      <c r="CH150" s="5">
        <v>0.37875867000000002</v>
      </c>
      <c r="CI150" s="5">
        <v>0.37875867000000002</v>
      </c>
      <c r="CJ150" s="5">
        <v>0.37875867000000002</v>
      </c>
      <c r="CK150" s="5">
        <v>0.37875867000000002</v>
      </c>
      <c r="CL150" s="5">
        <v>0.37875867000000002</v>
      </c>
      <c r="CM150" s="5">
        <v>0.37875867000000002</v>
      </c>
      <c r="CN150" s="5">
        <v>0.37875867000000002</v>
      </c>
      <c r="CO150" s="5">
        <v>0.37875867000000002</v>
      </c>
      <c r="CP150" s="5">
        <v>0.37875867000000002</v>
      </c>
      <c r="CQ150" s="5">
        <v>0.37875867000000002</v>
      </c>
      <c r="CR150" s="5">
        <v>0.37875867000000002</v>
      </c>
      <c r="CS150" s="5">
        <v>0.37875867000000002</v>
      </c>
      <c r="CT150" s="5">
        <v>0.37875867000000002</v>
      </c>
      <c r="CU150" s="5">
        <v>0.37875867000000002</v>
      </c>
      <c r="CV150" s="5">
        <v>0.37875867000000002</v>
      </c>
      <c r="CW150" s="5">
        <v>0.37875867000000002</v>
      </c>
      <c r="CX150" s="5">
        <v>0.37875867000000002</v>
      </c>
      <c r="CY150" s="5">
        <v>0.37875867000000002</v>
      </c>
      <c r="CZ150" s="5">
        <v>0.37875867000000002</v>
      </c>
      <c r="DA150" s="5">
        <v>0.37875867000000002</v>
      </c>
      <c r="DB150" s="5">
        <v>0.37875867000000002</v>
      </c>
      <c r="DC150" s="5">
        <v>0.37875867000000002</v>
      </c>
      <c r="DD150" s="5">
        <v>0.37875867000000002</v>
      </c>
      <c r="DE150" s="5">
        <v>0.37875867000000002</v>
      </c>
      <c r="DF150" s="5">
        <v>0.37875867000000002</v>
      </c>
      <c r="DG150" s="5">
        <v>0.37875867000000002</v>
      </c>
      <c r="DH150" s="5">
        <v>0.37875867000000002</v>
      </c>
      <c r="DI150" s="5">
        <v>0.37875867000000002</v>
      </c>
      <c r="DJ150" s="5">
        <v>0.37875867000000002</v>
      </c>
      <c r="DK150" s="5">
        <v>0.37875867000000002</v>
      </c>
      <c r="DL150" s="5">
        <v>0.37875867000000002</v>
      </c>
      <c r="DM150" s="5">
        <v>0.37875867000000002</v>
      </c>
      <c r="DN150" s="5">
        <v>0.37875867000000002</v>
      </c>
      <c r="DO150" s="5">
        <v>0.37875867000000002</v>
      </c>
      <c r="DP150" s="5">
        <v>0.37875867000000002</v>
      </c>
      <c r="DQ150" s="5">
        <v>0.37875867000000002</v>
      </c>
      <c r="DR150" s="5">
        <v>0.37875867000000002</v>
      </c>
      <c r="DS150" s="5">
        <v>0.37875867000000002</v>
      </c>
      <c r="DT150" s="5">
        <v>0.37875867000000002</v>
      </c>
      <c r="DU150" s="5">
        <v>0.37875867000000002</v>
      </c>
    </row>
    <row r="151" spans="1:125" x14ac:dyDescent="0.2">
      <c r="A151" t="s">
        <v>122</v>
      </c>
      <c r="B151" s="3" t="s">
        <v>197</v>
      </c>
      <c r="C151" s="2">
        <v>0.34</v>
      </c>
      <c r="D151" s="2">
        <v>3.18</v>
      </c>
      <c r="E151" s="2">
        <v>0.21</v>
      </c>
      <c r="F151" s="2">
        <v>1.77</v>
      </c>
      <c r="G151" s="2">
        <v>1.26</v>
      </c>
      <c r="H151" s="2">
        <v>1.1599999999999999</v>
      </c>
      <c r="I151" s="2">
        <v>0.71</v>
      </c>
      <c r="J151" s="2">
        <v>-0.86</v>
      </c>
      <c r="K151" s="2">
        <v>7.0000000000000007E-2</v>
      </c>
      <c r="L151" s="2">
        <v>-0.23</v>
      </c>
      <c r="M151" s="2">
        <v>-0.56000000000000005</v>
      </c>
      <c r="N151" s="2">
        <v>1.07</v>
      </c>
      <c r="O151" s="2">
        <v>7.0000000000000007E-2</v>
      </c>
      <c r="P151" s="2">
        <v>2.5099999999999998</v>
      </c>
      <c r="Q151" s="2">
        <v>2.65</v>
      </c>
      <c r="R151" s="2">
        <v>1</v>
      </c>
      <c r="S151" s="2">
        <v>1.71</v>
      </c>
      <c r="T151" s="2">
        <v>2.2000000000000002</v>
      </c>
      <c r="U151" s="2">
        <v>1.54</v>
      </c>
      <c r="V151" s="2">
        <v>0.83</v>
      </c>
      <c r="W151" s="2">
        <v>0.64</v>
      </c>
      <c r="X151" s="2">
        <v>2.41</v>
      </c>
      <c r="Y151" s="2">
        <v>-7.0000000000000007E-2</v>
      </c>
      <c r="Z151" s="2">
        <v>0.74</v>
      </c>
      <c r="AA151" s="2">
        <v>1.8</v>
      </c>
      <c r="AB151" s="2">
        <v>4.1100000000000003</v>
      </c>
      <c r="AC151" s="2">
        <v>2.76</v>
      </c>
      <c r="AD151" s="2">
        <v>0.52</v>
      </c>
      <c r="AE151" s="2">
        <v>3.69</v>
      </c>
      <c r="AF151" s="2">
        <v>0.6</v>
      </c>
      <c r="AG151" s="2">
        <v>-0.28000000000000003</v>
      </c>
      <c r="AH151" s="2">
        <v>-0.64</v>
      </c>
      <c r="AI151" s="2">
        <v>2.04</v>
      </c>
      <c r="AJ151" s="2">
        <v>2.4900000000000002</v>
      </c>
      <c r="AK151" s="2">
        <v>1.51</v>
      </c>
      <c r="AL151" s="2">
        <v>2.98</v>
      </c>
      <c r="AM151" s="2">
        <v>-0.06</v>
      </c>
      <c r="AN151" s="2">
        <v>1.81</v>
      </c>
      <c r="AO151" s="2">
        <v>0.95</v>
      </c>
      <c r="AP151" s="2">
        <v>1.47</v>
      </c>
      <c r="AQ151" s="2">
        <v>2.15</v>
      </c>
      <c r="AR151" s="2">
        <v>1.47</v>
      </c>
      <c r="AS151" s="2">
        <v>1.51</v>
      </c>
      <c r="AT151" s="2">
        <v>0.89</v>
      </c>
      <c r="AU151" s="2">
        <v>1.06</v>
      </c>
      <c r="AV151" s="2">
        <v>-0.18</v>
      </c>
      <c r="AW151" s="2">
        <v>0.54</v>
      </c>
      <c r="AX151" s="2">
        <v>1.73</v>
      </c>
      <c r="AY151" s="2">
        <v>-0.47</v>
      </c>
      <c r="AZ151" s="2">
        <v>1.17</v>
      </c>
      <c r="BA151" s="2">
        <v>1.64</v>
      </c>
      <c r="BB151" s="2">
        <v>0.25</v>
      </c>
      <c r="BC151" s="2">
        <v>-7.0000000000000007E-2</v>
      </c>
      <c r="BD151" s="2">
        <v>1.1499999999999999</v>
      </c>
      <c r="BE151" s="2">
        <v>-0.73</v>
      </c>
      <c r="BF151" s="2">
        <v>2.64</v>
      </c>
      <c r="BG151" s="2">
        <v>2.86</v>
      </c>
      <c r="BH151" s="2">
        <v>2.13</v>
      </c>
      <c r="BI151" s="2">
        <v>1.47</v>
      </c>
      <c r="BJ151" s="2">
        <v>4.28</v>
      </c>
      <c r="BL151" s="10"/>
      <c r="BN151" s="5">
        <v>0.57011478999999998</v>
      </c>
      <c r="BO151" s="5">
        <v>0.57011478999999998</v>
      </c>
      <c r="BP151" s="5">
        <v>0.57011478999999998</v>
      </c>
      <c r="BQ151" s="5">
        <v>0.57011478999999998</v>
      </c>
      <c r="BR151" s="5">
        <v>0.57011478999999998</v>
      </c>
      <c r="BS151" s="5">
        <v>0.57011478999999998</v>
      </c>
      <c r="BT151" s="5">
        <v>0.57011478999999998</v>
      </c>
      <c r="BU151" s="5">
        <v>0.57011478999999998</v>
      </c>
      <c r="BV151" s="5">
        <v>0.57011478999999998</v>
      </c>
      <c r="BW151" s="5">
        <v>0.57011478999999998</v>
      </c>
      <c r="BX151" s="5">
        <v>0.57011478999999998</v>
      </c>
      <c r="BY151" s="5">
        <v>0.57011478999999998</v>
      </c>
      <c r="BZ151" s="5">
        <v>0.57011478999999998</v>
      </c>
      <c r="CA151" s="5">
        <v>0.57011478999999998</v>
      </c>
      <c r="CB151" s="5">
        <v>0.57011478999999998</v>
      </c>
      <c r="CC151" s="5">
        <v>0.57011478999999998</v>
      </c>
      <c r="CD151" s="5">
        <v>0.57011478999999998</v>
      </c>
      <c r="CE151" s="5">
        <v>0.57011478999999998</v>
      </c>
      <c r="CF151" s="5">
        <v>0.57011478999999998</v>
      </c>
      <c r="CG151" s="5">
        <v>0.57011478999999998</v>
      </c>
      <c r="CH151" s="5">
        <v>0.57011478999999998</v>
      </c>
      <c r="CI151" s="5">
        <v>0.57011478999999998</v>
      </c>
      <c r="CJ151" s="5">
        <v>0.57011478999999998</v>
      </c>
      <c r="CK151" s="5">
        <v>0.57011478999999998</v>
      </c>
      <c r="CL151" s="5">
        <v>0.57011478999999998</v>
      </c>
      <c r="CM151" s="5">
        <v>0.57011478999999998</v>
      </c>
      <c r="CN151" s="5">
        <v>0.57011478999999998</v>
      </c>
      <c r="CO151" s="5">
        <v>0.57011478999999998</v>
      </c>
      <c r="CP151" s="5">
        <v>0.57011478999999998</v>
      </c>
      <c r="CQ151" s="5">
        <v>0.57011478999999998</v>
      </c>
      <c r="CR151" s="5">
        <v>0.57011478999999998</v>
      </c>
      <c r="CS151" s="5">
        <v>0.57011478999999998</v>
      </c>
      <c r="CT151" s="5">
        <v>0.57011478999999998</v>
      </c>
      <c r="CU151" s="5">
        <v>0.57011478999999998</v>
      </c>
      <c r="CV151" s="5">
        <v>0.57011478999999998</v>
      </c>
      <c r="CW151" s="5">
        <v>0.57011478999999998</v>
      </c>
      <c r="CX151" s="5">
        <v>0.57011478999999998</v>
      </c>
      <c r="CY151" s="5">
        <v>0.57011478999999998</v>
      </c>
      <c r="CZ151" s="5">
        <v>0.57011478999999998</v>
      </c>
      <c r="DA151" s="5">
        <v>0.57011478999999998</v>
      </c>
      <c r="DB151" s="5">
        <v>0.57011478999999998</v>
      </c>
      <c r="DC151" s="5">
        <v>0.57011478999999998</v>
      </c>
      <c r="DD151" s="5">
        <v>0.57011478999999998</v>
      </c>
      <c r="DE151" s="5">
        <v>0.57011478999999998</v>
      </c>
      <c r="DF151" s="5">
        <v>0.57011478999999998</v>
      </c>
      <c r="DG151" s="5">
        <v>0.57011478999999998</v>
      </c>
      <c r="DH151" s="5">
        <v>0.57011478999999998</v>
      </c>
      <c r="DI151" s="5">
        <v>0.57011478999999998</v>
      </c>
      <c r="DJ151" s="5">
        <v>0.57011478999999998</v>
      </c>
      <c r="DK151" s="5">
        <v>0.57011478999999998</v>
      </c>
      <c r="DL151" s="5">
        <v>0.57011478999999998</v>
      </c>
      <c r="DM151" s="5">
        <v>0.57011478999999998</v>
      </c>
      <c r="DN151" s="5">
        <v>0.57011478999999998</v>
      </c>
      <c r="DO151" s="5">
        <v>0.57011478999999998</v>
      </c>
      <c r="DP151" s="5">
        <v>0.57011478999999998</v>
      </c>
      <c r="DQ151" s="5">
        <v>0.57011478999999998</v>
      </c>
      <c r="DR151" s="5">
        <v>0.57011478999999998</v>
      </c>
      <c r="DS151" s="5">
        <v>0.57011478999999998</v>
      </c>
      <c r="DT151" s="5">
        <v>0.57011478999999998</v>
      </c>
      <c r="DU151" s="5">
        <v>0.57011478999999998</v>
      </c>
    </row>
    <row r="152" spans="1:125" x14ac:dyDescent="0.2">
      <c r="A152" t="s">
        <v>121</v>
      </c>
      <c r="B152" s="3" t="s">
        <v>197</v>
      </c>
      <c r="C152" s="2">
        <v>0.55000000000000004</v>
      </c>
      <c r="D152" s="2">
        <v>1.52</v>
      </c>
      <c r="E152" s="2">
        <v>0.36</v>
      </c>
      <c r="F152" s="2">
        <v>0.96</v>
      </c>
      <c r="G152" s="2">
        <v>0.84</v>
      </c>
      <c r="H152" s="2">
        <v>0.66</v>
      </c>
      <c r="I152" s="2">
        <v>0.61</v>
      </c>
      <c r="J152" s="2">
        <v>-0.28000000000000003</v>
      </c>
      <c r="K152" s="2">
        <v>0.23</v>
      </c>
      <c r="L152" s="2">
        <v>0.06</v>
      </c>
      <c r="M152" s="2">
        <v>0.04</v>
      </c>
      <c r="N152" s="2">
        <v>0.54</v>
      </c>
      <c r="O152" s="2">
        <v>0.16</v>
      </c>
      <c r="P152" s="2">
        <v>1.33</v>
      </c>
      <c r="Q152" s="2">
        <v>1.35</v>
      </c>
      <c r="R152" s="2">
        <v>0.87</v>
      </c>
      <c r="S152" s="2">
        <v>0.92</v>
      </c>
      <c r="T152" s="2">
        <v>1.17</v>
      </c>
      <c r="U152" s="2">
        <v>0.71</v>
      </c>
      <c r="V152" s="2">
        <v>0.64</v>
      </c>
      <c r="W152" s="2">
        <v>0.16</v>
      </c>
      <c r="X152" s="2">
        <v>1.18</v>
      </c>
      <c r="Y152" s="2">
        <v>-0.03</v>
      </c>
      <c r="Z152" s="2">
        <v>0.27</v>
      </c>
      <c r="AA152" s="2">
        <v>0.83</v>
      </c>
      <c r="AB152" s="2">
        <v>1.87</v>
      </c>
      <c r="AC152" s="2">
        <v>1.23</v>
      </c>
      <c r="AD152" s="2">
        <v>0.23</v>
      </c>
      <c r="AE152" s="2">
        <v>1.87</v>
      </c>
      <c r="AF152" s="2">
        <v>0.2</v>
      </c>
      <c r="AG152" s="2">
        <v>-0.19</v>
      </c>
      <c r="AH152" s="2">
        <v>-0.32</v>
      </c>
      <c r="AI152" s="2">
        <v>1.1100000000000001</v>
      </c>
      <c r="AJ152" s="2">
        <v>1.04</v>
      </c>
      <c r="AK152" s="2">
        <v>1.1100000000000001</v>
      </c>
      <c r="AL152" s="2">
        <v>1.29</v>
      </c>
      <c r="AM152" s="2">
        <v>0.22</v>
      </c>
      <c r="AN152" s="2">
        <v>0.8</v>
      </c>
      <c r="AO152" s="2">
        <v>0.44</v>
      </c>
      <c r="AP152" s="2">
        <v>0.44</v>
      </c>
      <c r="AQ152" s="2">
        <v>1.06</v>
      </c>
      <c r="AR152" s="2">
        <v>0.7</v>
      </c>
      <c r="AS152" s="2">
        <v>0.66</v>
      </c>
      <c r="AT152" s="2">
        <v>0.27</v>
      </c>
      <c r="AU152" s="2">
        <v>0.19</v>
      </c>
      <c r="AV152" s="2">
        <v>-0.42</v>
      </c>
      <c r="AW152" s="2">
        <v>-0.1</v>
      </c>
      <c r="AX152" s="2">
        <v>0.63</v>
      </c>
      <c r="AY152" s="2">
        <v>-0.51</v>
      </c>
      <c r="AZ152" s="2">
        <v>0.41</v>
      </c>
      <c r="BA152" s="2">
        <v>0.56999999999999995</v>
      </c>
      <c r="BB152" s="2">
        <v>-0.28000000000000003</v>
      </c>
      <c r="BC152" s="2">
        <v>-0.41</v>
      </c>
      <c r="BD152" s="2">
        <v>7.0000000000000007E-2</v>
      </c>
      <c r="BE152" s="2">
        <v>-0.59</v>
      </c>
      <c r="BF152" s="2">
        <v>1.33</v>
      </c>
      <c r="BG152" s="2">
        <v>0.96</v>
      </c>
      <c r="BH152" s="2">
        <v>0.67</v>
      </c>
      <c r="BI152" s="2">
        <v>0.63</v>
      </c>
      <c r="BJ152" s="2">
        <v>1.97</v>
      </c>
      <c r="BL152" s="10"/>
      <c r="BN152" s="5">
        <v>0.16957148</v>
      </c>
      <c r="BO152" s="5">
        <v>0.16957148</v>
      </c>
      <c r="BP152" s="5">
        <v>0.16957148</v>
      </c>
      <c r="BQ152" s="5">
        <v>0.16957148</v>
      </c>
      <c r="BR152" s="5">
        <v>0.16957148</v>
      </c>
      <c r="BS152" s="5">
        <v>0.16957148</v>
      </c>
      <c r="BT152" s="5">
        <v>0.16957148</v>
      </c>
      <c r="BU152" s="5">
        <v>0.16957148</v>
      </c>
      <c r="BV152" s="5">
        <v>0.16957148</v>
      </c>
      <c r="BW152" s="5">
        <v>0.16957148</v>
      </c>
      <c r="BX152" s="5">
        <v>0.16957148</v>
      </c>
      <c r="BY152" s="5">
        <v>0.16957148</v>
      </c>
      <c r="BZ152" s="5">
        <v>0.16957148</v>
      </c>
      <c r="CA152" s="5">
        <v>0.16957148</v>
      </c>
      <c r="CB152" s="5">
        <v>0.16957148</v>
      </c>
      <c r="CC152" s="5">
        <v>0.16957148</v>
      </c>
      <c r="CD152" s="5">
        <v>0.16957148</v>
      </c>
      <c r="CE152" s="5">
        <v>0.16957148</v>
      </c>
      <c r="CF152" s="5">
        <v>0.16957148</v>
      </c>
      <c r="CG152" s="5">
        <v>0.16957148</v>
      </c>
      <c r="CH152" s="5">
        <v>0.16957148</v>
      </c>
      <c r="CI152" s="5">
        <v>0.16957148</v>
      </c>
      <c r="CJ152" s="5">
        <v>0.16957148</v>
      </c>
      <c r="CK152" s="5">
        <v>0.16957148</v>
      </c>
      <c r="CL152" s="5">
        <v>0.16957148</v>
      </c>
      <c r="CM152" s="5">
        <v>0.16957148</v>
      </c>
      <c r="CN152" s="5">
        <v>0.16957148</v>
      </c>
      <c r="CO152" s="5">
        <v>0.16957148</v>
      </c>
      <c r="CP152" s="5">
        <v>0.16957148</v>
      </c>
      <c r="CQ152" s="5">
        <v>0.16957148</v>
      </c>
      <c r="CR152" s="5">
        <v>0.16957148</v>
      </c>
      <c r="CS152" s="5">
        <v>0.16957148</v>
      </c>
      <c r="CT152" s="5">
        <v>0.16957148</v>
      </c>
      <c r="CU152" s="5">
        <v>0.16957148</v>
      </c>
      <c r="CV152" s="5">
        <v>0.16957148</v>
      </c>
      <c r="CW152" s="5">
        <v>0.16957148</v>
      </c>
      <c r="CX152" s="5">
        <v>0.16957148</v>
      </c>
      <c r="CY152" s="5">
        <v>0.16957148</v>
      </c>
      <c r="CZ152" s="5">
        <v>0.16957148</v>
      </c>
      <c r="DA152" s="5">
        <v>0.16957148</v>
      </c>
      <c r="DB152" s="5">
        <v>0.16957148</v>
      </c>
      <c r="DC152" s="5">
        <v>0.16957148</v>
      </c>
      <c r="DD152" s="5">
        <v>0.16957148</v>
      </c>
      <c r="DE152" s="5">
        <v>0.16957148</v>
      </c>
      <c r="DF152" s="5">
        <v>0.16957148</v>
      </c>
      <c r="DG152" s="5">
        <v>0.16957148</v>
      </c>
      <c r="DH152" s="5">
        <v>0.16957148</v>
      </c>
      <c r="DI152" s="5">
        <v>0.16957148</v>
      </c>
      <c r="DJ152" s="5">
        <v>0.16957148</v>
      </c>
      <c r="DK152" s="5">
        <v>0.16957148</v>
      </c>
      <c r="DL152" s="5">
        <v>0.16957148</v>
      </c>
      <c r="DM152" s="5">
        <v>0.16957148</v>
      </c>
      <c r="DN152" s="5">
        <v>0.16957148</v>
      </c>
      <c r="DO152" s="5">
        <v>0.16957148</v>
      </c>
      <c r="DP152" s="5">
        <v>0.16957148</v>
      </c>
      <c r="DQ152" s="5">
        <v>0.16957148</v>
      </c>
      <c r="DR152" s="5">
        <v>0.16957148</v>
      </c>
      <c r="DS152" s="5">
        <v>0.16957148</v>
      </c>
      <c r="DT152" s="5">
        <v>0.16957148</v>
      </c>
      <c r="DU152" s="5">
        <v>0.16957148</v>
      </c>
    </row>
    <row r="153" spans="1:125" x14ac:dyDescent="0.2">
      <c r="A153" t="s">
        <v>123</v>
      </c>
      <c r="B153" s="3" t="s">
        <v>197</v>
      </c>
      <c r="C153" s="2">
        <v>1.34</v>
      </c>
      <c r="D153" s="2">
        <v>2.79</v>
      </c>
      <c r="E153" s="2">
        <v>0.98</v>
      </c>
      <c r="F153" s="2">
        <v>1.83</v>
      </c>
      <c r="G153" s="2">
        <v>1.65</v>
      </c>
      <c r="H153" s="2">
        <v>1.88</v>
      </c>
      <c r="I153" s="2">
        <v>1.42</v>
      </c>
      <c r="J153" s="2">
        <v>0.39</v>
      </c>
      <c r="K153" s="2">
        <v>1.06</v>
      </c>
      <c r="L153" s="2">
        <v>0.69</v>
      </c>
      <c r="M153" s="2">
        <v>1</v>
      </c>
      <c r="N153" s="2">
        <v>1.25</v>
      </c>
      <c r="O153" s="2">
        <v>0.93</v>
      </c>
      <c r="P153" s="2">
        <v>2.4500000000000002</v>
      </c>
      <c r="Q153" s="2">
        <v>2.33</v>
      </c>
      <c r="R153" s="2">
        <v>1.43</v>
      </c>
      <c r="S153" s="2">
        <v>1.72</v>
      </c>
      <c r="T153" s="2">
        <v>2.56</v>
      </c>
      <c r="U153" s="2">
        <v>1.82</v>
      </c>
      <c r="V153" s="2">
        <v>1.38</v>
      </c>
      <c r="W153" s="2">
        <v>1.0900000000000001</v>
      </c>
      <c r="X153" s="2">
        <v>2.12</v>
      </c>
      <c r="Y153" s="2">
        <v>0.63</v>
      </c>
      <c r="Z153" s="2">
        <v>1.19</v>
      </c>
      <c r="AA153" s="2">
        <v>1.78</v>
      </c>
      <c r="AB153" s="2">
        <v>3.22</v>
      </c>
      <c r="AC153" s="2">
        <v>2.44</v>
      </c>
      <c r="AD153" s="2">
        <v>1.05</v>
      </c>
      <c r="AE153" s="2">
        <v>3.04</v>
      </c>
      <c r="AF153" s="2">
        <v>1.1100000000000001</v>
      </c>
      <c r="AG153" s="2">
        <v>0.64</v>
      </c>
      <c r="AH153" s="2">
        <v>0.61</v>
      </c>
      <c r="AI153" s="2">
        <v>2.2599999999999998</v>
      </c>
      <c r="AJ153" s="2">
        <v>2.19</v>
      </c>
      <c r="AK153" s="2">
        <v>1.77</v>
      </c>
      <c r="AL153" s="2">
        <v>2.46</v>
      </c>
      <c r="AM153" s="2">
        <v>0.56000000000000005</v>
      </c>
      <c r="AN153" s="2">
        <v>1.91</v>
      </c>
      <c r="AO153" s="2">
        <v>1.53</v>
      </c>
      <c r="AP153" s="2">
        <v>1.84</v>
      </c>
      <c r="AQ153" s="2">
        <v>1.94</v>
      </c>
      <c r="AR153" s="2">
        <v>1.41</v>
      </c>
      <c r="AS153" s="2">
        <v>1.57</v>
      </c>
      <c r="AT153" s="2">
        <v>1.24</v>
      </c>
      <c r="AU153" s="2">
        <v>1.88</v>
      </c>
      <c r="AV153" s="2">
        <v>0.65</v>
      </c>
      <c r="AW153" s="2">
        <v>1.27</v>
      </c>
      <c r="AX153" s="2">
        <v>1.75</v>
      </c>
      <c r="AY153" s="2">
        <v>0.5</v>
      </c>
      <c r="AZ153" s="2">
        <v>1.74</v>
      </c>
      <c r="BA153" s="2">
        <v>1.92</v>
      </c>
      <c r="BB153" s="2">
        <v>1.01</v>
      </c>
      <c r="BC153" s="2">
        <v>0.78</v>
      </c>
      <c r="BD153" s="2">
        <v>1.37</v>
      </c>
      <c r="BE153" s="2">
        <v>0.6</v>
      </c>
      <c r="BF153" s="2">
        <v>2.2999999999999998</v>
      </c>
      <c r="BG153" s="2">
        <v>2.4300000000000002</v>
      </c>
      <c r="BH153" s="2">
        <v>2.06</v>
      </c>
      <c r="BI153" s="2">
        <v>2.12</v>
      </c>
      <c r="BJ153" s="2">
        <v>3.47</v>
      </c>
      <c r="BL153" s="10"/>
      <c r="BN153" s="5">
        <v>0.26669532000000001</v>
      </c>
      <c r="BO153" s="5">
        <v>0.26669532000000001</v>
      </c>
      <c r="BP153" s="5">
        <v>0.26669532000000001</v>
      </c>
      <c r="BQ153" s="5">
        <v>0.26669532000000001</v>
      </c>
      <c r="BR153" s="5">
        <v>0.26669532000000001</v>
      </c>
      <c r="BS153" s="5">
        <v>0.26669532000000001</v>
      </c>
      <c r="BT153" s="5">
        <v>0.26669532000000001</v>
      </c>
      <c r="BU153" s="5">
        <v>0.26669532000000001</v>
      </c>
      <c r="BV153" s="5">
        <v>0.26669532000000001</v>
      </c>
      <c r="BW153" s="5">
        <v>0.26669532000000001</v>
      </c>
      <c r="BX153" s="5">
        <v>0.26669532000000001</v>
      </c>
      <c r="BY153" s="5">
        <v>0.26669532000000001</v>
      </c>
      <c r="BZ153" s="5">
        <v>0.26669532000000001</v>
      </c>
      <c r="CA153" s="5">
        <v>0.26669532000000001</v>
      </c>
      <c r="CB153" s="5">
        <v>0.26669532000000001</v>
      </c>
      <c r="CC153" s="5">
        <v>0.26669532000000001</v>
      </c>
      <c r="CD153" s="5">
        <v>0.26669532000000001</v>
      </c>
      <c r="CE153" s="5">
        <v>0.26669532000000001</v>
      </c>
      <c r="CF153" s="5">
        <v>0.26669532000000001</v>
      </c>
      <c r="CG153" s="5">
        <v>0.26669532000000001</v>
      </c>
      <c r="CH153" s="5">
        <v>0.26669532000000001</v>
      </c>
      <c r="CI153" s="5">
        <v>0.26669532000000001</v>
      </c>
      <c r="CJ153" s="5">
        <v>0.26669532000000001</v>
      </c>
      <c r="CK153" s="5">
        <v>0.26669532000000001</v>
      </c>
      <c r="CL153" s="5">
        <v>0.26669532000000001</v>
      </c>
      <c r="CM153" s="5">
        <v>0.26669532000000001</v>
      </c>
      <c r="CN153" s="5">
        <v>0.26669532000000001</v>
      </c>
      <c r="CO153" s="5">
        <v>0.26669532000000001</v>
      </c>
      <c r="CP153" s="5">
        <v>0.26669532000000001</v>
      </c>
      <c r="CQ153" s="5">
        <v>0.26669532000000001</v>
      </c>
      <c r="CR153" s="5">
        <v>0.26669532000000001</v>
      </c>
      <c r="CS153" s="5">
        <v>0.26669532000000001</v>
      </c>
      <c r="CT153" s="5">
        <v>0.26669532000000001</v>
      </c>
      <c r="CU153" s="5">
        <v>0.26669532000000001</v>
      </c>
      <c r="CV153" s="5">
        <v>0.26669532000000001</v>
      </c>
      <c r="CW153" s="5">
        <v>0.26669532000000001</v>
      </c>
      <c r="CX153" s="5">
        <v>0.26669532000000001</v>
      </c>
      <c r="CY153" s="5">
        <v>0.26669532000000001</v>
      </c>
      <c r="CZ153" s="5">
        <v>0.26669532000000001</v>
      </c>
      <c r="DA153" s="5">
        <v>0.26669532000000001</v>
      </c>
      <c r="DB153" s="5">
        <v>0.26669532000000001</v>
      </c>
      <c r="DC153" s="5">
        <v>0.26669532000000001</v>
      </c>
      <c r="DD153" s="5">
        <v>0.26669532000000001</v>
      </c>
      <c r="DE153" s="5">
        <v>0.26669532000000001</v>
      </c>
      <c r="DF153" s="5">
        <v>0.26669532000000001</v>
      </c>
      <c r="DG153" s="5">
        <v>0.26669532000000001</v>
      </c>
      <c r="DH153" s="5">
        <v>0.26669532000000001</v>
      </c>
      <c r="DI153" s="5">
        <v>0.26669532000000001</v>
      </c>
      <c r="DJ153" s="5">
        <v>0.26669532000000001</v>
      </c>
      <c r="DK153" s="5">
        <v>0.26669532000000001</v>
      </c>
      <c r="DL153" s="5">
        <v>0.26669532000000001</v>
      </c>
      <c r="DM153" s="5">
        <v>0.26669532000000001</v>
      </c>
      <c r="DN153" s="5">
        <v>0.26669532000000001</v>
      </c>
      <c r="DO153" s="5">
        <v>0.26669532000000001</v>
      </c>
      <c r="DP153" s="5">
        <v>0.26669532000000001</v>
      </c>
      <c r="DQ153" s="5">
        <v>0.26669532000000001</v>
      </c>
      <c r="DR153" s="5">
        <v>0.26669532000000001</v>
      </c>
      <c r="DS153" s="5">
        <v>0.26669532000000001</v>
      </c>
      <c r="DT153" s="5">
        <v>0.26669532000000001</v>
      </c>
      <c r="DU153" s="5">
        <v>0.26669532000000001</v>
      </c>
    </row>
    <row r="154" spans="1:125" x14ac:dyDescent="0.2">
      <c r="A154" t="s">
        <v>124</v>
      </c>
      <c r="B154" s="3" t="s">
        <v>197</v>
      </c>
      <c r="C154" s="2">
        <v>0.57999999999999996</v>
      </c>
      <c r="D154" s="2">
        <v>1.1100000000000001</v>
      </c>
      <c r="E154" s="2">
        <v>0.27</v>
      </c>
      <c r="F154" s="2">
        <v>0.67</v>
      </c>
      <c r="G154" s="2">
        <v>0.45</v>
      </c>
      <c r="H154" s="2">
        <v>0.55000000000000004</v>
      </c>
      <c r="I154" s="2">
        <v>0.33</v>
      </c>
      <c r="J154" s="2">
        <v>0</v>
      </c>
      <c r="K154" s="2">
        <v>0.17</v>
      </c>
      <c r="L154" s="2">
        <v>0.05</v>
      </c>
      <c r="M154" s="2">
        <v>0.1</v>
      </c>
      <c r="N154" s="2">
        <v>0.25</v>
      </c>
      <c r="O154" s="2">
        <v>0.12</v>
      </c>
      <c r="P154" s="2">
        <v>0.71</v>
      </c>
      <c r="Q154" s="2">
        <v>0.75</v>
      </c>
      <c r="R154" s="2">
        <v>0.42</v>
      </c>
      <c r="S154" s="2">
        <v>0.5</v>
      </c>
      <c r="T154" s="2">
        <v>0.89</v>
      </c>
      <c r="U154" s="2">
        <v>0.55000000000000004</v>
      </c>
      <c r="V154" s="2">
        <v>0.39</v>
      </c>
      <c r="W154" s="2">
        <v>0.28000000000000003</v>
      </c>
      <c r="X154" s="2">
        <v>0.59</v>
      </c>
      <c r="Y154" s="2">
        <v>0</v>
      </c>
      <c r="Z154" s="2">
        <v>0.23</v>
      </c>
      <c r="AA154" s="2">
        <v>0.5</v>
      </c>
      <c r="AB154" s="2">
        <v>1.1200000000000001</v>
      </c>
      <c r="AC154" s="2">
        <v>0.72</v>
      </c>
      <c r="AD154" s="2">
        <v>0.25</v>
      </c>
      <c r="AE154" s="2">
        <v>0.94</v>
      </c>
      <c r="AF154" s="2">
        <v>0.19</v>
      </c>
      <c r="AG154" s="2">
        <v>0.03</v>
      </c>
      <c r="AH154" s="2">
        <v>-0.06</v>
      </c>
      <c r="AI154" s="2">
        <v>0.55000000000000004</v>
      </c>
      <c r="AJ154" s="2">
        <v>0.61</v>
      </c>
      <c r="AK154" s="2">
        <v>0.57999999999999996</v>
      </c>
      <c r="AL154" s="2">
        <v>0.68</v>
      </c>
      <c r="AM154" s="2">
        <v>0.03</v>
      </c>
      <c r="AN154" s="2">
        <v>0.45</v>
      </c>
      <c r="AO154" s="2">
        <v>0.43</v>
      </c>
      <c r="AP154" s="2">
        <v>0.45</v>
      </c>
      <c r="AQ154" s="2">
        <v>0.41</v>
      </c>
      <c r="AR154" s="2">
        <v>0.25</v>
      </c>
      <c r="AS154" s="2">
        <v>0.41</v>
      </c>
      <c r="AT154" s="2">
        <v>0.15</v>
      </c>
      <c r="AU154" s="2">
        <v>0.48</v>
      </c>
      <c r="AV154" s="2">
        <v>-0.14000000000000001</v>
      </c>
      <c r="AW154" s="2">
        <v>0.04</v>
      </c>
      <c r="AX154" s="2">
        <v>0.42</v>
      </c>
      <c r="AY154" s="2">
        <v>-0.22</v>
      </c>
      <c r="AZ154" s="2">
        <v>0.32</v>
      </c>
      <c r="BA154" s="2">
        <v>0.45</v>
      </c>
      <c r="BB154" s="2">
        <v>0</v>
      </c>
      <c r="BC154" s="2">
        <v>0.08</v>
      </c>
      <c r="BD154" s="2">
        <v>0.18</v>
      </c>
      <c r="BE154" s="2">
        <v>0.02</v>
      </c>
      <c r="BF154" s="2">
        <v>0.54</v>
      </c>
      <c r="BG154" s="2">
        <v>0.56999999999999995</v>
      </c>
      <c r="BH154" s="2">
        <v>0.54</v>
      </c>
      <c r="BI154" s="2">
        <v>0.38</v>
      </c>
      <c r="BJ154" s="2">
        <v>1.08</v>
      </c>
      <c r="BL154" s="10"/>
      <c r="BN154" s="5">
        <v>0.14105592</v>
      </c>
      <c r="BO154" s="5">
        <v>0.14105592</v>
      </c>
      <c r="BP154" s="5">
        <v>0.14105592</v>
      </c>
      <c r="BQ154" s="5">
        <v>0.14105592</v>
      </c>
      <c r="BR154" s="5">
        <v>0.14105592</v>
      </c>
      <c r="BS154" s="5">
        <v>0.14105592</v>
      </c>
      <c r="BT154" s="5">
        <v>0.14105592</v>
      </c>
      <c r="BU154" s="5">
        <v>0.14105592</v>
      </c>
      <c r="BV154" s="5">
        <v>0.14105592</v>
      </c>
      <c r="BW154" s="5">
        <v>0.14105592</v>
      </c>
      <c r="BX154" s="5">
        <v>0.14105592</v>
      </c>
      <c r="BY154" s="5">
        <v>0.14105592</v>
      </c>
      <c r="BZ154" s="5">
        <v>0.14105592</v>
      </c>
      <c r="CA154" s="5">
        <v>0.14105592</v>
      </c>
      <c r="CB154" s="5">
        <v>0.14105592</v>
      </c>
      <c r="CC154" s="5">
        <v>0.14105592</v>
      </c>
      <c r="CD154" s="5">
        <v>0.14105592</v>
      </c>
      <c r="CE154" s="5">
        <v>0.14105592</v>
      </c>
      <c r="CF154" s="5">
        <v>0.14105592</v>
      </c>
      <c r="CG154" s="5">
        <v>0.14105592</v>
      </c>
      <c r="CH154" s="5">
        <v>0.14105592</v>
      </c>
      <c r="CI154" s="5">
        <v>0.14105592</v>
      </c>
      <c r="CJ154" s="5">
        <v>0.14105592</v>
      </c>
      <c r="CK154" s="5">
        <v>0.14105592</v>
      </c>
      <c r="CL154" s="5">
        <v>0.14105592</v>
      </c>
      <c r="CM154" s="5">
        <v>0.14105592</v>
      </c>
      <c r="CN154" s="5">
        <v>0.14105592</v>
      </c>
      <c r="CO154" s="5">
        <v>0.14105592</v>
      </c>
      <c r="CP154" s="5">
        <v>0.14105592</v>
      </c>
      <c r="CQ154" s="5">
        <v>0.14105592</v>
      </c>
      <c r="CR154" s="5">
        <v>0.14105592</v>
      </c>
      <c r="CS154" s="5">
        <v>0.14105592</v>
      </c>
      <c r="CT154" s="5">
        <v>0.14105592</v>
      </c>
      <c r="CU154" s="5">
        <v>0.14105592</v>
      </c>
      <c r="CV154" s="5">
        <v>0.14105592</v>
      </c>
      <c r="CW154" s="5">
        <v>0.14105592</v>
      </c>
      <c r="CX154" s="5">
        <v>0.14105592</v>
      </c>
      <c r="CY154" s="5">
        <v>0.14105592</v>
      </c>
      <c r="CZ154" s="5">
        <v>0.14105592</v>
      </c>
      <c r="DA154" s="5">
        <v>0.14105592</v>
      </c>
      <c r="DB154" s="5">
        <v>0.14105592</v>
      </c>
      <c r="DC154" s="5">
        <v>0.14105592</v>
      </c>
      <c r="DD154" s="5">
        <v>0.14105592</v>
      </c>
      <c r="DE154" s="5">
        <v>0.14105592</v>
      </c>
      <c r="DF154" s="5">
        <v>0.14105592</v>
      </c>
      <c r="DG154" s="5">
        <v>0.14105592</v>
      </c>
      <c r="DH154" s="5">
        <v>0.14105592</v>
      </c>
      <c r="DI154" s="5">
        <v>0.14105592</v>
      </c>
      <c r="DJ154" s="5">
        <v>0.14105592</v>
      </c>
      <c r="DK154" s="5">
        <v>0.14105592</v>
      </c>
      <c r="DL154" s="5">
        <v>0.14105592</v>
      </c>
      <c r="DM154" s="5">
        <v>0.14105592</v>
      </c>
      <c r="DN154" s="5">
        <v>0.14105592</v>
      </c>
      <c r="DO154" s="5">
        <v>0.14105592</v>
      </c>
      <c r="DP154" s="5">
        <v>0.14105592</v>
      </c>
      <c r="DQ154" s="5">
        <v>0.14105592</v>
      </c>
      <c r="DR154" s="5">
        <v>0.14105592</v>
      </c>
      <c r="DS154" s="5">
        <v>0.14105592</v>
      </c>
      <c r="DT154" s="5">
        <v>0.14105592</v>
      </c>
      <c r="DU154" s="5">
        <v>0.14105592</v>
      </c>
    </row>
    <row r="155" spans="1:125" x14ac:dyDescent="0.2">
      <c r="A155" t="s">
        <v>125</v>
      </c>
      <c r="B155" s="3" t="s">
        <v>197</v>
      </c>
      <c r="C155" s="2">
        <v>0.5</v>
      </c>
      <c r="D155" s="2">
        <v>0.96</v>
      </c>
      <c r="E155" s="2">
        <v>0.23</v>
      </c>
      <c r="F155" s="2">
        <v>0.48</v>
      </c>
      <c r="G155" s="2">
        <v>0.39</v>
      </c>
      <c r="H155" s="2">
        <v>0.45</v>
      </c>
      <c r="I155" s="2">
        <v>0.26</v>
      </c>
      <c r="J155" s="2">
        <v>-0.05</v>
      </c>
      <c r="K155" s="2">
        <v>0.15</v>
      </c>
      <c r="L155" s="2">
        <v>0.11</v>
      </c>
      <c r="M155" s="2">
        <v>0.11</v>
      </c>
      <c r="N155" s="2">
        <v>0.3</v>
      </c>
      <c r="O155" s="2">
        <v>0.12</v>
      </c>
      <c r="P155" s="2">
        <v>0.62</v>
      </c>
      <c r="Q155" s="2">
        <v>0.68</v>
      </c>
      <c r="R155" s="2">
        <v>0.28000000000000003</v>
      </c>
      <c r="S155" s="2">
        <v>0.39</v>
      </c>
      <c r="T155" s="2">
        <v>0.86</v>
      </c>
      <c r="U155" s="2">
        <v>0.56000000000000005</v>
      </c>
      <c r="V155" s="2">
        <v>0.38</v>
      </c>
      <c r="W155" s="2">
        <v>0.27</v>
      </c>
      <c r="X155" s="2">
        <v>0.45</v>
      </c>
      <c r="Y155" s="2">
        <v>0.02</v>
      </c>
      <c r="Z155" s="2">
        <v>0.12</v>
      </c>
      <c r="AA155" s="2">
        <v>0.38</v>
      </c>
      <c r="AB155" s="2">
        <v>0.88</v>
      </c>
      <c r="AC155" s="2">
        <v>0.63</v>
      </c>
      <c r="AD155" s="2">
        <v>0.25</v>
      </c>
      <c r="AE155" s="2">
        <v>0.84</v>
      </c>
      <c r="AF155" s="2">
        <v>0.23</v>
      </c>
      <c r="AG155" s="2">
        <v>0.1</v>
      </c>
      <c r="AH155" s="2">
        <v>0</v>
      </c>
      <c r="AI155" s="2">
        <v>0.39</v>
      </c>
      <c r="AJ155" s="2">
        <v>0.51</v>
      </c>
      <c r="AK155" s="2">
        <v>0.48</v>
      </c>
      <c r="AL155" s="2">
        <v>0.64</v>
      </c>
      <c r="AM155" s="2">
        <v>-0.06</v>
      </c>
      <c r="AN155" s="2">
        <v>0.44</v>
      </c>
      <c r="AO155" s="2">
        <v>0.38</v>
      </c>
      <c r="AP155" s="2">
        <v>0.5</v>
      </c>
      <c r="AQ155" s="2">
        <v>0.33</v>
      </c>
      <c r="AR155" s="2">
        <v>0.17</v>
      </c>
      <c r="AS155" s="2">
        <v>0.39</v>
      </c>
      <c r="AT155" s="2">
        <v>0.11</v>
      </c>
      <c r="AU155" s="2">
        <v>0.55000000000000004</v>
      </c>
      <c r="AV155" s="2">
        <v>-0.08</v>
      </c>
      <c r="AW155" s="2">
        <v>0.13</v>
      </c>
      <c r="AX155" s="2">
        <v>0.34</v>
      </c>
      <c r="AY155" s="2">
        <v>-0.12</v>
      </c>
      <c r="AZ155" s="2">
        <v>0.24</v>
      </c>
      <c r="BA155" s="2">
        <v>0.43</v>
      </c>
      <c r="BB155" s="2">
        <v>0.04</v>
      </c>
      <c r="BC155" s="2">
        <v>7.0000000000000007E-2</v>
      </c>
      <c r="BD155" s="2">
        <v>7.0000000000000007E-2</v>
      </c>
      <c r="BE155" s="2">
        <v>-0.04</v>
      </c>
      <c r="BF155" s="2">
        <v>0.37</v>
      </c>
      <c r="BG155" s="2">
        <v>0.51</v>
      </c>
      <c r="BH155" s="2">
        <v>0.51</v>
      </c>
      <c r="BI155" s="2">
        <v>0.37</v>
      </c>
      <c r="BJ155" s="2">
        <v>0.87</v>
      </c>
      <c r="BL155" s="10"/>
      <c r="BN155" s="5">
        <v>0.11719511000000001</v>
      </c>
      <c r="BO155" s="5">
        <v>0.11719511000000001</v>
      </c>
      <c r="BP155" s="5">
        <v>0.11719511000000001</v>
      </c>
      <c r="BQ155" s="5">
        <v>0.11719511000000001</v>
      </c>
      <c r="BR155" s="5">
        <v>0.11719511000000001</v>
      </c>
      <c r="BS155" s="5">
        <v>0.11719511000000001</v>
      </c>
      <c r="BT155" s="5">
        <v>0.11719511000000001</v>
      </c>
      <c r="BU155" s="5">
        <v>0.11719511000000001</v>
      </c>
      <c r="BV155" s="5">
        <v>0.11719511000000001</v>
      </c>
      <c r="BW155" s="5">
        <v>0.11719511000000001</v>
      </c>
      <c r="BX155" s="5">
        <v>0.11719511000000001</v>
      </c>
      <c r="BY155" s="5">
        <v>0.11719511000000001</v>
      </c>
      <c r="BZ155" s="5">
        <v>0.11719511000000001</v>
      </c>
      <c r="CA155" s="5">
        <v>0.11719511000000001</v>
      </c>
      <c r="CB155" s="5">
        <v>0.11719511000000001</v>
      </c>
      <c r="CC155" s="5">
        <v>0.11719511000000001</v>
      </c>
      <c r="CD155" s="5">
        <v>0.11719511000000001</v>
      </c>
      <c r="CE155" s="5">
        <v>0.11719511000000001</v>
      </c>
      <c r="CF155" s="5">
        <v>0.11719511000000001</v>
      </c>
      <c r="CG155" s="5">
        <v>0.11719511000000001</v>
      </c>
      <c r="CH155" s="5">
        <v>0.11719511000000001</v>
      </c>
      <c r="CI155" s="5">
        <v>0.11719511000000001</v>
      </c>
      <c r="CJ155" s="5">
        <v>0.11719511000000001</v>
      </c>
      <c r="CK155" s="5">
        <v>0.11719511000000001</v>
      </c>
      <c r="CL155" s="5">
        <v>0.11719511000000001</v>
      </c>
      <c r="CM155" s="5">
        <v>0.11719511000000001</v>
      </c>
      <c r="CN155" s="5">
        <v>0.11719511000000001</v>
      </c>
      <c r="CO155" s="5">
        <v>0.11719511000000001</v>
      </c>
      <c r="CP155" s="5">
        <v>0.11719511000000001</v>
      </c>
      <c r="CQ155" s="5">
        <v>0.11719511000000001</v>
      </c>
      <c r="CR155" s="5">
        <v>0.11719511000000001</v>
      </c>
      <c r="CS155" s="5">
        <v>0.11719511000000001</v>
      </c>
      <c r="CT155" s="5">
        <v>0.11719511000000001</v>
      </c>
      <c r="CU155" s="5">
        <v>0.11719511000000001</v>
      </c>
      <c r="CV155" s="5">
        <v>0.11719511000000001</v>
      </c>
      <c r="CW155" s="5">
        <v>0.11719511000000001</v>
      </c>
      <c r="CX155" s="5">
        <v>0.11719511000000001</v>
      </c>
      <c r="CY155" s="5">
        <v>0.11719511000000001</v>
      </c>
      <c r="CZ155" s="5">
        <v>0.11719511000000001</v>
      </c>
      <c r="DA155" s="5">
        <v>0.11719511000000001</v>
      </c>
      <c r="DB155" s="5">
        <v>0.11719511000000001</v>
      </c>
      <c r="DC155" s="5">
        <v>0.11719511000000001</v>
      </c>
      <c r="DD155" s="5">
        <v>0.11719511000000001</v>
      </c>
      <c r="DE155" s="5">
        <v>0.11719511000000001</v>
      </c>
      <c r="DF155" s="5">
        <v>0.11719511000000001</v>
      </c>
      <c r="DG155" s="5">
        <v>0.11719511000000001</v>
      </c>
      <c r="DH155" s="5">
        <v>0.11719511000000001</v>
      </c>
      <c r="DI155" s="5">
        <v>0.11719511000000001</v>
      </c>
      <c r="DJ155" s="5">
        <v>0.11719511000000001</v>
      </c>
      <c r="DK155" s="5">
        <v>0.11719511000000001</v>
      </c>
      <c r="DL155" s="5">
        <v>0.11719511000000001</v>
      </c>
      <c r="DM155" s="5">
        <v>0.11719511000000001</v>
      </c>
      <c r="DN155" s="5">
        <v>0.11719511000000001</v>
      </c>
      <c r="DO155" s="5">
        <v>0.11719511000000001</v>
      </c>
      <c r="DP155" s="5">
        <v>0.11719511000000001</v>
      </c>
      <c r="DQ155" s="5">
        <v>0.11719511000000001</v>
      </c>
      <c r="DR155" s="5">
        <v>0.11719511000000001</v>
      </c>
      <c r="DS155" s="5">
        <v>0.11719511000000001</v>
      </c>
      <c r="DT155" s="5">
        <v>0.11719511000000001</v>
      </c>
      <c r="DU155" s="5">
        <v>0.11719511000000001</v>
      </c>
    </row>
    <row r="156" spans="1:125" x14ac:dyDescent="0.2">
      <c r="A156" t="s">
        <v>210</v>
      </c>
      <c r="B156" s="3" t="s">
        <v>197</v>
      </c>
      <c r="C156" s="2">
        <v>0.05</v>
      </c>
      <c r="D156" s="2">
        <v>0.08</v>
      </c>
      <c r="E156" s="2">
        <v>0.02</v>
      </c>
      <c r="F156" s="2">
        <v>0.05</v>
      </c>
      <c r="G156" s="2">
        <v>0.04</v>
      </c>
      <c r="H156" s="2">
        <v>0.04</v>
      </c>
      <c r="I156" s="2">
        <v>0.03</v>
      </c>
      <c r="J156" s="2">
        <v>0</v>
      </c>
      <c r="K156" s="2">
        <v>0.02</v>
      </c>
      <c r="L156" s="2">
        <v>0.02</v>
      </c>
      <c r="M156" s="2">
        <v>0.02</v>
      </c>
      <c r="N156" s="2">
        <v>0.02</v>
      </c>
      <c r="O156" s="2">
        <v>0.01</v>
      </c>
      <c r="P156" s="2">
        <v>0.05</v>
      </c>
      <c r="Q156" s="2">
        <v>0.06</v>
      </c>
      <c r="R156" s="2">
        <v>0.03</v>
      </c>
      <c r="S156" s="2">
        <v>0.04</v>
      </c>
      <c r="T156" s="2">
        <v>0.08</v>
      </c>
      <c r="U156" s="2">
        <v>0.06</v>
      </c>
      <c r="V156" s="2">
        <v>0.03</v>
      </c>
      <c r="W156" s="2">
        <v>0.03</v>
      </c>
      <c r="X156" s="2">
        <v>0.04</v>
      </c>
      <c r="Y156" s="2">
        <v>0.01</v>
      </c>
      <c r="Z156" s="2">
        <v>0.01</v>
      </c>
      <c r="AA156" s="2">
        <v>0.03</v>
      </c>
      <c r="AB156" s="2">
        <v>7.0000000000000007E-2</v>
      </c>
      <c r="AC156" s="2">
        <v>0.06</v>
      </c>
      <c r="AD156" s="2">
        <v>0.04</v>
      </c>
      <c r="AE156" s="2">
        <v>0.08</v>
      </c>
      <c r="AF156" s="2">
        <v>0.03</v>
      </c>
      <c r="AG156" s="2">
        <v>0.02</v>
      </c>
      <c r="AH156" s="2">
        <v>0.01</v>
      </c>
      <c r="AI156" s="2">
        <v>0.04</v>
      </c>
      <c r="AJ156" s="2">
        <v>0.05</v>
      </c>
      <c r="AK156" s="2">
        <v>0.05</v>
      </c>
      <c r="AL156" s="2">
        <v>7.0000000000000007E-2</v>
      </c>
      <c r="AM156" s="2">
        <v>0</v>
      </c>
      <c r="AN156" s="2">
        <v>0.04</v>
      </c>
      <c r="AO156" s="2">
        <v>0.04</v>
      </c>
      <c r="AP156" s="2">
        <v>0.05</v>
      </c>
      <c r="AQ156" s="2">
        <v>0.04</v>
      </c>
      <c r="AR156" s="2">
        <v>0.02</v>
      </c>
      <c r="AS156" s="2">
        <v>0.04</v>
      </c>
      <c r="AT156" s="2">
        <v>0.03</v>
      </c>
      <c r="AU156" s="2">
        <v>0.06</v>
      </c>
      <c r="AV156" s="2">
        <v>0</v>
      </c>
      <c r="AW156" s="2">
        <v>0.02</v>
      </c>
      <c r="AX156" s="2">
        <v>0.03</v>
      </c>
      <c r="AY156" s="2">
        <v>0.01</v>
      </c>
      <c r="AZ156" s="2">
        <v>0.02</v>
      </c>
      <c r="BA156" s="2">
        <v>0.05</v>
      </c>
      <c r="BB156" s="2">
        <v>0.01</v>
      </c>
      <c r="BC156" s="2">
        <v>0.01</v>
      </c>
      <c r="BD156" s="2">
        <v>0.02</v>
      </c>
      <c r="BE156" s="2">
        <v>0</v>
      </c>
      <c r="BF156" s="2">
        <v>0.05</v>
      </c>
      <c r="BG156" s="2">
        <v>0.06</v>
      </c>
      <c r="BH156" s="2">
        <v>0.06</v>
      </c>
      <c r="BI156" s="2">
        <v>0.03</v>
      </c>
      <c r="BJ156" s="2">
        <v>0.08</v>
      </c>
      <c r="BL156" s="10"/>
      <c r="BN156" s="5">
        <v>8.1457248000000003E-3</v>
      </c>
      <c r="BO156" s="5">
        <v>8.1457248000000003E-3</v>
      </c>
      <c r="BP156" s="5">
        <v>8.1457248000000003E-3</v>
      </c>
      <c r="BQ156" s="5">
        <v>8.1457248000000003E-3</v>
      </c>
      <c r="BR156" s="5">
        <v>8.1457248000000003E-3</v>
      </c>
      <c r="BS156" s="5">
        <v>8.1457248000000003E-3</v>
      </c>
      <c r="BT156" s="5">
        <v>8.1457248000000003E-3</v>
      </c>
      <c r="BU156" s="5">
        <v>8.1457248000000003E-3</v>
      </c>
      <c r="BV156" s="5">
        <v>8.1457248000000003E-3</v>
      </c>
      <c r="BW156" s="5">
        <v>8.1457248000000003E-3</v>
      </c>
      <c r="BX156" s="5">
        <v>8.1457248000000003E-3</v>
      </c>
      <c r="BY156" s="5">
        <v>8.1457248000000003E-3</v>
      </c>
      <c r="BZ156" s="5">
        <v>8.1457248000000003E-3</v>
      </c>
      <c r="CA156" s="5">
        <v>8.1457248000000003E-3</v>
      </c>
      <c r="CB156" s="5">
        <v>8.1457248000000003E-3</v>
      </c>
      <c r="CC156" s="5">
        <v>8.1457248000000003E-3</v>
      </c>
      <c r="CD156" s="5">
        <v>8.1457248000000003E-3</v>
      </c>
      <c r="CE156" s="5">
        <v>8.1457248000000003E-3</v>
      </c>
      <c r="CF156" s="5">
        <v>8.1457248000000003E-3</v>
      </c>
      <c r="CG156" s="5">
        <v>8.1457248000000003E-3</v>
      </c>
      <c r="CH156" s="5">
        <v>8.1457248000000003E-3</v>
      </c>
      <c r="CI156" s="5">
        <v>8.1457248000000003E-3</v>
      </c>
      <c r="CJ156" s="5">
        <v>8.1457248000000003E-3</v>
      </c>
      <c r="CK156" s="5">
        <v>8.1457248000000003E-3</v>
      </c>
      <c r="CL156" s="5">
        <v>8.1457248000000003E-3</v>
      </c>
      <c r="CM156" s="5">
        <v>8.1457248000000003E-3</v>
      </c>
      <c r="CN156" s="5">
        <v>8.1457248000000003E-3</v>
      </c>
      <c r="CO156" s="5">
        <v>8.1457248000000003E-3</v>
      </c>
      <c r="CP156" s="5">
        <v>8.1457248000000003E-3</v>
      </c>
      <c r="CQ156" s="5">
        <v>8.1457248000000003E-3</v>
      </c>
      <c r="CR156" s="5">
        <v>8.1457248000000003E-3</v>
      </c>
      <c r="CS156" s="5">
        <v>8.1457248000000003E-3</v>
      </c>
      <c r="CT156" s="5">
        <v>8.1457248000000003E-3</v>
      </c>
      <c r="CU156" s="5">
        <v>8.1457248000000003E-3</v>
      </c>
      <c r="CV156" s="5">
        <v>8.1457248000000003E-3</v>
      </c>
      <c r="CW156" s="5">
        <v>8.1457248000000003E-3</v>
      </c>
      <c r="CX156" s="5">
        <v>8.1457248000000003E-3</v>
      </c>
      <c r="CY156" s="5">
        <v>8.1457248000000003E-3</v>
      </c>
      <c r="CZ156" s="5">
        <v>8.1457248000000003E-3</v>
      </c>
      <c r="DA156" s="5">
        <v>8.1457248000000003E-3</v>
      </c>
      <c r="DB156" s="5">
        <v>8.1457248000000003E-3</v>
      </c>
      <c r="DC156" s="5">
        <v>8.1457248000000003E-3</v>
      </c>
      <c r="DD156" s="5">
        <v>8.1457248000000003E-3</v>
      </c>
      <c r="DE156" s="5">
        <v>8.1457248000000003E-3</v>
      </c>
      <c r="DF156" s="5">
        <v>8.1457248000000003E-3</v>
      </c>
      <c r="DG156" s="5">
        <v>8.1457248000000003E-3</v>
      </c>
      <c r="DH156" s="5">
        <v>8.1457248000000003E-3</v>
      </c>
      <c r="DI156" s="5">
        <v>8.1457248000000003E-3</v>
      </c>
      <c r="DJ156" s="5">
        <v>8.1457248000000003E-3</v>
      </c>
      <c r="DK156" s="5">
        <v>8.1457248000000003E-3</v>
      </c>
      <c r="DL156" s="5">
        <v>8.1457248000000003E-3</v>
      </c>
      <c r="DM156" s="5">
        <v>8.1457248000000003E-3</v>
      </c>
      <c r="DN156" s="5">
        <v>8.1457248000000003E-3</v>
      </c>
      <c r="DO156" s="5">
        <v>8.1457248000000003E-3</v>
      </c>
      <c r="DP156" s="5">
        <v>8.1457248000000003E-3</v>
      </c>
      <c r="DQ156" s="5">
        <v>8.1457248000000003E-3</v>
      </c>
      <c r="DR156" s="5">
        <v>8.1457248000000003E-3</v>
      </c>
      <c r="DS156" s="5">
        <v>8.1457248000000003E-3</v>
      </c>
      <c r="DT156" s="5">
        <v>8.1457248000000003E-3</v>
      </c>
      <c r="DU156" s="5">
        <v>8.1457248000000003E-3</v>
      </c>
    </row>
    <row r="157" spans="1:125" x14ac:dyDescent="0.2">
      <c r="A157" t="s">
        <v>126</v>
      </c>
      <c r="B157" s="3" t="s">
        <v>197</v>
      </c>
      <c r="C157" s="2">
        <v>0.09</v>
      </c>
      <c r="D157" s="2">
        <v>0.38</v>
      </c>
      <c r="E157" s="2">
        <v>-0.1</v>
      </c>
      <c r="F157" s="2">
        <v>0.1</v>
      </c>
      <c r="G157" s="2">
        <v>0.02</v>
      </c>
      <c r="H157" s="2">
        <v>0.09</v>
      </c>
      <c r="I157" s="2">
        <v>-0.05</v>
      </c>
      <c r="J157" s="2">
        <v>-0.35</v>
      </c>
      <c r="K157" s="2">
        <v>-0.13</v>
      </c>
      <c r="L157" s="2">
        <v>-0.18</v>
      </c>
      <c r="M157" s="2">
        <v>-0.25</v>
      </c>
      <c r="N157" s="2">
        <v>-0.05</v>
      </c>
      <c r="O157" s="2">
        <v>-0.19</v>
      </c>
      <c r="P157" s="2">
        <v>0.22</v>
      </c>
      <c r="Q157" s="2">
        <v>0.24</v>
      </c>
      <c r="R157" s="2">
        <v>-0.09</v>
      </c>
      <c r="S157" s="2">
        <v>0</v>
      </c>
      <c r="T157" s="2">
        <v>0.35</v>
      </c>
      <c r="U157" s="2">
        <v>0.19</v>
      </c>
      <c r="V157" s="2">
        <v>0.09</v>
      </c>
      <c r="W157" s="2">
        <v>-0.06</v>
      </c>
      <c r="X157" s="2">
        <v>0.04</v>
      </c>
      <c r="Y157" s="2">
        <v>-0.25</v>
      </c>
      <c r="Z157" s="2">
        <v>-0.19</v>
      </c>
      <c r="AA157" s="2">
        <v>0.06</v>
      </c>
      <c r="AB157" s="2">
        <v>0.42</v>
      </c>
      <c r="AC157" s="2">
        <v>0.11</v>
      </c>
      <c r="AD157" s="2">
        <v>-0.06</v>
      </c>
      <c r="AE157" s="2">
        <v>0.37</v>
      </c>
      <c r="AF157" s="2">
        <v>-0.06</v>
      </c>
      <c r="AG157" s="2">
        <v>-0.18</v>
      </c>
      <c r="AH157" s="2">
        <v>-0.3</v>
      </c>
      <c r="AI157" s="2">
        <v>-0.03</v>
      </c>
      <c r="AJ157" s="2">
        <v>0.13</v>
      </c>
      <c r="AK157" s="2">
        <v>0.14000000000000001</v>
      </c>
      <c r="AL157" s="2">
        <v>0.2</v>
      </c>
      <c r="AM157" s="2">
        <v>-0.34</v>
      </c>
      <c r="AN157" s="2">
        <v>0.04</v>
      </c>
      <c r="AO157" s="2">
        <v>0.03</v>
      </c>
      <c r="AP157" s="2">
        <v>0.08</v>
      </c>
      <c r="AQ157" s="2">
        <v>-0.01</v>
      </c>
      <c r="AR157" s="2">
        <v>-0.11</v>
      </c>
      <c r="AS157" s="2">
        <v>0.04</v>
      </c>
      <c r="AT157" s="2">
        <v>-0.16</v>
      </c>
      <c r="AU157" s="2">
        <v>0.11</v>
      </c>
      <c r="AV157" s="2">
        <v>-0.37</v>
      </c>
      <c r="AW157" s="2">
        <v>-0.24</v>
      </c>
      <c r="AX157" s="2">
        <v>0</v>
      </c>
      <c r="AY157" s="2">
        <v>-0.33</v>
      </c>
      <c r="AZ157" s="2">
        <v>-0.06</v>
      </c>
      <c r="BA157" s="2">
        <v>0.13</v>
      </c>
      <c r="BB157" s="2">
        <v>-0.27</v>
      </c>
      <c r="BC157" s="2">
        <v>-0.26</v>
      </c>
      <c r="BD157" s="2">
        <v>-0.28000000000000003</v>
      </c>
      <c r="BE157" s="2">
        <v>-0.39</v>
      </c>
      <c r="BF157" s="2">
        <v>0.02</v>
      </c>
      <c r="BG157" s="2">
        <v>0.15</v>
      </c>
      <c r="BH157" s="2">
        <v>0.09</v>
      </c>
      <c r="BI157" s="2">
        <v>-0.04</v>
      </c>
      <c r="BJ157" s="2">
        <v>0.37</v>
      </c>
      <c r="BL157" s="10"/>
      <c r="BN157" s="5">
        <v>0.12268216</v>
      </c>
      <c r="BO157" s="5">
        <v>0.12268216</v>
      </c>
      <c r="BP157" s="5">
        <v>0.12268216</v>
      </c>
      <c r="BQ157" s="5">
        <v>0.12268216</v>
      </c>
      <c r="BR157" s="5">
        <v>0.12268216</v>
      </c>
      <c r="BS157" s="5">
        <v>0.12268216</v>
      </c>
      <c r="BT157" s="5">
        <v>0.12268216</v>
      </c>
      <c r="BU157" s="5">
        <v>0.12268216</v>
      </c>
      <c r="BV157" s="5">
        <v>0.12268216</v>
      </c>
      <c r="BW157" s="5">
        <v>0.12268216</v>
      </c>
      <c r="BX157" s="5">
        <v>0.12268216</v>
      </c>
      <c r="BY157" s="5">
        <v>0.12268216</v>
      </c>
      <c r="BZ157" s="5">
        <v>0.12268216</v>
      </c>
      <c r="CA157" s="5">
        <v>0.12268216</v>
      </c>
      <c r="CB157" s="5">
        <v>0.12268216</v>
      </c>
      <c r="CC157" s="5">
        <v>0.12268216</v>
      </c>
      <c r="CD157" s="5">
        <v>0.12268216</v>
      </c>
      <c r="CE157" s="5">
        <v>0.12268216</v>
      </c>
      <c r="CF157" s="5">
        <v>0.12268216</v>
      </c>
      <c r="CG157" s="5">
        <v>0.12268216</v>
      </c>
      <c r="CH157" s="5">
        <v>0.12268216</v>
      </c>
      <c r="CI157" s="5">
        <v>0.12268216</v>
      </c>
      <c r="CJ157" s="5">
        <v>0.12268216</v>
      </c>
      <c r="CK157" s="5">
        <v>0.12268216</v>
      </c>
      <c r="CL157" s="5">
        <v>0.12268216</v>
      </c>
      <c r="CM157" s="5">
        <v>0.12268216</v>
      </c>
      <c r="CN157" s="5">
        <v>0.12268216</v>
      </c>
      <c r="CO157" s="5">
        <v>0.12268216</v>
      </c>
      <c r="CP157" s="5">
        <v>0.12268216</v>
      </c>
      <c r="CQ157" s="5">
        <v>0.12268216</v>
      </c>
      <c r="CR157" s="5">
        <v>0.12268216</v>
      </c>
      <c r="CS157" s="5">
        <v>0.12268216</v>
      </c>
      <c r="CT157" s="5">
        <v>0.12268216</v>
      </c>
      <c r="CU157" s="5">
        <v>0.12268216</v>
      </c>
      <c r="CV157" s="5">
        <v>0.12268216</v>
      </c>
      <c r="CW157" s="5">
        <v>0.12268216</v>
      </c>
      <c r="CX157" s="5">
        <v>0.12268216</v>
      </c>
      <c r="CY157" s="5">
        <v>0.12268216</v>
      </c>
      <c r="CZ157" s="5">
        <v>0.12268216</v>
      </c>
      <c r="DA157" s="5">
        <v>0.12268216</v>
      </c>
      <c r="DB157" s="5">
        <v>0.12268216</v>
      </c>
      <c r="DC157" s="5">
        <v>0.12268216</v>
      </c>
      <c r="DD157" s="5">
        <v>0.12268216</v>
      </c>
      <c r="DE157" s="5">
        <v>0.12268216</v>
      </c>
      <c r="DF157" s="5">
        <v>0.12268216</v>
      </c>
      <c r="DG157" s="5">
        <v>0.12268216</v>
      </c>
      <c r="DH157" s="5">
        <v>0.12268216</v>
      </c>
      <c r="DI157" s="5">
        <v>0.12268216</v>
      </c>
      <c r="DJ157" s="5">
        <v>0.12268216</v>
      </c>
      <c r="DK157" s="5">
        <v>0.12268216</v>
      </c>
      <c r="DL157" s="5">
        <v>0.12268216</v>
      </c>
      <c r="DM157" s="5">
        <v>0.12268216</v>
      </c>
      <c r="DN157" s="5">
        <v>0.12268216</v>
      </c>
      <c r="DO157" s="5">
        <v>0.12268216</v>
      </c>
      <c r="DP157" s="5">
        <v>0.12268216</v>
      </c>
      <c r="DQ157" s="5">
        <v>0.12268216</v>
      </c>
      <c r="DR157" s="5">
        <v>0.12268216</v>
      </c>
      <c r="DS157" s="5">
        <v>0.12268216</v>
      </c>
      <c r="DT157" s="5">
        <v>0.12268216</v>
      </c>
      <c r="DU157" s="5">
        <v>0.12268216</v>
      </c>
    </row>
    <row r="158" spans="1:125" x14ac:dyDescent="0.2">
      <c r="A158" t="s">
        <v>211</v>
      </c>
      <c r="B158" s="3" t="s">
        <v>197</v>
      </c>
      <c r="C158" s="2">
        <v>-0.11</v>
      </c>
      <c r="D158" s="2">
        <v>-0.05</v>
      </c>
      <c r="E158" s="2">
        <v>-0.97</v>
      </c>
      <c r="F158" s="2">
        <v>-0.43</v>
      </c>
      <c r="G158" s="2">
        <v>-0.55000000000000004</v>
      </c>
      <c r="H158" s="2">
        <v>-0.34</v>
      </c>
      <c r="I158" s="2">
        <v>-0.59</v>
      </c>
      <c r="J158" s="2">
        <v>-1.1499999999999999</v>
      </c>
      <c r="K158" s="2">
        <v>-0.95</v>
      </c>
      <c r="L158" s="2">
        <v>-0.92</v>
      </c>
      <c r="M158" s="2">
        <v>-1.22</v>
      </c>
      <c r="N158" s="2">
        <v>-0.8</v>
      </c>
      <c r="O158" s="2">
        <v>-1.05</v>
      </c>
      <c r="P158" s="2">
        <v>-0.38</v>
      </c>
      <c r="Q158" s="2">
        <v>-0.22</v>
      </c>
      <c r="R158" s="2">
        <v>-0.66</v>
      </c>
      <c r="S158" s="2">
        <v>-0.62</v>
      </c>
      <c r="T158" s="2">
        <v>-0.13</v>
      </c>
      <c r="U158" s="2">
        <v>-0.33</v>
      </c>
      <c r="V158" s="2">
        <v>-0.42</v>
      </c>
      <c r="W158" s="2">
        <v>-0.94</v>
      </c>
      <c r="X158" s="2">
        <v>-0.84</v>
      </c>
      <c r="Y158" s="2">
        <v>-1.32</v>
      </c>
      <c r="Z158" s="2">
        <v>-1.1000000000000001</v>
      </c>
      <c r="AA158" s="2">
        <v>-0.51</v>
      </c>
      <c r="AB158" s="2">
        <v>0.03</v>
      </c>
      <c r="AC158" s="2">
        <v>-0.78</v>
      </c>
      <c r="AD158" s="2">
        <v>-0.79</v>
      </c>
      <c r="AE158" s="2">
        <v>-0.25</v>
      </c>
      <c r="AF158" s="2">
        <v>-0.9</v>
      </c>
      <c r="AG158" s="2">
        <v>-1.1399999999999999</v>
      </c>
      <c r="AH158" s="2">
        <v>-1.69</v>
      </c>
      <c r="AI158" s="2">
        <v>-0.87</v>
      </c>
      <c r="AJ158" s="2">
        <v>-0.51</v>
      </c>
      <c r="AK158" s="2">
        <v>-0.08</v>
      </c>
      <c r="AL158" s="2">
        <v>-0.41</v>
      </c>
      <c r="AM158" s="2">
        <v>-1.36</v>
      </c>
      <c r="AN158" s="2">
        <v>-0.71</v>
      </c>
      <c r="AO158" s="2">
        <v>-0.87</v>
      </c>
      <c r="AP158" s="2">
        <v>-0.86</v>
      </c>
      <c r="AQ158" s="2">
        <v>-1.01</v>
      </c>
      <c r="AR158" s="2">
        <v>-1.19</v>
      </c>
      <c r="AS158" s="2">
        <v>-0.57999999999999996</v>
      </c>
      <c r="AT158" s="2">
        <v>-1</v>
      </c>
      <c r="AU158" s="2">
        <v>-0.92</v>
      </c>
      <c r="AV158" s="2">
        <v>-1.79</v>
      </c>
      <c r="AW158" s="2">
        <v>-1.74</v>
      </c>
      <c r="AX158" s="2">
        <v>-0.93</v>
      </c>
      <c r="AY158" s="2">
        <v>-1.66</v>
      </c>
      <c r="AZ158" s="2">
        <v>-1.04</v>
      </c>
      <c r="BA158" s="2">
        <v>-0.72</v>
      </c>
      <c r="BB158" s="2">
        <v>-1.6</v>
      </c>
      <c r="BC158" s="2">
        <v>-1.67</v>
      </c>
      <c r="BD158" s="2">
        <v>-1.71</v>
      </c>
      <c r="BE158" s="2">
        <v>-2.04</v>
      </c>
      <c r="BF158" s="2">
        <v>-0.95</v>
      </c>
      <c r="BG158" s="2">
        <v>-0.71</v>
      </c>
      <c r="BH158" s="2">
        <v>-0.93</v>
      </c>
      <c r="BI158" s="2">
        <v>-1.4</v>
      </c>
      <c r="BJ158" s="2">
        <v>-0.27</v>
      </c>
      <c r="BL158" s="10"/>
      <c r="BN158" s="5">
        <v>0.31184165000000003</v>
      </c>
      <c r="BO158" s="5">
        <v>0.31184165000000003</v>
      </c>
      <c r="BP158" s="5">
        <v>0.31184165000000003</v>
      </c>
      <c r="BQ158" s="5">
        <v>0.31184165000000003</v>
      </c>
      <c r="BR158" s="5">
        <v>0.31184165000000003</v>
      </c>
      <c r="BS158" s="5">
        <v>0.31184165000000003</v>
      </c>
      <c r="BT158" s="5">
        <v>0.31184165000000003</v>
      </c>
      <c r="BU158" s="5">
        <v>0.31184165000000003</v>
      </c>
      <c r="BV158" s="5">
        <v>0.31184165000000003</v>
      </c>
      <c r="BW158" s="5">
        <v>0.31184165000000003</v>
      </c>
      <c r="BX158" s="5">
        <v>0.31184165000000003</v>
      </c>
      <c r="BY158" s="5">
        <v>0.31184165000000003</v>
      </c>
      <c r="BZ158" s="5">
        <v>0.31184165000000003</v>
      </c>
      <c r="CA158" s="5">
        <v>0.31184165000000003</v>
      </c>
      <c r="CB158" s="5">
        <v>0.31184165000000003</v>
      </c>
      <c r="CC158" s="5">
        <v>0.31184165000000003</v>
      </c>
      <c r="CD158" s="5">
        <v>0.31184165000000003</v>
      </c>
      <c r="CE158" s="5">
        <v>0.31184165000000003</v>
      </c>
      <c r="CF158" s="5">
        <v>0.31184165000000003</v>
      </c>
      <c r="CG158" s="5">
        <v>0.31184165000000003</v>
      </c>
      <c r="CH158" s="5">
        <v>0.31184165000000003</v>
      </c>
      <c r="CI158" s="5">
        <v>0.31184165000000003</v>
      </c>
      <c r="CJ158" s="5">
        <v>0.31184165000000003</v>
      </c>
      <c r="CK158" s="5">
        <v>0.31184165000000003</v>
      </c>
      <c r="CL158" s="5">
        <v>0.31184165000000003</v>
      </c>
      <c r="CM158" s="5">
        <v>0.31184165000000003</v>
      </c>
      <c r="CN158" s="5">
        <v>0.31184165000000003</v>
      </c>
      <c r="CO158" s="5">
        <v>0.31184165000000003</v>
      </c>
      <c r="CP158" s="5">
        <v>0.31184165000000003</v>
      </c>
      <c r="CQ158" s="5">
        <v>0.31184165000000003</v>
      </c>
      <c r="CR158" s="5">
        <v>0.31184165000000003</v>
      </c>
      <c r="CS158" s="5">
        <v>0.31184165000000003</v>
      </c>
      <c r="CT158" s="5">
        <v>0.31184165000000003</v>
      </c>
      <c r="CU158" s="5">
        <v>0.31184165000000003</v>
      </c>
      <c r="CV158" s="5">
        <v>0.31184165000000003</v>
      </c>
      <c r="CW158" s="5">
        <v>0.31184165000000003</v>
      </c>
      <c r="CX158" s="5">
        <v>0.31184165000000003</v>
      </c>
      <c r="CY158" s="5">
        <v>0.31184165000000003</v>
      </c>
      <c r="CZ158" s="5">
        <v>0.31184165000000003</v>
      </c>
      <c r="DA158" s="5">
        <v>0.31184165000000003</v>
      </c>
      <c r="DB158" s="5">
        <v>0.31184165000000003</v>
      </c>
      <c r="DC158" s="5">
        <v>0.31184165000000003</v>
      </c>
      <c r="DD158" s="5">
        <v>0.31184165000000003</v>
      </c>
      <c r="DE158" s="5">
        <v>0.31184165000000003</v>
      </c>
      <c r="DF158" s="5">
        <v>0.31184165000000003</v>
      </c>
      <c r="DG158" s="5">
        <v>0.31184165000000003</v>
      </c>
      <c r="DH158" s="5">
        <v>0.31184165000000003</v>
      </c>
      <c r="DI158" s="5">
        <v>0.31184165000000003</v>
      </c>
      <c r="DJ158" s="5">
        <v>0.31184165000000003</v>
      </c>
      <c r="DK158" s="5">
        <v>0.31184165000000003</v>
      </c>
      <c r="DL158" s="5">
        <v>0.31184165000000003</v>
      </c>
      <c r="DM158" s="5">
        <v>0.31184165000000003</v>
      </c>
      <c r="DN158" s="5">
        <v>0.31184165000000003</v>
      </c>
      <c r="DO158" s="5">
        <v>0.31184165000000003</v>
      </c>
      <c r="DP158" s="5">
        <v>0.31184165000000003</v>
      </c>
      <c r="DQ158" s="5">
        <v>0.31184165000000003</v>
      </c>
      <c r="DR158" s="5">
        <v>0.31184165000000003</v>
      </c>
      <c r="DS158" s="5">
        <v>0.31184165000000003</v>
      </c>
      <c r="DT158" s="5">
        <v>0.31184165000000003</v>
      </c>
      <c r="DU158" s="5">
        <v>0.31184165000000003</v>
      </c>
    </row>
    <row r="159" spans="1:125" ht="17" thickBot="1" x14ac:dyDescent="0.25">
      <c r="A159" s="41" t="s">
        <v>247</v>
      </c>
      <c r="B159" s="73" t="s">
        <v>197</v>
      </c>
      <c r="C159" s="76">
        <v>3.9</v>
      </c>
      <c r="D159" s="76">
        <v>9.9</v>
      </c>
      <c r="E159" s="76">
        <v>2.4900000000000002</v>
      </c>
      <c r="F159" s="76">
        <v>2.5499999999999998</v>
      </c>
      <c r="G159" s="76">
        <v>3.01</v>
      </c>
      <c r="H159" s="76">
        <v>3.11</v>
      </c>
      <c r="I159" s="76">
        <v>5.52</v>
      </c>
      <c r="J159" s="76">
        <v>2.33</v>
      </c>
      <c r="K159" s="76">
        <v>0.46</v>
      </c>
      <c r="L159" s="76">
        <v>0.97</v>
      </c>
      <c r="M159" s="76">
        <v>-2.65</v>
      </c>
      <c r="N159" s="76">
        <v>-1.2</v>
      </c>
      <c r="O159" s="76">
        <v>3.06</v>
      </c>
      <c r="P159" s="76">
        <v>3.99</v>
      </c>
      <c r="Q159" s="76">
        <v>8.51</v>
      </c>
      <c r="R159" s="76">
        <v>4.4400000000000004</v>
      </c>
      <c r="S159" s="76">
        <v>3.41</v>
      </c>
      <c r="T159" s="76">
        <v>4.8600000000000003</v>
      </c>
      <c r="U159" s="76">
        <v>5.23</v>
      </c>
      <c r="V159" s="76">
        <v>5.29</v>
      </c>
      <c r="W159" s="76">
        <v>1.42</v>
      </c>
      <c r="X159" s="76">
        <v>4.92</v>
      </c>
      <c r="Y159" s="76">
        <v>2.42</v>
      </c>
      <c r="Z159" s="76">
        <v>4</v>
      </c>
      <c r="AA159" s="76">
        <v>6.78</v>
      </c>
      <c r="AB159" s="76">
        <v>8.4</v>
      </c>
      <c r="AC159" s="76">
        <v>3.85</v>
      </c>
      <c r="AD159" s="76">
        <v>-0.03</v>
      </c>
      <c r="AE159" s="76">
        <v>7.32</v>
      </c>
      <c r="AF159" s="76">
        <v>2.2200000000000002</v>
      </c>
      <c r="AG159" s="76">
        <v>-0.25</v>
      </c>
      <c r="AH159" s="76">
        <v>0.42</v>
      </c>
      <c r="AI159" s="76">
        <v>1.21</v>
      </c>
      <c r="AJ159" s="76">
        <v>4.42</v>
      </c>
      <c r="AK159" s="76">
        <v>5.31</v>
      </c>
      <c r="AL159" s="76">
        <v>1.83</v>
      </c>
      <c r="AM159" s="76">
        <v>1.04</v>
      </c>
      <c r="AN159" s="76">
        <v>4.49</v>
      </c>
      <c r="AO159" s="76">
        <v>1.1499999999999999</v>
      </c>
      <c r="AP159" s="76">
        <v>4.53</v>
      </c>
      <c r="AQ159" s="76">
        <v>-0.89</v>
      </c>
      <c r="AR159" s="76">
        <v>5.74</v>
      </c>
      <c r="AS159" s="76">
        <v>1.06</v>
      </c>
      <c r="AT159" s="76">
        <v>1.54</v>
      </c>
      <c r="AU159" s="76">
        <v>-5.16</v>
      </c>
      <c r="AV159" s="76">
        <v>-6.76</v>
      </c>
      <c r="AW159" s="76">
        <v>-4.38</v>
      </c>
      <c r="AX159" s="76">
        <v>0.48</v>
      </c>
      <c r="AY159" s="76">
        <v>0.42</v>
      </c>
      <c r="AZ159" s="76">
        <v>-3.76</v>
      </c>
      <c r="BA159" s="76">
        <v>-2.25</v>
      </c>
      <c r="BB159" s="76">
        <v>-0.32</v>
      </c>
      <c r="BC159" s="76">
        <v>-3.58</v>
      </c>
      <c r="BD159" s="76">
        <v>-2.77</v>
      </c>
      <c r="BE159" s="76">
        <v>-6.17</v>
      </c>
      <c r="BF159" s="76">
        <v>0.69</v>
      </c>
      <c r="BG159" s="76">
        <v>1.4</v>
      </c>
      <c r="BH159" s="76">
        <v>-2.37</v>
      </c>
      <c r="BI159" s="76">
        <v>-7.03</v>
      </c>
      <c r="BJ159" s="76">
        <v>0.79</v>
      </c>
      <c r="BK159" s="41"/>
      <c r="BL159" s="77"/>
      <c r="BM159" s="41"/>
      <c r="BN159" s="82">
        <v>0.77102497000000003</v>
      </c>
      <c r="BO159" s="82">
        <v>0.77102497000000003</v>
      </c>
      <c r="BP159" s="82">
        <v>0.77102497000000003</v>
      </c>
      <c r="BQ159" s="82">
        <v>0.77102497000000003</v>
      </c>
      <c r="BR159" s="82">
        <v>0.77102497000000003</v>
      </c>
      <c r="BS159" s="82">
        <v>0.77102497000000003</v>
      </c>
      <c r="BT159" s="82">
        <v>0.77102497000000003</v>
      </c>
      <c r="BU159" s="82">
        <v>0.77102497000000003</v>
      </c>
      <c r="BV159" s="82">
        <v>0.77102497000000003</v>
      </c>
      <c r="BW159" s="82">
        <v>0.77102497000000003</v>
      </c>
      <c r="BX159" s="82">
        <v>0.77102497000000003</v>
      </c>
      <c r="BY159" s="82">
        <v>0.77102497000000003</v>
      </c>
      <c r="BZ159" s="82">
        <v>0.77102497000000003</v>
      </c>
      <c r="CA159" s="82">
        <v>0.77102497000000003</v>
      </c>
      <c r="CB159" s="82">
        <v>0.77102497000000003</v>
      </c>
      <c r="CC159" s="82">
        <v>0.77102497000000003</v>
      </c>
      <c r="CD159" s="82">
        <v>0.77102497000000003</v>
      </c>
      <c r="CE159" s="82">
        <v>0.77102497000000003</v>
      </c>
      <c r="CF159" s="82">
        <v>0.77102497000000003</v>
      </c>
      <c r="CG159" s="82">
        <v>0.77102497000000003</v>
      </c>
      <c r="CH159" s="82">
        <v>0.77102497000000003</v>
      </c>
      <c r="CI159" s="82">
        <v>0.77102497000000003</v>
      </c>
      <c r="CJ159" s="82">
        <v>0.77102497000000003</v>
      </c>
      <c r="CK159" s="82">
        <v>0.77102497000000003</v>
      </c>
      <c r="CL159" s="82">
        <v>0.77102497000000003</v>
      </c>
      <c r="CM159" s="82">
        <v>0.77102497000000003</v>
      </c>
      <c r="CN159" s="82">
        <v>0.77102497000000003</v>
      </c>
      <c r="CO159" s="82">
        <v>0.77102497000000003</v>
      </c>
      <c r="CP159" s="82">
        <v>0.77102497000000003</v>
      </c>
      <c r="CQ159" s="82">
        <v>0.77102497000000003</v>
      </c>
      <c r="CR159" s="82">
        <v>0.77102497000000003</v>
      </c>
      <c r="CS159" s="82">
        <v>0.77102497000000003</v>
      </c>
      <c r="CT159" s="82">
        <v>0.77102497000000003</v>
      </c>
      <c r="CU159" s="82">
        <v>0.77102497000000003</v>
      </c>
      <c r="CV159" s="82">
        <v>0.77102497000000003</v>
      </c>
      <c r="CW159" s="82">
        <v>0.77102497000000003</v>
      </c>
      <c r="CX159" s="82">
        <v>0.77102497000000003</v>
      </c>
      <c r="CY159" s="82">
        <v>0.77102497000000003</v>
      </c>
      <c r="CZ159" s="82">
        <v>0.77102497000000003</v>
      </c>
      <c r="DA159" s="82">
        <v>0.77102497000000003</v>
      </c>
      <c r="DB159" s="82">
        <v>0.77102497000000003</v>
      </c>
      <c r="DC159" s="82">
        <v>0.77102497000000003</v>
      </c>
      <c r="DD159" s="82">
        <v>0.77102497000000003</v>
      </c>
      <c r="DE159" s="82">
        <v>0.77102497000000003</v>
      </c>
      <c r="DF159" s="82">
        <v>0.77102497000000003</v>
      </c>
      <c r="DG159" s="82">
        <v>0.77102497000000003</v>
      </c>
      <c r="DH159" s="82">
        <v>0.77102497000000003</v>
      </c>
      <c r="DI159" s="82">
        <v>0.77102497000000003</v>
      </c>
      <c r="DJ159" s="82">
        <v>0.77102497000000003</v>
      </c>
      <c r="DK159" s="82">
        <v>0.77102497000000003</v>
      </c>
      <c r="DL159" s="82">
        <v>0.77102497000000003</v>
      </c>
      <c r="DM159" s="82">
        <v>0.77102497000000003</v>
      </c>
      <c r="DN159" s="82">
        <v>0.77102497000000003</v>
      </c>
      <c r="DO159" s="82">
        <v>0.77102497000000003</v>
      </c>
      <c r="DP159" s="82">
        <v>0.77102497000000003</v>
      </c>
      <c r="DQ159" s="82">
        <v>0.77102497000000003</v>
      </c>
      <c r="DR159" s="82">
        <v>0.77102497000000003</v>
      </c>
      <c r="DS159" s="82">
        <v>0.77102497000000003</v>
      </c>
      <c r="DT159" s="82">
        <v>0.77102497000000003</v>
      </c>
      <c r="DU159" s="82">
        <v>0.77102497000000003</v>
      </c>
    </row>
    <row r="160" spans="1:125" x14ac:dyDescent="0.2">
      <c r="A160" t="s">
        <v>172</v>
      </c>
      <c r="B160" s="3" t="s">
        <v>243</v>
      </c>
      <c r="C160" s="2">
        <v>1.06</v>
      </c>
      <c r="D160" s="2">
        <v>1.74</v>
      </c>
      <c r="E160" s="2">
        <v>0.78</v>
      </c>
      <c r="F160" s="2">
        <v>1</v>
      </c>
      <c r="G160" s="2">
        <v>0.87</v>
      </c>
      <c r="H160" s="2">
        <v>1.2</v>
      </c>
      <c r="I160" s="2">
        <v>0.86</v>
      </c>
      <c r="J160" s="2">
        <v>0.33</v>
      </c>
      <c r="K160" s="2">
        <v>0.52</v>
      </c>
      <c r="L160" s="2">
        <v>0.51</v>
      </c>
      <c r="M160" s="2">
        <v>0.68</v>
      </c>
      <c r="N160" s="2">
        <v>0.8</v>
      </c>
      <c r="O160" s="2">
        <v>0.56000000000000005</v>
      </c>
      <c r="P160" s="2">
        <v>1.33</v>
      </c>
      <c r="Q160" s="2">
        <v>1.38</v>
      </c>
      <c r="R160" s="2">
        <v>0.82</v>
      </c>
      <c r="S160" s="2">
        <v>0.87</v>
      </c>
      <c r="T160" s="2">
        <v>1.55</v>
      </c>
      <c r="U160" s="2">
        <v>1.1100000000000001</v>
      </c>
      <c r="V160" s="2">
        <v>0.94</v>
      </c>
      <c r="W160" s="2">
        <v>0.75</v>
      </c>
      <c r="X160" s="2">
        <v>1.0900000000000001</v>
      </c>
      <c r="Y160" s="2">
        <v>0.47</v>
      </c>
      <c r="Z160" s="2">
        <v>0.64</v>
      </c>
      <c r="AA160" s="2">
        <v>0.9</v>
      </c>
      <c r="AB160" s="2">
        <v>1.72</v>
      </c>
      <c r="AC160" s="2">
        <v>1.47</v>
      </c>
      <c r="AD160" s="2">
        <v>0.7</v>
      </c>
      <c r="AE160" s="2">
        <v>1.64</v>
      </c>
      <c r="AF160" s="2">
        <v>0.79</v>
      </c>
      <c r="AG160" s="2">
        <v>0.67</v>
      </c>
      <c r="AH160" s="2">
        <v>0.51</v>
      </c>
      <c r="AI160" s="2">
        <v>0.99</v>
      </c>
      <c r="AJ160" s="2">
        <v>1.18</v>
      </c>
      <c r="AK160" s="2">
        <v>1.07</v>
      </c>
      <c r="AL160" s="2">
        <v>1.1299999999999999</v>
      </c>
      <c r="AM160" s="2">
        <v>0.37</v>
      </c>
      <c r="AN160" s="2">
        <v>1</v>
      </c>
      <c r="AO160" s="2">
        <v>1</v>
      </c>
      <c r="AP160" s="2">
        <v>1.1100000000000001</v>
      </c>
      <c r="AQ160" s="2">
        <v>0.98</v>
      </c>
      <c r="AR160" s="2">
        <v>0.56999999999999995</v>
      </c>
      <c r="AS160" s="2">
        <v>1.02</v>
      </c>
      <c r="AT160" s="2">
        <v>0.67</v>
      </c>
      <c r="AU160" s="2">
        <v>1.38</v>
      </c>
      <c r="AV160" s="2">
        <v>0.52</v>
      </c>
      <c r="AW160" s="2">
        <v>0.76</v>
      </c>
      <c r="AX160" s="2">
        <v>0.9</v>
      </c>
      <c r="AY160" s="2">
        <v>0.52</v>
      </c>
      <c r="AZ160" s="2">
        <v>0.93</v>
      </c>
      <c r="BA160" s="2">
        <v>1.23</v>
      </c>
      <c r="BB160" s="2">
        <v>0.7</v>
      </c>
      <c r="BC160" s="2">
        <v>0.65</v>
      </c>
      <c r="BD160" s="2">
        <v>0.69</v>
      </c>
      <c r="BE160" s="2">
        <v>0.44</v>
      </c>
      <c r="BF160" s="2">
        <v>1.07</v>
      </c>
      <c r="BG160" s="2">
        <v>1.21</v>
      </c>
      <c r="BH160" s="2">
        <v>1.22</v>
      </c>
      <c r="BI160" s="2">
        <v>1.1100000000000001</v>
      </c>
      <c r="BJ160" s="2">
        <v>1.72</v>
      </c>
      <c r="BL160" s="10"/>
      <c r="BN160" s="5">
        <v>0.103087</v>
      </c>
      <c r="BO160" s="5">
        <v>0.103087</v>
      </c>
      <c r="BP160" s="5">
        <v>0.103087</v>
      </c>
      <c r="BQ160" s="5">
        <v>0.103087</v>
      </c>
      <c r="BR160" s="5">
        <v>0.103087</v>
      </c>
      <c r="BS160" s="5">
        <v>0.103087</v>
      </c>
      <c r="BT160" s="5">
        <v>0.103087</v>
      </c>
      <c r="BU160" s="5">
        <v>0.103087</v>
      </c>
      <c r="BV160" s="5">
        <v>0.103087</v>
      </c>
      <c r="BW160" s="5">
        <v>0.103087</v>
      </c>
      <c r="BX160" s="5">
        <v>0.103087</v>
      </c>
      <c r="BY160" s="5">
        <v>0.103087</v>
      </c>
      <c r="BZ160" s="5">
        <v>0.103087</v>
      </c>
      <c r="CA160" s="5">
        <v>0.103087</v>
      </c>
      <c r="CB160" s="5">
        <v>0.103087</v>
      </c>
      <c r="CC160" s="5">
        <v>0.103087</v>
      </c>
      <c r="CD160" s="5">
        <v>0.103087</v>
      </c>
      <c r="CE160" s="5">
        <v>0.103087</v>
      </c>
      <c r="CF160" s="5">
        <v>0.103087</v>
      </c>
      <c r="CG160" s="5">
        <v>0.103087</v>
      </c>
      <c r="CH160" s="5">
        <v>0.103087</v>
      </c>
      <c r="CI160" s="5">
        <v>0.103087</v>
      </c>
      <c r="CJ160" s="5">
        <v>0.103087</v>
      </c>
      <c r="CK160" s="5">
        <v>0.103087</v>
      </c>
      <c r="CL160" s="5">
        <v>0.103087</v>
      </c>
      <c r="CM160" s="5">
        <v>0.103087</v>
      </c>
      <c r="CN160" s="5">
        <v>0.103087</v>
      </c>
      <c r="CO160" s="5">
        <v>0.103087</v>
      </c>
      <c r="CP160" s="5">
        <v>0.103087</v>
      </c>
      <c r="CQ160" s="5">
        <v>0.103087</v>
      </c>
      <c r="CR160" s="5">
        <v>0.103087</v>
      </c>
      <c r="CS160" s="5">
        <v>0.103087</v>
      </c>
      <c r="CT160" s="5">
        <v>0.103087</v>
      </c>
      <c r="CU160" s="5">
        <v>0.103087</v>
      </c>
      <c r="CV160" s="5">
        <v>0.103087</v>
      </c>
      <c r="CW160" s="5">
        <v>0.103087</v>
      </c>
      <c r="CX160" s="5">
        <v>0.103087</v>
      </c>
      <c r="CY160" s="5">
        <v>0.103087</v>
      </c>
      <c r="CZ160" s="5">
        <v>0.103087</v>
      </c>
      <c r="DA160" s="5">
        <v>0.103087</v>
      </c>
      <c r="DB160" s="5">
        <v>0.103087</v>
      </c>
      <c r="DC160" s="5">
        <v>0.103087</v>
      </c>
      <c r="DD160" s="5">
        <v>0.103087</v>
      </c>
      <c r="DE160" s="5">
        <v>0.103087</v>
      </c>
      <c r="DF160" s="5">
        <v>0.103087</v>
      </c>
      <c r="DG160" s="5">
        <v>0.103087</v>
      </c>
      <c r="DH160" s="5">
        <v>0.103087</v>
      </c>
      <c r="DI160" s="5">
        <v>0.103087</v>
      </c>
      <c r="DJ160" s="5">
        <v>0.103087</v>
      </c>
      <c r="DK160" s="5">
        <v>0.103087</v>
      </c>
      <c r="DL160" s="5">
        <v>0.103087</v>
      </c>
      <c r="DM160" s="5">
        <v>0.103087</v>
      </c>
      <c r="DN160" s="5">
        <v>0.103087</v>
      </c>
      <c r="DO160" s="5">
        <v>0.103087</v>
      </c>
      <c r="DP160" s="5">
        <v>0.103087</v>
      </c>
      <c r="DQ160" s="5">
        <v>0.103087</v>
      </c>
      <c r="DR160" s="5">
        <v>0.103087</v>
      </c>
      <c r="DS160" s="5">
        <v>0.103087</v>
      </c>
      <c r="DT160" s="5">
        <v>0.103087</v>
      </c>
      <c r="DU160" s="5">
        <v>0.103087</v>
      </c>
    </row>
    <row r="161" spans="1:125" x14ac:dyDescent="0.2">
      <c r="A161" t="s">
        <v>173</v>
      </c>
      <c r="B161" s="3" t="s">
        <v>243</v>
      </c>
      <c r="C161" s="2">
        <v>0.18</v>
      </c>
      <c r="D161" s="2">
        <v>0.28999999999999998</v>
      </c>
      <c r="E161" s="2">
        <v>0.06</v>
      </c>
      <c r="F161" s="2">
        <v>0.11</v>
      </c>
      <c r="G161" s="2">
        <v>0.06</v>
      </c>
      <c r="H161" s="2">
        <v>0.17</v>
      </c>
      <c r="I161" s="2">
        <v>7.0000000000000007E-2</v>
      </c>
      <c r="J161" s="2">
        <v>-0.03</v>
      </c>
      <c r="K161" s="2">
        <v>-0.01</v>
      </c>
      <c r="L161" s="2">
        <v>0.01</v>
      </c>
      <c r="M161" s="2">
        <v>0.04</v>
      </c>
      <c r="N161" s="2">
        <v>0.03</v>
      </c>
      <c r="O161" s="2">
        <v>0</v>
      </c>
      <c r="P161" s="2">
        <v>0.19</v>
      </c>
      <c r="Q161" s="2">
        <v>0.19</v>
      </c>
      <c r="R161" s="2">
        <v>0.05</v>
      </c>
      <c r="S161" s="2">
        <v>0.1</v>
      </c>
      <c r="T161" s="2">
        <v>0.28000000000000003</v>
      </c>
      <c r="U161" s="2">
        <v>0.1</v>
      </c>
      <c r="V161" s="2">
        <v>0.1</v>
      </c>
      <c r="W161" s="2">
        <v>7.0000000000000007E-2</v>
      </c>
      <c r="X161" s="2">
        <v>0.11</v>
      </c>
      <c r="Y161" s="2">
        <v>-0.04</v>
      </c>
      <c r="Z161" s="2">
        <v>-0.01</v>
      </c>
      <c r="AA161" s="2">
        <v>7.0000000000000007E-2</v>
      </c>
      <c r="AB161" s="2">
        <v>0.31</v>
      </c>
      <c r="AC161" s="2">
        <v>0.24</v>
      </c>
      <c r="AD161" s="2">
        <v>0.05</v>
      </c>
      <c r="AE161" s="2">
        <v>0.28000000000000003</v>
      </c>
      <c r="AF161" s="2">
        <v>0.06</v>
      </c>
      <c r="AG161" s="2">
        <v>0.04</v>
      </c>
      <c r="AH161" s="2">
        <v>-0.01</v>
      </c>
      <c r="AI161" s="2">
        <v>0.11</v>
      </c>
      <c r="AJ161" s="2">
        <v>0.15</v>
      </c>
      <c r="AK161" s="2">
        <v>0.11</v>
      </c>
      <c r="AL161" s="2">
        <v>0.14000000000000001</v>
      </c>
      <c r="AM161" s="2">
        <v>-7.0000000000000007E-2</v>
      </c>
      <c r="AN161" s="2">
        <v>0.12</v>
      </c>
      <c r="AO161" s="2">
        <v>0.09</v>
      </c>
      <c r="AP161" s="2">
        <v>0.15</v>
      </c>
      <c r="AQ161" s="2">
        <v>0.09</v>
      </c>
      <c r="AR161" s="2">
        <v>-0.01</v>
      </c>
      <c r="AS161" s="2">
        <v>0.12</v>
      </c>
      <c r="AT161" s="2">
        <v>0.01</v>
      </c>
      <c r="AU161" s="2">
        <v>0.21</v>
      </c>
      <c r="AV161" s="2">
        <v>-0.03</v>
      </c>
      <c r="AW161" s="2">
        <v>0.02</v>
      </c>
      <c r="AX161" s="2">
        <v>0.06</v>
      </c>
      <c r="AY161" s="2">
        <v>-0.02</v>
      </c>
      <c r="AZ161" s="2">
        <v>0.1</v>
      </c>
      <c r="BA161" s="2">
        <v>0.14000000000000001</v>
      </c>
      <c r="BB161" s="2">
        <v>0</v>
      </c>
      <c r="BC161" s="2">
        <v>0.03</v>
      </c>
      <c r="BD161" s="2">
        <v>0.05</v>
      </c>
      <c r="BE161" s="2">
        <v>-0.03</v>
      </c>
      <c r="BF161" s="2">
        <v>0.11</v>
      </c>
      <c r="BG161" s="2">
        <v>0.14000000000000001</v>
      </c>
      <c r="BH161" s="2">
        <v>0.13</v>
      </c>
      <c r="BI161" s="2">
        <v>0.11</v>
      </c>
      <c r="BJ161" s="2">
        <v>0.28999999999999998</v>
      </c>
      <c r="BL161" s="10"/>
      <c r="BN161" s="5">
        <v>4.167415E-2</v>
      </c>
      <c r="BO161" s="5">
        <v>4.167415E-2</v>
      </c>
      <c r="BP161" s="5">
        <v>4.167415E-2</v>
      </c>
      <c r="BQ161" s="5">
        <v>4.167415E-2</v>
      </c>
      <c r="BR161" s="5">
        <v>4.167415E-2</v>
      </c>
      <c r="BS161" s="5">
        <v>4.167415E-2</v>
      </c>
      <c r="BT161" s="5">
        <v>4.167415E-2</v>
      </c>
      <c r="BU161" s="5">
        <v>4.167415E-2</v>
      </c>
      <c r="BV161" s="5">
        <v>4.167415E-2</v>
      </c>
      <c r="BW161" s="5">
        <v>4.167415E-2</v>
      </c>
      <c r="BX161" s="5">
        <v>4.167415E-2</v>
      </c>
      <c r="BY161" s="5">
        <v>4.167415E-2</v>
      </c>
      <c r="BZ161" s="5">
        <v>4.167415E-2</v>
      </c>
      <c r="CA161" s="5">
        <v>4.167415E-2</v>
      </c>
      <c r="CB161" s="5">
        <v>4.167415E-2</v>
      </c>
      <c r="CC161" s="5">
        <v>4.167415E-2</v>
      </c>
      <c r="CD161" s="5">
        <v>4.167415E-2</v>
      </c>
      <c r="CE161" s="5">
        <v>4.167415E-2</v>
      </c>
      <c r="CF161" s="5">
        <v>4.167415E-2</v>
      </c>
      <c r="CG161" s="5">
        <v>4.167415E-2</v>
      </c>
      <c r="CH161" s="5">
        <v>4.167415E-2</v>
      </c>
      <c r="CI161" s="5">
        <v>4.167415E-2</v>
      </c>
      <c r="CJ161" s="5">
        <v>4.167415E-2</v>
      </c>
      <c r="CK161" s="5">
        <v>4.167415E-2</v>
      </c>
      <c r="CL161" s="5">
        <v>4.167415E-2</v>
      </c>
      <c r="CM161" s="5">
        <v>4.167415E-2</v>
      </c>
      <c r="CN161" s="5">
        <v>4.167415E-2</v>
      </c>
      <c r="CO161" s="5">
        <v>4.167415E-2</v>
      </c>
      <c r="CP161" s="5">
        <v>4.167415E-2</v>
      </c>
      <c r="CQ161" s="5">
        <v>4.167415E-2</v>
      </c>
      <c r="CR161" s="5">
        <v>4.167415E-2</v>
      </c>
      <c r="CS161" s="5">
        <v>4.167415E-2</v>
      </c>
      <c r="CT161" s="5">
        <v>4.167415E-2</v>
      </c>
      <c r="CU161" s="5">
        <v>4.167415E-2</v>
      </c>
      <c r="CV161" s="5">
        <v>4.167415E-2</v>
      </c>
      <c r="CW161" s="5">
        <v>4.167415E-2</v>
      </c>
      <c r="CX161" s="5">
        <v>4.167415E-2</v>
      </c>
      <c r="CY161" s="5">
        <v>4.167415E-2</v>
      </c>
      <c r="CZ161" s="5">
        <v>4.167415E-2</v>
      </c>
      <c r="DA161" s="5">
        <v>4.167415E-2</v>
      </c>
      <c r="DB161" s="5">
        <v>4.167415E-2</v>
      </c>
      <c r="DC161" s="5">
        <v>4.167415E-2</v>
      </c>
      <c r="DD161" s="5">
        <v>4.167415E-2</v>
      </c>
      <c r="DE161" s="5">
        <v>4.167415E-2</v>
      </c>
      <c r="DF161" s="5">
        <v>4.167415E-2</v>
      </c>
      <c r="DG161" s="5">
        <v>4.167415E-2</v>
      </c>
      <c r="DH161" s="5">
        <v>4.167415E-2</v>
      </c>
      <c r="DI161" s="5">
        <v>4.167415E-2</v>
      </c>
      <c r="DJ161" s="5">
        <v>4.167415E-2</v>
      </c>
      <c r="DK161" s="5">
        <v>4.167415E-2</v>
      </c>
      <c r="DL161" s="5">
        <v>4.167415E-2</v>
      </c>
      <c r="DM161" s="5">
        <v>4.167415E-2</v>
      </c>
      <c r="DN161" s="5">
        <v>4.167415E-2</v>
      </c>
      <c r="DO161" s="5">
        <v>4.167415E-2</v>
      </c>
      <c r="DP161" s="5">
        <v>4.167415E-2</v>
      </c>
      <c r="DQ161" s="5">
        <v>4.167415E-2</v>
      </c>
      <c r="DR161" s="5">
        <v>4.167415E-2</v>
      </c>
      <c r="DS161" s="5">
        <v>4.167415E-2</v>
      </c>
      <c r="DT161" s="5">
        <v>4.167415E-2</v>
      </c>
      <c r="DU161" s="5">
        <v>4.167415E-2</v>
      </c>
    </row>
    <row r="162" spans="1:125" x14ac:dyDescent="0.2">
      <c r="A162" t="s">
        <v>47</v>
      </c>
      <c r="B162" s="3" t="s">
        <v>243</v>
      </c>
      <c r="C162" s="2">
        <v>10.41</v>
      </c>
      <c r="D162" s="2">
        <v>16.55</v>
      </c>
      <c r="E162" s="2">
        <v>8.3699999999999992</v>
      </c>
      <c r="F162" s="2">
        <v>11.03</v>
      </c>
      <c r="G162" s="2">
        <v>8.7100000000000009</v>
      </c>
      <c r="H162" s="2">
        <v>10.83</v>
      </c>
      <c r="I162" s="2">
        <v>9.1</v>
      </c>
      <c r="J162" s="2">
        <v>4.6900000000000004</v>
      </c>
      <c r="K162" s="2">
        <v>5.56</v>
      </c>
      <c r="L162" s="2">
        <v>6.33</v>
      </c>
      <c r="M162" s="2">
        <v>7.96</v>
      </c>
      <c r="N162" s="2">
        <v>8.57</v>
      </c>
      <c r="O162" s="2">
        <v>7.57</v>
      </c>
      <c r="P162" s="2">
        <v>13.25</v>
      </c>
      <c r="Q162" s="2">
        <v>12.8</v>
      </c>
      <c r="R162" s="2">
        <v>8.67</v>
      </c>
      <c r="S162" s="2">
        <v>8.73</v>
      </c>
      <c r="T162" s="2">
        <v>14</v>
      </c>
      <c r="U162" s="2">
        <v>11.13</v>
      </c>
      <c r="V162" s="2">
        <v>10.050000000000001</v>
      </c>
      <c r="W162" s="2">
        <v>9.0500000000000007</v>
      </c>
      <c r="X162" s="2">
        <v>10.94</v>
      </c>
      <c r="Y162" s="2">
        <v>6.8</v>
      </c>
      <c r="Z162" s="2">
        <v>7.47</v>
      </c>
      <c r="AA162" s="2">
        <v>9.66</v>
      </c>
      <c r="AB162" s="2">
        <v>15.86</v>
      </c>
      <c r="AC162" s="2">
        <v>14.58</v>
      </c>
      <c r="AD162" s="2">
        <v>8.31</v>
      </c>
      <c r="AE162" s="2">
        <v>13.79</v>
      </c>
      <c r="AF162" s="2">
        <v>8.66</v>
      </c>
      <c r="AG162" s="2">
        <v>8.3800000000000008</v>
      </c>
      <c r="AH162" s="2">
        <v>8.4600000000000009</v>
      </c>
      <c r="AI162" s="2">
        <v>11.59</v>
      </c>
      <c r="AJ162" s="2">
        <v>11.7</v>
      </c>
      <c r="AK162" s="2">
        <v>10.16</v>
      </c>
      <c r="AL162" s="2">
        <v>11.93</v>
      </c>
      <c r="AM162" s="2">
        <v>5.72</v>
      </c>
      <c r="AN162" s="2">
        <v>10.71</v>
      </c>
      <c r="AO162" s="2">
        <v>11.52</v>
      </c>
      <c r="AP162" s="2">
        <v>11.69</v>
      </c>
      <c r="AQ162" s="2">
        <v>11.33</v>
      </c>
      <c r="AR162" s="2">
        <v>8.4600000000000009</v>
      </c>
      <c r="AS162" s="2">
        <v>10.66</v>
      </c>
      <c r="AT162" s="2">
        <v>8.23</v>
      </c>
      <c r="AU162" s="2">
        <v>15.49</v>
      </c>
      <c r="AV162" s="2">
        <v>7.86</v>
      </c>
      <c r="AW162" s="2">
        <v>9.7799999999999994</v>
      </c>
      <c r="AX162" s="2">
        <v>9.26</v>
      </c>
      <c r="AY162" s="2">
        <v>7.57</v>
      </c>
      <c r="AZ162" s="2">
        <v>10.19</v>
      </c>
      <c r="BA162" s="2">
        <v>12.84</v>
      </c>
      <c r="BB162" s="2">
        <v>8.76</v>
      </c>
      <c r="BC162" s="2">
        <v>8.67</v>
      </c>
      <c r="BD162" s="2">
        <v>8.7899999999999991</v>
      </c>
      <c r="BE162" s="2">
        <v>6.81</v>
      </c>
      <c r="BF162" s="2">
        <v>10.74</v>
      </c>
      <c r="BG162" s="2">
        <v>12.25</v>
      </c>
      <c r="BH162" s="2">
        <v>12.51</v>
      </c>
      <c r="BI162" s="2">
        <v>11.78</v>
      </c>
      <c r="BJ162" s="2">
        <v>15.59</v>
      </c>
      <c r="BL162" s="10"/>
      <c r="BN162" s="5">
        <v>0.90043907000000001</v>
      </c>
      <c r="BO162" s="5">
        <v>0.90043907000000001</v>
      </c>
      <c r="BP162" s="5">
        <v>0.90043907000000001</v>
      </c>
      <c r="BQ162" s="5">
        <v>0.90043907000000001</v>
      </c>
      <c r="BR162" s="5">
        <v>0.90043907000000001</v>
      </c>
      <c r="BS162" s="5">
        <v>0.90043907000000001</v>
      </c>
      <c r="BT162" s="5">
        <v>0.90043907000000001</v>
      </c>
      <c r="BU162" s="5">
        <v>0.90043907000000001</v>
      </c>
      <c r="BV162" s="5">
        <v>0.90043907000000001</v>
      </c>
      <c r="BW162" s="5">
        <v>0.90043907000000001</v>
      </c>
      <c r="BX162" s="5">
        <v>0.90043907000000001</v>
      </c>
      <c r="BY162" s="5">
        <v>0.90043907000000001</v>
      </c>
      <c r="BZ162" s="5">
        <v>0.90043907000000001</v>
      </c>
      <c r="CA162" s="5">
        <v>0.90043907000000001</v>
      </c>
      <c r="CB162" s="5">
        <v>0.90043907000000001</v>
      </c>
      <c r="CC162" s="5">
        <v>0.90043907000000001</v>
      </c>
      <c r="CD162" s="5">
        <v>0.90043907000000001</v>
      </c>
      <c r="CE162" s="5">
        <v>0.90043907000000001</v>
      </c>
      <c r="CF162" s="5">
        <v>0.90043907000000001</v>
      </c>
      <c r="CG162" s="5">
        <v>0.90043907000000001</v>
      </c>
      <c r="CH162" s="5">
        <v>0.90043907000000001</v>
      </c>
      <c r="CI162" s="5">
        <v>0.90043907000000001</v>
      </c>
      <c r="CJ162" s="5">
        <v>0.90043907000000001</v>
      </c>
      <c r="CK162" s="5">
        <v>0.90043907000000001</v>
      </c>
      <c r="CL162" s="5">
        <v>0.90043907000000001</v>
      </c>
      <c r="CM162" s="5">
        <v>0.90043907000000001</v>
      </c>
      <c r="CN162" s="5">
        <v>0.90043907000000001</v>
      </c>
      <c r="CO162" s="5">
        <v>0.90043907000000001</v>
      </c>
      <c r="CP162" s="5">
        <v>0.90043907000000001</v>
      </c>
      <c r="CQ162" s="5">
        <v>0.90043907000000001</v>
      </c>
      <c r="CR162" s="5">
        <v>0.90043907000000001</v>
      </c>
      <c r="CS162" s="5">
        <v>0.90043907000000001</v>
      </c>
      <c r="CT162" s="5">
        <v>0.90043907000000001</v>
      </c>
      <c r="CU162" s="5">
        <v>0.90043907000000001</v>
      </c>
      <c r="CV162" s="5">
        <v>0.90043907000000001</v>
      </c>
      <c r="CW162" s="5">
        <v>0.90043907000000001</v>
      </c>
      <c r="CX162" s="5">
        <v>0.90043907000000001</v>
      </c>
      <c r="CY162" s="5">
        <v>0.90043907000000001</v>
      </c>
      <c r="CZ162" s="5">
        <v>0.90043907000000001</v>
      </c>
      <c r="DA162" s="5">
        <v>0.90043907000000001</v>
      </c>
      <c r="DB162" s="5">
        <v>0.90043907000000001</v>
      </c>
      <c r="DC162" s="5">
        <v>0.90043907000000001</v>
      </c>
      <c r="DD162" s="5">
        <v>0.90043907000000001</v>
      </c>
      <c r="DE162" s="5">
        <v>0.90043907000000001</v>
      </c>
      <c r="DF162" s="5">
        <v>0.90043907000000001</v>
      </c>
      <c r="DG162" s="5">
        <v>0.90043907000000001</v>
      </c>
      <c r="DH162" s="5">
        <v>0.90043907000000001</v>
      </c>
      <c r="DI162" s="5">
        <v>0.90043907000000001</v>
      </c>
      <c r="DJ162" s="5">
        <v>0.90043907000000001</v>
      </c>
      <c r="DK162" s="5">
        <v>0.90043907000000001</v>
      </c>
      <c r="DL162" s="5">
        <v>0.90043907000000001</v>
      </c>
      <c r="DM162" s="5">
        <v>0.90043907000000001</v>
      </c>
      <c r="DN162" s="5">
        <v>0.90043907000000001</v>
      </c>
      <c r="DO162" s="5">
        <v>0.90043907000000001</v>
      </c>
      <c r="DP162" s="5">
        <v>0.90043907000000001</v>
      </c>
      <c r="DQ162" s="5">
        <v>0.90043907000000001</v>
      </c>
      <c r="DR162" s="5">
        <v>0.90043907000000001</v>
      </c>
      <c r="DS162" s="5">
        <v>0.90043907000000001</v>
      </c>
      <c r="DT162" s="5">
        <v>0.90043907000000001</v>
      </c>
      <c r="DU162" s="5">
        <v>0.90043907000000001</v>
      </c>
    </row>
    <row r="163" spans="1:125" x14ac:dyDescent="0.2">
      <c r="A163" t="s">
        <v>48</v>
      </c>
      <c r="B163" s="3" t="s">
        <v>243</v>
      </c>
      <c r="C163" s="2">
        <v>2.4900000000000002</v>
      </c>
      <c r="D163" s="2">
        <v>6.1</v>
      </c>
      <c r="E163" s="2">
        <v>1.28</v>
      </c>
      <c r="F163" s="2">
        <v>2.95</v>
      </c>
      <c r="G163" s="2">
        <v>1.83</v>
      </c>
      <c r="H163" s="2">
        <v>2.35</v>
      </c>
      <c r="I163" s="2">
        <v>1.18</v>
      </c>
      <c r="J163" s="2">
        <v>-0.71</v>
      </c>
      <c r="K163" s="2">
        <v>-0.67</v>
      </c>
      <c r="L163" s="2">
        <v>0.3</v>
      </c>
      <c r="M163" s="2">
        <v>-0.16</v>
      </c>
      <c r="N163" s="2">
        <v>1.75</v>
      </c>
      <c r="O163" s="2">
        <v>0.57999999999999996</v>
      </c>
      <c r="P163" s="2">
        <v>3.46</v>
      </c>
      <c r="Q163" s="2">
        <v>3.88</v>
      </c>
      <c r="R163" s="2">
        <v>2.0699999999999998</v>
      </c>
      <c r="S163" s="2">
        <v>1.48</v>
      </c>
      <c r="T163" s="2">
        <v>4.07</v>
      </c>
      <c r="U163" s="2">
        <v>2.62</v>
      </c>
      <c r="V163" s="2">
        <v>2.4700000000000002</v>
      </c>
      <c r="W163" s="2">
        <v>1.66</v>
      </c>
      <c r="X163" s="2">
        <v>2.85</v>
      </c>
      <c r="Y163" s="2">
        <v>-0.23</v>
      </c>
      <c r="Z163" s="2">
        <v>0.33</v>
      </c>
      <c r="AA163" s="2">
        <v>2.46</v>
      </c>
      <c r="AB163" s="2">
        <v>5.58</v>
      </c>
      <c r="AC163" s="2">
        <v>4.1500000000000004</v>
      </c>
      <c r="AD163" s="2">
        <v>1.65</v>
      </c>
      <c r="AE163" s="2">
        <v>4.26</v>
      </c>
      <c r="AF163" s="2">
        <v>0.73</v>
      </c>
      <c r="AG163" s="2">
        <v>0.93</v>
      </c>
      <c r="AH163" s="2">
        <v>0.36</v>
      </c>
      <c r="AI163" s="2">
        <v>1.59</v>
      </c>
      <c r="AJ163" s="2">
        <v>1.75</v>
      </c>
      <c r="AK163" s="2">
        <v>3.14</v>
      </c>
      <c r="AL163" s="2">
        <v>3.15</v>
      </c>
      <c r="AM163" s="2">
        <v>-0.63</v>
      </c>
      <c r="AN163" s="2">
        <v>1.99</v>
      </c>
      <c r="AO163" s="2">
        <v>2.77</v>
      </c>
      <c r="AP163" s="2">
        <v>1.57</v>
      </c>
      <c r="AQ163" s="2">
        <v>2.02</v>
      </c>
      <c r="AR163" s="2">
        <v>0.37</v>
      </c>
      <c r="AS163" s="2">
        <v>1.19</v>
      </c>
      <c r="AT163" s="2">
        <v>1.41</v>
      </c>
      <c r="AU163" s="2">
        <v>3.76</v>
      </c>
      <c r="AV163" s="2">
        <v>-0.78</v>
      </c>
      <c r="AW163" s="2">
        <v>-0.61</v>
      </c>
      <c r="AX163" s="2">
        <v>0.24</v>
      </c>
      <c r="AY163" s="2">
        <v>-1.18</v>
      </c>
      <c r="AZ163" s="2">
        <v>1.63</v>
      </c>
      <c r="BA163" s="2">
        <v>3.16</v>
      </c>
      <c r="BB163" s="2">
        <v>-0.12</v>
      </c>
      <c r="BC163" s="2">
        <v>0.13</v>
      </c>
      <c r="BD163" s="2">
        <v>-0.77</v>
      </c>
      <c r="BE163" s="2">
        <v>-1.55</v>
      </c>
      <c r="BF163" s="2">
        <v>1.52</v>
      </c>
      <c r="BG163" s="2">
        <v>1.83</v>
      </c>
      <c r="BH163" s="2">
        <v>1.84</v>
      </c>
      <c r="BI163" s="2">
        <v>1.19</v>
      </c>
      <c r="BJ163" s="2">
        <v>4.57</v>
      </c>
      <c r="BL163" s="10"/>
      <c r="BN163" s="5">
        <v>0.80091858999999999</v>
      </c>
      <c r="BO163" s="5">
        <v>0.80091858999999999</v>
      </c>
      <c r="BP163" s="5">
        <v>0.80091858999999999</v>
      </c>
      <c r="BQ163" s="5">
        <v>0.80091858999999999</v>
      </c>
      <c r="BR163" s="5">
        <v>0.80091858999999999</v>
      </c>
      <c r="BS163" s="5">
        <v>0.80091858999999999</v>
      </c>
      <c r="BT163" s="5">
        <v>0.80091858999999999</v>
      </c>
      <c r="BU163" s="5">
        <v>0.80091858999999999</v>
      </c>
      <c r="BV163" s="5">
        <v>0.80091858999999999</v>
      </c>
      <c r="BW163" s="5">
        <v>0.80091858999999999</v>
      </c>
      <c r="BX163" s="5">
        <v>0.80091858999999999</v>
      </c>
      <c r="BY163" s="5">
        <v>0.80091858999999999</v>
      </c>
      <c r="BZ163" s="5">
        <v>0.80091858999999999</v>
      </c>
      <c r="CA163" s="5">
        <v>0.80091858999999999</v>
      </c>
      <c r="CB163" s="5">
        <v>0.80091858999999999</v>
      </c>
      <c r="CC163" s="5">
        <v>0.80091858999999999</v>
      </c>
      <c r="CD163" s="5">
        <v>0.80091858999999999</v>
      </c>
      <c r="CE163" s="5">
        <v>0.80091858999999999</v>
      </c>
      <c r="CF163" s="5">
        <v>0.80091858999999999</v>
      </c>
      <c r="CG163" s="5">
        <v>0.80091858999999999</v>
      </c>
      <c r="CH163" s="5">
        <v>0.80091858999999999</v>
      </c>
      <c r="CI163" s="5">
        <v>0.80091858999999999</v>
      </c>
      <c r="CJ163" s="5">
        <v>0.80091858999999999</v>
      </c>
      <c r="CK163" s="5">
        <v>0.80091858999999999</v>
      </c>
      <c r="CL163" s="5">
        <v>0.80091858999999999</v>
      </c>
      <c r="CM163" s="5">
        <v>0.80091858999999999</v>
      </c>
      <c r="CN163" s="5">
        <v>0.80091858999999999</v>
      </c>
      <c r="CO163" s="5">
        <v>0.80091858999999999</v>
      </c>
      <c r="CP163" s="5">
        <v>0.80091858999999999</v>
      </c>
      <c r="CQ163" s="5">
        <v>0.80091858999999999</v>
      </c>
      <c r="CR163" s="5">
        <v>0.80091858999999999</v>
      </c>
      <c r="CS163" s="5">
        <v>0.80091858999999999</v>
      </c>
      <c r="CT163" s="5">
        <v>0.80091858999999999</v>
      </c>
      <c r="CU163" s="5">
        <v>0.80091858999999999</v>
      </c>
      <c r="CV163" s="5">
        <v>0.80091858999999999</v>
      </c>
      <c r="CW163" s="5">
        <v>0.80091858999999999</v>
      </c>
      <c r="CX163" s="5">
        <v>0.80091858999999999</v>
      </c>
      <c r="CY163" s="5">
        <v>0.80091858999999999</v>
      </c>
      <c r="CZ163" s="5">
        <v>0.80091858999999999</v>
      </c>
      <c r="DA163" s="5">
        <v>0.80091858999999999</v>
      </c>
      <c r="DB163" s="5">
        <v>0.80091858999999999</v>
      </c>
      <c r="DC163" s="5">
        <v>0.80091858999999999</v>
      </c>
      <c r="DD163" s="5">
        <v>0.80091858999999999</v>
      </c>
      <c r="DE163" s="5">
        <v>0.80091858999999999</v>
      </c>
      <c r="DF163" s="5">
        <v>0.80091858999999999</v>
      </c>
      <c r="DG163" s="5">
        <v>0.80091858999999999</v>
      </c>
      <c r="DH163" s="5">
        <v>0.80091858999999999</v>
      </c>
      <c r="DI163" s="5">
        <v>0.80091858999999999</v>
      </c>
      <c r="DJ163" s="5">
        <v>0.80091858999999999</v>
      </c>
      <c r="DK163" s="5">
        <v>0.80091858999999999</v>
      </c>
      <c r="DL163" s="5">
        <v>0.80091858999999999</v>
      </c>
      <c r="DM163" s="5">
        <v>0.80091858999999999</v>
      </c>
      <c r="DN163" s="5">
        <v>0.80091858999999999</v>
      </c>
      <c r="DO163" s="5">
        <v>0.80091858999999999</v>
      </c>
      <c r="DP163" s="5">
        <v>0.80091858999999999</v>
      </c>
      <c r="DQ163" s="5">
        <v>0.80091858999999999</v>
      </c>
      <c r="DR163" s="5">
        <v>0.80091858999999999</v>
      </c>
      <c r="DS163" s="5">
        <v>0.80091858999999999</v>
      </c>
      <c r="DT163" s="5">
        <v>0.80091858999999999</v>
      </c>
      <c r="DU163" s="5">
        <v>0.80091858999999999</v>
      </c>
    </row>
    <row r="164" spans="1:125" x14ac:dyDescent="0.2">
      <c r="A164" t="s">
        <v>59</v>
      </c>
      <c r="B164" s="3" t="s">
        <v>243</v>
      </c>
      <c r="C164" s="2">
        <v>4.0999999999999996</v>
      </c>
      <c r="D164" s="2">
        <v>6.53</v>
      </c>
      <c r="E164" s="2">
        <v>2.79</v>
      </c>
      <c r="F164" s="2">
        <v>4.0599999999999996</v>
      </c>
      <c r="G164" s="2">
        <v>3.09</v>
      </c>
      <c r="H164" s="2">
        <v>3.51</v>
      </c>
      <c r="I164" s="2">
        <v>2.52</v>
      </c>
      <c r="J164" s="2">
        <v>1.58</v>
      </c>
      <c r="K164" s="2">
        <v>1.43</v>
      </c>
      <c r="L164" s="2">
        <v>2</v>
      </c>
      <c r="M164" s="2">
        <v>2.21</v>
      </c>
      <c r="N164" s="2">
        <v>3.18</v>
      </c>
      <c r="O164" s="2">
        <v>2.9</v>
      </c>
      <c r="P164" s="2">
        <v>4.9800000000000004</v>
      </c>
      <c r="Q164" s="2">
        <v>4.45</v>
      </c>
      <c r="R164" s="2">
        <v>3.67</v>
      </c>
      <c r="S164" s="2">
        <v>2.92</v>
      </c>
      <c r="T164" s="2">
        <v>4.84</v>
      </c>
      <c r="U164" s="2">
        <v>3.56</v>
      </c>
      <c r="V164" s="2">
        <v>3.77</v>
      </c>
      <c r="W164" s="2">
        <v>3.04</v>
      </c>
      <c r="X164" s="2">
        <v>4.0199999999999996</v>
      </c>
      <c r="Y164" s="2">
        <v>1.94</v>
      </c>
      <c r="Z164" s="2">
        <v>2.41</v>
      </c>
      <c r="AA164" s="2">
        <v>3.67</v>
      </c>
      <c r="AB164" s="2">
        <v>5.45</v>
      </c>
      <c r="AC164" s="2">
        <v>5.0999999999999996</v>
      </c>
      <c r="AD164" s="2">
        <v>3.41</v>
      </c>
      <c r="AE164" s="2">
        <v>4.7699999999999996</v>
      </c>
      <c r="AF164" s="2">
        <v>2.79</v>
      </c>
      <c r="AG164" s="2">
        <v>2.98</v>
      </c>
      <c r="AH164" s="2">
        <v>3.28</v>
      </c>
      <c r="AI164" s="2">
        <v>3.78</v>
      </c>
      <c r="AJ164" s="2">
        <v>3.89</v>
      </c>
      <c r="AK164" s="2">
        <v>4.22</v>
      </c>
      <c r="AL164" s="2">
        <v>4.71</v>
      </c>
      <c r="AM164" s="2">
        <v>1.66</v>
      </c>
      <c r="AN164" s="2">
        <v>3.41</v>
      </c>
      <c r="AO164" s="2">
        <v>4.04</v>
      </c>
      <c r="AP164" s="2">
        <v>3.52</v>
      </c>
      <c r="AQ164" s="2">
        <v>4.1500000000000004</v>
      </c>
      <c r="AR164" s="2">
        <v>2.73</v>
      </c>
      <c r="AS164" s="2">
        <v>3.14</v>
      </c>
      <c r="AT164" s="2">
        <v>2.67</v>
      </c>
      <c r="AU164" s="2">
        <v>5.62</v>
      </c>
      <c r="AV164" s="2">
        <v>2.7</v>
      </c>
      <c r="AW164" s="2">
        <v>2.5099999999999998</v>
      </c>
      <c r="AX164" s="2">
        <v>2.54</v>
      </c>
      <c r="AY164" s="2">
        <v>2.0099999999999998</v>
      </c>
      <c r="AZ164" s="2">
        <v>3.83</v>
      </c>
      <c r="BA164" s="2">
        <v>5.42</v>
      </c>
      <c r="BB164" s="2">
        <v>2.4500000000000002</v>
      </c>
      <c r="BC164" s="2">
        <v>3.17</v>
      </c>
      <c r="BD164" s="2">
        <v>2.75</v>
      </c>
      <c r="BE164" s="2">
        <v>1.8</v>
      </c>
      <c r="BF164" s="2">
        <v>3.51</v>
      </c>
      <c r="BG164" s="2">
        <v>4.0599999999999996</v>
      </c>
      <c r="BH164" s="2">
        <v>4.24</v>
      </c>
      <c r="BI164" s="2">
        <v>4.28</v>
      </c>
      <c r="BJ164" s="2">
        <v>5.71</v>
      </c>
      <c r="BL164" s="10"/>
      <c r="BN164" s="5">
        <v>0.34184887000000003</v>
      </c>
      <c r="BO164" s="5">
        <v>0.34184887000000003</v>
      </c>
      <c r="BP164" s="5">
        <v>0.34184887000000003</v>
      </c>
      <c r="BQ164" s="5">
        <v>0.34184887000000003</v>
      </c>
      <c r="BR164" s="5">
        <v>0.34184887000000003</v>
      </c>
      <c r="BS164" s="5">
        <v>0.34184887000000003</v>
      </c>
      <c r="BT164" s="5">
        <v>0.34184887000000003</v>
      </c>
      <c r="BU164" s="5">
        <v>0.34184887000000003</v>
      </c>
      <c r="BV164" s="5">
        <v>0.34184887000000003</v>
      </c>
      <c r="BW164" s="5">
        <v>0.34184887000000003</v>
      </c>
      <c r="BX164" s="5">
        <v>0.34184887000000003</v>
      </c>
      <c r="BY164" s="5">
        <v>0.34184887000000003</v>
      </c>
      <c r="BZ164" s="5">
        <v>0.34184887000000003</v>
      </c>
      <c r="CA164" s="5">
        <v>0.34184887000000003</v>
      </c>
      <c r="CB164" s="5">
        <v>0.34184887000000003</v>
      </c>
      <c r="CC164" s="5">
        <v>0.34184887000000003</v>
      </c>
      <c r="CD164" s="5">
        <v>0.34184887000000003</v>
      </c>
      <c r="CE164" s="5">
        <v>0.34184887000000003</v>
      </c>
      <c r="CF164" s="5">
        <v>0.34184887000000003</v>
      </c>
      <c r="CG164" s="5">
        <v>0.34184887000000003</v>
      </c>
      <c r="CH164" s="5">
        <v>0.34184887000000003</v>
      </c>
      <c r="CI164" s="5">
        <v>0.34184887000000003</v>
      </c>
      <c r="CJ164" s="5">
        <v>0.34184887000000003</v>
      </c>
      <c r="CK164" s="5">
        <v>0.34184887000000003</v>
      </c>
      <c r="CL164" s="5">
        <v>0.34184887000000003</v>
      </c>
      <c r="CM164" s="5">
        <v>0.34184887000000003</v>
      </c>
      <c r="CN164" s="5">
        <v>0.34184887000000003</v>
      </c>
      <c r="CO164" s="5">
        <v>0.34184887000000003</v>
      </c>
      <c r="CP164" s="5">
        <v>0.34184887000000003</v>
      </c>
      <c r="CQ164" s="5">
        <v>0.34184887000000003</v>
      </c>
      <c r="CR164" s="5">
        <v>0.34184887000000003</v>
      </c>
      <c r="CS164" s="5">
        <v>0.34184887000000003</v>
      </c>
      <c r="CT164" s="5">
        <v>0.34184887000000003</v>
      </c>
      <c r="CU164" s="5">
        <v>0.34184887000000003</v>
      </c>
      <c r="CV164" s="5">
        <v>0.34184887000000003</v>
      </c>
      <c r="CW164" s="5">
        <v>0.34184887000000003</v>
      </c>
      <c r="CX164" s="5">
        <v>0.34184887000000003</v>
      </c>
      <c r="CY164" s="5">
        <v>0.34184887000000003</v>
      </c>
      <c r="CZ164" s="5">
        <v>0.34184887000000003</v>
      </c>
      <c r="DA164" s="5">
        <v>0.34184887000000003</v>
      </c>
      <c r="DB164" s="5">
        <v>0.34184887000000003</v>
      </c>
      <c r="DC164" s="5">
        <v>0.34184887000000003</v>
      </c>
      <c r="DD164" s="5">
        <v>0.34184887000000003</v>
      </c>
      <c r="DE164" s="5">
        <v>0.34184887000000003</v>
      </c>
      <c r="DF164" s="5">
        <v>0.34184887000000003</v>
      </c>
      <c r="DG164" s="5">
        <v>0.34184887000000003</v>
      </c>
      <c r="DH164" s="5">
        <v>0.34184887000000003</v>
      </c>
      <c r="DI164" s="5">
        <v>0.34184887000000003</v>
      </c>
      <c r="DJ164" s="5">
        <v>0.34184887000000003</v>
      </c>
      <c r="DK164" s="5">
        <v>0.34184887000000003</v>
      </c>
      <c r="DL164" s="5">
        <v>0.34184887000000003</v>
      </c>
      <c r="DM164" s="5">
        <v>0.34184887000000003</v>
      </c>
      <c r="DN164" s="5">
        <v>0.34184887000000003</v>
      </c>
      <c r="DO164" s="5">
        <v>0.34184887000000003</v>
      </c>
      <c r="DP164" s="5">
        <v>0.34184887000000003</v>
      </c>
      <c r="DQ164" s="5">
        <v>0.34184887000000003</v>
      </c>
      <c r="DR164" s="5">
        <v>0.34184887000000003</v>
      </c>
      <c r="DS164" s="5">
        <v>0.34184887000000003</v>
      </c>
      <c r="DT164" s="5">
        <v>0.34184887000000003</v>
      </c>
      <c r="DU164" s="5">
        <v>0.34184887000000003</v>
      </c>
    </row>
    <row r="165" spans="1:125" x14ac:dyDescent="0.2">
      <c r="A165" t="s">
        <v>212</v>
      </c>
      <c r="B165" s="3" t="s">
        <v>243</v>
      </c>
      <c r="C165" s="2">
        <v>0.06</v>
      </c>
      <c r="D165" s="2">
        <v>0.11</v>
      </c>
      <c r="E165" s="2">
        <v>0.02</v>
      </c>
      <c r="F165" s="2">
        <v>0.06</v>
      </c>
      <c r="G165" s="2">
        <v>0.03</v>
      </c>
      <c r="H165" s="2">
        <v>-0.03</v>
      </c>
      <c r="I165" s="2">
        <v>-0.03</v>
      </c>
      <c r="J165" s="2">
        <v>-0.06</v>
      </c>
      <c r="K165" s="2">
        <v>-0.11</v>
      </c>
      <c r="L165" s="2">
        <v>-0.06</v>
      </c>
      <c r="M165" s="2">
        <v>-0.13</v>
      </c>
      <c r="N165" s="2">
        <v>-0.03</v>
      </c>
      <c r="O165" s="2">
        <v>-0.02</v>
      </c>
      <c r="P165" s="2">
        <v>0.02</v>
      </c>
      <c r="Q165" s="2">
        <v>0.09</v>
      </c>
      <c r="R165" s="2">
        <v>0.09</v>
      </c>
      <c r="S165" s="2">
        <v>-0.01</v>
      </c>
      <c r="T165" s="2">
        <v>-0.03</v>
      </c>
      <c r="U165" s="2">
        <v>0</v>
      </c>
      <c r="V165" s="2">
        <v>-0.05</v>
      </c>
      <c r="W165" s="2">
        <v>-0.01</v>
      </c>
      <c r="X165" s="2">
        <v>0.04</v>
      </c>
      <c r="Y165" s="2">
        <v>-0.09</v>
      </c>
      <c r="Z165" s="2">
        <v>-0.05</v>
      </c>
      <c r="AA165" s="2">
        <v>0.06</v>
      </c>
      <c r="AB165" s="2">
        <v>0.1</v>
      </c>
      <c r="AC165" s="2">
        <v>-0.01</v>
      </c>
      <c r="AD165" s="2">
        <v>-0.03</v>
      </c>
      <c r="AE165" s="2">
        <v>0.08</v>
      </c>
      <c r="AF165" s="2">
        <v>-0.06</v>
      </c>
      <c r="AG165" s="2">
        <v>-0.04</v>
      </c>
      <c r="AH165" s="2">
        <v>0</v>
      </c>
      <c r="AI165" s="2">
        <v>-0.02</v>
      </c>
      <c r="AJ165" s="2">
        <v>-0.01</v>
      </c>
      <c r="AK165" s="2">
        <v>0.12</v>
      </c>
      <c r="AL165" s="2">
        <v>0.12</v>
      </c>
      <c r="AM165" s="2">
        <v>-0.01</v>
      </c>
      <c r="AN165" s="2">
        <v>-0.12</v>
      </c>
      <c r="AO165" s="2">
        <v>-0.02</v>
      </c>
      <c r="AP165" s="2">
        <v>-0.03</v>
      </c>
      <c r="AQ165" s="2">
        <v>0.03</v>
      </c>
      <c r="AR165" s="2">
        <v>0.02</v>
      </c>
      <c r="AS165" s="2">
        <v>-0.06</v>
      </c>
      <c r="AT165" s="2">
        <v>-7.0000000000000007E-2</v>
      </c>
      <c r="AU165" s="2">
        <v>-0.09</v>
      </c>
      <c r="AV165" s="2">
        <v>-0.08</v>
      </c>
      <c r="AW165" s="2">
        <v>-7.0000000000000007E-2</v>
      </c>
      <c r="AX165" s="2">
        <v>-0.05</v>
      </c>
      <c r="AY165" s="2">
        <v>-0.05</v>
      </c>
      <c r="AZ165" s="2">
        <v>-0.04</v>
      </c>
      <c r="BA165" s="2">
        <v>0.02</v>
      </c>
      <c r="BB165" s="2">
        <v>-0.03</v>
      </c>
      <c r="BC165" s="2">
        <v>-0.06</v>
      </c>
      <c r="BD165" s="2">
        <v>-0.04</v>
      </c>
      <c r="BE165" s="2">
        <v>-0.13</v>
      </c>
      <c r="BF165" s="2">
        <v>0.06</v>
      </c>
      <c r="BG165" s="2">
        <v>0.06</v>
      </c>
      <c r="BH165" s="2">
        <v>0.06</v>
      </c>
      <c r="BI165" s="2">
        <v>-0.02</v>
      </c>
      <c r="BJ165" s="2">
        <v>0.09</v>
      </c>
      <c r="BL165" s="10"/>
      <c r="BN165" s="5">
        <v>9.4657256000000006E-3</v>
      </c>
      <c r="BO165" s="5">
        <v>9.4657256000000006E-3</v>
      </c>
      <c r="BP165" s="5">
        <v>9.4657256000000006E-3</v>
      </c>
      <c r="BQ165" s="5">
        <v>9.4657256000000006E-3</v>
      </c>
      <c r="BR165" s="5">
        <v>9.4657256000000006E-3</v>
      </c>
      <c r="BS165" s="5">
        <v>9.4657256000000006E-3</v>
      </c>
      <c r="BT165" s="5">
        <v>9.4657256000000006E-3</v>
      </c>
      <c r="BU165" s="5">
        <v>9.4657256000000006E-3</v>
      </c>
      <c r="BV165" s="5">
        <v>9.4657256000000006E-3</v>
      </c>
      <c r="BW165" s="5">
        <v>9.4657256000000006E-3</v>
      </c>
      <c r="BX165" s="5">
        <v>9.4657256000000006E-3</v>
      </c>
      <c r="BY165" s="5">
        <v>9.4657256000000006E-3</v>
      </c>
      <c r="BZ165" s="5">
        <v>9.4657256000000006E-3</v>
      </c>
      <c r="CA165" s="5">
        <v>9.4657256000000006E-3</v>
      </c>
      <c r="CB165" s="5">
        <v>9.4657256000000006E-3</v>
      </c>
      <c r="CC165" s="5">
        <v>9.4657256000000006E-3</v>
      </c>
      <c r="CD165" s="5">
        <v>9.4657256000000006E-3</v>
      </c>
      <c r="CE165" s="5">
        <v>9.4657256000000006E-3</v>
      </c>
      <c r="CF165" s="5">
        <v>9.4657256000000006E-3</v>
      </c>
      <c r="CG165" s="5">
        <v>9.4657256000000006E-3</v>
      </c>
      <c r="CH165" s="5">
        <v>9.4657256000000006E-3</v>
      </c>
      <c r="CI165" s="5">
        <v>9.4657256000000006E-3</v>
      </c>
      <c r="CJ165" s="5">
        <v>9.4657256000000006E-3</v>
      </c>
      <c r="CK165" s="5">
        <v>9.4657256000000006E-3</v>
      </c>
      <c r="CL165" s="5">
        <v>9.4657256000000006E-3</v>
      </c>
      <c r="CM165" s="5">
        <v>9.4657256000000006E-3</v>
      </c>
      <c r="CN165" s="5">
        <v>9.4657256000000006E-3</v>
      </c>
      <c r="CO165" s="5">
        <v>9.4657256000000006E-3</v>
      </c>
      <c r="CP165" s="5">
        <v>9.4657256000000006E-3</v>
      </c>
      <c r="CQ165" s="5">
        <v>9.4657256000000006E-3</v>
      </c>
      <c r="CR165" s="5">
        <v>9.4657256000000006E-3</v>
      </c>
      <c r="CS165" s="5">
        <v>9.4657256000000006E-3</v>
      </c>
      <c r="CT165" s="5">
        <v>9.4657256000000006E-3</v>
      </c>
      <c r="CU165" s="5">
        <v>9.4657256000000006E-3</v>
      </c>
      <c r="CV165" s="5">
        <v>9.4657256000000006E-3</v>
      </c>
      <c r="CW165" s="5">
        <v>9.4657256000000006E-3</v>
      </c>
      <c r="CX165" s="5">
        <v>9.4657256000000006E-3</v>
      </c>
      <c r="CY165" s="5">
        <v>9.4657256000000006E-3</v>
      </c>
      <c r="CZ165" s="5">
        <v>9.4657256000000006E-3</v>
      </c>
      <c r="DA165" s="5">
        <v>9.4657256000000006E-3</v>
      </c>
      <c r="DB165" s="5">
        <v>9.4657256000000006E-3</v>
      </c>
      <c r="DC165" s="5">
        <v>9.4657256000000006E-3</v>
      </c>
      <c r="DD165" s="5">
        <v>9.4657256000000006E-3</v>
      </c>
      <c r="DE165" s="5">
        <v>9.4657256000000006E-3</v>
      </c>
      <c r="DF165" s="5">
        <v>9.4657256000000006E-3</v>
      </c>
      <c r="DG165" s="5">
        <v>9.4657256000000006E-3</v>
      </c>
      <c r="DH165" s="5">
        <v>9.4657256000000006E-3</v>
      </c>
      <c r="DI165" s="5">
        <v>9.4657256000000006E-3</v>
      </c>
      <c r="DJ165" s="5">
        <v>9.4657256000000006E-3</v>
      </c>
      <c r="DK165" s="5">
        <v>9.4657256000000006E-3</v>
      </c>
      <c r="DL165" s="5">
        <v>9.4657256000000006E-3</v>
      </c>
      <c r="DM165" s="5">
        <v>9.4657256000000006E-3</v>
      </c>
      <c r="DN165" s="5">
        <v>9.4657256000000006E-3</v>
      </c>
      <c r="DO165" s="5">
        <v>9.4657256000000006E-3</v>
      </c>
      <c r="DP165" s="5">
        <v>9.4657256000000006E-3</v>
      </c>
      <c r="DQ165" s="5">
        <v>9.4657256000000006E-3</v>
      </c>
      <c r="DR165" s="5">
        <v>9.4657256000000006E-3</v>
      </c>
      <c r="DS165" s="5">
        <v>9.4657256000000006E-3</v>
      </c>
      <c r="DT165" s="5">
        <v>9.4657256000000006E-3</v>
      </c>
      <c r="DU165" s="5">
        <v>9.4657256000000006E-3</v>
      </c>
    </row>
    <row r="166" spans="1:125" x14ac:dyDescent="0.2">
      <c r="A166" t="s">
        <v>204</v>
      </c>
      <c r="B166" s="3" t="s">
        <v>243</v>
      </c>
      <c r="C166" s="2">
        <v>0.04</v>
      </c>
      <c r="D166" s="2">
        <v>0.13</v>
      </c>
      <c r="E166" s="2">
        <v>7.0000000000000007E-2</v>
      </c>
      <c r="F166" s="2">
        <v>0.13</v>
      </c>
      <c r="G166" s="2">
        <v>0.05</v>
      </c>
      <c r="H166" s="2">
        <v>0.02</v>
      </c>
      <c r="I166" s="2">
        <v>0.01</v>
      </c>
      <c r="J166" s="2">
        <v>-0.03</v>
      </c>
      <c r="K166" s="2">
        <v>-0.1</v>
      </c>
      <c r="L166" s="2">
        <v>-0.04</v>
      </c>
      <c r="M166" s="2">
        <v>-0.15</v>
      </c>
      <c r="N166" s="2">
        <v>-0.03</v>
      </c>
      <c r="O166" s="2">
        <v>-0.02</v>
      </c>
      <c r="P166" s="2">
        <v>0.04</v>
      </c>
      <c r="Q166" s="2">
        <v>0.12</v>
      </c>
      <c r="R166" s="2">
        <v>0.12</v>
      </c>
      <c r="S166" s="2">
        <v>0.01</v>
      </c>
      <c r="T166" s="2">
        <v>0</v>
      </c>
      <c r="U166" s="2">
        <v>0.03</v>
      </c>
      <c r="V166" s="2">
        <v>-0.04</v>
      </c>
      <c r="W166" s="2">
        <v>-0.03</v>
      </c>
      <c r="X166" s="2">
        <v>0.06</v>
      </c>
      <c r="Y166" s="2">
        <v>-0.12</v>
      </c>
      <c r="Z166" s="2">
        <v>-0.06</v>
      </c>
      <c r="AA166" s="2">
        <v>0.08</v>
      </c>
      <c r="AB166" s="2">
        <v>0.13</v>
      </c>
      <c r="AC166" s="2">
        <v>0.02</v>
      </c>
      <c r="AD166" s="2">
        <v>-0.01</v>
      </c>
      <c r="AE166" s="2">
        <v>0.11</v>
      </c>
      <c r="AF166" s="2">
        <v>-0.12</v>
      </c>
      <c r="AG166" s="2">
        <v>-7.0000000000000007E-2</v>
      </c>
      <c r="AH166" s="2">
        <v>-0.03</v>
      </c>
      <c r="AI166" s="2">
        <v>-7.0000000000000007E-2</v>
      </c>
      <c r="AJ166" s="2">
        <v>-0.05</v>
      </c>
      <c r="AK166" s="2">
        <v>0.19</v>
      </c>
      <c r="AL166" s="2">
        <v>0.14000000000000001</v>
      </c>
      <c r="AM166" s="2">
        <v>0.01</v>
      </c>
      <c r="AN166" s="2">
        <v>-0.14000000000000001</v>
      </c>
      <c r="AO166" s="2">
        <v>-0.04</v>
      </c>
      <c r="AP166" s="2">
        <v>-0.04</v>
      </c>
      <c r="AQ166" s="2">
        <v>0.01</v>
      </c>
      <c r="AR166" s="2">
        <v>0.04</v>
      </c>
      <c r="AS166" s="2">
        <v>-0.08</v>
      </c>
      <c r="AT166" s="2">
        <v>-7.0000000000000007E-2</v>
      </c>
      <c r="AU166" s="2">
        <v>-0.14000000000000001</v>
      </c>
      <c r="AV166" s="2">
        <v>-0.14000000000000001</v>
      </c>
      <c r="AW166" s="2">
        <v>-0.13</v>
      </c>
      <c r="AX166" s="2">
        <v>-0.11</v>
      </c>
      <c r="AY166" s="2">
        <v>-0.11</v>
      </c>
      <c r="AZ166" s="2">
        <v>-0.1</v>
      </c>
      <c r="BA166" s="2">
        <v>0.03</v>
      </c>
      <c r="BB166" s="2">
        <v>-0.06</v>
      </c>
      <c r="BC166" s="2">
        <v>-0.12</v>
      </c>
      <c r="BD166" s="2">
        <v>-0.09</v>
      </c>
      <c r="BE166" s="2">
        <v>-0.24</v>
      </c>
      <c r="BF166" s="2">
        <v>0.04</v>
      </c>
      <c r="BG166" s="2">
        <v>7.0000000000000007E-2</v>
      </c>
      <c r="BH166" s="2">
        <v>0.05</v>
      </c>
      <c r="BI166" s="2">
        <v>-0.05</v>
      </c>
      <c r="BJ166" s="2">
        <v>0.12</v>
      </c>
      <c r="BL166" s="10"/>
      <c r="BN166" s="5">
        <v>1.331621E-2</v>
      </c>
      <c r="BO166" s="5">
        <v>1.331621E-2</v>
      </c>
      <c r="BP166" s="5">
        <v>1.331621E-2</v>
      </c>
      <c r="BQ166" s="5">
        <v>1.331621E-2</v>
      </c>
      <c r="BR166" s="5">
        <v>1.331621E-2</v>
      </c>
      <c r="BS166" s="5">
        <v>1.331621E-2</v>
      </c>
      <c r="BT166" s="5">
        <v>1.331621E-2</v>
      </c>
      <c r="BU166" s="5">
        <v>1.331621E-2</v>
      </c>
      <c r="BV166" s="5">
        <v>1.331621E-2</v>
      </c>
      <c r="BW166" s="5">
        <v>1.331621E-2</v>
      </c>
      <c r="BX166" s="5">
        <v>1.331621E-2</v>
      </c>
      <c r="BY166" s="5">
        <v>1.331621E-2</v>
      </c>
      <c r="BZ166" s="5">
        <v>1.331621E-2</v>
      </c>
      <c r="CA166" s="5">
        <v>1.331621E-2</v>
      </c>
      <c r="CB166" s="5">
        <v>1.331621E-2</v>
      </c>
      <c r="CC166" s="5">
        <v>1.331621E-2</v>
      </c>
      <c r="CD166" s="5">
        <v>1.331621E-2</v>
      </c>
      <c r="CE166" s="5">
        <v>1.331621E-2</v>
      </c>
      <c r="CF166" s="5">
        <v>1.331621E-2</v>
      </c>
      <c r="CG166" s="5">
        <v>1.331621E-2</v>
      </c>
      <c r="CH166" s="5">
        <v>1.331621E-2</v>
      </c>
      <c r="CI166" s="5">
        <v>1.331621E-2</v>
      </c>
      <c r="CJ166" s="5">
        <v>1.331621E-2</v>
      </c>
      <c r="CK166" s="5">
        <v>1.331621E-2</v>
      </c>
      <c r="CL166" s="5">
        <v>1.331621E-2</v>
      </c>
      <c r="CM166" s="5">
        <v>1.331621E-2</v>
      </c>
      <c r="CN166" s="5">
        <v>1.331621E-2</v>
      </c>
      <c r="CO166" s="5">
        <v>1.331621E-2</v>
      </c>
      <c r="CP166" s="5">
        <v>1.331621E-2</v>
      </c>
      <c r="CQ166" s="5">
        <v>1.331621E-2</v>
      </c>
      <c r="CR166" s="5">
        <v>1.331621E-2</v>
      </c>
      <c r="CS166" s="5">
        <v>1.331621E-2</v>
      </c>
      <c r="CT166" s="5">
        <v>1.331621E-2</v>
      </c>
      <c r="CU166" s="5">
        <v>1.331621E-2</v>
      </c>
      <c r="CV166" s="5">
        <v>1.331621E-2</v>
      </c>
      <c r="CW166" s="5">
        <v>1.331621E-2</v>
      </c>
      <c r="CX166" s="5">
        <v>1.331621E-2</v>
      </c>
      <c r="CY166" s="5">
        <v>1.331621E-2</v>
      </c>
      <c r="CZ166" s="5">
        <v>1.331621E-2</v>
      </c>
      <c r="DA166" s="5">
        <v>1.331621E-2</v>
      </c>
      <c r="DB166" s="5">
        <v>1.331621E-2</v>
      </c>
      <c r="DC166" s="5">
        <v>1.331621E-2</v>
      </c>
      <c r="DD166" s="5">
        <v>1.331621E-2</v>
      </c>
      <c r="DE166" s="5">
        <v>1.331621E-2</v>
      </c>
      <c r="DF166" s="5">
        <v>1.331621E-2</v>
      </c>
      <c r="DG166" s="5">
        <v>1.331621E-2</v>
      </c>
      <c r="DH166" s="5">
        <v>1.331621E-2</v>
      </c>
      <c r="DI166" s="5">
        <v>1.331621E-2</v>
      </c>
      <c r="DJ166" s="5">
        <v>1.331621E-2</v>
      </c>
      <c r="DK166" s="5">
        <v>1.331621E-2</v>
      </c>
      <c r="DL166" s="5">
        <v>1.331621E-2</v>
      </c>
      <c r="DM166" s="5">
        <v>1.331621E-2</v>
      </c>
      <c r="DN166" s="5">
        <v>1.331621E-2</v>
      </c>
      <c r="DO166" s="5">
        <v>1.331621E-2</v>
      </c>
      <c r="DP166" s="5">
        <v>1.331621E-2</v>
      </c>
      <c r="DQ166" s="5">
        <v>1.331621E-2</v>
      </c>
      <c r="DR166" s="5">
        <v>1.331621E-2</v>
      </c>
      <c r="DS166" s="5">
        <v>1.331621E-2</v>
      </c>
      <c r="DT166" s="5">
        <v>1.331621E-2</v>
      </c>
      <c r="DU166" s="5">
        <v>1.331621E-2</v>
      </c>
    </row>
    <row r="167" spans="1:125" x14ac:dyDescent="0.2">
      <c r="A167" t="s">
        <v>136</v>
      </c>
      <c r="B167" s="3" t="s">
        <v>243</v>
      </c>
      <c r="C167" s="2">
        <v>0.63</v>
      </c>
      <c r="D167" s="2">
        <v>1</v>
      </c>
      <c r="E167" s="2">
        <v>0.55000000000000004</v>
      </c>
      <c r="F167" s="2">
        <v>0.86</v>
      </c>
      <c r="G167" s="2">
        <v>0.47</v>
      </c>
      <c r="H167" s="2">
        <v>0.41</v>
      </c>
      <c r="I167" s="2">
        <v>0.36</v>
      </c>
      <c r="J167" s="2">
        <v>0.21</v>
      </c>
      <c r="K167" s="2">
        <v>-0.15</v>
      </c>
      <c r="L167" s="2">
        <v>0.06</v>
      </c>
      <c r="M167" s="2">
        <v>-0.23</v>
      </c>
      <c r="N167" s="2">
        <v>0.27</v>
      </c>
      <c r="O167" s="2">
        <v>0.34</v>
      </c>
      <c r="P167" s="2">
        <v>0.53</v>
      </c>
      <c r="Q167" s="2">
        <v>0.81</v>
      </c>
      <c r="R167" s="2">
        <v>0.74</v>
      </c>
      <c r="S167" s="2">
        <v>0.3</v>
      </c>
      <c r="T167" s="2">
        <v>0.35</v>
      </c>
      <c r="U167" s="2">
        <v>0.31</v>
      </c>
      <c r="V167" s="2">
        <v>0.14000000000000001</v>
      </c>
      <c r="W167" s="2">
        <v>0.28000000000000003</v>
      </c>
      <c r="X167" s="2">
        <v>0.56000000000000005</v>
      </c>
      <c r="Y167" s="2">
        <v>-0.17</v>
      </c>
      <c r="Z167" s="2">
        <v>0.11</v>
      </c>
      <c r="AA167" s="2">
        <v>0.89</v>
      </c>
      <c r="AB167" s="2">
        <v>0.93</v>
      </c>
      <c r="AC167" s="2">
        <v>0.43</v>
      </c>
      <c r="AD167" s="2">
        <v>0.34</v>
      </c>
      <c r="AE167" s="2">
        <v>0.85</v>
      </c>
      <c r="AF167" s="2">
        <v>-0.02</v>
      </c>
      <c r="AG167" s="2">
        <v>0.24</v>
      </c>
      <c r="AH167" s="2">
        <v>0.4</v>
      </c>
      <c r="AI167" s="2">
        <v>0.22</v>
      </c>
      <c r="AJ167" s="2">
        <v>0.31</v>
      </c>
      <c r="AK167" s="2">
        <v>1.17</v>
      </c>
      <c r="AL167" s="2">
        <v>1.03</v>
      </c>
      <c r="AM167" s="2">
        <v>0.31</v>
      </c>
      <c r="AN167" s="2">
        <v>-0.17</v>
      </c>
      <c r="AO167" s="2">
        <v>0.37</v>
      </c>
      <c r="AP167" s="2">
        <v>0.21</v>
      </c>
      <c r="AQ167" s="2">
        <v>0.66</v>
      </c>
      <c r="AR167" s="2">
        <v>0.49</v>
      </c>
      <c r="AS167" s="2">
        <v>0.05</v>
      </c>
      <c r="AT167" s="2">
        <v>0.06</v>
      </c>
      <c r="AU167" s="2">
        <v>-0.08</v>
      </c>
      <c r="AV167" s="2">
        <v>-0.05</v>
      </c>
      <c r="AW167" s="2">
        <v>-0.02</v>
      </c>
      <c r="AX167" s="2">
        <v>0.05</v>
      </c>
      <c r="AY167" s="2">
        <v>-0.02</v>
      </c>
      <c r="AZ167" s="2">
        <v>0.11</v>
      </c>
      <c r="BA167" s="2">
        <v>0.56999999999999995</v>
      </c>
      <c r="BB167" s="2">
        <v>0.19</v>
      </c>
      <c r="BC167" s="2">
        <v>0.01</v>
      </c>
      <c r="BD167" s="2">
        <v>0.05</v>
      </c>
      <c r="BE167" s="2">
        <v>-0.53</v>
      </c>
      <c r="BF167" s="2">
        <v>0.66</v>
      </c>
      <c r="BG167" s="2">
        <v>0.78</v>
      </c>
      <c r="BH167" s="2">
        <v>0.78</v>
      </c>
      <c r="BI167" s="2">
        <v>0.41</v>
      </c>
      <c r="BJ167" s="2">
        <v>0.99</v>
      </c>
      <c r="BL167" s="10"/>
      <c r="BN167" s="5">
        <v>7.0855199999999993E-2</v>
      </c>
      <c r="BO167" s="5">
        <v>7.0855199999999993E-2</v>
      </c>
      <c r="BP167" s="5">
        <v>7.0855199999999993E-2</v>
      </c>
      <c r="BQ167" s="5">
        <v>7.0855199999999993E-2</v>
      </c>
      <c r="BR167" s="5">
        <v>7.0855199999999993E-2</v>
      </c>
      <c r="BS167" s="5">
        <v>7.0855199999999993E-2</v>
      </c>
      <c r="BT167" s="5">
        <v>7.0855199999999993E-2</v>
      </c>
      <c r="BU167" s="5">
        <v>7.0855199999999993E-2</v>
      </c>
      <c r="BV167" s="5">
        <v>7.0855199999999993E-2</v>
      </c>
      <c r="BW167" s="5">
        <v>7.0855199999999993E-2</v>
      </c>
      <c r="BX167" s="5">
        <v>7.0855199999999993E-2</v>
      </c>
      <c r="BY167" s="5">
        <v>7.0855199999999993E-2</v>
      </c>
      <c r="BZ167" s="5">
        <v>7.0855199999999993E-2</v>
      </c>
      <c r="CA167" s="5">
        <v>7.0855199999999993E-2</v>
      </c>
      <c r="CB167" s="5">
        <v>7.0855199999999993E-2</v>
      </c>
      <c r="CC167" s="5">
        <v>7.0855199999999993E-2</v>
      </c>
      <c r="CD167" s="5">
        <v>7.0855199999999993E-2</v>
      </c>
      <c r="CE167" s="5">
        <v>7.0855199999999993E-2</v>
      </c>
      <c r="CF167" s="5">
        <v>7.0855199999999993E-2</v>
      </c>
      <c r="CG167" s="5">
        <v>7.0855199999999993E-2</v>
      </c>
      <c r="CH167" s="5">
        <v>7.0855199999999993E-2</v>
      </c>
      <c r="CI167" s="5">
        <v>7.0855199999999993E-2</v>
      </c>
      <c r="CJ167" s="5">
        <v>7.0855199999999993E-2</v>
      </c>
      <c r="CK167" s="5">
        <v>7.0855199999999993E-2</v>
      </c>
      <c r="CL167" s="5">
        <v>7.0855199999999993E-2</v>
      </c>
      <c r="CM167" s="5">
        <v>7.0855199999999993E-2</v>
      </c>
      <c r="CN167" s="5">
        <v>7.0855199999999993E-2</v>
      </c>
      <c r="CO167" s="5">
        <v>7.0855199999999993E-2</v>
      </c>
      <c r="CP167" s="5">
        <v>7.0855199999999993E-2</v>
      </c>
      <c r="CQ167" s="5">
        <v>7.0855199999999993E-2</v>
      </c>
      <c r="CR167" s="5">
        <v>7.0855199999999993E-2</v>
      </c>
      <c r="CS167" s="5">
        <v>7.0855199999999993E-2</v>
      </c>
      <c r="CT167" s="5">
        <v>7.0855199999999993E-2</v>
      </c>
      <c r="CU167" s="5">
        <v>7.0855199999999993E-2</v>
      </c>
      <c r="CV167" s="5">
        <v>7.0855199999999993E-2</v>
      </c>
      <c r="CW167" s="5">
        <v>7.0855199999999993E-2</v>
      </c>
      <c r="CX167" s="5">
        <v>7.0855199999999993E-2</v>
      </c>
      <c r="CY167" s="5">
        <v>7.0855199999999993E-2</v>
      </c>
      <c r="CZ167" s="5">
        <v>7.0855199999999993E-2</v>
      </c>
      <c r="DA167" s="5">
        <v>7.0855199999999993E-2</v>
      </c>
      <c r="DB167" s="5">
        <v>7.0855199999999993E-2</v>
      </c>
      <c r="DC167" s="5">
        <v>7.0855199999999993E-2</v>
      </c>
      <c r="DD167" s="5">
        <v>7.0855199999999993E-2</v>
      </c>
      <c r="DE167" s="5">
        <v>7.0855199999999993E-2</v>
      </c>
      <c r="DF167" s="5">
        <v>7.0855199999999993E-2</v>
      </c>
      <c r="DG167" s="5">
        <v>7.0855199999999993E-2</v>
      </c>
      <c r="DH167" s="5">
        <v>7.0855199999999993E-2</v>
      </c>
      <c r="DI167" s="5">
        <v>7.0855199999999993E-2</v>
      </c>
      <c r="DJ167" s="5">
        <v>7.0855199999999993E-2</v>
      </c>
      <c r="DK167" s="5">
        <v>7.0855199999999993E-2</v>
      </c>
      <c r="DL167" s="5">
        <v>7.0855199999999993E-2</v>
      </c>
      <c r="DM167" s="5">
        <v>7.0855199999999993E-2</v>
      </c>
      <c r="DN167" s="5">
        <v>7.0855199999999993E-2</v>
      </c>
      <c r="DO167" s="5">
        <v>7.0855199999999993E-2</v>
      </c>
      <c r="DP167" s="5">
        <v>7.0855199999999993E-2</v>
      </c>
      <c r="DQ167" s="5">
        <v>7.0855199999999993E-2</v>
      </c>
      <c r="DR167" s="5">
        <v>7.0855199999999993E-2</v>
      </c>
      <c r="DS167" s="5">
        <v>7.0855199999999993E-2</v>
      </c>
      <c r="DT167" s="5">
        <v>7.0855199999999993E-2</v>
      </c>
      <c r="DU167" s="5">
        <v>7.0855199999999993E-2</v>
      </c>
    </row>
    <row r="168" spans="1:125" x14ac:dyDescent="0.2">
      <c r="A168" t="s">
        <v>135</v>
      </c>
      <c r="B168" s="3" t="s">
        <v>243</v>
      </c>
      <c r="C168" s="2">
        <v>0.4</v>
      </c>
      <c r="D168" s="2">
        <v>0.61</v>
      </c>
      <c r="E168" s="2">
        <v>0.31</v>
      </c>
      <c r="F168" s="2">
        <v>0.54</v>
      </c>
      <c r="G168" s="2">
        <v>0.24</v>
      </c>
      <c r="H168" s="2">
        <v>0.2</v>
      </c>
      <c r="I168" s="2">
        <v>0.13</v>
      </c>
      <c r="J168" s="2">
        <v>0</v>
      </c>
      <c r="K168" s="2">
        <v>-0.23</v>
      </c>
      <c r="L168" s="2">
        <v>-0.1</v>
      </c>
      <c r="M168" s="2">
        <v>-0.28999999999999998</v>
      </c>
      <c r="N168" s="2">
        <v>0.15</v>
      </c>
      <c r="O168" s="2">
        <v>0.16</v>
      </c>
      <c r="P168" s="2">
        <v>0.3</v>
      </c>
      <c r="Q168" s="2">
        <v>0.57999999999999996</v>
      </c>
      <c r="R168" s="2">
        <v>0.5</v>
      </c>
      <c r="S168" s="2">
        <v>0.16</v>
      </c>
      <c r="T168" s="2">
        <v>0.28999999999999998</v>
      </c>
      <c r="U168" s="2">
        <v>0.32</v>
      </c>
      <c r="V168" s="2">
        <v>0.12</v>
      </c>
      <c r="W168" s="2">
        <v>0.13</v>
      </c>
      <c r="X168" s="2">
        <v>0.31</v>
      </c>
      <c r="Y168" s="2">
        <v>-0.14000000000000001</v>
      </c>
      <c r="Z168" s="2">
        <v>0</v>
      </c>
      <c r="AA168" s="2">
        <v>0.46</v>
      </c>
      <c r="AB168" s="2">
        <v>0.61</v>
      </c>
      <c r="AC168" s="2">
        <v>0.32</v>
      </c>
      <c r="AD168" s="2">
        <v>0.16</v>
      </c>
      <c r="AE168" s="2">
        <v>0.47</v>
      </c>
      <c r="AF168" s="2">
        <v>-0.06</v>
      </c>
      <c r="AG168" s="2">
        <v>0.09</v>
      </c>
      <c r="AH168" s="2">
        <v>0.06</v>
      </c>
      <c r="AI168" s="2">
        <v>0.01</v>
      </c>
      <c r="AJ168" s="2">
        <v>0.1</v>
      </c>
      <c r="AK168" s="2">
        <v>0.76</v>
      </c>
      <c r="AL168" s="2">
        <v>0.66</v>
      </c>
      <c r="AM168" s="2">
        <v>0.17</v>
      </c>
      <c r="AN168" s="2">
        <v>-0.18</v>
      </c>
      <c r="AO168" s="2">
        <v>0.11</v>
      </c>
      <c r="AP168" s="2">
        <v>-0.02</v>
      </c>
      <c r="AQ168" s="2">
        <v>0.25</v>
      </c>
      <c r="AR168" s="2">
        <v>0.16</v>
      </c>
      <c r="AS168" s="2">
        <v>-0.11</v>
      </c>
      <c r="AT168" s="2">
        <v>-0.17</v>
      </c>
      <c r="AU168" s="2">
        <v>-0.16</v>
      </c>
      <c r="AV168" s="2">
        <v>-0.27</v>
      </c>
      <c r="AW168" s="2">
        <v>-0.25</v>
      </c>
      <c r="AX168" s="2">
        <v>-0.16</v>
      </c>
      <c r="AY168" s="2">
        <v>-0.25</v>
      </c>
      <c r="AZ168" s="2">
        <v>-0.1</v>
      </c>
      <c r="BA168" s="2">
        <v>0.32</v>
      </c>
      <c r="BB168" s="2">
        <v>-0.04</v>
      </c>
      <c r="BC168" s="2">
        <v>-0.1</v>
      </c>
      <c r="BD168" s="2">
        <v>-0.08</v>
      </c>
      <c r="BE168" s="2">
        <v>-0.5</v>
      </c>
      <c r="BF168" s="2">
        <v>0.25</v>
      </c>
      <c r="BG168" s="2">
        <v>0.46</v>
      </c>
      <c r="BH168" s="2">
        <v>0.36</v>
      </c>
      <c r="BI168" s="2">
        <v>0.21</v>
      </c>
      <c r="BJ168" s="2">
        <v>0.64</v>
      </c>
      <c r="BL168" s="10"/>
      <c r="BN168" s="5">
        <v>7.2143174000000004E-2</v>
      </c>
      <c r="BO168" s="5">
        <v>7.2143174000000004E-2</v>
      </c>
      <c r="BP168" s="5">
        <v>7.2143174000000004E-2</v>
      </c>
      <c r="BQ168" s="5">
        <v>7.2143174000000004E-2</v>
      </c>
      <c r="BR168" s="5">
        <v>7.2143174000000004E-2</v>
      </c>
      <c r="BS168" s="5">
        <v>7.2143174000000004E-2</v>
      </c>
      <c r="BT168" s="5">
        <v>7.2143174000000004E-2</v>
      </c>
      <c r="BU168" s="5">
        <v>7.2143174000000004E-2</v>
      </c>
      <c r="BV168" s="5">
        <v>7.2143174000000004E-2</v>
      </c>
      <c r="BW168" s="5">
        <v>7.2143174000000004E-2</v>
      </c>
      <c r="BX168" s="5">
        <v>7.2143174000000004E-2</v>
      </c>
      <c r="BY168" s="5">
        <v>7.2143174000000004E-2</v>
      </c>
      <c r="BZ168" s="5">
        <v>7.2143174000000004E-2</v>
      </c>
      <c r="CA168" s="5">
        <v>7.2143174000000004E-2</v>
      </c>
      <c r="CB168" s="5">
        <v>7.2143174000000004E-2</v>
      </c>
      <c r="CC168" s="5">
        <v>7.2143174000000004E-2</v>
      </c>
      <c r="CD168" s="5">
        <v>7.2143174000000004E-2</v>
      </c>
      <c r="CE168" s="5">
        <v>7.2143174000000004E-2</v>
      </c>
      <c r="CF168" s="5">
        <v>7.2143174000000004E-2</v>
      </c>
      <c r="CG168" s="5">
        <v>7.2143174000000004E-2</v>
      </c>
      <c r="CH168" s="5">
        <v>7.2143174000000004E-2</v>
      </c>
      <c r="CI168" s="5">
        <v>7.2143174000000004E-2</v>
      </c>
      <c r="CJ168" s="5">
        <v>7.2143174000000004E-2</v>
      </c>
      <c r="CK168" s="5">
        <v>7.2143174000000004E-2</v>
      </c>
      <c r="CL168" s="5">
        <v>7.2143174000000004E-2</v>
      </c>
      <c r="CM168" s="5">
        <v>7.2143174000000004E-2</v>
      </c>
      <c r="CN168" s="5">
        <v>7.2143174000000004E-2</v>
      </c>
      <c r="CO168" s="5">
        <v>7.2143174000000004E-2</v>
      </c>
      <c r="CP168" s="5">
        <v>7.2143174000000004E-2</v>
      </c>
      <c r="CQ168" s="5">
        <v>7.2143174000000004E-2</v>
      </c>
      <c r="CR168" s="5">
        <v>7.2143174000000004E-2</v>
      </c>
      <c r="CS168" s="5">
        <v>7.2143174000000004E-2</v>
      </c>
      <c r="CT168" s="5">
        <v>7.2143174000000004E-2</v>
      </c>
      <c r="CU168" s="5">
        <v>7.2143174000000004E-2</v>
      </c>
      <c r="CV168" s="5">
        <v>7.2143174000000004E-2</v>
      </c>
      <c r="CW168" s="5">
        <v>7.2143174000000004E-2</v>
      </c>
      <c r="CX168" s="5">
        <v>7.2143174000000004E-2</v>
      </c>
      <c r="CY168" s="5">
        <v>7.2143174000000004E-2</v>
      </c>
      <c r="CZ168" s="5">
        <v>7.2143174000000004E-2</v>
      </c>
      <c r="DA168" s="5">
        <v>7.2143174000000004E-2</v>
      </c>
      <c r="DB168" s="5">
        <v>7.2143174000000004E-2</v>
      </c>
      <c r="DC168" s="5">
        <v>7.2143174000000004E-2</v>
      </c>
      <c r="DD168" s="5">
        <v>7.2143174000000004E-2</v>
      </c>
      <c r="DE168" s="5">
        <v>7.2143174000000004E-2</v>
      </c>
      <c r="DF168" s="5">
        <v>7.2143174000000004E-2</v>
      </c>
      <c r="DG168" s="5">
        <v>7.2143174000000004E-2</v>
      </c>
      <c r="DH168" s="5">
        <v>7.2143174000000004E-2</v>
      </c>
      <c r="DI168" s="5">
        <v>7.2143174000000004E-2</v>
      </c>
      <c r="DJ168" s="5">
        <v>7.2143174000000004E-2</v>
      </c>
      <c r="DK168" s="5">
        <v>7.2143174000000004E-2</v>
      </c>
      <c r="DL168" s="5">
        <v>7.2143174000000004E-2</v>
      </c>
      <c r="DM168" s="5">
        <v>7.2143174000000004E-2</v>
      </c>
      <c r="DN168" s="5">
        <v>7.2143174000000004E-2</v>
      </c>
      <c r="DO168" s="5">
        <v>7.2143174000000004E-2</v>
      </c>
      <c r="DP168" s="5">
        <v>7.2143174000000004E-2</v>
      </c>
      <c r="DQ168" s="5">
        <v>7.2143174000000004E-2</v>
      </c>
      <c r="DR168" s="5">
        <v>7.2143174000000004E-2</v>
      </c>
      <c r="DS168" s="5">
        <v>7.2143174000000004E-2</v>
      </c>
      <c r="DT168" s="5">
        <v>7.2143174000000004E-2</v>
      </c>
      <c r="DU168" s="5">
        <v>7.2143174000000004E-2</v>
      </c>
    </row>
    <row r="169" spans="1:125" x14ac:dyDescent="0.2">
      <c r="A169" t="s">
        <v>2</v>
      </c>
      <c r="B169" s="3" t="s">
        <v>243</v>
      </c>
      <c r="C169" s="2">
        <v>1.18</v>
      </c>
      <c r="D169" s="2">
        <v>1.75</v>
      </c>
      <c r="E169" s="2">
        <v>0.92</v>
      </c>
      <c r="F169" s="2">
        <v>1.48</v>
      </c>
      <c r="G169" s="2">
        <v>0.84</v>
      </c>
      <c r="H169" s="2">
        <v>0.8</v>
      </c>
      <c r="I169" s="2">
        <v>0.53</v>
      </c>
      <c r="J169" s="2">
        <v>0.48</v>
      </c>
      <c r="K169" s="2">
        <v>0.1</v>
      </c>
      <c r="L169" s="2">
        <v>0.24</v>
      </c>
      <c r="M169" s="2">
        <v>0.09</v>
      </c>
      <c r="N169" s="2">
        <v>1.1200000000000001</v>
      </c>
      <c r="O169" s="2">
        <v>0.65</v>
      </c>
      <c r="P169" s="2">
        <v>1.06</v>
      </c>
      <c r="Q169" s="2">
        <v>1.34</v>
      </c>
      <c r="R169" s="2">
        <v>1.1599999999999999</v>
      </c>
      <c r="S169" s="2">
        <v>0.69</v>
      </c>
      <c r="T169" s="2">
        <v>1.03</v>
      </c>
      <c r="U169" s="2">
        <v>0.79</v>
      </c>
      <c r="V169" s="2">
        <v>0.93</v>
      </c>
      <c r="W169" s="2">
        <v>0.72</v>
      </c>
      <c r="X169" s="2">
        <v>1.2</v>
      </c>
      <c r="Y169" s="2">
        <v>0.22</v>
      </c>
      <c r="Z169" s="2">
        <v>0.28999999999999998</v>
      </c>
      <c r="AA169" s="2">
        <v>1.03</v>
      </c>
      <c r="AB169" s="2">
        <v>1.56</v>
      </c>
      <c r="AC169" s="2">
        <v>1.07</v>
      </c>
      <c r="AD169" s="2">
        <v>0.79</v>
      </c>
      <c r="AE169" s="2">
        <v>1.39</v>
      </c>
      <c r="AF169" s="2">
        <v>0.5</v>
      </c>
      <c r="AG169" s="2">
        <v>0.72</v>
      </c>
      <c r="AH169" s="2">
        <v>0.62</v>
      </c>
      <c r="AI169" s="2">
        <v>0.64</v>
      </c>
      <c r="AJ169" s="2">
        <v>0.71</v>
      </c>
      <c r="AK169" s="2">
        <v>1.45</v>
      </c>
      <c r="AL169" s="2">
        <v>1.21</v>
      </c>
      <c r="AM169" s="2">
        <v>0.21</v>
      </c>
      <c r="AN169" s="2">
        <v>0.33</v>
      </c>
      <c r="AO169" s="2">
        <v>0.64</v>
      </c>
      <c r="AP169" s="2">
        <v>0.56000000000000005</v>
      </c>
      <c r="AQ169" s="2">
        <v>0.97</v>
      </c>
      <c r="AR169" s="2">
        <v>0.56999999999999995</v>
      </c>
      <c r="AS169" s="2">
        <v>0.32</v>
      </c>
      <c r="AT169" s="2">
        <v>0.14000000000000001</v>
      </c>
      <c r="AU169" s="2">
        <v>0.97</v>
      </c>
      <c r="AV169" s="2">
        <v>0.34</v>
      </c>
      <c r="AW169" s="2">
        <v>0.04</v>
      </c>
      <c r="AX169" s="2">
        <v>0.18</v>
      </c>
      <c r="AY169" s="2">
        <v>-0.11</v>
      </c>
      <c r="AZ169" s="2">
        <v>0.24</v>
      </c>
      <c r="BA169" s="2">
        <v>1.28</v>
      </c>
      <c r="BB169" s="2">
        <v>0.14000000000000001</v>
      </c>
      <c r="BC169" s="2">
        <v>0.5</v>
      </c>
      <c r="BD169" s="2">
        <v>0.24</v>
      </c>
      <c r="BE169" s="2">
        <v>-0.43</v>
      </c>
      <c r="BF169" s="2">
        <v>0.79</v>
      </c>
      <c r="BG169" s="2">
        <v>1.06</v>
      </c>
      <c r="BH169" s="2">
        <v>0.99</v>
      </c>
      <c r="BI169" s="2">
        <v>0.94</v>
      </c>
      <c r="BJ169" s="2">
        <v>1.59</v>
      </c>
      <c r="BL169" s="10"/>
      <c r="BN169" s="5">
        <v>0.17167932999999999</v>
      </c>
      <c r="BO169" s="5">
        <v>0.17167932999999999</v>
      </c>
      <c r="BP169" s="5">
        <v>0.17167932999999999</v>
      </c>
      <c r="BQ169" s="5">
        <v>0.17167932999999999</v>
      </c>
      <c r="BR169" s="5">
        <v>0.17167932999999999</v>
      </c>
      <c r="BS169" s="5">
        <v>0.17167932999999999</v>
      </c>
      <c r="BT169" s="5">
        <v>0.17167932999999999</v>
      </c>
      <c r="BU169" s="5">
        <v>0.17167932999999999</v>
      </c>
      <c r="BV169" s="5">
        <v>0.17167932999999999</v>
      </c>
      <c r="BW169" s="5">
        <v>0.17167932999999999</v>
      </c>
      <c r="BX169" s="5">
        <v>0.17167932999999999</v>
      </c>
      <c r="BY169" s="5">
        <v>0.17167932999999999</v>
      </c>
      <c r="BZ169" s="5">
        <v>0.17167932999999999</v>
      </c>
      <c r="CA169" s="5">
        <v>0.17167932999999999</v>
      </c>
      <c r="CB169" s="5">
        <v>0.17167932999999999</v>
      </c>
      <c r="CC169" s="5">
        <v>0.17167932999999999</v>
      </c>
      <c r="CD169" s="5">
        <v>0.17167932999999999</v>
      </c>
      <c r="CE169" s="5">
        <v>0.17167932999999999</v>
      </c>
      <c r="CF169" s="5">
        <v>0.17167932999999999</v>
      </c>
      <c r="CG169" s="5">
        <v>0.17167932999999999</v>
      </c>
      <c r="CH169" s="5">
        <v>0.17167932999999999</v>
      </c>
      <c r="CI169" s="5">
        <v>0.17167932999999999</v>
      </c>
      <c r="CJ169" s="5">
        <v>0.17167932999999999</v>
      </c>
      <c r="CK169" s="5">
        <v>0.17167932999999999</v>
      </c>
      <c r="CL169" s="5">
        <v>0.17167932999999999</v>
      </c>
      <c r="CM169" s="5">
        <v>0.17167932999999999</v>
      </c>
      <c r="CN169" s="5">
        <v>0.17167932999999999</v>
      </c>
      <c r="CO169" s="5">
        <v>0.17167932999999999</v>
      </c>
      <c r="CP169" s="5">
        <v>0.17167932999999999</v>
      </c>
      <c r="CQ169" s="5">
        <v>0.17167932999999999</v>
      </c>
      <c r="CR169" s="5">
        <v>0.17167932999999999</v>
      </c>
      <c r="CS169" s="5">
        <v>0.17167932999999999</v>
      </c>
      <c r="CT169" s="5">
        <v>0.17167932999999999</v>
      </c>
      <c r="CU169" s="5">
        <v>0.17167932999999999</v>
      </c>
      <c r="CV169" s="5">
        <v>0.17167932999999999</v>
      </c>
      <c r="CW169" s="5">
        <v>0.17167932999999999</v>
      </c>
      <c r="CX169" s="5">
        <v>0.17167932999999999</v>
      </c>
      <c r="CY169" s="5">
        <v>0.17167932999999999</v>
      </c>
      <c r="CZ169" s="5">
        <v>0.17167932999999999</v>
      </c>
      <c r="DA169" s="5">
        <v>0.17167932999999999</v>
      </c>
      <c r="DB169" s="5">
        <v>0.17167932999999999</v>
      </c>
      <c r="DC169" s="5">
        <v>0.17167932999999999</v>
      </c>
      <c r="DD169" s="5">
        <v>0.17167932999999999</v>
      </c>
      <c r="DE169" s="5">
        <v>0.17167932999999999</v>
      </c>
      <c r="DF169" s="5">
        <v>0.17167932999999999</v>
      </c>
      <c r="DG169" s="5">
        <v>0.17167932999999999</v>
      </c>
      <c r="DH169" s="5">
        <v>0.17167932999999999</v>
      </c>
      <c r="DI169" s="5">
        <v>0.17167932999999999</v>
      </c>
      <c r="DJ169" s="5">
        <v>0.17167932999999999</v>
      </c>
      <c r="DK169" s="5">
        <v>0.17167932999999999</v>
      </c>
      <c r="DL169" s="5">
        <v>0.17167932999999999</v>
      </c>
      <c r="DM169" s="5">
        <v>0.17167932999999999</v>
      </c>
      <c r="DN169" s="5">
        <v>0.17167932999999999</v>
      </c>
      <c r="DO169" s="5">
        <v>0.17167932999999999</v>
      </c>
      <c r="DP169" s="5">
        <v>0.17167932999999999</v>
      </c>
      <c r="DQ169" s="5">
        <v>0.17167932999999999</v>
      </c>
      <c r="DR169" s="5">
        <v>0.17167932999999999</v>
      </c>
      <c r="DS169" s="5">
        <v>0.17167932999999999</v>
      </c>
      <c r="DT169" s="5">
        <v>0.17167932999999999</v>
      </c>
      <c r="DU169" s="5">
        <v>0.17167932999999999</v>
      </c>
    </row>
    <row r="170" spans="1:125" x14ac:dyDescent="0.2">
      <c r="A170" t="s">
        <v>137</v>
      </c>
      <c r="B170" s="3" t="s">
        <v>243</v>
      </c>
      <c r="C170" s="2">
        <v>1.45</v>
      </c>
      <c r="D170" s="2">
        <v>2.36</v>
      </c>
      <c r="E170" s="2">
        <v>0.75</v>
      </c>
      <c r="F170" s="2">
        <v>1.1100000000000001</v>
      </c>
      <c r="G170" s="2">
        <v>0.52</v>
      </c>
      <c r="H170" s="2">
        <v>0.44</v>
      </c>
      <c r="I170" s="2">
        <v>0.11</v>
      </c>
      <c r="J170" s="2">
        <v>-0.48</v>
      </c>
      <c r="K170" s="2">
        <v>-1.32</v>
      </c>
      <c r="L170" s="2">
        <v>-0.84</v>
      </c>
      <c r="M170" s="2">
        <v>-1.49</v>
      </c>
      <c r="N170" s="2">
        <v>-0.4</v>
      </c>
      <c r="O170" s="2">
        <v>-0.14000000000000001</v>
      </c>
      <c r="P170" s="2">
        <v>0.64</v>
      </c>
      <c r="Q170" s="2">
        <v>1.56</v>
      </c>
      <c r="R170" s="2">
        <v>1.18</v>
      </c>
      <c r="S170" s="2">
        <v>0.09</v>
      </c>
      <c r="T170" s="2">
        <v>0.34</v>
      </c>
      <c r="U170" s="2">
        <v>0.09</v>
      </c>
      <c r="V170" s="2">
        <v>0.02</v>
      </c>
      <c r="W170" s="2">
        <v>-0.06</v>
      </c>
      <c r="X170" s="2">
        <v>1.02</v>
      </c>
      <c r="Y170" s="2">
        <v>-0.87</v>
      </c>
      <c r="Z170" s="2">
        <v>-1.01</v>
      </c>
      <c r="AA170" s="2">
        <v>0.74</v>
      </c>
      <c r="AB170" s="2">
        <v>1.63</v>
      </c>
      <c r="AC170" s="2">
        <v>0.5</v>
      </c>
      <c r="AD170" s="2">
        <v>0.26</v>
      </c>
      <c r="AE170" s="2">
        <v>1.1000000000000001</v>
      </c>
      <c r="AF170" s="2">
        <v>-1.1000000000000001</v>
      </c>
      <c r="AG170" s="2">
        <v>-0.73</v>
      </c>
      <c r="AH170" s="2">
        <v>-0.99</v>
      </c>
      <c r="AI170" s="2">
        <v>-0.66</v>
      </c>
      <c r="AJ170" s="2">
        <v>-0.45</v>
      </c>
      <c r="AK170" s="2">
        <v>1.36</v>
      </c>
      <c r="AL170" s="2">
        <v>1.1299999999999999</v>
      </c>
      <c r="AM170" s="2">
        <v>-0.61</v>
      </c>
      <c r="AN170" s="2">
        <v>-0.79</v>
      </c>
      <c r="AO170" s="2">
        <v>-0.23</v>
      </c>
      <c r="AP170" s="2">
        <v>-1.1100000000000001</v>
      </c>
      <c r="AQ170" s="2">
        <v>-0.36</v>
      </c>
      <c r="AR170" s="2">
        <v>-0.54</v>
      </c>
      <c r="AS170" s="2">
        <v>-1</v>
      </c>
      <c r="AT170" s="2">
        <v>-1.41</v>
      </c>
      <c r="AU170" s="2">
        <v>-0.87</v>
      </c>
      <c r="AV170" s="2">
        <v>-1.32</v>
      </c>
      <c r="AW170" s="2">
        <v>-1.87</v>
      </c>
      <c r="AX170" s="2">
        <v>-1.02</v>
      </c>
      <c r="AY170" s="2">
        <v>-1.62</v>
      </c>
      <c r="AZ170" s="2">
        <v>-0.74</v>
      </c>
      <c r="BA170" s="2">
        <v>-0.25</v>
      </c>
      <c r="BB170" s="2">
        <v>-1.17</v>
      </c>
      <c r="BC170" s="2">
        <v>-1.04</v>
      </c>
      <c r="BD170" s="2">
        <v>-0.56999999999999995</v>
      </c>
      <c r="BE170" s="2">
        <v>-2.06</v>
      </c>
      <c r="BF170" s="2">
        <v>-0.16</v>
      </c>
      <c r="BG170" s="2">
        <v>0.22</v>
      </c>
      <c r="BH170" s="2">
        <v>0.2</v>
      </c>
      <c r="BI170" s="2">
        <v>-0.28000000000000003</v>
      </c>
      <c r="BJ170" s="2">
        <v>1.6</v>
      </c>
      <c r="BL170" s="10"/>
      <c r="BN170" s="5">
        <v>0.27876432000000001</v>
      </c>
      <c r="BO170" s="5">
        <v>0.27876432000000001</v>
      </c>
      <c r="BP170" s="5">
        <v>0.27876432000000001</v>
      </c>
      <c r="BQ170" s="5">
        <v>0.27876432000000001</v>
      </c>
      <c r="BR170" s="5">
        <v>0.27876432000000001</v>
      </c>
      <c r="BS170" s="5">
        <v>0.27876432000000001</v>
      </c>
      <c r="BT170" s="5">
        <v>0.27876432000000001</v>
      </c>
      <c r="BU170" s="5">
        <v>0.27876432000000001</v>
      </c>
      <c r="BV170" s="5">
        <v>0.27876432000000001</v>
      </c>
      <c r="BW170" s="5">
        <v>0.27876432000000001</v>
      </c>
      <c r="BX170" s="5">
        <v>0.27876432000000001</v>
      </c>
      <c r="BY170" s="5">
        <v>0.27876432000000001</v>
      </c>
      <c r="BZ170" s="5">
        <v>0.27876432000000001</v>
      </c>
      <c r="CA170" s="5">
        <v>0.27876432000000001</v>
      </c>
      <c r="CB170" s="5">
        <v>0.27876432000000001</v>
      </c>
      <c r="CC170" s="5">
        <v>0.27876432000000001</v>
      </c>
      <c r="CD170" s="5">
        <v>0.27876432000000001</v>
      </c>
      <c r="CE170" s="5">
        <v>0.27876432000000001</v>
      </c>
      <c r="CF170" s="5">
        <v>0.27876432000000001</v>
      </c>
      <c r="CG170" s="5">
        <v>0.27876432000000001</v>
      </c>
      <c r="CH170" s="5">
        <v>0.27876432000000001</v>
      </c>
      <c r="CI170" s="5">
        <v>0.27876432000000001</v>
      </c>
      <c r="CJ170" s="5">
        <v>0.27876432000000001</v>
      </c>
      <c r="CK170" s="5">
        <v>0.27876432000000001</v>
      </c>
      <c r="CL170" s="5">
        <v>0.27876432000000001</v>
      </c>
      <c r="CM170" s="5">
        <v>0.27876432000000001</v>
      </c>
      <c r="CN170" s="5">
        <v>0.27876432000000001</v>
      </c>
      <c r="CO170" s="5">
        <v>0.27876432000000001</v>
      </c>
      <c r="CP170" s="5">
        <v>0.27876432000000001</v>
      </c>
      <c r="CQ170" s="5">
        <v>0.27876432000000001</v>
      </c>
      <c r="CR170" s="5">
        <v>0.27876432000000001</v>
      </c>
      <c r="CS170" s="5">
        <v>0.27876432000000001</v>
      </c>
      <c r="CT170" s="5">
        <v>0.27876432000000001</v>
      </c>
      <c r="CU170" s="5">
        <v>0.27876432000000001</v>
      </c>
      <c r="CV170" s="5">
        <v>0.27876432000000001</v>
      </c>
      <c r="CW170" s="5">
        <v>0.27876432000000001</v>
      </c>
      <c r="CX170" s="5">
        <v>0.27876432000000001</v>
      </c>
      <c r="CY170" s="5">
        <v>0.27876432000000001</v>
      </c>
      <c r="CZ170" s="5">
        <v>0.27876432000000001</v>
      </c>
      <c r="DA170" s="5">
        <v>0.27876432000000001</v>
      </c>
      <c r="DB170" s="5">
        <v>0.27876432000000001</v>
      </c>
      <c r="DC170" s="5">
        <v>0.27876432000000001</v>
      </c>
      <c r="DD170" s="5">
        <v>0.27876432000000001</v>
      </c>
      <c r="DE170" s="5">
        <v>0.27876432000000001</v>
      </c>
      <c r="DF170" s="5">
        <v>0.27876432000000001</v>
      </c>
      <c r="DG170" s="5">
        <v>0.27876432000000001</v>
      </c>
      <c r="DH170" s="5">
        <v>0.27876432000000001</v>
      </c>
      <c r="DI170" s="5">
        <v>0.27876432000000001</v>
      </c>
      <c r="DJ170" s="5">
        <v>0.27876432000000001</v>
      </c>
      <c r="DK170" s="5">
        <v>0.27876432000000001</v>
      </c>
      <c r="DL170" s="5">
        <v>0.27876432000000001</v>
      </c>
      <c r="DM170" s="5">
        <v>0.27876432000000001</v>
      </c>
      <c r="DN170" s="5">
        <v>0.27876432000000001</v>
      </c>
      <c r="DO170" s="5">
        <v>0.27876432000000001</v>
      </c>
      <c r="DP170" s="5">
        <v>0.27876432000000001</v>
      </c>
      <c r="DQ170" s="5">
        <v>0.27876432000000001</v>
      </c>
      <c r="DR170" s="5">
        <v>0.27876432000000001</v>
      </c>
      <c r="DS170" s="5">
        <v>0.27876432000000001</v>
      </c>
      <c r="DT170" s="5">
        <v>0.27876432000000001</v>
      </c>
      <c r="DU170" s="5">
        <v>0.27876432000000001</v>
      </c>
    </row>
    <row r="171" spans="1:125" x14ac:dyDescent="0.2">
      <c r="A171" t="s">
        <v>86</v>
      </c>
      <c r="B171" s="3" t="s">
        <v>243</v>
      </c>
      <c r="C171" s="2">
        <v>2.57</v>
      </c>
      <c r="D171" s="2">
        <v>3.32</v>
      </c>
      <c r="E171" s="2">
        <v>1.92</v>
      </c>
      <c r="F171" s="2">
        <v>2.63</v>
      </c>
      <c r="G171" s="2">
        <v>1.93</v>
      </c>
      <c r="H171" s="2">
        <v>2.0699999999999998</v>
      </c>
      <c r="I171" s="2">
        <v>1.56</v>
      </c>
      <c r="J171" s="2">
        <v>1.49</v>
      </c>
      <c r="K171" s="2">
        <v>1.04</v>
      </c>
      <c r="L171" s="2">
        <v>1.24</v>
      </c>
      <c r="M171" s="2">
        <v>1.04</v>
      </c>
      <c r="N171" s="2">
        <v>2.1800000000000002</v>
      </c>
      <c r="O171" s="2">
        <v>1.95</v>
      </c>
      <c r="P171" s="2">
        <v>2.6</v>
      </c>
      <c r="Q171" s="2">
        <v>2.89</v>
      </c>
      <c r="R171" s="2">
        <v>2.56</v>
      </c>
      <c r="S171" s="2">
        <v>1.97</v>
      </c>
      <c r="T171" s="2">
        <v>2.64</v>
      </c>
      <c r="U171" s="2">
        <v>1.9</v>
      </c>
      <c r="V171" s="2">
        <v>2.06</v>
      </c>
      <c r="W171" s="2">
        <v>1.8</v>
      </c>
      <c r="X171" s="2">
        <v>2.67</v>
      </c>
      <c r="Y171" s="2">
        <v>1.32</v>
      </c>
      <c r="Z171" s="2">
        <v>1.52</v>
      </c>
      <c r="AA171" s="2">
        <v>2.34</v>
      </c>
      <c r="AB171" s="2">
        <v>2.9</v>
      </c>
      <c r="AC171" s="2">
        <v>2.69</v>
      </c>
      <c r="AD171" s="2">
        <v>2.2599999999999998</v>
      </c>
      <c r="AE171" s="2">
        <v>2.92</v>
      </c>
      <c r="AF171" s="2">
        <v>1.61</v>
      </c>
      <c r="AG171" s="2">
        <v>2.2599999999999998</v>
      </c>
      <c r="AH171" s="2">
        <v>2.36</v>
      </c>
      <c r="AI171" s="2">
        <v>2.1800000000000002</v>
      </c>
      <c r="AJ171" s="2">
        <v>2.21</v>
      </c>
      <c r="AK171" s="2">
        <v>2.99</v>
      </c>
      <c r="AL171" s="2">
        <v>2.77</v>
      </c>
      <c r="AM171" s="2">
        <v>1.48</v>
      </c>
      <c r="AN171" s="2">
        <v>1.77</v>
      </c>
      <c r="AO171" s="2">
        <v>2.14</v>
      </c>
      <c r="AP171" s="2">
        <v>1.83</v>
      </c>
      <c r="AQ171" s="2">
        <v>2.42</v>
      </c>
      <c r="AR171" s="2">
        <v>1.82</v>
      </c>
      <c r="AS171" s="2">
        <v>1.6</v>
      </c>
      <c r="AT171" s="2">
        <v>1.63</v>
      </c>
      <c r="AU171" s="2">
        <v>2.74</v>
      </c>
      <c r="AV171" s="2">
        <v>1.92</v>
      </c>
      <c r="AW171" s="2">
        <v>1.45</v>
      </c>
      <c r="AX171" s="2">
        <v>1.56</v>
      </c>
      <c r="AY171" s="2">
        <v>1.32</v>
      </c>
      <c r="AZ171" s="2">
        <v>2</v>
      </c>
      <c r="BA171" s="2">
        <v>2.99</v>
      </c>
      <c r="BB171" s="2">
        <v>1.69</v>
      </c>
      <c r="BC171" s="2">
        <v>2.16</v>
      </c>
      <c r="BD171" s="2">
        <v>1.95</v>
      </c>
      <c r="BE171" s="2">
        <v>0.78</v>
      </c>
      <c r="BF171" s="2">
        <v>2.25</v>
      </c>
      <c r="BG171" s="2">
        <v>2.75</v>
      </c>
      <c r="BH171" s="2">
        <v>2.56</v>
      </c>
      <c r="BI171" s="2">
        <v>2.62</v>
      </c>
      <c r="BJ171" s="2">
        <v>3.58</v>
      </c>
      <c r="BL171" s="10"/>
      <c r="BN171" s="5">
        <v>0.16085315</v>
      </c>
      <c r="BO171" s="5">
        <v>0.16085315</v>
      </c>
      <c r="BP171" s="5">
        <v>0.16085315</v>
      </c>
      <c r="BQ171" s="5">
        <v>0.16085315</v>
      </c>
      <c r="BR171" s="5">
        <v>0.16085315</v>
      </c>
      <c r="BS171" s="5">
        <v>0.16085315</v>
      </c>
      <c r="BT171" s="5">
        <v>0.16085315</v>
      </c>
      <c r="BU171" s="5">
        <v>0.16085315</v>
      </c>
      <c r="BV171" s="5">
        <v>0.16085315</v>
      </c>
      <c r="BW171" s="5">
        <v>0.16085315</v>
      </c>
      <c r="BX171" s="5">
        <v>0.16085315</v>
      </c>
      <c r="BY171" s="5">
        <v>0.16085315</v>
      </c>
      <c r="BZ171" s="5">
        <v>0.16085315</v>
      </c>
      <c r="CA171" s="5">
        <v>0.16085315</v>
      </c>
      <c r="CB171" s="5">
        <v>0.16085315</v>
      </c>
      <c r="CC171" s="5">
        <v>0.16085315</v>
      </c>
      <c r="CD171" s="5">
        <v>0.16085315</v>
      </c>
      <c r="CE171" s="5">
        <v>0.16085315</v>
      </c>
      <c r="CF171" s="5">
        <v>0.16085315</v>
      </c>
      <c r="CG171" s="5">
        <v>0.16085315</v>
      </c>
      <c r="CH171" s="5">
        <v>0.16085315</v>
      </c>
      <c r="CI171" s="5">
        <v>0.16085315</v>
      </c>
      <c r="CJ171" s="5">
        <v>0.16085315</v>
      </c>
      <c r="CK171" s="5">
        <v>0.16085315</v>
      </c>
      <c r="CL171" s="5">
        <v>0.16085315</v>
      </c>
      <c r="CM171" s="5">
        <v>0.16085315</v>
      </c>
      <c r="CN171" s="5">
        <v>0.16085315</v>
      </c>
      <c r="CO171" s="5">
        <v>0.16085315</v>
      </c>
      <c r="CP171" s="5">
        <v>0.16085315</v>
      </c>
      <c r="CQ171" s="5">
        <v>0.16085315</v>
      </c>
      <c r="CR171" s="5">
        <v>0.16085315</v>
      </c>
      <c r="CS171" s="5">
        <v>0.16085315</v>
      </c>
      <c r="CT171" s="5">
        <v>0.16085315</v>
      </c>
      <c r="CU171" s="5">
        <v>0.16085315</v>
      </c>
      <c r="CV171" s="5">
        <v>0.16085315</v>
      </c>
      <c r="CW171" s="5">
        <v>0.16085315</v>
      </c>
      <c r="CX171" s="5">
        <v>0.16085315</v>
      </c>
      <c r="CY171" s="5">
        <v>0.16085315</v>
      </c>
      <c r="CZ171" s="5">
        <v>0.16085315</v>
      </c>
      <c r="DA171" s="5">
        <v>0.16085315</v>
      </c>
      <c r="DB171" s="5">
        <v>0.16085315</v>
      </c>
      <c r="DC171" s="5">
        <v>0.16085315</v>
      </c>
      <c r="DD171" s="5">
        <v>0.16085315</v>
      </c>
      <c r="DE171" s="5">
        <v>0.16085315</v>
      </c>
      <c r="DF171" s="5">
        <v>0.16085315</v>
      </c>
      <c r="DG171" s="5">
        <v>0.16085315</v>
      </c>
      <c r="DH171" s="5">
        <v>0.16085315</v>
      </c>
      <c r="DI171" s="5">
        <v>0.16085315</v>
      </c>
      <c r="DJ171" s="5">
        <v>0.16085315</v>
      </c>
      <c r="DK171" s="5">
        <v>0.16085315</v>
      </c>
      <c r="DL171" s="5">
        <v>0.16085315</v>
      </c>
      <c r="DM171" s="5">
        <v>0.16085315</v>
      </c>
      <c r="DN171" s="5">
        <v>0.16085315</v>
      </c>
      <c r="DO171" s="5">
        <v>0.16085315</v>
      </c>
      <c r="DP171" s="5">
        <v>0.16085315</v>
      </c>
      <c r="DQ171" s="5">
        <v>0.16085315</v>
      </c>
      <c r="DR171" s="5">
        <v>0.16085315</v>
      </c>
      <c r="DS171" s="5">
        <v>0.16085315</v>
      </c>
      <c r="DT171" s="5">
        <v>0.16085315</v>
      </c>
      <c r="DU171" s="5">
        <v>0.16085315</v>
      </c>
    </row>
    <row r="172" spans="1:125" x14ac:dyDescent="0.2">
      <c r="A172" t="s">
        <v>139</v>
      </c>
      <c r="B172" s="3" t="s">
        <v>243</v>
      </c>
      <c r="C172" s="2">
        <v>2.08</v>
      </c>
      <c r="D172" s="2">
        <v>2.9</v>
      </c>
      <c r="E172" s="2">
        <v>0.13</v>
      </c>
      <c r="F172" s="2">
        <v>0.9</v>
      </c>
      <c r="G172" s="2">
        <v>0.62</v>
      </c>
      <c r="H172" s="2">
        <v>0.36</v>
      </c>
      <c r="I172" s="2">
        <v>-0.17</v>
      </c>
      <c r="J172" s="2">
        <v>-1.2</v>
      </c>
      <c r="K172" s="2">
        <v>-1.77</v>
      </c>
      <c r="L172" s="2">
        <v>-1.3</v>
      </c>
      <c r="M172" s="2">
        <v>-1.43</v>
      </c>
      <c r="N172" s="2">
        <v>-0.54</v>
      </c>
      <c r="O172" s="2">
        <v>-0.73</v>
      </c>
      <c r="P172" s="2">
        <v>0.76</v>
      </c>
      <c r="Q172" s="2">
        <v>1.76</v>
      </c>
      <c r="R172" s="2">
        <v>1.31</v>
      </c>
      <c r="S172" s="2">
        <v>0.35</v>
      </c>
      <c r="T172" s="2">
        <v>0.83</v>
      </c>
      <c r="U172" s="2">
        <v>0.65</v>
      </c>
      <c r="V172" s="2">
        <v>0.21</v>
      </c>
      <c r="W172" s="2">
        <v>-0.42</v>
      </c>
      <c r="X172" s="2">
        <v>0.69</v>
      </c>
      <c r="Y172" s="2">
        <v>-1.08</v>
      </c>
      <c r="Z172" s="2">
        <v>-1.48</v>
      </c>
      <c r="AA172" s="2">
        <v>0</v>
      </c>
      <c r="AB172" s="2">
        <v>1.58</v>
      </c>
      <c r="AC172" s="2">
        <v>0.83</v>
      </c>
      <c r="AD172" s="2">
        <v>0.39</v>
      </c>
      <c r="AE172" s="2">
        <v>0.88</v>
      </c>
      <c r="AF172" s="2">
        <v>-0.74</v>
      </c>
      <c r="AG172" s="2">
        <v>-0.83</v>
      </c>
      <c r="AH172" s="2">
        <v>-1.43</v>
      </c>
      <c r="AI172" s="2">
        <v>-1.06</v>
      </c>
      <c r="AJ172" s="2">
        <v>-0.26</v>
      </c>
      <c r="AK172" s="2">
        <v>0.95</v>
      </c>
      <c r="AL172" s="2">
        <v>0.89</v>
      </c>
      <c r="AM172" s="2">
        <v>-1.01</v>
      </c>
      <c r="AN172" s="2">
        <v>-0.27</v>
      </c>
      <c r="AO172" s="2">
        <v>-0.21</v>
      </c>
      <c r="AP172" s="2">
        <v>-1.74</v>
      </c>
      <c r="AQ172" s="2">
        <v>-1.35</v>
      </c>
      <c r="AR172" s="2">
        <v>-1.18</v>
      </c>
      <c r="AS172" s="2">
        <v>-0.94</v>
      </c>
      <c r="AT172" s="2">
        <v>-1.6</v>
      </c>
      <c r="AU172" s="2">
        <v>0.18</v>
      </c>
      <c r="AV172" s="2">
        <v>-0.82</v>
      </c>
      <c r="AW172" s="2">
        <v>-2.0499999999999998</v>
      </c>
      <c r="AX172" s="2">
        <v>-1.37</v>
      </c>
      <c r="AY172" s="2">
        <v>-2.19</v>
      </c>
      <c r="AZ172" s="2">
        <v>-1</v>
      </c>
      <c r="BA172" s="2">
        <v>-0.21</v>
      </c>
      <c r="BB172" s="2">
        <v>-2.0499999999999998</v>
      </c>
      <c r="BC172" s="2">
        <v>-1.41</v>
      </c>
      <c r="BD172" s="2">
        <v>-1.08</v>
      </c>
      <c r="BE172" s="2">
        <v>-2.21</v>
      </c>
      <c r="BF172" s="2">
        <v>-1.05</v>
      </c>
      <c r="BG172" s="2">
        <v>-0.23</v>
      </c>
      <c r="BH172" s="2">
        <v>-0.9</v>
      </c>
      <c r="BI172" s="2">
        <v>-0.43</v>
      </c>
      <c r="BJ172" s="2">
        <v>1.71</v>
      </c>
      <c r="BL172" s="10"/>
      <c r="BN172" s="5">
        <v>0.38426937999999999</v>
      </c>
      <c r="BO172" s="5">
        <v>0.38426937999999999</v>
      </c>
      <c r="BP172" s="5">
        <v>0.38426937999999999</v>
      </c>
      <c r="BQ172" s="5">
        <v>0.38426937999999999</v>
      </c>
      <c r="BR172" s="5">
        <v>0.38426937999999999</v>
      </c>
      <c r="BS172" s="5">
        <v>0.38426937999999999</v>
      </c>
      <c r="BT172" s="5">
        <v>0.38426937999999999</v>
      </c>
      <c r="BU172" s="5">
        <v>0.38426937999999999</v>
      </c>
      <c r="BV172" s="5">
        <v>0.38426937999999999</v>
      </c>
      <c r="BW172" s="5">
        <v>0.38426937999999999</v>
      </c>
      <c r="BX172" s="5">
        <v>0.38426937999999999</v>
      </c>
      <c r="BY172" s="5">
        <v>0.38426937999999999</v>
      </c>
      <c r="BZ172" s="5">
        <v>0.38426937999999999</v>
      </c>
      <c r="CA172" s="5">
        <v>0.38426937999999999</v>
      </c>
      <c r="CB172" s="5">
        <v>0.38426937999999999</v>
      </c>
      <c r="CC172" s="5">
        <v>0.38426937999999999</v>
      </c>
      <c r="CD172" s="5">
        <v>0.38426937999999999</v>
      </c>
      <c r="CE172" s="5">
        <v>0.38426937999999999</v>
      </c>
      <c r="CF172" s="5">
        <v>0.38426937999999999</v>
      </c>
      <c r="CG172" s="5">
        <v>0.38426937999999999</v>
      </c>
      <c r="CH172" s="5">
        <v>0.38426937999999999</v>
      </c>
      <c r="CI172" s="5">
        <v>0.38426937999999999</v>
      </c>
      <c r="CJ172" s="5">
        <v>0.38426937999999999</v>
      </c>
      <c r="CK172" s="5">
        <v>0.38426937999999999</v>
      </c>
      <c r="CL172" s="5">
        <v>0.38426937999999999</v>
      </c>
      <c r="CM172" s="5">
        <v>0.38426937999999999</v>
      </c>
      <c r="CN172" s="5">
        <v>0.38426937999999999</v>
      </c>
      <c r="CO172" s="5">
        <v>0.38426937999999999</v>
      </c>
      <c r="CP172" s="5">
        <v>0.38426937999999999</v>
      </c>
      <c r="CQ172" s="5">
        <v>0.38426937999999999</v>
      </c>
      <c r="CR172" s="5">
        <v>0.38426937999999999</v>
      </c>
      <c r="CS172" s="5">
        <v>0.38426937999999999</v>
      </c>
      <c r="CT172" s="5">
        <v>0.38426937999999999</v>
      </c>
      <c r="CU172" s="5">
        <v>0.38426937999999999</v>
      </c>
      <c r="CV172" s="5">
        <v>0.38426937999999999</v>
      </c>
      <c r="CW172" s="5">
        <v>0.38426937999999999</v>
      </c>
      <c r="CX172" s="5">
        <v>0.38426937999999999</v>
      </c>
      <c r="CY172" s="5">
        <v>0.38426937999999999</v>
      </c>
      <c r="CZ172" s="5">
        <v>0.38426937999999999</v>
      </c>
      <c r="DA172" s="5">
        <v>0.38426937999999999</v>
      </c>
      <c r="DB172" s="5">
        <v>0.38426937999999999</v>
      </c>
      <c r="DC172" s="5">
        <v>0.38426937999999999</v>
      </c>
      <c r="DD172" s="5">
        <v>0.38426937999999999</v>
      </c>
      <c r="DE172" s="5">
        <v>0.38426937999999999</v>
      </c>
      <c r="DF172" s="5">
        <v>0.38426937999999999</v>
      </c>
      <c r="DG172" s="5">
        <v>0.38426937999999999</v>
      </c>
      <c r="DH172" s="5">
        <v>0.38426937999999999</v>
      </c>
      <c r="DI172" s="5">
        <v>0.38426937999999999</v>
      </c>
      <c r="DJ172" s="5">
        <v>0.38426937999999999</v>
      </c>
      <c r="DK172" s="5">
        <v>0.38426937999999999</v>
      </c>
      <c r="DL172" s="5">
        <v>0.38426937999999999</v>
      </c>
      <c r="DM172" s="5">
        <v>0.38426937999999999</v>
      </c>
      <c r="DN172" s="5">
        <v>0.38426937999999999</v>
      </c>
      <c r="DO172" s="5">
        <v>0.38426937999999999</v>
      </c>
      <c r="DP172" s="5">
        <v>0.38426937999999999</v>
      </c>
      <c r="DQ172" s="5">
        <v>0.38426937999999999</v>
      </c>
      <c r="DR172" s="5">
        <v>0.38426937999999999</v>
      </c>
      <c r="DS172" s="5">
        <v>0.38426937999999999</v>
      </c>
      <c r="DT172" s="5">
        <v>0.38426937999999999</v>
      </c>
      <c r="DU172" s="5">
        <v>0.38426937999999999</v>
      </c>
    </row>
    <row r="173" spans="1:125" x14ac:dyDescent="0.2">
      <c r="A173" t="s">
        <v>88</v>
      </c>
      <c r="B173" s="3" t="s">
        <v>243</v>
      </c>
      <c r="C173" s="2">
        <v>23.66</v>
      </c>
      <c r="D173" s="2">
        <v>32.31</v>
      </c>
      <c r="E173" s="2">
        <v>16.809999999999999</v>
      </c>
      <c r="F173" s="2">
        <v>18.850000000000001</v>
      </c>
      <c r="G173" s="2">
        <v>16.559999999999999</v>
      </c>
      <c r="H173" s="2">
        <v>22.1</v>
      </c>
      <c r="I173" s="2">
        <v>19.760000000000002</v>
      </c>
      <c r="J173" s="2">
        <v>10.48</v>
      </c>
      <c r="K173" s="2">
        <v>12.85</v>
      </c>
      <c r="L173" s="2">
        <v>11.29</v>
      </c>
      <c r="M173" s="2">
        <v>16.79</v>
      </c>
      <c r="N173" s="2">
        <v>15.23</v>
      </c>
      <c r="O173" s="2">
        <v>16.27</v>
      </c>
      <c r="P173" s="2">
        <v>25.79</v>
      </c>
      <c r="Q173" s="2">
        <v>22.28</v>
      </c>
      <c r="R173" s="2">
        <v>18.899999999999999</v>
      </c>
      <c r="S173" s="2">
        <v>18.75</v>
      </c>
      <c r="T173" s="2">
        <v>24.42</v>
      </c>
      <c r="U173" s="2">
        <v>22.1</v>
      </c>
      <c r="V173" s="2">
        <v>21.8</v>
      </c>
      <c r="W173" s="2">
        <v>16.91</v>
      </c>
      <c r="X173" s="2">
        <v>19.829999999999998</v>
      </c>
      <c r="Y173" s="2">
        <v>13.52</v>
      </c>
      <c r="Z173" s="2">
        <v>14.74</v>
      </c>
      <c r="AA173" s="2">
        <v>15.8</v>
      </c>
      <c r="AB173" s="2">
        <v>27.15</v>
      </c>
      <c r="AC173" s="2">
        <v>26.15</v>
      </c>
      <c r="AD173" s="2">
        <v>17.899999999999999</v>
      </c>
      <c r="AE173" s="2">
        <v>24.03</v>
      </c>
      <c r="AF173" s="2">
        <v>17.239999999999998</v>
      </c>
      <c r="AG173" s="2">
        <v>14.68</v>
      </c>
      <c r="AH173" s="2">
        <v>18.55</v>
      </c>
      <c r="AI173" s="2">
        <v>23.36</v>
      </c>
      <c r="AJ173" s="2">
        <v>22.8</v>
      </c>
      <c r="AK173" s="2">
        <v>20.13</v>
      </c>
      <c r="AL173" s="2">
        <v>22.99</v>
      </c>
      <c r="AM173" s="2">
        <v>10.46</v>
      </c>
      <c r="AN173" s="2">
        <v>21.51</v>
      </c>
      <c r="AO173" s="2">
        <v>22.67</v>
      </c>
      <c r="AP173" s="2">
        <v>19.86</v>
      </c>
      <c r="AQ173" s="2">
        <v>19.04</v>
      </c>
      <c r="AR173" s="2">
        <v>18.190000000000001</v>
      </c>
      <c r="AS173" s="2">
        <v>16.8</v>
      </c>
      <c r="AT173" s="2">
        <v>15.71</v>
      </c>
      <c r="AU173" s="2">
        <v>32.020000000000003</v>
      </c>
      <c r="AV173" s="2">
        <v>16.55</v>
      </c>
      <c r="AW173" s="2">
        <v>19.29</v>
      </c>
      <c r="AX173" s="2">
        <v>14.01</v>
      </c>
      <c r="AY173" s="2">
        <v>14.19</v>
      </c>
      <c r="AZ173" s="2">
        <v>18.489999999999998</v>
      </c>
      <c r="BA173" s="2">
        <v>23.07</v>
      </c>
      <c r="BB173" s="2">
        <v>15.93</v>
      </c>
      <c r="BC173" s="2">
        <v>17.86</v>
      </c>
      <c r="BD173" s="2">
        <v>15.84</v>
      </c>
      <c r="BE173" s="2">
        <v>14.55</v>
      </c>
      <c r="BF173" s="2">
        <v>15.99</v>
      </c>
      <c r="BG173" s="2">
        <v>21.13</v>
      </c>
      <c r="BH173" s="2">
        <v>19.22</v>
      </c>
      <c r="BI173" s="2">
        <v>23.21</v>
      </c>
      <c r="BJ173" s="2">
        <v>22.97</v>
      </c>
      <c r="BL173" s="10"/>
      <c r="BN173" s="5">
        <v>1.1466338</v>
      </c>
      <c r="BO173" s="5">
        <v>1.1466338</v>
      </c>
      <c r="BP173" s="5">
        <v>1.1466338</v>
      </c>
      <c r="BQ173" s="5">
        <v>1.1466338</v>
      </c>
      <c r="BR173" s="5">
        <v>1.1466338</v>
      </c>
      <c r="BS173" s="5">
        <v>1.1466338</v>
      </c>
      <c r="BT173" s="5">
        <v>1.1466338</v>
      </c>
      <c r="BU173" s="5">
        <v>1.1466338</v>
      </c>
      <c r="BV173" s="5">
        <v>1.1466338</v>
      </c>
      <c r="BW173" s="5">
        <v>1.1466338</v>
      </c>
      <c r="BX173" s="5">
        <v>1.1466338</v>
      </c>
      <c r="BY173" s="5">
        <v>1.1466338</v>
      </c>
      <c r="BZ173" s="5">
        <v>1.1466338</v>
      </c>
      <c r="CA173" s="5">
        <v>1.1466338</v>
      </c>
      <c r="CB173" s="5">
        <v>1.1466338</v>
      </c>
      <c r="CC173" s="5">
        <v>1.1466338</v>
      </c>
      <c r="CD173" s="5">
        <v>1.1466338</v>
      </c>
      <c r="CE173" s="5">
        <v>1.1466338</v>
      </c>
      <c r="CF173" s="5">
        <v>1.1466338</v>
      </c>
      <c r="CG173" s="5">
        <v>1.1466338</v>
      </c>
      <c r="CH173" s="5">
        <v>1.1466338</v>
      </c>
      <c r="CI173" s="5">
        <v>1.1466338</v>
      </c>
      <c r="CJ173" s="5">
        <v>1.1466338</v>
      </c>
      <c r="CK173" s="5">
        <v>1.1466338</v>
      </c>
      <c r="CL173" s="5">
        <v>1.1466338</v>
      </c>
      <c r="CM173" s="5">
        <v>1.1466338</v>
      </c>
      <c r="CN173" s="5">
        <v>1.1466338</v>
      </c>
      <c r="CO173" s="5">
        <v>1.1466338</v>
      </c>
      <c r="CP173" s="5">
        <v>1.1466338</v>
      </c>
      <c r="CQ173" s="5">
        <v>1.1466338</v>
      </c>
      <c r="CR173" s="5">
        <v>1.1466338</v>
      </c>
      <c r="CS173" s="5">
        <v>1.1466338</v>
      </c>
      <c r="CT173" s="5">
        <v>1.1466338</v>
      </c>
      <c r="CU173" s="5">
        <v>1.1466338</v>
      </c>
      <c r="CV173" s="5">
        <v>1.1466338</v>
      </c>
      <c r="CW173" s="5">
        <v>1.1466338</v>
      </c>
      <c r="CX173" s="5">
        <v>1.1466338</v>
      </c>
      <c r="CY173" s="5">
        <v>1.1466338</v>
      </c>
      <c r="CZ173" s="5">
        <v>1.1466338</v>
      </c>
      <c r="DA173" s="5">
        <v>1.1466338</v>
      </c>
      <c r="DB173" s="5">
        <v>1.1466338</v>
      </c>
      <c r="DC173" s="5">
        <v>1.1466338</v>
      </c>
      <c r="DD173" s="5">
        <v>1.1466338</v>
      </c>
      <c r="DE173" s="5">
        <v>1.1466338</v>
      </c>
      <c r="DF173" s="5">
        <v>1.1466338</v>
      </c>
      <c r="DG173" s="5">
        <v>1.1466338</v>
      </c>
      <c r="DH173" s="5">
        <v>1.1466338</v>
      </c>
      <c r="DI173" s="5">
        <v>1.1466338</v>
      </c>
      <c r="DJ173" s="5">
        <v>1.1466338</v>
      </c>
      <c r="DK173" s="5">
        <v>1.1466338</v>
      </c>
      <c r="DL173" s="5">
        <v>1.1466338</v>
      </c>
      <c r="DM173" s="5">
        <v>1.1466338</v>
      </c>
      <c r="DN173" s="5">
        <v>1.1466338</v>
      </c>
      <c r="DO173" s="5">
        <v>1.1466338</v>
      </c>
      <c r="DP173" s="5">
        <v>1.1466338</v>
      </c>
      <c r="DQ173" s="5">
        <v>1.1466338</v>
      </c>
      <c r="DR173" s="5">
        <v>1.1466338</v>
      </c>
      <c r="DS173" s="5">
        <v>1.1466338</v>
      </c>
      <c r="DT173" s="5">
        <v>1.1466338</v>
      </c>
      <c r="DU173" s="5">
        <v>1.1466338</v>
      </c>
    </row>
    <row r="174" spans="1:125" x14ac:dyDescent="0.2">
      <c r="A174" t="s">
        <v>57</v>
      </c>
      <c r="B174" s="3" t="s">
        <v>243</v>
      </c>
      <c r="C174" s="2">
        <v>7.28</v>
      </c>
      <c r="D174" s="2">
        <v>8.59</v>
      </c>
      <c r="E174" s="2">
        <v>3.29</v>
      </c>
      <c r="F174" s="2">
        <v>4.28</v>
      </c>
      <c r="G174" s="2">
        <v>3.97</v>
      </c>
      <c r="H174" s="2">
        <v>5.6</v>
      </c>
      <c r="I174" s="2">
        <v>4.49</v>
      </c>
      <c r="J174" s="2">
        <v>1.77</v>
      </c>
      <c r="K174" s="2">
        <v>1.98</v>
      </c>
      <c r="L174" s="2">
        <v>1.86</v>
      </c>
      <c r="M174" s="2">
        <v>2.17</v>
      </c>
      <c r="N174" s="2">
        <v>1.92</v>
      </c>
      <c r="O174" s="2">
        <v>2.1</v>
      </c>
      <c r="P174" s="2">
        <v>6.23</v>
      </c>
      <c r="Q174" s="2">
        <v>5.87</v>
      </c>
      <c r="R174" s="2">
        <v>4.58</v>
      </c>
      <c r="S174" s="2">
        <v>4.09</v>
      </c>
      <c r="T174" s="2">
        <v>5.73</v>
      </c>
      <c r="U174" s="2">
        <v>4.4800000000000004</v>
      </c>
      <c r="V174" s="2">
        <v>4.5199999999999996</v>
      </c>
      <c r="W174" s="2">
        <v>2.2799999999999998</v>
      </c>
      <c r="X174" s="2">
        <v>4.2</v>
      </c>
      <c r="Y174" s="2">
        <v>1.72</v>
      </c>
      <c r="Z174" s="2">
        <v>1.64</v>
      </c>
      <c r="AA174" s="2">
        <v>3.24</v>
      </c>
      <c r="AB174" s="2">
        <v>6.1</v>
      </c>
      <c r="AC174" s="2">
        <v>5.7</v>
      </c>
      <c r="AD174" s="2">
        <v>3.7</v>
      </c>
      <c r="AE174" s="2">
        <v>5.0599999999999996</v>
      </c>
      <c r="AF174" s="2">
        <v>2.37</v>
      </c>
      <c r="AG174" s="2">
        <v>2.14</v>
      </c>
      <c r="AH174" s="2">
        <v>2.23</v>
      </c>
      <c r="AI174" s="2">
        <v>3.67</v>
      </c>
      <c r="AJ174" s="2">
        <v>4.47</v>
      </c>
      <c r="AK174" s="2">
        <v>5.23</v>
      </c>
      <c r="AL174" s="2">
        <v>5.19</v>
      </c>
      <c r="AM174" s="2">
        <v>0.68</v>
      </c>
      <c r="AN174" s="2">
        <v>4.3</v>
      </c>
      <c r="AO174" s="2">
        <v>4.32</v>
      </c>
      <c r="AP174" s="2">
        <v>2.44</v>
      </c>
      <c r="AQ174" s="2">
        <v>1.57</v>
      </c>
      <c r="AR174" s="2">
        <v>2.13</v>
      </c>
      <c r="AS174" s="2">
        <v>2.62</v>
      </c>
      <c r="AT174" s="2">
        <v>2.29</v>
      </c>
      <c r="AU174" s="2">
        <v>6.26</v>
      </c>
      <c r="AV174" s="2">
        <v>1.98</v>
      </c>
      <c r="AW174" s="2">
        <v>1.23</v>
      </c>
      <c r="AX174" s="2">
        <v>0.93</v>
      </c>
      <c r="AY174" s="2">
        <v>0.32</v>
      </c>
      <c r="AZ174" s="2">
        <v>2.5499999999999998</v>
      </c>
      <c r="BA174" s="2">
        <v>4.24</v>
      </c>
      <c r="BB174" s="2">
        <v>0.54</v>
      </c>
      <c r="BC174" s="2">
        <v>1.53</v>
      </c>
      <c r="BD174" s="2">
        <v>0.56000000000000005</v>
      </c>
      <c r="BE174" s="2">
        <v>-0.22</v>
      </c>
      <c r="BF174" s="2">
        <v>1.1499999999999999</v>
      </c>
      <c r="BG174" s="2">
        <v>3.44</v>
      </c>
      <c r="BH174" s="2">
        <v>1.73</v>
      </c>
      <c r="BI174" s="2">
        <v>3.02</v>
      </c>
      <c r="BJ174" s="2">
        <v>4.87</v>
      </c>
      <c r="BL174" s="10"/>
      <c r="BN174" s="5">
        <v>0.42945794999999998</v>
      </c>
      <c r="BO174" s="5">
        <v>0.42945794999999998</v>
      </c>
      <c r="BP174" s="5">
        <v>0.42945794999999998</v>
      </c>
      <c r="BQ174" s="5">
        <v>0.42945794999999998</v>
      </c>
      <c r="BR174" s="5">
        <v>0.42945794999999998</v>
      </c>
      <c r="BS174" s="5">
        <v>0.42945794999999998</v>
      </c>
      <c r="BT174" s="5">
        <v>0.42945794999999998</v>
      </c>
      <c r="BU174" s="5">
        <v>0.42945794999999998</v>
      </c>
      <c r="BV174" s="5">
        <v>0.42945794999999998</v>
      </c>
      <c r="BW174" s="5">
        <v>0.42945794999999998</v>
      </c>
      <c r="BX174" s="5">
        <v>0.42945794999999998</v>
      </c>
      <c r="BY174" s="5">
        <v>0.42945794999999998</v>
      </c>
      <c r="BZ174" s="5">
        <v>0.42945794999999998</v>
      </c>
      <c r="CA174" s="5">
        <v>0.42945794999999998</v>
      </c>
      <c r="CB174" s="5">
        <v>0.42945794999999998</v>
      </c>
      <c r="CC174" s="5">
        <v>0.42945794999999998</v>
      </c>
      <c r="CD174" s="5">
        <v>0.42945794999999998</v>
      </c>
      <c r="CE174" s="5">
        <v>0.42945794999999998</v>
      </c>
      <c r="CF174" s="5">
        <v>0.42945794999999998</v>
      </c>
      <c r="CG174" s="5">
        <v>0.42945794999999998</v>
      </c>
      <c r="CH174" s="5">
        <v>0.42945794999999998</v>
      </c>
      <c r="CI174" s="5">
        <v>0.42945794999999998</v>
      </c>
      <c r="CJ174" s="5">
        <v>0.42945794999999998</v>
      </c>
      <c r="CK174" s="5">
        <v>0.42945794999999998</v>
      </c>
      <c r="CL174" s="5">
        <v>0.42945794999999998</v>
      </c>
      <c r="CM174" s="5">
        <v>0.42945794999999998</v>
      </c>
      <c r="CN174" s="5">
        <v>0.42945794999999998</v>
      </c>
      <c r="CO174" s="5">
        <v>0.42945794999999998</v>
      </c>
      <c r="CP174" s="5">
        <v>0.42945794999999998</v>
      </c>
      <c r="CQ174" s="5">
        <v>0.42945794999999998</v>
      </c>
      <c r="CR174" s="5">
        <v>0.42945794999999998</v>
      </c>
      <c r="CS174" s="5">
        <v>0.42945794999999998</v>
      </c>
      <c r="CT174" s="5">
        <v>0.42945794999999998</v>
      </c>
      <c r="CU174" s="5">
        <v>0.42945794999999998</v>
      </c>
      <c r="CV174" s="5">
        <v>0.42945794999999998</v>
      </c>
      <c r="CW174" s="5">
        <v>0.42945794999999998</v>
      </c>
      <c r="CX174" s="5">
        <v>0.42945794999999998</v>
      </c>
      <c r="CY174" s="5">
        <v>0.42945794999999998</v>
      </c>
      <c r="CZ174" s="5">
        <v>0.42945794999999998</v>
      </c>
      <c r="DA174" s="5">
        <v>0.42945794999999998</v>
      </c>
      <c r="DB174" s="5">
        <v>0.42945794999999998</v>
      </c>
      <c r="DC174" s="5">
        <v>0.42945794999999998</v>
      </c>
      <c r="DD174" s="5">
        <v>0.42945794999999998</v>
      </c>
      <c r="DE174" s="5">
        <v>0.42945794999999998</v>
      </c>
      <c r="DF174" s="5">
        <v>0.42945794999999998</v>
      </c>
      <c r="DG174" s="5">
        <v>0.42945794999999998</v>
      </c>
      <c r="DH174" s="5">
        <v>0.42945794999999998</v>
      </c>
      <c r="DI174" s="5">
        <v>0.42945794999999998</v>
      </c>
      <c r="DJ174" s="5">
        <v>0.42945794999999998</v>
      </c>
      <c r="DK174" s="5">
        <v>0.42945794999999998</v>
      </c>
      <c r="DL174" s="5">
        <v>0.42945794999999998</v>
      </c>
      <c r="DM174" s="5">
        <v>0.42945794999999998</v>
      </c>
      <c r="DN174" s="5">
        <v>0.42945794999999998</v>
      </c>
      <c r="DO174" s="5">
        <v>0.42945794999999998</v>
      </c>
      <c r="DP174" s="5">
        <v>0.42945794999999998</v>
      </c>
      <c r="DQ174" s="5">
        <v>0.42945794999999998</v>
      </c>
      <c r="DR174" s="5">
        <v>0.42945794999999998</v>
      </c>
      <c r="DS174" s="5">
        <v>0.42945794999999998</v>
      </c>
      <c r="DT174" s="5">
        <v>0.42945794999999998</v>
      </c>
      <c r="DU174" s="5">
        <v>0.42945794999999998</v>
      </c>
    </row>
    <row r="175" spans="1:125" x14ac:dyDescent="0.2">
      <c r="A175" t="s">
        <v>138</v>
      </c>
      <c r="B175" s="3" t="s">
        <v>243</v>
      </c>
      <c r="C175" s="2">
        <v>0.86</v>
      </c>
      <c r="D175" s="2">
        <v>0.9</v>
      </c>
      <c r="E175" s="2">
        <v>-0.12</v>
      </c>
      <c r="F175" s="2">
        <v>-0.06</v>
      </c>
      <c r="G175" s="2">
        <v>-0.04</v>
      </c>
      <c r="H175" s="2">
        <v>0.1</v>
      </c>
      <c r="I175" s="2">
        <v>-0.11</v>
      </c>
      <c r="J175" s="2">
        <v>-0.52</v>
      </c>
      <c r="K175" s="2">
        <v>-0.64</v>
      </c>
      <c r="L175" s="2">
        <v>-0.51</v>
      </c>
      <c r="M175" s="2">
        <v>-0.66</v>
      </c>
      <c r="N175" s="2">
        <v>-0.56999999999999995</v>
      </c>
      <c r="O175" s="2">
        <v>-0.59</v>
      </c>
      <c r="P175" s="2">
        <v>0.13</v>
      </c>
      <c r="Q175" s="2">
        <v>0.28000000000000003</v>
      </c>
      <c r="R175" s="2">
        <v>0.01</v>
      </c>
      <c r="S175" s="2">
        <v>-7.0000000000000007E-2</v>
      </c>
      <c r="T175" s="2">
        <v>-0.04</v>
      </c>
      <c r="U175" s="2">
        <v>-0.04</v>
      </c>
      <c r="V175" s="2">
        <v>-0.04</v>
      </c>
      <c r="W175" s="2">
        <v>-0.36</v>
      </c>
      <c r="X175" s="2">
        <v>-0.03</v>
      </c>
      <c r="Y175" s="2">
        <v>-0.44</v>
      </c>
      <c r="Z175" s="2">
        <v>-0.65</v>
      </c>
      <c r="AA175" s="2">
        <v>-0.2</v>
      </c>
      <c r="AB175" s="2">
        <v>0.34</v>
      </c>
      <c r="AC175" s="2">
        <v>0.16</v>
      </c>
      <c r="AD175" s="2">
        <v>-0.03</v>
      </c>
      <c r="AE175" s="2">
        <v>0.09</v>
      </c>
      <c r="AF175" s="2">
        <v>-0.39</v>
      </c>
      <c r="AG175" s="2">
        <v>-0.53</v>
      </c>
      <c r="AH175" s="2">
        <v>-0.97</v>
      </c>
      <c r="AI175" s="2">
        <v>-0.47</v>
      </c>
      <c r="AJ175" s="2">
        <v>-0.34</v>
      </c>
      <c r="AK175" s="2">
        <v>-0.02</v>
      </c>
      <c r="AL175" s="2">
        <v>0.01</v>
      </c>
      <c r="AM175" s="2">
        <v>-0.74</v>
      </c>
      <c r="AN175" s="2">
        <v>-0.31</v>
      </c>
      <c r="AO175" s="2">
        <v>-0.25</v>
      </c>
      <c r="AP175" s="2">
        <v>-0.78</v>
      </c>
      <c r="AQ175" s="2">
        <v>-0.93</v>
      </c>
      <c r="AR175" s="2">
        <v>-0.71</v>
      </c>
      <c r="AS175" s="2">
        <v>-0.4</v>
      </c>
      <c r="AT175" s="2">
        <v>-0.63</v>
      </c>
      <c r="AU175" s="2">
        <v>-0.16</v>
      </c>
      <c r="AV175" s="2">
        <v>-0.48</v>
      </c>
      <c r="AW175" s="2">
        <v>-0.89</v>
      </c>
      <c r="AX175" s="2">
        <v>-0.7</v>
      </c>
      <c r="AY175" s="2">
        <v>-0.9</v>
      </c>
      <c r="AZ175" s="2">
        <v>-0.54</v>
      </c>
      <c r="BA175" s="2">
        <v>-0.6</v>
      </c>
      <c r="BB175" s="2">
        <v>-0.98</v>
      </c>
      <c r="BC175" s="2">
        <v>-0.69</v>
      </c>
      <c r="BD175" s="2">
        <v>-0.59</v>
      </c>
      <c r="BE175" s="2">
        <v>-0.9</v>
      </c>
      <c r="BF175" s="2">
        <v>-0.71</v>
      </c>
      <c r="BG175" s="2">
        <v>-0.55000000000000004</v>
      </c>
      <c r="BH175" s="2">
        <v>-0.93</v>
      </c>
      <c r="BI175" s="2">
        <v>-0.43</v>
      </c>
      <c r="BJ175" s="2">
        <v>-0.13</v>
      </c>
      <c r="BL175" s="10"/>
      <c r="BN175" s="5">
        <v>9.1393698999999995E-2</v>
      </c>
      <c r="BO175" s="5">
        <v>9.1393698999999995E-2</v>
      </c>
      <c r="BP175" s="5">
        <v>9.1393698999999995E-2</v>
      </c>
      <c r="BQ175" s="5">
        <v>9.1393698999999995E-2</v>
      </c>
      <c r="BR175" s="5">
        <v>9.1393698999999995E-2</v>
      </c>
      <c r="BS175" s="5">
        <v>9.1393698999999995E-2</v>
      </c>
      <c r="BT175" s="5">
        <v>9.1393698999999995E-2</v>
      </c>
      <c r="BU175" s="5">
        <v>9.1393698999999995E-2</v>
      </c>
      <c r="BV175" s="5">
        <v>9.1393698999999995E-2</v>
      </c>
      <c r="BW175" s="5">
        <v>9.1393698999999995E-2</v>
      </c>
      <c r="BX175" s="5">
        <v>9.1393698999999995E-2</v>
      </c>
      <c r="BY175" s="5">
        <v>9.1393698999999995E-2</v>
      </c>
      <c r="BZ175" s="5">
        <v>9.1393698999999995E-2</v>
      </c>
      <c r="CA175" s="5">
        <v>9.1393698999999995E-2</v>
      </c>
      <c r="CB175" s="5">
        <v>9.1393698999999995E-2</v>
      </c>
      <c r="CC175" s="5">
        <v>9.1393698999999995E-2</v>
      </c>
      <c r="CD175" s="5">
        <v>9.1393698999999995E-2</v>
      </c>
      <c r="CE175" s="5">
        <v>9.1393698999999995E-2</v>
      </c>
      <c r="CF175" s="5">
        <v>9.1393698999999995E-2</v>
      </c>
      <c r="CG175" s="5">
        <v>9.1393698999999995E-2</v>
      </c>
      <c r="CH175" s="5">
        <v>9.1393698999999995E-2</v>
      </c>
      <c r="CI175" s="5">
        <v>9.1393698999999995E-2</v>
      </c>
      <c r="CJ175" s="5">
        <v>9.1393698999999995E-2</v>
      </c>
      <c r="CK175" s="5">
        <v>9.1393698999999995E-2</v>
      </c>
      <c r="CL175" s="5">
        <v>9.1393698999999995E-2</v>
      </c>
      <c r="CM175" s="5">
        <v>9.1393698999999995E-2</v>
      </c>
      <c r="CN175" s="5">
        <v>9.1393698999999995E-2</v>
      </c>
      <c r="CO175" s="5">
        <v>9.1393698999999995E-2</v>
      </c>
      <c r="CP175" s="5">
        <v>9.1393698999999995E-2</v>
      </c>
      <c r="CQ175" s="5">
        <v>9.1393698999999995E-2</v>
      </c>
      <c r="CR175" s="5">
        <v>9.1393698999999995E-2</v>
      </c>
      <c r="CS175" s="5">
        <v>9.1393698999999995E-2</v>
      </c>
      <c r="CT175" s="5">
        <v>9.1393698999999995E-2</v>
      </c>
      <c r="CU175" s="5">
        <v>9.1393698999999995E-2</v>
      </c>
      <c r="CV175" s="5">
        <v>9.1393698999999995E-2</v>
      </c>
      <c r="CW175" s="5">
        <v>9.1393698999999995E-2</v>
      </c>
      <c r="CX175" s="5">
        <v>9.1393698999999995E-2</v>
      </c>
      <c r="CY175" s="5">
        <v>9.1393698999999995E-2</v>
      </c>
      <c r="CZ175" s="5">
        <v>9.1393698999999995E-2</v>
      </c>
      <c r="DA175" s="5">
        <v>9.1393698999999995E-2</v>
      </c>
      <c r="DB175" s="5">
        <v>9.1393698999999995E-2</v>
      </c>
      <c r="DC175" s="5">
        <v>9.1393698999999995E-2</v>
      </c>
      <c r="DD175" s="5">
        <v>9.1393698999999995E-2</v>
      </c>
      <c r="DE175" s="5">
        <v>9.1393698999999995E-2</v>
      </c>
      <c r="DF175" s="5">
        <v>9.1393698999999995E-2</v>
      </c>
      <c r="DG175" s="5">
        <v>9.1393698999999995E-2</v>
      </c>
      <c r="DH175" s="5">
        <v>9.1393698999999995E-2</v>
      </c>
      <c r="DI175" s="5">
        <v>9.1393698999999995E-2</v>
      </c>
      <c r="DJ175" s="5">
        <v>9.1393698999999995E-2</v>
      </c>
      <c r="DK175" s="5">
        <v>9.1393698999999995E-2</v>
      </c>
      <c r="DL175" s="5">
        <v>9.1393698999999995E-2</v>
      </c>
      <c r="DM175" s="5">
        <v>9.1393698999999995E-2</v>
      </c>
      <c r="DN175" s="5">
        <v>9.1393698999999995E-2</v>
      </c>
      <c r="DO175" s="5">
        <v>9.1393698999999995E-2</v>
      </c>
      <c r="DP175" s="5">
        <v>9.1393698999999995E-2</v>
      </c>
      <c r="DQ175" s="5">
        <v>9.1393698999999995E-2</v>
      </c>
      <c r="DR175" s="5">
        <v>9.1393698999999995E-2</v>
      </c>
      <c r="DS175" s="5">
        <v>9.1393698999999995E-2</v>
      </c>
      <c r="DT175" s="5">
        <v>9.1393698999999995E-2</v>
      </c>
      <c r="DU175" s="5">
        <v>9.1393698999999995E-2</v>
      </c>
    </row>
    <row r="176" spans="1:125" x14ac:dyDescent="0.2">
      <c r="A176" t="s">
        <v>258</v>
      </c>
      <c r="B176" s="3" t="s">
        <v>243</v>
      </c>
      <c r="C176" s="2">
        <v>0.24</v>
      </c>
      <c r="D176" s="2">
        <v>0.3</v>
      </c>
      <c r="E176" s="2">
        <v>-0.14000000000000001</v>
      </c>
      <c r="F176" s="2">
        <v>-0.11</v>
      </c>
      <c r="G176" s="2">
        <v>-0.18</v>
      </c>
      <c r="H176" s="2">
        <v>-0.19</v>
      </c>
      <c r="I176" s="2">
        <v>-0.26</v>
      </c>
      <c r="J176" s="2">
        <v>-0.41</v>
      </c>
      <c r="K176" s="2">
        <v>-0.47</v>
      </c>
      <c r="L176" s="2">
        <v>-0.45</v>
      </c>
      <c r="M176" s="2">
        <v>-0.5</v>
      </c>
      <c r="N176" s="2">
        <v>-0.39</v>
      </c>
      <c r="O176" s="2">
        <v>-0.39</v>
      </c>
      <c r="P176" s="2">
        <v>-0.15</v>
      </c>
      <c r="Q176" s="2">
        <v>0.05</v>
      </c>
      <c r="R176" s="2">
        <v>-0.1</v>
      </c>
      <c r="S176" s="2">
        <v>-0.17</v>
      </c>
      <c r="T176" s="2">
        <v>-0.1</v>
      </c>
      <c r="U176" s="2">
        <v>-0.09</v>
      </c>
      <c r="V176" s="2">
        <v>-0.13</v>
      </c>
      <c r="W176" s="2">
        <v>-0.24</v>
      </c>
      <c r="X176" s="2">
        <v>-7.0000000000000007E-2</v>
      </c>
      <c r="Y176" s="2">
        <v>-0.33</v>
      </c>
      <c r="Z176" s="2">
        <v>-0.41</v>
      </c>
      <c r="AA176" s="2">
        <v>-0.18</v>
      </c>
      <c r="AB176" s="2">
        <v>0</v>
      </c>
      <c r="AC176" s="2">
        <v>-7.0000000000000007E-2</v>
      </c>
      <c r="AD176" s="2">
        <v>-0.11</v>
      </c>
      <c r="AE176" s="2">
        <v>-0.03</v>
      </c>
      <c r="AF176" s="2">
        <v>-0.28000000000000003</v>
      </c>
      <c r="AG176" s="2">
        <v>-0.3</v>
      </c>
      <c r="AH176" s="2">
        <v>-0.44</v>
      </c>
      <c r="AI176" s="2">
        <v>-0.38</v>
      </c>
      <c r="AJ176" s="2">
        <v>-0.28999999999999998</v>
      </c>
      <c r="AK176" s="2">
        <v>-0.1</v>
      </c>
      <c r="AL176" s="2">
        <v>-0.09</v>
      </c>
      <c r="AM176" s="2">
        <v>-0.39</v>
      </c>
      <c r="AN176" s="2">
        <v>-0.28999999999999998</v>
      </c>
      <c r="AO176" s="2">
        <v>-0.24</v>
      </c>
      <c r="AP176" s="2">
        <v>-0.43</v>
      </c>
      <c r="AQ176" s="2">
        <v>-0.46</v>
      </c>
      <c r="AR176" s="2">
        <v>-0.4</v>
      </c>
      <c r="AS176" s="2">
        <v>-0.32</v>
      </c>
      <c r="AT176" s="2">
        <v>-0.42</v>
      </c>
      <c r="AU176" s="2">
        <v>-0.19</v>
      </c>
      <c r="AV176" s="2">
        <v>-0.33</v>
      </c>
      <c r="AW176" s="2">
        <v>-0.55000000000000004</v>
      </c>
      <c r="AX176" s="2">
        <v>-0.46</v>
      </c>
      <c r="AY176" s="2">
        <v>-0.49</v>
      </c>
      <c r="AZ176" s="2">
        <v>-0.34</v>
      </c>
      <c r="BA176" s="2">
        <v>-0.32</v>
      </c>
      <c r="BB176" s="2">
        <v>-0.54</v>
      </c>
      <c r="BC176" s="2">
        <v>-0.4</v>
      </c>
      <c r="BD176" s="2">
        <v>-0.3</v>
      </c>
      <c r="BE176" s="2">
        <v>-0.41</v>
      </c>
      <c r="BF176" s="2">
        <v>-0.3</v>
      </c>
      <c r="BG176" s="2">
        <v>-0.27</v>
      </c>
      <c r="BH176" s="2">
        <v>-0.4</v>
      </c>
      <c r="BI176" s="2">
        <v>-0.25</v>
      </c>
      <c r="BJ176" s="2">
        <v>0</v>
      </c>
      <c r="BL176" s="10"/>
      <c r="BN176" s="5">
        <v>5.4430291999999998E-2</v>
      </c>
      <c r="BO176" s="5">
        <v>5.4430291999999998E-2</v>
      </c>
      <c r="BP176" s="5">
        <v>5.4430291999999998E-2</v>
      </c>
      <c r="BQ176" s="5">
        <v>5.4430291999999998E-2</v>
      </c>
      <c r="BR176" s="5">
        <v>5.4430291999999998E-2</v>
      </c>
      <c r="BS176" s="5">
        <v>5.4430291999999998E-2</v>
      </c>
      <c r="BT176" s="5">
        <v>5.4430291999999998E-2</v>
      </c>
      <c r="BU176" s="5">
        <v>5.4430291999999998E-2</v>
      </c>
      <c r="BV176" s="5">
        <v>5.4430291999999998E-2</v>
      </c>
      <c r="BW176" s="5">
        <v>5.4430291999999998E-2</v>
      </c>
      <c r="BX176" s="5">
        <v>5.4430291999999998E-2</v>
      </c>
      <c r="BY176" s="5">
        <v>5.4430291999999998E-2</v>
      </c>
      <c r="BZ176" s="5">
        <v>5.4430291999999998E-2</v>
      </c>
      <c r="CA176" s="5">
        <v>5.4430291999999998E-2</v>
      </c>
      <c r="CB176" s="5">
        <v>5.4430291999999998E-2</v>
      </c>
      <c r="CC176" s="5">
        <v>5.4430291999999998E-2</v>
      </c>
      <c r="CD176" s="5">
        <v>5.4430291999999998E-2</v>
      </c>
      <c r="CE176" s="5">
        <v>5.4430291999999998E-2</v>
      </c>
      <c r="CF176" s="5">
        <v>5.4430291999999998E-2</v>
      </c>
      <c r="CG176" s="5">
        <v>5.4430291999999998E-2</v>
      </c>
      <c r="CH176" s="5">
        <v>5.4430291999999998E-2</v>
      </c>
      <c r="CI176" s="5">
        <v>5.4430291999999998E-2</v>
      </c>
      <c r="CJ176" s="5">
        <v>5.4430291999999998E-2</v>
      </c>
      <c r="CK176" s="5">
        <v>5.4430291999999998E-2</v>
      </c>
      <c r="CL176" s="5">
        <v>5.4430291999999998E-2</v>
      </c>
      <c r="CM176" s="5">
        <v>5.4430291999999998E-2</v>
      </c>
      <c r="CN176" s="5">
        <v>5.4430291999999998E-2</v>
      </c>
      <c r="CO176" s="5">
        <v>5.4430291999999998E-2</v>
      </c>
      <c r="CP176" s="5">
        <v>5.4430291999999998E-2</v>
      </c>
      <c r="CQ176" s="5">
        <v>5.4430291999999998E-2</v>
      </c>
      <c r="CR176" s="5">
        <v>5.4430291999999998E-2</v>
      </c>
      <c r="CS176" s="5">
        <v>5.4430291999999998E-2</v>
      </c>
      <c r="CT176" s="5">
        <v>5.4430291999999998E-2</v>
      </c>
      <c r="CU176" s="5">
        <v>5.4430291999999998E-2</v>
      </c>
      <c r="CV176" s="5">
        <v>5.4430291999999998E-2</v>
      </c>
      <c r="CW176" s="5">
        <v>5.4430291999999998E-2</v>
      </c>
      <c r="CX176" s="5">
        <v>5.4430291999999998E-2</v>
      </c>
      <c r="CY176" s="5">
        <v>5.4430291999999998E-2</v>
      </c>
      <c r="CZ176" s="5">
        <v>5.4430291999999998E-2</v>
      </c>
      <c r="DA176" s="5">
        <v>5.4430291999999998E-2</v>
      </c>
      <c r="DB176" s="5">
        <v>5.4430291999999998E-2</v>
      </c>
      <c r="DC176" s="5">
        <v>5.4430291999999998E-2</v>
      </c>
      <c r="DD176" s="5">
        <v>5.4430291999999998E-2</v>
      </c>
      <c r="DE176" s="5">
        <v>5.4430291999999998E-2</v>
      </c>
      <c r="DF176" s="5">
        <v>5.4430291999999998E-2</v>
      </c>
      <c r="DG176" s="5">
        <v>5.4430291999999998E-2</v>
      </c>
      <c r="DH176" s="5">
        <v>5.4430291999999998E-2</v>
      </c>
      <c r="DI176" s="5">
        <v>5.4430291999999998E-2</v>
      </c>
      <c r="DJ176" s="5">
        <v>5.4430291999999998E-2</v>
      </c>
      <c r="DK176" s="5">
        <v>5.4430291999999998E-2</v>
      </c>
      <c r="DL176" s="5">
        <v>5.4430291999999998E-2</v>
      </c>
      <c r="DM176" s="5">
        <v>5.4430291999999998E-2</v>
      </c>
      <c r="DN176" s="5">
        <v>5.4430291999999998E-2</v>
      </c>
      <c r="DO176" s="5">
        <v>5.4430291999999998E-2</v>
      </c>
      <c r="DP176" s="5">
        <v>5.4430291999999998E-2</v>
      </c>
      <c r="DQ176" s="5">
        <v>5.4430291999999998E-2</v>
      </c>
      <c r="DR176" s="5">
        <v>5.4430291999999998E-2</v>
      </c>
      <c r="DS176" s="5">
        <v>5.4430291999999998E-2</v>
      </c>
      <c r="DT176" s="5">
        <v>5.4430291999999998E-2</v>
      </c>
      <c r="DU176" s="5">
        <v>5.4430291999999998E-2</v>
      </c>
    </row>
    <row r="177" spans="1:125" x14ac:dyDescent="0.2">
      <c r="A177" t="s">
        <v>175</v>
      </c>
      <c r="B177" s="3" t="s">
        <v>243</v>
      </c>
      <c r="C177" s="2">
        <v>0.95</v>
      </c>
      <c r="D177" s="2">
        <v>0.75</v>
      </c>
      <c r="E177" s="2">
        <v>-0.14000000000000001</v>
      </c>
      <c r="F177" s="2">
        <v>-0.04</v>
      </c>
      <c r="G177" s="2">
        <v>-0.04</v>
      </c>
      <c r="H177" s="2">
        <v>0.3</v>
      </c>
      <c r="I177" s="2">
        <v>0.13</v>
      </c>
      <c r="J177" s="2">
        <v>-0.43</v>
      </c>
      <c r="K177" s="2">
        <v>-0.5</v>
      </c>
      <c r="L177" s="2">
        <v>-0.43</v>
      </c>
      <c r="M177" s="2">
        <v>-0.45</v>
      </c>
      <c r="N177" s="2">
        <v>-0.37</v>
      </c>
      <c r="O177" s="2">
        <v>-0.38</v>
      </c>
      <c r="P177" s="2">
        <v>0.42</v>
      </c>
      <c r="Q177" s="2">
        <v>0.48</v>
      </c>
      <c r="R177" s="2">
        <v>0.2</v>
      </c>
      <c r="S177" s="2">
        <v>0.06</v>
      </c>
      <c r="T177" s="2">
        <v>0.25</v>
      </c>
      <c r="U177" s="2">
        <v>0.1</v>
      </c>
      <c r="V177" s="2">
        <v>0.14000000000000001</v>
      </c>
      <c r="W177" s="2">
        <v>-0.18</v>
      </c>
      <c r="X177" s="2">
        <v>0.06</v>
      </c>
      <c r="Y177" s="2">
        <v>-0.36</v>
      </c>
      <c r="Z177" s="2">
        <v>-0.43</v>
      </c>
      <c r="AA177" s="2">
        <v>-0.01</v>
      </c>
      <c r="AB177" s="2">
        <v>0.39</v>
      </c>
      <c r="AC177" s="2">
        <v>0.43</v>
      </c>
      <c r="AD177" s="2">
        <v>0.19</v>
      </c>
      <c r="AE177" s="2">
        <v>0.19</v>
      </c>
      <c r="AF177" s="2">
        <v>-0.26</v>
      </c>
      <c r="AG177" s="2">
        <v>-0.4</v>
      </c>
      <c r="AH177" s="2">
        <v>-0.77</v>
      </c>
      <c r="AI177" s="2">
        <v>-0.19</v>
      </c>
      <c r="AJ177" s="2">
        <v>0</v>
      </c>
      <c r="AK177" s="2">
        <v>0.13</v>
      </c>
      <c r="AL177" s="2">
        <v>0.14000000000000001</v>
      </c>
      <c r="AM177" s="2">
        <v>-0.72</v>
      </c>
      <c r="AN177" s="2">
        <v>-0.14000000000000001</v>
      </c>
      <c r="AO177" s="2">
        <v>-0.16</v>
      </c>
      <c r="AP177" s="2">
        <v>-0.56000000000000005</v>
      </c>
      <c r="AQ177" s="2">
        <v>-0.78</v>
      </c>
      <c r="AR177" s="2">
        <v>-0.67</v>
      </c>
      <c r="AS177" s="2">
        <v>-0.37</v>
      </c>
      <c r="AT177" s="2">
        <v>-0.51</v>
      </c>
      <c r="AU177" s="2">
        <v>0.12</v>
      </c>
      <c r="AV177" s="2">
        <v>-0.23</v>
      </c>
      <c r="AW177" s="2">
        <v>-0.7</v>
      </c>
      <c r="AX177" s="2">
        <v>-0.56999999999999995</v>
      </c>
      <c r="AY177" s="2">
        <v>-0.65</v>
      </c>
      <c r="AZ177" s="2">
        <v>-0.3</v>
      </c>
      <c r="BA177" s="2">
        <v>-0.27</v>
      </c>
      <c r="BB177" s="2">
        <v>-0.76</v>
      </c>
      <c r="BC177" s="2">
        <v>-0.47</v>
      </c>
      <c r="BD177" s="2">
        <v>-0.42</v>
      </c>
      <c r="BE177" s="2">
        <v>-0.61</v>
      </c>
      <c r="BF177" s="2">
        <v>-0.61</v>
      </c>
      <c r="BG177" s="2">
        <v>-0.22</v>
      </c>
      <c r="BH177" s="2">
        <v>-0.55000000000000004</v>
      </c>
      <c r="BI177" s="2">
        <v>-0.4</v>
      </c>
      <c r="BJ177" s="2">
        <v>0</v>
      </c>
      <c r="BL177" s="10"/>
      <c r="BN177" s="5">
        <v>0.12755973000000001</v>
      </c>
      <c r="BO177" s="5">
        <v>0.12755973000000001</v>
      </c>
      <c r="BP177" s="5">
        <v>0.12755973000000001</v>
      </c>
      <c r="BQ177" s="5">
        <v>0.12755973000000001</v>
      </c>
      <c r="BR177" s="5">
        <v>0.12755973000000001</v>
      </c>
      <c r="BS177" s="5">
        <v>0.12755973000000001</v>
      </c>
      <c r="BT177" s="5">
        <v>0.12755973000000001</v>
      </c>
      <c r="BU177" s="5">
        <v>0.12755973000000001</v>
      </c>
      <c r="BV177" s="5">
        <v>0.12755973000000001</v>
      </c>
      <c r="BW177" s="5">
        <v>0.12755973000000001</v>
      </c>
      <c r="BX177" s="5">
        <v>0.12755973000000001</v>
      </c>
      <c r="BY177" s="5">
        <v>0.12755973000000001</v>
      </c>
      <c r="BZ177" s="5">
        <v>0.12755973000000001</v>
      </c>
      <c r="CA177" s="5">
        <v>0.12755973000000001</v>
      </c>
      <c r="CB177" s="5">
        <v>0.12755973000000001</v>
      </c>
      <c r="CC177" s="5">
        <v>0.12755973000000001</v>
      </c>
      <c r="CD177" s="5">
        <v>0.12755973000000001</v>
      </c>
      <c r="CE177" s="5">
        <v>0.12755973000000001</v>
      </c>
      <c r="CF177" s="5">
        <v>0.12755973000000001</v>
      </c>
      <c r="CG177" s="5">
        <v>0.12755973000000001</v>
      </c>
      <c r="CH177" s="5">
        <v>0.12755973000000001</v>
      </c>
      <c r="CI177" s="5">
        <v>0.12755973000000001</v>
      </c>
      <c r="CJ177" s="5">
        <v>0.12755973000000001</v>
      </c>
      <c r="CK177" s="5">
        <v>0.12755973000000001</v>
      </c>
      <c r="CL177" s="5">
        <v>0.12755973000000001</v>
      </c>
      <c r="CM177" s="5">
        <v>0.12755973000000001</v>
      </c>
      <c r="CN177" s="5">
        <v>0.12755973000000001</v>
      </c>
      <c r="CO177" s="5">
        <v>0.12755973000000001</v>
      </c>
      <c r="CP177" s="5">
        <v>0.12755973000000001</v>
      </c>
      <c r="CQ177" s="5">
        <v>0.12755973000000001</v>
      </c>
      <c r="CR177" s="5">
        <v>0.12755973000000001</v>
      </c>
      <c r="CS177" s="5">
        <v>0.12755973000000001</v>
      </c>
      <c r="CT177" s="5">
        <v>0.12755973000000001</v>
      </c>
      <c r="CU177" s="5">
        <v>0.12755973000000001</v>
      </c>
      <c r="CV177" s="5">
        <v>0.12755973000000001</v>
      </c>
      <c r="CW177" s="5">
        <v>0.12755973000000001</v>
      </c>
      <c r="CX177" s="5">
        <v>0.12755973000000001</v>
      </c>
      <c r="CY177" s="5">
        <v>0.12755973000000001</v>
      </c>
      <c r="CZ177" s="5">
        <v>0.12755973000000001</v>
      </c>
      <c r="DA177" s="5">
        <v>0.12755973000000001</v>
      </c>
      <c r="DB177" s="5">
        <v>0.12755973000000001</v>
      </c>
      <c r="DC177" s="5">
        <v>0.12755973000000001</v>
      </c>
      <c r="DD177" s="5">
        <v>0.12755973000000001</v>
      </c>
      <c r="DE177" s="5">
        <v>0.12755973000000001</v>
      </c>
      <c r="DF177" s="5">
        <v>0.12755973000000001</v>
      </c>
      <c r="DG177" s="5">
        <v>0.12755973000000001</v>
      </c>
      <c r="DH177" s="5">
        <v>0.12755973000000001</v>
      </c>
      <c r="DI177" s="5">
        <v>0.12755973000000001</v>
      </c>
      <c r="DJ177" s="5">
        <v>0.12755973000000001</v>
      </c>
      <c r="DK177" s="5">
        <v>0.12755973000000001</v>
      </c>
      <c r="DL177" s="5">
        <v>0.12755973000000001</v>
      </c>
      <c r="DM177" s="5">
        <v>0.12755973000000001</v>
      </c>
      <c r="DN177" s="5">
        <v>0.12755973000000001</v>
      </c>
      <c r="DO177" s="5">
        <v>0.12755973000000001</v>
      </c>
      <c r="DP177" s="5">
        <v>0.12755973000000001</v>
      </c>
      <c r="DQ177" s="5">
        <v>0.12755973000000001</v>
      </c>
      <c r="DR177" s="5">
        <v>0.12755973000000001</v>
      </c>
      <c r="DS177" s="5">
        <v>0.12755973000000001</v>
      </c>
      <c r="DT177" s="5">
        <v>0.12755973000000001</v>
      </c>
      <c r="DU177" s="5">
        <v>0.12755973000000001</v>
      </c>
    </row>
    <row r="178" spans="1:125" x14ac:dyDescent="0.2">
      <c r="A178" t="s">
        <v>134</v>
      </c>
      <c r="B178" s="3" t="s">
        <v>243</v>
      </c>
      <c r="C178" s="2">
        <v>1.51</v>
      </c>
      <c r="D178" s="2">
        <v>1.1599999999999999</v>
      </c>
      <c r="E178" s="2">
        <v>0.35</v>
      </c>
      <c r="F178" s="2">
        <v>0.5</v>
      </c>
      <c r="G178" s="2">
        <v>0.53</v>
      </c>
      <c r="H178" s="2">
        <v>1.05</v>
      </c>
      <c r="I178" s="2">
        <v>0.81</v>
      </c>
      <c r="J178" s="2">
        <v>0.24</v>
      </c>
      <c r="K178" s="2">
        <v>0.2</v>
      </c>
      <c r="L178" s="2">
        <v>0.03</v>
      </c>
      <c r="M178" s="2">
        <v>0.08</v>
      </c>
      <c r="N178" s="2">
        <v>-0.02</v>
      </c>
      <c r="O178" s="2">
        <v>0.08</v>
      </c>
      <c r="P178" s="2">
        <v>0.84</v>
      </c>
      <c r="Q178" s="2">
        <v>1</v>
      </c>
      <c r="R178" s="2">
        <v>0.68</v>
      </c>
      <c r="S178" s="2">
        <v>0.49</v>
      </c>
      <c r="T178" s="2">
        <v>0.74</v>
      </c>
      <c r="U178" s="2">
        <v>0.5</v>
      </c>
      <c r="V178" s="2">
        <v>0.55000000000000004</v>
      </c>
      <c r="W178" s="2">
        <v>0.21</v>
      </c>
      <c r="X178" s="2">
        <v>0.52</v>
      </c>
      <c r="Y178" s="2">
        <v>0.02</v>
      </c>
      <c r="Z178" s="2">
        <v>-0.13</v>
      </c>
      <c r="AA178" s="2">
        <v>0.45</v>
      </c>
      <c r="AB178" s="2">
        <v>0.93</v>
      </c>
      <c r="AC178" s="2">
        <v>0.91</v>
      </c>
      <c r="AD178" s="2">
        <v>0.6</v>
      </c>
      <c r="AE178" s="2">
        <v>0.71</v>
      </c>
      <c r="AF178" s="2">
        <v>0.19</v>
      </c>
      <c r="AG178" s="2">
        <v>0.19</v>
      </c>
      <c r="AH178" s="2">
        <v>-0.26</v>
      </c>
      <c r="AI178" s="2">
        <v>0.36</v>
      </c>
      <c r="AJ178" s="2">
        <v>0.73</v>
      </c>
      <c r="AK178" s="2">
        <v>0.85</v>
      </c>
      <c r="AL178" s="2">
        <v>0.76</v>
      </c>
      <c r="AM178" s="2">
        <v>-0.12</v>
      </c>
      <c r="AN178" s="2">
        <v>0.49</v>
      </c>
      <c r="AO178" s="2">
        <v>0.55000000000000004</v>
      </c>
      <c r="AP178" s="2">
        <v>0.15</v>
      </c>
      <c r="AQ178" s="2">
        <v>-0.1</v>
      </c>
      <c r="AR178" s="2">
        <v>-0.06</v>
      </c>
      <c r="AS178" s="2">
        <v>0.14000000000000001</v>
      </c>
      <c r="AT178" s="2">
        <v>0.23</v>
      </c>
      <c r="AU178" s="2">
        <v>0.67</v>
      </c>
      <c r="AV178" s="2">
        <v>0.2</v>
      </c>
      <c r="AW178" s="2">
        <v>-0.19</v>
      </c>
      <c r="AX178" s="2">
        <v>-0.21</v>
      </c>
      <c r="AY178" s="2">
        <v>-0.24</v>
      </c>
      <c r="AZ178" s="2">
        <v>0.09</v>
      </c>
      <c r="BA178" s="2">
        <v>0.17</v>
      </c>
      <c r="BB178" s="2">
        <v>-0.3</v>
      </c>
      <c r="BC178" s="2">
        <v>-0.18</v>
      </c>
      <c r="BD178" s="2">
        <v>-0.11</v>
      </c>
      <c r="BE178" s="2">
        <v>-0.37</v>
      </c>
      <c r="BF178" s="2">
        <v>-0.2</v>
      </c>
      <c r="BG178" s="2">
        <v>0.36</v>
      </c>
      <c r="BH178" s="2">
        <v>-0.09</v>
      </c>
      <c r="BI178" s="2">
        <v>0.24</v>
      </c>
      <c r="BJ178" s="2">
        <v>0.56000000000000005</v>
      </c>
      <c r="BL178" s="10"/>
      <c r="BN178" s="5">
        <v>0.10301945999999999</v>
      </c>
      <c r="BO178" s="5">
        <v>0.10301945999999999</v>
      </c>
      <c r="BP178" s="5">
        <v>0.10301945999999999</v>
      </c>
      <c r="BQ178" s="5">
        <v>0.10301945999999999</v>
      </c>
      <c r="BR178" s="5">
        <v>0.10301945999999999</v>
      </c>
      <c r="BS178" s="5">
        <v>0.10301945999999999</v>
      </c>
      <c r="BT178" s="5">
        <v>0.10301945999999999</v>
      </c>
      <c r="BU178" s="5">
        <v>0.10301945999999999</v>
      </c>
      <c r="BV178" s="5">
        <v>0.10301945999999999</v>
      </c>
      <c r="BW178" s="5">
        <v>0.10301945999999999</v>
      </c>
      <c r="BX178" s="5">
        <v>0.10301945999999999</v>
      </c>
      <c r="BY178" s="5">
        <v>0.10301945999999999</v>
      </c>
      <c r="BZ178" s="5">
        <v>0.10301945999999999</v>
      </c>
      <c r="CA178" s="5">
        <v>0.10301945999999999</v>
      </c>
      <c r="CB178" s="5">
        <v>0.10301945999999999</v>
      </c>
      <c r="CC178" s="5">
        <v>0.10301945999999999</v>
      </c>
      <c r="CD178" s="5">
        <v>0.10301945999999999</v>
      </c>
      <c r="CE178" s="5">
        <v>0.10301945999999999</v>
      </c>
      <c r="CF178" s="5">
        <v>0.10301945999999999</v>
      </c>
      <c r="CG178" s="5">
        <v>0.10301945999999999</v>
      </c>
      <c r="CH178" s="5">
        <v>0.10301945999999999</v>
      </c>
      <c r="CI178" s="5">
        <v>0.10301945999999999</v>
      </c>
      <c r="CJ178" s="5">
        <v>0.10301945999999999</v>
      </c>
      <c r="CK178" s="5">
        <v>0.10301945999999999</v>
      </c>
      <c r="CL178" s="5">
        <v>0.10301945999999999</v>
      </c>
      <c r="CM178" s="5">
        <v>0.10301945999999999</v>
      </c>
      <c r="CN178" s="5">
        <v>0.10301945999999999</v>
      </c>
      <c r="CO178" s="5">
        <v>0.10301945999999999</v>
      </c>
      <c r="CP178" s="5">
        <v>0.10301945999999999</v>
      </c>
      <c r="CQ178" s="5">
        <v>0.10301945999999999</v>
      </c>
      <c r="CR178" s="5">
        <v>0.10301945999999999</v>
      </c>
      <c r="CS178" s="5">
        <v>0.10301945999999999</v>
      </c>
      <c r="CT178" s="5">
        <v>0.10301945999999999</v>
      </c>
      <c r="CU178" s="5">
        <v>0.10301945999999999</v>
      </c>
      <c r="CV178" s="5">
        <v>0.10301945999999999</v>
      </c>
      <c r="CW178" s="5">
        <v>0.10301945999999999</v>
      </c>
      <c r="CX178" s="5">
        <v>0.10301945999999999</v>
      </c>
      <c r="CY178" s="5">
        <v>0.10301945999999999</v>
      </c>
      <c r="CZ178" s="5">
        <v>0.10301945999999999</v>
      </c>
      <c r="DA178" s="5">
        <v>0.10301945999999999</v>
      </c>
      <c r="DB178" s="5">
        <v>0.10301945999999999</v>
      </c>
      <c r="DC178" s="5">
        <v>0.10301945999999999</v>
      </c>
      <c r="DD178" s="5">
        <v>0.10301945999999999</v>
      </c>
      <c r="DE178" s="5">
        <v>0.10301945999999999</v>
      </c>
      <c r="DF178" s="5">
        <v>0.10301945999999999</v>
      </c>
      <c r="DG178" s="5">
        <v>0.10301945999999999</v>
      </c>
      <c r="DH178" s="5">
        <v>0.10301945999999999</v>
      </c>
      <c r="DI178" s="5">
        <v>0.10301945999999999</v>
      </c>
      <c r="DJ178" s="5">
        <v>0.10301945999999999</v>
      </c>
      <c r="DK178" s="5">
        <v>0.10301945999999999</v>
      </c>
      <c r="DL178" s="5">
        <v>0.10301945999999999</v>
      </c>
      <c r="DM178" s="5">
        <v>0.10301945999999999</v>
      </c>
      <c r="DN178" s="5">
        <v>0.10301945999999999</v>
      </c>
      <c r="DO178" s="5">
        <v>0.10301945999999999</v>
      </c>
      <c r="DP178" s="5">
        <v>0.10301945999999999</v>
      </c>
      <c r="DQ178" s="5">
        <v>0.10301945999999999</v>
      </c>
      <c r="DR178" s="5">
        <v>0.10301945999999999</v>
      </c>
      <c r="DS178" s="5">
        <v>0.10301945999999999</v>
      </c>
      <c r="DT178" s="5">
        <v>0.10301945999999999</v>
      </c>
      <c r="DU178" s="5">
        <v>0.10301945999999999</v>
      </c>
    </row>
    <row r="179" spans="1:125" x14ac:dyDescent="0.2">
      <c r="A179" t="s">
        <v>133</v>
      </c>
      <c r="B179" s="3" t="s">
        <v>243</v>
      </c>
      <c r="C179" s="2">
        <v>2.06</v>
      </c>
      <c r="D179" s="2">
        <v>2.1800000000000002</v>
      </c>
      <c r="E179" s="2">
        <v>0.72</v>
      </c>
      <c r="F179" s="2">
        <v>0.88</v>
      </c>
      <c r="G179" s="2">
        <v>0.91</v>
      </c>
      <c r="H179" s="2">
        <v>1.33</v>
      </c>
      <c r="I179" s="2">
        <v>0.81</v>
      </c>
      <c r="J179" s="2">
        <v>0.28999999999999998</v>
      </c>
      <c r="K179" s="2">
        <v>0.24</v>
      </c>
      <c r="L179" s="2">
        <v>0.33</v>
      </c>
      <c r="M179" s="2">
        <v>0.32</v>
      </c>
      <c r="N179" s="2">
        <v>0.25</v>
      </c>
      <c r="O179" s="2">
        <v>0.26</v>
      </c>
      <c r="P179" s="2">
        <v>1.36</v>
      </c>
      <c r="Q179" s="2">
        <v>1.31</v>
      </c>
      <c r="R179" s="2">
        <v>0.94</v>
      </c>
      <c r="S179" s="2">
        <v>0.83</v>
      </c>
      <c r="T179" s="2">
        <v>1.17</v>
      </c>
      <c r="U179" s="2">
        <v>0.89</v>
      </c>
      <c r="V179" s="2">
        <v>0.91</v>
      </c>
      <c r="W179" s="2">
        <v>0.38</v>
      </c>
      <c r="X179" s="2">
        <v>0.89</v>
      </c>
      <c r="Y179" s="2">
        <v>0.16</v>
      </c>
      <c r="Z179" s="2">
        <v>-0.01</v>
      </c>
      <c r="AA179" s="2">
        <v>0.56999999999999995</v>
      </c>
      <c r="AB179" s="2">
        <v>1.39</v>
      </c>
      <c r="AC179" s="2">
        <v>1.24</v>
      </c>
      <c r="AD179" s="2">
        <v>0.83</v>
      </c>
      <c r="AE179" s="2">
        <v>1.1599999999999999</v>
      </c>
      <c r="AF179" s="2">
        <v>0.32</v>
      </c>
      <c r="AG179" s="2">
        <v>0.25</v>
      </c>
      <c r="AH179" s="2">
        <v>-0.09</v>
      </c>
      <c r="AI179" s="2">
        <v>0.43</v>
      </c>
      <c r="AJ179" s="2">
        <v>0.81</v>
      </c>
      <c r="AK179" s="2">
        <v>1.1000000000000001</v>
      </c>
      <c r="AL179" s="2">
        <v>1.2</v>
      </c>
      <c r="AM179" s="2">
        <v>0.04</v>
      </c>
      <c r="AN179" s="2">
        <v>0.77</v>
      </c>
      <c r="AO179" s="2">
        <v>0.8</v>
      </c>
      <c r="AP179" s="2">
        <v>0.18</v>
      </c>
      <c r="AQ179" s="2">
        <v>-0.22</v>
      </c>
      <c r="AR179" s="2">
        <v>0.14000000000000001</v>
      </c>
      <c r="AS179" s="2">
        <v>0.3</v>
      </c>
      <c r="AT179" s="2">
        <v>0.25</v>
      </c>
      <c r="AU179" s="2">
        <v>1.1399999999999999</v>
      </c>
      <c r="AV179" s="2">
        <v>0.24</v>
      </c>
      <c r="AW179" s="2">
        <v>-0.21</v>
      </c>
      <c r="AX179" s="2">
        <v>-0.14000000000000001</v>
      </c>
      <c r="AY179" s="2">
        <v>-0.16</v>
      </c>
      <c r="AZ179" s="2">
        <v>0.25</v>
      </c>
      <c r="BA179" s="2">
        <v>0.6</v>
      </c>
      <c r="BB179" s="2">
        <v>-0.28000000000000003</v>
      </c>
      <c r="BC179" s="2">
        <v>-0.04</v>
      </c>
      <c r="BD179" s="2">
        <v>0.02</v>
      </c>
      <c r="BE179" s="2">
        <v>-0.33</v>
      </c>
      <c r="BF179" s="2">
        <v>-0.1</v>
      </c>
      <c r="BG179" s="2">
        <v>0.46</v>
      </c>
      <c r="BH179" s="2">
        <v>-0.04</v>
      </c>
      <c r="BI179" s="2">
        <v>0.49</v>
      </c>
      <c r="BJ179" s="2">
        <v>0.94</v>
      </c>
      <c r="BL179" s="10"/>
      <c r="BN179" s="5">
        <v>8.3447043999999998E-2</v>
      </c>
      <c r="BO179" s="5">
        <v>8.3447043999999998E-2</v>
      </c>
      <c r="BP179" s="5">
        <v>8.3447043999999998E-2</v>
      </c>
      <c r="BQ179" s="5">
        <v>8.3447043999999998E-2</v>
      </c>
      <c r="BR179" s="5">
        <v>8.3447043999999998E-2</v>
      </c>
      <c r="BS179" s="5">
        <v>8.3447043999999998E-2</v>
      </c>
      <c r="BT179" s="5">
        <v>8.3447043999999998E-2</v>
      </c>
      <c r="BU179" s="5">
        <v>8.3447043999999998E-2</v>
      </c>
      <c r="BV179" s="5">
        <v>8.3447043999999998E-2</v>
      </c>
      <c r="BW179" s="5">
        <v>8.3447043999999998E-2</v>
      </c>
      <c r="BX179" s="5">
        <v>8.3447043999999998E-2</v>
      </c>
      <c r="BY179" s="5">
        <v>8.3447043999999998E-2</v>
      </c>
      <c r="BZ179" s="5">
        <v>8.3447043999999998E-2</v>
      </c>
      <c r="CA179" s="5">
        <v>8.3447043999999998E-2</v>
      </c>
      <c r="CB179" s="5">
        <v>8.3447043999999998E-2</v>
      </c>
      <c r="CC179" s="5">
        <v>8.3447043999999998E-2</v>
      </c>
      <c r="CD179" s="5">
        <v>8.3447043999999998E-2</v>
      </c>
      <c r="CE179" s="5">
        <v>8.3447043999999998E-2</v>
      </c>
      <c r="CF179" s="5">
        <v>8.3447043999999998E-2</v>
      </c>
      <c r="CG179" s="5">
        <v>8.3447043999999998E-2</v>
      </c>
      <c r="CH179" s="5">
        <v>8.3447043999999998E-2</v>
      </c>
      <c r="CI179" s="5">
        <v>8.3447043999999998E-2</v>
      </c>
      <c r="CJ179" s="5">
        <v>8.3447043999999998E-2</v>
      </c>
      <c r="CK179" s="5">
        <v>8.3447043999999998E-2</v>
      </c>
      <c r="CL179" s="5">
        <v>8.3447043999999998E-2</v>
      </c>
      <c r="CM179" s="5">
        <v>8.3447043999999998E-2</v>
      </c>
      <c r="CN179" s="5">
        <v>8.3447043999999998E-2</v>
      </c>
      <c r="CO179" s="5">
        <v>8.3447043999999998E-2</v>
      </c>
      <c r="CP179" s="5">
        <v>8.3447043999999998E-2</v>
      </c>
      <c r="CQ179" s="5">
        <v>8.3447043999999998E-2</v>
      </c>
      <c r="CR179" s="5">
        <v>8.3447043999999998E-2</v>
      </c>
      <c r="CS179" s="5">
        <v>8.3447043999999998E-2</v>
      </c>
      <c r="CT179" s="5">
        <v>8.3447043999999998E-2</v>
      </c>
      <c r="CU179" s="5">
        <v>8.3447043999999998E-2</v>
      </c>
      <c r="CV179" s="5">
        <v>8.3447043999999998E-2</v>
      </c>
      <c r="CW179" s="5">
        <v>8.3447043999999998E-2</v>
      </c>
      <c r="CX179" s="5">
        <v>8.3447043999999998E-2</v>
      </c>
      <c r="CY179" s="5">
        <v>8.3447043999999998E-2</v>
      </c>
      <c r="CZ179" s="5">
        <v>8.3447043999999998E-2</v>
      </c>
      <c r="DA179" s="5">
        <v>8.3447043999999998E-2</v>
      </c>
      <c r="DB179" s="5">
        <v>8.3447043999999998E-2</v>
      </c>
      <c r="DC179" s="5">
        <v>8.3447043999999998E-2</v>
      </c>
      <c r="DD179" s="5">
        <v>8.3447043999999998E-2</v>
      </c>
      <c r="DE179" s="5">
        <v>8.3447043999999998E-2</v>
      </c>
      <c r="DF179" s="5">
        <v>8.3447043999999998E-2</v>
      </c>
      <c r="DG179" s="5">
        <v>8.3447043999999998E-2</v>
      </c>
      <c r="DH179" s="5">
        <v>8.3447043999999998E-2</v>
      </c>
      <c r="DI179" s="5">
        <v>8.3447043999999998E-2</v>
      </c>
      <c r="DJ179" s="5">
        <v>8.3447043999999998E-2</v>
      </c>
      <c r="DK179" s="5">
        <v>8.3447043999999998E-2</v>
      </c>
      <c r="DL179" s="5">
        <v>8.3447043999999998E-2</v>
      </c>
      <c r="DM179" s="5">
        <v>8.3447043999999998E-2</v>
      </c>
      <c r="DN179" s="5">
        <v>8.3447043999999998E-2</v>
      </c>
      <c r="DO179" s="5">
        <v>8.3447043999999998E-2</v>
      </c>
      <c r="DP179" s="5">
        <v>8.3447043999999998E-2</v>
      </c>
      <c r="DQ179" s="5">
        <v>8.3447043999999998E-2</v>
      </c>
      <c r="DR179" s="5">
        <v>8.3447043999999998E-2</v>
      </c>
      <c r="DS179" s="5">
        <v>8.3447043999999998E-2</v>
      </c>
      <c r="DT179" s="5">
        <v>8.3447043999999998E-2</v>
      </c>
      <c r="DU179" s="5">
        <v>8.3447043999999998E-2</v>
      </c>
    </row>
    <row r="180" spans="1:125" x14ac:dyDescent="0.2">
      <c r="A180" t="s">
        <v>87</v>
      </c>
      <c r="B180" s="3" t="s">
        <v>243</v>
      </c>
      <c r="C180" s="2">
        <v>2.2799999999999998</v>
      </c>
      <c r="D180" s="2">
        <v>2.21</v>
      </c>
      <c r="E180" s="2">
        <v>0.66</v>
      </c>
      <c r="F180" s="2">
        <v>0.83</v>
      </c>
      <c r="G180" s="2">
        <v>1.06</v>
      </c>
      <c r="H180" s="2">
        <v>1.66</v>
      </c>
      <c r="I180" s="2">
        <v>1.2</v>
      </c>
      <c r="J180" s="2">
        <v>0.12</v>
      </c>
      <c r="K180" s="2">
        <v>0.45</v>
      </c>
      <c r="L180" s="2">
        <v>0.31</v>
      </c>
      <c r="M180" s="2">
        <v>0.61</v>
      </c>
      <c r="N180" s="2">
        <v>0.36</v>
      </c>
      <c r="O180" s="2">
        <v>0.48</v>
      </c>
      <c r="P180" s="2">
        <v>1.78</v>
      </c>
      <c r="Q180" s="2">
        <v>1.32</v>
      </c>
      <c r="R180" s="2">
        <v>0.91</v>
      </c>
      <c r="S180" s="2">
        <v>1.1100000000000001</v>
      </c>
      <c r="T180" s="2">
        <v>1.24</v>
      </c>
      <c r="U180" s="2">
        <v>1.04</v>
      </c>
      <c r="V180" s="2">
        <v>1.2</v>
      </c>
      <c r="W180" s="2">
        <v>0.51</v>
      </c>
      <c r="X180" s="2">
        <v>0.78</v>
      </c>
      <c r="Y180" s="2">
        <v>0.3</v>
      </c>
      <c r="Z180" s="2">
        <v>0.18</v>
      </c>
      <c r="AA180" s="2">
        <v>0.63</v>
      </c>
      <c r="AB180" s="2">
        <v>1.71</v>
      </c>
      <c r="AC180" s="2">
        <v>1.56</v>
      </c>
      <c r="AD180" s="2">
        <v>0.91</v>
      </c>
      <c r="AE180" s="2">
        <v>1.29</v>
      </c>
      <c r="AF180" s="2">
        <v>0.75</v>
      </c>
      <c r="AG180" s="2">
        <v>0.28999999999999998</v>
      </c>
      <c r="AH180" s="2">
        <v>0.28999999999999998</v>
      </c>
      <c r="AI180" s="2">
        <v>1.07</v>
      </c>
      <c r="AJ180" s="2">
        <v>1.4</v>
      </c>
      <c r="AK180" s="2">
        <v>1.22</v>
      </c>
      <c r="AL180" s="2">
        <v>1.25</v>
      </c>
      <c r="AM180" s="2">
        <v>-0.15</v>
      </c>
      <c r="AN180" s="2">
        <v>1.03</v>
      </c>
      <c r="AO180" s="2">
        <v>1.04</v>
      </c>
      <c r="AP180" s="2">
        <v>0.48</v>
      </c>
      <c r="AQ180" s="2">
        <v>0.19</v>
      </c>
      <c r="AR180" s="2">
        <v>0.52</v>
      </c>
      <c r="AS180" s="2">
        <v>0.42</v>
      </c>
      <c r="AT180" s="2">
        <v>0.39</v>
      </c>
      <c r="AU180" s="2">
        <v>1.74</v>
      </c>
      <c r="AV180" s="2">
        <v>0.43</v>
      </c>
      <c r="AW180" s="2">
        <v>0.24</v>
      </c>
      <c r="AX180" s="2">
        <v>7.0000000000000007E-2</v>
      </c>
      <c r="AY180" s="2">
        <v>-0.04</v>
      </c>
      <c r="AZ180" s="2">
        <v>0.62</v>
      </c>
      <c r="BA180" s="2">
        <v>0.78</v>
      </c>
      <c r="BB180" s="2">
        <v>0</v>
      </c>
      <c r="BC180" s="2">
        <v>0.3</v>
      </c>
      <c r="BD180" s="2">
        <v>0.14000000000000001</v>
      </c>
      <c r="BE180" s="2">
        <v>-0.04</v>
      </c>
      <c r="BF180" s="2">
        <v>0.16</v>
      </c>
      <c r="BG180" s="2">
        <v>0.85</v>
      </c>
      <c r="BH180" s="2">
        <v>0.21</v>
      </c>
      <c r="BI180" s="2">
        <v>0.73</v>
      </c>
      <c r="BJ180" s="2">
        <v>0.84</v>
      </c>
      <c r="BL180" s="10"/>
      <c r="BN180" s="5">
        <v>0.14247708000000001</v>
      </c>
      <c r="BO180" s="5">
        <v>0.14247708000000001</v>
      </c>
      <c r="BP180" s="5">
        <v>0.14247708000000001</v>
      </c>
      <c r="BQ180" s="5">
        <v>0.14247708000000001</v>
      </c>
      <c r="BR180" s="5">
        <v>0.14247708000000001</v>
      </c>
      <c r="BS180" s="5">
        <v>0.14247708000000001</v>
      </c>
      <c r="BT180" s="5">
        <v>0.14247708000000001</v>
      </c>
      <c r="BU180" s="5">
        <v>0.14247708000000001</v>
      </c>
      <c r="BV180" s="5">
        <v>0.14247708000000001</v>
      </c>
      <c r="BW180" s="5">
        <v>0.14247708000000001</v>
      </c>
      <c r="BX180" s="5">
        <v>0.14247708000000001</v>
      </c>
      <c r="BY180" s="5">
        <v>0.14247708000000001</v>
      </c>
      <c r="BZ180" s="5">
        <v>0.14247708000000001</v>
      </c>
      <c r="CA180" s="5">
        <v>0.14247708000000001</v>
      </c>
      <c r="CB180" s="5">
        <v>0.14247708000000001</v>
      </c>
      <c r="CC180" s="5">
        <v>0.14247708000000001</v>
      </c>
      <c r="CD180" s="5">
        <v>0.14247708000000001</v>
      </c>
      <c r="CE180" s="5">
        <v>0.14247708000000001</v>
      </c>
      <c r="CF180" s="5">
        <v>0.14247708000000001</v>
      </c>
      <c r="CG180" s="5">
        <v>0.14247708000000001</v>
      </c>
      <c r="CH180" s="5">
        <v>0.14247708000000001</v>
      </c>
      <c r="CI180" s="5">
        <v>0.14247708000000001</v>
      </c>
      <c r="CJ180" s="5">
        <v>0.14247708000000001</v>
      </c>
      <c r="CK180" s="5">
        <v>0.14247708000000001</v>
      </c>
      <c r="CL180" s="5">
        <v>0.14247708000000001</v>
      </c>
      <c r="CM180" s="5">
        <v>0.14247708000000001</v>
      </c>
      <c r="CN180" s="5">
        <v>0.14247708000000001</v>
      </c>
      <c r="CO180" s="5">
        <v>0.14247708000000001</v>
      </c>
      <c r="CP180" s="5">
        <v>0.14247708000000001</v>
      </c>
      <c r="CQ180" s="5">
        <v>0.14247708000000001</v>
      </c>
      <c r="CR180" s="5">
        <v>0.14247708000000001</v>
      </c>
      <c r="CS180" s="5">
        <v>0.14247708000000001</v>
      </c>
      <c r="CT180" s="5">
        <v>0.14247708000000001</v>
      </c>
      <c r="CU180" s="5">
        <v>0.14247708000000001</v>
      </c>
      <c r="CV180" s="5">
        <v>0.14247708000000001</v>
      </c>
      <c r="CW180" s="5">
        <v>0.14247708000000001</v>
      </c>
      <c r="CX180" s="5">
        <v>0.14247708000000001</v>
      </c>
      <c r="CY180" s="5">
        <v>0.14247708000000001</v>
      </c>
      <c r="CZ180" s="5">
        <v>0.14247708000000001</v>
      </c>
      <c r="DA180" s="5">
        <v>0.14247708000000001</v>
      </c>
      <c r="DB180" s="5">
        <v>0.14247708000000001</v>
      </c>
      <c r="DC180" s="5">
        <v>0.14247708000000001</v>
      </c>
      <c r="DD180" s="5">
        <v>0.14247708000000001</v>
      </c>
      <c r="DE180" s="5">
        <v>0.14247708000000001</v>
      </c>
      <c r="DF180" s="5">
        <v>0.14247708000000001</v>
      </c>
      <c r="DG180" s="5">
        <v>0.14247708000000001</v>
      </c>
      <c r="DH180" s="5">
        <v>0.14247708000000001</v>
      </c>
      <c r="DI180" s="5">
        <v>0.14247708000000001</v>
      </c>
      <c r="DJ180" s="5">
        <v>0.14247708000000001</v>
      </c>
      <c r="DK180" s="5">
        <v>0.14247708000000001</v>
      </c>
      <c r="DL180" s="5">
        <v>0.14247708000000001</v>
      </c>
      <c r="DM180" s="5">
        <v>0.14247708000000001</v>
      </c>
      <c r="DN180" s="5">
        <v>0.14247708000000001</v>
      </c>
      <c r="DO180" s="5">
        <v>0.14247708000000001</v>
      </c>
      <c r="DP180" s="5">
        <v>0.14247708000000001</v>
      </c>
      <c r="DQ180" s="5">
        <v>0.14247708000000001</v>
      </c>
      <c r="DR180" s="5">
        <v>0.14247708000000001</v>
      </c>
      <c r="DS180" s="5">
        <v>0.14247708000000001</v>
      </c>
      <c r="DT180" s="5">
        <v>0.14247708000000001</v>
      </c>
      <c r="DU180" s="5">
        <v>0.14247708000000001</v>
      </c>
    </row>
    <row r="181" spans="1:125" x14ac:dyDescent="0.2">
      <c r="A181" t="s">
        <v>174</v>
      </c>
      <c r="B181" s="3" t="s">
        <v>243</v>
      </c>
      <c r="C181" s="2">
        <v>0.23</v>
      </c>
      <c r="D181" s="2">
        <v>0.11</v>
      </c>
      <c r="E181" s="2">
        <v>-0.12</v>
      </c>
      <c r="F181" s="2">
        <v>-7.0000000000000007E-2</v>
      </c>
      <c r="G181" s="2">
        <v>-7.0000000000000007E-2</v>
      </c>
      <c r="H181" s="2">
        <v>0.03</v>
      </c>
      <c r="I181" s="2">
        <v>-0.01</v>
      </c>
      <c r="J181" s="2">
        <v>-0.17</v>
      </c>
      <c r="K181" s="2">
        <v>-0.15</v>
      </c>
      <c r="L181" s="2">
        <v>-0.22</v>
      </c>
      <c r="M181" s="2">
        <v>-0.28000000000000003</v>
      </c>
      <c r="N181" s="2">
        <v>-0.28000000000000003</v>
      </c>
      <c r="O181" s="2">
        <v>-0.25</v>
      </c>
      <c r="P181" s="2">
        <v>-0.02</v>
      </c>
      <c r="Q181" s="2">
        <v>0.02</v>
      </c>
      <c r="R181" s="2">
        <v>-0.06</v>
      </c>
      <c r="S181" s="2">
        <v>-0.03</v>
      </c>
      <c r="T181" s="2">
        <v>-0.03</v>
      </c>
      <c r="U181" s="2">
        <v>-7.0000000000000007E-2</v>
      </c>
      <c r="V181" s="2">
        <v>-0.01</v>
      </c>
      <c r="W181" s="2">
        <v>-0.12</v>
      </c>
      <c r="X181" s="2">
        <v>-0.11</v>
      </c>
      <c r="Y181" s="2">
        <v>-0.18</v>
      </c>
      <c r="Z181" s="2">
        <v>-0.27</v>
      </c>
      <c r="AA181" s="2">
        <v>-0.1</v>
      </c>
      <c r="AB181" s="2">
        <v>0.03</v>
      </c>
      <c r="AC181" s="2">
        <v>0.03</v>
      </c>
      <c r="AD181" s="2">
        <v>-0.01</v>
      </c>
      <c r="AE181" s="2">
        <v>-0.01</v>
      </c>
      <c r="AF181" s="2">
        <v>-0.1</v>
      </c>
      <c r="AG181" s="2">
        <v>-0.15</v>
      </c>
      <c r="AH181" s="2">
        <v>-0.31</v>
      </c>
      <c r="AI181" s="2">
        <v>-0.17</v>
      </c>
      <c r="AJ181" s="2">
        <v>-0.04</v>
      </c>
      <c r="AK181" s="2">
        <v>-0.01</v>
      </c>
      <c r="AL181" s="2">
        <v>0.02</v>
      </c>
      <c r="AM181" s="2">
        <v>-0.24</v>
      </c>
      <c r="AN181" s="2">
        <v>-0.13</v>
      </c>
      <c r="AO181" s="2">
        <v>-0.08</v>
      </c>
      <c r="AP181" s="2">
        <v>-0.25</v>
      </c>
      <c r="AQ181" s="2">
        <v>-0.3</v>
      </c>
      <c r="AR181" s="2">
        <v>-0.31</v>
      </c>
      <c r="AS181" s="2">
        <v>-0.23</v>
      </c>
      <c r="AT181" s="2">
        <v>-0.23</v>
      </c>
      <c r="AU181" s="2">
        <v>-0.15</v>
      </c>
      <c r="AV181" s="2">
        <v>-0.15</v>
      </c>
      <c r="AW181" s="2">
        <v>-0.3</v>
      </c>
      <c r="AX181" s="2">
        <v>-0.26</v>
      </c>
      <c r="AY181" s="2">
        <v>-0.28999999999999998</v>
      </c>
      <c r="AZ181" s="2">
        <v>-0.21</v>
      </c>
      <c r="BA181" s="2">
        <v>-0.23</v>
      </c>
      <c r="BB181" s="2">
        <v>-0.33</v>
      </c>
      <c r="BC181" s="2">
        <v>-0.3</v>
      </c>
      <c r="BD181" s="2">
        <v>-0.23</v>
      </c>
      <c r="BE181" s="2">
        <v>-0.28999999999999998</v>
      </c>
      <c r="BF181" s="2">
        <v>-0.31</v>
      </c>
      <c r="BG181" s="2">
        <v>-0.21</v>
      </c>
      <c r="BH181" s="2">
        <v>-0.28999999999999998</v>
      </c>
      <c r="BI181" s="2">
        <v>-0.27</v>
      </c>
      <c r="BJ181" s="2">
        <v>-0.18</v>
      </c>
      <c r="BL181" s="10"/>
      <c r="BN181" s="5">
        <v>2.3536553000000002E-2</v>
      </c>
      <c r="BO181" s="5">
        <v>2.3536553000000002E-2</v>
      </c>
      <c r="BP181" s="5">
        <v>2.3536553000000002E-2</v>
      </c>
      <c r="BQ181" s="5">
        <v>2.3536553000000002E-2</v>
      </c>
      <c r="BR181" s="5">
        <v>2.3536553000000002E-2</v>
      </c>
      <c r="BS181" s="5">
        <v>2.3536553000000002E-2</v>
      </c>
      <c r="BT181" s="5">
        <v>2.3536553000000002E-2</v>
      </c>
      <c r="BU181" s="5">
        <v>2.3536553000000002E-2</v>
      </c>
      <c r="BV181" s="5">
        <v>2.3536553000000002E-2</v>
      </c>
      <c r="BW181" s="5">
        <v>2.3536553000000002E-2</v>
      </c>
      <c r="BX181" s="5">
        <v>2.3536553000000002E-2</v>
      </c>
      <c r="BY181" s="5">
        <v>2.3536553000000002E-2</v>
      </c>
      <c r="BZ181" s="5">
        <v>2.3536553000000002E-2</v>
      </c>
      <c r="CA181" s="5">
        <v>2.3536553000000002E-2</v>
      </c>
      <c r="CB181" s="5">
        <v>2.3536553000000002E-2</v>
      </c>
      <c r="CC181" s="5">
        <v>2.3536553000000002E-2</v>
      </c>
      <c r="CD181" s="5">
        <v>2.3536553000000002E-2</v>
      </c>
      <c r="CE181" s="5">
        <v>2.3536553000000002E-2</v>
      </c>
      <c r="CF181" s="5">
        <v>2.3536553000000002E-2</v>
      </c>
      <c r="CG181" s="5">
        <v>2.3536553000000002E-2</v>
      </c>
      <c r="CH181" s="5">
        <v>2.3536553000000002E-2</v>
      </c>
      <c r="CI181" s="5">
        <v>2.3536553000000002E-2</v>
      </c>
      <c r="CJ181" s="5">
        <v>2.3536553000000002E-2</v>
      </c>
      <c r="CK181" s="5">
        <v>2.3536553000000002E-2</v>
      </c>
      <c r="CL181" s="5">
        <v>2.3536553000000002E-2</v>
      </c>
      <c r="CM181" s="5">
        <v>2.3536553000000002E-2</v>
      </c>
      <c r="CN181" s="5">
        <v>2.3536553000000002E-2</v>
      </c>
      <c r="CO181" s="5">
        <v>2.3536553000000002E-2</v>
      </c>
      <c r="CP181" s="5">
        <v>2.3536553000000002E-2</v>
      </c>
      <c r="CQ181" s="5">
        <v>2.3536553000000002E-2</v>
      </c>
      <c r="CR181" s="5">
        <v>2.3536553000000002E-2</v>
      </c>
      <c r="CS181" s="5">
        <v>2.3536553000000002E-2</v>
      </c>
      <c r="CT181" s="5">
        <v>2.3536553000000002E-2</v>
      </c>
      <c r="CU181" s="5">
        <v>2.3536553000000002E-2</v>
      </c>
      <c r="CV181" s="5">
        <v>2.3536553000000002E-2</v>
      </c>
      <c r="CW181" s="5">
        <v>2.3536553000000002E-2</v>
      </c>
      <c r="CX181" s="5">
        <v>2.3536553000000002E-2</v>
      </c>
      <c r="CY181" s="5">
        <v>2.3536553000000002E-2</v>
      </c>
      <c r="CZ181" s="5">
        <v>2.3536553000000002E-2</v>
      </c>
      <c r="DA181" s="5">
        <v>2.3536553000000002E-2</v>
      </c>
      <c r="DB181" s="5">
        <v>2.3536553000000002E-2</v>
      </c>
      <c r="DC181" s="5">
        <v>2.3536553000000002E-2</v>
      </c>
      <c r="DD181" s="5">
        <v>2.3536553000000002E-2</v>
      </c>
      <c r="DE181" s="5">
        <v>2.3536553000000002E-2</v>
      </c>
      <c r="DF181" s="5">
        <v>2.3536553000000002E-2</v>
      </c>
      <c r="DG181" s="5">
        <v>2.3536553000000002E-2</v>
      </c>
      <c r="DH181" s="5">
        <v>2.3536553000000002E-2</v>
      </c>
      <c r="DI181" s="5">
        <v>2.3536553000000002E-2</v>
      </c>
      <c r="DJ181" s="5">
        <v>2.3536553000000002E-2</v>
      </c>
      <c r="DK181" s="5">
        <v>2.3536553000000002E-2</v>
      </c>
      <c r="DL181" s="5">
        <v>2.3536553000000002E-2</v>
      </c>
      <c r="DM181" s="5">
        <v>2.3536553000000002E-2</v>
      </c>
      <c r="DN181" s="5">
        <v>2.3536553000000002E-2</v>
      </c>
      <c r="DO181" s="5">
        <v>2.3536553000000002E-2</v>
      </c>
      <c r="DP181" s="5">
        <v>2.3536553000000002E-2</v>
      </c>
      <c r="DQ181" s="5">
        <v>2.3536553000000002E-2</v>
      </c>
      <c r="DR181" s="5">
        <v>2.3536553000000002E-2</v>
      </c>
      <c r="DS181" s="5">
        <v>2.3536553000000002E-2</v>
      </c>
      <c r="DT181" s="5">
        <v>2.3536553000000002E-2</v>
      </c>
      <c r="DU181" s="5">
        <v>2.3536553000000002E-2</v>
      </c>
    </row>
    <row r="182" spans="1:125" x14ac:dyDescent="0.2">
      <c r="A182" t="s">
        <v>132</v>
      </c>
      <c r="B182" s="3" t="s">
        <v>243</v>
      </c>
      <c r="C182" s="2">
        <v>1.48</v>
      </c>
      <c r="D182" s="2">
        <v>1.02</v>
      </c>
      <c r="E182" s="2">
        <v>0.08</v>
      </c>
      <c r="F182" s="2">
        <v>0.31</v>
      </c>
      <c r="G182" s="2">
        <v>0.4</v>
      </c>
      <c r="H182" s="2">
        <v>0.73</v>
      </c>
      <c r="I182" s="2">
        <v>0.53</v>
      </c>
      <c r="J182" s="2">
        <v>-0.21</v>
      </c>
      <c r="K182" s="2">
        <v>-0.06</v>
      </c>
      <c r="L182" s="2">
        <v>-0.2</v>
      </c>
      <c r="M182" s="2">
        <v>-0.25</v>
      </c>
      <c r="N182" s="2">
        <v>-0.33</v>
      </c>
      <c r="O182" s="2">
        <v>-0.2</v>
      </c>
      <c r="P182" s="2">
        <v>0.53</v>
      </c>
      <c r="Q182" s="2">
        <v>0.63</v>
      </c>
      <c r="R182" s="2">
        <v>0.2</v>
      </c>
      <c r="S182" s="2">
        <v>0.36</v>
      </c>
      <c r="T182" s="2">
        <v>0.37</v>
      </c>
      <c r="U182" s="2">
        <v>0.21</v>
      </c>
      <c r="V182" s="2">
        <v>0.35</v>
      </c>
      <c r="W182" s="2">
        <v>-0.14000000000000001</v>
      </c>
      <c r="X182" s="2">
        <v>0.04</v>
      </c>
      <c r="Y182" s="2">
        <v>-0.34</v>
      </c>
      <c r="Z182" s="2">
        <v>-0.42</v>
      </c>
      <c r="AA182" s="2">
        <v>0.1</v>
      </c>
      <c r="AB182" s="2">
        <v>0.75</v>
      </c>
      <c r="AC182" s="2">
        <v>0.52</v>
      </c>
      <c r="AD182" s="2">
        <v>0.35</v>
      </c>
      <c r="AE182" s="2">
        <v>0.42</v>
      </c>
      <c r="AF182" s="2">
        <v>-0.09</v>
      </c>
      <c r="AG182" s="2">
        <v>-0.32</v>
      </c>
      <c r="AH182" s="2">
        <v>-0.55000000000000004</v>
      </c>
      <c r="AI182" s="2">
        <v>0.09</v>
      </c>
      <c r="AJ182" s="2">
        <v>0.44</v>
      </c>
      <c r="AK182" s="2">
        <v>0.54</v>
      </c>
      <c r="AL182" s="2">
        <v>0.5</v>
      </c>
      <c r="AM182" s="2">
        <v>-0.45</v>
      </c>
      <c r="AN182" s="2">
        <v>0.12</v>
      </c>
      <c r="AO182" s="2">
        <v>0.2</v>
      </c>
      <c r="AP182" s="2">
        <v>-0.14000000000000001</v>
      </c>
      <c r="AQ182" s="2">
        <v>-0.69</v>
      </c>
      <c r="AR182" s="2">
        <v>-0.16</v>
      </c>
      <c r="AS182" s="2">
        <v>-0.22</v>
      </c>
      <c r="AT182" s="2">
        <v>-0.12</v>
      </c>
      <c r="AU182" s="2">
        <v>0.33</v>
      </c>
      <c r="AV182" s="2">
        <v>-0.11</v>
      </c>
      <c r="AW182" s="2">
        <v>-0.42</v>
      </c>
      <c r="AX182" s="2">
        <v>-0.41</v>
      </c>
      <c r="AY182" s="2">
        <v>-0.5</v>
      </c>
      <c r="AZ182" s="2">
        <v>-0.18</v>
      </c>
      <c r="BA182" s="2">
        <v>-0.13</v>
      </c>
      <c r="BB182" s="2">
        <v>-0.57999999999999996</v>
      </c>
      <c r="BC182" s="2">
        <v>-0.44</v>
      </c>
      <c r="BD182" s="2">
        <v>-0.36</v>
      </c>
      <c r="BE182" s="2">
        <v>-0.66</v>
      </c>
      <c r="BF182" s="2">
        <v>-0.56999999999999995</v>
      </c>
      <c r="BG182" s="2">
        <v>0.03</v>
      </c>
      <c r="BH182" s="2">
        <v>-0.4</v>
      </c>
      <c r="BI182" s="2">
        <v>-0.08</v>
      </c>
      <c r="BJ182" s="2">
        <v>0.01</v>
      </c>
      <c r="BL182" s="10"/>
      <c r="BN182" s="5">
        <v>0.12440258999999999</v>
      </c>
      <c r="BO182" s="5">
        <v>0.12440258999999999</v>
      </c>
      <c r="BP182" s="5">
        <v>0.12440258999999999</v>
      </c>
      <c r="BQ182" s="5">
        <v>0.12440258999999999</v>
      </c>
      <c r="BR182" s="5">
        <v>0.12440258999999999</v>
      </c>
      <c r="BS182" s="5">
        <v>0.12440258999999999</v>
      </c>
      <c r="BT182" s="5">
        <v>0.12440258999999999</v>
      </c>
      <c r="BU182" s="5">
        <v>0.12440258999999999</v>
      </c>
      <c r="BV182" s="5">
        <v>0.12440258999999999</v>
      </c>
      <c r="BW182" s="5">
        <v>0.12440258999999999</v>
      </c>
      <c r="BX182" s="5">
        <v>0.12440258999999999</v>
      </c>
      <c r="BY182" s="5">
        <v>0.12440258999999999</v>
      </c>
      <c r="BZ182" s="5">
        <v>0.12440258999999999</v>
      </c>
      <c r="CA182" s="5">
        <v>0.12440258999999999</v>
      </c>
      <c r="CB182" s="5">
        <v>0.12440258999999999</v>
      </c>
      <c r="CC182" s="5">
        <v>0.12440258999999999</v>
      </c>
      <c r="CD182" s="5">
        <v>0.12440258999999999</v>
      </c>
      <c r="CE182" s="5">
        <v>0.12440258999999999</v>
      </c>
      <c r="CF182" s="5">
        <v>0.12440258999999999</v>
      </c>
      <c r="CG182" s="5">
        <v>0.12440258999999999</v>
      </c>
      <c r="CH182" s="5">
        <v>0.12440258999999999</v>
      </c>
      <c r="CI182" s="5">
        <v>0.12440258999999999</v>
      </c>
      <c r="CJ182" s="5">
        <v>0.12440258999999999</v>
      </c>
      <c r="CK182" s="5">
        <v>0.12440258999999999</v>
      </c>
      <c r="CL182" s="5">
        <v>0.12440258999999999</v>
      </c>
      <c r="CM182" s="5">
        <v>0.12440258999999999</v>
      </c>
      <c r="CN182" s="5">
        <v>0.12440258999999999</v>
      </c>
      <c r="CO182" s="5">
        <v>0.12440258999999999</v>
      </c>
      <c r="CP182" s="5">
        <v>0.12440258999999999</v>
      </c>
      <c r="CQ182" s="5">
        <v>0.12440258999999999</v>
      </c>
      <c r="CR182" s="5">
        <v>0.12440258999999999</v>
      </c>
      <c r="CS182" s="5">
        <v>0.12440258999999999</v>
      </c>
      <c r="CT182" s="5">
        <v>0.12440258999999999</v>
      </c>
      <c r="CU182" s="5">
        <v>0.12440258999999999</v>
      </c>
      <c r="CV182" s="5">
        <v>0.12440258999999999</v>
      </c>
      <c r="CW182" s="5">
        <v>0.12440258999999999</v>
      </c>
      <c r="CX182" s="5">
        <v>0.12440258999999999</v>
      </c>
      <c r="CY182" s="5">
        <v>0.12440258999999999</v>
      </c>
      <c r="CZ182" s="5">
        <v>0.12440258999999999</v>
      </c>
      <c r="DA182" s="5">
        <v>0.12440258999999999</v>
      </c>
      <c r="DB182" s="5">
        <v>0.12440258999999999</v>
      </c>
      <c r="DC182" s="5">
        <v>0.12440258999999999</v>
      </c>
      <c r="DD182" s="5">
        <v>0.12440258999999999</v>
      </c>
      <c r="DE182" s="5">
        <v>0.12440258999999999</v>
      </c>
      <c r="DF182" s="5">
        <v>0.12440258999999999</v>
      </c>
      <c r="DG182" s="5">
        <v>0.12440258999999999</v>
      </c>
      <c r="DH182" s="5">
        <v>0.12440258999999999</v>
      </c>
      <c r="DI182" s="5">
        <v>0.12440258999999999</v>
      </c>
      <c r="DJ182" s="5">
        <v>0.12440258999999999</v>
      </c>
      <c r="DK182" s="5">
        <v>0.12440258999999999</v>
      </c>
      <c r="DL182" s="5">
        <v>0.12440258999999999</v>
      </c>
      <c r="DM182" s="5">
        <v>0.12440258999999999</v>
      </c>
      <c r="DN182" s="5">
        <v>0.12440258999999999</v>
      </c>
      <c r="DO182" s="5">
        <v>0.12440258999999999</v>
      </c>
      <c r="DP182" s="5">
        <v>0.12440258999999999</v>
      </c>
      <c r="DQ182" s="5">
        <v>0.12440258999999999</v>
      </c>
      <c r="DR182" s="5">
        <v>0.12440258999999999</v>
      </c>
      <c r="DS182" s="5">
        <v>0.12440258999999999</v>
      </c>
      <c r="DT182" s="5">
        <v>0.12440258999999999</v>
      </c>
      <c r="DU182" s="5">
        <v>0.12440258999999999</v>
      </c>
    </row>
    <row r="183" spans="1:125" x14ac:dyDescent="0.2">
      <c r="A183" t="s">
        <v>336</v>
      </c>
      <c r="B183" s="3" t="s">
        <v>243</v>
      </c>
      <c r="C183" s="2">
        <v>0.1</v>
      </c>
      <c r="D183" s="2">
        <v>0.09</v>
      </c>
      <c r="E183" s="2">
        <v>-7.0000000000000007E-2</v>
      </c>
      <c r="F183" s="2">
        <v>-0.04</v>
      </c>
      <c r="G183" s="2">
        <v>-0.02</v>
      </c>
      <c r="H183" s="2">
        <v>0.02</v>
      </c>
      <c r="I183" s="2">
        <v>-0.04</v>
      </c>
      <c r="J183" s="2">
        <v>-0.12</v>
      </c>
      <c r="K183" s="2">
        <v>-0.1</v>
      </c>
      <c r="L183" s="2">
        <v>-0.18</v>
      </c>
      <c r="M183" s="2">
        <v>-0.18</v>
      </c>
      <c r="N183" s="2">
        <v>-0.14000000000000001</v>
      </c>
      <c r="O183" s="2">
        <v>-0.15</v>
      </c>
      <c r="P183" s="2">
        <v>-7.0000000000000007E-2</v>
      </c>
      <c r="Q183" s="2">
        <v>-0.04</v>
      </c>
      <c r="R183" s="2">
        <v>-0.12</v>
      </c>
      <c r="S183" s="2">
        <v>-0.11</v>
      </c>
      <c r="T183" s="2">
        <v>-0.11</v>
      </c>
      <c r="U183" s="2">
        <v>-0.1</v>
      </c>
      <c r="V183" s="2">
        <v>-0.09</v>
      </c>
      <c r="W183" s="2">
        <v>-0.13</v>
      </c>
      <c r="X183" s="2">
        <v>-0.14000000000000001</v>
      </c>
      <c r="Y183" s="2">
        <v>-0.15</v>
      </c>
      <c r="Z183" s="2">
        <v>-0.17</v>
      </c>
      <c r="AA183" s="2">
        <v>-0.1</v>
      </c>
      <c r="AB183" s="2">
        <v>0</v>
      </c>
      <c r="AC183" s="2">
        <v>-0.08</v>
      </c>
      <c r="AD183" s="2">
        <v>-7.0000000000000007E-2</v>
      </c>
      <c r="AE183" s="2">
        <v>-0.11</v>
      </c>
      <c r="AF183" s="2">
        <v>-0.11</v>
      </c>
      <c r="AG183" s="2">
        <v>-0.17</v>
      </c>
      <c r="AH183" s="2">
        <v>-0.18</v>
      </c>
      <c r="AI183" s="2">
        <v>-0.08</v>
      </c>
      <c r="AJ183" s="2">
        <v>0.01</v>
      </c>
      <c r="AK183" s="2">
        <v>-7.0000000000000007E-2</v>
      </c>
      <c r="AL183" s="2">
        <v>-0.11</v>
      </c>
      <c r="AM183" s="2">
        <v>-0.23</v>
      </c>
      <c r="AN183" s="2">
        <v>-0.15</v>
      </c>
      <c r="AO183" s="2">
        <v>-0.11</v>
      </c>
      <c r="AP183" s="2">
        <v>-0.21</v>
      </c>
      <c r="AQ183" s="2">
        <v>-0.16</v>
      </c>
      <c r="AR183" s="2">
        <v>-0.13</v>
      </c>
      <c r="AS183" s="2">
        <v>-0.14000000000000001</v>
      </c>
      <c r="AT183" s="2">
        <v>-0.15</v>
      </c>
      <c r="AU183" s="2">
        <v>-0.06</v>
      </c>
      <c r="AV183" s="2">
        <v>-0.18</v>
      </c>
      <c r="AW183" s="2">
        <v>-0.21</v>
      </c>
      <c r="AX183" s="2">
        <v>-0.21</v>
      </c>
      <c r="AY183" s="2">
        <v>-0.2</v>
      </c>
      <c r="AZ183" s="2">
        <v>-0.13</v>
      </c>
      <c r="BA183" s="2">
        <v>-0.11</v>
      </c>
      <c r="BB183" s="2">
        <v>-0.14000000000000001</v>
      </c>
      <c r="BC183" s="2">
        <v>-0.14000000000000001</v>
      </c>
      <c r="BD183" s="2">
        <v>-0.11</v>
      </c>
      <c r="BE183" s="2">
        <v>-0.13</v>
      </c>
      <c r="BF183" s="2">
        <v>-0.09</v>
      </c>
      <c r="BG183" s="2">
        <v>-0.09</v>
      </c>
      <c r="BH183" s="2">
        <v>-0.11</v>
      </c>
      <c r="BI183" s="2">
        <v>-0.13</v>
      </c>
      <c r="BJ183" s="2">
        <v>-0.09</v>
      </c>
      <c r="BL183" s="10"/>
      <c r="BN183" s="5">
        <v>3.1372535E-2</v>
      </c>
      <c r="BO183" s="5">
        <v>3.1372535E-2</v>
      </c>
      <c r="BP183" s="5">
        <v>3.1372535E-2</v>
      </c>
      <c r="BQ183" s="5">
        <v>3.1372535E-2</v>
      </c>
      <c r="BR183" s="5">
        <v>3.1372535E-2</v>
      </c>
      <c r="BS183" s="5">
        <v>3.1372535E-2</v>
      </c>
      <c r="BT183" s="5">
        <v>3.1372535E-2</v>
      </c>
      <c r="BU183" s="5">
        <v>3.1372535E-2</v>
      </c>
      <c r="BV183" s="5">
        <v>3.1372535E-2</v>
      </c>
      <c r="BW183" s="5">
        <v>3.1372535E-2</v>
      </c>
      <c r="BX183" s="5">
        <v>3.1372535E-2</v>
      </c>
      <c r="BY183" s="5">
        <v>3.1372535E-2</v>
      </c>
      <c r="BZ183" s="5">
        <v>3.1372535E-2</v>
      </c>
      <c r="CA183" s="5">
        <v>3.1372535E-2</v>
      </c>
      <c r="CB183" s="5">
        <v>3.1372535E-2</v>
      </c>
      <c r="CC183" s="5">
        <v>3.1372535E-2</v>
      </c>
      <c r="CD183" s="5">
        <v>3.1372535E-2</v>
      </c>
      <c r="CE183" s="5">
        <v>3.1372535E-2</v>
      </c>
      <c r="CF183" s="5">
        <v>3.1372535E-2</v>
      </c>
      <c r="CG183" s="5">
        <v>3.1372535E-2</v>
      </c>
      <c r="CH183" s="5">
        <v>3.1372535E-2</v>
      </c>
      <c r="CI183" s="5">
        <v>3.1372535E-2</v>
      </c>
      <c r="CJ183" s="5">
        <v>3.1372535E-2</v>
      </c>
      <c r="CK183" s="5">
        <v>3.1372535E-2</v>
      </c>
      <c r="CL183" s="5">
        <v>3.1372535E-2</v>
      </c>
      <c r="CM183" s="5">
        <v>3.1372535E-2</v>
      </c>
      <c r="CN183" s="5">
        <v>3.1372535E-2</v>
      </c>
      <c r="CO183" s="5">
        <v>3.1372535E-2</v>
      </c>
      <c r="CP183" s="5">
        <v>3.1372535E-2</v>
      </c>
      <c r="CQ183" s="5">
        <v>3.1372535E-2</v>
      </c>
      <c r="CR183" s="5">
        <v>3.1372535E-2</v>
      </c>
      <c r="CS183" s="5">
        <v>3.1372535E-2</v>
      </c>
      <c r="CT183" s="5">
        <v>3.1372535E-2</v>
      </c>
      <c r="CU183" s="5">
        <v>3.1372535E-2</v>
      </c>
      <c r="CV183" s="5">
        <v>3.1372535E-2</v>
      </c>
      <c r="CW183" s="5">
        <v>3.1372535E-2</v>
      </c>
      <c r="CX183" s="5">
        <v>3.1372535E-2</v>
      </c>
      <c r="CY183" s="5">
        <v>3.1372535E-2</v>
      </c>
      <c r="CZ183" s="5">
        <v>3.1372535E-2</v>
      </c>
      <c r="DA183" s="5">
        <v>3.1372535E-2</v>
      </c>
      <c r="DB183" s="5">
        <v>3.1372535E-2</v>
      </c>
      <c r="DC183" s="5">
        <v>3.1372535E-2</v>
      </c>
      <c r="DD183" s="5">
        <v>3.1372535E-2</v>
      </c>
      <c r="DE183" s="5">
        <v>3.1372535E-2</v>
      </c>
      <c r="DF183" s="5">
        <v>3.1372535E-2</v>
      </c>
      <c r="DG183" s="5">
        <v>3.1372535E-2</v>
      </c>
      <c r="DH183" s="5">
        <v>3.1372535E-2</v>
      </c>
      <c r="DI183" s="5">
        <v>3.1372535E-2</v>
      </c>
      <c r="DJ183" s="5">
        <v>3.1372535E-2</v>
      </c>
      <c r="DK183" s="5">
        <v>3.1372535E-2</v>
      </c>
      <c r="DL183" s="5">
        <v>3.1372535E-2</v>
      </c>
      <c r="DM183" s="5">
        <v>3.1372535E-2</v>
      </c>
      <c r="DN183" s="5">
        <v>3.1372535E-2</v>
      </c>
      <c r="DO183" s="5">
        <v>3.1372535E-2</v>
      </c>
      <c r="DP183" s="5">
        <v>3.1372535E-2</v>
      </c>
      <c r="DQ183" s="5">
        <v>3.1372535E-2</v>
      </c>
      <c r="DR183" s="5">
        <v>3.1372535E-2</v>
      </c>
      <c r="DS183" s="5">
        <v>3.1372535E-2</v>
      </c>
      <c r="DT183" s="5">
        <v>3.1372535E-2</v>
      </c>
      <c r="DU183" s="5">
        <v>3.1372535E-2</v>
      </c>
    </row>
    <row r="184" spans="1:125" x14ac:dyDescent="0.2">
      <c r="A184" t="s">
        <v>337</v>
      </c>
      <c r="B184" s="3" t="s">
        <v>243</v>
      </c>
      <c r="C184" s="2">
        <v>0.52</v>
      </c>
      <c r="D184" s="2">
        <v>0.57999999999999996</v>
      </c>
      <c r="E184" s="2">
        <v>0.25</v>
      </c>
      <c r="F184" s="2">
        <v>0.25</v>
      </c>
      <c r="G184" s="2">
        <v>0.28000000000000003</v>
      </c>
      <c r="H184" s="2">
        <v>0.44</v>
      </c>
      <c r="I184" s="2">
        <v>0.31</v>
      </c>
      <c r="J184" s="2">
        <v>0.12</v>
      </c>
      <c r="K184" s="2">
        <v>0.17</v>
      </c>
      <c r="L184" s="2">
        <v>0.13</v>
      </c>
      <c r="M184" s="2">
        <v>0.22</v>
      </c>
      <c r="N184" s="2">
        <v>0.16</v>
      </c>
      <c r="O184" s="2">
        <v>0.19</v>
      </c>
      <c r="P184" s="2">
        <v>0.43</v>
      </c>
      <c r="Q184" s="2">
        <v>0.32</v>
      </c>
      <c r="R184" s="2">
        <v>0.26</v>
      </c>
      <c r="S184" s="2">
        <v>0.31</v>
      </c>
      <c r="T184" s="2">
        <v>0.36</v>
      </c>
      <c r="U184" s="2">
        <v>0.28000000000000003</v>
      </c>
      <c r="V184" s="2">
        <v>0.33</v>
      </c>
      <c r="W184" s="2">
        <v>0.16</v>
      </c>
      <c r="X184" s="2">
        <v>0.27</v>
      </c>
      <c r="Y184" s="2">
        <v>0.16</v>
      </c>
      <c r="Z184" s="2">
        <v>0.18</v>
      </c>
      <c r="AA184" s="2">
        <v>0.2</v>
      </c>
      <c r="AB184" s="2">
        <v>0.38</v>
      </c>
      <c r="AC184" s="2">
        <v>0.41</v>
      </c>
      <c r="AD184" s="2">
        <v>0.24</v>
      </c>
      <c r="AE184" s="2">
        <v>0.35</v>
      </c>
      <c r="AF184" s="2">
        <v>0.23</v>
      </c>
      <c r="AG184" s="2">
        <v>0.16</v>
      </c>
      <c r="AH184" s="2">
        <v>0.19</v>
      </c>
      <c r="AI184" s="2">
        <v>0.32</v>
      </c>
      <c r="AJ184" s="2">
        <v>0.37</v>
      </c>
      <c r="AK184" s="2">
        <v>0.28000000000000003</v>
      </c>
      <c r="AL184" s="2">
        <v>0.32</v>
      </c>
      <c r="AM184" s="2">
        <v>0.06</v>
      </c>
      <c r="AN184" s="2">
        <v>0.31</v>
      </c>
      <c r="AO184" s="2">
        <v>0.31</v>
      </c>
      <c r="AP184" s="2">
        <v>0.2</v>
      </c>
      <c r="AQ184" s="2">
        <v>0.17</v>
      </c>
      <c r="AR184" s="2">
        <v>0.2</v>
      </c>
      <c r="AS184" s="2">
        <v>0.19</v>
      </c>
      <c r="AT184" s="2">
        <v>0.2</v>
      </c>
      <c r="AU184" s="2">
        <v>0.51</v>
      </c>
      <c r="AV184" s="2">
        <v>0.21</v>
      </c>
      <c r="AW184" s="2">
        <v>0.17</v>
      </c>
      <c r="AX184" s="2">
        <v>0.13</v>
      </c>
      <c r="AY184" s="2">
        <v>0.12</v>
      </c>
      <c r="AZ184" s="2">
        <v>0.25</v>
      </c>
      <c r="BA184" s="2">
        <v>0.27</v>
      </c>
      <c r="BB184" s="2">
        <v>0.16</v>
      </c>
      <c r="BC184" s="2">
        <v>0.17</v>
      </c>
      <c r="BD184" s="2">
        <v>0.17</v>
      </c>
      <c r="BE184" s="2">
        <v>0.14000000000000001</v>
      </c>
      <c r="BF184" s="2">
        <v>0.13</v>
      </c>
      <c r="BG184" s="2">
        <v>0.28000000000000003</v>
      </c>
      <c r="BH184" s="2">
        <v>0.13</v>
      </c>
      <c r="BI184" s="2">
        <v>0.28000000000000003</v>
      </c>
      <c r="BJ184" s="2">
        <v>0.24</v>
      </c>
      <c r="BL184" s="10"/>
      <c r="BN184" s="5">
        <v>2.3056381000000001E-2</v>
      </c>
      <c r="BO184" s="5">
        <v>2.3056381000000001E-2</v>
      </c>
      <c r="BP184" s="5">
        <v>2.3056381000000001E-2</v>
      </c>
      <c r="BQ184" s="5">
        <v>2.3056381000000001E-2</v>
      </c>
      <c r="BR184" s="5">
        <v>2.3056381000000001E-2</v>
      </c>
      <c r="BS184" s="5">
        <v>2.3056381000000001E-2</v>
      </c>
      <c r="BT184" s="5">
        <v>2.3056381000000001E-2</v>
      </c>
      <c r="BU184" s="5">
        <v>2.3056381000000001E-2</v>
      </c>
      <c r="BV184" s="5">
        <v>2.3056381000000001E-2</v>
      </c>
      <c r="BW184" s="5">
        <v>2.3056381000000001E-2</v>
      </c>
      <c r="BX184" s="5">
        <v>2.3056381000000001E-2</v>
      </c>
      <c r="BY184" s="5">
        <v>2.3056381000000001E-2</v>
      </c>
      <c r="BZ184" s="5">
        <v>2.3056381000000001E-2</v>
      </c>
      <c r="CA184" s="5">
        <v>2.3056381000000001E-2</v>
      </c>
      <c r="CB184" s="5">
        <v>2.3056381000000001E-2</v>
      </c>
      <c r="CC184" s="5">
        <v>2.3056381000000001E-2</v>
      </c>
      <c r="CD184" s="5">
        <v>2.3056381000000001E-2</v>
      </c>
      <c r="CE184" s="5">
        <v>2.3056381000000001E-2</v>
      </c>
      <c r="CF184" s="5">
        <v>2.3056381000000001E-2</v>
      </c>
      <c r="CG184" s="5">
        <v>2.3056381000000001E-2</v>
      </c>
      <c r="CH184" s="5">
        <v>2.3056381000000001E-2</v>
      </c>
      <c r="CI184" s="5">
        <v>2.3056381000000001E-2</v>
      </c>
      <c r="CJ184" s="5">
        <v>2.3056381000000001E-2</v>
      </c>
      <c r="CK184" s="5">
        <v>2.3056381000000001E-2</v>
      </c>
      <c r="CL184" s="5">
        <v>2.3056381000000001E-2</v>
      </c>
      <c r="CM184" s="5">
        <v>2.3056381000000001E-2</v>
      </c>
      <c r="CN184" s="5">
        <v>2.3056381000000001E-2</v>
      </c>
      <c r="CO184" s="5">
        <v>2.3056381000000001E-2</v>
      </c>
      <c r="CP184" s="5">
        <v>2.3056381000000001E-2</v>
      </c>
      <c r="CQ184" s="5">
        <v>2.3056381000000001E-2</v>
      </c>
      <c r="CR184" s="5">
        <v>2.3056381000000001E-2</v>
      </c>
      <c r="CS184" s="5">
        <v>2.3056381000000001E-2</v>
      </c>
      <c r="CT184" s="5">
        <v>2.3056381000000001E-2</v>
      </c>
      <c r="CU184" s="5">
        <v>2.3056381000000001E-2</v>
      </c>
      <c r="CV184" s="5">
        <v>2.3056381000000001E-2</v>
      </c>
      <c r="CW184" s="5">
        <v>2.3056381000000001E-2</v>
      </c>
      <c r="CX184" s="5">
        <v>2.3056381000000001E-2</v>
      </c>
      <c r="CY184" s="5">
        <v>2.3056381000000001E-2</v>
      </c>
      <c r="CZ184" s="5">
        <v>2.3056381000000001E-2</v>
      </c>
      <c r="DA184" s="5">
        <v>2.3056381000000001E-2</v>
      </c>
      <c r="DB184" s="5">
        <v>2.3056381000000001E-2</v>
      </c>
      <c r="DC184" s="5">
        <v>2.3056381000000001E-2</v>
      </c>
      <c r="DD184" s="5">
        <v>2.3056381000000001E-2</v>
      </c>
      <c r="DE184" s="5">
        <v>2.3056381000000001E-2</v>
      </c>
      <c r="DF184" s="5">
        <v>2.3056381000000001E-2</v>
      </c>
      <c r="DG184" s="5">
        <v>2.3056381000000001E-2</v>
      </c>
      <c r="DH184" s="5">
        <v>2.3056381000000001E-2</v>
      </c>
      <c r="DI184" s="5">
        <v>2.3056381000000001E-2</v>
      </c>
      <c r="DJ184" s="5">
        <v>2.3056381000000001E-2</v>
      </c>
      <c r="DK184" s="5">
        <v>2.3056381000000001E-2</v>
      </c>
      <c r="DL184" s="5">
        <v>2.3056381000000001E-2</v>
      </c>
      <c r="DM184" s="5">
        <v>2.3056381000000001E-2</v>
      </c>
      <c r="DN184" s="5">
        <v>2.3056381000000001E-2</v>
      </c>
      <c r="DO184" s="5">
        <v>2.3056381000000001E-2</v>
      </c>
      <c r="DP184" s="5">
        <v>2.3056381000000001E-2</v>
      </c>
      <c r="DQ184" s="5">
        <v>2.3056381000000001E-2</v>
      </c>
      <c r="DR184" s="5">
        <v>2.3056381000000001E-2</v>
      </c>
      <c r="DS184" s="5">
        <v>2.3056381000000001E-2</v>
      </c>
      <c r="DT184" s="5">
        <v>2.3056381000000001E-2</v>
      </c>
      <c r="DU184" s="5">
        <v>2.3056381000000001E-2</v>
      </c>
    </row>
    <row r="185" spans="1:125" x14ac:dyDescent="0.2">
      <c r="A185" t="s">
        <v>338</v>
      </c>
      <c r="B185" s="3" t="s">
        <v>243</v>
      </c>
      <c r="C185" s="2">
        <v>0.4</v>
      </c>
      <c r="D185" s="2">
        <v>0.5</v>
      </c>
      <c r="E185" s="2">
        <v>0.13</v>
      </c>
      <c r="F185" s="2">
        <v>0.12</v>
      </c>
      <c r="G185" s="2">
        <v>0.12</v>
      </c>
      <c r="H185" s="2">
        <v>0.28000000000000003</v>
      </c>
      <c r="I185" s="2">
        <v>0.2</v>
      </c>
      <c r="J185" s="2">
        <v>-0.09</v>
      </c>
      <c r="K185" s="2">
        <v>-0.03</v>
      </c>
      <c r="L185" s="2">
        <v>-0.08</v>
      </c>
      <c r="M185" s="2">
        <v>-0.1</v>
      </c>
      <c r="N185" s="2">
        <v>-0.08</v>
      </c>
      <c r="O185" s="2">
        <v>-0.03</v>
      </c>
      <c r="P185" s="2">
        <v>0.17</v>
      </c>
      <c r="Q185" s="2">
        <v>0.2</v>
      </c>
      <c r="R185" s="2">
        <v>0.13</v>
      </c>
      <c r="S185" s="2">
        <v>0.08</v>
      </c>
      <c r="T185" s="2">
        <v>0.17</v>
      </c>
      <c r="U185" s="2">
        <v>0.1</v>
      </c>
      <c r="V185" s="2">
        <v>0.11</v>
      </c>
      <c r="W185" s="2">
        <v>-0.03</v>
      </c>
      <c r="X185" s="2">
        <v>0.03</v>
      </c>
      <c r="Y185" s="2">
        <v>-0.12</v>
      </c>
      <c r="Z185" s="2">
        <v>-0.09</v>
      </c>
      <c r="AA185" s="2">
        <v>0</v>
      </c>
      <c r="AB185" s="2">
        <v>0.24</v>
      </c>
      <c r="AC185" s="2">
        <v>0.11</v>
      </c>
      <c r="AD185" s="2">
        <v>-0.01</v>
      </c>
      <c r="AE185" s="2">
        <v>0.12</v>
      </c>
      <c r="AF185" s="2">
        <v>-0.03</v>
      </c>
      <c r="AG185" s="2">
        <v>-0.17</v>
      </c>
      <c r="AH185" s="2">
        <v>-0.17</v>
      </c>
      <c r="AI185" s="2">
        <v>-0.02</v>
      </c>
      <c r="AJ185" s="2">
        <v>7.0000000000000007E-2</v>
      </c>
      <c r="AK185" s="2">
        <v>0.12</v>
      </c>
      <c r="AL185" s="2">
        <v>0.03</v>
      </c>
      <c r="AM185" s="2">
        <v>-0.2</v>
      </c>
      <c r="AN185" s="2">
        <v>-0.03</v>
      </c>
      <c r="AO185" s="2">
        <v>0.04</v>
      </c>
      <c r="AP185" s="2">
        <v>-0.16</v>
      </c>
      <c r="AQ185" s="2">
        <v>-0.18</v>
      </c>
      <c r="AR185" s="2">
        <v>-0.11</v>
      </c>
      <c r="AS185" s="2">
        <v>-0.12</v>
      </c>
      <c r="AT185" s="2">
        <v>-0.19</v>
      </c>
      <c r="AU185" s="2">
        <v>0.18</v>
      </c>
      <c r="AV185" s="2">
        <v>-0.11</v>
      </c>
      <c r="AW185" s="2">
        <v>-0.18</v>
      </c>
      <c r="AX185" s="2">
        <v>-0.21</v>
      </c>
      <c r="AY185" s="2">
        <v>-0.27</v>
      </c>
      <c r="AZ185" s="2">
        <v>-0.11</v>
      </c>
      <c r="BA185" s="2">
        <v>-0.12</v>
      </c>
      <c r="BB185" s="2">
        <v>-0.24</v>
      </c>
      <c r="BC185" s="2">
        <v>-0.19</v>
      </c>
      <c r="BD185" s="2">
        <v>-0.16</v>
      </c>
      <c r="BE185" s="2">
        <v>-0.17</v>
      </c>
      <c r="BF185" s="2">
        <v>-0.14000000000000001</v>
      </c>
      <c r="BG185" s="2">
        <v>-0.09</v>
      </c>
      <c r="BH185" s="2">
        <v>-0.18</v>
      </c>
      <c r="BI185" s="2">
        <v>-7.0000000000000007E-2</v>
      </c>
      <c r="BJ185" s="2">
        <v>0.05</v>
      </c>
      <c r="BL185" s="10"/>
      <c r="BN185" s="5">
        <v>2.6116284999999999E-2</v>
      </c>
      <c r="BO185" s="5">
        <v>2.6116284999999999E-2</v>
      </c>
      <c r="BP185" s="5">
        <v>2.6116284999999999E-2</v>
      </c>
      <c r="BQ185" s="5">
        <v>2.6116284999999999E-2</v>
      </c>
      <c r="BR185" s="5">
        <v>2.6116284999999999E-2</v>
      </c>
      <c r="BS185" s="5">
        <v>2.6116284999999999E-2</v>
      </c>
      <c r="BT185" s="5">
        <v>2.6116284999999999E-2</v>
      </c>
      <c r="BU185" s="5">
        <v>2.6116284999999999E-2</v>
      </c>
      <c r="BV185" s="5">
        <v>2.6116284999999999E-2</v>
      </c>
      <c r="BW185" s="5">
        <v>2.6116284999999999E-2</v>
      </c>
      <c r="BX185" s="5">
        <v>2.6116284999999999E-2</v>
      </c>
      <c r="BY185" s="5">
        <v>2.6116284999999999E-2</v>
      </c>
      <c r="BZ185" s="5">
        <v>2.6116284999999999E-2</v>
      </c>
      <c r="CA185" s="5">
        <v>2.6116284999999999E-2</v>
      </c>
      <c r="CB185" s="5">
        <v>2.6116284999999999E-2</v>
      </c>
      <c r="CC185" s="5">
        <v>2.6116284999999999E-2</v>
      </c>
      <c r="CD185" s="5">
        <v>2.6116284999999999E-2</v>
      </c>
      <c r="CE185" s="5">
        <v>2.6116284999999999E-2</v>
      </c>
      <c r="CF185" s="5">
        <v>2.6116284999999999E-2</v>
      </c>
      <c r="CG185" s="5">
        <v>2.6116284999999999E-2</v>
      </c>
      <c r="CH185" s="5">
        <v>2.6116284999999999E-2</v>
      </c>
      <c r="CI185" s="5">
        <v>2.6116284999999999E-2</v>
      </c>
      <c r="CJ185" s="5">
        <v>2.6116284999999999E-2</v>
      </c>
      <c r="CK185" s="5">
        <v>2.6116284999999999E-2</v>
      </c>
      <c r="CL185" s="5">
        <v>2.6116284999999999E-2</v>
      </c>
      <c r="CM185" s="5">
        <v>2.6116284999999999E-2</v>
      </c>
      <c r="CN185" s="5">
        <v>2.6116284999999999E-2</v>
      </c>
      <c r="CO185" s="5">
        <v>2.6116284999999999E-2</v>
      </c>
      <c r="CP185" s="5">
        <v>2.6116284999999999E-2</v>
      </c>
      <c r="CQ185" s="5">
        <v>2.6116284999999999E-2</v>
      </c>
      <c r="CR185" s="5">
        <v>2.6116284999999999E-2</v>
      </c>
      <c r="CS185" s="5">
        <v>2.6116284999999999E-2</v>
      </c>
      <c r="CT185" s="5">
        <v>2.6116284999999999E-2</v>
      </c>
      <c r="CU185" s="5">
        <v>2.6116284999999999E-2</v>
      </c>
      <c r="CV185" s="5">
        <v>2.6116284999999999E-2</v>
      </c>
      <c r="CW185" s="5">
        <v>2.6116284999999999E-2</v>
      </c>
      <c r="CX185" s="5">
        <v>2.6116284999999999E-2</v>
      </c>
      <c r="CY185" s="5">
        <v>2.6116284999999999E-2</v>
      </c>
      <c r="CZ185" s="5">
        <v>2.6116284999999999E-2</v>
      </c>
      <c r="DA185" s="5">
        <v>2.6116284999999999E-2</v>
      </c>
      <c r="DB185" s="5">
        <v>2.6116284999999999E-2</v>
      </c>
      <c r="DC185" s="5">
        <v>2.6116284999999999E-2</v>
      </c>
      <c r="DD185" s="5">
        <v>2.6116284999999999E-2</v>
      </c>
      <c r="DE185" s="5">
        <v>2.6116284999999999E-2</v>
      </c>
      <c r="DF185" s="5">
        <v>2.6116284999999999E-2</v>
      </c>
      <c r="DG185" s="5">
        <v>2.6116284999999999E-2</v>
      </c>
      <c r="DH185" s="5">
        <v>2.6116284999999999E-2</v>
      </c>
      <c r="DI185" s="5">
        <v>2.6116284999999999E-2</v>
      </c>
      <c r="DJ185" s="5">
        <v>2.6116284999999999E-2</v>
      </c>
      <c r="DK185" s="5">
        <v>2.6116284999999999E-2</v>
      </c>
      <c r="DL185" s="5">
        <v>2.6116284999999999E-2</v>
      </c>
      <c r="DM185" s="5">
        <v>2.6116284999999999E-2</v>
      </c>
      <c r="DN185" s="5">
        <v>2.6116284999999999E-2</v>
      </c>
      <c r="DO185" s="5">
        <v>2.6116284999999999E-2</v>
      </c>
      <c r="DP185" s="5">
        <v>2.6116284999999999E-2</v>
      </c>
      <c r="DQ185" s="5">
        <v>2.6116284999999999E-2</v>
      </c>
      <c r="DR185" s="5">
        <v>2.6116284999999999E-2</v>
      </c>
      <c r="DS185" s="5">
        <v>2.6116284999999999E-2</v>
      </c>
      <c r="DT185" s="5">
        <v>2.6116284999999999E-2</v>
      </c>
      <c r="DU185" s="5">
        <v>2.6116284999999999E-2</v>
      </c>
    </row>
    <row r="186" spans="1:125" x14ac:dyDescent="0.2">
      <c r="A186" t="s">
        <v>131</v>
      </c>
      <c r="B186" s="3" t="s">
        <v>243</v>
      </c>
      <c r="C186" s="2">
        <v>0.31</v>
      </c>
      <c r="D186" s="2">
        <v>0.28999999999999998</v>
      </c>
      <c r="E186" s="2">
        <v>-0.03</v>
      </c>
      <c r="F186" s="2">
        <v>0.01</v>
      </c>
      <c r="G186" s="2">
        <v>0</v>
      </c>
      <c r="H186" s="2">
        <v>0.14000000000000001</v>
      </c>
      <c r="I186" s="2">
        <v>0.1</v>
      </c>
      <c r="J186" s="2">
        <v>-0.13</v>
      </c>
      <c r="K186" s="2">
        <v>-0.13</v>
      </c>
      <c r="L186" s="2">
        <v>-0.16</v>
      </c>
      <c r="M186" s="2">
        <v>-0.2</v>
      </c>
      <c r="N186" s="2">
        <v>-0.21</v>
      </c>
      <c r="O186" s="2">
        <v>-0.2</v>
      </c>
      <c r="P186" s="2">
        <v>7.0000000000000007E-2</v>
      </c>
      <c r="Q186" s="2">
        <v>0.1</v>
      </c>
      <c r="R186" s="2">
        <v>0</v>
      </c>
      <c r="S186" s="2">
        <v>0.04</v>
      </c>
      <c r="T186" s="2">
        <v>0.03</v>
      </c>
      <c r="U186" s="2">
        <v>-0.05</v>
      </c>
      <c r="V186" s="2">
        <v>-0.01</v>
      </c>
      <c r="W186" s="2">
        <v>-0.13</v>
      </c>
      <c r="X186" s="2">
        <v>-7.0000000000000007E-2</v>
      </c>
      <c r="Y186" s="2">
        <v>-0.22</v>
      </c>
      <c r="Z186" s="2">
        <v>-0.25</v>
      </c>
      <c r="AA186" s="2">
        <v>-0.08</v>
      </c>
      <c r="AB186" s="2">
        <v>0.12</v>
      </c>
      <c r="AC186" s="2">
        <v>0.05</v>
      </c>
      <c r="AD186" s="2">
        <v>0</v>
      </c>
      <c r="AE186" s="2">
        <v>0.05</v>
      </c>
      <c r="AF186" s="2">
        <v>-0.11</v>
      </c>
      <c r="AG186" s="2">
        <v>-0.19</v>
      </c>
      <c r="AH186" s="2">
        <v>-0.33</v>
      </c>
      <c r="AI186" s="2">
        <v>-0.12</v>
      </c>
      <c r="AJ186" s="2">
        <v>7.0000000000000007E-2</v>
      </c>
      <c r="AK186" s="2">
        <v>0.13</v>
      </c>
      <c r="AL186" s="2">
        <v>0.09</v>
      </c>
      <c r="AM186" s="2">
        <v>-0.21</v>
      </c>
      <c r="AN186" s="2">
        <v>-0.03</v>
      </c>
      <c r="AO186" s="2">
        <v>-0.01</v>
      </c>
      <c r="AP186" s="2">
        <v>-0.13</v>
      </c>
      <c r="AQ186" s="2">
        <v>-0.28000000000000003</v>
      </c>
      <c r="AR186" s="2">
        <v>-0.16</v>
      </c>
      <c r="AS186" s="2">
        <v>-0.14000000000000001</v>
      </c>
      <c r="AT186" s="2">
        <v>-0.16</v>
      </c>
      <c r="AU186" s="2">
        <v>0.03</v>
      </c>
      <c r="AV186" s="2">
        <v>-0.05</v>
      </c>
      <c r="AW186" s="2">
        <v>-0.19</v>
      </c>
      <c r="AX186" s="2">
        <v>-0.22</v>
      </c>
      <c r="AY186" s="2">
        <v>-0.2</v>
      </c>
      <c r="AZ186" s="2">
        <v>-0.15</v>
      </c>
      <c r="BA186" s="2">
        <v>-0.1</v>
      </c>
      <c r="BB186" s="2">
        <v>-0.23</v>
      </c>
      <c r="BC186" s="2">
        <v>-0.22</v>
      </c>
      <c r="BD186" s="2">
        <v>-0.16</v>
      </c>
      <c r="BE186" s="2">
        <v>-0.3</v>
      </c>
      <c r="BF186" s="2">
        <v>-0.26</v>
      </c>
      <c r="BG186" s="2">
        <v>-0.06</v>
      </c>
      <c r="BH186" s="2">
        <v>-0.2</v>
      </c>
      <c r="BI186" s="2">
        <v>-0.15</v>
      </c>
      <c r="BJ186" s="2">
        <v>-0.08</v>
      </c>
      <c r="BL186" s="10"/>
      <c r="BN186" s="5">
        <v>4.5935134000000002E-2</v>
      </c>
      <c r="BO186" s="5">
        <v>4.5935134000000002E-2</v>
      </c>
      <c r="BP186" s="5">
        <v>4.5935134000000002E-2</v>
      </c>
      <c r="BQ186" s="5">
        <v>4.5935134000000002E-2</v>
      </c>
      <c r="BR186" s="5">
        <v>4.5935134000000002E-2</v>
      </c>
      <c r="BS186" s="5">
        <v>4.5935134000000002E-2</v>
      </c>
      <c r="BT186" s="5">
        <v>4.5935134000000002E-2</v>
      </c>
      <c r="BU186" s="5">
        <v>4.5935134000000002E-2</v>
      </c>
      <c r="BV186" s="5">
        <v>4.5935134000000002E-2</v>
      </c>
      <c r="BW186" s="5">
        <v>4.5935134000000002E-2</v>
      </c>
      <c r="BX186" s="5">
        <v>4.5935134000000002E-2</v>
      </c>
      <c r="BY186" s="5">
        <v>4.5935134000000002E-2</v>
      </c>
      <c r="BZ186" s="5">
        <v>4.5935134000000002E-2</v>
      </c>
      <c r="CA186" s="5">
        <v>4.5935134000000002E-2</v>
      </c>
      <c r="CB186" s="5">
        <v>4.5935134000000002E-2</v>
      </c>
      <c r="CC186" s="5">
        <v>4.5935134000000002E-2</v>
      </c>
      <c r="CD186" s="5">
        <v>4.5935134000000002E-2</v>
      </c>
      <c r="CE186" s="5">
        <v>4.5935134000000002E-2</v>
      </c>
      <c r="CF186" s="5">
        <v>4.5935134000000002E-2</v>
      </c>
      <c r="CG186" s="5">
        <v>4.5935134000000002E-2</v>
      </c>
      <c r="CH186" s="5">
        <v>4.5935134000000002E-2</v>
      </c>
      <c r="CI186" s="5">
        <v>4.5935134000000002E-2</v>
      </c>
      <c r="CJ186" s="5">
        <v>4.5935134000000002E-2</v>
      </c>
      <c r="CK186" s="5">
        <v>4.5935134000000002E-2</v>
      </c>
      <c r="CL186" s="5">
        <v>4.5935134000000002E-2</v>
      </c>
      <c r="CM186" s="5">
        <v>4.5935134000000002E-2</v>
      </c>
      <c r="CN186" s="5">
        <v>4.5935134000000002E-2</v>
      </c>
      <c r="CO186" s="5">
        <v>4.5935134000000002E-2</v>
      </c>
      <c r="CP186" s="5">
        <v>4.5935134000000002E-2</v>
      </c>
      <c r="CQ186" s="5">
        <v>4.5935134000000002E-2</v>
      </c>
      <c r="CR186" s="5">
        <v>4.5935134000000002E-2</v>
      </c>
      <c r="CS186" s="5">
        <v>4.5935134000000002E-2</v>
      </c>
      <c r="CT186" s="5">
        <v>4.5935134000000002E-2</v>
      </c>
      <c r="CU186" s="5">
        <v>4.5935134000000002E-2</v>
      </c>
      <c r="CV186" s="5">
        <v>4.5935134000000002E-2</v>
      </c>
      <c r="CW186" s="5">
        <v>4.5935134000000002E-2</v>
      </c>
      <c r="CX186" s="5">
        <v>4.5935134000000002E-2</v>
      </c>
      <c r="CY186" s="5">
        <v>4.5935134000000002E-2</v>
      </c>
      <c r="CZ186" s="5">
        <v>4.5935134000000002E-2</v>
      </c>
      <c r="DA186" s="5">
        <v>4.5935134000000002E-2</v>
      </c>
      <c r="DB186" s="5">
        <v>4.5935134000000002E-2</v>
      </c>
      <c r="DC186" s="5">
        <v>4.5935134000000002E-2</v>
      </c>
      <c r="DD186" s="5">
        <v>4.5935134000000002E-2</v>
      </c>
      <c r="DE186" s="5">
        <v>4.5935134000000002E-2</v>
      </c>
      <c r="DF186" s="5">
        <v>4.5935134000000002E-2</v>
      </c>
      <c r="DG186" s="5">
        <v>4.5935134000000002E-2</v>
      </c>
      <c r="DH186" s="5">
        <v>4.5935134000000002E-2</v>
      </c>
      <c r="DI186" s="5">
        <v>4.5935134000000002E-2</v>
      </c>
      <c r="DJ186" s="5">
        <v>4.5935134000000002E-2</v>
      </c>
      <c r="DK186" s="5">
        <v>4.5935134000000002E-2</v>
      </c>
      <c r="DL186" s="5">
        <v>4.5935134000000002E-2</v>
      </c>
      <c r="DM186" s="5">
        <v>4.5935134000000002E-2</v>
      </c>
      <c r="DN186" s="5">
        <v>4.5935134000000002E-2</v>
      </c>
      <c r="DO186" s="5">
        <v>4.5935134000000002E-2</v>
      </c>
      <c r="DP186" s="5">
        <v>4.5935134000000002E-2</v>
      </c>
      <c r="DQ186" s="5">
        <v>4.5935134000000002E-2</v>
      </c>
      <c r="DR186" s="5">
        <v>4.5935134000000002E-2</v>
      </c>
      <c r="DS186" s="5">
        <v>4.5935134000000002E-2</v>
      </c>
      <c r="DT186" s="5">
        <v>4.5935134000000002E-2</v>
      </c>
      <c r="DU186" s="5">
        <v>4.5935134000000002E-2</v>
      </c>
    </row>
    <row r="187" spans="1:125" x14ac:dyDescent="0.2">
      <c r="A187" t="s">
        <v>58</v>
      </c>
      <c r="B187" s="3" t="s">
        <v>243</v>
      </c>
      <c r="C187" s="2">
        <v>1.32</v>
      </c>
      <c r="D187" s="2">
        <v>1.41</v>
      </c>
      <c r="E187" s="2">
        <v>-0.05</v>
      </c>
      <c r="F187" s="2">
        <v>0.05</v>
      </c>
      <c r="G187" s="2">
        <v>0.11</v>
      </c>
      <c r="H187" s="2">
        <v>0.56999999999999995</v>
      </c>
      <c r="I187" s="2">
        <v>0.28000000000000003</v>
      </c>
      <c r="J187" s="2">
        <v>-0.51</v>
      </c>
      <c r="K187" s="2">
        <v>-0.42</v>
      </c>
      <c r="L187" s="2">
        <v>-0.51</v>
      </c>
      <c r="M187" s="2">
        <v>-0.4</v>
      </c>
      <c r="N187" s="2">
        <v>-0.54</v>
      </c>
      <c r="O187" s="2">
        <v>-0.44</v>
      </c>
      <c r="P187" s="2">
        <v>0.79</v>
      </c>
      <c r="Q187" s="2">
        <v>0.61</v>
      </c>
      <c r="R187" s="2">
        <v>0.14000000000000001</v>
      </c>
      <c r="S187" s="2">
        <v>0.25</v>
      </c>
      <c r="T187" s="2">
        <v>0.52</v>
      </c>
      <c r="U187" s="2">
        <v>0.32</v>
      </c>
      <c r="V187" s="2">
        <v>0.39</v>
      </c>
      <c r="W187" s="2">
        <v>-0.18</v>
      </c>
      <c r="X187" s="2">
        <v>0.01</v>
      </c>
      <c r="Y187" s="2">
        <v>-0.44</v>
      </c>
      <c r="Z187" s="2">
        <v>-0.43</v>
      </c>
      <c r="AA187" s="2">
        <v>0</v>
      </c>
      <c r="AB187" s="2">
        <v>0.74</v>
      </c>
      <c r="AC187" s="2">
        <v>0.53</v>
      </c>
      <c r="AD187" s="2">
        <v>0.25</v>
      </c>
      <c r="AE187" s="2">
        <v>0.63</v>
      </c>
      <c r="AF187" s="2">
        <v>-0.09</v>
      </c>
      <c r="AG187" s="2">
        <v>-0.42</v>
      </c>
      <c r="AH187" s="2">
        <v>-0.68</v>
      </c>
      <c r="AI187" s="2">
        <v>0.04</v>
      </c>
      <c r="AJ187" s="2">
        <v>0.27</v>
      </c>
      <c r="AK187" s="2">
        <v>0.52</v>
      </c>
      <c r="AL187" s="2">
        <v>0.43</v>
      </c>
      <c r="AM187" s="2">
        <v>-0.72</v>
      </c>
      <c r="AN187" s="2">
        <v>0.03</v>
      </c>
      <c r="AO187" s="2">
        <v>0.13</v>
      </c>
      <c r="AP187" s="2">
        <v>-0.43</v>
      </c>
      <c r="AQ187" s="2">
        <v>-0.7</v>
      </c>
      <c r="AR187" s="2">
        <v>-0.42</v>
      </c>
      <c r="AS187" s="2">
        <v>-0.34</v>
      </c>
      <c r="AT187" s="2">
        <v>-0.43</v>
      </c>
      <c r="AU187" s="2">
        <v>0.68</v>
      </c>
      <c r="AV187" s="2">
        <v>-0.34</v>
      </c>
      <c r="AW187" s="2">
        <v>-0.66</v>
      </c>
      <c r="AX187" s="2">
        <v>-0.69</v>
      </c>
      <c r="AY187" s="2">
        <v>-0.83</v>
      </c>
      <c r="AZ187" s="2">
        <v>-0.19</v>
      </c>
      <c r="BA187" s="2">
        <v>-0.06</v>
      </c>
      <c r="BB187" s="2">
        <v>-0.78</v>
      </c>
      <c r="BC187" s="2">
        <v>-0.6</v>
      </c>
      <c r="BD187" s="2">
        <v>-0.49</v>
      </c>
      <c r="BE187" s="2">
        <v>-0.8</v>
      </c>
      <c r="BF187" s="2">
        <v>-0.63</v>
      </c>
      <c r="BG187" s="2">
        <v>-0.04</v>
      </c>
      <c r="BH187" s="2">
        <v>-0.52</v>
      </c>
      <c r="BI187" s="2">
        <v>-0.12</v>
      </c>
      <c r="BJ187" s="2">
        <v>0.01</v>
      </c>
      <c r="BL187" s="10"/>
      <c r="BN187" s="5">
        <v>0.13511529999999999</v>
      </c>
      <c r="BO187" s="5">
        <v>0.13511529999999999</v>
      </c>
      <c r="BP187" s="5">
        <v>0.13511529999999999</v>
      </c>
      <c r="BQ187" s="5">
        <v>0.13511529999999999</v>
      </c>
      <c r="BR187" s="5">
        <v>0.13511529999999999</v>
      </c>
      <c r="BS187" s="5">
        <v>0.13511529999999999</v>
      </c>
      <c r="BT187" s="5">
        <v>0.13511529999999999</v>
      </c>
      <c r="BU187" s="5">
        <v>0.13511529999999999</v>
      </c>
      <c r="BV187" s="5">
        <v>0.13511529999999999</v>
      </c>
      <c r="BW187" s="5">
        <v>0.13511529999999999</v>
      </c>
      <c r="BX187" s="5">
        <v>0.13511529999999999</v>
      </c>
      <c r="BY187" s="5">
        <v>0.13511529999999999</v>
      </c>
      <c r="BZ187" s="5">
        <v>0.13511529999999999</v>
      </c>
      <c r="CA187" s="5">
        <v>0.13511529999999999</v>
      </c>
      <c r="CB187" s="5">
        <v>0.13511529999999999</v>
      </c>
      <c r="CC187" s="5">
        <v>0.13511529999999999</v>
      </c>
      <c r="CD187" s="5">
        <v>0.13511529999999999</v>
      </c>
      <c r="CE187" s="5">
        <v>0.13511529999999999</v>
      </c>
      <c r="CF187" s="5">
        <v>0.13511529999999999</v>
      </c>
      <c r="CG187" s="5">
        <v>0.13511529999999999</v>
      </c>
      <c r="CH187" s="5">
        <v>0.13511529999999999</v>
      </c>
      <c r="CI187" s="5">
        <v>0.13511529999999999</v>
      </c>
      <c r="CJ187" s="5">
        <v>0.13511529999999999</v>
      </c>
      <c r="CK187" s="5">
        <v>0.13511529999999999</v>
      </c>
      <c r="CL187" s="5">
        <v>0.13511529999999999</v>
      </c>
      <c r="CM187" s="5">
        <v>0.13511529999999999</v>
      </c>
      <c r="CN187" s="5">
        <v>0.13511529999999999</v>
      </c>
      <c r="CO187" s="5">
        <v>0.13511529999999999</v>
      </c>
      <c r="CP187" s="5">
        <v>0.13511529999999999</v>
      </c>
      <c r="CQ187" s="5">
        <v>0.13511529999999999</v>
      </c>
      <c r="CR187" s="5">
        <v>0.13511529999999999</v>
      </c>
      <c r="CS187" s="5">
        <v>0.13511529999999999</v>
      </c>
      <c r="CT187" s="5">
        <v>0.13511529999999999</v>
      </c>
      <c r="CU187" s="5">
        <v>0.13511529999999999</v>
      </c>
      <c r="CV187" s="5">
        <v>0.13511529999999999</v>
      </c>
      <c r="CW187" s="5">
        <v>0.13511529999999999</v>
      </c>
      <c r="CX187" s="5">
        <v>0.13511529999999999</v>
      </c>
      <c r="CY187" s="5">
        <v>0.13511529999999999</v>
      </c>
      <c r="CZ187" s="5">
        <v>0.13511529999999999</v>
      </c>
      <c r="DA187" s="5">
        <v>0.13511529999999999</v>
      </c>
      <c r="DB187" s="5">
        <v>0.13511529999999999</v>
      </c>
      <c r="DC187" s="5">
        <v>0.13511529999999999</v>
      </c>
      <c r="DD187" s="5">
        <v>0.13511529999999999</v>
      </c>
      <c r="DE187" s="5">
        <v>0.13511529999999999</v>
      </c>
      <c r="DF187" s="5">
        <v>0.13511529999999999</v>
      </c>
      <c r="DG187" s="5">
        <v>0.13511529999999999</v>
      </c>
      <c r="DH187" s="5">
        <v>0.13511529999999999</v>
      </c>
      <c r="DI187" s="5">
        <v>0.13511529999999999</v>
      </c>
      <c r="DJ187" s="5">
        <v>0.13511529999999999</v>
      </c>
      <c r="DK187" s="5">
        <v>0.13511529999999999</v>
      </c>
      <c r="DL187" s="5">
        <v>0.13511529999999999</v>
      </c>
      <c r="DM187" s="5">
        <v>0.13511529999999999</v>
      </c>
      <c r="DN187" s="5">
        <v>0.13511529999999999</v>
      </c>
      <c r="DO187" s="5">
        <v>0.13511529999999999</v>
      </c>
      <c r="DP187" s="5">
        <v>0.13511529999999999</v>
      </c>
      <c r="DQ187" s="5">
        <v>0.13511529999999999</v>
      </c>
      <c r="DR187" s="5">
        <v>0.13511529999999999</v>
      </c>
      <c r="DS187" s="5">
        <v>0.13511529999999999</v>
      </c>
      <c r="DT187" s="5">
        <v>0.13511529999999999</v>
      </c>
      <c r="DU187" s="5">
        <v>0.13511529999999999</v>
      </c>
    </row>
    <row r="188" spans="1:125" x14ac:dyDescent="0.2">
      <c r="A188" t="s">
        <v>49</v>
      </c>
      <c r="B188" s="3" t="s">
        <v>243</v>
      </c>
      <c r="C188" s="2">
        <v>0.88</v>
      </c>
      <c r="D188" s="2">
        <v>1.37</v>
      </c>
      <c r="E188" s="2">
        <v>0.41</v>
      </c>
      <c r="F188" s="2">
        <v>0.3</v>
      </c>
      <c r="G188" s="2">
        <v>0.25</v>
      </c>
      <c r="H188" s="2">
        <v>0.54</v>
      </c>
      <c r="I188" s="2">
        <v>0.27</v>
      </c>
      <c r="J188" s="2">
        <v>0</v>
      </c>
      <c r="K188" s="2">
        <v>0.05</v>
      </c>
      <c r="L188" s="2">
        <v>-0.01</v>
      </c>
      <c r="M188" s="2">
        <v>0.24</v>
      </c>
      <c r="N188" s="2">
        <v>0.23</v>
      </c>
      <c r="O188" s="2">
        <v>0.09</v>
      </c>
      <c r="P188" s="2">
        <v>0.88</v>
      </c>
      <c r="Q188" s="2">
        <v>0.55000000000000004</v>
      </c>
      <c r="R188" s="2">
        <v>0.42</v>
      </c>
      <c r="S188" s="2">
        <v>0.37</v>
      </c>
      <c r="T188" s="2">
        <v>0.63</v>
      </c>
      <c r="U188" s="2">
        <v>0.46</v>
      </c>
      <c r="V188" s="2">
        <v>0.57999999999999996</v>
      </c>
      <c r="W188" s="2">
        <v>0.21</v>
      </c>
      <c r="X188" s="2">
        <v>0.44</v>
      </c>
      <c r="Y188" s="2">
        <v>0.02</v>
      </c>
      <c r="Z188" s="2">
        <v>0.25</v>
      </c>
      <c r="AA188" s="2">
        <v>0.2</v>
      </c>
      <c r="AB188" s="2">
        <v>0.62</v>
      </c>
      <c r="AC188" s="2">
        <v>0.63</v>
      </c>
      <c r="AD188" s="2">
        <v>0.33</v>
      </c>
      <c r="AE188" s="2">
        <v>0.63</v>
      </c>
      <c r="AF188" s="2">
        <v>0.23</v>
      </c>
      <c r="AG188" s="2">
        <v>0.15</v>
      </c>
      <c r="AH188" s="2">
        <v>0.18</v>
      </c>
      <c r="AI188" s="2">
        <v>0.33</v>
      </c>
      <c r="AJ188" s="2">
        <v>0.35</v>
      </c>
      <c r="AK188" s="2">
        <v>0.35</v>
      </c>
      <c r="AL188" s="2">
        <v>0.54</v>
      </c>
      <c r="AM188" s="2">
        <v>-0.15</v>
      </c>
      <c r="AN188" s="2">
        <v>0.26</v>
      </c>
      <c r="AO188" s="2">
        <v>0.27</v>
      </c>
      <c r="AP188" s="2">
        <v>0.17</v>
      </c>
      <c r="AQ188" s="2">
        <v>0.13</v>
      </c>
      <c r="AR188" s="2">
        <v>0.12</v>
      </c>
      <c r="AS188" s="2">
        <v>0.14000000000000001</v>
      </c>
      <c r="AT188" s="2">
        <v>0.05</v>
      </c>
      <c r="AU188" s="2">
        <v>0.84</v>
      </c>
      <c r="AV188" s="2">
        <v>0.17</v>
      </c>
      <c r="AW188" s="2">
        <v>0.11</v>
      </c>
      <c r="AX188" s="2">
        <v>-0.06</v>
      </c>
      <c r="AY188" s="2">
        <v>0.01</v>
      </c>
      <c r="AZ188" s="2">
        <v>0.23</v>
      </c>
      <c r="BA188" s="2">
        <v>0.41</v>
      </c>
      <c r="BB188" s="2">
        <v>-0.03</v>
      </c>
      <c r="BC188" s="2">
        <v>0.1</v>
      </c>
      <c r="BD188" s="2">
        <v>0.11</v>
      </c>
      <c r="BE188" s="2">
        <v>0.03</v>
      </c>
      <c r="BF188" s="2">
        <v>0.11</v>
      </c>
      <c r="BG188" s="2">
        <v>0.26</v>
      </c>
      <c r="BH188" s="2">
        <v>0.22</v>
      </c>
      <c r="BI188" s="2">
        <v>0.5</v>
      </c>
      <c r="BJ188" s="2">
        <v>0.56000000000000005</v>
      </c>
      <c r="BL188" s="10"/>
      <c r="BN188" s="5">
        <v>6.8967384000000007E-2</v>
      </c>
      <c r="BO188" s="5">
        <v>6.8967384000000007E-2</v>
      </c>
      <c r="BP188" s="5">
        <v>6.8967384000000007E-2</v>
      </c>
      <c r="BQ188" s="5">
        <v>6.8967384000000007E-2</v>
      </c>
      <c r="BR188" s="5">
        <v>6.8967384000000007E-2</v>
      </c>
      <c r="BS188" s="5">
        <v>6.8967384000000007E-2</v>
      </c>
      <c r="BT188" s="5">
        <v>6.8967384000000007E-2</v>
      </c>
      <c r="BU188" s="5">
        <v>6.8967384000000007E-2</v>
      </c>
      <c r="BV188" s="5">
        <v>6.8967384000000007E-2</v>
      </c>
      <c r="BW188" s="5">
        <v>6.8967384000000007E-2</v>
      </c>
      <c r="BX188" s="5">
        <v>6.8967384000000007E-2</v>
      </c>
      <c r="BY188" s="5">
        <v>6.8967384000000007E-2</v>
      </c>
      <c r="BZ188" s="5">
        <v>6.8967384000000007E-2</v>
      </c>
      <c r="CA188" s="5">
        <v>6.8967384000000007E-2</v>
      </c>
      <c r="CB188" s="5">
        <v>6.8967384000000007E-2</v>
      </c>
      <c r="CC188" s="5">
        <v>6.8967384000000007E-2</v>
      </c>
      <c r="CD188" s="5">
        <v>6.8967384000000007E-2</v>
      </c>
      <c r="CE188" s="5">
        <v>6.8967384000000007E-2</v>
      </c>
      <c r="CF188" s="5">
        <v>6.8967384000000007E-2</v>
      </c>
      <c r="CG188" s="5">
        <v>6.8967384000000007E-2</v>
      </c>
      <c r="CH188" s="5">
        <v>6.8967384000000007E-2</v>
      </c>
      <c r="CI188" s="5">
        <v>6.8967384000000007E-2</v>
      </c>
      <c r="CJ188" s="5">
        <v>6.8967384000000007E-2</v>
      </c>
      <c r="CK188" s="5">
        <v>6.8967384000000007E-2</v>
      </c>
      <c r="CL188" s="5">
        <v>6.8967384000000007E-2</v>
      </c>
      <c r="CM188" s="5">
        <v>6.8967384000000007E-2</v>
      </c>
      <c r="CN188" s="5">
        <v>6.8967384000000007E-2</v>
      </c>
      <c r="CO188" s="5">
        <v>6.8967384000000007E-2</v>
      </c>
      <c r="CP188" s="5">
        <v>6.8967384000000007E-2</v>
      </c>
      <c r="CQ188" s="5">
        <v>6.8967384000000007E-2</v>
      </c>
      <c r="CR188" s="5">
        <v>6.8967384000000007E-2</v>
      </c>
      <c r="CS188" s="5">
        <v>6.8967384000000007E-2</v>
      </c>
      <c r="CT188" s="5">
        <v>6.8967384000000007E-2</v>
      </c>
      <c r="CU188" s="5">
        <v>6.8967384000000007E-2</v>
      </c>
      <c r="CV188" s="5">
        <v>6.8967384000000007E-2</v>
      </c>
      <c r="CW188" s="5">
        <v>6.8967384000000007E-2</v>
      </c>
      <c r="CX188" s="5">
        <v>6.8967384000000007E-2</v>
      </c>
      <c r="CY188" s="5">
        <v>6.8967384000000007E-2</v>
      </c>
      <c r="CZ188" s="5">
        <v>6.8967384000000007E-2</v>
      </c>
      <c r="DA188" s="5">
        <v>6.8967384000000007E-2</v>
      </c>
      <c r="DB188" s="5">
        <v>6.8967384000000007E-2</v>
      </c>
      <c r="DC188" s="5">
        <v>6.8967384000000007E-2</v>
      </c>
      <c r="DD188" s="5">
        <v>6.8967384000000007E-2</v>
      </c>
      <c r="DE188" s="5">
        <v>6.8967384000000007E-2</v>
      </c>
      <c r="DF188" s="5">
        <v>6.8967384000000007E-2</v>
      </c>
      <c r="DG188" s="5">
        <v>6.8967384000000007E-2</v>
      </c>
      <c r="DH188" s="5">
        <v>6.8967384000000007E-2</v>
      </c>
      <c r="DI188" s="5">
        <v>6.8967384000000007E-2</v>
      </c>
      <c r="DJ188" s="5">
        <v>6.8967384000000007E-2</v>
      </c>
      <c r="DK188" s="5">
        <v>6.8967384000000007E-2</v>
      </c>
      <c r="DL188" s="5">
        <v>6.8967384000000007E-2</v>
      </c>
      <c r="DM188" s="5">
        <v>6.8967384000000007E-2</v>
      </c>
      <c r="DN188" s="5">
        <v>6.8967384000000007E-2</v>
      </c>
      <c r="DO188" s="5">
        <v>6.8967384000000007E-2</v>
      </c>
      <c r="DP188" s="5">
        <v>6.8967384000000007E-2</v>
      </c>
      <c r="DQ188" s="5">
        <v>6.8967384000000007E-2</v>
      </c>
      <c r="DR188" s="5">
        <v>6.8967384000000007E-2</v>
      </c>
      <c r="DS188" s="5">
        <v>6.8967384000000007E-2</v>
      </c>
      <c r="DT188" s="5">
        <v>6.8967384000000007E-2</v>
      </c>
      <c r="DU188" s="5">
        <v>6.8967384000000007E-2</v>
      </c>
    </row>
    <row r="189" spans="1:125" x14ac:dyDescent="0.2">
      <c r="A189" s="13" t="s">
        <v>205</v>
      </c>
      <c r="B189" s="3" t="s">
        <v>243</v>
      </c>
      <c r="C189" s="2">
        <v>0.46</v>
      </c>
      <c r="D189" s="2">
        <v>0.53</v>
      </c>
      <c r="E189" s="2">
        <v>0.14000000000000001</v>
      </c>
      <c r="F189" s="2">
        <v>0.13</v>
      </c>
      <c r="G189" s="2">
        <v>0.15</v>
      </c>
      <c r="H189" s="2">
        <v>0.28999999999999998</v>
      </c>
      <c r="I189" s="2">
        <v>0.13</v>
      </c>
      <c r="J189" s="2">
        <v>-0.02</v>
      </c>
      <c r="K189" s="2">
        <v>-0.02</v>
      </c>
      <c r="L189" s="2">
        <v>-0.05</v>
      </c>
      <c r="M189" s="2">
        <v>0.02</v>
      </c>
      <c r="N189" s="2">
        <v>-0.02</v>
      </c>
      <c r="O189" s="2">
        <v>-0.02</v>
      </c>
      <c r="P189" s="2">
        <v>0.28999999999999998</v>
      </c>
      <c r="Q189" s="2">
        <v>0.22</v>
      </c>
      <c r="R189" s="2">
        <v>0.15</v>
      </c>
      <c r="S189" s="2">
        <v>0.2</v>
      </c>
      <c r="T189" s="2">
        <v>0.23</v>
      </c>
      <c r="U189" s="2">
        <v>0.19</v>
      </c>
      <c r="V189" s="2">
        <v>0.18</v>
      </c>
      <c r="W189" s="2">
        <v>7.0000000000000007E-2</v>
      </c>
      <c r="X189" s="2">
        <v>0.12</v>
      </c>
      <c r="Y189" s="2">
        <v>-0.01</v>
      </c>
      <c r="Z189" s="2">
        <v>-0.02</v>
      </c>
      <c r="AA189" s="2">
        <v>0.08</v>
      </c>
      <c r="AB189" s="2">
        <v>0.27</v>
      </c>
      <c r="AC189" s="2">
        <v>0.25</v>
      </c>
      <c r="AD189" s="2">
        <v>0.16</v>
      </c>
      <c r="AE189" s="2">
        <v>0.28000000000000003</v>
      </c>
      <c r="AF189" s="2">
        <v>0.06</v>
      </c>
      <c r="AG189" s="2">
        <v>0.02</v>
      </c>
      <c r="AH189" s="2">
        <v>-7.0000000000000007E-2</v>
      </c>
      <c r="AI189" s="2">
        <v>0.12</v>
      </c>
      <c r="AJ189" s="2">
        <v>0.17</v>
      </c>
      <c r="AK189" s="2">
        <v>0.2</v>
      </c>
      <c r="AL189" s="2">
        <v>0.17</v>
      </c>
      <c r="AM189" s="2">
        <v>-0.1</v>
      </c>
      <c r="AN189" s="2">
        <v>0.04</v>
      </c>
      <c r="AO189" s="2">
        <v>0.06</v>
      </c>
      <c r="AP189" s="2">
        <v>-0.02</v>
      </c>
      <c r="AQ189" s="2">
        <v>-0.03</v>
      </c>
      <c r="AR189" s="2">
        <v>-0.01</v>
      </c>
      <c r="AS189" s="2">
        <v>-0.02</v>
      </c>
      <c r="AT189" s="2">
        <v>-0.03</v>
      </c>
      <c r="AU189" s="2">
        <v>0.27</v>
      </c>
      <c r="AV189" s="2">
        <v>0.06</v>
      </c>
      <c r="AW189" s="2">
        <v>-7.0000000000000007E-2</v>
      </c>
      <c r="AX189" s="2">
        <v>-0.02</v>
      </c>
      <c r="AY189" s="2">
        <v>-0.09</v>
      </c>
      <c r="AZ189" s="2">
        <v>0.04</v>
      </c>
      <c r="BA189" s="2">
        <v>0.08</v>
      </c>
      <c r="BB189" s="2">
        <v>-0.1</v>
      </c>
      <c r="BC189" s="2">
        <v>-0.04</v>
      </c>
      <c r="BD189" s="2">
        <v>0.02</v>
      </c>
      <c r="BE189" s="2">
        <v>-0.04</v>
      </c>
      <c r="BF189" s="2">
        <v>-0.04</v>
      </c>
      <c r="BG189" s="2">
        <v>0.08</v>
      </c>
      <c r="BH189" s="2">
        <v>-0.05</v>
      </c>
      <c r="BI189" s="2">
        <v>0.12</v>
      </c>
      <c r="BJ189" s="2">
        <v>0.08</v>
      </c>
      <c r="BL189" s="10"/>
      <c r="BN189" s="5">
        <v>1.4581353E-2</v>
      </c>
      <c r="BO189" s="5">
        <v>1.4581353E-2</v>
      </c>
      <c r="BP189" s="5">
        <v>1.4581353E-2</v>
      </c>
      <c r="BQ189" s="5">
        <v>1.4581353E-2</v>
      </c>
      <c r="BR189" s="5">
        <v>1.4581353E-2</v>
      </c>
      <c r="BS189" s="5">
        <v>1.4581353E-2</v>
      </c>
      <c r="BT189" s="5">
        <v>1.4581353E-2</v>
      </c>
      <c r="BU189" s="5">
        <v>1.4581353E-2</v>
      </c>
      <c r="BV189" s="5">
        <v>1.4581353E-2</v>
      </c>
      <c r="BW189" s="5">
        <v>1.4581353E-2</v>
      </c>
      <c r="BX189" s="5">
        <v>1.4581353E-2</v>
      </c>
      <c r="BY189" s="5">
        <v>1.4581353E-2</v>
      </c>
      <c r="BZ189" s="5">
        <v>1.4581353E-2</v>
      </c>
      <c r="CA189" s="5">
        <v>1.4581353E-2</v>
      </c>
      <c r="CB189" s="5">
        <v>1.4581353E-2</v>
      </c>
      <c r="CC189" s="5">
        <v>1.4581353E-2</v>
      </c>
      <c r="CD189" s="5">
        <v>1.4581353E-2</v>
      </c>
      <c r="CE189" s="5">
        <v>1.4581353E-2</v>
      </c>
      <c r="CF189" s="5">
        <v>1.4581353E-2</v>
      </c>
      <c r="CG189" s="5">
        <v>1.4581353E-2</v>
      </c>
      <c r="CH189" s="5">
        <v>1.4581353E-2</v>
      </c>
      <c r="CI189" s="5">
        <v>1.4581353E-2</v>
      </c>
      <c r="CJ189" s="5">
        <v>1.4581353E-2</v>
      </c>
      <c r="CK189" s="5">
        <v>1.4581353E-2</v>
      </c>
      <c r="CL189" s="5">
        <v>1.4581353E-2</v>
      </c>
      <c r="CM189" s="5">
        <v>1.4581353E-2</v>
      </c>
      <c r="CN189" s="5">
        <v>1.4581353E-2</v>
      </c>
      <c r="CO189" s="5">
        <v>1.4581353E-2</v>
      </c>
      <c r="CP189" s="5">
        <v>1.4581353E-2</v>
      </c>
      <c r="CQ189" s="5">
        <v>1.4581353E-2</v>
      </c>
      <c r="CR189" s="5">
        <v>1.4581353E-2</v>
      </c>
      <c r="CS189" s="5">
        <v>1.4581353E-2</v>
      </c>
      <c r="CT189" s="5">
        <v>1.4581353E-2</v>
      </c>
      <c r="CU189" s="5">
        <v>1.4581353E-2</v>
      </c>
      <c r="CV189" s="5">
        <v>1.4581353E-2</v>
      </c>
      <c r="CW189" s="5">
        <v>1.4581353E-2</v>
      </c>
      <c r="CX189" s="5">
        <v>1.4581353E-2</v>
      </c>
      <c r="CY189" s="5">
        <v>1.4581353E-2</v>
      </c>
      <c r="CZ189" s="5">
        <v>1.4581353E-2</v>
      </c>
      <c r="DA189" s="5">
        <v>1.4581353E-2</v>
      </c>
      <c r="DB189" s="5">
        <v>1.4581353E-2</v>
      </c>
      <c r="DC189" s="5">
        <v>1.4581353E-2</v>
      </c>
      <c r="DD189" s="5">
        <v>1.4581353E-2</v>
      </c>
      <c r="DE189" s="5">
        <v>1.4581353E-2</v>
      </c>
      <c r="DF189" s="5">
        <v>1.4581353E-2</v>
      </c>
      <c r="DG189" s="5">
        <v>1.4581353E-2</v>
      </c>
      <c r="DH189" s="5">
        <v>1.4581353E-2</v>
      </c>
      <c r="DI189" s="5">
        <v>1.4581353E-2</v>
      </c>
      <c r="DJ189" s="5">
        <v>1.4581353E-2</v>
      </c>
      <c r="DK189" s="5">
        <v>1.4581353E-2</v>
      </c>
      <c r="DL189" s="5">
        <v>1.4581353E-2</v>
      </c>
      <c r="DM189" s="5">
        <v>1.4581353E-2</v>
      </c>
      <c r="DN189" s="5">
        <v>1.4581353E-2</v>
      </c>
      <c r="DO189" s="5">
        <v>1.4581353E-2</v>
      </c>
      <c r="DP189" s="5">
        <v>1.4581353E-2</v>
      </c>
      <c r="DQ189" s="5">
        <v>1.4581353E-2</v>
      </c>
      <c r="DR189" s="5">
        <v>1.4581353E-2</v>
      </c>
      <c r="DS189" s="5">
        <v>1.4581353E-2</v>
      </c>
      <c r="DT189" s="5">
        <v>1.4581353E-2</v>
      </c>
      <c r="DU189" s="5">
        <v>1.4581353E-2</v>
      </c>
    </row>
    <row r="190" spans="1:125" x14ac:dyDescent="0.2">
      <c r="A190" t="s">
        <v>339</v>
      </c>
      <c r="B190" s="3" t="s">
        <v>243</v>
      </c>
      <c r="C190" s="2">
        <v>0.37</v>
      </c>
      <c r="D190" s="2">
        <v>0.51</v>
      </c>
      <c r="E190" s="2">
        <v>0.03</v>
      </c>
      <c r="F190" s="2">
        <v>-0.02</v>
      </c>
      <c r="G190" s="2">
        <v>-0.03</v>
      </c>
      <c r="H190" s="2">
        <v>0.1</v>
      </c>
      <c r="I190" s="2">
        <v>-0.05</v>
      </c>
      <c r="J190" s="2">
        <v>-0.19</v>
      </c>
      <c r="K190" s="2">
        <v>-0.16</v>
      </c>
      <c r="L190" s="2">
        <v>-0.18</v>
      </c>
      <c r="M190" s="2">
        <v>-0.09</v>
      </c>
      <c r="N190" s="2">
        <v>-0.11</v>
      </c>
      <c r="O190" s="2">
        <v>-0.18</v>
      </c>
      <c r="P190" s="2">
        <v>0.2</v>
      </c>
      <c r="Q190" s="2">
        <v>0.12</v>
      </c>
      <c r="R190" s="2">
        <v>0.02</v>
      </c>
      <c r="S190" s="2">
        <v>-0.02</v>
      </c>
      <c r="T190" s="2">
        <v>0.08</v>
      </c>
      <c r="U190" s="2">
        <v>0.03</v>
      </c>
      <c r="V190" s="2">
        <v>0.08</v>
      </c>
      <c r="W190" s="2">
        <v>-0.1</v>
      </c>
      <c r="X190" s="2">
        <v>-0.01</v>
      </c>
      <c r="Y190" s="2">
        <v>-0.2</v>
      </c>
      <c r="Z190" s="2">
        <v>-0.12</v>
      </c>
      <c r="AA190" s="2">
        <v>-0.08</v>
      </c>
      <c r="AB190" s="2">
        <v>0.12</v>
      </c>
      <c r="AC190" s="2">
        <v>0.09</v>
      </c>
      <c r="AD190" s="2">
        <v>-0.05</v>
      </c>
      <c r="AE190" s="2">
        <v>0.15</v>
      </c>
      <c r="AF190" s="2">
        <v>-0.11</v>
      </c>
      <c r="AG190" s="2">
        <v>-0.18</v>
      </c>
      <c r="AH190" s="2">
        <v>-0.21</v>
      </c>
      <c r="AI190" s="2">
        <v>-0.08</v>
      </c>
      <c r="AJ190" s="2">
        <v>-0.05</v>
      </c>
      <c r="AK190" s="2">
        <v>0.02</v>
      </c>
      <c r="AL190" s="2">
        <v>0.03</v>
      </c>
      <c r="AM190" s="2">
        <v>-0.26</v>
      </c>
      <c r="AN190" s="2">
        <v>-0.12</v>
      </c>
      <c r="AO190" s="2">
        <v>-0.11</v>
      </c>
      <c r="AP190" s="2">
        <v>-0.2</v>
      </c>
      <c r="AQ190" s="2">
        <v>-0.21</v>
      </c>
      <c r="AR190" s="2">
        <v>-0.18</v>
      </c>
      <c r="AS190" s="2">
        <v>-0.16</v>
      </c>
      <c r="AT190" s="2">
        <v>-0.25</v>
      </c>
      <c r="AU190" s="2">
        <v>0.21</v>
      </c>
      <c r="AV190" s="2">
        <v>-0.13</v>
      </c>
      <c r="AW190" s="2">
        <v>-0.22</v>
      </c>
      <c r="AX190" s="2">
        <v>-0.24</v>
      </c>
      <c r="AY190" s="2">
        <v>-0.25</v>
      </c>
      <c r="AZ190" s="2">
        <v>-0.11</v>
      </c>
      <c r="BA190" s="2">
        <v>-0.06</v>
      </c>
      <c r="BB190" s="2">
        <v>-0.24</v>
      </c>
      <c r="BC190" s="2">
        <v>-0.18</v>
      </c>
      <c r="BD190" s="2">
        <v>-0.14000000000000001</v>
      </c>
      <c r="BE190" s="2">
        <v>-0.21</v>
      </c>
      <c r="BF190" s="2">
        <v>-0.16</v>
      </c>
      <c r="BG190" s="2">
        <v>-0.06</v>
      </c>
      <c r="BH190" s="2">
        <v>-0.14000000000000001</v>
      </c>
      <c r="BI190" s="2">
        <v>-0.01</v>
      </c>
      <c r="BJ190" s="2">
        <v>0.06</v>
      </c>
      <c r="BL190" s="10"/>
      <c r="BN190" s="5">
        <v>4.3153275999999997E-2</v>
      </c>
      <c r="BO190" s="5">
        <v>4.3153275999999997E-2</v>
      </c>
      <c r="BP190" s="5">
        <v>4.3153275999999997E-2</v>
      </c>
      <c r="BQ190" s="5">
        <v>4.3153275999999997E-2</v>
      </c>
      <c r="BR190" s="5">
        <v>4.3153275999999997E-2</v>
      </c>
      <c r="BS190" s="5">
        <v>4.3153275999999997E-2</v>
      </c>
      <c r="BT190" s="5">
        <v>4.3153275999999997E-2</v>
      </c>
      <c r="BU190" s="5">
        <v>4.3153275999999997E-2</v>
      </c>
      <c r="BV190" s="5">
        <v>4.3153275999999997E-2</v>
      </c>
      <c r="BW190" s="5">
        <v>4.3153275999999997E-2</v>
      </c>
      <c r="BX190" s="5">
        <v>4.3153275999999997E-2</v>
      </c>
      <c r="BY190" s="5">
        <v>4.3153275999999997E-2</v>
      </c>
      <c r="BZ190" s="5">
        <v>4.3153275999999997E-2</v>
      </c>
      <c r="CA190" s="5">
        <v>4.3153275999999997E-2</v>
      </c>
      <c r="CB190" s="5">
        <v>4.3153275999999997E-2</v>
      </c>
      <c r="CC190" s="5">
        <v>4.3153275999999997E-2</v>
      </c>
      <c r="CD190" s="5">
        <v>4.3153275999999997E-2</v>
      </c>
      <c r="CE190" s="5">
        <v>4.3153275999999997E-2</v>
      </c>
      <c r="CF190" s="5">
        <v>4.3153275999999997E-2</v>
      </c>
      <c r="CG190" s="5">
        <v>4.3153275999999997E-2</v>
      </c>
      <c r="CH190" s="5">
        <v>4.3153275999999997E-2</v>
      </c>
      <c r="CI190" s="5">
        <v>4.3153275999999997E-2</v>
      </c>
      <c r="CJ190" s="5">
        <v>4.3153275999999997E-2</v>
      </c>
      <c r="CK190" s="5">
        <v>4.3153275999999997E-2</v>
      </c>
      <c r="CL190" s="5">
        <v>4.3153275999999997E-2</v>
      </c>
      <c r="CM190" s="5">
        <v>4.3153275999999997E-2</v>
      </c>
      <c r="CN190" s="5">
        <v>4.3153275999999997E-2</v>
      </c>
      <c r="CO190" s="5">
        <v>4.3153275999999997E-2</v>
      </c>
      <c r="CP190" s="5">
        <v>4.3153275999999997E-2</v>
      </c>
      <c r="CQ190" s="5">
        <v>4.3153275999999997E-2</v>
      </c>
      <c r="CR190" s="5">
        <v>4.3153275999999997E-2</v>
      </c>
      <c r="CS190" s="5">
        <v>4.3153275999999997E-2</v>
      </c>
      <c r="CT190" s="5">
        <v>4.3153275999999997E-2</v>
      </c>
      <c r="CU190" s="5">
        <v>4.3153275999999997E-2</v>
      </c>
      <c r="CV190" s="5">
        <v>4.3153275999999997E-2</v>
      </c>
      <c r="CW190" s="5">
        <v>4.3153275999999997E-2</v>
      </c>
      <c r="CX190" s="5">
        <v>4.3153275999999997E-2</v>
      </c>
      <c r="CY190" s="5">
        <v>4.3153275999999997E-2</v>
      </c>
      <c r="CZ190" s="5">
        <v>4.3153275999999997E-2</v>
      </c>
      <c r="DA190" s="5">
        <v>4.3153275999999997E-2</v>
      </c>
      <c r="DB190" s="5">
        <v>4.3153275999999997E-2</v>
      </c>
      <c r="DC190" s="5">
        <v>4.3153275999999997E-2</v>
      </c>
      <c r="DD190" s="5">
        <v>4.3153275999999997E-2</v>
      </c>
      <c r="DE190" s="5">
        <v>4.3153275999999997E-2</v>
      </c>
      <c r="DF190" s="5">
        <v>4.3153275999999997E-2</v>
      </c>
      <c r="DG190" s="5">
        <v>4.3153275999999997E-2</v>
      </c>
      <c r="DH190" s="5">
        <v>4.3153275999999997E-2</v>
      </c>
      <c r="DI190" s="5">
        <v>4.3153275999999997E-2</v>
      </c>
      <c r="DJ190" s="5">
        <v>4.3153275999999997E-2</v>
      </c>
      <c r="DK190" s="5">
        <v>4.3153275999999997E-2</v>
      </c>
      <c r="DL190" s="5">
        <v>4.3153275999999997E-2</v>
      </c>
      <c r="DM190" s="5">
        <v>4.3153275999999997E-2</v>
      </c>
      <c r="DN190" s="5">
        <v>4.3153275999999997E-2</v>
      </c>
      <c r="DO190" s="5">
        <v>4.3153275999999997E-2</v>
      </c>
      <c r="DP190" s="5">
        <v>4.3153275999999997E-2</v>
      </c>
      <c r="DQ190" s="5">
        <v>4.3153275999999997E-2</v>
      </c>
      <c r="DR190" s="5">
        <v>4.3153275999999997E-2</v>
      </c>
      <c r="DS190" s="5">
        <v>4.3153275999999997E-2</v>
      </c>
      <c r="DT190" s="5">
        <v>4.3153275999999997E-2</v>
      </c>
      <c r="DU190" s="5">
        <v>4.3153275999999997E-2</v>
      </c>
    </row>
    <row r="191" spans="1:125" x14ac:dyDescent="0.2">
      <c r="A191" t="s">
        <v>340</v>
      </c>
      <c r="B191" s="3" t="s">
        <v>243</v>
      </c>
      <c r="C191" s="2">
        <v>0.1</v>
      </c>
      <c r="D191" s="2">
        <v>0.18</v>
      </c>
      <c r="E191" s="2">
        <v>0</v>
      </c>
      <c r="F191" s="2">
        <v>-0.05</v>
      </c>
      <c r="G191" s="2">
        <v>-0.05</v>
      </c>
      <c r="H191" s="2">
        <v>0.01</v>
      </c>
      <c r="I191" s="2">
        <v>-0.05</v>
      </c>
      <c r="J191" s="2">
        <v>-0.14000000000000001</v>
      </c>
      <c r="K191" s="2">
        <v>-0.14000000000000001</v>
      </c>
      <c r="L191" s="2">
        <v>-0.16</v>
      </c>
      <c r="M191" s="2">
        <v>-0.13</v>
      </c>
      <c r="N191" s="2">
        <v>-0.15</v>
      </c>
      <c r="O191" s="2">
        <v>-0.15</v>
      </c>
      <c r="P191" s="2">
        <v>0.02</v>
      </c>
      <c r="Q191" s="2">
        <v>0.04</v>
      </c>
      <c r="R191" s="2">
        <v>-0.04</v>
      </c>
      <c r="S191" s="2">
        <v>-0.04</v>
      </c>
      <c r="T191" s="2">
        <v>-0.01</v>
      </c>
      <c r="U191" s="2">
        <v>-0.01</v>
      </c>
      <c r="V191" s="2">
        <v>0</v>
      </c>
      <c r="W191" s="2">
        <v>-0.06</v>
      </c>
      <c r="X191" s="2">
        <v>-0.05</v>
      </c>
      <c r="Y191" s="2">
        <v>-0.1</v>
      </c>
      <c r="Z191" s="2">
        <v>-0.12</v>
      </c>
      <c r="AA191" s="2">
        <v>-0.06</v>
      </c>
      <c r="AB191" s="2">
        <v>-0.01</v>
      </c>
      <c r="AC191" s="2">
        <v>0</v>
      </c>
      <c r="AD191" s="2">
        <v>-0.04</v>
      </c>
      <c r="AE191" s="2">
        <v>0.06</v>
      </c>
      <c r="AF191" s="2">
        <v>-0.06</v>
      </c>
      <c r="AG191" s="2">
        <v>-0.09</v>
      </c>
      <c r="AH191" s="2">
        <v>-0.16</v>
      </c>
      <c r="AI191" s="2">
        <v>-0.06</v>
      </c>
      <c r="AJ191" s="2">
        <v>-0.04</v>
      </c>
      <c r="AK191" s="2">
        <v>0</v>
      </c>
      <c r="AL191" s="2">
        <v>-0.03</v>
      </c>
      <c r="AM191" s="2">
        <v>-0.16</v>
      </c>
      <c r="AN191" s="2">
        <v>-0.1</v>
      </c>
      <c r="AO191" s="2">
        <v>-0.11</v>
      </c>
      <c r="AP191" s="2">
        <v>-0.16</v>
      </c>
      <c r="AQ191" s="2">
        <v>-0.14000000000000001</v>
      </c>
      <c r="AR191" s="2">
        <v>-0.15</v>
      </c>
      <c r="AS191" s="2">
        <v>-0.14000000000000001</v>
      </c>
      <c r="AT191" s="2">
        <v>-0.19</v>
      </c>
      <c r="AU191" s="2">
        <v>0.01</v>
      </c>
      <c r="AV191" s="2">
        <v>-0.1</v>
      </c>
      <c r="AW191" s="2">
        <v>-0.16</v>
      </c>
      <c r="AX191" s="2">
        <v>-0.16</v>
      </c>
      <c r="AY191" s="2">
        <v>-0.19</v>
      </c>
      <c r="AZ191" s="2">
        <v>-0.1</v>
      </c>
      <c r="BA191" s="2">
        <v>-0.1</v>
      </c>
      <c r="BB191" s="2">
        <v>-0.17</v>
      </c>
      <c r="BC191" s="2">
        <v>-0.14000000000000001</v>
      </c>
      <c r="BD191" s="2">
        <v>-0.12</v>
      </c>
      <c r="BE191" s="2">
        <v>-0.14000000000000001</v>
      </c>
      <c r="BF191" s="2">
        <v>-0.13</v>
      </c>
      <c r="BG191" s="2">
        <v>-0.09</v>
      </c>
      <c r="BH191" s="2">
        <v>-0.14000000000000001</v>
      </c>
      <c r="BI191" s="2">
        <v>-0.09</v>
      </c>
      <c r="BJ191" s="2">
        <v>-0.05</v>
      </c>
      <c r="BL191" s="10"/>
      <c r="BN191" s="5">
        <v>1.2546275000000001E-2</v>
      </c>
      <c r="BO191" s="5">
        <v>1.2546275000000001E-2</v>
      </c>
      <c r="BP191" s="5">
        <v>1.2546275000000001E-2</v>
      </c>
      <c r="BQ191" s="5">
        <v>1.2546275000000001E-2</v>
      </c>
      <c r="BR191" s="5">
        <v>1.2546275000000001E-2</v>
      </c>
      <c r="BS191" s="5">
        <v>1.2546275000000001E-2</v>
      </c>
      <c r="BT191" s="5">
        <v>1.2546275000000001E-2</v>
      </c>
      <c r="BU191" s="5">
        <v>1.2546275000000001E-2</v>
      </c>
      <c r="BV191" s="5">
        <v>1.2546275000000001E-2</v>
      </c>
      <c r="BW191" s="5">
        <v>1.2546275000000001E-2</v>
      </c>
      <c r="BX191" s="5">
        <v>1.2546275000000001E-2</v>
      </c>
      <c r="BY191" s="5">
        <v>1.2546275000000001E-2</v>
      </c>
      <c r="BZ191" s="5">
        <v>1.2546275000000001E-2</v>
      </c>
      <c r="CA191" s="5">
        <v>1.2546275000000001E-2</v>
      </c>
      <c r="CB191" s="5">
        <v>1.2546275000000001E-2</v>
      </c>
      <c r="CC191" s="5">
        <v>1.2546275000000001E-2</v>
      </c>
      <c r="CD191" s="5">
        <v>1.2546275000000001E-2</v>
      </c>
      <c r="CE191" s="5">
        <v>1.2546275000000001E-2</v>
      </c>
      <c r="CF191" s="5">
        <v>1.2546275000000001E-2</v>
      </c>
      <c r="CG191" s="5">
        <v>1.2546275000000001E-2</v>
      </c>
      <c r="CH191" s="5">
        <v>1.2546275000000001E-2</v>
      </c>
      <c r="CI191" s="5">
        <v>1.2546275000000001E-2</v>
      </c>
      <c r="CJ191" s="5">
        <v>1.2546275000000001E-2</v>
      </c>
      <c r="CK191" s="5">
        <v>1.2546275000000001E-2</v>
      </c>
      <c r="CL191" s="5">
        <v>1.2546275000000001E-2</v>
      </c>
      <c r="CM191" s="5">
        <v>1.2546275000000001E-2</v>
      </c>
      <c r="CN191" s="5">
        <v>1.2546275000000001E-2</v>
      </c>
      <c r="CO191" s="5">
        <v>1.2546275000000001E-2</v>
      </c>
      <c r="CP191" s="5">
        <v>1.2546275000000001E-2</v>
      </c>
      <c r="CQ191" s="5">
        <v>1.2546275000000001E-2</v>
      </c>
      <c r="CR191" s="5">
        <v>1.2546275000000001E-2</v>
      </c>
      <c r="CS191" s="5">
        <v>1.2546275000000001E-2</v>
      </c>
      <c r="CT191" s="5">
        <v>1.2546275000000001E-2</v>
      </c>
      <c r="CU191" s="5">
        <v>1.2546275000000001E-2</v>
      </c>
      <c r="CV191" s="5">
        <v>1.2546275000000001E-2</v>
      </c>
      <c r="CW191" s="5">
        <v>1.2546275000000001E-2</v>
      </c>
      <c r="CX191" s="5">
        <v>1.2546275000000001E-2</v>
      </c>
      <c r="CY191" s="5">
        <v>1.2546275000000001E-2</v>
      </c>
      <c r="CZ191" s="5">
        <v>1.2546275000000001E-2</v>
      </c>
      <c r="DA191" s="5">
        <v>1.2546275000000001E-2</v>
      </c>
      <c r="DB191" s="5">
        <v>1.2546275000000001E-2</v>
      </c>
      <c r="DC191" s="5">
        <v>1.2546275000000001E-2</v>
      </c>
      <c r="DD191" s="5">
        <v>1.2546275000000001E-2</v>
      </c>
      <c r="DE191" s="5">
        <v>1.2546275000000001E-2</v>
      </c>
      <c r="DF191" s="5">
        <v>1.2546275000000001E-2</v>
      </c>
      <c r="DG191" s="5">
        <v>1.2546275000000001E-2</v>
      </c>
      <c r="DH191" s="5">
        <v>1.2546275000000001E-2</v>
      </c>
      <c r="DI191" s="5">
        <v>1.2546275000000001E-2</v>
      </c>
      <c r="DJ191" s="5">
        <v>1.2546275000000001E-2</v>
      </c>
      <c r="DK191" s="5">
        <v>1.2546275000000001E-2</v>
      </c>
      <c r="DL191" s="5">
        <v>1.2546275000000001E-2</v>
      </c>
      <c r="DM191" s="5">
        <v>1.2546275000000001E-2</v>
      </c>
      <c r="DN191" s="5">
        <v>1.2546275000000001E-2</v>
      </c>
      <c r="DO191" s="5">
        <v>1.2546275000000001E-2</v>
      </c>
      <c r="DP191" s="5">
        <v>1.2546275000000001E-2</v>
      </c>
      <c r="DQ191" s="5">
        <v>1.2546275000000001E-2</v>
      </c>
      <c r="DR191" s="5">
        <v>1.2546275000000001E-2</v>
      </c>
      <c r="DS191" s="5">
        <v>1.2546275000000001E-2</v>
      </c>
      <c r="DT191" s="5">
        <v>1.2546275000000001E-2</v>
      </c>
      <c r="DU191" s="5">
        <v>1.2546275000000001E-2</v>
      </c>
    </row>
    <row r="192" spans="1:125" x14ac:dyDescent="0.2">
      <c r="A192" t="s">
        <v>341</v>
      </c>
      <c r="B192" s="3" t="s">
        <v>243</v>
      </c>
      <c r="C192" s="2">
        <v>1.61</v>
      </c>
      <c r="D192" s="2">
        <v>2.21</v>
      </c>
      <c r="E192" s="2">
        <v>0.57999999999999996</v>
      </c>
      <c r="F192" s="2">
        <v>0.36</v>
      </c>
      <c r="G192" s="2">
        <v>0.42</v>
      </c>
      <c r="H192" s="2">
        <v>0.94</v>
      </c>
      <c r="I192" s="2">
        <v>0.28000000000000003</v>
      </c>
      <c r="J192" s="2">
        <v>-0.22</v>
      </c>
      <c r="K192" s="2">
        <v>-0.1</v>
      </c>
      <c r="L192" s="2">
        <v>-0.26</v>
      </c>
      <c r="M192" s="2">
        <v>0.11</v>
      </c>
      <c r="N192" s="2">
        <v>-7.0000000000000007E-2</v>
      </c>
      <c r="O192" s="2">
        <v>-0.12</v>
      </c>
      <c r="P192" s="2">
        <v>1.49</v>
      </c>
      <c r="Q192" s="2">
        <v>0.9</v>
      </c>
      <c r="R192" s="2">
        <v>0.59</v>
      </c>
      <c r="S192" s="2">
        <v>0.61</v>
      </c>
      <c r="T192" s="2">
        <v>0.99</v>
      </c>
      <c r="U192" s="2">
        <v>0.76</v>
      </c>
      <c r="V192" s="2">
        <v>0.86</v>
      </c>
      <c r="W192" s="2">
        <v>0.28999999999999998</v>
      </c>
      <c r="X192" s="2">
        <v>0.68</v>
      </c>
      <c r="Y192" s="2">
        <v>-0.05</v>
      </c>
      <c r="Z192" s="2">
        <v>0.24</v>
      </c>
      <c r="AA192" s="2">
        <v>0.34</v>
      </c>
      <c r="AB192" s="2">
        <v>0.96</v>
      </c>
      <c r="AC192" s="2">
        <v>1.06</v>
      </c>
      <c r="AD192" s="2">
        <v>0.52</v>
      </c>
      <c r="AE192" s="2">
        <v>1.32</v>
      </c>
      <c r="AF192" s="2">
        <v>0.33</v>
      </c>
      <c r="AG192" s="2">
        <v>0.16</v>
      </c>
      <c r="AH192" s="2">
        <v>-0.09</v>
      </c>
      <c r="AI192" s="2">
        <v>0.47</v>
      </c>
      <c r="AJ192" s="2">
        <v>0.56999999999999995</v>
      </c>
      <c r="AK192" s="2">
        <v>0.7</v>
      </c>
      <c r="AL192" s="2">
        <v>0.82</v>
      </c>
      <c r="AM192" s="2">
        <v>-0.39</v>
      </c>
      <c r="AN192" s="2">
        <v>0.24</v>
      </c>
      <c r="AO192" s="2">
        <v>0.27</v>
      </c>
      <c r="AP192" s="2">
        <v>0.12</v>
      </c>
      <c r="AQ192" s="2">
        <v>0.03</v>
      </c>
      <c r="AR192" s="2">
        <v>0.05</v>
      </c>
      <c r="AS192" s="2">
        <v>0.11</v>
      </c>
      <c r="AT192" s="2">
        <v>-0.19</v>
      </c>
      <c r="AU192" s="2">
        <v>1.43</v>
      </c>
      <c r="AV192" s="2">
        <v>0.13</v>
      </c>
      <c r="AW192" s="2">
        <v>-0.19</v>
      </c>
      <c r="AX192" s="2">
        <v>-0.06</v>
      </c>
      <c r="AY192" s="2">
        <v>-0.24</v>
      </c>
      <c r="AZ192" s="2">
        <v>0.37</v>
      </c>
      <c r="BA192" s="2">
        <v>0.54</v>
      </c>
      <c r="BB192" s="2">
        <v>-0.13</v>
      </c>
      <c r="BC192" s="2">
        <v>7.0000000000000007E-2</v>
      </c>
      <c r="BD192" s="2">
        <v>0.32</v>
      </c>
      <c r="BE192" s="2">
        <v>0.05</v>
      </c>
      <c r="BF192" s="2">
        <v>0.03</v>
      </c>
      <c r="BG192" s="2">
        <v>0.48</v>
      </c>
      <c r="BH192" s="2">
        <v>7.0000000000000007E-2</v>
      </c>
      <c r="BI192" s="2">
        <v>0.81</v>
      </c>
      <c r="BJ192" s="2">
        <v>0.66</v>
      </c>
      <c r="BL192" s="10"/>
      <c r="BN192" s="5">
        <v>4.4825886000000002E-2</v>
      </c>
      <c r="BO192" s="5">
        <v>4.4825886000000002E-2</v>
      </c>
      <c r="BP192" s="5">
        <v>4.4825886000000002E-2</v>
      </c>
      <c r="BQ192" s="5">
        <v>4.4825886000000002E-2</v>
      </c>
      <c r="BR192" s="5">
        <v>4.4825886000000002E-2</v>
      </c>
      <c r="BS192" s="5">
        <v>4.4825886000000002E-2</v>
      </c>
      <c r="BT192" s="5">
        <v>4.4825886000000002E-2</v>
      </c>
      <c r="BU192" s="5">
        <v>4.4825886000000002E-2</v>
      </c>
      <c r="BV192" s="5">
        <v>4.4825886000000002E-2</v>
      </c>
      <c r="BW192" s="5">
        <v>4.4825886000000002E-2</v>
      </c>
      <c r="BX192" s="5">
        <v>4.4825886000000002E-2</v>
      </c>
      <c r="BY192" s="5">
        <v>4.4825886000000002E-2</v>
      </c>
      <c r="BZ192" s="5">
        <v>4.4825886000000002E-2</v>
      </c>
      <c r="CA192" s="5">
        <v>4.4825886000000002E-2</v>
      </c>
      <c r="CB192" s="5">
        <v>4.4825886000000002E-2</v>
      </c>
      <c r="CC192" s="5">
        <v>4.4825886000000002E-2</v>
      </c>
      <c r="CD192" s="5">
        <v>4.4825886000000002E-2</v>
      </c>
      <c r="CE192" s="5">
        <v>4.4825886000000002E-2</v>
      </c>
      <c r="CF192" s="5">
        <v>4.4825886000000002E-2</v>
      </c>
      <c r="CG192" s="5">
        <v>4.4825886000000002E-2</v>
      </c>
      <c r="CH192" s="5">
        <v>4.4825886000000002E-2</v>
      </c>
      <c r="CI192" s="5">
        <v>4.4825886000000002E-2</v>
      </c>
      <c r="CJ192" s="5">
        <v>4.4825886000000002E-2</v>
      </c>
      <c r="CK192" s="5">
        <v>4.4825886000000002E-2</v>
      </c>
      <c r="CL192" s="5">
        <v>4.4825886000000002E-2</v>
      </c>
      <c r="CM192" s="5">
        <v>4.4825886000000002E-2</v>
      </c>
      <c r="CN192" s="5">
        <v>4.4825886000000002E-2</v>
      </c>
      <c r="CO192" s="5">
        <v>4.4825886000000002E-2</v>
      </c>
      <c r="CP192" s="5">
        <v>4.4825886000000002E-2</v>
      </c>
      <c r="CQ192" s="5">
        <v>4.4825886000000002E-2</v>
      </c>
      <c r="CR192" s="5">
        <v>4.4825886000000002E-2</v>
      </c>
      <c r="CS192" s="5">
        <v>4.4825886000000002E-2</v>
      </c>
      <c r="CT192" s="5">
        <v>4.4825886000000002E-2</v>
      </c>
      <c r="CU192" s="5">
        <v>4.4825886000000002E-2</v>
      </c>
      <c r="CV192" s="5">
        <v>4.4825886000000002E-2</v>
      </c>
      <c r="CW192" s="5">
        <v>4.4825886000000002E-2</v>
      </c>
      <c r="CX192" s="5">
        <v>4.4825886000000002E-2</v>
      </c>
      <c r="CY192" s="5">
        <v>4.4825886000000002E-2</v>
      </c>
      <c r="CZ192" s="5">
        <v>4.4825886000000002E-2</v>
      </c>
      <c r="DA192" s="5">
        <v>4.4825886000000002E-2</v>
      </c>
      <c r="DB192" s="5">
        <v>4.4825886000000002E-2</v>
      </c>
      <c r="DC192" s="5">
        <v>4.4825886000000002E-2</v>
      </c>
      <c r="DD192" s="5">
        <v>4.4825886000000002E-2</v>
      </c>
      <c r="DE192" s="5">
        <v>4.4825886000000002E-2</v>
      </c>
      <c r="DF192" s="5">
        <v>4.4825886000000002E-2</v>
      </c>
      <c r="DG192" s="5">
        <v>4.4825886000000002E-2</v>
      </c>
      <c r="DH192" s="5">
        <v>4.4825886000000002E-2</v>
      </c>
      <c r="DI192" s="5">
        <v>4.4825886000000002E-2</v>
      </c>
      <c r="DJ192" s="5">
        <v>4.4825886000000002E-2</v>
      </c>
      <c r="DK192" s="5">
        <v>4.4825886000000002E-2</v>
      </c>
      <c r="DL192" s="5">
        <v>4.4825886000000002E-2</v>
      </c>
      <c r="DM192" s="5">
        <v>4.4825886000000002E-2</v>
      </c>
      <c r="DN192" s="5">
        <v>4.4825886000000002E-2</v>
      </c>
      <c r="DO192" s="5">
        <v>4.4825886000000002E-2</v>
      </c>
      <c r="DP192" s="5">
        <v>4.4825886000000002E-2</v>
      </c>
      <c r="DQ192" s="5">
        <v>4.4825886000000002E-2</v>
      </c>
      <c r="DR192" s="5">
        <v>4.4825886000000002E-2</v>
      </c>
      <c r="DS192" s="5">
        <v>4.4825886000000002E-2</v>
      </c>
      <c r="DT192" s="5">
        <v>4.4825886000000002E-2</v>
      </c>
      <c r="DU192" s="5">
        <v>4.4825886000000002E-2</v>
      </c>
    </row>
    <row r="193" spans="1:125" x14ac:dyDescent="0.2">
      <c r="A193" t="s">
        <v>85</v>
      </c>
      <c r="B193" s="3" t="s">
        <v>243</v>
      </c>
      <c r="C193" s="2">
        <v>5.39</v>
      </c>
      <c r="D193" s="2">
        <v>7.91</v>
      </c>
      <c r="E193" s="2">
        <v>3.22</v>
      </c>
      <c r="F193" s="2">
        <v>2.76</v>
      </c>
      <c r="G193" s="2">
        <v>2.5</v>
      </c>
      <c r="H193" s="2">
        <v>4.16</v>
      </c>
      <c r="I193" s="2">
        <v>2.23</v>
      </c>
      <c r="J193" s="2">
        <v>1.03</v>
      </c>
      <c r="K193" s="2">
        <v>1.1499999999999999</v>
      </c>
      <c r="L193" s="2">
        <v>0.77</v>
      </c>
      <c r="M193" s="2">
        <v>2.09</v>
      </c>
      <c r="N193" s="2">
        <v>1.87</v>
      </c>
      <c r="O193" s="2">
        <v>1.57</v>
      </c>
      <c r="P193" s="2">
        <v>6.03</v>
      </c>
      <c r="Q193" s="2">
        <v>3.84</v>
      </c>
      <c r="R193" s="2">
        <v>3.5</v>
      </c>
      <c r="S193" s="2">
        <v>3.35</v>
      </c>
      <c r="T193" s="2">
        <v>4.5599999999999996</v>
      </c>
      <c r="U193" s="2">
        <v>3.74</v>
      </c>
      <c r="V193" s="2">
        <v>4.1399999999999997</v>
      </c>
      <c r="W193" s="2">
        <v>2.36</v>
      </c>
      <c r="X193" s="2">
        <v>3.84</v>
      </c>
      <c r="Y193" s="2">
        <v>1.5</v>
      </c>
      <c r="Z193" s="2">
        <v>2.5499999999999998</v>
      </c>
      <c r="AA193" s="2">
        <v>2.2999999999999998</v>
      </c>
      <c r="AB193" s="2">
        <v>4.2300000000000004</v>
      </c>
      <c r="AC193" s="2">
        <v>4.93</v>
      </c>
      <c r="AD193" s="2">
        <v>2.99</v>
      </c>
      <c r="AE193" s="2">
        <v>5.04</v>
      </c>
      <c r="AF193" s="2">
        <v>2.4900000000000002</v>
      </c>
      <c r="AG193" s="2">
        <v>2.2599999999999998</v>
      </c>
      <c r="AH193" s="2">
        <v>2.37</v>
      </c>
      <c r="AI193" s="2">
        <v>3.26</v>
      </c>
      <c r="AJ193" s="2">
        <v>3.37</v>
      </c>
      <c r="AK193" s="2">
        <v>3.2</v>
      </c>
      <c r="AL193" s="2">
        <v>4.3</v>
      </c>
      <c r="AM193" s="2">
        <v>0.59</v>
      </c>
      <c r="AN193" s="2">
        <v>2.8</v>
      </c>
      <c r="AO193" s="2">
        <v>2.8</v>
      </c>
      <c r="AP193" s="2">
        <v>2.5</v>
      </c>
      <c r="AQ193" s="2">
        <v>2.31</v>
      </c>
      <c r="AR193" s="2">
        <v>1.94</v>
      </c>
      <c r="AS193" s="2">
        <v>2.25</v>
      </c>
      <c r="AT193" s="2">
        <v>1.72</v>
      </c>
      <c r="AU193" s="2">
        <v>6.47</v>
      </c>
      <c r="AV193" s="2">
        <v>2.34</v>
      </c>
      <c r="AW193" s="2">
        <v>1.86</v>
      </c>
      <c r="AX193" s="2">
        <v>1.63</v>
      </c>
      <c r="AY193" s="2">
        <v>1.59</v>
      </c>
      <c r="AZ193" s="2">
        <v>3</v>
      </c>
      <c r="BA193" s="2">
        <v>3.78</v>
      </c>
      <c r="BB193" s="2">
        <v>1.84</v>
      </c>
      <c r="BC193" s="2">
        <v>2.4300000000000002</v>
      </c>
      <c r="BD193" s="2">
        <v>2.8</v>
      </c>
      <c r="BE193" s="2">
        <v>2.2000000000000002</v>
      </c>
      <c r="BF193" s="2">
        <v>2.21</v>
      </c>
      <c r="BG193" s="2">
        <v>3.31</v>
      </c>
      <c r="BH193" s="2">
        <v>2.56</v>
      </c>
      <c r="BI193" s="2">
        <v>4.51</v>
      </c>
      <c r="BJ193" s="2">
        <v>3.96</v>
      </c>
      <c r="BL193" s="10"/>
      <c r="BN193" s="5">
        <v>0.18870625999999999</v>
      </c>
      <c r="BO193" s="5">
        <v>0.18870625999999999</v>
      </c>
      <c r="BP193" s="5">
        <v>0.18870625999999999</v>
      </c>
      <c r="BQ193" s="5">
        <v>0.18870625999999999</v>
      </c>
      <c r="BR193" s="5">
        <v>0.18870625999999999</v>
      </c>
      <c r="BS193" s="5">
        <v>0.18870625999999999</v>
      </c>
      <c r="BT193" s="5">
        <v>0.18870625999999999</v>
      </c>
      <c r="BU193" s="5">
        <v>0.18870625999999999</v>
      </c>
      <c r="BV193" s="5">
        <v>0.18870625999999999</v>
      </c>
      <c r="BW193" s="5">
        <v>0.18870625999999999</v>
      </c>
      <c r="BX193" s="5">
        <v>0.18870625999999999</v>
      </c>
      <c r="BY193" s="5">
        <v>0.18870625999999999</v>
      </c>
      <c r="BZ193" s="5">
        <v>0.18870625999999999</v>
      </c>
      <c r="CA193" s="5">
        <v>0.18870625999999999</v>
      </c>
      <c r="CB193" s="5">
        <v>0.18870625999999999</v>
      </c>
      <c r="CC193" s="5">
        <v>0.18870625999999999</v>
      </c>
      <c r="CD193" s="5">
        <v>0.18870625999999999</v>
      </c>
      <c r="CE193" s="5">
        <v>0.18870625999999999</v>
      </c>
      <c r="CF193" s="5">
        <v>0.18870625999999999</v>
      </c>
      <c r="CG193" s="5">
        <v>0.18870625999999999</v>
      </c>
      <c r="CH193" s="5">
        <v>0.18870625999999999</v>
      </c>
      <c r="CI193" s="5">
        <v>0.18870625999999999</v>
      </c>
      <c r="CJ193" s="5">
        <v>0.18870625999999999</v>
      </c>
      <c r="CK193" s="5">
        <v>0.18870625999999999</v>
      </c>
      <c r="CL193" s="5">
        <v>0.18870625999999999</v>
      </c>
      <c r="CM193" s="5">
        <v>0.18870625999999999</v>
      </c>
      <c r="CN193" s="5">
        <v>0.18870625999999999</v>
      </c>
      <c r="CO193" s="5">
        <v>0.18870625999999999</v>
      </c>
      <c r="CP193" s="5">
        <v>0.18870625999999999</v>
      </c>
      <c r="CQ193" s="5">
        <v>0.18870625999999999</v>
      </c>
      <c r="CR193" s="5">
        <v>0.18870625999999999</v>
      </c>
      <c r="CS193" s="5">
        <v>0.18870625999999999</v>
      </c>
      <c r="CT193" s="5">
        <v>0.18870625999999999</v>
      </c>
      <c r="CU193" s="5">
        <v>0.18870625999999999</v>
      </c>
      <c r="CV193" s="5">
        <v>0.18870625999999999</v>
      </c>
      <c r="CW193" s="5">
        <v>0.18870625999999999</v>
      </c>
      <c r="CX193" s="5">
        <v>0.18870625999999999</v>
      </c>
      <c r="CY193" s="5">
        <v>0.18870625999999999</v>
      </c>
      <c r="CZ193" s="5">
        <v>0.18870625999999999</v>
      </c>
      <c r="DA193" s="5">
        <v>0.18870625999999999</v>
      </c>
      <c r="DB193" s="5">
        <v>0.18870625999999999</v>
      </c>
      <c r="DC193" s="5">
        <v>0.18870625999999999</v>
      </c>
      <c r="DD193" s="5">
        <v>0.18870625999999999</v>
      </c>
      <c r="DE193" s="5">
        <v>0.18870625999999999</v>
      </c>
      <c r="DF193" s="5">
        <v>0.18870625999999999</v>
      </c>
      <c r="DG193" s="5">
        <v>0.18870625999999999</v>
      </c>
      <c r="DH193" s="5">
        <v>0.18870625999999999</v>
      </c>
      <c r="DI193" s="5">
        <v>0.18870625999999999</v>
      </c>
      <c r="DJ193" s="5">
        <v>0.18870625999999999</v>
      </c>
      <c r="DK193" s="5">
        <v>0.18870625999999999</v>
      </c>
      <c r="DL193" s="5">
        <v>0.18870625999999999</v>
      </c>
      <c r="DM193" s="5">
        <v>0.18870625999999999</v>
      </c>
      <c r="DN193" s="5">
        <v>0.18870625999999999</v>
      </c>
      <c r="DO193" s="5">
        <v>0.18870625999999999</v>
      </c>
      <c r="DP193" s="5">
        <v>0.18870625999999999</v>
      </c>
      <c r="DQ193" s="5">
        <v>0.18870625999999999</v>
      </c>
      <c r="DR193" s="5">
        <v>0.18870625999999999</v>
      </c>
      <c r="DS193" s="5">
        <v>0.18870625999999999</v>
      </c>
      <c r="DT193" s="5">
        <v>0.18870625999999999</v>
      </c>
      <c r="DU193" s="5">
        <v>0.18870625999999999</v>
      </c>
    </row>
    <row r="194" spans="1:125" x14ac:dyDescent="0.2">
      <c r="A194" t="s">
        <v>259</v>
      </c>
      <c r="B194" s="3" t="s">
        <v>243</v>
      </c>
      <c r="C194" s="2">
        <v>0.63</v>
      </c>
      <c r="D194" s="2">
        <v>0.86</v>
      </c>
      <c r="E194" s="2">
        <v>0.35</v>
      </c>
      <c r="F194" s="2">
        <v>0.25</v>
      </c>
      <c r="G194" s="2">
        <v>0.27</v>
      </c>
      <c r="H194" s="2">
        <v>0.47</v>
      </c>
      <c r="I194" s="2">
        <v>0.21</v>
      </c>
      <c r="J194" s="2">
        <v>0.09</v>
      </c>
      <c r="K194" s="2">
        <v>0.08</v>
      </c>
      <c r="L194" s="2">
        <v>0.04</v>
      </c>
      <c r="M194" s="2">
        <v>0.17</v>
      </c>
      <c r="N194" s="2">
        <v>0.1</v>
      </c>
      <c r="O194" s="2">
        <v>0.09</v>
      </c>
      <c r="P194" s="2">
        <v>0.67</v>
      </c>
      <c r="Q194" s="2">
        <v>0.4</v>
      </c>
      <c r="R194" s="2">
        <v>0.35</v>
      </c>
      <c r="S194" s="2">
        <v>0.35</v>
      </c>
      <c r="T194" s="2">
        <v>0.45</v>
      </c>
      <c r="U194" s="2">
        <v>0.41</v>
      </c>
      <c r="V194" s="2">
        <v>0.39</v>
      </c>
      <c r="W194" s="2">
        <v>0.23</v>
      </c>
      <c r="X194" s="2">
        <v>0.42</v>
      </c>
      <c r="Y194" s="2">
        <v>0.12</v>
      </c>
      <c r="Z194" s="2">
        <v>0.21</v>
      </c>
      <c r="AA194" s="2">
        <v>0.24</v>
      </c>
      <c r="AB194" s="2">
        <v>0.43</v>
      </c>
      <c r="AC194" s="2">
        <v>0.49</v>
      </c>
      <c r="AD194" s="2">
        <v>0.28000000000000003</v>
      </c>
      <c r="AE194" s="2">
        <v>0.56999999999999995</v>
      </c>
      <c r="AF194" s="2">
        <v>0.24</v>
      </c>
      <c r="AG194" s="2">
        <v>0.18</v>
      </c>
      <c r="AH194" s="2">
        <v>0.13</v>
      </c>
      <c r="AI194" s="2">
        <v>0.28000000000000003</v>
      </c>
      <c r="AJ194" s="2">
        <v>0.32</v>
      </c>
      <c r="AK194" s="2">
        <v>0.33</v>
      </c>
      <c r="AL194" s="2">
        <v>0.41</v>
      </c>
      <c r="AM194" s="2">
        <v>-0.01</v>
      </c>
      <c r="AN194" s="2">
        <v>0.2</v>
      </c>
      <c r="AO194" s="2">
        <v>0.21</v>
      </c>
      <c r="AP194" s="2">
        <v>0.19</v>
      </c>
      <c r="AQ194" s="2">
        <v>0.17</v>
      </c>
      <c r="AR194" s="2">
        <v>0.14000000000000001</v>
      </c>
      <c r="AS194" s="2">
        <v>0.15</v>
      </c>
      <c r="AT194" s="2">
        <v>0.1</v>
      </c>
      <c r="AU194" s="2">
        <v>0.63</v>
      </c>
      <c r="AV194" s="2">
        <v>0.2</v>
      </c>
      <c r="AW194" s="2">
        <v>0.08</v>
      </c>
      <c r="AX194" s="2">
        <v>0.09</v>
      </c>
      <c r="AY194" s="2">
        <v>0.08</v>
      </c>
      <c r="AZ194" s="2">
        <v>0.27</v>
      </c>
      <c r="BA194" s="2">
        <v>0.31</v>
      </c>
      <c r="BB194" s="2">
        <v>0.12</v>
      </c>
      <c r="BC194" s="2">
        <v>0.14000000000000001</v>
      </c>
      <c r="BD194" s="2">
        <v>0.25</v>
      </c>
      <c r="BE194" s="2">
        <v>0.2</v>
      </c>
      <c r="BF194" s="2">
        <v>0.19</v>
      </c>
      <c r="BG194" s="2">
        <v>0.28000000000000003</v>
      </c>
      <c r="BH194" s="2">
        <v>0.19</v>
      </c>
      <c r="BI194" s="2">
        <v>0.44</v>
      </c>
      <c r="BJ194" s="2">
        <v>0.34</v>
      </c>
      <c r="BL194" s="10"/>
      <c r="BN194" s="5">
        <v>1.5749993E-2</v>
      </c>
      <c r="BO194" s="5">
        <v>1.5749993E-2</v>
      </c>
      <c r="BP194" s="5">
        <v>1.5749993E-2</v>
      </c>
      <c r="BQ194" s="5">
        <v>1.5749993E-2</v>
      </c>
      <c r="BR194" s="5">
        <v>1.5749993E-2</v>
      </c>
      <c r="BS194" s="5">
        <v>1.5749993E-2</v>
      </c>
      <c r="BT194" s="5">
        <v>1.5749993E-2</v>
      </c>
      <c r="BU194" s="5">
        <v>1.5749993E-2</v>
      </c>
      <c r="BV194" s="5">
        <v>1.5749993E-2</v>
      </c>
      <c r="BW194" s="5">
        <v>1.5749993E-2</v>
      </c>
      <c r="BX194" s="5">
        <v>1.5749993E-2</v>
      </c>
      <c r="BY194" s="5">
        <v>1.5749993E-2</v>
      </c>
      <c r="BZ194" s="5">
        <v>1.5749993E-2</v>
      </c>
      <c r="CA194" s="5">
        <v>1.5749993E-2</v>
      </c>
      <c r="CB194" s="5">
        <v>1.5749993E-2</v>
      </c>
      <c r="CC194" s="5">
        <v>1.5749993E-2</v>
      </c>
      <c r="CD194" s="5">
        <v>1.5749993E-2</v>
      </c>
      <c r="CE194" s="5">
        <v>1.5749993E-2</v>
      </c>
      <c r="CF194" s="5">
        <v>1.5749993E-2</v>
      </c>
      <c r="CG194" s="5">
        <v>1.5749993E-2</v>
      </c>
      <c r="CH194" s="5">
        <v>1.5749993E-2</v>
      </c>
      <c r="CI194" s="5">
        <v>1.5749993E-2</v>
      </c>
      <c r="CJ194" s="5">
        <v>1.5749993E-2</v>
      </c>
      <c r="CK194" s="5">
        <v>1.5749993E-2</v>
      </c>
      <c r="CL194" s="5">
        <v>1.5749993E-2</v>
      </c>
      <c r="CM194" s="5">
        <v>1.5749993E-2</v>
      </c>
      <c r="CN194" s="5">
        <v>1.5749993E-2</v>
      </c>
      <c r="CO194" s="5">
        <v>1.5749993E-2</v>
      </c>
      <c r="CP194" s="5">
        <v>1.5749993E-2</v>
      </c>
      <c r="CQ194" s="5">
        <v>1.5749993E-2</v>
      </c>
      <c r="CR194" s="5">
        <v>1.5749993E-2</v>
      </c>
      <c r="CS194" s="5">
        <v>1.5749993E-2</v>
      </c>
      <c r="CT194" s="5">
        <v>1.5749993E-2</v>
      </c>
      <c r="CU194" s="5">
        <v>1.5749993E-2</v>
      </c>
      <c r="CV194" s="5">
        <v>1.5749993E-2</v>
      </c>
      <c r="CW194" s="5">
        <v>1.5749993E-2</v>
      </c>
      <c r="CX194" s="5">
        <v>1.5749993E-2</v>
      </c>
      <c r="CY194" s="5">
        <v>1.5749993E-2</v>
      </c>
      <c r="CZ194" s="5">
        <v>1.5749993E-2</v>
      </c>
      <c r="DA194" s="5">
        <v>1.5749993E-2</v>
      </c>
      <c r="DB194" s="5">
        <v>1.5749993E-2</v>
      </c>
      <c r="DC194" s="5">
        <v>1.5749993E-2</v>
      </c>
      <c r="DD194" s="5">
        <v>1.5749993E-2</v>
      </c>
      <c r="DE194" s="5">
        <v>1.5749993E-2</v>
      </c>
      <c r="DF194" s="5">
        <v>1.5749993E-2</v>
      </c>
      <c r="DG194" s="5">
        <v>1.5749993E-2</v>
      </c>
      <c r="DH194" s="5">
        <v>1.5749993E-2</v>
      </c>
      <c r="DI194" s="5">
        <v>1.5749993E-2</v>
      </c>
      <c r="DJ194" s="5">
        <v>1.5749993E-2</v>
      </c>
      <c r="DK194" s="5">
        <v>1.5749993E-2</v>
      </c>
      <c r="DL194" s="5">
        <v>1.5749993E-2</v>
      </c>
      <c r="DM194" s="5">
        <v>1.5749993E-2</v>
      </c>
      <c r="DN194" s="5">
        <v>1.5749993E-2</v>
      </c>
      <c r="DO194" s="5">
        <v>1.5749993E-2</v>
      </c>
      <c r="DP194" s="5">
        <v>1.5749993E-2</v>
      </c>
      <c r="DQ194" s="5">
        <v>1.5749993E-2</v>
      </c>
      <c r="DR194" s="5">
        <v>1.5749993E-2</v>
      </c>
      <c r="DS194" s="5">
        <v>1.5749993E-2</v>
      </c>
      <c r="DT194" s="5">
        <v>1.5749993E-2</v>
      </c>
      <c r="DU194" s="5">
        <v>1.5749993E-2</v>
      </c>
    </row>
    <row r="195" spans="1:125" x14ac:dyDescent="0.2">
      <c r="A195" t="s">
        <v>108</v>
      </c>
      <c r="B195" s="3" t="s">
        <v>243</v>
      </c>
      <c r="C195" s="2">
        <v>1.52</v>
      </c>
      <c r="D195" s="2">
        <v>2.09</v>
      </c>
      <c r="E195" s="2">
        <v>0.91</v>
      </c>
      <c r="F195" s="2">
        <v>0.7</v>
      </c>
      <c r="G195" s="2">
        <v>0.64</v>
      </c>
      <c r="H195" s="2">
        <v>1.1000000000000001</v>
      </c>
      <c r="I195" s="2">
        <v>0.62</v>
      </c>
      <c r="J195" s="2">
        <v>0.22</v>
      </c>
      <c r="K195" s="2">
        <v>0.2</v>
      </c>
      <c r="L195" s="2">
        <v>0.17</v>
      </c>
      <c r="M195" s="2">
        <v>0.45</v>
      </c>
      <c r="N195" s="2">
        <v>0.41</v>
      </c>
      <c r="O195" s="2">
        <v>0.37</v>
      </c>
      <c r="P195" s="2">
        <v>1.5</v>
      </c>
      <c r="Q195" s="2">
        <v>1.03</v>
      </c>
      <c r="R195" s="2">
        <v>0.94</v>
      </c>
      <c r="S195" s="2">
        <v>0.88</v>
      </c>
      <c r="T195" s="2">
        <v>1.1399999999999999</v>
      </c>
      <c r="U195" s="2">
        <v>1.04</v>
      </c>
      <c r="V195" s="2">
        <v>0.99</v>
      </c>
      <c r="W195" s="2">
        <v>0.59</v>
      </c>
      <c r="X195" s="2">
        <v>1</v>
      </c>
      <c r="Y195" s="2">
        <v>0.33</v>
      </c>
      <c r="Z195" s="2">
        <v>0.55000000000000004</v>
      </c>
      <c r="AA195" s="2">
        <v>0.55000000000000004</v>
      </c>
      <c r="AB195" s="2">
        <v>1.06</v>
      </c>
      <c r="AC195" s="2">
        <v>1.1599999999999999</v>
      </c>
      <c r="AD195" s="2">
        <v>0.7</v>
      </c>
      <c r="AE195" s="2">
        <v>1.25</v>
      </c>
      <c r="AF195" s="2">
        <v>0.54</v>
      </c>
      <c r="AG195" s="2">
        <v>0.48</v>
      </c>
      <c r="AH195" s="2">
        <v>0.47</v>
      </c>
      <c r="AI195" s="2">
        <v>0.75</v>
      </c>
      <c r="AJ195" s="2">
        <v>0.78</v>
      </c>
      <c r="AK195" s="2">
        <v>0.87</v>
      </c>
      <c r="AL195" s="2">
        <v>1.03</v>
      </c>
      <c r="AM195" s="2">
        <v>0.11</v>
      </c>
      <c r="AN195" s="2">
        <v>0.63</v>
      </c>
      <c r="AO195" s="2">
        <v>0.69</v>
      </c>
      <c r="AP195" s="2">
        <v>0.52</v>
      </c>
      <c r="AQ195" s="2">
        <v>0.4</v>
      </c>
      <c r="AR195" s="2">
        <v>0.46</v>
      </c>
      <c r="AS195" s="2">
        <v>0.46</v>
      </c>
      <c r="AT195" s="2">
        <v>0.35</v>
      </c>
      <c r="AU195" s="2">
        <v>1.58</v>
      </c>
      <c r="AV195" s="2">
        <v>0.49</v>
      </c>
      <c r="AW195" s="2">
        <v>0.26</v>
      </c>
      <c r="AX195" s="2">
        <v>0.22</v>
      </c>
      <c r="AY195" s="2">
        <v>0.31</v>
      </c>
      <c r="AZ195" s="2">
        <v>0.56999999999999995</v>
      </c>
      <c r="BA195" s="2">
        <v>0.84</v>
      </c>
      <c r="BB195" s="2">
        <v>0.38</v>
      </c>
      <c r="BC195" s="2">
        <v>0.33</v>
      </c>
      <c r="BD195" s="2">
        <v>0.56999999999999995</v>
      </c>
      <c r="BE195" s="2">
        <v>0.38</v>
      </c>
      <c r="BF195" s="2">
        <v>0.49</v>
      </c>
      <c r="BG195" s="2">
        <v>0.74</v>
      </c>
      <c r="BH195" s="2">
        <v>0.52</v>
      </c>
      <c r="BI195" s="2">
        <v>0.99</v>
      </c>
      <c r="BJ195" s="2">
        <v>0.95</v>
      </c>
      <c r="BL195" s="10"/>
      <c r="BN195" s="5">
        <v>4.3137479999999999E-2</v>
      </c>
      <c r="BO195" s="5">
        <v>4.3137479999999999E-2</v>
      </c>
      <c r="BP195" s="5">
        <v>4.3137479999999999E-2</v>
      </c>
      <c r="BQ195" s="5">
        <v>4.3137479999999999E-2</v>
      </c>
      <c r="BR195" s="5">
        <v>4.3137479999999999E-2</v>
      </c>
      <c r="BS195" s="5">
        <v>4.3137479999999999E-2</v>
      </c>
      <c r="BT195" s="5">
        <v>4.3137479999999999E-2</v>
      </c>
      <c r="BU195" s="5">
        <v>4.3137479999999999E-2</v>
      </c>
      <c r="BV195" s="5">
        <v>4.3137479999999999E-2</v>
      </c>
      <c r="BW195" s="5">
        <v>4.3137479999999999E-2</v>
      </c>
      <c r="BX195" s="5">
        <v>4.3137479999999999E-2</v>
      </c>
      <c r="BY195" s="5">
        <v>4.3137479999999999E-2</v>
      </c>
      <c r="BZ195" s="5">
        <v>4.3137479999999999E-2</v>
      </c>
      <c r="CA195" s="5">
        <v>4.3137479999999999E-2</v>
      </c>
      <c r="CB195" s="5">
        <v>4.3137479999999999E-2</v>
      </c>
      <c r="CC195" s="5">
        <v>4.3137479999999999E-2</v>
      </c>
      <c r="CD195" s="5">
        <v>4.3137479999999999E-2</v>
      </c>
      <c r="CE195" s="5">
        <v>4.3137479999999999E-2</v>
      </c>
      <c r="CF195" s="5">
        <v>4.3137479999999999E-2</v>
      </c>
      <c r="CG195" s="5">
        <v>4.3137479999999999E-2</v>
      </c>
      <c r="CH195" s="5">
        <v>4.3137479999999999E-2</v>
      </c>
      <c r="CI195" s="5">
        <v>4.3137479999999999E-2</v>
      </c>
      <c r="CJ195" s="5">
        <v>4.3137479999999999E-2</v>
      </c>
      <c r="CK195" s="5">
        <v>4.3137479999999999E-2</v>
      </c>
      <c r="CL195" s="5">
        <v>4.3137479999999999E-2</v>
      </c>
      <c r="CM195" s="5">
        <v>4.3137479999999999E-2</v>
      </c>
      <c r="CN195" s="5">
        <v>4.3137479999999999E-2</v>
      </c>
      <c r="CO195" s="5">
        <v>4.3137479999999999E-2</v>
      </c>
      <c r="CP195" s="5">
        <v>4.3137479999999999E-2</v>
      </c>
      <c r="CQ195" s="5">
        <v>4.3137479999999999E-2</v>
      </c>
      <c r="CR195" s="5">
        <v>4.3137479999999999E-2</v>
      </c>
      <c r="CS195" s="5">
        <v>4.3137479999999999E-2</v>
      </c>
      <c r="CT195" s="5">
        <v>4.3137479999999999E-2</v>
      </c>
      <c r="CU195" s="5">
        <v>4.3137479999999999E-2</v>
      </c>
      <c r="CV195" s="5">
        <v>4.3137479999999999E-2</v>
      </c>
      <c r="CW195" s="5">
        <v>4.3137479999999999E-2</v>
      </c>
      <c r="CX195" s="5">
        <v>4.3137479999999999E-2</v>
      </c>
      <c r="CY195" s="5">
        <v>4.3137479999999999E-2</v>
      </c>
      <c r="CZ195" s="5">
        <v>4.3137479999999999E-2</v>
      </c>
      <c r="DA195" s="5">
        <v>4.3137479999999999E-2</v>
      </c>
      <c r="DB195" s="5">
        <v>4.3137479999999999E-2</v>
      </c>
      <c r="DC195" s="5">
        <v>4.3137479999999999E-2</v>
      </c>
      <c r="DD195" s="5">
        <v>4.3137479999999999E-2</v>
      </c>
      <c r="DE195" s="5">
        <v>4.3137479999999999E-2</v>
      </c>
      <c r="DF195" s="5">
        <v>4.3137479999999999E-2</v>
      </c>
      <c r="DG195" s="5">
        <v>4.3137479999999999E-2</v>
      </c>
      <c r="DH195" s="5">
        <v>4.3137479999999999E-2</v>
      </c>
      <c r="DI195" s="5">
        <v>4.3137479999999999E-2</v>
      </c>
      <c r="DJ195" s="5">
        <v>4.3137479999999999E-2</v>
      </c>
      <c r="DK195" s="5">
        <v>4.3137479999999999E-2</v>
      </c>
      <c r="DL195" s="5">
        <v>4.3137479999999999E-2</v>
      </c>
      <c r="DM195" s="5">
        <v>4.3137479999999999E-2</v>
      </c>
      <c r="DN195" s="5">
        <v>4.3137479999999999E-2</v>
      </c>
      <c r="DO195" s="5">
        <v>4.3137479999999999E-2</v>
      </c>
      <c r="DP195" s="5">
        <v>4.3137479999999999E-2</v>
      </c>
      <c r="DQ195" s="5">
        <v>4.3137479999999999E-2</v>
      </c>
      <c r="DR195" s="5">
        <v>4.3137479999999999E-2</v>
      </c>
      <c r="DS195" s="5">
        <v>4.3137479999999999E-2</v>
      </c>
      <c r="DT195" s="5">
        <v>4.3137479999999999E-2</v>
      </c>
      <c r="DU195" s="5">
        <v>4.3137479999999999E-2</v>
      </c>
    </row>
    <row r="196" spans="1:125" x14ac:dyDescent="0.2">
      <c r="A196" t="s">
        <v>81</v>
      </c>
      <c r="B196" s="3" t="s">
        <v>243</v>
      </c>
      <c r="C196" s="2">
        <v>12.57</v>
      </c>
      <c r="D196" s="2">
        <v>20.95</v>
      </c>
      <c r="E196" s="2">
        <v>10.17</v>
      </c>
      <c r="F196" s="2">
        <v>9.3800000000000008</v>
      </c>
      <c r="G196" s="2">
        <v>7.27</v>
      </c>
      <c r="H196" s="2">
        <v>11.45</v>
      </c>
      <c r="I196" s="2">
        <v>6.52</v>
      </c>
      <c r="J196" s="2">
        <v>4.75</v>
      </c>
      <c r="K196" s="2">
        <v>4.76</v>
      </c>
      <c r="L196" s="2">
        <v>4.01</v>
      </c>
      <c r="M196" s="2">
        <v>7.41</v>
      </c>
      <c r="N196" s="2">
        <v>8.06</v>
      </c>
      <c r="O196" s="2">
        <v>6.21</v>
      </c>
      <c r="P196" s="2">
        <v>15.18</v>
      </c>
      <c r="Q196" s="2">
        <v>10.69</v>
      </c>
      <c r="R196" s="2">
        <v>11.48</v>
      </c>
      <c r="S196" s="2">
        <v>9.52</v>
      </c>
      <c r="T196" s="2">
        <v>12.17</v>
      </c>
      <c r="U196" s="2">
        <v>11.2</v>
      </c>
      <c r="V196" s="2">
        <v>11.78</v>
      </c>
      <c r="W196" s="2">
        <v>8.76</v>
      </c>
      <c r="X196" s="2">
        <v>11.97</v>
      </c>
      <c r="Y196" s="2">
        <v>5.73</v>
      </c>
      <c r="Z196" s="2">
        <v>8.31</v>
      </c>
      <c r="AA196" s="2">
        <v>7.43</v>
      </c>
      <c r="AB196" s="2">
        <v>12.13</v>
      </c>
      <c r="AC196" s="2">
        <v>14.18</v>
      </c>
      <c r="AD196" s="2">
        <v>9.3000000000000007</v>
      </c>
      <c r="AE196" s="2">
        <v>13.43</v>
      </c>
      <c r="AF196" s="2">
        <v>7.66</v>
      </c>
      <c r="AG196" s="2">
        <v>8.1</v>
      </c>
      <c r="AH196" s="2">
        <v>9.89</v>
      </c>
      <c r="AI196" s="2">
        <v>9.82</v>
      </c>
      <c r="AJ196" s="2">
        <v>9.5500000000000007</v>
      </c>
      <c r="AK196" s="2">
        <v>10.06</v>
      </c>
      <c r="AL196" s="2">
        <v>12.18</v>
      </c>
      <c r="AM196" s="2">
        <v>4.24</v>
      </c>
      <c r="AN196" s="2">
        <v>9.42</v>
      </c>
      <c r="AO196" s="2">
        <v>9.4600000000000009</v>
      </c>
      <c r="AP196" s="2">
        <v>9.07</v>
      </c>
      <c r="AQ196" s="2">
        <v>8.34</v>
      </c>
      <c r="AR196" s="2">
        <v>7.13</v>
      </c>
      <c r="AS196" s="2">
        <v>8.11</v>
      </c>
      <c r="AT196" s="2">
        <v>7.07</v>
      </c>
      <c r="AU196" s="2">
        <v>17.28</v>
      </c>
      <c r="AV196" s="2">
        <v>8.01</v>
      </c>
      <c r="AW196" s="2">
        <v>7.75</v>
      </c>
      <c r="AX196" s="2">
        <v>6.34</v>
      </c>
      <c r="AY196" s="2">
        <v>7.48</v>
      </c>
      <c r="AZ196" s="2">
        <v>9.17</v>
      </c>
      <c r="BA196" s="2">
        <v>12.22</v>
      </c>
      <c r="BB196" s="2">
        <v>6.86</v>
      </c>
      <c r="BC196" s="2">
        <v>8.8000000000000007</v>
      </c>
      <c r="BD196" s="2">
        <v>9.08</v>
      </c>
      <c r="BE196" s="2">
        <v>7.91</v>
      </c>
      <c r="BF196" s="2">
        <v>8.74</v>
      </c>
      <c r="BG196" s="2">
        <v>10.11</v>
      </c>
      <c r="BH196" s="2">
        <v>9.5399999999999991</v>
      </c>
      <c r="BI196" s="2">
        <v>13.4</v>
      </c>
      <c r="BJ196" s="2">
        <v>12.71</v>
      </c>
      <c r="BL196" s="10"/>
      <c r="BN196" s="5">
        <v>0.48327473999999998</v>
      </c>
      <c r="BO196" s="5">
        <v>0.48327473999999998</v>
      </c>
      <c r="BP196" s="5">
        <v>0.48327473999999998</v>
      </c>
      <c r="BQ196" s="5">
        <v>0.48327473999999998</v>
      </c>
      <c r="BR196" s="5">
        <v>0.48327473999999998</v>
      </c>
      <c r="BS196" s="5">
        <v>0.48327473999999998</v>
      </c>
      <c r="BT196" s="5">
        <v>0.48327473999999998</v>
      </c>
      <c r="BU196" s="5">
        <v>0.48327473999999998</v>
      </c>
      <c r="BV196" s="5">
        <v>0.48327473999999998</v>
      </c>
      <c r="BW196" s="5">
        <v>0.48327473999999998</v>
      </c>
      <c r="BX196" s="5">
        <v>0.48327473999999998</v>
      </c>
      <c r="BY196" s="5">
        <v>0.48327473999999998</v>
      </c>
      <c r="BZ196" s="5">
        <v>0.48327473999999998</v>
      </c>
      <c r="CA196" s="5">
        <v>0.48327473999999998</v>
      </c>
      <c r="CB196" s="5">
        <v>0.48327473999999998</v>
      </c>
      <c r="CC196" s="5">
        <v>0.48327473999999998</v>
      </c>
      <c r="CD196" s="5">
        <v>0.48327473999999998</v>
      </c>
      <c r="CE196" s="5">
        <v>0.48327473999999998</v>
      </c>
      <c r="CF196" s="5">
        <v>0.48327473999999998</v>
      </c>
      <c r="CG196" s="5">
        <v>0.48327473999999998</v>
      </c>
      <c r="CH196" s="5">
        <v>0.48327473999999998</v>
      </c>
      <c r="CI196" s="5">
        <v>0.48327473999999998</v>
      </c>
      <c r="CJ196" s="5">
        <v>0.48327473999999998</v>
      </c>
      <c r="CK196" s="5">
        <v>0.48327473999999998</v>
      </c>
      <c r="CL196" s="5">
        <v>0.48327473999999998</v>
      </c>
      <c r="CM196" s="5">
        <v>0.48327473999999998</v>
      </c>
      <c r="CN196" s="5">
        <v>0.48327473999999998</v>
      </c>
      <c r="CO196" s="5">
        <v>0.48327473999999998</v>
      </c>
      <c r="CP196" s="5">
        <v>0.48327473999999998</v>
      </c>
      <c r="CQ196" s="5">
        <v>0.48327473999999998</v>
      </c>
      <c r="CR196" s="5">
        <v>0.48327473999999998</v>
      </c>
      <c r="CS196" s="5">
        <v>0.48327473999999998</v>
      </c>
      <c r="CT196" s="5">
        <v>0.48327473999999998</v>
      </c>
      <c r="CU196" s="5">
        <v>0.48327473999999998</v>
      </c>
      <c r="CV196" s="5">
        <v>0.48327473999999998</v>
      </c>
      <c r="CW196" s="5">
        <v>0.48327473999999998</v>
      </c>
      <c r="CX196" s="5">
        <v>0.48327473999999998</v>
      </c>
      <c r="CY196" s="5">
        <v>0.48327473999999998</v>
      </c>
      <c r="CZ196" s="5">
        <v>0.48327473999999998</v>
      </c>
      <c r="DA196" s="5">
        <v>0.48327473999999998</v>
      </c>
      <c r="DB196" s="5">
        <v>0.48327473999999998</v>
      </c>
      <c r="DC196" s="5">
        <v>0.48327473999999998</v>
      </c>
      <c r="DD196" s="5">
        <v>0.48327473999999998</v>
      </c>
      <c r="DE196" s="5">
        <v>0.48327473999999998</v>
      </c>
      <c r="DF196" s="5">
        <v>0.48327473999999998</v>
      </c>
      <c r="DG196" s="5">
        <v>0.48327473999999998</v>
      </c>
      <c r="DH196" s="5">
        <v>0.48327473999999998</v>
      </c>
      <c r="DI196" s="5">
        <v>0.48327473999999998</v>
      </c>
      <c r="DJ196" s="5">
        <v>0.48327473999999998</v>
      </c>
      <c r="DK196" s="5">
        <v>0.48327473999999998</v>
      </c>
      <c r="DL196" s="5">
        <v>0.48327473999999998</v>
      </c>
      <c r="DM196" s="5">
        <v>0.48327473999999998</v>
      </c>
      <c r="DN196" s="5">
        <v>0.48327473999999998</v>
      </c>
      <c r="DO196" s="5">
        <v>0.48327473999999998</v>
      </c>
      <c r="DP196" s="5">
        <v>0.48327473999999998</v>
      </c>
      <c r="DQ196" s="5">
        <v>0.48327473999999998</v>
      </c>
      <c r="DR196" s="5">
        <v>0.48327473999999998</v>
      </c>
      <c r="DS196" s="5">
        <v>0.48327473999999998</v>
      </c>
      <c r="DT196" s="5">
        <v>0.48327473999999998</v>
      </c>
      <c r="DU196" s="5">
        <v>0.48327473999999998</v>
      </c>
    </row>
    <row r="197" spans="1:125" x14ac:dyDescent="0.2">
      <c r="A197" t="s">
        <v>82</v>
      </c>
      <c r="B197" s="3" t="s">
        <v>243</v>
      </c>
      <c r="C197" s="2">
        <v>5.08</v>
      </c>
      <c r="D197" s="2">
        <v>8.35</v>
      </c>
      <c r="E197" s="2">
        <v>4.3899999999999997</v>
      </c>
      <c r="F197" s="2">
        <v>4.12</v>
      </c>
      <c r="G197" s="2">
        <v>3.06</v>
      </c>
      <c r="H197" s="2">
        <v>4.6100000000000003</v>
      </c>
      <c r="I197" s="2">
        <v>2.58</v>
      </c>
      <c r="J197" s="2">
        <v>2.13</v>
      </c>
      <c r="K197" s="2">
        <v>2.0299999999999998</v>
      </c>
      <c r="L197" s="2">
        <v>1.62</v>
      </c>
      <c r="M197" s="2">
        <v>3.02</v>
      </c>
      <c r="N197" s="2">
        <v>3.56</v>
      </c>
      <c r="O197" s="2">
        <v>2.57</v>
      </c>
      <c r="P197" s="2">
        <v>5.87</v>
      </c>
      <c r="Q197" s="2">
        <v>4.29</v>
      </c>
      <c r="R197" s="2">
        <v>4.83</v>
      </c>
      <c r="S197" s="2">
        <v>3.97</v>
      </c>
      <c r="T197" s="2">
        <v>4.83</v>
      </c>
      <c r="U197" s="2">
        <v>4.6500000000000004</v>
      </c>
      <c r="V197" s="2">
        <v>4.8</v>
      </c>
      <c r="W197" s="2">
        <v>3.87</v>
      </c>
      <c r="X197" s="2">
        <v>5.14</v>
      </c>
      <c r="Y197" s="2">
        <v>2.5099999999999998</v>
      </c>
      <c r="Z197" s="2">
        <v>3.4</v>
      </c>
      <c r="AA197" s="2">
        <v>3.21</v>
      </c>
      <c r="AB197" s="2">
        <v>5.0199999999999996</v>
      </c>
      <c r="AC197" s="2">
        <v>5.91</v>
      </c>
      <c r="AD197" s="2">
        <v>3.86</v>
      </c>
      <c r="AE197" s="2">
        <v>5.46</v>
      </c>
      <c r="AF197" s="2">
        <v>3.16</v>
      </c>
      <c r="AG197" s="2">
        <v>3.35</v>
      </c>
      <c r="AH197" s="2">
        <v>4.0999999999999996</v>
      </c>
      <c r="AI197" s="2">
        <v>3.96</v>
      </c>
      <c r="AJ197" s="2">
        <v>3.78</v>
      </c>
      <c r="AK197" s="2">
        <v>4.2699999999999996</v>
      </c>
      <c r="AL197" s="2">
        <v>4.9800000000000004</v>
      </c>
      <c r="AM197" s="2">
        <v>1.89</v>
      </c>
      <c r="AN197" s="2">
        <v>3.71</v>
      </c>
      <c r="AO197" s="2">
        <v>3.93</v>
      </c>
      <c r="AP197" s="2">
        <v>3.73</v>
      </c>
      <c r="AQ197" s="2">
        <v>3.53</v>
      </c>
      <c r="AR197" s="2">
        <v>3.12</v>
      </c>
      <c r="AS197" s="2">
        <v>3.41</v>
      </c>
      <c r="AT197" s="2">
        <v>3.11</v>
      </c>
      <c r="AU197" s="2">
        <v>6.81</v>
      </c>
      <c r="AV197" s="2">
        <v>3.45</v>
      </c>
      <c r="AW197" s="2">
        <v>3.09</v>
      </c>
      <c r="AX197" s="2">
        <v>2.64</v>
      </c>
      <c r="AY197" s="2">
        <v>3.38</v>
      </c>
      <c r="AZ197" s="2">
        <v>3.6</v>
      </c>
      <c r="BA197" s="2">
        <v>5.19</v>
      </c>
      <c r="BB197" s="2">
        <v>2.75</v>
      </c>
      <c r="BC197" s="2">
        <v>3.47</v>
      </c>
      <c r="BD197" s="2">
        <v>3.74</v>
      </c>
      <c r="BE197" s="2">
        <v>3.27</v>
      </c>
      <c r="BF197" s="2">
        <v>3.93</v>
      </c>
      <c r="BG197" s="2">
        <v>4.09</v>
      </c>
      <c r="BH197" s="2">
        <v>3.96</v>
      </c>
      <c r="BI197" s="2">
        <v>5.44</v>
      </c>
      <c r="BJ197" s="2">
        <v>5.23</v>
      </c>
      <c r="BL197" s="10"/>
      <c r="BN197" s="5">
        <v>0.20030365999999999</v>
      </c>
      <c r="BO197" s="5">
        <v>0.20030365999999999</v>
      </c>
      <c r="BP197" s="5">
        <v>0.20030365999999999</v>
      </c>
      <c r="BQ197" s="5">
        <v>0.20030365999999999</v>
      </c>
      <c r="BR197" s="5">
        <v>0.20030365999999999</v>
      </c>
      <c r="BS197" s="5">
        <v>0.20030365999999999</v>
      </c>
      <c r="BT197" s="5">
        <v>0.20030365999999999</v>
      </c>
      <c r="BU197" s="5">
        <v>0.20030365999999999</v>
      </c>
      <c r="BV197" s="5">
        <v>0.20030365999999999</v>
      </c>
      <c r="BW197" s="5">
        <v>0.20030365999999999</v>
      </c>
      <c r="BX197" s="5">
        <v>0.20030365999999999</v>
      </c>
      <c r="BY197" s="5">
        <v>0.20030365999999999</v>
      </c>
      <c r="BZ197" s="5">
        <v>0.20030365999999999</v>
      </c>
      <c r="CA197" s="5">
        <v>0.20030365999999999</v>
      </c>
      <c r="CB197" s="5">
        <v>0.20030365999999999</v>
      </c>
      <c r="CC197" s="5">
        <v>0.20030365999999999</v>
      </c>
      <c r="CD197" s="5">
        <v>0.20030365999999999</v>
      </c>
      <c r="CE197" s="5">
        <v>0.20030365999999999</v>
      </c>
      <c r="CF197" s="5">
        <v>0.20030365999999999</v>
      </c>
      <c r="CG197" s="5">
        <v>0.20030365999999999</v>
      </c>
      <c r="CH197" s="5">
        <v>0.20030365999999999</v>
      </c>
      <c r="CI197" s="5">
        <v>0.20030365999999999</v>
      </c>
      <c r="CJ197" s="5">
        <v>0.20030365999999999</v>
      </c>
      <c r="CK197" s="5">
        <v>0.20030365999999999</v>
      </c>
      <c r="CL197" s="5">
        <v>0.20030365999999999</v>
      </c>
      <c r="CM197" s="5">
        <v>0.20030365999999999</v>
      </c>
      <c r="CN197" s="5">
        <v>0.20030365999999999</v>
      </c>
      <c r="CO197" s="5">
        <v>0.20030365999999999</v>
      </c>
      <c r="CP197" s="5">
        <v>0.20030365999999999</v>
      </c>
      <c r="CQ197" s="5">
        <v>0.20030365999999999</v>
      </c>
      <c r="CR197" s="5">
        <v>0.20030365999999999</v>
      </c>
      <c r="CS197" s="5">
        <v>0.20030365999999999</v>
      </c>
      <c r="CT197" s="5">
        <v>0.20030365999999999</v>
      </c>
      <c r="CU197" s="5">
        <v>0.20030365999999999</v>
      </c>
      <c r="CV197" s="5">
        <v>0.20030365999999999</v>
      </c>
      <c r="CW197" s="5">
        <v>0.20030365999999999</v>
      </c>
      <c r="CX197" s="5">
        <v>0.20030365999999999</v>
      </c>
      <c r="CY197" s="5">
        <v>0.20030365999999999</v>
      </c>
      <c r="CZ197" s="5">
        <v>0.20030365999999999</v>
      </c>
      <c r="DA197" s="5">
        <v>0.20030365999999999</v>
      </c>
      <c r="DB197" s="5">
        <v>0.20030365999999999</v>
      </c>
      <c r="DC197" s="5">
        <v>0.20030365999999999</v>
      </c>
      <c r="DD197" s="5">
        <v>0.20030365999999999</v>
      </c>
      <c r="DE197" s="5">
        <v>0.20030365999999999</v>
      </c>
      <c r="DF197" s="5">
        <v>0.20030365999999999</v>
      </c>
      <c r="DG197" s="5">
        <v>0.20030365999999999</v>
      </c>
      <c r="DH197" s="5">
        <v>0.20030365999999999</v>
      </c>
      <c r="DI197" s="5">
        <v>0.20030365999999999</v>
      </c>
      <c r="DJ197" s="5">
        <v>0.20030365999999999</v>
      </c>
      <c r="DK197" s="5">
        <v>0.20030365999999999</v>
      </c>
      <c r="DL197" s="5">
        <v>0.20030365999999999</v>
      </c>
      <c r="DM197" s="5">
        <v>0.20030365999999999</v>
      </c>
      <c r="DN197" s="5">
        <v>0.20030365999999999</v>
      </c>
      <c r="DO197" s="5">
        <v>0.20030365999999999</v>
      </c>
      <c r="DP197" s="5">
        <v>0.20030365999999999</v>
      </c>
      <c r="DQ197" s="5">
        <v>0.20030365999999999</v>
      </c>
      <c r="DR197" s="5">
        <v>0.20030365999999999</v>
      </c>
      <c r="DS197" s="5">
        <v>0.20030365999999999</v>
      </c>
      <c r="DT197" s="5">
        <v>0.20030365999999999</v>
      </c>
      <c r="DU197" s="5">
        <v>0.20030365999999999</v>
      </c>
    </row>
    <row r="198" spans="1:125" x14ac:dyDescent="0.2">
      <c r="A198" s="39" t="s">
        <v>83</v>
      </c>
      <c r="B198" s="54" t="s">
        <v>243</v>
      </c>
      <c r="C198" s="2">
        <v>3.13</v>
      </c>
      <c r="D198" s="2">
        <v>4.9000000000000004</v>
      </c>
      <c r="E198" s="2">
        <v>2.56</v>
      </c>
      <c r="F198" s="2">
        <v>2.35</v>
      </c>
      <c r="G198" s="2">
        <v>1.69</v>
      </c>
      <c r="H198" s="2">
        <v>2.76</v>
      </c>
      <c r="I198" s="2">
        <v>1.56</v>
      </c>
      <c r="J198" s="2">
        <v>1.1000000000000001</v>
      </c>
      <c r="K198" s="2">
        <v>1.1100000000000001</v>
      </c>
      <c r="L198" s="2">
        <v>0.76</v>
      </c>
      <c r="M198" s="2">
        <v>1.46</v>
      </c>
      <c r="N198" s="2">
        <v>1.85</v>
      </c>
      <c r="O198" s="2">
        <v>1.35</v>
      </c>
      <c r="P198" s="2">
        <v>3.48</v>
      </c>
      <c r="Q198" s="2">
        <v>2.5</v>
      </c>
      <c r="R198" s="2">
        <v>2.8</v>
      </c>
      <c r="S198" s="2">
        <v>2.3199999999999998</v>
      </c>
      <c r="T198" s="2">
        <v>2.83</v>
      </c>
      <c r="U198" s="2">
        <v>2.72</v>
      </c>
      <c r="V198" s="2">
        <v>2.86</v>
      </c>
      <c r="W198" s="2">
        <v>2.2400000000000002</v>
      </c>
      <c r="X198" s="2">
        <v>3.16</v>
      </c>
      <c r="Y198" s="2">
        <v>1.31</v>
      </c>
      <c r="Z198" s="2">
        <v>1.86</v>
      </c>
      <c r="AA198" s="2">
        <v>1.88</v>
      </c>
      <c r="AB198" s="2">
        <v>2.92</v>
      </c>
      <c r="AC198" s="2">
        <v>3.45</v>
      </c>
      <c r="AD198" s="2">
        <v>2.2000000000000002</v>
      </c>
      <c r="AE198" s="2">
        <v>3.4</v>
      </c>
      <c r="AF198" s="2">
        <v>1.75</v>
      </c>
      <c r="AG198" s="2">
        <v>1.74</v>
      </c>
      <c r="AH198" s="2">
        <v>2.2599999999999998</v>
      </c>
      <c r="AI198" s="2">
        <v>2.25</v>
      </c>
      <c r="AJ198" s="2">
        <v>2.2200000000000002</v>
      </c>
      <c r="AK198" s="2">
        <v>2.52</v>
      </c>
      <c r="AL198" s="2">
        <v>3.03</v>
      </c>
      <c r="AM198" s="2">
        <v>0.89</v>
      </c>
      <c r="AN198" s="2">
        <v>2.09</v>
      </c>
      <c r="AO198" s="2">
        <v>2.1</v>
      </c>
      <c r="AP198" s="2">
        <v>2.11</v>
      </c>
      <c r="AQ198" s="2">
        <v>1.87</v>
      </c>
      <c r="AR198" s="2">
        <v>1.76</v>
      </c>
      <c r="AS198" s="2">
        <v>1.88</v>
      </c>
      <c r="AT198" s="2">
        <v>1.66</v>
      </c>
      <c r="AU198" s="2">
        <v>3.99</v>
      </c>
      <c r="AV198" s="2">
        <v>1.81</v>
      </c>
      <c r="AW198" s="2">
        <v>1.56</v>
      </c>
      <c r="AX198" s="2">
        <v>1.31</v>
      </c>
      <c r="AY198" s="2">
        <v>1.68</v>
      </c>
      <c r="AZ198" s="2">
        <v>1.95</v>
      </c>
      <c r="BA198" s="2">
        <v>2.89</v>
      </c>
      <c r="BB198" s="2">
        <v>1.35</v>
      </c>
      <c r="BC198" s="2">
        <v>1.63</v>
      </c>
      <c r="BD198" s="2">
        <v>1.98</v>
      </c>
      <c r="BE198" s="2">
        <v>1.71</v>
      </c>
      <c r="BF198" s="2">
        <v>2.25</v>
      </c>
      <c r="BG198" s="2">
        <v>2.2799999999999998</v>
      </c>
      <c r="BH198" s="2">
        <v>2.12</v>
      </c>
      <c r="BI198" s="2">
        <v>3.04</v>
      </c>
      <c r="BJ198" s="2">
        <v>3.08</v>
      </c>
      <c r="BL198" s="10"/>
      <c r="BN198" s="56">
        <v>0.11961774999999999</v>
      </c>
      <c r="BO198" s="56">
        <v>0.11961774999999999</v>
      </c>
      <c r="BP198" s="56">
        <v>0.11961774999999999</v>
      </c>
      <c r="BQ198" s="56">
        <v>0.11961774999999999</v>
      </c>
      <c r="BR198" s="56">
        <v>0.11961774999999999</v>
      </c>
      <c r="BS198" s="56">
        <v>0.11961774999999999</v>
      </c>
      <c r="BT198" s="56">
        <v>0.11961774999999999</v>
      </c>
      <c r="BU198" s="56">
        <v>0.11961774999999999</v>
      </c>
      <c r="BV198" s="56">
        <v>0.11961774999999999</v>
      </c>
      <c r="BW198" s="56">
        <v>0.11961774999999999</v>
      </c>
      <c r="BX198" s="56">
        <v>0.11961774999999999</v>
      </c>
      <c r="BY198" s="56">
        <v>0.11961774999999999</v>
      </c>
      <c r="BZ198" s="56">
        <v>0.11961774999999999</v>
      </c>
      <c r="CA198" s="56">
        <v>0.11961774999999999</v>
      </c>
      <c r="CB198" s="56">
        <v>0.11961774999999999</v>
      </c>
      <c r="CC198" s="56">
        <v>0.11961774999999999</v>
      </c>
      <c r="CD198" s="56">
        <v>0.11961774999999999</v>
      </c>
      <c r="CE198" s="56">
        <v>0.11961774999999999</v>
      </c>
      <c r="CF198" s="56">
        <v>0.11961774999999999</v>
      </c>
      <c r="CG198" s="56">
        <v>0.11961774999999999</v>
      </c>
      <c r="CH198" s="56">
        <v>0.11961774999999999</v>
      </c>
      <c r="CI198" s="56">
        <v>0.11961774999999999</v>
      </c>
      <c r="CJ198" s="56">
        <v>0.11961774999999999</v>
      </c>
      <c r="CK198" s="56">
        <v>0.11961774999999999</v>
      </c>
      <c r="CL198" s="56">
        <v>0.11961774999999999</v>
      </c>
      <c r="CM198" s="56">
        <v>0.11961774999999999</v>
      </c>
      <c r="CN198" s="56">
        <v>0.11961774999999999</v>
      </c>
      <c r="CO198" s="56">
        <v>0.11961774999999999</v>
      </c>
      <c r="CP198" s="56">
        <v>0.11961774999999999</v>
      </c>
      <c r="CQ198" s="56">
        <v>0.11961774999999999</v>
      </c>
      <c r="CR198" s="56">
        <v>0.11961774999999999</v>
      </c>
      <c r="CS198" s="56">
        <v>0.11961774999999999</v>
      </c>
      <c r="CT198" s="56">
        <v>0.11961774999999999</v>
      </c>
      <c r="CU198" s="56">
        <v>0.11961774999999999</v>
      </c>
      <c r="CV198" s="56">
        <v>0.11961774999999999</v>
      </c>
      <c r="CW198" s="56">
        <v>0.11961774999999999</v>
      </c>
      <c r="CX198" s="56">
        <v>0.11961774999999999</v>
      </c>
      <c r="CY198" s="56">
        <v>0.11961774999999999</v>
      </c>
      <c r="CZ198" s="56">
        <v>0.11961774999999999</v>
      </c>
      <c r="DA198" s="56">
        <v>0.11961774999999999</v>
      </c>
      <c r="DB198" s="56">
        <v>0.11961774999999999</v>
      </c>
      <c r="DC198" s="56">
        <v>0.11961774999999999</v>
      </c>
      <c r="DD198" s="56">
        <v>0.11961774999999999</v>
      </c>
      <c r="DE198" s="56">
        <v>0.11961774999999999</v>
      </c>
      <c r="DF198" s="56">
        <v>0.11961774999999999</v>
      </c>
      <c r="DG198" s="56">
        <v>0.11961774999999999</v>
      </c>
      <c r="DH198" s="56">
        <v>0.11961774999999999</v>
      </c>
      <c r="DI198" s="56">
        <v>0.11961774999999999</v>
      </c>
      <c r="DJ198" s="56">
        <v>0.11961774999999999</v>
      </c>
      <c r="DK198" s="56">
        <v>0.11961774999999999</v>
      </c>
      <c r="DL198" s="56">
        <v>0.11961774999999999</v>
      </c>
      <c r="DM198" s="56">
        <v>0.11961774999999999</v>
      </c>
      <c r="DN198" s="56">
        <v>0.11961774999999999</v>
      </c>
      <c r="DO198" s="56">
        <v>0.11961774999999999</v>
      </c>
      <c r="DP198" s="56">
        <v>0.11961774999999999</v>
      </c>
      <c r="DQ198" s="56">
        <v>0.11961774999999999</v>
      </c>
      <c r="DR198" s="56">
        <v>0.11961774999999999</v>
      </c>
      <c r="DS198" s="56">
        <v>0.11961774999999999</v>
      </c>
      <c r="DT198" s="56">
        <v>0.11961774999999999</v>
      </c>
      <c r="DU198" s="56">
        <v>0.11961774999999999</v>
      </c>
    </row>
    <row r="199" spans="1:125" x14ac:dyDescent="0.2">
      <c r="A199" t="s">
        <v>107</v>
      </c>
      <c r="B199" s="3" t="s">
        <v>243</v>
      </c>
      <c r="C199" s="2">
        <v>0.36</v>
      </c>
      <c r="D199" s="2">
        <v>0.59</v>
      </c>
      <c r="E199" s="2">
        <v>0.28999999999999998</v>
      </c>
      <c r="F199" s="2">
        <v>0.25</v>
      </c>
      <c r="G199" s="2">
        <v>0.16</v>
      </c>
      <c r="H199" s="2">
        <v>0.3</v>
      </c>
      <c r="I199" s="2">
        <v>0.15</v>
      </c>
      <c r="J199" s="2">
        <v>0.08</v>
      </c>
      <c r="K199" s="2">
        <v>0.09</v>
      </c>
      <c r="L199" s="2">
        <v>0.05</v>
      </c>
      <c r="M199" s="2">
        <v>0.09</v>
      </c>
      <c r="N199" s="2">
        <v>0.17</v>
      </c>
      <c r="O199" s="2">
        <v>0.1</v>
      </c>
      <c r="P199" s="2">
        <v>0.37</v>
      </c>
      <c r="Q199" s="2">
        <v>0.28999999999999998</v>
      </c>
      <c r="R199" s="2">
        <v>0.33</v>
      </c>
      <c r="S199" s="2">
        <v>0.24</v>
      </c>
      <c r="T199" s="2">
        <v>0.28999999999999998</v>
      </c>
      <c r="U199" s="2">
        <v>0.31</v>
      </c>
      <c r="V199" s="2">
        <v>0.32</v>
      </c>
      <c r="W199" s="2">
        <v>0.27</v>
      </c>
      <c r="X199" s="2">
        <v>0.39</v>
      </c>
      <c r="Y199" s="2">
        <v>0.1</v>
      </c>
      <c r="Z199" s="2">
        <v>0.12</v>
      </c>
      <c r="AA199" s="2">
        <v>0.2</v>
      </c>
      <c r="AB199" s="2">
        <v>0.32</v>
      </c>
      <c r="AC199" s="2">
        <v>0.37</v>
      </c>
      <c r="AD199" s="2">
        <v>0.24</v>
      </c>
      <c r="AE199" s="2">
        <v>0.43</v>
      </c>
      <c r="AF199" s="2">
        <v>0.14000000000000001</v>
      </c>
      <c r="AG199" s="2">
        <v>0.13</v>
      </c>
      <c r="AH199" s="2">
        <v>0.21</v>
      </c>
      <c r="AI199" s="2">
        <v>0.18</v>
      </c>
      <c r="AJ199" s="2">
        <v>0.19</v>
      </c>
      <c r="AK199" s="2">
        <v>0.28999999999999998</v>
      </c>
      <c r="AL199" s="2">
        <v>0.31</v>
      </c>
      <c r="AM199" s="2">
        <v>0.04</v>
      </c>
      <c r="AN199" s="2">
        <v>0.16</v>
      </c>
      <c r="AO199" s="2">
        <v>0.17</v>
      </c>
      <c r="AP199" s="2">
        <v>0.17</v>
      </c>
      <c r="AQ199" s="2">
        <v>0.12</v>
      </c>
      <c r="AR199" s="2">
        <v>0.12</v>
      </c>
      <c r="AS199" s="2">
        <v>0.13</v>
      </c>
      <c r="AT199" s="2">
        <v>0.09</v>
      </c>
      <c r="AU199" s="2">
        <v>0.36</v>
      </c>
      <c r="AV199" s="2">
        <v>0.13</v>
      </c>
      <c r="AW199" s="2">
        <v>7.0000000000000007E-2</v>
      </c>
      <c r="AX199" s="2">
        <v>0.03</v>
      </c>
      <c r="AY199" s="2">
        <v>0.1</v>
      </c>
      <c r="AZ199" s="2">
        <v>0.12</v>
      </c>
      <c r="BA199" s="2">
        <v>0.26</v>
      </c>
      <c r="BB199" s="2">
        <v>0.04</v>
      </c>
      <c r="BC199" s="2">
        <v>0.04</v>
      </c>
      <c r="BD199" s="2">
        <v>0.13</v>
      </c>
      <c r="BE199" s="2">
        <v>0.11</v>
      </c>
      <c r="BF199" s="2">
        <v>0.19</v>
      </c>
      <c r="BG199" s="2">
        <v>0.18</v>
      </c>
      <c r="BH199" s="2">
        <v>0.17</v>
      </c>
      <c r="BI199" s="2">
        <v>0.27</v>
      </c>
      <c r="BJ199" s="2">
        <v>0.32</v>
      </c>
      <c r="BL199" s="10"/>
      <c r="BN199" s="5">
        <v>1.2681659E-2</v>
      </c>
      <c r="BO199" s="5">
        <v>1.2681659E-2</v>
      </c>
      <c r="BP199" s="5">
        <v>1.2681659E-2</v>
      </c>
      <c r="BQ199" s="5">
        <v>1.2681659E-2</v>
      </c>
      <c r="BR199" s="5">
        <v>1.2681659E-2</v>
      </c>
      <c r="BS199" s="5">
        <v>1.2681659E-2</v>
      </c>
      <c r="BT199" s="5">
        <v>1.2681659E-2</v>
      </c>
      <c r="BU199" s="5">
        <v>1.2681659E-2</v>
      </c>
      <c r="BV199" s="5">
        <v>1.2681659E-2</v>
      </c>
      <c r="BW199" s="5">
        <v>1.2681659E-2</v>
      </c>
      <c r="BX199" s="5">
        <v>1.2681659E-2</v>
      </c>
      <c r="BY199" s="5">
        <v>1.2681659E-2</v>
      </c>
      <c r="BZ199" s="5">
        <v>1.2681659E-2</v>
      </c>
      <c r="CA199" s="5">
        <v>1.2681659E-2</v>
      </c>
      <c r="CB199" s="5">
        <v>1.2681659E-2</v>
      </c>
      <c r="CC199" s="5">
        <v>1.2681659E-2</v>
      </c>
      <c r="CD199" s="5">
        <v>1.2681659E-2</v>
      </c>
      <c r="CE199" s="5">
        <v>1.2681659E-2</v>
      </c>
      <c r="CF199" s="5">
        <v>1.2681659E-2</v>
      </c>
      <c r="CG199" s="5">
        <v>1.2681659E-2</v>
      </c>
      <c r="CH199" s="5">
        <v>1.2681659E-2</v>
      </c>
      <c r="CI199" s="5">
        <v>1.2681659E-2</v>
      </c>
      <c r="CJ199" s="5">
        <v>1.2681659E-2</v>
      </c>
      <c r="CK199" s="5">
        <v>1.2681659E-2</v>
      </c>
      <c r="CL199" s="5">
        <v>1.2681659E-2</v>
      </c>
      <c r="CM199" s="5">
        <v>1.2681659E-2</v>
      </c>
      <c r="CN199" s="5">
        <v>1.2681659E-2</v>
      </c>
      <c r="CO199" s="5">
        <v>1.2681659E-2</v>
      </c>
      <c r="CP199" s="5">
        <v>1.2681659E-2</v>
      </c>
      <c r="CQ199" s="5">
        <v>1.2681659E-2</v>
      </c>
      <c r="CR199" s="5">
        <v>1.2681659E-2</v>
      </c>
      <c r="CS199" s="5">
        <v>1.2681659E-2</v>
      </c>
      <c r="CT199" s="5">
        <v>1.2681659E-2</v>
      </c>
      <c r="CU199" s="5">
        <v>1.2681659E-2</v>
      </c>
      <c r="CV199" s="5">
        <v>1.2681659E-2</v>
      </c>
      <c r="CW199" s="5">
        <v>1.2681659E-2</v>
      </c>
      <c r="CX199" s="5">
        <v>1.2681659E-2</v>
      </c>
      <c r="CY199" s="5">
        <v>1.2681659E-2</v>
      </c>
      <c r="CZ199" s="5">
        <v>1.2681659E-2</v>
      </c>
      <c r="DA199" s="5">
        <v>1.2681659E-2</v>
      </c>
      <c r="DB199" s="5">
        <v>1.2681659E-2</v>
      </c>
      <c r="DC199" s="5">
        <v>1.2681659E-2</v>
      </c>
      <c r="DD199" s="5">
        <v>1.2681659E-2</v>
      </c>
      <c r="DE199" s="5">
        <v>1.2681659E-2</v>
      </c>
      <c r="DF199" s="5">
        <v>1.2681659E-2</v>
      </c>
      <c r="DG199" s="5">
        <v>1.2681659E-2</v>
      </c>
      <c r="DH199" s="5">
        <v>1.2681659E-2</v>
      </c>
      <c r="DI199" s="5">
        <v>1.2681659E-2</v>
      </c>
      <c r="DJ199" s="5">
        <v>1.2681659E-2</v>
      </c>
      <c r="DK199" s="5">
        <v>1.2681659E-2</v>
      </c>
      <c r="DL199" s="5">
        <v>1.2681659E-2</v>
      </c>
      <c r="DM199" s="5">
        <v>1.2681659E-2</v>
      </c>
      <c r="DN199" s="5">
        <v>1.2681659E-2</v>
      </c>
      <c r="DO199" s="5">
        <v>1.2681659E-2</v>
      </c>
      <c r="DP199" s="5">
        <v>1.2681659E-2</v>
      </c>
      <c r="DQ199" s="5">
        <v>1.2681659E-2</v>
      </c>
      <c r="DR199" s="5">
        <v>1.2681659E-2</v>
      </c>
      <c r="DS199" s="5">
        <v>1.2681659E-2</v>
      </c>
      <c r="DT199" s="5">
        <v>1.2681659E-2</v>
      </c>
      <c r="DU199" s="5">
        <v>1.2681659E-2</v>
      </c>
    </row>
    <row r="200" spans="1:125" x14ac:dyDescent="0.2">
      <c r="A200" t="s">
        <v>106</v>
      </c>
      <c r="B200" s="3" t="s">
        <v>243</v>
      </c>
      <c r="C200" s="2">
        <v>1.46</v>
      </c>
      <c r="D200" s="2">
        <v>2.0499999999999998</v>
      </c>
      <c r="E200" s="2">
        <v>0.97</v>
      </c>
      <c r="F200" s="2">
        <v>0.93</v>
      </c>
      <c r="G200" s="2">
        <v>0.75</v>
      </c>
      <c r="H200" s="2">
        <v>1.27</v>
      </c>
      <c r="I200" s="2">
        <v>0.92</v>
      </c>
      <c r="J200" s="2">
        <v>0.35</v>
      </c>
      <c r="K200" s="2">
        <v>0.45</v>
      </c>
      <c r="L200" s="2">
        <v>0.32</v>
      </c>
      <c r="M200" s="2">
        <v>0.56999999999999995</v>
      </c>
      <c r="N200" s="2">
        <v>0.57999999999999996</v>
      </c>
      <c r="O200" s="2">
        <v>0.6</v>
      </c>
      <c r="P200" s="2">
        <v>1.56</v>
      </c>
      <c r="Q200" s="2">
        <v>1.1499999999999999</v>
      </c>
      <c r="R200" s="2">
        <v>1.18</v>
      </c>
      <c r="S200" s="2">
        <v>1.1000000000000001</v>
      </c>
      <c r="T200" s="2">
        <v>1.18</v>
      </c>
      <c r="U200" s="2">
        <v>1.17</v>
      </c>
      <c r="V200" s="2">
        <v>1.27</v>
      </c>
      <c r="W200" s="2">
        <v>0.87</v>
      </c>
      <c r="X200" s="2">
        <v>1.32</v>
      </c>
      <c r="Y200" s="2">
        <v>0.48</v>
      </c>
      <c r="Z200" s="2">
        <v>0.67</v>
      </c>
      <c r="AA200" s="2">
        <v>0.75</v>
      </c>
      <c r="AB200" s="2">
        <v>1.29</v>
      </c>
      <c r="AC200" s="2">
        <v>1.42</v>
      </c>
      <c r="AD200" s="2">
        <v>0.94</v>
      </c>
      <c r="AE200" s="2">
        <v>1.62</v>
      </c>
      <c r="AF200" s="2">
        <v>0.71</v>
      </c>
      <c r="AG200" s="2">
        <v>0.53</v>
      </c>
      <c r="AH200" s="2">
        <v>0.87</v>
      </c>
      <c r="AI200" s="2">
        <v>1.07</v>
      </c>
      <c r="AJ200" s="2">
        <v>1.04</v>
      </c>
      <c r="AK200" s="2">
        <v>1.03</v>
      </c>
      <c r="AL200" s="2">
        <v>1.2</v>
      </c>
      <c r="AM200" s="2">
        <v>0.26</v>
      </c>
      <c r="AN200" s="2">
        <v>0.91</v>
      </c>
      <c r="AO200" s="2">
        <v>0.93</v>
      </c>
      <c r="AP200" s="2">
        <v>0.83</v>
      </c>
      <c r="AQ200" s="2">
        <v>0.62</v>
      </c>
      <c r="AR200" s="2">
        <v>0.78</v>
      </c>
      <c r="AS200" s="2">
        <v>0.71</v>
      </c>
      <c r="AT200" s="2">
        <v>0.69</v>
      </c>
      <c r="AU200" s="2">
        <v>1.62</v>
      </c>
      <c r="AV200" s="2">
        <v>0.52</v>
      </c>
      <c r="AW200" s="2">
        <v>0.61</v>
      </c>
      <c r="AX200" s="2">
        <v>0.41</v>
      </c>
      <c r="AY200" s="2">
        <v>0.54</v>
      </c>
      <c r="AZ200" s="2">
        <v>0.77</v>
      </c>
      <c r="BA200" s="2">
        <v>1.02</v>
      </c>
      <c r="BB200" s="2">
        <v>0.46</v>
      </c>
      <c r="BC200" s="2">
        <v>0.54</v>
      </c>
      <c r="BD200" s="2">
        <v>0.6</v>
      </c>
      <c r="BE200" s="2">
        <v>0.51</v>
      </c>
      <c r="BF200" s="2">
        <v>0.75</v>
      </c>
      <c r="BG200" s="2">
        <v>0.94</v>
      </c>
      <c r="BH200" s="2">
        <v>0.64</v>
      </c>
      <c r="BI200" s="2">
        <v>1.1000000000000001</v>
      </c>
      <c r="BJ200" s="2">
        <v>1.1100000000000001</v>
      </c>
      <c r="BL200" s="10"/>
      <c r="BN200" s="5">
        <v>5.5336509999999998E-2</v>
      </c>
      <c r="BO200" s="5">
        <v>5.5336509999999998E-2</v>
      </c>
      <c r="BP200" s="5">
        <v>5.5336509999999998E-2</v>
      </c>
      <c r="BQ200" s="5">
        <v>5.5336509999999998E-2</v>
      </c>
      <c r="BR200" s="5">
        <v>5.5336509999999998E-2</v>
      </c>
      <c r="BS200" s="5">
        <v>5.5336509999999998E-2</v>
      </c>
      <c r="BT200" s="5">
        <v>5.5336509999999998E-2</v>
      </c>
      <c r="BU200" s="5">
        <v>5.5336509999999998E-2</v>
      </c>
      <c r="BV200" s="5">
        <v>5.5336509999999998E-2</v>
      </c>
      <c r="BW200" s="5">
        <v>5.5336509999999998E-2</v>
      </c>
      <c r="BX200" s="5">
        <v>5.5336509999999998E-2</v>
      </c>
      <c r="BY200" s="5">
        <v>5.5336509999999998E-2</v>
      </c>
      <c r="BZ200" s="5">
        <v>5.5336509999999998E-2</v>
      </c>
      <c r="CA200" s="5">
        <v>5.5336509999999998E-2</v>
      </c>
      <c r="CB200" s="5">
        <v>5.5336509999999998E-2</v>
      </c>
      <c r="CC200" s="5">
        <v>5.5336509999999998E-2</v>
      </c>
      <c r="CD200" s="5">
        <v>5.5336509999999998E-2</v>
      </c>
      <c r="CE200" s="5">
        <v>5.5336509999999998E-2</v>
      </c>
      <c r="CF200" s="5">
        <v>5.5336509999999998E-2</v>
      </c>
      <c r="CG200" s="5">
        <v>5.5336509999999998E-2</v>
      </c>
      <c r="CH200" s="5">
        <v>5.5336509999999998E-2</v>
      </c>
      <c r="CI200" s="5">
        <v>5.5336509999999998E-2</v>
      </c>
      <c r="CJ200" s="5">
        <v>5.5336509999999998E-2</v>
      </c>
      <c r="CK200" s="5">
        <v>5.5336509999999998E-2</v>
      </c>
      <c r="CL200" s="5">
        <v>5.5336509999999998E-2</v>
      </c>
      <c r="CM200" s="5">
        <v>5.5336509999999998E-2</v>
      </c>
      <c r="CN200" s="5">
        <v>5.5336509999999998E-2</v>
      </c>
      <c r="CO200" s="5">
        <v>5.5336509999999998E-2</v>
      </c>
      <c r="CP200" s="5">
        <v>5.5336509999999998E-2</v>
      </c>
      <c r="CQ200" s="5">
        <v>5.5336509999999998E-2</v>
      </c>
      <c r="CR200" s="5">
        <v>5.5336509999999998E-2</v>
      </c>
      <c r="CS200" s="5">
        <v>5.5336509999999998E-2</v>
      </c>
      <c r="CT200" s="5">
        <v>5.5336509999999998E-2</v>
      </c>
      <c r="CU200" s="5">
        <v>5.5336509999999998E-2</v>
      </c>
      <c r="CV200" s="5">
        <v>5.5336509999999998E-2</v>
      </c>
      <c r="CW200" s="5">
        <v>5.5336509999999998E-2</v>
      </c>
      <c r="CX200" s="5">
        <v>5.5336509999999998E-2</v>
      </c>
      <c r="CY200" s="5">
        <v>5.5336509999999998E-2</v>
      </c>
      <c r="CZ200" s="5">
        <v>5.5336509999999998E-2</v>
      </c>
      <c r="DA200" s="5">
        <v>5.5336509999999998E-2</v>
      </c>
      <c r="DB200" s="5">
        <v>5.5336509999999998E-2</v>
      </c>
      <c r="DC200" s="5">
        <v>5.5336509999999998E-2</v>
      </c>
      <c r="DD200" s="5">
        <v>5.5336509999999998E-2</v>
      </c>
      <c r="DE200" s="5">
        <v>5.5336509999999998E-2</v>
      </c>
      <c r="DF200" s="5">
        <v>5.5336509999999998E-2</v>
      </c>
      <c r="DG200" s="5">
        <v>5.5336509999999998E-2</v>
      </c>
      <c r="DH200" s="5">
        <v>5.5336509999999998E-2</v>
      </c>
      <c r="DI200" s="5">
        <v>5.5336509999999998E-2</v>
      </c>
      <c r="DJ200" s="5">
        <v>5.5336509999999998E-2</v>
      </c>
      <c r="DK200" s="5">
        <v>5.5336509999999998E-2</v>
      </c>
      <c r="DL200" s="5">
        <v>5.5336509999999998E-2</v>
      </c>
      <c r="DM200" s="5">
        <v>5.5336509999999998E-2</v>
      </c>
      <c r="DN200" s="5">
        <v>5.5336509999999998E-2</v>
      </c>
      <c r="DO200" s="5">
        <v>5.5336509999999998E-2</v>
      </c>
      <c r="DP200" s="5">
        <v>5.5336509999999998E-2</v>
      </c>
      <c r="DQ200" s="5">
        <v>5.5336509999999998E-2</v>
      </c>
      <c r="DR200" s="5">
        <v>5.5336509999999998E-2</v>
      </c>
      <c r="DS200" s="5">
        <v>5.5336509999999998E-2</v>
      </c>
      <c r="DT200" s="5">
        <v>5.5336509999999998E-2</v>
      </c>
      <c r="DU200" s="5">
        <v>5.5336509999999998E-2</v>
      </c>
    </row>
    <row r="201" spans="1:125" x14ac:dyDescent="0.2">
      <c r="A201" t="s">
        <v>84</v>
      </c>
      <c r="B201" s="3" t="s">
        <v>243</v>
      </c>
      <c r="C201" s="2">
        <v>4.07</v>
      </c>
      <c r="D201" s="2">
        <v>5.0199999999999996</v>
      </c>
      <c r="E201" s="2">
        <v>2.15</v>
      </c>
      <c r="F201" s="2">
        <v>2.63</v>
      </c>
      <c r="G201" s="2">
        <v>2.4900000000000002</v>
      </c>
      <c r="H201" s="2">
        <v>3.91</v>
      </c>
      <c r="I201" s="2">
        <v>3.22</v>
      </c>
      <c r="J201" s="2">
        <v>1.19</v>
      </c>
      <c r="K201" s="2">
        <v>1.73</v>
      </c>
      <c r="L201" s="2">
        <v>1.1399999999999999</v>
      </c>
      <c r="M201" s="2">
        <v>2.13</v>
      </c>
      <c r="N201" s="2">
        <v>1.61</v>
      </c>
      <c r="O201" s="2">
        <v>2.02</v>
      </c>
      <c r="P201" s="2">
        <v>4.08</v>
      </c>
      <c r="Q201" s="2">
        <v>3.18</v>
      </c>
      <c r="R201" s="2">
        <v>3.05</v>
      </c>
      <c r="S201" s="2">
        <v>3.32</v>
      </c>
      <c r="T201" s="2">
        <v>3.14</v>
      </c>
      <c r="U201" s="2">
        <v>3.01</v>
      </c>
      <c r="V201" s="2">
        <v>3.35</v>
      </c>
      <c r="W201" s="2">
        <v>2.15</v>
      </c>
      <c r="X201" s="2">
        <v>3.05</v>
      </c>
      <c r="Y201" s="2">
        <v>1.66</v>
      </c>
      <c r="Z201" s="2">
        <v>1.99</v>
      </c>
      <c r="AA201" s="2">
        <v>1.96</v>
      </c>
      <c r="AB201" s="2">
        <v>3.49</v>
      </c>
      <c r="AC201" s="2">
        <v>3.62</v>
      </c>
      <c r="AD201" s="2">
        <v>2.4700000000000002</v>
      </c>
      <c r="AE201" s="2">
        <v>3.84</v>
      </c>
      <c r="AF201" s="2">
        <v>2.0499999999999998</v>
      </c>
      <c r="AG201" s="2">
        <v>1.44</v>
      </c>
      <c r="AH201" s="2">
        <v>2.29</v>
      </c>
      <c r="AI201" s="2">
        <v>3.38</v>
      </c>
      <c r="AJ201" s="2">
        <v>3.36</v>
      </c>
      <c r="AK201" s="2">
        <v>2.57</v>
      </c>
      <c r="AL201" s="2">
        <v>2.75</v>
      </c>
      <c r="AM201" s="2">
        <v>0.83</v>
      </c>
      <c r="AN201" s="2">
        <v>2.79</v>
      </c>
      <c r="AO201" s="2">
        <v>2.71</v>
      </c>
      <c r="AP201" s="2">
        <v>2.15</v>
      </c>
      <c r="AQ201" s="2">
        <v>1.83</v>
      </c>
      <c r="AR201" s="2">
        <v>2.5099999999999998</v>
      </c>
      <c r="AS201" s="2">
        <v>1.82</v>
      </c>
      <c r="AT201" s="2">
        <v>2.4</v>
      </c>
      <c r="AU201" s="2">
        <v>4.5599999999999996</v>
      </c>
      <c r="AV201" s="2">
        <v>1.54</v>
      </c>
      <c r="AW201" s="2">
        <v>2.02</v>
      </c>
      <c r="AX201" s="2">
        <v>1.44</v>
      </c>
      <c r="AY201" s="2">
        <v>1.65</v>
      </c>
      <c r="AZ201" s="2">
        <v>2.0699999999999998</v>
      </c>
      <c r="BA201" s="2">
        <v>2.36</v>
      </c>
      <c r="BB201" s="2">
        <v>1.44</v>
      </c>
      <c r="BC201" s="2">
        <v>1.75</v>
      </c>
      <c r="BD201" s="2">
        <v>1.36</v>
      </c>
      <c r="BE201" s="2">
        <v>1.4</v>
      </c>
      <c r="BF201" s="2">
        <v>1.73</v>
      </c>
      <c r="BG201" s="2">
        <v>2.65</v>
      </c>
      <c r="BH201" s="2">
        <v>1.5</v>
      </c>
      <c r="BI201" s="2">
        <v>2.4900000000000002</v>
      </c>
      <c r="BJ201" s="2">
        <v>2.4900000000000002</v>
      </c>
      <c r="BL201" s="10"/>
      <c r="BN201" s="5">
        <v>0.18998687</v>
      </c>
      <c r="BO201" s="5">
        <v>0.18998687</v>
      </c>
      <c r="BP201" s="5">
        <v>0.18998687</v>
      </c>
      <c r="BQ201" s="5">
        <v>0.18998687</v>
      </c>
      <c r="BR201" s="5">
        <v>0.18998687</v>
      </c>
      <c r="BS201" s="5">
        <v>0.18998687</v>
      </c>
      <c r="BT201" s="5">
        <v>0.18998687</v>
      </c>
      <c r="BU201" s="5">
        <v>0.18998687</v>
      </c>
      <c r="BV201" s="5">
        <v>0.18998687</v>
      </c>
      <c r="BW201" s="5">
        <v>0.18998687</v>
      </c>
      <c r="BX201" s="5">
        <v>0.18998687</v>
      </c>
      <c r="BY201" s="5">
        <v>0.18998687</v>
      </c>
      <c r="BZ201" s="5">
        <v>0.18998687</v>
      </c>
      <c r="CA201" s="5">
        <v>0.18998687</v>
      </c>
      <c r="CB201" s="5">
        <v>0.18998687</v>
      </c>
      <c r="CC201" s="5">
        <v>0.18998687</v>
      </c>
      <c r="CD201" s="5">
        <v>0.18998687</v>
      </c>
      <c r="CE201" s="5">
        <v>0.18998687</v>
      </c>
      <c r="CF201" s="5">
        <v>0.18998687</v>
      </c>
      <c r="CG201" s="5">
        <v>0.18998687</v>
      </c>
      <c r="CH201" s="5">
        <v>0.18998687</v>
      </c>
      <c r="CI201" s="5">
        <v>0.18998687</v>
      </c>
      <c r="CJ201" s="5">
        <v>0.18998687</v>
      </c>
      <c r="CK201" s="5">
        <v>0.18998687</v>
      </c>
      <c r="CL201" s="5">
        <v>0.18998687</v>
      </c>
      <c r="CM201" s="5">
        <v>0.18998687</v>
      </c>
      <c r="CN201" s="5">
        <v>0.18998687</v>
      </c>
      <c r="CO201" s="5">
        <v>0.18998687</v>
      </c>
      <c r="CP201" s="5">
        <v>0.18998687</v>
      </c>
      <c r="CQ201" s="5">
        <v>0.18998687</v>
      </c>
      <c r="CR201" s="5">
        <v>0.18998687</v>
      </c>
      <c r="CS201" s="5">
        <v>0.18998687</v>
      </c>
      <c r="CT201" s="5">
        <v>0.18998687</v>
      </c>
      <c r="CU201" s="5">
        <v>0.18998687</v>
      </c>
      <c r="CV201" s="5">
        <v>0.18998687</v>
      </c>
      <c r="CW201" s="5">
        <v>0.18998687</v>
      </c>
      <c r="CX201" s="5">
        <v>0.18998687</v>
      </c>
      <c r="CY201" s="5">
        <v>0.18998687</v>
      </c>
      <c r="CZ201" s="5">
        <v>0.18998687</v>
      </c>
      <c r="DA201" s="5">
        <v>0.18998687</v>
      </c>
      <c r="DB201" s="5">
        <v>0.18998687</v>
      </c>
      <c r="DC201" s="5">
        <v>0.18998687</v>
      </c>
      <c r="DD201" s="5">
        <v>0.18998687</v>
      </c>
      <c r="DE201" s="5">
        <v>0.18998687</v>
      </c>
      <c r="DF201" s="5">
        <v>0.18998687</v>
      </c>
      <c r="DG201" s="5">
        <v>0.18998687</v>
      </c>
      <c r="DH201" s="5">
        <v>0.18998687</v>
      </c>
      <c r="DI201" s="5">
        <v>0.18998687</v>
      </c>
      <c r="DJ201" s="5">
        <v>0.18998687</v>
      </c>
      <c r="DK201" s="5">
        <v>0.18998687</v>
      </c>
      <c r="DL201" s="5">
        <v>0.18998687</v>
      </c>
      <c r="DM201" s="5">
        <v>0.18998687</v>
      </c>
      <c r="DN201" s="5">
        <v>0.18998687</v>
      </c>
      <c r="DO201" s="5">
        <v>0.18998687</v>
      </c>
      <c r="DP201" s="5">
        <v>0.18998687</v>
      </c>
      <c r="DQ201" s="5">
        <v>0.18998687</v>
      </c>
      <c r="DR201" s="5">
        <v>0.18998687</v>
      </c>
      <c r="DS201" s="5">
        <v>0.18998687</v>
      </c>
      <c r="DT201" s="5">
        <v>0.18998687</v>
      </c>
      <c r="DU201" s="5">
        <v>0.18998687</v>
      </c>
    </row>
    <row r="202" spans="1:125" x14ac:dyDescent="0.2">
      <c r="A202" t="s">
        <v>260</v>
      </c>
      <c r="B202" s="3" t="s">
        <v>243</v>
      </c>
      <c r="C202" s="2">
        <v>0.21</v>
      </c>
      <c r="D202" s="2">
        <v>0.21</v>
      </c>
      <c r="E202" s="2">
        <v>-0.09</v>
      </c>
      <c r="F202" s="2">
        <v>-0.01</v>
      </c>
      <c r="G202" s="2">
        <v>-0.04</v>
      </c>
      <c r="H202" s="2">
        <v>0.09</v>
      </c>
      <c r="I202" s="2">
        <v>0.03</v>
      </c>
      <c r="J202" s="2">
        <v>-0.19</v>
      </c>
      <c r="K202" s="2">
        <v>-0.13</v>
      </c>
      <c r="L202" s="2">
        <v>-0.24</v>
      </c>
      <c r="M202" s="2">
        <v>-0.16</v>
      </c>
      <c r="N202" s="2">
        <v>-0.13</v>
      </c>
      <c r="O202" s="2">
        <v>-0.16</v>
      </c>
      <c r="P202" s="2">
        <v>0.15</v>
      </c>
      <c r="Q202" s="2">
        <v>0.04</v>
      </c>
      <c r="R202" s="2">
        <v>0.02</v>
      </c>
      <c r="S202" s="2">
        <v>0.03</v>
      </c>
      <c r="T202" s="2">
        <v>0.01</v>
      </c>
      <c r="U202" s="2">
        <v>-0.04</v>
      </c>
      <c r="V202" s="2">
        <v>0.05</v>
      </c>
      <c r="W202" s="2">
        <v>-0.05</v>
      </c>
      <c r="X202" s="2">
        <v>-0.04</v>
      </c>
      <c r="Y202" s="2">
        <v>-0.16</v>
      </c>
      <c r="Z202" s="2">
        <v>-0.15</v>
      </c>
      <c r="AA202" s="2">
        <v>-0.06</v>
      </c>
      <c r="AB202" s="2">
        <v>0.04</v>
      </c>
      <c r="AC202" s="2">
        <v>7.0000000000000007E-2</v>
      </c>
      <c r="AD202" s="2">
        <v>-0.02</v>
      </c>
      <c r="AE202" s="2">
        <v>0.15</v>
      </c>
      <c r="AF202" s="2">
        <v>-0.1</v>
      </c>
      <c r="AG202" s="2">
        <v>-0.17</v>
      </c>
      <c r="AH202" s="2">
        <v>-0.16</v>
      </c>
      <c r="AI202" s="2">
        <v>-0.03</v>
      </c>
      <c r="AJ202" s="2">
        <v>0.02</v>
      </c>
      <c r="AK202" s="2">
        <v>-0.03</v>
      </c>
      <c r="AL202" s="2">
        <v>-0.06</v>
      </c>
      <c r="AM202" s="2">
        <v>-0.31</v>
      </c>
      <c r="AN202" s="2">
        <v>-0.09</v>
      </c>
      <c r="AO202" s="2">
        <v>-0.13</v>
      </c>
      <c r="AP202" s="2">
        <v>-0.15</v>
      </c>
      <c r="AQ202" s="2">
        <v>-0.16</v>
      </c>
      <c r="AR202" s="2">
        <v>-0.18</v>
      </c>
      <c r="AS202" s="2">
        <v>-0.17</v>
      </c>
      <c r="AT202" s="2">
        <v>-0.21</v>
      </c>
      <c r="AU202" s="2">
        <v>7.0000000000000007E-2</v>
      </c>
      <c r="AV202" s="2">
        <v>-0.25</v>
      </c>
      <c r="AW202" s="2">
        <v>-0.24</v>
      </c>
      <c r="AX202" s="2">
        <v>-0.19</v>
      </c>
      <c r="AY202" s="2">
        <v>-0.24</v>
      </c>
      <c r="AZ202" s="2">
        <v>-0.12</v>
      </c>
      <c r="BA202" s="2">
        <v>-0.15</v>
      </c>
      <c r="BB202" s="2">
        <v>-0.28000000000000003</v>
      </c>
      <c r="BC202" s="2">
        <v>-0.2</v>
      </c>
      <c r="BD202" s="2">
        <v>-0.2</v>
      </c>
      <c r="BE202" s="2">
        <v>-0.18</v>
      </c>
      <c r="BF202" s="2">
        <v>-0.17</v>
      </c>
      <c r="BG202" s="2">
        <v>-0.1</v>
      </c>
      <c r="BH202" s="2">
        <v>-0.24</v>
      </c>
      <c r="BI202" s="2">
        <v>-0.15</v>
      </c>
      <c r="BJ202" s="2">
        <v>-7.0000000000000007E-2</v>
      </c>
      <c r="BL202" s="10"/>
      <c r="BN202" s="5">
        <v>2.2020694E-2</v>
      </c>
      <c r="BO202" s="5">
        <v>2.2020694E-2</v>
      </c>
      <c r="BP202" s="5">
        <v>2.2020694E-2</v>
      </c>
      <c r="BQ202" s="5">
        <v>2.2020694E-2</v>
      </c>
      <c r="BR202" s="5">
        <v>2.2020694E-2</v>
      </c>
      <c r="BS202" s="5">
        <v>2.2020694E-2</v>
      </c>
      <c r="BT202" s="5">
        <v>2.2020694E-2</v>
      </c>
      <c r="BU202" s="5">
        <v>2.2020694E-2</v>
      </c>
      <c r="BV202" s="5">
        <v>2.2020694E-2</v>
      </c>
      <c r="BW202" s="5">
        <v>2.2020694E-2</v>
      </c>
      <c r="BX202" s="5">
        <v>2.2020694E-2</v>
      </c>
      <c r="BY202" s="5">
        <v>2.2020694E-2</v>
      </c>
      <c r="BZ202" s="5">
        <v>2.2020694E-2</v>
      </c>
      <c r="CA202" s="5">
        <v>2.2020694E-2</v>
      </c>
      <c r="CB202" s="5">
        <v>2.2020694E-2</v>
      </c>
      <c r="CC202" s="5">
        <v>2.2020694E-2</v>
      </c>
      <c r="CD202" s="5">
        <v>2.2020694E-2</v>
      </c>
      <c r="CE202" s="5">
        <v>2.2020694E-2</v>
      </c>
      <c r="CF202" s="5">
        <v>2.2020694E-2</v>
      </c>
      <c r="CG202" s="5">
        <v>2.2020694E-2</v>
      </c>
      <c r="CH202" s="5">
        <v>2.2020694E-2</v>
      </c>
      <c r="CI202" s="5">
        <v>2.2020694E-2</v>
      </c>
      <c r="CJ202" s="5">
        <v>2.2020694E-2</v>
      </c>
      <c r="CK202" s="5">
        <v>2.2020694E-2</v>
      </c>
      <c r="CL202" s="5">
        <v>2.2020694E-2</v>
      </c>
      <c r="CM202" s="5">
        <v>2.2020694E-2</v>
      </c>
      <c r="CN202" s="5">
        <v>2.2020694E-2</v>
      </c>
      <c r="CO202" s="5">
        <v>2.2020694E-2</v>
      </c>
      <c r="CP202" s="5">
        <v>2.2020694E-2</v>
      </c>
      <c r="CQ202" s="5">
        <v>2.2020694E-2</v>
      </c>
      <c r="CR202" s="5">
        <v>2.2020694E-2</v>
      </c>
      <c r="CS202" s="5">
        <v>2.2020694E-2</v>
      </c>
      <c r="CT202" s="5">
        <v>2.2020694E-2</v>
      </c>
      <c r="CU202" s="5">
        <v>2.2020694E-2</v>
      </c>
      <c r="CV202" s="5">
        <v>2.2020694E-2</v>
      </c>
      <c r="CW202" s="5">
        <v>2.2020694E-2</v>
      </c>
      <c r="CX202" s="5">
        <v>2.2020694E-2</v>
      </c>
      <c r="CY202" s="5">
        <v>2.2020694E-2</v>
      </c>
      <c r="CZ202" s="5">
        <v>2.2020694E-2</v>
      </c>
      <c r="DA202" s="5">
        <v>2.2020694E-2</v>
      </c>
      <c r="DB202" s="5">
        <v>2.2020694E-2</v>
      </c>
      <c r="DC202" s="5">
        <v>2.2020694E-2</v>
      </c>
      <c r="DD202" s="5">
        <v>2.2020694E-2</v>
      </c>
      <c r="DE202" s="5">
        <v>2.2020694E-2</v>
      </c>
      <c r="DF202" s="5">
        <v>2.2020694E-2</v>
      </c>
      <c r="DG202" s="5">
        <v>2.2020694E-2</v>
      </c>
      <c r="DH202" s="5">
        <v>2.2020694E-2</v>
      </c>
      <c r="DI202" s="5">
        <v>2.2020694E-2</v>
      </c>
      <c r="DJ202" s="5">
        <v>2.2020694E-2</v>
      </c>
      <c r="DK202" s="5">
        <v>2.2020694E-2</v>
      </c>
      <c r="DL202" s="5">
        <v>2.2020694E-2</v>
      </c>
      <c r="DM202" s="5">
        <v>2.2020694E-2</v>
      </c>
      <c r="DN202" s="5">
        <v>2.2020694E-2</v>
      </c>
      <c r="DO202" s="5">
        <v>2.2020694E-2</v>
      </c>
      <c r="DP202" s="5">
        <v>2.2020694E-2</v>
      </c>
      <c r="DQ202" s="5">
        <v>2.2020694E-2</v>
      </c>
      <c r="DR202" s="5">
        <v>2.2020694E-2</v>
      </c>
      <c r="DS202" s="5">
        <v>2.2020694E-2</v>
      </c>
      <c r="DT202" s="5">
        <v>2.2020694E-2</v>
      </c>
      <c r="DU202" s="5">
        <v>2.2020694E-2</v>
      </c>
    </row>
    <row r="203" spans="1:125" ht="17" thickBot="1" x14ac:dyDescent="0.25">
      <c r="A203" s="41" t="s">
        <v>244</v>
      </c>
      <c r="B203" s="73" t="s">
        <v>243</v>
      </c>
      <c r="C203" s="76">
        <v>4</v>
      </c>
      <c r="D203" s="76">
        <v>6.97</v>
      </c>
      <c r="E203" s="76">
        <v>2.94</v>
      </c>
      <c r="F203" s="76">
        <v>3.86</v>
      </c>
      <c r="G203" s="76">
        <v>2.78</v>
      </c>
      <c r="H203" s="76">
        <v>3.37</v>
      </c>
      <c r="I203" s="76">
        <v>1.95</v>
      </c>
      <c r="J203" s="76">
        <v>0.81</v>
      </c>
      <c r="K203" s="76">
        <v>-0.44</v>
      </c>
      <c r="L203" s="76">
        <v>0.44</v>
      </c>
      <c r="M203" s="76">
        <v>-0.37</v>
      </c>
      <c r="N203" s="76">
        <v>1.34</v>
      </c>
      <c r="O203" s="76">
        <v>0.56000000000000005</v>
      </c>
      <c r="P203" s="76">
        <v>3.63</v>
      </c>
      <c r="Q203" s="76">
        <v>4.6100000000000003</v>
      </c>
      <c r="R203" s="76">
        <v>3.54</v>
      </c>
      <c r="S203" s="76">
        <v>2.63</v>
      </c>
      <c r="T203" s="76">
        <v>3.47</v>
      </c>
      <c r="U203" s="76">
        <v>3.33</v>
      </c>
      <c r="V203" s="76">
        <v>2.8</v>
      </c>
      <c r="W203" s="76">
        <v>1.58</v>
      </c>
      <c r="X203" s="76">
        <v>3.92</v>
      </c>
      <c r="Y203" s="76">
        <v>-0.03</v>
      </c>
      <c r="Z203" s="76">
        <v>0.75</v>
      </c>
      <c r="AA203" s="76">
        <v>2.54</v>
      </c>
      <c r="AB203" s="76">
        <v>4.82</v>
      </c>
      <c r="AC203" s="76">
        <v>3.8</v>
      </c>
      <c r="AD203" s="76">
        <v>2.33</v>
      </c>
      <c r="AE203" s="76">
        <v>4.8099999999999996</v>
      </c>
      <c r="AF203" s="76">
        <v>0.87</v>
      </c>
      <c r="AG203" s="76">
        <v>1.07</v>
      </c>
      <c r="AH203" s="76">
        <v>0.14000000000000001</v>
      </c>
      <c r="AI203" s="76">
        <v>1.4</v>
      </c>
      <c r="AJ203" s="76">
        <v>2.09</v>
      </c>
      <c r="AK203" s="76">
        <v>4.26</v>
      </c>
      <c r="AL203" s="76">
        <v>3.86</v>
      </c>
      <c r="AM203" s="76">
        <v>0.12</v>
      </c>
      <c r="AN203" s="76">
        <v>1.25</v>
      </c>
      <c r="AO203" s="76">
        <v>2.06</v>
      </c>
      <c r="AP203" s="76">
        <v>1.1399999999999999</v>
      </c>
      <c r="AQ203" s="76">
        <v>1.46</v>
      </c>
      <c r="AR203" s="76">
        <v>0.99</v>
      </c>
      <c r="AS203" s="76">
        <v>0.56999999999999995</v>
      </c>
      <c r="AT203" s="76">
        <v>0.75</v>
      </c>
      <c r="AU203" s="76">
        <v>2.8</v>
      </c>
      <c r="AV203" s="76">
        <v>7.0000000000000007E-2</v>
      </c>
      <c r="AW203" s="76">
        <v>-0.72</v>
      </c>
      <c r="AX203" s="76">
        <v>-0.01</v>
      </c>
      <c r="AY203" s="76">
        <v>-0.72</v>
      </c>
      <c r="AZ203" s="76">
        <v>0.53</v>
      </c>
      <c r="BA203" s="76">
        <v>2.62</v>
      </c>
      <c r="BB203" s="76">
        <v>0.38</v>
      </c>
      <c r="BC203" s="76">
        <v>0.09</v>
      </c>
      <c r="BD203" s="76">
        <v>0.72</v>
      </c>
      <c r="BE203" s="76">
        <v>-1.74</v>
      </c>
      <c r="BF203" s="76">
        <v>1.51</v>
      </c>
      <c r="BG203" s="76">
        <v>2.4300000000000002</v>
      </c>
      <c r="BH203" s="76">
        <v>2.06</v>
      </c>
      <c r="BI203" s="76">
        <v>1.84</v>
      </c>
      <c r="BJ203" s="76">
        <v>0</v>
      </c>
      <c r="BK203" s="41"/>
      <c r="BL203" s="77"/>
      <c r="BM203" s="41"/>
      <c r="BN203" s="82">
        <v>0.40351645000000003</v>
      </c>
      <c r="BO203" s="82">
        <v>0.40351645000000003</v>
      </c>
      <c r="BP203" s="82">
        <v>0.40351645000000003</v>
      </c>
      <c r="BQ203" s="82">
        <v>0.40351645000000003</v>
      </c>
      <c r="BR203" s="82">
        <v>0.40351645000000003</v>
      </c>
      <c r="BS203" s="82">
        <v>0.40351645000000003</v>
      </c>
      <c r="BT203" s="82">
        <v>0.40351645000000003</v>
      </c>
      <c r="BU203" s="82">
        <v>0.40351645000000003</v>
      </c>
      <c r="BV203" s="82">
        <v>0.40351645000000003</v>
      </c>
      <c r="BW203" s="82">
        <v>0.40351645000000003</v>
      </c>
      <c r="BX203" s="82">
        <v>0.40351645000000003</v>
      </c>
      <c r="BY203" s="82">
        <v>0.40351645000000003</v>
      </c>
      <c r="BZ203" s="82">
        <v>0.40351645000000003</v>
      </c>
      <c r="CA203" s="82">
        <v>0.40351645000000003</v>
      </c>
      <c r="CB203" s="82">
        <v>0.40351645000000003</v>
      </c>
      <c r="CC203" s="82">
        <v>0.40351645000000003</v>
      </c>
      <c r="CD203" s="82">
        <v>0.40351645000000003</v>
      </c>
      <c r="CE203" s="82">
        <v>0.40351645000000003</v>
      </c>
      <c r="CF203" s="82">
        <v>0.40351645000000003</v>
      </c>
      <c r="CG203" s="82">
        <v>0.40351645000000003</v>
      </c>
      <c r="CH203" s="82">
        <v>0.40351645000000003</v>
      </c>
      <c r="CI203" s="82">
        <v>0.40351645000000003</v>
      </c>
      <c r="CJ203" s="82">
        <v>0.40351645000000003</v>
      </c>
      <c r="CK203" s="82">
        <v>0.40351645000000003</v>
      </c>
      <c r="CL203" s="82">
        <v>0.40351645000000003</v>
      </c>
      <c r="CM203" s="82">
        <v>0.40351645000000003</v>
      </c>
      <c r="CN203" s="82">
        <v>0.40351645000000003</v>
      </c>
      <c r="CO203" s="82">
        <v>0.40351645000000003</v>
      </c>
      <c r="CP203" s="82">
        <v>0.40351645000000003</v>
      </c>
      <c r="CQ203" s="82">
        <v>0.40351645000000003</v>
      </c>
      <c r="CR203" s="82">
        <v>0.40351645000000003</v>
      </c>
      <c r="CS203" s="82">
        <v>0.40351645000000003</v>
      </c>
      <c r="CT203" s="82">
        <v>0.40351645000000003</v>
      </c>
      <c r="CU203" s="82">
        <v>0.40351645000000003</v>
      </c>
      <c r="CV203" s="82">
        <v>0.40351645000000003</v>
      </c>
      <c r="CW203" s="82">
        <v>0.40351645000000003</v>
      </c>
      <c r="CX203" s="82">
        <v>0.40351645000000003</v>
      </c>
      <c r="CY203" s="82">
        <v>0.40351645000000003</v>
      </c>
      <c r="CZ203" s="82">
        <v>0.40351645000000003</v>
      </c>
      <c r="DA203" s="82">
        <v>0.40351645000000003</v>
      </c>
      <c r="DB203" s="82">
        <v>0.40351645000000003</v>
      </c>
      <c r="DC203" s="82">
        <v>0.40351645000000003</v>
      </c>
      <c r="DD203" s="82">
        <v>0.40351645000000003</v>
      </c>
      <c r="DE203" s="82">
        <v>0.40351645000000003</v>
      </c>
      <c r="DF203" s="82">
        <v>0.40351645000000003</v>
      </c>
      <c r="DG203" s="82">
        <v>0.40351645000000003</v>
      </c>
      <c r="DH203" s="82">
        <v>0.40351645000000003</v>
      </c>
      <c r="DI203" s="82">
        <v>0.40351645000000003</v>
      </c>
      <c r="DJ203" s="82">
        <v>0.40351645000000003</v>
      </c>
      <c r="DK203" s="82">
        <v>0.40351645000000003</v>
      </c>
      <c r="DL203" s="82">
        <v>0.40351645000000003</v>
      </c>
      <c r="DM203" s="82">
        <v>0.40351645000000003</v>
      </c>
      <c r="DN203" s="82">
        <v>0.40351645000000003</v>
      </c>
      <c r="DO203" s="82">
        <v>0.40351645000000003</v>
      </c>
      <c r="DP203" s="82">
        <v>0.40351645000000003</v>
      </c>
      <c r="DQ203" s="82">
        <v>0.40351645000000003</v>
      </c>
      <c r="DR203" s="82">
        <v>0.40351645000000003</v>
      </c>
      <c r="DS203" s="82">
        <v>0.40351645000000003</v>
      </c>
      <c r="DT203" s="82">
        <v>0.40351645000000003</v>
      </c>
      <c r="DU203" s="82">
        <v>0.40351645000000003</v>
      </c>
    </row>
    <row r="204" spans="1:125" x14ac:dyDescent="0.2">
      <c r="A204" t="s">
        <v>50</v>
      </c>
      <c r="B204" s="3" t="s">
        <v>177</v>
      </c>
      <c r="C204" s="2">
        <v>29</v>
      </c>
      <c r="D204" s="2">
        <v>34.47</v>
      </c>
      <c r="E204" s="2">
        <v>21.22</v>
      </c>
      <c r="F204" s="2">
        <v>23.99</v>
      </c>
      <c r="G204" s="2">
        <v>22.43</v>
      </c>
      <c r="H204" s="2">
        <v>30.99</v>
      </c>
      <c r="I204" s="2">
        <v>28.68</v>
      </c>
      <c r="J204" s="2">
        <v>14.91</v>
      </c>
      <c r="K204" s="2">
        <v>22.08</v>
      </c>
      <c r="L204" s="2">
        <v>17.440000000000001</v>
      </c>
      <c r="M204" s="2">
        <v>21.32</v>
      </c>
      <c r="N204" s="2">
        <v>20.239999999999998</v>
      </c>
      <c r="O204" s="2">
        <v>21.95</v>
      </c>
      <c r="P204" s="2">
        <v>30.75</v>
      </c>
      <c r="Q204" s="2">
        <v>25.21</v>
      </c>
      <c r="R204" s="2">
        <v>25.47</v>
      </c>
      <c r="S204" s="2">
        <v>27.49</v>
      </c>
      <c r="T204" s="2">
        <v>26.52</v>
      </c>
      <c r="U204" s="2">
        <v>29.67</v>
      </c>
      <c r="V204" s="2">
        <v>28.64</v>
      </c>
      <c r="W204" s="2">
        <v>25.36</v>
      </c>
      <c r="X204" s="2">
        <v>24.58</v>
      </c>
      <c r="Y204" s="2">
        <v>19.89</v>
      </c>
      <c r="Z204" s="2">
        <v>19.8</v>
      </c>
      <c r="AA204" s="2">
        <v>21.76</v>
      </c>
      <c r="AB204" s="2">
        <v>32.49</v>
      </c>
      <c r="AC204" s="2">
        <v>32.35</v>
      </c>
      <c r="AD204" s="2">
        <v>22.43</v>
      </c>
      <c r="AE204" s="2">
        <v>30.7</v>
      </c>
      <c r="AF204" s="2">
        <v>25.66</v>
      </c>
      <c r="AG204" s="2">
        <v>17.27</v>
      </c>
      <c r="AH204" s="2">
        <v>24.93</v>
      </c>
      <c r="AI204" s="2">
        <v>31.11</v>
      </c>
      <c r="AJ204" s="2">
        <v>30.38</v>
      </c>
      <c r="AK204" s="2">
        <v>24.12</v>
      </c>
      <c r="AL204" s="2">
        <v>24.19</v>
      </c>
      <c r="AM204" s="2">
        <v>14.45</v>
      </c>
      <c r="AN204" s="2">
        <v>28.15</v>
      </c>
      <c r="AO204" s="2">
        <v>29.81</v>
      </c>
      <c r="AP204" s="2">
        <v>26.05</v>
      </c>
      <c r="AQ204" s="2">
        <v>22.29</v>
      </c>
      <c r="AR204" s="2">
        <v>27.57</v>
      </c>
      <c r="AS204" s="2">
        <v>20.3</v>
      </c>
      <c r="AT204" s="2">
        <v>26.83</v>
      </c>
      <c r="AU204" s="2">
        <v>34.65</v>
      </c>
      <c r="AV204" s="2">
        <v>22.38</v>
      </c>
      <c r="AW204" s="2">
        <v>25.3</v>
      </c>
      <c r="AX204" s="2">
        <v>19.440000000000001</v>
      </c>
      <c r="AY204" s="2">
        <v>20.75</v>
      </c>
      <c r="AZ204" s="2">
        <v>23.59</v>
      </c>
      <c r="BA204" s="2">
        <v>24.26</v>
      </c>
      <c r="BB204" s="2">
        <v>20.440000000000001</v>
      </c>
      <c r="BC204" s="2">
        <v>19.510000000000002</v>
      </c>
      <c r="BD204" s="2">
        <v>19.86</v>
      </c>
      <c r="BE204" s="2">
        <v>21.22</v>
      </c>
      <c r="BF204" s="2">
        <v>22.94</v>
      </c>
      <c r="BG204" s="2">
        <v>22.72</v>
      </c>
      <c r="BH204" s="2">
        <v>20.52</v>
      </c>
      <c r="BI204" s="2">
        <v>24.12</v>
      </c>
      <c r="BJ204" s="2">
        <v>24.74</v>
      </c>
      <c r="BL204" s="10"/>
      <c r="BN204" s="5">
        <v>1.3670237000000001</v>
      </c>
      <c r="BO204" s="5">
        <v>1.3670237000000001</v>
      </c>
      <c r="BP204" s="5">
        <v>1.3670237000000001</v>
      </c>
      <c r="BQ204" s="5">
        <v>1.3670237000000001</v>
      </c>
      <c r="BR204" s="5">
        <v>1.3670237000000001</v>
      </c>
      <c r="BS204" s="5">
        <v>1.3670237000000001</v>
      </c>
      <c r="BT204" s="5">
        <v>1.3670237000000001</v>
      </c>
      <c r="BU204" s="5">
        <v>1.3670237000000001</v>
      </c>
      <c r="BV204" s="5">
        <v>1.3670237000000001</v>
      </c>
      <c r="BW204" s="5">
        <v>1.3670237000000001</v>
      </c>
      <c r="BX204" s="5">
        <v>1.3670237000000001</v>
      </c>
      <c r="BY204" s="5">
        <v>1.3670237000000001</v>
      </c>
      <c r="BZ204" s="5">
        <v>1.3670237000000001</v>
      </c>
      <c r="CA204" s="5">
        <v>1.3670237000000001</v>
      </c>
      <c r="CB204" s="5">
        <v>1.3670237000000001</v>
      </c>
      <c r="CC204" s="5">
        <v>1.3670237000000001</v>
      </c>
      <c r="CD204" s="5">
        <v>1.3670237000000001</v>
      </c>
      <c r="CE204" s="5">
        <v>1.3670237000000001</v>
      </c>
      <c r="CF204" s="5">
        <v>1.3670237000000001</v>
      </c>
      <c r="CG204" s="5">
        <v>1.3670237000000001</v>
      </c>
      <c r="CH204" s="5">
        <v>1.3670237000000001</v>
      </c>
      <c r="CI204" s="5">
        <v>1.3670237000000001</v>
      </c>
      <c r="CJ204" s="5">
        <v>1.3670237000000001</v>
      </c>
      <c r="CK204" s="5">
        <v>1.3670237000000001</v>
      </c>
      <c r="CL204" s="5">
        <v>1.3670237000000001</v>
      </c>
      <c r="CM204" s="5">
        <v>1.3670237000000001</v>
      </c>
      <c r="CN204" s="5">
        <v>1.3670237000000001</v>
      </c>
      <c r="CO204" s="5">
        <v>1.3670237000000001</v>
      </c>
      <c r="CP204" s="5">
        <v>1.3670237000000001</v>
      </c>
      <c r="CQ204" s="5">
        <v>1.3670237000000001</v>
      </c>
      <c r="CR204" s="5">
        <v>1.3670237000000001</v>
      </c>
      <c r="CS204" s="5">
        <v>1.3670237000000001</v>
      </c>
      <c r="CT204" s="5">
        <v>1.3670237000000001</v>
      </c>
      <c r="CU204" s="5">
        <v>1.3670237000000001</v>
      </c>
      <c r="CV204" s="5">
        <v>1.3670237000000001</v>
      </c>
      <c r="CW204" s="5">
        <v>1.3670237000000001</v>
      </c>
      <c r="CX204" s="5">
        <v>1.3670237000000001</v>
      </c>
      <c r="CY204" s="5">
        <v>1.3670237000000001</v>
      </c>
      <c r="CZ204" s="5">
        <v>1.3670237000000001</v>
      </c>
      <c r="DA204" s="5">
        <v>1.3670237000000001</v>
      </c>
      <c r="DB204" s="5">
        <v>1.3670237000000001</v>
      </c>
      <c r="DC204" s="5">
        <v>1.3670237000000001</v>
      </c>
      <c r="DD204" s="5">
        <v>1.3670237000000001</v>
      </c>
      <c r="DE204" s="5">
        <v>1.3670237000000001</v>
      </c>
      <c r="DF204" s="5">
        <v>1.3670237000000001</v>
      </c>
      <c r="DG204" s="5">
        <v>1.3670237000000001</v>
      </c>
      <c r="DH204" s="5">
        <v>1.3670237000000001</v>
      </c>
      <c r="DI204" s="5">
        <v>1.3670237000000001</v>
      </c>
      <c r="DJ204" s="5">
        <v>1.3670237000000001</v>
      </c>
      <c r="DK204" s="5">
        <v>1.3670237000000001</v>
      </c>
      <c r="DL204" s="5">
        <v>1.3670237000000001</v>
      </c>
      <c r="DM204" s="5">
        <v>1.3670237000000001</v>
      </c>
      <c r="DN204" s="5">
        <v>1.3670237000000001</v>
      </c>
      <c r="DO204" s="5">
        <v>1.3670237000000001</v>
      </c>
      <c r="DP204" s="5">
        <v>1.3670237000000001</v>
      </c>
      <c r="DQ204" s="5">
        <v>1.3670237000000001</v>
      </c>
      <c r="DR204" s="5">
        <v>1.3670237000000001</v>
      </c>
      <c r="DS204" s="5">
        <v>1.3670237000000001</v>
      </c>
      <c r="DT204" s="5">
        <v>1.3670237000000001</v>
      </c>
      <c r="DU204" s="5">
        <v>1.3670237000000001</v>
      </c>
    </row>
    <row r="205" spans="1:125" x14ac:dyDescent="0.2">
      <c r="A205" t="s">
        <v>79</v>
      </c>
      <c r="B205" s="3" t="s">
        <v>177</v>
      </c>
      <c r="C205" s="2">
        <v>3.73</v>
      </c>
      <c r="D205" s="2">
        <v>4.05</v>
      </c>
      <c r="E205" s="2">
        <v>1.59</v>
      </c>
      <c r="F205" s="2">
        <v>2.0299999999999998</v>
      </c>
      <c r="G205" s="2">
        <v>2.13</v>
      </c>
      <c r="H205" s="2">
        <v>3.5</v>
      </c>
      <c r="I205" s="2">
        <v>4</v>
      </c>
      <c r="J205" s="2">
        <v>0.92</v>
      </c>
      <c r="K205" s="2">
        <v>2.14</v>
      </c>
      <c r="L205" s="2">
        <v>1.9</v>
      </c>
      <c r="M205" s="2">
        <v>1.32</v>
      </c>
      <c r="N205" s="2">
        <v>1.57</v>
      </c>
      <c r="O205" s="2">
        <v>2.11</v>
      </c>
      <c r="P205" s="2">
        <v>3.56</v>
      </c>
      <c r="Q205" s="2">
        <v>3.1</v>
      </c>
      <c r="R205" s="2">
        <v>2.44</v>
      </c>
      <c r="S205" s="2">
        <v>2.97</v>
      </c>
      <c r="T205" s="2">
        <v>2.61</v>
      </c>
      <c r="U205" s="2">
        <v>2.54</v>
      </c>
      <c r="V205" s="2">
        <v>2.5299999999999998</v>
      </c>
      <c r="W205" s="2">
        <v>2.14</v>
      </c>
      <c r="X205" s="2">
        <v>2.2999999999999998</v>
      </c>
      <c r="Y205" s="2">
        <v>1.52</v>
      </c>
      <c r="Z205" s="2">
        <v>1.23</v>
      </c>
      <c r="AA205" s="2">
        <v>1.92</v>
      </c>
      <c r="AB205" s="2">
        <v>3.96</v>
      </c>
      <c r="AC205" s="2">
        <v>2.94</v>
      </c>
      <c r="AD205" s="2">
        <v>1.97</v>
      </c>
      <c r="AE205" s="2">
        <v>3.12</v>
      </c>
      <c r="AF205" s="2">
        <v>1.88</v>
      </c>
      <c r="AG205" s="2">
        <v>0.82</v>
      </c>
      <c r="AH205" s="2">
        <v>1.74</v>
      </c>
      <c r="AI205" s="2">
        <v>3.25</v>
      </c>
      <c r="AJ205" s="2">
        <v>4.24</v>
      </c>
      <c r="AK205" s="2">
        <v>3.17</v>
      </c>
      <c r="AL205" s="2">
        <v>1.8</v>
      </c>
      <c r="AM205" s="2">
        <v>0.31</v>
      </c>
      <c r="AN205" s="2">
        <v>3.2</v>
      </c>
      <c r="AO205" s="2">
        <v>3.68</v>
      </c>
      <c r="AP205" s="2">
        <v>2.12</v>
      </c>
      <c r="AQ205" s="2">
        <v>1.17</v>
      </c>
      <c r="AR205" s="2">
        <v>2.91</v>
      </c>
      <c r="AS205" s="2">
        <v>0.94</v>
      </c>
      <c r="AT205" s="2">
        <v>2.46</v>
      </c>
      <c r="AU205" s="2">
        <v>3.68</v>
      </c>
      <c r="AV205" s="2">
        <v>1.39</v>
      </c>
      <c r="AW205" s="2">
        <v>2.0699999999999998</v>
      </c>
      <c r="AX205" s="2">
        <v>1.02</v>
      </c>
      <c r="AY205" s="2">
        <v>1.58</v>
      </c>
      <c r="AZ205" s="2">
        <v>1.68</v>
      </c>
      <c r="BA205" s="2">
        <v>1.74</v>
      </c>
      <c r="BB205" s="2">
        <v>1.1000000000000001</v>
      </c>
      <c r="BC205" s="2">
        <v>0.89</v>
      </c>
      <c r="BD205" s="2">
        <v>0.35</v>
      </c>
      <c r="BE205" s="2">
        <v>0.33</v>
      </c>
      <c r="BF205" s="2">
        <v>1.1100000000000001</v>
      </c>
      <c r="BG205" s="2">
        <v>2.0099999999999998</v>
      </c>
      <c r="BH205" s="2">
        <v>0.85</v>
      </c>
      <c r="BI205" s="2">
        <v>1.51</v>
      </c>
      <c r="BJ205" s="2">
        <v>1.88</v>
      </c>
      <c r="BL205" s="10"/>
      <c r="BN205" s="5">
        <v>0.35802838999999997</v>
      </c>
      <c r="BO205" s="5">
        <v>0.35802838999999997</v>
      </c>
      <c r="BP205" s="5">
        <v>0.35802838999999997</v>
      </c>
      <c r="BQ205" s="5">
        <v>0.35802838999999997</v>
      </c>
      <c r="BR205" s="5">
        <v>0.35802838999999997</v>
      </c>
      <c r="BS205" s="5">
        <v>0.35802838999999997</v>
      </c>
      <c r="BT205" s="5">
        <v>0.35802838999999997</v>
      </c>
      <c r="BU205" s="5">
        <v>0.35802838999999997</v>
      </c>
      <c r="BV205" s="5">
        <v>0.35802838999999997</v>
      </c>
      <c r="BW205" s="5">
        <v>0.35802838999999997</v>
      </c>
      <c r="BX205" s="5">
        <v>0.35802838999999997</v>
      </c>
      <c r="BY205" s="5">
        <v>0.35802838999999997</v>
      </c>
      <c r="BZ205" s="5">
        <v>0.35802838999999997</v>
      </c>
      <c r="CA205" s="5">
        <v>0.35802838999999997</v>
      </c>
      <c r="CB205" s="5">
        <v>0.35802838999999997</v>
      </c>
      <c r="CC205" s="5">
        <v>0.35802838999999997</v>
      </c>
      <c r="CD205" s="5">
        <v>0.35802838999999997</v>
      </c>
      <c r="CE205" s="5">
        <v>0.35802838999999997</v>
      </c>
      <c r="CF205" s="5">
        <v>0.35802838999999997</v>
      </c>
      <c r="CG205" s="5">
        <v>0.35802838999999997</v>
      </c>
      <c r="CH205" s="5">
        <v>0.35802838999999997</v>
      </c>
      <c r="CI205" s="5">
        <v>0.35802838999999997</v>
      </c>
      <c r="CJ205" s="5">
        <v>0.35802838999999997</v>
      </c>
      <c r="CK205" s="5">
        <v>0.35802838999999997</v>
      </c>
      <c r="CL205" s="5">
        <v>0.35802838999999997</v>
      </c>
      <c r="CM205" s="5">
        <v>0.35802838999999997</v>
      </c>
      <c r="CN205" s="5">
        <v>0.35802838999999997</v>
      </c>
      <c r="CO205" s="5">
        <v>0.35802838999999997</v>
      </c>
      <c r="CP205" s="5">
        <v>0.35802838999999997</v>
      </c>
      <c r="CQ205" s="5">
        <v>0.35802838999999997</v>
      </c>
      <c r="CR205" s="5">
        <v>0.35802838999999997</v>
      </c>
      <c r="CS205" s="5">
        <v>0.35802838999999997</v>
      </c>
      <c r="CT205" s="5">
        <v>0.35802838999999997</v>
      </c>
      <c r="CU205" s="5">
        <v>0.35802838999999997</v>
      </c>
      <c r="CV205" s="5">
        <v>0.35802838999999997</v>
      </c>
      <c r="CW205" s="5">
        <v>0.35802838999999997</v>
      </c>
      <c r="CX205" s="5">
        <v>0.35802838999999997</v>
      </c>
      <c r="CY205" s="5">
        <v>0.35802838999999997</v>
      </c>
      <c r="CZ205" s="5">
        <v>0.35802838999999997</v>
      </c>
      <c r="DA205" s="5">
        <v>0.35802838999999997</v>
      </c>
      <c r="DB205" s="5">
        <v>0.35802838999999997</v>
      </c>
      <c r="DC205" s="5">
        <v>0.35802838999999997</v>
      </c>
      <c r="DD205" s="5">
        <v>0.35802838999999997</v>
      </c>
      <c r="DE205" s="5">
        <v>0.35802838999999997</v>
      </c>
      <c r="DF205" s="5">
        <v>0.35802838999999997</v>
      </c>
      <c r="DG205" s="5">
        <v>0.35802838999999997</v>
      </c>
      <c r="DH205" s="5">
        <v>0.35802838999999997</v>
      </c>
      <c r="DI205" s="5">
        <v>0.35802838999999997</v>
      </c>
      <c r="DJ205" s="5">
        <v>0.35802838999999997</v>
      </c>
      <c r="DK205" s="5">
        <v>0.35802838999999997</v>
      </c>
      <c r="DL205" s="5">
        <v>0.35802838999999997</v>
      </c>
      <c r="DM205" s="5">
        <v>0.35802838999999997</v>
      </c>
      <c r="DN205" s="5">
        <v>0.35802838999999997</v>
      </c>
      <c r="DO205" s="5">
        <v>0.35802838999999997</v>
      </c>
      <c r="DP205" s="5">
        <v>0.35802838999999997</v>
      </c>
      <c r="DQ205" s="5">
        <v>0.35802838999999997</v>
      </c>
      <c r="DR205" s="5">
        <v>0.35802838999999997</v>
      </c>
      <c r="DS205" s="5">
        <v>0.35802838999999997</v>
      </c>
      <c r="DT205" s="5">
        <v>0.35802838999999997</v>
      </c>
      <c r="DU205" s="5">
        <v>0.35802838999999997</v>
      </c>
    </row>
    <row r="206" spans="1:125" x14ac:dyDescent="0.2">
      <c r="A206" t="s">
        <v>80</v>
      </c>
      <c r="B206" s="3" t="s">
        <v>177</v>
      </c>
      <c r="C206" s="2">
        <v>1.1299999999999999</v>
      </c>
      <c r="D206" s="2">
        <v>1.02</v>
      </c>
      <c r="E206" s="2">
        <v>-0.27</v>
      </c>
      <c r="F206" s="2">
        <v>0.06</v>
      </c>
      <c r="G206" s="2">
        <v>7.0000000000000007E-2</v>
      </c>
      <c r="H206" s="2">
        <v>0.59</v>
      </c>
      <c r="I206" s="2">
        <v>0.94</v>
      </c>
      <c r="J206" s="2">
        <v>-0.57999999999999996</v>
      </c>
      <c r="K206" s="2">
        <v>-0.33</v>
      </c>
      <c r="L206" s="2">
        <v>-0.4</v>
      </c>
      <c r="M206" s="2">
        <v>-0.5</v>
      </c>
      <c r="N206" s="2">
        <v>-0.67</v>
      </c>
      <c r="O206" s="2">
        <v>-0.14000000000000001</v>
      </c>
      <c r="P206" s="2">
        <v>0.48</v>
      </c>
      <c r="Q206" s="2">
        <v>0.49</v>
      </c>
      <c r="R206" s="2">
        <v>0.22</v>
      </c>
      <c r="S206" s="2">
        <v>0.28000000000000003</v>
      </c>
      <c r="T206" s="2">
        <v>0.05</v>
      </c>
      <c r="U206" s="2">
        <v>0.15</v>
      </c>
      <c r="V206" s="2">
        <v>-0.08</v>
      </c>
      <c r="W206" s="2">
        <v>-0.09</v>
      </c>
      <c r="X206" s="2">
        <v>-0.05</v>
      </c>
      <c r="Y206" s="2">
        <v>-0.6</v>
      </c>
      <c r="Z206" s="2">
        <v>-0.75</v>
      </c>
      <c r="AA206" s="2">
        <v>-0.38</v>
      </c>
      <c r="AB206" s="2">
        <v>0.72</v>
      </c>
      <c r="AC206" s="2">
        <v>0.1</v>
      </c>
      <c r="AD206" s="2">
        <v>-0.27</v>
      </c>
      <c r="AE206" s="2">
        <v>0.3</v>
      </c>
      <c r="AF206" s="2">
        <v>-0.47</v>
      </c>
      <c r="AG206" s="2">
        <v>-1.05</v>
      </c>
      <c r="AH206" s="2">
        <v>-0.81</v>
      </c>
      <c r="AI206" s="2">
        <v>0.13</v>
      </c>
      <c r="AJ206" s="2">
        <v>0.5</v>
      </c>
      <c r="AK206" s="2">
        <v>0.31</v>
      </c>
      <c r="AL206" s="2">
        <v>-0.56999999999999995</v>
      </c>
      <c r="AM206" s="2">
        <v>-1.32</v>
      </c>
      <c r="AN206" s="2">
        <v>-0.33</v>
      </c>
      <c r="AO206" s="2">
        <v>0.13</v>
      </c>
      <c r="AP206" s="2">
        <v>-0.75</v>
      </c>
      <c r="AQ206" s="2">
        <v>-1.1499999999999999</v>
      </c>
      <c r="AR206" s="2">
        <v>-0.35</v>
      </c>
      <c r="AS206" s="2">
        <v>-0.95</v>
      </c>
      <c r="AT206" s="2">
        <v>-0.56999999999999995</v>
      </c>
      <c r="AU206" s="2">
        <v>0.19</v>
      </c>
      <c r="AV206" s="2">
        <v>-1.22</v>
      </c>
      <c r="AW206" s="2">
        <v>-0.87</v>
      </c>
      <c r="AX206" s="2">
        <v>-1.1000000000000001</v>
      </c>
      <c r="AY206" s="2">
        <v>-1.22</v>
      </c>
      <c r="AZ206" s="2">
        <v>-0.98</v>
      </c>
      <c r="BA206" s="2">
        <v>-0.82</v>
      </c>
      <c r="BB206" s="2">
        <v>-1.49</v>
      </c>
      <c r="BC206" s="2">
        <v>-1.42</v>
      </c>
      <c r="BD206" s="2">
        <v>-1.59</v>
      </c>
      <c r="BE206" s="2">
        <v>-1.51</v>
      </c>
      <c r="BF206" s="2">
        <v>-1.1299999999999999</v>
      </c>
      <c r="BG206" s="2">
        <v>-0.63</v>
      </c>
      <c r="BH206" s="2">
        <v>-1.21</v>
      </c>
      <c r="BI206" s="2">
        <v>-1.25</v>
      </c>
      <c r="BJ206" s="2">
        <v>-0.41</v>
      </c>
      <c r="BL206" s="10"/>
      <c r="BN206" s="5">
        <v>0.25125171000000002</v>
      </c>
      <c r="BO206" s="5">
        <v>0.25125171000000002</v>
      </c>
      <c r="BP206" s="5">
        <v>0.25125171000000002</v>
      </c>
      <c r="BQ206" s="5">
        <v>0.25125171000000002</v>
      </c>
      <c r="BR206" s="5">
        <v>0.25125171000000002</v>
      </c>
      <c r="BS206" s="5">
        <v>0.25125171000000002</v>
      </c>
      <c r="BT206" s="5">
        <v>0.25125171000000002</v>
      </c>
      <c r="BU206" s="5">
        <v>0.25125171000000002</v>
      </c>
      <c r="BV206" s="5">
        <v>0.25125171000000002</v>
      </c>
      <c r="BW206" s="5">
        <v>0.25125171000000002</v>
      </c>
      <c r="BX206" s="5">
        <v>0.25125171000000002</v>
      </c>
      <c r="BY206" s="5">
        <v>0.25125171000000002</v>
      </c>
      <c r="BZ206" s="5">
        <v>0.25125171000000002</v>
      </c>
      <c r="CA206" s="5">
        <v>0.25125171000000002</v>
      </c>
      <c r="CB206" s="5">
        <v>0.25125171000000002</v>
      </c>
      <c r="CC206" s="5">
        <v>0.25125171000000002</v>
      </c>
      <c r="CD206" s="5">
        <v>0.25125171000000002</v>
      </c>
      <c r="CE206" s="5">
        <v>0.25125171000000002</v>
      </c>
      <c r="CF206" s="5">
        <v>0.25125171000000002</v>
      </c>
      <c r="CG206" s="5">
        <v>0.25125171000000002</v>
      </c>
      <c r="CH206" s="5">
        <v>0.25125171000000002</v>
      </c>
      <c r="CI206" s="5">
        <v>0.25125171000000002</v>
      </c>
      <c r="CJ206" s="5">
        <v>0.25125171000000002</v>
      </c>
      <c r="CK206" s="5">
        <v>0.25125171000000002</v>
      </c>
      <c r="CL206" s="5">
        <v>0.25125171000000002</v>
      </c>
      <c r="CM206" s="5">
        <v>0.25125171000000002</v>
      </c>
      <c r="CN206" s="5">
        <v>0.25125171000000002</v>
      </c>
      <c r="CO206" s="5">
        <v>0.25125171000000002</v>
      </c>
      <c r="CP206" s="5">
        <v>0.25125171000000002</v>
      </c>
      <c r="CQ206" s="5">
        <v>0.25125171000000002</v>
      </c>
      <c r="CR206" s="5">
        <v>0.25125171000000002</v>
      </c>
      <c r="CS206" s="5">
        <v>0.25125171000000002</v>
      </c>
      <c r="CT206" s="5">
        <v>0.25125171000000002</v>
      </c>
      <c r="CU206" s="5">
        <v>0.25125171000000002</v>
      </c>
      <c r="CV206" s="5">
        <v>0.25125171000000002</v>
      </c>
      <c r="CW206" s="5">
        <v>0.25125171000000002</v>
      </c>
      <c r="CX206" s="5">
        <v>0.25125171000000002</v>
      </c>
      <c r="CY206" s="5">
        <v>0.25125171000000002</v>
      </c>
      <c r="CZ206" s="5">
        <v>0.25125171000000002</v>
      </c>
      <c r="DA206" s="5">
        <v>0.25125171000000002</v>
      </c>
      <c r="DB206" s="5">
        <v>0.25125171000000002</v>
      </c>
      <c r="DC206" s="5">
        <v>0.25125171000000002</v>
      </c>
      <c r="DD206" s="5">
        <v>0.25125171000000002</v>
      </c>
      <c r="DE206" s="5">
        <v>0.25125171000000002</v>
      </c>
      <c r="DF206" s="5">
        <v>0.25125171000000002</v>
      </c>
      <c r="DG206" s="5">
        <v>0.25125171000000002</v>
      </c>
      <c r="DH206" s="5">
        <v>0.25125171000000002</v>
      </c>
      <c r="DI206" s="5">
        <v>0.25125171000000002</v>
      </c>
      <c r="DJ206" s="5">
        <v>0.25125171000000002</v>
      </c>
      <c r="DK206" s="5">
        <v>0.25125171000000002</v>
      </c>
      <c r="DL206" s="5">
        <v>0.25125171000000002</v>
      </c>
      <c r="DM206" s="5">
        <v>0.25125171000000002</v>
      </c>
      <c r="DN206" s="5">
        <v>0.25125171000000002</v>
      </c>
      <c r="DO206" s="5">
        <v>0.25125171000000002</v>
      </c>
      <c r="DP206" s="5">
        <v>0.25125171000000002</v>
      </c>
      <c r="DQ206" s="5">
        <v>0.25125171000000002</v>
      </c>
      <c r="DR206" s="5">
        <v>0.25125171000000002</v>
      </c>
      <c r="DS206" s="5">
        <v>0.25125171000000002</v>
      </c>
      <c r="DT206" s="5">
        <v>0.25125171000000002</v>
      </c>
      <c r="DU206" s="5">
        <v>0.25125171000000002</v>
      </c>
    </row>
    <row r="207" spans="1:125" x14ac:dyDescent="0.2">
      <c r="A207" t="s">
        <v>342</v>
      </c>
      <c r="B207" s="3" t="s">
        <v>177</v>
      </c>
      <c r="C207" s="2">
        <v>-0.06</v>
      </c>
      <c r="D207" s="2">
        <v>0.08</v>
      </c>
      <c r="E207" s="2">
        <v>-0.27</v>
      </c>
      <c r="F207" s="2">
        <v>-0.2</v>
      </c>
      <c r="G207" s="2">
        <v>-0.19</v>
      </c>
      <c r="H207" s="2">
        <v>-0.04</v>
      </c>
      <c r="I207" s="2">
        <v>-0.03</v>
      </c>
      <c r="J207" s="2">
        <v>-0.27</v>
      </c>
      <c r="K207" s="2">
        <v>-0.28000000000000003</v>
      </c>
      <c r="L207" s="2">
        <v>-0.39</v>
      </c>
      <c r="M207" s="2">
        <v>-0.34</v>
      </c>
      <c r="N207" s="2">
        <v>-0.32</v>
      </c>
      <c r="O207" s="2">
        <v>-0.2</v>
      </c>
      <c r="P207" s="2">
        <v>-0.1</v>
      </c>
      <c r="Q207" s="2">
        <v>-0.05</v>
      </c>
      <c r="R207" s="2">
        <v>-0.05</v>
      </c>
      <c r="S207" s="2">
        <v>-0.06</v>
      </c>
      <c r="T207" s="2">
        <v>-0.13</v>
      </c>
      <c r="U207" s="2">
        <v>-0.15</v>
      </c>
      <c r="V207" s="2">
        <v>-0.08</v>
      </c>
      <c r="W207" s="2">
        <v>-0.15</v>
      </c>
      <c r="X207" s="2">
        <v>-0.13</v>
      </c>
      <c r="Y207" s="2">
        <v>-0.28000000000000003</v>
      </c>
      <c r="Z207" s="2">
        <v>-0.26</v>
      </c>
      <c r="AA207" s="2">
        <v>-0.2</v>
      </c>
      <c r="AB207" s="2">
        <v>-0.04</v>
      </c>
      <c r="AC207" s="2">
        <v>-0.08</v>
      </c>
      <c r="AD207" s="2">
        <v>-0.13</v>
      </c>
      <c r="AE207" s="2">
        <v>-0.05</v>
      </c>
      <c r="AF207" s="2">
        <v>-0.26</v>
      </c>
      <c r="AG207" s="2">
        <v>-0.31</v>
      </c>
      <c r="AH207" s="2">
        <v>-0.32</v>
      </c>
      <c r="AI207" s="2">
        <v>-0.09</v>
      </c>
      <c r="AJ207" s="2">
        <v>-7.0000000000000007E-2</v>
      </c>
      <c r="AK207" s="2">
        <v>-0.09</v>
      </c>
      <c r="AL207" s="2">
        <v>-0.26</v>
      </c>
      <c r="AM207" s="2">
        <v>-0.48</v>
      </c>
      <c r="AN207" s="2">
        <v>-0.25</v>
      </c>
      <c r="AO207" s="2">
        <v>-0.16</v>
      </c>
      <c r="AP207" s="2">
        <v>-0.37</v>
      </c>
      <c r="AQ207" s="2">
        <v>-0.38</v>
      </c>
      <c r="AR207" s="2">
        <v>-0.28000000000000003</v>
      </c>
      <c r="AS207" s="2">
        <v>-0.36</v>
      </c>
      <c r="AT207" s="2">
        <v>-0.3</v>
      </c>
      <c r="AU207" s="2">
        <v>-7.0000000000000007E-2</v>
      </c>
      <c r="AV207" s="2">
        <v>-0.37</v>
      </c>
      <c r="AW207" s="2">
        <v>-0.34</v>
      </c>
      <c r="AX207" s="2">
        <v>-0.37</v>
      </c>
      <c r="AY207" s="2">
        <v>-0.37</v>
      </c>
      <c r="AZ207" s="2">
        <v>-0.35</v>
      </c>
      <c r="BA207" s="2">
        <v>-0.3</v>
      </c>
      <c r="BB207" s="2">
        <v>-0.52</v>
      </c>
      <c r="BC207" s="2">
        <v>-0.4</v>
      </c>
      <c r="BD207" s="2">
        <v>-0.43</v>
      </c>
      <c r="BE207" s="2">
        <v>-0.43</v>
      </c>
      <c r="BF207" s="2">
        <v>-0.3</v>
      </c>
      <c r="BG207" s="2">
        <v>-0.27</v>
      </c>
      <c r="BH207" s="2">
        <v>-0.4</v>
      </c>
      <c r="BI207" s="2">
        <v>-0.4</v>
      </c>
      <c r="BJ207" s="2">
        <v>0</v>
      </c>
      <c r="BL207" s="10"/>
      <c r="BN207" s="5">
        <v>7.3498354000000002E-2</v>
      </c>
      <c r="BO207" s="5">
        <v>7.3498354000000002E-2</v>
      </c>
      <c r="BP207" s="5">
        <v>7.3498354000000002E-2</v>
      </c>
      <c r="BQ207" s="5">
        <v>7.3498354000000002E-2</v>
      </c>
      <c r="BR207" s="5">
        <v>7.3498354000000002E-2</v>
      </c>
      <c r="BS207" s="5">
        <v>7.3498354000000002E-2</v>
      </c>
      <c r="BT207" s="5">
        <v>7.3498354000000002E-2</v>
      </c>
      <c r="BU207" s="5">
        <v>7.3498354000000002E-2</v>
      </c>
      <c r="BV207" s="5">
        <v>7.3498354000000002E-2</v>
      </c>
      <c r="BW207" s="5">
        <v>7.3498354000000002E-2</v>
      </c>
      <c r="BX207" s="5">
        <v>7.3498354000000002E-2</v>
      </c>
      <c r="BY207" s="5">
        <v>7.3498354000000002E-2</v>
      </c>
      <c r="BZ207" s="5">
        <v>7.3498354000000002E-2</v>
      </c>
      <c r="CA207" s="5">
        <v>7.3498354000000002E-2</v>
      </c>
      <c r="CB207" s="5">
        <v>7.3498354000000002E-2</v>
      </c>
      <c r="CC207" s="5">
        <v>7.3498354000000002E-2</v>
      </c>
      <c r="CD207" s="5">
        <v>7.3498354000000002E-2</v>
      </c>
      <c r="CE207" s="5">
        <v>7.3498354000000002E-2</v>
      </c>
      <c r="CF207" s="5">
        <v>7.3498354000000002E-2</v>
      </c>
      <c r="CG207" s="5">
        <v>7.3498354000000002E-2</v>
      </c>
      <c r="CH207" s="5">
        <v>7.3498354000000002E-2</v>
      </c>
      <c r="CI207" s="5">
        <v>7.3498354000000002E-2</v>
      </c>
      <c r="CJ207" s="5">
        <v>7.3498354000000002E-2</v>
      </c>
      <c r="CK207" s="5">
        <v>7.3498354000000002E-2</v>
      </c>
      <c r="CL207" s="5">
        <v>7.3498354000000002E-2</v>
      </c>
      <c r="CM207" s="5">
        <v>7.3498354000000002E-2</v>
      </c>
      <c r="CN207" s="5">
        <v>7.3498354000000002E-2</v>
      </c>
      <c r="CO207" s="5">
        <v>7.3498354000000002E-2</v>
      </c>
      <c r="CP207" s="5">
        <v>7.3498354000000002E-2</v>
      </c>
      <c r="CQ207" s="5">
        <v>7.3498354000000002E-2</v>
      </c>
      <c r="CR207" s="5">
        <v>7.3498354000000002E-2</v>
      </c>
      <c r="CS207" s="5">
        <v>7.3498354000000002E-2</v>
      </c>
      <c r="CT207" s="5">
        <v>7.3498354000000002E-2</v>
      </c>
      <c r="CU207" s="5">
        <v>7.3498354000000002E-2</v>
      </c>
      <c r="CV207" s="5">
        <v>7.3498354000000002E-2</v>
      </c>
      <c r="CW207" s="5">
        <v>7.3498354000000002E-2</v>
      </c>
      <c r="CX207" s="5">
        <v>7.3498354000000002E-2</v>
      </c>
      <c r="CY207" s="5">
        <v>7.3498354000000002E-2</v>
      </c>
      <c r="CZ207" s="5">
        <v>7.3498354000000002E-2</v>
      </c>
      <c r="DA207" s="5">
        <v>7.3498354000000002E-2</v>
      </c>
      <c r="DB207" s="5">
        <v>7.3498354000000002E-2</v>
      </c>
      <c r="DC207" s="5">
        <v>7.3498354000000002E-2</v>
      </c>
      <c r="DD207" s="5">
        <v>7.3498354000000002E-2</v>
      </c>
      <c r="DE207" s="5">
        <v>7.3498354000000002E-2</v>
      </c>
      <c r="DF207" s="5">
        <v>7.3498354000000002E-2</v>
      </c>
      <c r="DG207" s="5">
        <v>7.3498354000000002E-2</v>
      </c>
      <c r="DH207" s="5">
        <v>7.3498354000000002E-2</v>
      </c>
      <c r="DI207" s="5">
        <v>7.3498354000000002E-2</v>
      </c>
      <c r="DJ207" s="5">
        <v>7.3498354000000002E-2</v>
      </c>
      <c r="DK207" s="5">
        <v>7.3498354000000002E-2</v>
      </c>
      <c r="DL207" s="5">
        <v>7.3498354000000002E-2</v>
      </c>
      <c r="DM207" s="5">
        <v>7.3498354000000002E-2</v>
      </c>
      <c r="DN207" s="5">
        <v>7.3498354000000002E-2</v>
      </c>
      <c r="DO207" s="5">
        <v>7.3498354000000002E-2</v>
      </c>
      <c r="DP207" s="5">
        <v>7.3498354000000002E-2</v>
      </c>
      <c r="DQ207" s="5">
        <v>7.3498354000000002E-2</v>
      </c>
      <c r="DR207" s="5">
        <v>7.3498354000000002E-2</v>
      </c>
      <c r="DS207" s="5">
        <v>7.3498354000000002E-2</v>
      </c>
      <c r="DT207" s="5">
        <v>7.3498354000000002E-2</v>
      </c>
      <c r="DU207" s="5">
        <v>7.3498354000000002E-2</v>
      </c>
    </row>
    <row r="208" spans="1:125" x14ac:dyDescent="0.2">
      <c r="A208" t="s">
        <v>343</v>
      </c>
      <c r="B208" s="3" t="s">
        <v>177</v>
      </c>
      <c r="C208" s="2">
        <v>0.15</v>
      </c>
      <c r="D208" s="2">
        <v>0.18</v>
      </c>
      <c r="E208" s="2">
        <v>-0.24</v>
      </c>
      <c r="F208" s="2">
        <v>-0.01</v>
      </c>
      <c r="G208" s="2">
        <v>-0.01</v>
      </c>
      <c r="H208" s="2">
        <v>0.18</v>
      </c>
      <c r="I208" s="2">
        <v>0.2</v>
      </c>
      <c r="J208" s="2">
        <v>-0.28000000000000003</v>
      </c>
      <c r="K208" s="2">
        <v>-0.13</v>
      </c>
      <c r="L208" s="2">
        <v>-0.25</v>
      </c>
      <c r="M208" s="2">
        <v>-0.23</v>
      </c>
      <c r="N208" s="2">
        <v>-0.2</v>
      </c>
      <c r="O208" s="2">
        <v>-0.13</v>
      </c>
      <c r="P208" s="2">
        <v>0.23</v>
      </c>
      <c r="Q208" s="2">
        <v>0.15</v>
      </c>
      <c r="R208" s="2">
        <v>0.05</v>
      </c>
      <c r="S208" s="2">
        <v>0.11</v>
      </c>
      <c r="T208" s="2">
        <v>0.01</v>
      </c>
      <c r="U208" s="2">
        <v>-0.04</v>
      </c>
      <c r="V208" s="2">
        <v>0.02</v>
      </c>
      <c r="W208" s="2">
        <v>-0.11</v>
      </c>
      <c r="X208" s="2">
        <v>-0.11</v>
      </c>
      <c r="Y208" s="2">
        <v>-0.27</v>
      </c>
      <c r="Z208" s="2">
        <v>-0.32</v>
      </c>
      <c r="AA208" s="2">
        <v>-0.14000000000000001</v>
      </c>
      <c r="AB208" s="2">
        <v>0.17</v>
      </c>
      <c r="AC208" s="2">
        <v>0.02</v>
      </c>
      <c r="AD208" s="2">
        <v>-0.05</v>
      </c>
      <c r="AE208" s="2">
        <v>7.0000000000000007E-2</v>
      </c>
      <c r="AF208" s="2">
        <v>-0.21</v>
      </c>
      <c r="AG208" s="2">
        <v>-0.4</v>
      </c>
      <c r="AH208" s="2">
        <v>-0.3</v>
      </c>
      <c r="AI208" s="2">
        <v>-0.04</v>
      </c>
      <c r="AJ208" s="2">
        <v>0.12</v>
      </c>
      <c r="AK208" s="2">
        <v>-0.06</v>
      </c>
      <c r="AL208" s="2">
        <v>-0.23</v>
      </c>
      <c r="AM208" s="2">
        <v>-0.5</v>
      </c>
      <c r="AN208" s="2">
        <v>-0.21</v>
      </c>
      <c r="AO208" s="2">
        <v>-0.15</v>
      </c>
      <c r="AP208" s="2">
        <v>-0.35</v>
      </c>
      <c r="AQ208" s="2">
        <v>-0.4</v>
      </c>
      <c r="AR208" s="2">
        <v>-0.28000000000000003</v>
      </c>
      <c r="AS208" s="2">
        <v>-0.33</v>
      </c>
      <c r="AT208" s="2">
        <v>-0.32</v>
      </c>
      <c r="AU208" s="2">
        <v>0.02</v>
      </c>
      <c r="AV208" s="2">
        <v>-0.45</v>
      </c>
      <c r="AW208" s="2">
        <v>-0.38</v>
      </c>
      <c r="AX208" s="2">
        <v>-0.38</v>
      </c>
      <c r="AY208" s="2">
        <v>-0.44</v>
      </c>
      <c r="AZ208" s="2">
        <v>-0.28999999999999998</v>
      </c>
      <c r="BA208" s="2">
        <v>-0.34</v>
      </c>
      <c r="BB208" s="2">
        <v>-0.53</v>
      </c>
      <c r="BC208" s="2">
        <v>-0.4</v>
      </c>
      <c r="BD208" s="2">
        <v>-0.46</v>
      </c>
      <c r="BE208" s="2">
        <v>-0.39</v>
      </c>
      <c r="BF208" s="2">
        <v>-0.3</v>
      </c>
      <c r="BG208" s="2">
        <v>-0.24</v>
      </c>
      <c r="BH208" s="2">
        <v>-0.37</v>
      </c>
      <c r="BI208" s="2">
        <v>-0.43</v>
      </c>
      <c r="BJ208" s="2">
        <v>0</v>
      </c>
      <c r="BL208" s="10"/>
      <c r="BN208" s="5">
        <v>4.5537273000000003E-2</v>
      </c>
      <c r="BO208" s="5">
        <v>4.5537273000000003E-2</v>
      </c>
      <c r="BP208" s="5">
        <v>4.5537273000000003E-2</v>
      </c>
      <c r="BQ208" s="5">
        <v>4.5537273000000003E-2</v>
      </c>
      <c r="BR208" s="5">
        <v>4.5537273000000003E-2</v>
      </c>
      <c r="BS208" s="5">
        <v>4.5537273000000003E-2</v>
      </c>
      <c r="BT208" s="5">
        <v>4.5537273000000003E-2</v>
      </c>
      <c r="BU208" s="5">
        <v>4.5537273000000003E-2</v>
      </c>
      <c r="BV208" s="5">
        <v>4.5537273000000003E-2</v>
      </c>
      <c r="BW208" s="5">
        <v>4.5537273000000003E-2</v>
      </c>
      <c r="BX208" s="5">
        <v>4.5537273000000003E-2</v>
      </c>
      <c r="BY208" s="5">
        <v>4.5537273000000003E-2</v>
      </c>
      <c r="BZ208" s="5">
        <v>4.5537273000000003E-2</v>
      </c>
      <c r="CA208" s="5">
        <v>4.5537273000000003E-2</v>
      </c>
      <c r="CB208" s="5">
        <v>4.5537273000000003E-2</v>
      </c>
      <c r="CC208" s="5">
        <v>4.5537273000000003E-2</v>
      </c>
      <c r="CD208" s="5">
        <v>4.5537273000000003E-2</v>
      </c>
      <c r="CE208" s="5">
        <v>4.5537273000000003E-2</v>
      </c>
      <c r="CF208" s="5">
        <v>4.5537273000000003E-2</v>
      </c>
      <c r="CG208" s="5">
        <v>4.5537273000000003E-2</v>
      </c>
      <c r="CH208" s="5">
        <v>4.5537273000000003E-2</v>
      </c>
      <c r="CI208" s="5">
        <v>4.5537273000000003E-2</v>
      </c>
      <c r="CJ208" s="5">
        <v>4.5537273000000003E-2</v>
      </c>
      <c r="CK208" s="5">
        <v>4.5537273000000003E-2</v>
      </c>
      <c r="CL208" s="5">
        <v>4.5537273000000003E-2</v>
      </c>
      <c r="CM208" s="5">
        <v>4.5537273000000003E-2</v>
      </c>
      <c r="CN208" s="5">
        <v>4.5537273000000003E-2</v>
      </c>
      <c r="CO208" s="5">
        <v>4.5537273000000003E-2</v>
      </c>
      <c r="CP208" s="5">
        <v>4.5537273000000003E-2</v>
      </c>
      <c r="CQ208" s="5">
        <v>4.5537273000000003E-2</v>
      </c>
      <c r="CR208" s="5">
        <v>4.5537273000000003E-2</v>
      </c>
      <c r="CS208" s="5">
        <v>4.5537273000000003E-2</v>
      </c>
      <c r="CT208" s="5">
        <v>4.5537273000000003E-2</v>
      </c>
      <c r="CU208" s="5">
        <v>4.5537273000000003E-2</v>
      </c>
      <c r="CV208" s="5">
        <v>4.5537273000000003E-2</v>
      </c>
      <c r="CW208" s="5">
        <v>4.5537273000000003E-2</v>
      </c>
      <c r="CX208" s="5">
        <v>4.5537273000000003E-2</v>
      </c>
      <c r="CY208" s="5">
        <v>4.5537273000000003E-2</v>
      </c>
      <c r="CZ208" s="5">
        <v>4.5537273000000003E-2</v>
      </c>
      <c r="DA208" s="5">
        <v>4.5537273000000003E-2</v>
      </c>
      <c r="DB208" s="5">
        <v>4.5537273000000003E-2</v>
      </c>
      <c r="DC208" s="5">
        <v>4.5537273000000003E-2</v>
      </c>
      <c r="DD208" s="5">
        <v>4.5537273000000003E-2</v>
      </c>
      <c r="DE208" s="5">
        <v>4.5537273000000003E-2</v>
      </c>
      <c r="DF208" s="5">
        <v>4.5537273000000003E-2</v>
      </c>
      <c r="DG208" s="5">
        <v>4.5537273000000003E-2</v>
      </c>
      <c r="DH208" s="5">
        <v>4.5537273000000003E-2</v>
      </c>
      <c r="DI208" s="5">
        <v>4.5537273000000003E-2</v>
      </c>
      <c r="DJ208" s="5">
        <v>4.5537273000000003E-2</v>
      </c>
      <c r="DK208" s="5">
        <v>4.5537273000000003E-2</v>
      </c>
      <c r="DL208" s="5">
        <v>4.5537273000000003E-2</v>
      </c>
      <c r="DM208" s="5">
        <v>4.5537273000000003E-2</v>
      </c>
      <c r="DN208" s="5">
        <v>4.5537273000000003E-2</v>
      </c>
      <c r="DO208" s="5">
        <v>4.5537273000000003E-2</v>
      </c>
      <c r="DP208" s="5">
        <v>4.5537273000000003E-2</v>
      </c>
      <c r="DQ208" s="5">
        <v>4.5537273000000003E-2</v>
      </c>
      <c r="DR208" s="5">
        <v>4.5537273000000003E-2</v>
      </c>
      <c r="DS208" s="5">
        <v>4.5537273000000003E-2</v>
      </c>
      <c r="DT208" s="5">
        <v>4.5537273000000003E-2</v>
      </c>
      <c r="DU208" s="5">
        <v>4.5537273000000003E-2</v>
      </c>
    </row>
    <row r="209" spans="1:125" x14ac:dyDescent="0.2">
      <c r="A209" t="s">
        <v>344</v>
      </c>
      <c r="B209" s="3" t="s">
        <v>177</v>
      </c>
      <c r="C209" s="2">
        <v>0.42</v>
      </c>
      <c r="D209" s="2">
        <v>0.46</v>
      </c>
      <c r="E209" s="2">
        <v>0.06</v>
      </c>
      <c r="F209" s="2">
        <v>0.12</v>
      </c>
      <c r="G209" s="2">
        <v>0.13</v>
      </c>
      <c r="H209" s="2">
        <v>0.33</v>
      </c>
      <c r="I209" s="2">
        <v>0.26</v>
      </c>
      <c r="J209" s="2">
        <v>-0.05</v>
      </c>
      <c r="K209" s="2">
        <v>0.03</v>
      </c>
      <c r="L209" s="2">
        <v>-0.05</v>
      </c>
      <c r="M209" s="2">
        <v>0.03</v>
      </c>
      <c r="N209" s="2">
        <v>-0.02</v>
      </c>
      <c r="O209" s="2">
        <v>0.05</v>
      </c>
      <c r="P209" s="2">
        <v>0.38</v>
      </c>
      <c r="Q209" s="2">
        <v>0.26</v>
      </c>
      <c r="R209" s="2">
        <v>0.24</v>
      </c>
      <c r="S209" s="2">
        <v>0.26</v>
      </c>
      <c r="T209" s="2">
        <v>0.18</v>
      </c>
      <c r="U209" s="2">
        <v>0.18</v>
      </c>
      <c r="V209" s="2">
        <v>0.22</v>
      </c>
      <c r="W209" s="2">
        <v>0.11</v>
      </c>
      <c r="X209" s="2">
        <v>0.19</v>
      </c>
      <c r="Y209" s="2">
        <v>0</v>
      </c>
      <c r="Z209" s="2">
        <v>-0.02</v>
      </c>
      <c r="AA209" s="2">
        <v>0.06</v>
      </c>
      <c r="AB209" s="2">
        <v>0.28999999999999998</v>
      </c>
      <c r="AC209" s="2">
        <v>0.22</v>
      </c>
      <c r="AD209" s="2">
        <v>0.16</v>
      </c>
      <c r="AE209" s="2">
        <v>0.35</v>
      </c>
      <c r="AF209" s="2">
        <v>0.04</v>
      </c>
      <c r="AG209" s="2">
        <v>-0.08</v>
      </c>
      <c r="AH209" s="2">
        <v>0.02</v>
      </c>
      <c r="AI209" s="2">
        <v>0.21</v>
      </c>
      <c r="AJ209" s="2">
        <v>0.24</v>
      </c>
      <c r="AK209" s="2">
        <v>0.16</v>
      </c>
      <c r="AL209" s="2">
        <v>7.0000000000000007E-2</v>
      </c>
      <c r="AM209" s="2">
        <v>-0.16</v>
      </c>
      <c r="AN209" s="2">
        <v>0.11</v>
      </c>
      <c r="AO209" s="2">
        <v>0.12</v>
      </c>
      <c r="AP209" s="2">
        <v>0.01</v>
      </c>
      <c r="AQ209" s="2">
        <v>-0.01</v>
      </c>
      <c r="AR209" s="2">
        <v>7.0000000000000007E-2</v>
      </c>
      <c r="AS209" s="2">
        <v>-0.01</v>
      </c>
      <c r="AT209" s="2">
        <v>0.02</v>
      </c>
      <c r="AU209" s="2">
        <v>0.33</v>
      </c>
      <c r="AV209" s="2">
        <v>-0.11</v>
      </c>
      <c r="AW209" s="2">
        <v>-0.06</v>
      </c>
      <c r="AX209" s="2">
        <v>-7.0000000000000007E-2</v>
      </c>
      <c r="AY209" s="2">
        <v>-0.08</v>
      </c>
      <c r="AZ209" s="2">
        <v>-0.03</v>
      </c>
      <c r="BA209" s="2">
        <v>-0.01</v>
      </c>
      <c r="BB209" s="2">
        <v>-0.17</v>
      </c>
      <c r="BC209" s="2">
        <v>-0.14000000000000001</v>
      </c>
      <c r="BD209" s="2">
        <v>-0.13</v>
      </c>
      <c r="BE209" s="2">
        <v>-0.12</v>
      </c>
      <c r="BF209" s="2">
        <v>-0.04</v>
      </c>
      <c r="BG209" s="2">
        <v>0.04</v>
      </c>
      <c r="BH209" s="2">
        <v>-0.11</v>
      </c>
      <c r="BI209" s="2">
        <v>0.01</v>
      </c>
      <c r="BJ209" s="2">
        <v>0</v>
      </c>
      <c r="BL209" s="10"/>
      <c r="BN209" s="5">
        <v>3.5291775999999997E-2</v>
      </c>
      <c r="BO209" s="5">
        <v>3.5291775999999997E-2</v>
      </c>
      <c r="BP209" s="5">
        <v>3.5291775999999997E-2</v>
      </c>
      <c r="BQ209" s="5">
        <v>3.5291775999999997E-2</v>
      </c>
      <c r="BR209" s="5">
        <v>3.5291775999999997E-2</v>
      </c>
      <c r="BS209" s="5">
        <v>3.5291775999999997E-2</v>
      </c>
      <c r="BT209" s="5">
        <v>3.5291775999999997E-2</v>
      </c>
      <c r="BU209" s="5">
        <v>3.5291775999999997E-2</v>
      </c>
      <c r="BV209" s="5">
        <v>3.5291775999999997E-2</v>
      </c>
      <c r="BW209" s="5">
        <v>3.5291775999999997E-2</v>
      </c>
      <c r="BX209" s="5">
        <v>3.5291775999999997E-2</v>
      </c>
      <c r="BY209" s="5">
        <v>3.5291775999999997E-2</v>
      </c>
      <c r="BZ209" s="5">
        <v>3.5291775999999997E-2</v>
      </c>
      <c r="CA209" s="5">
        <v>3.5291775999999997E-2</v>
      </c>
      <c r="CB209" s="5">
        <v>3.5291775999999997E-2</v>
      </c>
      <c r="CC209" s="5">
        <v>3.5291775999999997E-2</v>
      </c>
      <c r="CD209" s="5">
        <v>3.5291775999999997E-2</v>
      </c>
      <c r="CE209" s="5">
        <v>3.5291775999999997E-2</v>
      </c>
      <c r="CF209" s="5">
        <v>3.5291775999999997E-2</v>
      </c>
      <c r="CG209" s="5">
        <v>3.5291775999999997E-2</v>
      </c>
      <c r="CH209" s="5">
        <v>3.5291775999999997E-2</v>
      </c>
      <c r="CI209" s="5">
        <v>3.5291775999999997E-2</v>
      </c>
      <c r="CJ209" s="5">
        <v>3.5291775999999997E-2</v>
      </c>
      <c r="CK209" s="5">
        <v>3.5291775999999997E-2</v>
      </c>
      <c r="CL209" s="5">
        <v>3.5291775999999997E-2</v>
      </c>
      <c r="CM209" s="5">
        <v>3.5291775999999997E-2</v>
      </c>
      <c r="CN209" s="5">
        <v>3.5291775999999997E-2</v>
      </c>
      <c r="CO209" s="5">
        <v>3.5291775999999997E-2</v>
      </c>
      <c r="CP209" s="5">
        <v>3.5291775999999997E-2</v>
      </c>
      <c r="CQ209" s="5">
        <v>3.5291775999999997E-2</v>
      </c>
      <c r="CR209" s="5">
        <v>3.5291775999999997E-2</v>
      </c>
      <c r="CS209" s="5">
        <v>3.5291775999999997E-2</v>
      </c>
      <c r="CT209" s="5">
        <v>3.5291775999999997E-2</v>
      </c>
      <c r="CU209" s="5">
        <v>3.5291775999999997E-2</v>
      </c>
      <c r="CV209" s="5">
        <v>3.5291775999999997E-2</v>
      </c>
      <c r="CW209" s="5">
        <v>3.5291775999999997E-2</v>
      </c>
      <c r="CX209" s="5">
        <v>3.5291775999999997E-2</v>
      </c>
      <c r="CY209" s="5">
        <v>3.5291775999999997E-2</v>
      </c>
      <c r="CZ209" s="5">
        <v>3.5291775999999997E-2</v>
      </c>
      <c r="DA209" s="5">
        <v>3.5291775999999997E-2</v>
      </c>
      <c r="DB209" s="5">
        <v>3.5291775999999997E-2</v>
      </c>
      <c r="DC209" s="5">
        <v>3.5291775999999997E-2</v>
      </c>
      <c r="DD209" s="5">
        <v>3.5291775999999997E-2</v>
      </c>
      <c r="DE209" s="5">
        <v>3.5291775999999997E-2</v>
      </c>
      <c r="DF209" s="5">
        <v>3.5291775999999997E-2</v>
      </c>
      <c r="DG209" s="5">
        <v>3.5291775999999997E-2</v>
      </c>
      <c r="DH209" s="5">
        <v>3.5291775999999997E-2</v>
      </c>
      <c r="DI209" s="5">
        <v>3.5291775999999997E-2</v>
      </c>
      <c r="DJ209" s="5">
        <v>3.5291775999999997E-2</v>
      </c>
      <c r="DK209" s="5">
        <v>3.5291775999999997E-2</v>
      </c>
      <c r="DL209" s="5">
        <v>3.5291775999999997E-2</v>
      </c>
      <c r="DM209" s="5">
        <v>3.5291775999999997E-2</v>
      </c>
      <c r="DN209" s="5">
        <v>3.5291775999999997E-2</v>
      </c>
      <c r="DO209" s="5">
        <v>3.5291775999999997E-2</v>
      </c>
      <c r="DP209" s="5">
        <v>3.5291775999999997E-2</v>
      </c>
      <c r="DQ209" s="5">
        <v>3.5291775999999997E-2</v>
      </c>
      <c r="DR209" s="5">
        <v>3.5291775999999997E-2</v>
      </c>
      <c r="DS209" s="5">
        <v>3.5291775999999997E-2</v>
      </c>
      <c r="DT209" s="5">
        <v>3.5291775999999997E-2</v>
      </c>
      <c r="DU209" s="5">
        <v>3.5291775999999997E-2</v>
      </c>
    </row>
    <row r="210" spans="1:125" x14ac:dyDescent="0.2">
      <c r="A210" t="s">
        <v>158</v>
      </c>
      <c r="B210" s="3" t="s">
        <v>177</v>
      </c>
      <c r="C210" s="2">
        <v>0.39</v>
      </c>
      <c r="D210" s="2">
        <v>0.45</v>
      </c>
      <c r="E210" s="2">
        <v>7.0000000000000007E-2</v>
      </c>
      <c r="F210" s="2">
        <v>0.14000000000000001</v>
      </c>
      <c r="G210" s="2">
        <v>0.1</v>
      </c>
      <c r="H210" s="2">
        <v>0.36</v>
      </c>
      <c r="I210" s="2">
        <v>0.2</v>
      </c>
      <c r="J210" s="2">
        <v>-0.04</v>
      </c>
      <c r="K210" s="2">
        <v>0.04</v>
      </c>
      <c r="L210" s="2">
        <v>-0.09</v>
      </c>
      <c r="M210" s="2">
        <v>0.02</v>
      </c>
      <c r="N210" s="2">
        <v>0.03</v>
      </c>
      <c r="O210" s="2">
        <v>0.05</v>
      </c>
      <c r="P210" s="2">
        <v>0.41</v>
      </c>
      <c r="Q210" s="2">
        <v>0.23</v>
      </c>
      <c r="R210" s="2">
        <v>0.25</v>
      </c>
      <c r="S210" s="2">
        <v>0.24</v>
      </c>
      <c r="T210" s="2">
        <v>0.2</v>
      </c>
      <c r="U210" s="2">
        <v>0.24</v>
      </c>
      <c r="V210" s="2">
        <v>0.26</v>
      </c>
      <c r="W210" s="2">
        <v>0.17</v>
      </c>
      <c r="X210" s="2">
        <v>0.2</v>
      </c>
      <c r="Y210" s="2">
        <v>0.02</v>
      </c>
      <c r="Z210" s="2">
        <v>0.06</v>
      </c>
      <c r="AA210" s="2">
        <v>0.06</v>
      </c>
      <c r="AB210" s="2">
        <v>0.21</v>
      </c>
      <c r="AC210" s="2">
        <v>0.37</v>
      </c>
      <c r="AD210" s="2">
        <v>0.15</v>
      </c>
      <c r="AE210" s="2">
        <v>0.28000000000000003</v>
      </c>
      <c r="AF210" s="2">
        <v>0.11</v>
      </c>
      <c r="AG210" s="2">
        <v>-0.03</v>
      </c>
      <c r="AH210" s="2">
        <v>0.11</v>
      </c>
      <c r="AI210" s="2">
        <v>0.19</v>
      </c>
      <c r="AJ210" s="2">
        <v>0.21</v>
      </c>
      <c r="AK210" s="2">
        <v>0.16</v>
      </c>
      <c r="AL210" s="2">
        <v>0.12</v>
      </c>
      <c r="AM210" s="2">
        <v>-0.12</v>
      </c>
      <c r="AN210" s="2">
        <v>0.11</v>
      </c>
      <c r="AO210" s="2">
        <v>0.12</v>
      </c>
      <c r="AP210" s="2">
        <v>0.05</v>
      </c>
      <c r="AQ210" s="2">
        <v>0.01</v>
      </c>
      <c r="AR210" s="2">
        <v>0.08</v>
      </c>
      <c r="AS210" s="2">
        <v>0.01</v>
      </c>
      <c r="AT210" s="2">
        <v>0.06</v>
      </c>
      <c r="AU210" s="2">
        <v>0.37</v>
      </c>
      <c r="AV210" s="2">
        <v>-0.04</v>
      </c>
      <c r="AW210" s="2">
        <v>-0.06</v>
      </c>
      <c r="AX210" s="2">
        <v>-0.03</v>
      </c>
      <c r="AY210" s="2">
        <v>-0.02</v>
      </c>
      <c r="AZ210" s="2">
        <v>0.02</v>
      </c>
      <c r="BA210" s="2">
        <v>0.03</v>
      </c>
      <c r="BB210" s="2">
        <v>-0.02</v>
      </c>
      <c r="BC210" s="2">
        <v>-0.1</v>
      </c>
      <c r="BD210" s="2">
        <v>0</v>
      </c>
      <c r="BE210" s="2">
        <v>0.04</v>
      </c>
      <c r="BF210" s="2">
        <v>0.08</v>
      </c>
      <c r="BG210" s="2">
        <v>0.1</v>
      </c>
      <c r="BH210" s="2">
        <v>0.02</v>
      </c>
      <c r="BI210" s="2">
        <v>-0.01</v>
      </c>
      <c r="BJ210" s="2">
        <v>0.1</v>
      </c>
      <c r="BL210" s="10"/>
      <c r="BN210" s="5">
        <v>2.0664821E-2</v>
      </c>
      <c r="BO210" s="5">
        <v>2.0664821E-2</v>
      </c>
      <c r="BP210" s="5">
        <v>2.0664821E-2</v>
      </c>
      <c r="BQ210" s="5">
        <v>2.0664821E-2</v>
      </c>
      <c r="BR210" s="5">
        <v>2.0664821E-2</v>
      </c>
      <c r="BS210" s="5">
        <v>2.0664821E-2</v>
      </c>
      <c r="BT210" s="5">
        <v>2.0664821E-2</v>
      </c>
      <c r="BU210" s="5">
        <v>2.0664821E-2</v>
      </c>
      <c r="BV210" s="5">
        <v>2.0664821E-2</v>
      </c>
      <c r="BW210" s="5">
        <v>2.0664821E-2</v>
      </c>
      <c r="BX210" s="5">
        <v>2.0664821E-2</v>
      </c>
      <c r="BY210" s="5">
        <v>2.0664821E-2</v>
      </c>
      <c r="BZ210" s="5">
        <v>2.0664821E-2</v>
      </c>
      <c r="CA210" s="5">
        <v>2.0664821E-2</v>
      </c>
      <c r="CB210" s="5">
        <v>2.0664821E-2</v>
      </c>
      <c r="CC210" s="5">
        <v>2.0664821E-2</v>
      </c>
      <c r="CD210" s="5">
        <v>2.0664821E-2</v>
      </c>
      <c r="CE210" s="5">
        <v>2.0664821E-2</v>
      </c>
      <c r="CF210" s="5">
        <v>2.0664821E-2</v>
      </c>
      <c r="CG210" s="5">
        <v>2.0664821E-2</v>
      </c>
      <c r="CH210" s="5">
        <v>2.0664821E-2</v>
      </c>
      <c r="CI210" s="5">
        <v>2.0664821E-2</v>
      </c>
      <c r="CJ210" s="5">
        <v>2.0664821E-2</v>
      </c>
      <c r="CK210" s="5">
        <v>2.0664821E-2</v>
      </c>
      <c r="CL210" s="5">
        <v>2.0664821E-2</v>
      </c>
      <c r="CM210" s="5">
        <v>2.0664821E-2</v>
      </c>
      <c r="CN210" s="5">
        <v>2.0664821E-2</v>
      </c>
      <c r="CO210" s="5">
        <v>2.0664821E-2</v>
      </c>
      <c r="CP210" s="5">
        <v>2.0664821E-2</v>
      </c>
      <c r="CQ210" s="5">
        <v>2.0664821E-2</v>
      </c>
      <c r="CR210" s="5">
        <v>2.0664821E-2</v>
      </c>
      <c r="CS210" s="5">
        <v>2.0664821E-2</v>
      </c>
      <c r="CT210" s="5">
        <v>2.0664821E-2</v>
      </c>
      <c r="CU210" s="5">
        <v>2.0664821E-2</v>
      </c>
      <c r="CV210" s="5">
        <v>2.0664821E-2</v>
      </c>
      <c r="CW210" s="5">
        <v>2.0664821E-2</v>
      </c>
      <c r="CX210" s="5">
        <v>2.0664821E-2</v>
      </c>
      <c r="CY210" s="5">
        <v>2.0664821E-2</v>
      </c>
      <c r="CZ210" s="5">
        <v>2.0664821E-2</v>
      </c>
      <c r="DA210" s="5">
        <v>2.0664821E-2</v>
      </c>
      <c r="DB210" s="5">
        <v>2.0664821E-2</v>
      </c>
      <c r="DC210" s="5">
        <v>2.0664821E-2</v>
      </c>
      <c r="DD210" s="5">
        <v>2.0664821E-2</v>
      </c>
      <c r="DE210" s="5">
        <v>2.0664821E-2</v>
      </c>
      <c r="DF210" s="5">
        <v>2.0664821E-2</v>
      </c>
      <c r="DG210" s="5">
        <v>2.0664821E-2</v>
      </c>
      <c r="DH210" s="5">
        <v>2.0664821E-2</v>
      </c>
      <c r="DI210" s="5">
        <v>2.0664821E-2</v>
      </c>
      <c r="DJ210" s="5">
        <v>2.0664821E-2</v>
      </c>
      <c r="DK210" s="5">
        <v>2.0664821E-2</v>
      </c>
      <c r="DL210" s="5">
        <v>2.0664821E-2</v>
      </c>
      <c r="DM210" s="5">
        <v>2.0664821E-2</v>
      </c>
      <c r="DN210" s="5">
        <v>2.0664821E-2</v>
      </c>
      <c r="DO210" s="5">
        <v>2.0664821E-2</v>
      </c>
      <c r="DP210" s="5">
        <v>2.0664821E-2</v>
      </c>
      <c r="DQ210" s="5">
        <v>2.0664821E-2</v>
      </c>
      <c r="DR210" s="5">
        <v>2.0664821E-2</v>
      </c>
      <c r="DS210" s="5">
        <v>2.0664821E-2</v>
      </c>
      <c r="DT210" s="5">
        <v>2.0664821E-2</v>
      </c>
      <c r="DU210" s="5">
        <v>2.0664821E-2</v>
      </c>
    </row>
    <row r="211" spans="1:125" x14ac:dyDescent="0.2">
      <c r="A211" t="s">
        <v>223</v>
      </c>
      <c r="B211" s="3" t="s">
        <v>177</v>
      </c>
      <c r="C211" s="2">
        <v>0.23</v>
      </c>
      <c r="D211" s="2">
        <v>0.31</v>
      </c>
      <c r="E211" s="2">
        <v>0.13</v>
      </c>
      <c r="F211" s="2">
        <v>0.13</v>
      </c>
      <c r="G211" s="2">
        <v>0.12</v>
      </c>
      <c r="H211" s="2">
        <v>0.25</v>
      </c>
      <c r="I211" s="2">
        <v>0.17</v>
      </c>
      <c r="J211" s="2">
        <v>0.05</v>
      </c>
      <c r="K211" s="2">
        <v>0.06</v>
      </c>
      <c r="L211" s="2">
        <v>0.02</v>
      </c>
      <c r="M211" s="2">
        <v>0.05</v>
      </c>
      <c r="N211" s="2">
        <v>0.06</v>
      </c>
      <c r="O211" s="2">
        <v>0.09</v>
      </c>
      <c r="P211" s="2">
        <v>0.24</v>
      </c>
      <c r="Q211" s="2">
        <v>0.17</v>
      </c>
      <c r="R211" s="2">
        <v>0.19</v>
      </c>
      <c r="S211" s="2">
        <v>0.19</v>
      </c>
      <c r="T211" s="2">
        <v>0.15</v>
      </c>
      <c r="U211" s="2">
        <v>0.2</v>
      </c>
      <c r="V211" s="2">
        <v>0.18</v>
      </c>
      <c r="W211" s="2">
        <v>0.13</v>
      </c>
      <c r="X211" s="2">
        <v>0.17</v>
      </c>
      <c r="Y211" s="2">
        <v>7.0000000000000007E-2</v>
      </c>
      <c r="Z211" s="2">
        <v>7.0000000000000007E-2</v>
      </c>
      <c r="AA211" s="2">
        <v>7.0000000000000007E-2</v>
      </c>
      <c r="AB211" s="2">
        <v>0.15</v>
      </c>
      <c r="AC211" s="2">
        <v>0.22</v>
      </c>
      <c r="AD211" s="2">
        <v>0.13</v>
      </c>
      <c r="AE211" s="2">
        <v>0.21</v>
      </c>
      <c r="AF211" s="2">
        <v>0.11</v>
      </c>
      <c r="AG211" s="2">
        <v>0.03</v>
      </c>
      <c r="AH211" s="2">
        <v>0.11</v>
      </c>
      <c r="AI211" s="2">
        <v>0.14000000000000001</v>
      </c>
      <c r="AJ211" s="2">
        <v>0.16</v>
      </c>
      <c r="AK211" s="2">
        <v>0.14000000000000001</v>
      </c>
      <c r="AL211" s="2">
        <v>0.09</v>
      </c>
      <c r="AM211" s="2">
        <v>0.01</v>
      </c>
      <c r="AN211" s="2">
        <v>0.09</v>
      </c>
      <c r="AO211" s="2">
        <v>0.12</v>
      </c>
      <c r="AP211" s="2">
        <v>0.09</v>
      </c>
      <c r="AQ211" s="2">
        <v>0.04</v>
      </c>
      <c r="AR211" s="2">
        <v>0.1</v>
      </c>
      <c r="AS211" s="2">
        <v>7.0000000000000007E-2</v>
      </c>
      <c r="AT211" s="2">
        <v>0.1</v>
      </c>
      <c r="AU211" s="2">
        <v>0.22</v>
      </c>
      <c r="AV211" s="2">
        <v>0.06</v>
      </c>
      <c r="AW211" s="2">
        <v>0.03</v>
      </c>
      <c r="AX211" s="2">
        <v>0.01</v>
      </c>
      <c r="AY211" s="2">
        <v>0.05</v>
      </c>
      <c r="AZ211" s="2">
        <v>0.05</v>
      </c>
      <c r="BA211" s="2">
        <v>7.0000000000000007E-2</v>
      </c>
      <c r="BB211" s="2">
        <v>0.06</v>
      </c>
      <c r="BC211" s="2">
        <v>-0.01</v>
      </c>
      <c r="BD211" s="2">
        <v>0.05</v>
      </c>
      <c r="BE211" s="2">
        <v>7.0000000000000007E-2</v>
      </c>
      <c r="BF211" s="2">
        <v>0.1</v>
      </c>
      <c r="BG211" s="2">
        <v>0.1</v>
      </c>
      <c r="BH211" s="2">
        <v>0.08</v>
      </c>
      <c r="BI211" s="2">
        <v>0.06</v>
      </c>
      <c r="BJ211" s="2">
        <v>0.08</v>
      </c>
      <c r="BL211" s="10"/>
      <c r="BN211" s="5">
        <v>7.0602931999999997E-3</v>
      </c>
      <c r="BO211" s="5">
        <v>7.0602931999999997E-3</v>
      </c>
      <c r="BP211" s="5">
        <v>7.0602931999999997E-3</v>
      </c>
      <c r="BQ211" s="5">
        <v>7.0602931999999997E-3</v>
      </c>
      <c r="BR211" s="5">
        <v>7.0602931999999997E-3</v>
      </c>
      <c r="BS211" s="5">
        <v>7.0602931999999997E-3</v>
      </c>
      <c r="BT211" s="5">
        <v>7.0602931999999997E-3</v>
      </c>
      <c r="BU211" s="5">
        <v>7.0602931999999997E-3</v>
      </c>
      <c r="BV211" s="5">
        <v>7.0602931999999997E-3</v>
      </c>
      <c r="BW211" s="5">
        <v>7.0602931999999997E-3</v>
      </c>
      <c r="BX211" s="5">
        <v>7.0602931999999997E-3</v>
      </c>
      <c r="BY211" s="5">
        <v>7.0602931999999997E-3</v>
      </c>
      <c r="BZ211" s="5">
        <v>7.0602931999999997E-3</v>
      </c>
      <c r="CA211" s="5">
        <v>7.0602931999999997E-3</v>
      </c>
      <c r="CB211" s="5">
        <v>7.0602931999999997E-3</v>
      </c>
      <c r="CC211" s="5">
        <v>7.0602931999999997E-3</v>
      </c>
      <c r="CD211" s="5">
        <v>7.0602931999999997E-3</v>
      </c>
      <c r="CE211" s="5">
        <v>7.0602931999999997E-3</v>
      </c>
      <c r="CF211" s="5">
        <v>7.0602931999999997E-3</v>
      </c>
      <c r="CG211" s="5">
        <v>7.0602931999999997E-3</v>
      </c>
      <c r="CH211" s="5">
        <v>7.0602931999999997E-3</v>
      </c>
      <c r="CI211" s="5">
        <v>7.0602931999999997E-3</v>
      </c>
      <c r="CJ211" s="5">
        <v>7.0602931999999997E-3</v>
      </c>
      <c r="CK211" s="5">
        <v>7.0602931999999997E-3</v>
      </c>
      <c r="CL211" s="5">
        <v>7.0602931999999997E-3</v>
      </c>
      <c r="CM211" s="5">
        <v>7.0602931999999997E-3</v>
      </c>
      <c r="CN211" s="5">
        <v>7.0602931999999997E-3</v>
      </c>
      <c r="CO211" s="5">
        <v>7.0602931999999997E-3</v>
      </c>
      <c r="CP211" s="5">
        <v>7.0602931999999997E-3</v>
      </c>
      <c r="CQ211" s="5">
        <v>7.0602931999999997E-3</v>
      </c>
      <c r="CR211" s="5">
        <v>7.0602931999999997E-3</v>
      </c>
      <c r="CS211" s="5">
        <v>7.0602931999999997E-3</v>
      </c>
      <c r="CT211" s="5">
        <v>7.0602931999999997E-3</v>
      </c>
      <c r="CU211" s="5">
        <v>7.0602931999999997E-3</v>
      </c>
      <c r="CV211" s="5">
        <v>7.0602931999999997E-3</v>
      </c>
      <c r="CW211" s="5">
        <v>7.0602931999999997E-3</v>
      </c>
      <c r="CX211" s="5">
        <v>7.0602931999999997E-3</v>
      </c>
      <c r="CY211" s="5">
        <v>7.0602931999999997E-3</v>
      </c>
      <c r="CZ211" s="5">
        <v>7.0602931999999997E-3</v>
      </c>
      <c r="DA211" s="5">
        <v>7.0602931999999997E-3</v>
      </c>
      <c r="DB211" s="5">
        <v>7.0602931999999997E-3</v>
      </c>
      <c r="DC211" s="5">
        <v>7.0602931999999997E-3</v>
      </c>
      <c r="DD211" s="5">
        <v>7.0602931999999997E-3</v>
      </c>
      <c r="DE211" s="5">
        <v>7.0602931999999997E-3</v>
      </c>
      <c r="DF211" s="5">
        <v>7.0602931999999997E-3</v>
      </c>
      <c r="DG211" s="5">
        <v>7.0602931999999997E-3</v>
      </c>
      <c r="DH211" s="5">
        <v>7.0602931999999997E-3</v>
      </c>
      <c r="DI211" s="5">
        <v>7.0602931999999997E-3</v>
      </c>
      <c r="DJ211" s="5">
        <v>7.0602931999999997E-3</v>
      </c>
      <c r="DK211" s="5">
        <v>7.0602931999999997E-3</v>
      </c>
      <c r="DL211" s="5">
        <v>7.0602931999999997E-3</v>
      </c>
      <c r="DM211" s="5">
        <v>7.0602931999999997E-3</v>
      </c>
      <c r="DN211" s="5">
        <v>7.0602931999999997E-3</v>
      </c>
      <c r="DO211" s="5">
        <v>7.0602931999999997E-3</v>
      </c>
      <c r="DP211" s="5">
        <v>7.0602931999999997E-3</v>
      </c>
      <c r="DQ211" s="5">
        <v>7.0602931999999997E-3</v>
      </c>
      <c r="DR211" s="5">
        <v>7.0602931999999997E-3</v>
      </c>
      <c r="DS211" s="5">
        <v>7.0602931999999997E-3</v>
      </c>
      <c r="DT211" s="5">
        <v>7.0602931999999997E-3</v>
      </c>
      <c r="DU211" s="5">
        <v>7.0602931999999997E-3</v>
      </c>
    </row>
    <row r="212" spans="1:125" x14ac:dyDescent="0.2">
      <c r="A212" t="s">
        <v>198</v>
      </c>
      <c r="B212" s="3" t="s">
        <v>177</v>
      </c>
      <c r="C212" s="2">
        <v>6.56</v>
      </c>
      <c r="D212" s="2">
        <v>7.21</v>
      </c>
      <c r="E212" s="2">
        <v>4.5999999999999996</v>
      </c>
      <c r="F212" s="2">
        <v>4.93</v>
      </c>
      <c r="G212" s="2">
        <v>4.51</v>
      </c>
      <c r="H212" s="2">
        <v>7.3</v>
      </c>
      <c r="I212" s="2">
        <v>5.12</v>
      </c>
      <c r="J212" s="2">
        <v>3.09</v>
      </c>
      <c r="K212" s="2">
        <v>4.16</v>
      </c>
      <c r="L212" s="2">
        <v>2.37</v>
      </c>
      <c r="M212" s="2">
        <v>3.86</v>
      </c>
      <c r="N212" s="2">
        <v>3.68</v>
      </c>
      <c r="O212" s="2">
        <v>3.83</v>
      </c>
      <c r="P212" s="2">
        <v>6.6</v>
      </c>
      <c r="Q212" s="2">
        <v>4.51</v>
      </c>
      <c r="R212" s="2">
        <v>5.35</v>
      </c>
      <c r="S212" s="2">
        <v>5.61</v>
      </c>
      <c r="T212" s="2">
        <v>4.8499999999999996</v>
      </c>
      <c r="U212" s="2">
        <v>6.15</v>
      </c>
      <c r="V212" s="2">
        <v>6.16</v>
      </c>
      <c r="W212" s="2">
        <v>5.0999999999999996</v>
      </c>
      <c r="X212" s="2">
        <v>5.38</v>
      </c>
      <c r="Y212" s="2">
        <v>3.56</v>
      </c>
      <c r="Z212" s="2">
        <v>3.93</v>
      </c>
      <c r="AA212" s="2">
        <v>3.5</v>
      </c>
      <c r="AB212" s="2">
        <v>5.45</v>
      </c>
      <c r="AC212" s="2">
        <v>7.1</v>
      </c>
      <c r="AD212" s="2">
        <v>4.46</v>
      </c>
      <c r="AE212" s="2">
        <v>5.77</v>
      </c>
      <c r="AF212" s="2">
        <v>4.62</v>
      </c>
      <c r="AG212" s="2">
        <v>3.13</v>
      </c>
      <c r="AH212" s="2">
        <v>4.95</v>
      </c>
      <c r="AI212" s="2">
        <v>5.85</v>
      </c>
      <c r="AJ212" s="2">
        <v>5.39</v>
      </c>
      <c r="AK212" s="2">
        <v>4.4800000000000004</v>
      </c>
      <c r="AL212" s="2">
        <v>4.6100000000000003</v>
      </c>
      <c r="AM212" s="2">
        <v>2.72</v>
      </c>
      <c r="AN212" s="2">
        <v>5.18</v>
      </c>
      <c r="AO212" s="2">
        <v>5.0599999999999996</v>
      </c>
      <c r="AP212" s="2">
        <v>4.91</v>
      </c>
      <c r="AQ212" s="2">
        <v>4.1100000000000003</v>
      </c>
      <c r="AR212" s="2">
        <v>4.96</v>
      </c>
      <c r="AS212" s="2">
        <v>3.99</v>
      </c>
      <c r="AT212" s="2">
        <v>5.63</v>
      </c>
      <c r="AU212" s="2">
        <v>7.74</v>
      </c>
      <c r="AV212" s="2">
        <v>3.97</v>
      </c>
      <c r="AW212" s="2">
        <v>4.12</v>
      </c>
      <c r="AX212" s="2">
        <v>3.29</v>
      </c>
      <c r="AY212" s="2">
        <v>3.9</v>
      </c>
      <c r="AZ212" s="2">
        <v>4.18</v>
      </c>
      <c r="BA212" s="2">
        <v>4.1900000000000004</v>
      </c>
      <c r="BB212" s="2">
        <v>4.3</v>
      </c>
      <c r="BC212" s="2">
        <v>3.03</v>
      </c>
      <c r="BD212" s="2">
        <v>3.66</v>
      </c>
      <c r="BE212" s="2">
        <v>4.34</v>
      </c>
      <c r="BF212" s="2">
        <v>4.6500000000000004</v>
      </c>
      <c r="BG212" s="2">
        <v>4.22</v>
      </c>
      <c r="BH212" s="2">
        <v>4.2300000000000004</v>
      </c>
      <c r="BI212" s="2">
        <v>4.12</v>
      </c>
      <c r="BJ212" s="2">
        <v>4.54</v>
      </c>
      <c r="BL212" s="10"/>
      <c r="BN212" s="5">
        <v>0.24386358</v>
      </c>
      <c r="BO212" s="5">
        <v>0.24386358</v>
      </c>
      <c r="BP212" s="5">
        <v>0.24386358</v>
      </c>
      <c r="BQ212" s="5">
        <v>0.24386358</v>
      </c>
      <c r="BR212" s="5">
        <v>0.24386358</v>
      </c>
      <c r="BS212" s="5">
        <v>0.24386358</v>
      </c>
      <c r="BT212" s="5">
        <v>0.24386358</v>
      </c>
      <c r="BU212" s="5">
        <v>0.24386358</v>
      </c>
      <c r="BV212" s="5">
        <v>0.24386358</v>
      </c>
      <c r="BW212" s="5">
        <v>0.24386358</v>
      </c>
      <c r="BX212" s="5">
        <v>0.24386358</v>
      </c>
      <c r="BY212" s="5">
        <v>0.24386358</v>
      </c>
      <c r="BZ212" s="5">
        <v>0.24386358</v>
      </c>
      <c r="CA212" s="5">
        <v>0.24386358</v>
      </c>
      <c r="CB212" s="5">
        <v>0.24386358</v>
      </c>
      <c r="CC212" s="5">
        <v>0.24386358</v>
      </c>
      <c r="CD212" s="5">
        <v>0.24386358</v>
      </c>
      <c r="CE212" s="5">
        <v>0.24386358</v>
      </c>
      <c r="CF212" s="5">
        <v>0.24386358</v>
      </c>
      <c r="CG212" s="5">
        <v>0.24386358</v>
      </c>
      <c r="CH212" s="5">
        <v>0.24386358</v>
      </c>
      <c r="CI212" s="5">
        <v>0.24386358</v>
      </c>
      <c r="CJ212" s="5">
        <v>0.24386358</v>
      </c>
      <c r="CK212" s="5">
        <v>0.24386358</v>
      </c>
      <c r="CL212" s="5">
        <v>0.24386358</v>
      </c>
      <c r="CM212" s="5">
        <v>0.24386358</v>
      </c>
      <c r="CN212" s="5">
        <v>0.24386358</v>
      </c>
      <c r="CO212" s="5">
        <v>0.24386358</v>
      </c>
      <c r="CP212" s="5">
        <v>0.24386358</v>
      </c>
      <c r="CQ212" s="5">
        <v>0.24386358</v>
      </c>
      <c r="CR212" s="5">
        <v>0.24386358</v>
      </c>
      <c r="CS212" s="5">
        <v>0.24386358</v>
      </c>
      <c r="CT212" s="5">
        <v>0.24386358</v>
      </c>
      <c r="CU212" s="5">
        <v>0.24386358</v>
      </c>
      <c r="CV212" s="5">
        <v>0.24386358</v>
      </c>
      <c r="CW212" s="5">
        <v>0.24386358</v>
      </c>
      <c r="CX212" s="5">
        <v>0.24386358</v>
      </c>
      <c r="CY212" s="5">
        <v>0.24386358</v>
      </c>
      <c r="CZ212" s="5">
        <v>0.24386358</v>
      </c>
      <c r="DA212" s="5">
        <v>0.24386358</v>
      </c>
      <c r="DB212" s="5">
        <v>0.24386358</v>
      </c>
      <c r="DC212" s="5">
        <v>0.24386358</v>
      </c>
      <c r="DD212" s="5">
        <v>0.24386358</v>
      </c>
      <c r="DE212" s="5">
        <v>0.24386358</v>
      </c>
      <c r="DF212" s="5">
        <v>0.24386358</v>
      </c>
      <c r="DG212" s="5">
        <v>0.24386358</v>
      </c>
      <c r="DH212" s="5">
        <v>0.24386358</v>
      </c>
      <c r="DI212" s="5">
        <v>0.24386358</v>
      </c>
      <c r="DJ212" s="5">
        <v>0.24386358</v>
      </c>
      <c r="DK212" s="5">
        <v>0.24386358</v>
      </c>
      <c r="DL212" s="5">
        <v>0.24386358</v>
      </c>
      <c r="DM212" s="5">
        <v>0.24386358</v>
      </c>
      <c r="DN212" s="5">
        <v>0.24386358</v>
      </c>
      <c r="DO212" s="5">
        <v>0.24386358</v>
      </c>
      <c r="DP212" s="5">
        <v>0.24386358</v>
      </c>
      <c r="DQ212" s="5">
        <v>0.24386358</v>
      </c>
      <c r="DR212" s="5">
        <v>0.24386358</v>
      </c>
      <c r="DS212" s="5">
        <v>0.24386358</v>
      </c>
      <c r="DT212" s="5">
        <v>0.24386358</v>
      </c>
      <c r="DU212" s="5">
        <v>0.24386358</v>
      </c>
    </row>
    <row r="213" spans="1:125" x14ac:dyDescent="0.2">
      <c r="A213" t="s">
        <v>170</v>
      </c>
      <c r="B213" s="3" t="s">
        <v>177</v>
      </c>
      <c r="C213" s="2">
        <v>1.84</v>
      </c>
      <c r="D213" s="2">
        <v>2.2000000000000002</v>
      </c>
      <c r="E213" s="2">
        <v>1.1399999999999999</v>
      </c>
      <c r="F213" s="2">
        <v>1.19</v>
      </c>
      <c r="G213" s="2">
        <v>0.99</v>
      </c>
      <c r="H213" s="2">
        <v>1.89</v>
      </c>
      <c r="I213" s="2">
        <v>1.23</v>
      </c>
      <c r="J213" s="2">
        <v>0.59</v>
      </c>
      <c r="K213" s="2">
        <v>0.85</v>
      </c>
      <c r="L213" s="2">
        <v>0.43</v>
      </c>
      <c r="M213" s="2">
        <v>0.7</v>
      </c>
      <c r="N213" s="2">
        <v>0.76</v>
      </c>
      <c r="O213" s="2">
        <v>0.81</v>
      </c>
      <c r="P213" s="2">
        <v>2.0499999999999998</v>
      </c>
      <c r="Q213" s="2">
        <v>1.24</v>
      </c>
      <c r="R213" s="2">
        <v>1.53</v>
      </c>
      <c r="S213" s="2">
        <v>1.46</v>
      </c>
      <c r="T213" s="2">
        <v>1.43</v>
      </c>
      <c r="U213" s="2">
        <v>1.61</v>
      </c>
      <c r="V213" s="2">
        <v>1.65</v>
      </c>
      <c r="W213" s="2">
        <v>1.25</v>
      </c>
      <c r="X213" s="2">
        <v>1.47</v>
      </c>
      <c r="Y213" s="2">
        <v>0.8</v>
      </c>
      <c r="Z213" s="2">
        <v>0.99</v>
      </c>
      <c r="AA213" s="2">
        <v>0.78</v>
      </c>
      <c r="AB213" s="2">
        <v>1.34</v>
      </c>
      <c r="AC213" s="2">
        <v>2.08</v>
      </c>
      <c r="AD213" s="2">
        <v>1.1399999999999999</v>
      </c>
      <c r="AE213" s="2">
        <v>1.64</v>
      </c>
      <c r="AF213" s="2">
        <v>1.1000000000000001</v>
      </c>
      <c r="AG213" s="2">
        <v>0.63</v>
      </c>
      <c r="AH213" s="2">
        <v>1.22</v>
      </c>
      <c r="AI213" s="2">
        <v>1.39</v>
      </c>
      <c r="AJ213" s="2">
        <v>1.43</v>
      </c>
      <c r="AK213" s="2">
        <v>1.1299999999999999</v>
      </c>
      <c r="AL213" s="2">
        <v>1.25</v>
      </c>
      <c r="AM213" s="2">
        <v>0.45</v>
      </c>
      <c r="AN213" s="2">
        <v>1.18</v>
      </c>
      <c r="AO213" s="2">
        <v>1.22</v>
      </c>
      <c r="AP213" s="2">
        <v>0.98</v>
      </c>
      <c r="AQ213" s="2">
        <v>0.74</v>
      </c>
      <c r="AR213" s="2">
        <v>1.04</v>
      </c>
      <c r="AS213" s="2">
        <v>0.9</v>
      </c>
      <c r="AT213" s="2">
        <v>1.1399999999999999</v>
      </c>
      <c r="AU213" s="2">
        <v>2.02</v>
      </c>
      <c r="AV213" s="2">
        <v>0.72</v>
      </c>
      <c r="AW213" s="2">
        <v>0.66</v>
      </c>
      <c r="AX213" s="2">
        <v>0.52</v>
      </c>
      <c r="AY213" s="2">
        <v>0.7</v>
      </c>
      <c r="AZ213" s="2">
        <v>0.82</v>
      </c>
      <c r="BA213" s="2">
        <v>0.94</v>
      </c>
      <c r="BB213" s="2">
        <v>0.91</v>
      </c>
      <c r="BC213" s="2">
        <v>0.38</v>
      </c>
      <c r="BD213" s="2">
        <v>0.7</v>
      </c>
      <c r="BE213" s="2">
        <v>0.71</v>
      </c>
      <c r="BF213" s="2">
        <v>1.03</v>
      </c>
      <c r="BG213" s="2">
        <v>1.0900000000000001</v>
      </c>
      <c r="BH213" s="2">
        <v>0.94</v>
      </c>
      <c r="BI213" s="2">
        <v>0.84</v>
      </c>
      <c r="BJ213" s="2">
        <v>1.1000000000000001</v>
      </c>
      <c r="BL213" s="10"/>
      <c r="BN213" s="5">
        <v>6.2624348999999996E-2</v>
      </c>
      <c r="BO213" s="5">
        <v>6.2624348999999996E-2</v>
      </c>
      <c r="BP213" s="5">
        <v>6.2624348999999996E-2</v>
      </c>
      <c r="BQ213" s="5">
        <v>6.2624348999999996E-2</v>
      </c>
      <c r="BR213" s="5">
        <v>6.2624348999999996E-2</v>
      </c>
      <c r="BS213" s="5">
        <v>6.2624348999999996E-2</v>
      </c>
      <c r="BT213" s="5">
        <v>6.2624348999999996E-2</v>
      </c>
      <c r="BU213" s="5">
        <v>6.2624348999999996E-2</v>
      </c>
      <c r="BV213" s="5">
        <v>6.2624348999999996E-2</v>
      </c>
      <c r="BW213" s="5">
        <v>6.2624348999999996E-2</v>
      </c>
      <c r="BX213" s="5">
        <v>6.2624348999999996E-2</v>
      </c>
      <c r="BY213" s="5">
        <v>6.2624348999999996E-2</v>
      </c>
      <c r="BZ213" s="5">
        <v>6.2624348999999996E-2</v>
      </c>
      <c r="CA213" s="5">
        <v>6.2624348999999996E-2</v>
      </c>
      <c r="CB213" s="5">
        <v>6.2624348999999996E-2</v>
      </c>
      <c r="CC213" s="5">
        <v>6.2624348999999996E-2</v>
      </c>
      <c r="CD213" s="5">
        <v>6.2624348999999996E-2</v>
      </c>
      <c r="CE213" s="5">
        <v>6.2624348999999996E-2</v>
      </c>
      <c r="CF213" s="5">
        <v>6.2624348999999996E-2</v>
      </c>
      <c r="CG213" s="5">
        <v>6.2624348999999996E-2</v>
      </c>
      <c r="CH213" s="5">
        <v>6.2624348999999996E-2</v>
      </c>
      <c r="CI213" s="5">
        <v>6.2624348999999996E-2</v>
      </c>
      <c r="CJ213" s="5">
        <v>6.2624348999999996E-2</v>
      </c>
      <c r="CK213" s="5">
        <v>6.2624348999999996E-2</v>
      </c>
      <c r="CL213" s="5">
        <v>6.2624348999999996E-2</v>
      </c>
      <c r="CM213" s="5">
        <v>6.2624348999999996E-2</v>
      </c>
      <c r="CN213" s="5">
        <v>6.2624348999999996E-2</v>
      </c>
      <c r="CO213" s="5">
        <v>6.2624348999999996E-2</v>
      </c>
      <c r="CP213" s="5">
        <v>6.2624348999999996E-2</v>
      </c>
      <c r="CQ213" s="5">
        <v>6.2624348999999996E-2</v>
      </c>
      <c r="CR213" s="5">
        <v>6.2624348999999996E-2</v>
      </c>
      <c r="CS213" s="5">
        <v>6.2624348999999996E-2</v>
      </c>
      <c r="CT213" s="5">
        <v>6.2624348999999996E-2</v>
      </c>
      <c r="CU213" s="5">
        <v>6.2624348999999996E-2</v>
      </c>
      <c r="CV213" s="5">
        <v>6.2624348999999996E-2</v>
      </c>
      <c r="CW213" s="5">
        <v>6.2624348999999996E-2</v>
      </c>
      <c r="CX213" s="5">
        <v>6.2624348999999996E-2</v>
      </c>
      <c r="CY213" s="5">
        <v>6.2624348999999996E-2</v>
      </c>
      <c r="CZ213" s="5">
        <v>6.2624348999999996E-2</v>
      </c>
      <c r="DA213" s="5">
        <v>6.2624348999999996E-2</v>
      </c>
      <c r="DB213" s="5">
        <v>6.2624348999999996E-2</v>
      </c>
      <c r="DC213" s="5">
        <v>6.2624348999999996E-2</v>
      </c>
      <c r="DD213" s="5">
        <v>6.2624348999999996E-2</v>
      </c>
      <c r="DE213" s="5">
        <v>6.2624348999999996E-2</v>
      </c>
      <c r="DF213" s="5">
        <v>6.2624348999999996E-2</v>
      </c>
      <c r="DG213" s="5">
        <v>6.2624348999999996E-2</v>
      </c>
      <c r="DH213" s="5">
        <v>6.2624348999999996E-2</v>
      </c>
      <c r="DI213" s="5">
        <v>6.2624348999999996E-2</v>
      </c>
      <c r="DJ213" s="5">
        <v>6.2624348999999996E-2</v>
      </c>
      <c r="DK213" s="5">
        <v>6.2624348999999996E-2</v>
      </c>
      <c r="DL213" s="5">
        <v>6.2624348999999996E-2</v>
      </c>
      <c r="DM213" s="5">
        <v>6.2624348999999996E-2</v>
      </c>
      <c r="DN213" s="5">
        <v>6.2624348999999996E-2</v>
      </c>
      <c r="DO213" s="5">
        <v>6.2624348999999996E-2</v>
      </c>
      <c r="DP213" s="5">
        <v>6.2624348999999996E-2</v>
      </c>
      <c r="DQ213" s="5">
        <v>6.2624348999999996E-2</v>
      </c>
      <c r="DR213" s="5">
        <v>6.2624348999999996E-2</v>
      </c>
      <c r="DS213" s="5">
        <v>6.2624348999999996E-2</v>
      </c>
      <c r="DT213" s="5">
        <v>6.2624348999999996E-2</v>
      </c>
      <c r="DU213" s="5">
        <v>6.2624348999999996E-2</v>
      </c>
    </row>
    <row r="214" spans="1:125" x14ac:dyDescent="0.2">
      <c r="A214" t="s">
        <v>230</v>
      </c>
      <c r="B214" s="3" t="s">
        <v>177</v>
      </c>
      <c r="C214" s="2">
        <v>5.66</v>
      </c>
      <c r="D214" s="2">
        <v>6.27</v>
      </c>
      <c r="E214" s="2">
        <v>4.34</v>
      </c>
      <c r="F214" s="2">
        <v>4.13</v>
      </c>
      <c r="G214" s="2">
        <v>3.76</v>
      </c>
      <c r="H214" s="2">
        <v>6.07</v>
      </c>
      <c r="I214" s="2">
        <v>4.08</v>
      </c>
      <c r="J214" s="2">
        <v>2.72</v>
      </c>
      <c r="K214" s="2">
        <v>3.69</v>
      </c>
      <c r="L214" s="2">
        <v>2.02</v>
      </c>
      <c r="M214" s="2">
        <v>3.22</v>
      </c>
      <c r="N214" s="2">
        <v>3.43</v>
      </c>
      <c r="O214" s="2">
        <v>3.13</v>
      </c>
      <c r="P214" s="2">
        <v>5.9</v>
      </c>
      <c r="Q214" s="2">
        <v>3.89</v>
      </c>
      <c r="R214" s="2">
        <v>4.6500000000000004</v>
      </c>
      <c r="S214" s="2">
        <v>4.7</v>
      </c>
      <c r="T214" s="2">
        <v>4.3099999999999996</v>
      </c>
      <c r="U214" s="2">
        <v>5.33</v>
      </c>
      <c r="V214" s="2">
        <v>5.52</v>
      </c>
      <c r="W214" s="2">
        <v>4.55</v>
      </c>
      <c r="X214" s="2">
        <v>4.76</v>
      </c>
      <c r="Y214" s="2">
        <v>3.03</v>
      </c>
      <c r="Z214" s="2">
        <v>3.5</v>
      </c>
      <c r="AA214" s="2">
        <v>3.26</v>
      </c>
      <c r="AB214" s="2">
        <v>4.38</v>
      </c>
      <c r="AC214" s="2">
        <v>6.19</v>
      </c>
      <c r="AD214" s="2">
        <v>4.05</v>
      </c>
      <c r="AE214" s="2">
        <v>4.95</v>
      </c>
      <c r="AF214" s="2">
        <v>4.0599999999999996</v>
      </c>
      <c r="AG214" s="2">
        <v>2.76</v>
      </c>
      <c r="AH214" s="2">
        <v>4.25</v>
      </c>
      <c r="AI214" s="2">
        <v>4.8600000000000003</v>
      </c>
      <c r="AJ214" s="2">
        <v>4.6100000000000003</v>
      </c>
      <c r="AK214" s="2">
        <v>3.88</v>
      </c>
      <c r="AL214" s="2">
        <v>4.28</v>
      </c>
      <c r="AM214" s="2">
        <v>2.4300000000000002</v>
      </c>
      <c r="AN214" s="2">
        <v>4.4800000000000004</v>
      </c>
      <c r="AO214" s="2">
        <v>4.41</v>
      </c>
      <c r="AP214" s="2">
        <v>4.4400000000000004</v>
      </c>
      <c r="AQ214" s="2">
        <v>3.54</v>
      </c>
      <c r="AR214" s="2">
        <v>4.13</v>
      </c>
      <c r="AS214" s="2">
        <v>3.62</v>
      </c>
      <c r="AT214" s="2">
        <v>4.49</v>
      </c>
      <c r="AU214" s="2">
        <v>6.76</v>
      </c>
      <c r="AV214" s="2">
        <v>3.6</v>
      </c>
      <c r="AW214" s="2">
        <v>3.45</v>
      </c>
      <c r="AX214" s="2">
        <v>2.95</v>
      </c>
      <c r="AY214" s="2">
        <v>3.33</v>
      </c>
      <c r="AZ214" s="2">
        <v>3.62</v>
      </c>
      <c r="BA214" s="2">
        <v>3.96</v>
      </c>
      <c r="BB214" s="2">
        <v>3.77</v>
      </c>
      <c r="BC214" s="2">
        <v>2.77</v>
      </c>
      <c r="BD214" s="2">
        <v>3.44</v>
      </c>
      <c r="BE214" s="2">
        <v>4.01</v>
      </c>
      <c r="BF214" s="2">
        <v>4.2300000000000004</v>
      </c>
      <c r="BG214" s="2">
        <v>3.84</v>
      </c>
      <c r="BH214" s="2">
        <v>4.09</v>
      </c>
      <c r="BI214" s="2">
        <v>3.83</v>
      </c>
      <c r="BJ214" s="2">
        <v>4.18</v>
      </c>
      <c r="BL214" s="10"/>
      <c r="BN214" s="5">
        <v>0.21112891</v>
      </c>
      <c r="BO214" s="5">
        <v>0.21112891</v>
      </c>
      <c r="BP214" s="5">
        <v>0.21112891</v>
      </c>
      <c r="BQ214" s="5">
        <v>0.21112891</v>
      </c>
      <c r="BR214" s="5">
        <v>0.21112891</v>
      </c>
      <c r="BS214" s="5">
        <v>0.21112891</v>
      </c>
      <c r="BT214" s="5">
        <v>0.21112891</v>
      </c>
      <c r="BU214" s="5">
        <v>0.21112891</v>
      </c>
      <c r="BV214" s="5">
        <v>0.21112891</v>
      </c>
      <c r="BW214" s="5">
        <v>0.21112891</v>
      </c>
      <c r="BX214" s="5">
        <v>0.21112891</v>
      </c>
      <c r="BY214" s="5">
        <v>0.21112891</v>
      </c>
      <c r="BZ214" s="5">
        <v>0.21112891</v>
      </c>
      <c r="CA214" s="5">
        <v>0.21112891</v>
      </c>
      <c r="CB214" s="5">
        <v>0.21112891</v>
      </c>
      <c r="CC214" s="5">
        <v>0.21112891</v>
      </c>
      <c r="CD214" s="5">
        <v>0.21112891</v>
      </c>
      <c r="CE214" s="5">
        <v>0.21112891</v>
      </c>
      <c r="CF214" s="5">
        <v>0.21112891</v>
      </c>
      <c r="CG214" s="5">
        <v>0.21112891</v>
      </c>
      <c r="CH214" s="5">
        <v>0.21112891</v>
      </c>
      <c r="CI214" s="5">
        <v>0.21112891</v>
      </c>
      <c r="CJ214" s="5">
        <v>0.21112891</v>
      </c>
      <c r="CK214" s="5">
        <v>0.21112891</v>
      </c>
      <c r="CL214" s="5">
        <v>0.21112891</v>
      </c>
      <c r="CM214" s="5">
        <v>0.21112891</v>
      </c>
      <c r="CN214" s="5">
        <v>0.21112891</v>
      </c>
      <c r="CO214" s="5">
        <v>0.21112891</v>
      </c>
      <c r="CP214" s="5">
        <v>0.21112891</v>
      </c>
      <c r="CQ214" s="5">
        <v>0.21112891</v>
      </c>
      <c r="CR214" s="5">
        <v>0.21112891</v>
      </c>
      <c r="CS214" s="5">
        <v>0.21112891</v>
      </c>
      <c r="CT214" s="5">
        <v>0.21112891</v>
      </c>
      <c r="CU214" s="5">
        <v>0.21112891</v>
      </c>
      <c r="CV214" s="5">
        <v>0.21112891</v>
      </c>
      <c r="CW214" s="5">
        <v>0.21112891</v>
      </c>
      <c r="CX214" s="5">
        <v>0.21112891</v>
      </c>
      <c r="CY214" s="5">
        <v>0.21112891</v>
      </c>
      <c r="CZ214" s="5">
        <v>0.21112891</v>
      </c>
      <c r="DA214" s="5">
        <v>0.21112891</v>
      </c>
      <c r="DB214" s="5">
        <v>0.21112891</v>
      </c>
      <c r="DC214" s="5">
        <v>0.21112891</v>
      </c>
      <c r="DD214" s="5">
        <v>0.21112891</v>
      </c>
      <c r="DE214" s="5">
        <v>0.21112891</v>
      </c>
      <c r="DF214" s="5">
        <v>0.21112891</v>
      </c>
      <c r="DG214" s="5">
        <v>0.21112891</v>
      </c>
      <c r="DH214" s="5">
        <v>0.21112891</v>
      </c>
      <c r="DI214" s="5">
        <v>0.21112891</v>
      </c>
      <c r="DJ214" s="5">
        <v>0.21112891</v>
      </c>
      <c r="DK214" s="5">
        <v>0.21112891</v>
      </c>
      <c r="DL214" s="5">
        <v>0.21112891</v>
      </c>
      <c r="DM214" s="5">
        <v>0.21112891</v>
      </c>
      <c r="DN214" s="5">
        <v>0.21112891</v>
      </c>
      <c r="DO214" s="5">
        <v>0.21112891</v>
      </c>
      <c r="DP214" s="5">
        <v>0.21112891</v>
      </c>
      <c r="DQ214" s="5">
        <v>0.21112891</v>
      </c>
      <c r="DR214" s="5">
        <v>0.21112891</v>
      </c>
      <c r="DS214" s="5">
        <v>0.21112891</v>
      </c>
      <c r="DT214" s="5">
        <v>0.21112891</v>
      </c>
      <c r="DU214" s="5">
        <v>0.21112891</v>
      </c>
    </row>
    <row r="215" spans="1:125" x14ac:dyDescent="0.2">
      <c r="A215" t="s">
        <v>157</v>
      </c>
      <c r="B215" s="3" t="s">
        <v>177</v>
      </c>
      <c r="C215" s="2">
        <v>1.83</v>
      </c>
      <c r="D215" s="2">
        <v>1.76</v>
      </c>
      <c r="E215" s="2">
        <v>0.97</v>
      </c>
      <c r="F215" s="2">
        <v>1.3</v>
      </c>
      <c r="G215" s="2">
        <v>1.06</v>
      </c>
      <c r="H215" s="2">
        <v>1.94</v>
      </c>
      <c r="I215" s="2">
        <v>1.44</v>
      </c>
      <c r="J215" s="2">
        <v>0.66</v>
      </c>
      <c r="K215" s="2">
        <v>0.97</v>
      </c>
      <c r="L215" s="2">
        <v>0.48</v>
      </c>
      <c r="M215" s="2">
        <v>0.82</v>
      </c>
      <c r="N215" s="2">
        <v>0.69</v>
      </c>
      <c r="O215" s="2">
        <v>0.92</v>
      </c>
      <c r="P215" s="2">
        <v>1.76</v>
      </c>
      <c r="Q215" s="2">
        <v>1.21</v>
      </c>
      <c r="R215" s="2">
        <v>1.29</v>
      </c>
      <c r="S215" s="2">
        <v>1.46</v>
      </c>
      <c r="T215" s="2">
        <v>1.1000000000000001</v>
      </c>
      <c r="U215" s="2">
        <v>1.49</v>
      </c>
      <c r="V215" s="2">
        <v>1.41</v>
      </c>
      <c r="W215" s="2">
        <v>1.26</v>
      </c>
      <c r="X215" s="2">
        <v>1.36</v>
      </c>
      <c r="Y215" s="2">
        <v>0.85</v>
      </c>
      <c r="Z215" s="2">
        <v>0.79</v>
      </c>
      <c r="AA215" s="2">
        <v>0.7</v>
      </c>
      <c r="AB215" s="2">
        <v>1.47</v>
      </c>
      <c r="AC215" s="2">
        <v>1.77</v>
      </c>
      <c r="AD215" s="2">
        <v>1.06</v>
      </c>
      <c r="AE215" s="2">
        <v>1.54</v>
      </c>
      <c r="AF215" s="2">
        <v>1.03</v>
      </c>
      <c r="AG215" s="2">
        <v>0.54</v>
      </c>
      <c r="AH215" s="2">
        <v>1.1599999999999999</v>
      </c>
      <c r="AI215" s="2">
        <v>1.44</v>
      </c>
      <c r="AJ215" s="2">
        <v>1.44</v>
      </c>
      <c r="AK215" s="2">
        <v>1.1000000000000001</v>
      </c>
      <c r="AL215" s="2">
        <v>0.94</v>
      </c>
      <c r="AM215" s="2">
        <v>0.5</v>
      </c>
      <c r="AN215" s="2">
        <v>1.33</v>
      </c>
      <c r="AO215" s="2">
        <v>1.22</v>
      </c>
      <c r="AP215" s="2">
        <v>1.04</v>
      </c>
      <c r="AQ215" s="2">
        <v>0.74</v>
      </c>
      <c r="AR215" s="2">
        <v>1.28</v>
      </c>
      <c r="AS215" s="2">
        <v>0.76</v>
      </c>
      <c r="AT215" s="2">
        <v>1.44</v>
      </c>
      <c r="AU215" s="2">
        <v>1.87</v>
      </c>
      <c r="AV215" s="2">
        <v>0.72</v>
      </c>
      <c r="AW215" s="2">
        <v>0.85</v>
      </c>
      <c r="AX215" s="2">
        <v>0.51</v>
      </c>
      <c r="AY215" s="2">
        <v>0.68</v>
      </c>
      <c r="AZ215" s="2">
        <v>0.85</v>
      </c>
      <c r="BA215" s="2">
        <v>0.75</v>
      </c>
      <c r="BB215" s="2">
        <v>1</v>
      </c>
      <c r="BC215" s="2">
        <v>0.28000000000000003</v>
      </c>
      <c r="BD215" s="2">
        <v>0.48</v>
      </c>
      <c r="BE215" s="2">
        <v>0.73</v>
      </c>
      <c r="BF215" s="2">
        <v>0.97</v>
      </c>
      <c r="BG215" s="2">
        <v>0.92</v>
      </c>
      <c r="BH215" s="2">
        <v>0.8</v>
      </c>
      <c r="BI215" s="2">
        <v>0.67</v>
      </c>
      <c r="BJ215" s="2">
        <v>0.83</v>
      </c>
      <c r="BL215" s="10"/>
      <c r="BN215" s="5">
        <v>6.5465439E-2</v>
      </c>
      <c r="BO215" s="5">
        <v>6.5465439E-2</v>
      </c>
      <c r="BP215" s="5">
        <v>6.5465439E-2</v>
      </c>
      <c r="BQ215" s="5">
        <v>6.5465439E-2</v>
      </c>
      <c r="BR215" s="5">
        <v>6.5465439E-2</v>
      </c>
      <c r="BS215" s="5">
        <v>6.5465439E-2</v>
      </c>
      <c r="BT215" s="5">
        <v>6.5465439E-2</v>
      </c>
      <c r="BU215" s="5">
        <v>6.5465439E-2</v>
      </c>
      <c r="BV215" s="5">
        <v>6.5465439E-2</v>
      </c>
      <c r="BW215" s="5">
        <v>6.5465439E-2</v>
      </c>
      <c r="BX215" s="5">
        <v>6.5465439E-2</v>
      </c>
      <c r="BY215" s="5">
        <v>6.5465439E-2</v>
      </c>
      <c r="BZ215" s="5">
        <v>6.5465439E-2</v>
      </c>
      <c r="CA215" s="5">
        <v>6.5465439E-2</v>
      </c>
      <c r="CB215" s="5">
        <v>6.5465439E-2</v>
      </c>
      <c r="CC215" s="5">
        <v>6.5465439E-2</v>
      </c>
      <c r="CD215" s="5">
        <v>6.5465439E-2</v>
      </c>
      <c r="CE215" s="5">
        <v>6.5465439E-2</v>
      </c>
      <c r="CF215" s="5">
        <v>6.5465439E-2</v>
      </c>
      <c r="CG215" s="5">
        <v>6.5465439E-2</v>
      </c>
      <c r="CH215" s="5">
        <v>6.5465439E-2</v>
      </c>
      <c r="CI215" s="5">
        <v>6.5465439E-2</v>
      </c>
      <c r="CJ215" s="5">
        <v>6.5465439E-2</v>
      </c>
      <c r="CK215" s="5">
        <v>6.5465439E-2</v>
      </c>
      <c r="CL215" s="5">
        <v>6.5465439E-2</v>
      </c>
      <c r="CM215" s="5">
        <v>6.5465439E-2</v>
      </c>
      <c r="CN215" s="5">
        <v>6.5465439E-2</v>
      </c>
      <c r="CO215" s="5">
        <v>6.5465439E-2</v>
      </c>
      <c r="CP215" s="5">
        <v>6.5465439E-2</v>
      </c>
      <c r="CQ215" s="5">
        <v>6.5465439E-2</v>
      </c>
      <c r="CR215" s="5">
        <v>6.5465439E-2</v>
      </c>
      <c r="CS215" s="5">
        <v>6.5465439E-2</v>
      </c>
      <c r="CT215" s="5">
        <v>6.5465439E-2</v>
      </c>
      <c r="CU215" s="5">
        <v>6.5465439E-2</v>
      </c>
      <c r="CV215" s="5">
        <v>6.5465439E-2</v>
      </c>
      <c r="CW215" s="5">
        <v>6.5465439E-2</v>
      </c>
      <c r="CX215" s="5">
        <v>6.5465439E-2</v>
      </c>
      <c r="CY215" s="5">
        <v>6.5465439E-2</v>
      </c>
      <c r="CZ215" s="5">
        <v>6.5465439E-2</v>
      </c>
      <c r="DA215" s="5">
        <v>6.5465439E-2</v>
      </c>
      <c r="DB215" s="5">
        <v>6.5465439E-2</v>
      </c>
      <c r="DC215" s="5">
        <v>6.5465439E-2</v>
      </c>
      <c r="DD215" s="5">
        <v>6.5465439E-2</v>
      </c>
      <c r="DE215" s="5">
        <v>6.5465439E-2</v>
      </c>
      <c r="DF215" s="5">
        <v>6.5465439E-2</v>
      </c>
      <c r="DG215" s="5">
        <v>6.5465439E-2</v>
      </c>
      <c r="DH215" s="5">
        <v>6.5465439E-2</v>
      </c>
      <c r="DI215" s="5">
        <v>6.5465439E-2</v>
      </c>
      <c r="DJ215" s="5">
        <v>6.5465439E-2</v>
      </c>
      <c r="DK215" s="5">
        <v>6.5465439E-2</v>
      </c>
      <c r="DL215" s="5">
        <v>6.5465439E-2</v>
      </c>
      <c r="DM215" s="5">
        <v>6.5465439E-2</v>
      </c>
      <c r="DN215" s="5">
        <v>6.5465439E-2</v>
      </c>
      <c r="DO215" s="5">
        <v>6.5465439E-2</v>
      </c>
      <c r="DP215" s="5">
        <v>6.5465439E-2</v>
      </c>
      <c r="DQ215" s="5">
        <v>6.5465439E-2</v>
      </c>
      <c r="DR215" s="5">
        <v>6.5465439E-2</v>
      </c>
      <c r="DS215" s="5">
        <v>6.5465439E-2</v>
      </c>
      <c r="DT215" s="5">
        <v>6.5465439E-2</v>
      </c>
      <c r="DU215" s="5">
        <v>6.5465439E-2</v>
      </c>
    </row>
    <row r="216" spans="1:125" x14ac:dyDescent="0.2">
      <c r="A216" t="s">
        <v>229</v>
      </c>
      <c r="B216" s="3" t="s">
        <v>177</v>
      </c>
      <c r="C216" s="2">
        <v>2.5499999999999998</v>
      </c>
      <c r="D216" s="2">
        <v>2.78</v>
      </c>
      <c r="E216" s="2">
        <v>1.83</v>
      </c>
      <c r="F216" s="2">
        <v>1.83</v>
      </c>
      <c r="G216" s="2">
        <v>1.64</v>
      </c>
      <c r="H216" s="2">
        <v>2.76</v>
      </c>
      <c r="I216" s="2">
        <v>1.82</v>
      </c>
      <c r="J216" s="2">
        <v>1.1599999999999999</v>
      </c>
      <c r="K216" s="2">
        <v>1.59</v>
      </c>
      <c r="L216" s="2">
        <v>0.84</v>
      </c>
      <c r="M216" s="2">
        <v>1.38</v>
      </c>
      <c r="N216" s="2">
        <v>1.46</v>
      </c>
      <c r="O216" s="2">
        <v>1.36</v>
      </c>
      <c r="P216" s="2">
        <v>2.6</v>
      </c>
      <c r="Q216" s="2">
        <v>1.68</v>
      </c>
      <c r="R216" s="2">
        <v>2.04</v>
      </c>
      <c r="S216" s="2">
        <v>2.12</v>
      </c>
      <c r="T216" s="2">
        <v>1.86</v>
      </c>
      <c r="U216" s="2">
        <v>2.37</v>
      </c>
      <c r="V216" s="2">
        <v>2.4</v>
      </c>
      <c r="W216" s="2">
        <v>1.94</v>
      </c>
      <c r="X216" s="2">
        <v>2.08</v>
      </c>
      <c r="Y216" s="2">
        <v>1.3</v>
      </c>
      <c r="Z216" s="2">
        <v>1.49</v>
      </c>
      <c r="AA216" s="2">
        <v>1.34</v>
      </c>
      <c r="AB216" s="2">
        <v>1.91</v>
      </c>
      <c r="AC216" s="2">
        <v>2.73</v>
      </c>
      <c r="AD216" s="2">
        <v>1.75</v>
      </c>
      <c r="AE216" s="2">
        <v>2.17</v>
      </c>
      <c r="AF216" s="2">
        <v>1.73</v>
      </c>
      <c r="AG216" s="2">
        <v>1.17</v>
      </c>
      <c r="AH216" s="2">
        <v>1.83</v>
      </c>
      <c r="AI216" s="2">
        <v>2.14</v>
      </c>
      <c r="AJ216" s="2">
        <v>2</v>
      </c>
      <c r="AK216" s="2">
        <v>1.69</v>
      </c>
      <c r="AL216" s="2">
        <v>1.8</v>
      </c>
      <c r="AM216" s="2">
        <v>1.01</v>
      </c>
      <c r="AN216" s="2">
        <v>1.91</v>
      </c>
      <c r="AO216" s="2">
        <v>1.87</v>
      </c>
      <c r="AP216" s="2">
        <v>1.9</v>
      </c>
      <c r="AQ216" s="2">
        <v>1.53</v>
      </c>
      <c r="AR216" s="2">
        <v>1.8</v>
      </c>
      <c r="AS216" s="2">
        <v>1.55</v>
      </c>
      <c r="AT216" s="2">
        <v>2</v>
      </c>
      <c r="AU216" s="2">
        <v>2.99</v>
      </c>
      <c r="AV216" s="2">
        <v>1.53</v>
      </c>
      <c r="AW216" s="2">
        <v>1.47</v>
      </c>
      <c r="AX216" s="2">
        <v>1.22</v>
      </c>
      <c r="AY216" s="2">
        <v>1.43</v>
      </c>
      <c r="AZ216" s="2">
        <v>1.54</v>
      </c>
      <c r="BA216" s="2">
        <v>1.65</v>
      </c>
      <c r="BB216" s="2">
        <v>1.62</v>
      </c>
      <c r="BC216" s="2">
        <v>1.1200000000000001</v>
      </c>
      <c r="BD216" s="2">
        <v>1.46</v>
      </c>
      <c r="BE216" s="2">
        <v>1.73</v>
      </c>
      <c r="BF216" s="2">
        <v>1.78</v>
      </c>
      <c r="BG216" s="2">
        <v>1.64</v>
      </c>
      <c r="BH216" s="2">
        <v>1.71</v>
      </c>
      <c r="BI216" s="2">
        <v>1.62</v>
      </c>
      <c r="BJ216" s="2">
        <v>1.74</v>
      </c>
      <c r="BL216" s="10"/>
      <c r="BN216" s="5">
        <v>9.1897838999999995E-2</v>
      </c>
      <c r="BO216" s="5">
        <v>9.1897838999999995E-2</v>
      </c>
      <c r="BP216" s="5">
        <v>9.1897838999999995E-2</v>
      </c>
      <c r="BQ216" s="5">
        <v>9.1897838999999995E-2</v>
      </c>
      <c r="BR216" s="5">
        <v>9.1897838999999995E-2</v>
      </c>
      <c r="BS216" s="5">
        <v>9.1897838999999995E-2</v>
      </c>
      <c r="BT216" s="5">
        <v>9.1897838999999995E-2</v>
      </c>
      <c r="BU216" s="5">
        <v>9.1897838999999995E-2</v>
      </c>
      <c r="BV216" s="5">
        <v>9.1897838999999995E-2</v>
      </c>
      <c r="BW216" s="5">
        <v>9.1897838999999995E-2</v>
      </c>
      <c r="BX216" s="5">
        <v>9.1897838999999995E-2</v>
      </c>
      <c r="BY216" s="5">
        <v>9.1897838999999995E-2</v>
      </c>
      <c r="BZ216" s="5">
        <v>9.1897838999999995E-2</v>
      </c>
      <c r="CA216" s="5">
        <v>9.1897838999999995E-2</v>
      </c>
      <c r="CB216" s="5">
        <v>9.1897838999999995E-2</v>
      </c>
      <c r="CC216" s="5">
        <v>9.1897838999999995E-2</v>
      </c>
      <c r="CD216" s="5">
        <v>9.1897838999999995E-2</v>
      </c>
      <c r="CE216" s="5">
        <v>9.1897838999999995E-2</v>
      </c>
      <c r="CF216" s="5">
        <v>9.1897838999999995E-2</v>
      </c>
      <c r="CG216" s="5">
        <v>9.1897838999999995E-2</v>
      </c>
      <c r="CH216" s="5">
        <v>9.1897838999999995E-2</v>
      </c>
      <c r="CI216" s="5">
        <v>9.1897838999999995E-2</v>
      </c>
      <c r="CJ216" s="5">
        <v>9.1897838999999995E-2</v>
      </c>
      <c r="CK216" s="5">
        <v>9.1897838999999995E-2</v>
      </c>
      <c r="CL216" s="5">
        <v>9.1897838999999995E-2</v>
      </c>
      <c r="CM216" s="5">
        <v>9.1897838999999995E-2</v>
      </c>
      <c r="CN216" s="5">
        <v>9.1897838999999995E-2</v>
      </c>
      <c r="CO216" s="5">
        <v>9.1897838999999995E-2</v>
      </c>
      <c r="CP216" s="5">
        <v>9.1897838999999995E-2</v>
      </c>
      <c r="CQ216" s="5">
        <v>9.1897838999999995E-2</v>
      </c>
      <c r="CR216" s="5">
        <v>9.1897838999999995E-2</v>
      </c>
      <c r="CS216" s="5">
        <v>9.1897838999999995E-2</v>
      </c>
      <c r="CT216" s="5">
        <v>9.1897838999999995E-2</v>
      </c>
      <c r="CU216" s="5">
        <v>9.1897838999999995E-2</v>
      </c>
      <c r="CV216" s="5">
        <v>9.1897838999999995E-2</v>
      </c>
      <c r="CW216" s="5">
        <v>9.1897838999999995E-2</v>
      </c>
      <c r="CX216" s="5">
        <v>9.1897838999999995E-2</v>
      </c>
      <c r="CY216" s="5">
        <v>9.1897838999999995E-2</v>
      </c>
      <c r="CZ216" s="5">
        <v>9.1897838999999995E-2</v>
      </c>
      <c r="DA216" s="5">
        <v>9.1897838999999995E-2</v>
      </c>
      <c r="DB216" s="5">
        <v>9.1897838999999995E-2</v>
      </c>
      <c r="DC216" s="5">
        <v>9.1897838999999995E-2</v>
      </c>
      <c r="DD216" s="5">
        <v>9.1897838999999995E-2</v>
      </c>
      <c r="DE216" s="5">
        <v>9.1897838999999995E-2</v>
      </c>
      <c r="DF216" s="5">
        <v>9.1897838999999995E-2</v>
      </c>
      <c r="DG216" s="5">
        <v>9.1897838999999995E-2</v>
      </c>
      <c r="DH216" s="5">
        <v>9.1897838999999995E-2</v>
      </c>
      <c r="DI216" s="5">
        <v>9.1897838999999995E-2</v>
      </c>
      <c r="DJ216" s="5">
        <v>9.1897838999999995E-2</v>
      </c>
      <c r="DK216" s="5">
        <v>9.1897838999999995E-2</v>
      </c>
      <c r="DL216" s="5">
        <v>9.1897838999999995E-2</v>
      </c>
      <c r="DM216" s="5">
        <v>9.1897838999999995E-2</v>
      </c>
      <c r="DN216" s="5">
        <v>9.1897838999999995E-2</v>
      </c>
      <c r="DO216" s="5">
        <v>9.1897838999999995E-2</v>
      </c>
      <c r="DP216" s="5">
        <v>9.1897838999999995E-2</v>
      </c>
      <c r="DQ216" s="5">
        <v>9.1897838999999995E-2</v>
      </c>
      <c r="DR216" s="5">
        <v>9.1897838999999995E-2</v>
      </c>
      <c r="DS216" s="5">
        <v>9.1897838999999995E-2</v>
      </c>
      <c r="DT216" s="5">
        <v>9.1897838999999995E-2</v>
      </c>
      <c r="DU216" s="5">
        <v>9.1897838999999995E-2</v>
      </c>
    </row>
    <row r="217" spans="1:125" x14ac:dyDescent="0.2">
      <c r="A217" t="s">
        <v>171</v>
      </c>
      <c r="B217" s="3" t="s">
        <v>177</v>
      </c>
      <c r="C217" s="2">
        <v>0.42</v>
      </c>
      <c r="D217" s="2">
        <v>0.52</v>
      </c>
      <c r="E217" s="2">
        <v>0.28000000000000003</v>
      </c>
      <c r="F217" s="2">
        <v>0.27</v>
      </c>
      <c r="G217" s="2">
        <v>0.22</v>
      </c>
      <c r="H217" s="2">
        <v>0.43</v>
      </c>
      <c r="I217" s="2">
        <v>0.26</v>
      </c>
      <c r="J217" s="2">
        <v>0.12</v>
      </c>
      <c r="K217" s="2">
        <v>0.18</v>
      </c>
      <c r="L217" s="2">
        <v>7.0000000000000007E-2</v>
      </c>
      <c r="M217" s="2">
        <v>0.13</v>
      </c>
      <c r="N217" s="2">
        <v>0.19</v>
      </c>
      <c r="O217" s="2">
        <v>0.16</v>
      </c>
      <c r="P217" s="2">
        <v>0.46</v>
      </c>
      <c r="Q217" s="2">
        <v>0.28000000000000003</v>
      </c>
      <c r="R217" s="2">
        <v>0.37</v>
      </c>
      <c r="S217" s="2">
        <v>0.33</v>
      </c>
      <c r="T217" s="2">
        <v>0.33</v>
      </c>
      <c r="U217" s="2">
        <v>0.38</v>
      </c>
      <c r="V217" s="2">
        <v>0.39</v>
      </c>
      <c r="W217" s="2">
        <v>0.3</v>
      </c>
      <c r="X217" s="2">
        <v>0.35</v>
      </c>
      <c r="Y217" s="2">
        <v>0.17</v>
      </c>
      <c r="Z217" s="2">
        <v>0.2</v>
      </c>
      <c r="AA217" s="2">
        <v>0.17</v>
      </c>
      <c r="AB217" s="2">
        <v>0.28999999999999998</v>
      </c>
      <c r="AC217" s="2">
        <v>0.49</v>
      </c>
      <c r="AD217" s="2">
        <v>0.28000000000000003</v>
      </c>
      <c r="AE217" s="2">
        <v>0.38</v>
      </c>
      <c r="AF217" s="2">
        <v>0.26</v>
      </c>
      <c r="AG217" s="2">
        <v>0.13</v>
      </c>
      <c r="AH217" s="2">
        <v>0.28999999999999998</v>
      </c>
      <c r="AI217" s="2">
        <v>0.3</v>
      </c>
      <c r="AJ217" s="2">
        <v>0.31</v>
      </c>
      <c r="AK217" s="2">
        <v>0.26</v>
      </c>
      <c r="AL217" s="2">
        <v>0.28999999999999998</v>
      </c>
      <c r="AM217" s="2">
        <v>0.08</v>
      </c>
      <c r="AN217" s="2">
        <v>0.24</v>
      </c>
      <c r="AO217" s="2">
        <v>0.26</v>
      </c>
      <c r="AP217" s="2">
        <v>0.23</v>
      </c>
      <c r="AQ217" s="2">
        <v>0.17</v>
      </c>
      <c r="AR217" s="2">
        <v>0.23</v>
      </c>
      <c r="AS217" s="2">
        <v>0.21</v>
      </c>
      <c r="AT217" s="2">
        <v>0.24</v>
      </c>
      <c r="AU217" s="2">
        <v>0.45</v>
      </c>
      <c r="AV217" s="2">
        <v>0.15</v>
      </c>
      <c r="AW217" s="2">
        <v>0.13</v>
      </c>
      <c r="AX217" s="2">
        <v>0.11</v>
      </c>
      <c r="AY217" s="2">
        <v>0.15</v>
      </c>
      <c r="AZ217" s="2">
        <v>0.19</v>
      </c>
      <c r="BA217" s="2">
        <v>0.22</v>
      </c>
      <c r="BB217" s="2">
        <v>0.19</v>
      </c>
      <c r="BC217" s="2">
        <v>0.08</v>
      </c>
      <c r="BD217" s="2">
        <v>0.17</v>
      </c>
      <c r="BE217" s="2">
        <v>0.19</v>
      </c>
      <c r="BF217" s="2">
        <v>0.24</v>
      </c>
      <c r="BG217" s="2">
        <v>0.25</v>
      </c>
      <c r="BH217" s="2">
        <v>0.23</v>
      </c>
      <c r="BI217" s="2">
        <v>0.2</v>
      </c>
      <c r="BJ217" s="2">
        <v>0.24</v>
      </c>
      <c r="BL217" s="10"/>
      <c r="BN217" s="5">
        <v>1.5007212000000001E-2</v>
      </c>
      <c r="BO217" s="5">
        <v>1.5007212000000001E-2</v>
      </c>
      <c r="BP217" s="5">
        <v>1.5007212000000001E-2</v>
      </c>
      <c r="BQ217" s="5">
        <v>1.5007212000000001E-2</v>
      </c>
      <c r="BR217" s="5">
        <v>1.5007212000000001E-2</v>
      </c>
      <c r="BS217" s="5">
        <v>1.5007212000000001E-2</v>
      </c>
      <c r="BT217" s="5">
        <v>1.5007212000000001E-2</v>
      </c>
      <c r="BU217" s="5">
        <v>1.5007212000000001E-2</v>
      </c>
      <c r="BV217" s="5">
        <v>1.5007212000000001E-2</v>
      </c>
      <c r="BW217" s="5">
        <v>1.5007212000000001E-2</v>
      </c>
      <c r="BX217" s="5">
        <v>1.5007212000000001E-2</v>
      </c>
      <c r="BY217" s="5">
        <v>1.5007212000000001E-2</v>
      </c>
      <c r="BZ217" s="5">
        <v>1.5007212000000001E-2</v>
      </c>
      <c r="CA217" s="5">
        <v>1.5007212000000001E-2</v>
      </c>
      <c r="CB217" s="5">
        <v>1.5007212000000001E-2</v>
      </c>
      <c r="CC217" s="5">
        <v>1.5007212000000001E-2</v>
      </c>
      <c r="CD217" s="5">
        <v>1.5007212000000001E-2</v>
      </c>
      <c r="CE217" s="5">
        <v>1.5007212000000001E-2</v>
      </c>
      <c r="CF217" s="5">
        <v>1.5007212000000001E-2</v>
      </c>
      <c r="CG217" s="5">
        <v>1.5007212000000001E-2</v>
      </c>
      <c r="CH217" s="5">
        <v>1.5007212000000001E-2</v>
      </c>
      <c r="CI217" s="5">
        <v>1.5007212000000001E-2</v>
      </c>
      <c r="CJ217" s="5">
        <v>1.5007212000000001E-2</v>
      </c>
      <c r="CK217" s="5">
        <v>1.5007212000000001E-2</v>
      </c>
      <c r="CL217" s="5">
        <v>1.5007212000000001E-2</v>
      </c>
      <c r="CM217" s="5">
        <v>1.5007212000000001E-2</v>
      </c>
      <c r="CN217" s="5">
        <v>1.5007212000000001E-2</v>
      </c>
      <c r="CO217" s="5">
        <v>1.5007212000000001E-2</v>
      </c>
      <c r="CP217" s="5">
        <v>1.5007212000000001E-2</v>
      </c>
      <c r="CQ217" s="5">
        <v>1.5007212000000001E-2</v>
      </c>
      <c r="CR217" s="5">
        <v>1.5007212000000001E-2</v>
      </c>
      <c r="CS217" s="5">
        <v>1.5007212000000001E-2</v>
      </c>
      <c r="CT217" s="5">
        <v>1.5007212000000001E-2</v>
      </c>
      <c r="CU217" s="5">
        <v>1.5007212000000001E-2</v>
      </c>
      <c r="CV217" s="5">
        <v>1.5007212000000001E-2</v>
      </c>
      <c r="CW217" s="5">
        <v>1.5007212000000001E-2</v>
      </c>
      <c r="CX217" s="5">
        <v>1.5007212000000001E-2</v>
      </c>
      <c r="CY217" s="5">
        <v>1.5007212000000001E-2</v>
      </c>
      <c r="CZ217" s="5">
        <v>1.5007212000000001E-2</v>
      </c>
      <c r="DA217" s="5">
        <v>1.5007212000000001E-2</v>
      </c>
      <c r="DB217" s="5">
        <v>1.5007212000000001E-2</v>
      </c>
      <c r="DC217" s="5">
        <v>1.5007212000000001E-2</v>
      </c>
      <c r="DD217" s="5">
        <v>1.5007212000000001E-2</v>
      </c>
      <c r="DE217" s="5">
        <v>1.5007212000000001E-2</v>
      </c>
      <c r="DF217" s="5">
        <v>1.5007212000000001E-2</v>
      </c>
      <c r="DG217" s="5">
        <v>1.5007212000000001E-2</v>
      </c>
      <c r="DH217" s="5">
        <v>1.5007212000000001E-2</v>
      </c>
      <c r="DI217" s="5">
        <v>1.5007212000000001E-2</v>
      </c>
      <c r="DJ217" s="5">
        <v>1.5007212000000001E-2</v>
      </c>
      <c r="DK217" s="5">
        <v>1.5007212000000001E-2</v>
      </c>
      <c r="DL217" s="5">
        <v>1.5007212000000001E-2</v>
      </c>
      <c r="DM217" s="5">
        <v>1.5007212000000001E-2</v>
      </c>
      <c r="DN217" s="5">
        <v>1.5007212000000001E-2</v>
      </c>
      <c r="DO217" s="5">
        <v>1.5007212000000001E-2</v>
      </c>
      <c r="DP217" s="5">
        <v>1.5007212000000001E-2</v>
      </c>
      <c r="DQ217" s="5">
        <v>1.5007212000000001E-2</v>
      </c>
      <c r="DR217" s="5">
        <v>1.5007212000000001E-2</v>
      </c>
      <c r="DS217" s="5">
        <v>1.5007212000000001E-2</v>
      </c>
      <c r="DT217" s="5">
        <v>1.5007212000000001E-2</v>
      </c>
      <c r="DU217" s="5">
        <v>1.5007212000000001E-2</v>
      </c>
    </row>
    <row r="218" spans="1:125" x14ac:dyDescent="0.2">
      <c r="A218" t="s">
        <v>231</v>
      </c>
      <c r="B218" s="3" t="s">
        <v>177</v>
      </c>
      <c r="C218" s="2">
        <v>7.02</v>
      </c>
      <c r="D218" s="2">
        <v>7.81</v>
      </c>
      <c r="E218" s="2">
        <v>6.03</v>
      </c>
      <c r="F218" s="2">
        <v>5.27</v>
      </c>
      <c r="G218" s="2">
        <v>4.8099999999999996</v>
      </c>
      <c r="H218" s="2">
        <v>7.35</v>
      </c>
      <c r="I218" s="2">
        <v>4.91</v>
      </c>
      <c r="J218" s="2">
        <v>3.6</v>
      </c>
      <c r="K218" s="2">
        <v>4.7</v>
      </c>
      <c r="L218" s="2">
        <v>2.6</v>
      </c>
      <c r="M218" s="2">
        <v>4.1100000000000003</v>
      </c>
      <c r="N218" s="2">
        <v>4.4000000000000004</v>
      </c>
      <c r="O218" s="2">
        <v>3.79</v>
      </c>
      <c r="P218" s="2">
        <v>7.42</v>
      </c>
      <c r="Q218" s="2">
        <v>5.15</v>
      </c>
      <c r="R218" s="2">
        <v>6.07</v>
      </c>
      <c r="S218" s="2">
        <v>5.83</v>
      </c>
      <c r="T218" s="2">
        <v>5.7</v>
      </c>
      <c r="U218" s="2">
        <v>6.71</v>
      </c>
      <c r="V218" s="2">
        <v>7.15</v>
      </c>
      <c r="W218" s="2">
        <v>6.02</v>
      </c>
      <c r="X218" s="2">
        <v>6.21</v>
      </c>
      <c r="Y218" s="2">
        <v>3.87</v>
      </c>
      <c r="Z218" s="2">
        <v>4.5</v>
      </c>
      <c r="AA218" s="2">
        <v>4.3899999999999997</v>
      </c>
      <c r="AB218" s="2">
        <v>5.61</v>
      </c>
      <c r="AC218" s="2">
        <v>8.08</v>
      </c>
      <c r="AD218" s="2">
        <v>5.36</v>
      </c>
      <c r="AE218" s="2">
        <v>6.46</v>
      </c>
      <c r="AF218" s="2">
        <v>5.33</v>
      </c>
      <c r="AG218" s="2">
        <v>3.66</v>
      </c>
      <c r="AH218" s="2">
        <v>5.51</v>
      </c>
      <c r="AI218" s="2">
        <v>6.17</v>
      </c>
      <c r="AJ218" s="2">
        <v>5.83</v>
      </c>
      <c r="AK218" s="2">
        <v>5.01</v>
      </c>
      <c r="AL218" s="2">
        <v>5.77</v>
      </c>
      <c r="AM218" s="2">
        <v>3.27</v>
      </c>
      <c r="AN218" s="2">
        <v>5.65</v>
      </c>
      <c r="AO218" s="2">
        <v>5.59</v>
      </c>
      <c r="AP218" s="2">
        <v>5.72</v>
      </c>
      <c r="AQ218" s="2">
        <v>4.47</v>
      </c>
      <c r="AR218" s="2">
        <v>5.25</v>
      </c>
      <c r="AS218" s="2">
        <v>4.7300000000000004</v>
      </c>
      <c r="AT218" s="2">
        <v>5.54</v>
      </c>
      <c r="AU218" s="2">
        <v>8.59</v>
      </c>
      <c r="AV218" s="2">
        <v>4.5999999999999996</v>
      </c>
      <c r="AW218" s="2">
        <v>4.2</v>
      </c>
      <c r="AX218" s="2">
        <v>3.72</v>
      </c>
      <c r="AY218" s="2">
        <v>4.2300000000000004</v>
      </c>
      <c r="AZ218" s="2">
        <v>4.6500000000000004</v>
      </c>
      <c r="BA218" s="2">
        <v>5.12</v>
      </c>
      <c r="BB218" s="2">
        <v>4.95</v>
      </c>
      <c r="BC218" s="2">
        <v>3.59</v>
      </c>
      <c r="BD218" s="2">
        <v>4.3099999999999996</v>
      </c>
      <c r="BE218" s="2">
        <v>5.12</v>
      </c>
      <c r="BF218" s="2">
        <v>5.56</v>
      </c>
      <c r="BG218" s="2">
        <v>4.97</v>
      </c>
      <c r="BH218" s="2">
        <v>5.6</v>
      </c>
      <c r="BI218" s="2">
        <v>5.01</v>
      </c>
      <c r="BJ218" s="2">
        <v>5.5</v>
      </c>
      <c r="BL218" s="10"/>
      <c r="BN218" s="5">
        <v>0.27150899000000001</v>
      </c>
      <c r="BO218" s="5">
        <v>0.27150899000000001</v>
      </c>
      <c r="BP218" s="5">
        <v>0.27150899000000001</v>
      </c>
      <c r="BQ218" s="5">
        <v>0.27150899000000001</v>
      </c>
      <c r="BR218" s="5">
        <v>0.27150899000000001</v>
      </c>
      <c r="BS218" s="5">
        <v>0.27150899000000001</v>
      </c>
      <c r="BT218" s="5">
        <v>0.27150899000000001</v>
      </c>
      <c r="BU218" s="5">
        <v>0.27150899000000001</v>
      </c>
      <c r="BV218" s="5">
        <v>0.27150899000000001</v>
      </c>
      <c r="BW218" s="5">
        <v>0.27150899000000001</v>
      </c>
      <c r="BX218" s="5">
        <v>0.27150899000000001</v>
      </c>
      <c r="BY218" s="5">
        <v>0.27150899000000001</v>
      </c>
      <c r="BZ218" s="5">
        <v>0.27150899000000001</v>
      </c>
      <c r="CA218" s="5">
        <v>0.27150899000000001</v>
      </c>
      <c r="CB218" s="5">
        <v>0.27150899000000001</v>
      </c>
      <c r="CC218" s="5">
        <v>0.27150899000000001</v>
      </c>
      <c r="CD218" s="5">
        <v>0.27150899000000001</v>
      </c>
      <c r="CE218" s="5">
        <v>0.27150899000000001</v>
      </c>
      <c r="CF218" s="5">
        <v>0.27150899000000001</v>
      </c>
      <c r="CG218" s="5">
        <v>0.27150899000000001</v>
      </c>
      <c r="CH218" s="5">
        <v>0.27150899000000001</v>
      </c>
      <c r="CI218" s="5">
        <v>0.27150899000000001</v>
      </c>
      <c r="CJ218" s="5">
        <v>0.27150899000000001</v>
      </c>
      <c r="CK218" s="5">
        <v>0.27150899000000001</v>
      </c>
      <c r="CL218" s="5">
        <v>0.27150899000000001</v>
      </c>
      <c r="CM218" s="5">
        <v>0.27150899000000001</v>
      </c>
      <c r="CN218" s="5">
        <v>0.27150899000000001</v>
      </c>
      <c r="CO218" s="5">
        <v>0.27150899000000001</v>
      </c>
      <c r="CP218" s="5">
        <v>0.27150899000000001</v>
      </c>
      <c r="CQ218" s="5">
        <v>0.27150899000000001</v>
      </c>
      <c r="CR218" s="5">
        <v>0.27150899000000001</v>
      </c>
      <c r="CS218" s="5">
        <v>0.27150899000000001</v>
      </c>
      <c r="CT218" s="5">
        <v>0.27150899000000001</v>
      </c>
      <c r="CU218" s="5">
        <v>0.27150899000000001</v>
      </c>
      <c r="CV218" s="5">
        <v>0.27150899000000001</v>
      </c>
      <c r="CW218" s="5">
        <v>0.27150899000000001</v>
      </c>
      <c r="CX218" s="5">
        <v>0.27150899000000001</v>
      </c>
      <c r="CY218" s="5">
        <v>0.27150899000000001</v>
      </c>
      <c r="CZ218" s="5">
        <v>0.27150899000000001</v>
      </c>
      <c r="DA218" s="5">
        <v>0.27150899000000001</v>
      </c>
      <c r="DB218" s="5">
        <v>0.27150899000000001</v>
      </c>
      <c r="DC218" s="5">
        <v>0.27150899000000001</v>
      </c>
      <c r="DD218" s="5">
        <v>0.27150899000000001</v>
      </c>
      <c r="DE218" s="5">
        <v>0.27150899000000001</v>
      </c>
      <c r="DF218" s="5">
        <v>0.27150899000000001</v>
      </c>
      <c r="DG218" s="5">
        <v>0.27150899000000001</v>
      </c>
      <c r="DH218" s="5">
        <v>0.27150899000000001</v>
      </c>
      <c r="DI218" s="5">
        <v>0.27150899000000001</v>
      </c>
      <c r="DJ218" s="5">
        <v>0.27150899000000001</v>
      </c>
      <c r="DK218" s="5">
        <v>0.27150899000000001</v>
      </c>
      <c r="DL218" s="5">
        <v>0.27150899000000001</v>
      </c>
      <c r="DM218" s="5">
        <v>0.27150899000000001</v>
      </c>
      <c r="DN218" s="5">
        <v>0.27150899000000001</v>
      </c>
      <c r="DO218" s="5">
        <v>0.27150899000000001</v>
      </c>
      <c r="DP218" s="5">
        <v>0.27150899000000001</v>
      </c>
      <c r="DQ218" s="5">
        <v>0.27150899000000001</v>
      </c>
      <c r="DR218" s="5">
        <v>0.27150899000000001</v>
      </c>
      <c r="DS218" s="5">
        <v>0.27150899000000001</v>
      </c>
      <c r="DT218" s="5">
        <v>0.27150899000000001</v>
      </c>
      <c r="DU218" s="5">
        <v>0.27150899000000001</v>
      </c>
    </row>
    <row r="219" spans="1:125" x14ac:dyDescent="0.2">
      <c r="A219" t="s">
        <v>224</v>
      </c>
      <c r="B219" s="3" t="s">
        <v>177</v>
      </c>
      <c r="C219" s="2">
        <v>0.95</v>
      </c>
      <c r="D219" s="2">
        <v>1</v>
      </c>
      <c r="E219" s="2">
        <v>0.01</v>
      </c>
      <c r="F219" s="2">
        <v>0.43</v>
      </c>
      <c r="G219" s="2">
        <v>0.32</v>
      </c>
      <c r="H219" s="2">
        <v>1.3</v>
      </c>
      <c r="I219" s="2">
        <v>1</v>
      </c>
      <c r="J219" s="2">
        <v>-0.19</v>
      </c>
      <c r="K219" s="2">
        <v>0.17</v>
      </c>
      <c r="L219" s="2">
        <v>-0.35</v>
      </c>
      <c r="M219" s="2">
        <v>-0.14000000000000001</v>
      </c>
      <c r="N219" s="2">
        <v>-0.02</v>
      </c>
      <c r="O219" s="2">
        <v>0.17</v>
      </c>
      <c r="P219" s="2">
        <v>1.22</v>
      </c>
      <c r="Q219" s="2">
        <v>0.63</v>
      </c>
      <c r="R219" s="2">
        <v>0.52</v>
      </c>
      <c r="S219" s="2">
        <v>0.63</v>
      </c>
      <c r="T219" s="2">
        <v>0.18</v>
      </c>
      <c r="U219" s="2">
        <v>0.39</v>
      </c>
      <c r="V219" s="2">
        <v>0.59</v>
      </c>
      <c r="W219" s="2">
        <v>0.31</v>
      </c>
      <c r="X219" s="2">
        <v>0.25</v>
      </c>
      <c r="Y219" s="2">
        <v>-0.08</v>
      </c>
      <c r="Z219" s="2">
        <v>-0.12</v>
      </c>
      <c r="AA219" s="2">
        <v>-0.18</v>
      </c>
      <c r="AB219" s="2">
        <v>0.59</v>
      </c>
      <c r="AC219" s="2">
        <v>0.85</v>
      </c>
      <c r="AD219" s="2">
        <v>0.19</v>
      </c>
      <c r="AE219" s="2">
        <v>0.57999999999999996</v>
      </c>
      <c r="AF219" s="2">
        <v>0.12</v>
      </c>
      <c r="AG219" s="2">
        <v>-0.43</v>
      </c>
      <c r="AH219" s="2">
        <v>0.1</v>
      </c>
      <c r="AI219" s="2">
        <v>0.4</v>
      </c>
      <c r="AJ219" s="2">
        <v>0.72</v>
      </c>
      <c r="AK219" s="2">
        <v>0.2</v>
      </c>
      <c r="AL219" s="2">
        <v>-0.05</v>
      </c>
      <c r="AM219" s="2">
        <v>-0.84</v>
      </c>
      <c r="AN219" s="2">
        <v>0.45</v>
      </c>
      <c r="AO219" s="2">
        <v>0.2</v>
      </c>
      <c r="AP219" s="2">
        <v>-0.14000000000000001</v>
      </c>
      <c r="AQ219" s="2">
        <v>-0.44</v>
      </c>
      <c r="AR219" s="2">
        <v>7.0000000000000007E-2</v>
      </c>
      <c r="AS219" s="2">
        <v>-0.43</v>
      </c>
      <c r="AT219" s="2">
        <v>0.19</v>
      </c>
      <c r="AU219" s="2">
        <v>0.7</v>
      </c>
      <c r="AV219" s="2">
        <v>-0.6</v>
      </c>
      <c r="AW219" s="2">
        <v>-0.4</v>
      </c>
      <c r="AX219" s="2">
        <v>-0.47</v>
      </c>
      <c r="AY219" s="2">
        <v>-0.57999999999999996</v>
      </c>
      <c r="AZ219" s="2">
        <v>-0.14000000000000001</v>
      </c>
      <c r="BA219" s="2">
        <v>-0.42</v>
      </c>
      <c r="BB219" s="2">
        <v>-0.34</v>
      </c>
      <c r="BC219" s="2">
        <v>-0.85</v>
      </c>
      <c r="BD219" s="2">
        <v>-0.59</v>
      </c>
      <c r="BE219" s="2">
        <v>-0.39</v>
      </c>
      <c r="BF219" s="2">
        <v>-0.19</v>
      </c>
      <c r="BG219" s="2">
        <v>0.01</v>
      </c>
      <c r="BH219" s="2">
        <v>-0.39</v>
      </c>
      <c r="BI219" s="2">
        <v>-0.56999999999999995</v>
      </c>
      <c r="BJ219" s="2">
        <v>-0.17</v>
      </c>
      <c r="BL219" s="10"/>
      <c r="BN219" s="5">
        <v>0.10749704</v>
      </c>
      <c r="BO219" s="5">
        <v>0.10749704</v>
      </c>
      <c r="BP219" s="5">
        <v>0.10749704</v>
      </c>
      <c r="BQ219" s="5">
        <v>0.10749704</v>
      </c>
      <c r="BR219" s="5">
        <v>0.10749704</v>
      </c>
      <c r="BS219" s="5">
        <v>0.10749704</v>
      </c>
      <c r="BT219" s="5">
        <v>0.10749704</v>
      </c>
      <c r="BU219" s="5">
        <v>0.10749704</v>
      </c>
      <c r="BV219" s="5">
        <v>0.10749704</v>
      </c>
      <c r="BW219" s="5">
        <v>0.10749704</v>
      </c>
      <c r="BX219" s="5">
        <v>0.10749704</v>
      </c>
      <c r="BY219" s="5">
        <v>0.10749704</v>
      </c>
      <c r="BZ219" s="5">
        <v>0.10749704</v>
      </c>
      <c r="CA219" s="5">
        <v>0.10749704</v>
      </c>
      <c r="CB219" s="5">
        <v>0.10749704</v>
      </c>
      <c r="CC219" s="5">
        <v>0.10749704</v>
      </c>
      <c r="CD219" s="5">
        <v>0.10749704</v>
      </c>
      <c r="CE219" s="5">
        <v>0.10749704</v>
      </c>
      <c r="CF219" s="5">
        <v>0.10749704</v>
      </c>
      <c r="CG219" s="5">
        <v>0.10749704</v>
      </c>
      <c r="CH219" s="5">
        <v>0.10749704</v>
      </c>
      <c r="CI219" s="5">
        <v>0.10749704</v>
      </c>
      <c r="CJ219" s="5">
        <v>0.10749704</v>
      </c>
      <c r="CK219" s="5">
        <v>0.10749704</v>
      </c>
      <c r="CL219" s="5">
        <v>0.10749704</v>
      </c>
      <c r="CM219" s="5">
        <v>0.10749704</v>
      </c>
      <c r="CN219" s="5">
        <v>0.10749704</v>
      </c>
      <c r="CO219" s="5">
        <v>0.10749704</v>
      </c>
      <c r="CP219" s="5">
        <v>0.10749704</v>
      </c>
      <c r="CQ219" s="5">
        <v>0.10749704</v>
      </c>
      <c r="CR219" s="5">
        <v>0.10749704</v>
      </c>
      <c r="CS219" s="5">
        <v>0.10749704</v>
      </c>
      <c r="CT219" s="5">
        <v>0.10749704</v>
      </c>
      <c r="CU219" s="5">
        <v>0.10749704</v>
      </c>
      <c r="CV219" s="5">
        <v>0.10749704</v>
      </c>
      <c r="CW219" s="5">
        <v>0.10749704</v>
      </c>
      <c r="CX219" s="5">
        <v>0.10749704</v>
      </c>
      <c r="CY219" s="5">
        <v>0.10749704</v>
      </c>
      <c r="CZ219" s="5">
        <v>0.10749704</v>
      </c>
      <c r="DA219" s="5">
        <v>0.10749704</v>
      </c>
      <c r="DB219" s="5">
        <v>0.10749704</v>
      </c>
      <c r="DC219" s="5">
        <v>0.10749704</v>
      </c>
      <c r="DD219" s="5">
        <v>0.10749704</v>
      </c>
      <c r="DE219" s="5">
        <v>0.10749704</v>
      </c>
      <c r="DF219" s="5">
        <v>0.10749704</v>
      </c>
      <c r="DG219" s="5">
        <v>0.10749704</v>
      </c>
      <c r="DH219" s="5">
        <v>0.10749704</v>
      </c>
      <c r="DI219" s="5">
        <v>0.10749704</v>
      </c>
      <c r="DJ219" s="5">
        <v>0.10749704</v>
      </c>
      <c r="DK219" s="5">
        <v>0.10749704</v>
      </c>
      <c r="DL219" s="5">
        <v>0.10749704</v>
      </c>
      <c r="DM219" s="5">
        <v>0.10749704</v>
      </c>
      <c r="DN219" s="5">
        <v>0.10749704</v>
      </c>
      <c r="DO219" s="5">
        <v>0.10749704</v>
      </c>
      <c r="DP219" s="5">
        <v>0.10749704</v>
      </c>
      <c r="DQ219" s="5">
        <v>0.10749704</v>
      </c>
      <c r="DR219" s="5">
        <v>0.10749704</v>
      </c>
      <c r="DS219" s="5">
        <v>0.10749704</v>
      </c>
      <c r="DT219" s="5">
        <v>0.10749704</v>
      </c>
      <c r="DU219" s="5">
        <v>0.10749704</v>
      </c>
    </row>
    <row r="220" spans="1:125" x14ac:dyDescent="0.2">
      <c r="A220" t="s">
        <v>53</v>
      </c>
      <c r="B220" s="3" t="s">
        <v>177</v>
      </c>
      <c r="C220" s="2">
        <v>4.59</v>
      </c>
      <c r="D220" s="2">
        <v>4.7300000000000004</v>
      </c>
      <c r="E220" s="2">
        <v>3.68</v>
      </c>
      <c r="F220" s="2">
        <v>3.54</v>
      </c>
      <c r="G220" s="2">
        <v>3.2</v>
      </c>
      <c r="H220" s="2">
        <v>4.87</v>
      </c>
      <c r="I220" s="2">
        <v>3.11</v>
      </c>
      <c r="J220" s="2">
        <v>2.35</v>
      </c>
      <c r="K220" s="2">
        <v>2.96</v>
      </c>
      <c r="L220" s="2">
        <v>1.56</v>
      </c>
      <c r="M220" s="2">
        <v>2.77</v>
      </c>
      <c r="N220" s="2">
        <v>2.68</v>
      </c>
      <c r="O220" s="2">
        <v>2.5</v>
      </c>
      <c r="P220" s="2">
        <v>4.42</v>
      </c>
      <c r="Q220" s="2">
        <v>3.25</v>
      </c>
      <c r="R220" s="2">
        <v>3.67</v>
      </c>
      <c r="S220" s="2">
        <v>3.73</v>
      </c>
      <c r="T220" s="2">
        <v>3.27</v>
      </c>
      <c r="U220" s="2">
        <v>4.16</v>
      </c>
      <c r="V220" s="2">
        <v>4.3899999999999997</v>
      </c>
      <c r="W220" s="2">
        <v>3.78</v>
      </c>
      <c r="X220" s="2">
        <v>3.72</v>
      </c>
      <c r="Y220" s="2">
        <v>2.35</v>
      </c>
      <c r="Z220" s="2">
        <v>2.65</v>
      </c>
      <c r="AA220" s="2">
        <v>2.66</v>
      </c>
      <c r="AB220" s="2">
        <v>3.54</v>
      </c>
      <c r="AC220" s="2">
        <v>4.88</v>
      </c>
      <c r="AD220" s="2">
        <v>3.2</v>
      </c>
      <c r="AE220" s="2">
        <v>3.89</v>
      </c>
      <c r="AF220" s="2">
        <v>3.24</v>
      </c>
      <c r="AG220" s="2">
        <v>2.08</v>
      </c>
      <c r="AH220" s="2">
        <v>3.3</v>
      </c>
      <c r="AI220" s="2">
        <v>3.86</v>
      </c>
      <c r="AJ220" s="2">
        <v>3.51</v>
      </c>
      <c r="AK220" s="2">
        <v>3</v>
      </c>
      <c r="AL220" s="2">
        <v>3.31</v>
      </c>
      <c r="AM220" s="2">
        <v>2.06</v>
      </c>
      <c r="AN220" s="2">
        <v>3.51</v>
      </c>
      <c r="AO220" s="2">
        <v>3.47</v>
      </c>
      <c r="AP220" s="2">
        <v>3.59</v>
      </c>
      <c r="AQ220" s="2">
        <v>2.68</v>
      </c>
      <c r="AR220" s="2">
        <v>3.31</v>
      </c>
      <c r="AS220" s="2">
        <v>2.66</v>
      </c>
      <c r="AT220" s="2">
        <v>3.68</v>
      </c>
      <c r="AU220" s="2">
        <v>5.39</v>
      </c>
      <c r="AV220" s="2">
        <v>2.75</v>
      </c>
      <c r="AW220" s="2">
        <v>2.56</v>
      </c>
      <c r="AX220" s="2">
        <v>2.16</v>
      </c>
      <c r="AY220" s="2">
        <v>2.4900000000000002</v>
      </c>
      <c r="AZ220" s="2">
        <v>2.76</v>
      </c>
      <c r="BA220" s="2">
        <v>2.95</v>
      </c>
      <c r="BB220" s="2">
        <v>3.12</v>
      </c>
      <c r="BC220" s="2">
        <v>2.11</v>
      </c>
      <c r="BD220" s="2">
        <v>2.21</v>
      </c>
      <c r="BE220" s="2">
        <v>3</v>
      </c>
      <c r="BF220" s="2">
        <v>3.36</v>
      </c>
      <c r="BG220" s="2">
        <v>2.74</v>
      </c>
      <c r="BH220" s="2">
        <v>3.31</v>
      </c>
      <c r="BI220" s="2">
        <v>2.81</v>
      </c>
      <c r="BJ220" s="2">
        <v>3.26</v>
      </c>
      <c r="BL220" s="10"/>
      <c r="BN220" s="5">
        <v>0.17361710999999999</v>
      </c>
      <c r="BO220" s="5">
        <v>0.17361710999999999</v>
      </c>
      <c r="BP220" s="5">
        <v>0.17361710999999999</v>
      </c>
      <c r="BQ220" s="5">
        <v>0.17361710999999999</v>
      </c>
      <c r="BR220" s="5">
        <v>0.17361710999999999</v>
      </c>
      <c r="BS220" s="5">
        <v>0.17361710999999999</v>
      </c>
      <c r="BT220" s="5">
        <v>0.17361710999999999</v>
      </c>
      <c r="BU220" s="5">
        <v>0.17361710999999999</v>
      </c>
      <c r="BV220" s="5">
        <v>0.17361710999999999</v>
      </c>
      <c r="BW220" s="5">
        <v>0.17361710999999999</v>
      </c>
      <c r="BX220" s="5">
        <v>0.17361710999999999</v>
      </c>
      <c r="BY220" s="5">
        <v>0.17361710999999999</v>
      </c>
      <c r="BZ220" s="5">
        <v>0.17361710999999999</v>
      </c>
      <c r="CA220" s="5">
        <v>0.17361710999999999</v>
      </c>
      <c r="CB220" s="5">
        <v>0.17361710999999999</v>
      </c>
      <c r="CC220" s="5">
        <v>0.17361710999999999</v>
      </c>
      <c r="CD220" s="5">
        <v>0.17361710999999999</v>
      </c>
      <c r="CE220" s="5">
        <v>0.17361710999999999</v>
      </c>
      <c r="CF220" s="5">
        <v>0.17361710999999999</v>
      </c>
      <c r="CG220" s="5">
        <v>0.17361710999999999</v>
      </c>
      <c r="CH220" s="5">
        <v>0.17361710999999999</v>
      </c>
      <c r="CI220" s="5">
        <v>0.17361710999999999</v>
      </c>
      <c r="CJ220" s="5">
        <v>0.17361710999999999</v>
      </c>
      <c r="CK220" s="5">
        <v>0.17361710999999999</v>
      </c>
      <c r="CL220" s="5">
        <v>0.17361710999999999</v>
      </c>
      <c r="CM220" s="5">
        <v>0.17361710999999999</v>
      </c>
      <c r="CN220" s="5">
        <v>0.17361710999999999</v>
      </c>
      <c r="CO220" s="5">
        <v>0.17361710999999999</v>
      </c>
      <c r="CP220" s="5">
        <v>0.17361710999999999</v>
      </c>
      <c r="CQ220" s="5">
        <v>0.17361710999999999</v>
      </c>
      <c r="CR220" s="5">
        <v>0.17361710999999999</v>
      </c>
      <c r="CS220" s="5">
        <v>0.17361710999999999</v>
      </c>
      <c r="CT220" s="5">
        <v>0.17361710999999999</v>
      </c>
      <c r="CU220" s="5">
        <v>0.17361710999999999</v>
      </c>
      <c r="CV220" s="5">
        <v>0.17361710999999999</v>
      </c>
      <c r="CW220" s="5">
        <v>0.17361710999999999</v>
      </c>
      <c r="CX220" s="5">
        <v>0.17361710999999999</v>
      </c>
      <c r="CY220" s="5">
        <v>0.17361710999999999</v>
      </c>
      <c r="CZ220" s="5">
        <v>0.17361710999999999</v>
      </c>
      <c r="DA220" s="5">
        <v>0.17361710999999999</v>
      </c>
      <c r="DB220" s="5">
        <v>0.17361710999999999</v>
      </c>
      <c r="DC220" s="5">
        <v>0.17361710999999999</v>
      </c>
      <c r="DD220" s="5">
        <v>0.17361710999999999</v>
      </c>
      <c r="DE220" s="5">
        <v>0.17361710999999999</v>
      </c>
      <c r="DF220" s="5">
        <v>0.17361710999999999</v>
      </c>
      <c r="DG220" s="5">
        <v>0.17361710999999999</v>
      </c>
      <c r="DH220" s="5">
        <v>0.17361710999999999</v>
      </c>
      <c r="DI220" s="5">
        <v>0.17361710999999999</v>
      </c>
      <c r="DJ220" s="5">
        <v>0.17361710999999999</v>
      </c>
      <c r="DK220" s="5">
        <v>0.17361710999999999</v>
      </c>
      <c r="DL220" s="5">
        <v>0.17361710999999999</v>
      </c>
      <c r="DM220" s="5">
        <v>0.17361710999999999</v>
      </c>
      <c r="DN220" s="5">
        <v>0.17361710999999999</v>
      </c>
      <c r="DO220" s="5">
        <v>0.17361710999999999</v>
      </c>
      <c r="DP220" s="5">
        <v>0.17361710999999999</v>
      </c>
      <c r="DQ220" s="5">
        <v>0.17361710999999999</v>
      </c>
      <c r="DR220" s="5">
        <v>0.17361710999999999</v>
      </c>
      <c r="DS220" s="5">
        <v>0.17361710999999999</v>
      </c>
      <c r="DT220" s="5">
        <v>0.17361710999999999</v>
      </c>
      <c r="DU220" s="5">
        <v>0.17361710999999999</v>
      </c>
    </row>
    <row r="221" spans="1:125" x14ac:dyDescent="0.2">
      <c r="A221" t="s">
        <v>159</v>
      </c>
      <c r="B221" s="3" t="s">
        <v>177</v>
      </c>
      <c r="C221" s="2">
        <v>1.17</v>
      </c>
      <c r="D221" s="2">
        <v>1.2</v>
      </c>
      <c r="E221" s="2">
        <v>0.89</v>
      </c>
      <c r="F221" s="2">
        <v>0.7</v>
      </c>
      <c r="G221" s="2">
        <v>0.62</v>
      </c>
      <c r="H221" s="2">
        <v>1.1100000000000001</v>
      </c>
      <c r="I221" s="2">
        <v>0.57999999999999996</v>
      </c>
      <c r="J221" s="2">
        <v>0.45</v>
      </c>
      <c r="K221" s="2">
        <v>0.59</v>
      </c>
      <c r="L221" s="2">
        <v>0.24</v>
      </c>
      <c r="M221" s="2">
        <v>0.41</v>
      </c>
      <c r="N221" s="2">
        <v>0.63</v>
      </c>
      <c r="O221" s="2">
        <v>0.41</v>
      </c>
      <c r="P221" s="2">
        <v>1.07</v>
      </c>
      <c r="Q221" s="2">
        <v>0.68</v>
      </c>
      <c r="R221" s="2">
        <v>0.9</v>
      </c>
      <c r="S221" s="2">
        <v>0.87</v>
      </c>
      <c r="T221" s="2">
        <v>0.78</v>
      </c>
      <c r="U221" s="2">
        <v>1.01</v>
      </c>
      <c r="V221" s="2">
        <v>1.1200000000000001</v>
      </c>
      <c r="W221" s="2">
        <v>0.84</v>
      </c>
      <c r="X221" s="2">
        <v>0.95</v>
      </c>
      <c r="Y221" s="2">
        <v>0.45</v>
      </c>
      <c r="Z221" s="2">
        <v>0.51</v>
      </c>
      <c r="AA221" s="2">
        <v>0.54</v>
      </c>
      <c r="AB221" s="2">
        <v>0.66</v>
      </c>
      <c r="AC221" s="2">
        <v>1.1499999999999999</v>
      </c>
      <c r="AD221" s="2">
        <v>0.85</v>
      </c>
      <c r="AE221" s="2">
        <v>0.9</v>
      </c>
      <c r="AF221" s="2">
        <v>0.7</v>
      </c>
      <c r="AG221" s="2">
        <v>0.43</v>
      </c>
      <c r="AH221" s="2">
        <v>0.68</v>
      </c>
      <c r="AI221" s="2">
        <v>0.77</v>
      </c>
      <c r="AJ221" s="2">
        <v>0.67</v>
      </c>
      <c r="AK221" s="2">
        <v>0.71</v>
      </c>
      <c r="AL221" s="2">
        <v>0.82</v>
      </c>
      <c r="AM221" s="2">
        <v>0.37</v>
      </c>
      <c r="AN221" s="2">
        <v>0.56999999999999995</v>
      </c>
      <c r="AO221" s="2">
        <v>0.67</v>
      </c>
      <c r="AP221" s="2">
        <v>0.78</v>
      </c>
      <c r="AQ221" s="2">
        <v>0.55000000000000004</v>
      </c>
      <c r="AR221" s="2">
        <v>0.71</v>
      </c>
      <c r="AS221" s="2">
        <v>0.65</v>
      </c>
      <c r="AT221" s="2">
        <v>0.64</v>
      </c>
      <c r="AU221" s="2">
        <v>1.31</v>
      </c>
      <c r="AV221" s="2">
        <v>0.56999999999999995</v>
      </c>
      <c r="AW221" s="2">
        <v>0.37</v>
      </c>
      <c r="AX221" s="2">
        <v>0.36</v>
      </c>
      <c r="AY221" s="2">
        <v>0.53</v>
      </c>
      <c r="AZ221" s="2">
        <v>0.56999999999999995</v>
      </c>
      <c r="BA221" s="2">
        <v>0.69</v>
      </c>
      <c r="BB221" s="2">
        <v>0.67</v>
      </c>
      <c r="BC221" s="2">
        <v>0.33</v>
      </c>
      <c r="BD221" s="2">
        <v>0.59</v>
      </c>
      <c r="BE221" s="2">
        <v>0.78</v>
      </c>
      <c r="BF221" s="2">
        <v>0.84</v>
      </c>
      <c r="BG221" s="2">
        <v>0.67</v>
      </c>
      <c r="BH221" s="2">
        <v>0.84</v>
      </c>
      <c r="BI221" s="2">
        <v>0.67</v>
      </c>
      <c r="BJ221" s="2">
        <v>0.7</v>
      </c>
      <c r="BL221" s="10"/>
      <c r="BN221" s="5">
        <v>3.7075868999999997E-2</v>
      </c>
      <c r="BO221" s="5">
        <v>3.7075868999999997E-2</v>
      </c>
      <c r="BP221" s="5">
        <v>3.7075868999999997E-2</v>
      </c>
      <c r="BQ221" s="5">
        <v>3.7075868999999997E-2</v>
      </c>
      <c r="BR221" s="5">
        <v>3.7075868999999997E-2</v>
      </c>
      <c r="BS221" s="5">
        <v>3.7075868999999997E-2</v>
      </c>
      <c r="BT221" s="5">
        <v>3.7075868999999997E-2</v>
      </c>
      <c r="BU221" s="5">
        <v>3.7075868999999997E-2</v>
      </c>
      <c r="BV221" s="5">
        <v>3.7075868999999997E-2</v>
      </c>
      <c r="BW221" s="5">
        <v>3.7075868999999997E-2</v>
      </c>
      <c r="BX221" s="5">
        <v>3.7075868999999997E-2</v>
      </c>
      <c r="BY221" s="5">
        <v>3.7075868999999997E-2</v>
      </c>
      <c r="BZ221" s="5">
        <v>3.7075868999999997E-2</v>
      </c>
      <c r="CA221" s="5">
        <v>3.7075868999999997E-2</v>
      </c>
      <c r="CB221" s="5">
        <v>3.7075868999999997E-2</v>
      </c>
      <c r="CC221" s="5">
        <v>3.7075868999999997E-2</v>
      </c>
      <c r="CD221" s="5">
        <v>3.7075868999999997E-2</v>
      </c>
      <c r="CE221" s="5">
        <v>3.7075868999999997E-2</v>
      </c>
      <c r="CF221" s="5">
        <v>3.7075868999999997E-2</v>
      </c>
      <c r="CG221" s="5">
        <v>3.7075868999999997E-2</v>
      </c>
      <c r="CH221" s="5">
        <v>3.7075868999999997E-2</v>
      </c>
      <c r="CI221" s="5">
        <v>3.7075868999999997E-2</v>
      </c>
      <c r="CJ221" s="5">
        <v>3.7075868999999997E-2</v>
      </c>
      <c r="CK221" s="5">
        <v>3.7075868999999997E-2</v>
      </c>
      <c r="CL221" s="5">
        <v>3.7075868999999997E-2</v>
      </c>
      <c r="CM221" s="5">
        <v>3.7075868999999997E-2</v>
      </c>
      <c r="CN221" s="5">
        <v>3.7075868999999997E-2</v>
      </c>
      <c r="CO221" s="5">
        <v>3.7075868999999997E-2</v>
      </c>
      <c r="CP221" s="5">
        <v>3.7075868999999997E-2</v>
      </c>
      <c r="CQ221" s="5">
        <v>3.7075868999999997E-2</v>
      </c>
      <c r="CR221" s="5">
        <v>3.7075868999999997E-2</v>
      </c>
      <c r="CS221" s="5">
        <v>3.7075868999999997E-2</v>
      </c>
      <c r="CT221" s="5">
        <v>3.7075868999999997E-2</v>
      </c>
      <c r="CU221" s="5">
        <v>3.7075868999999997E-2</v>
      </c>
      <c r="CV221" s="5">
        <v>3.7075868999999997E-2</v>
      </c>
      <c r="CW221" s="5">
        <v>3.7075868999999997E-2</v>
      </c>
      <c r="CX221" s="5">
        <v>3.7075868999999997E-2</v>
      </c>
      <c r="CY221" s="5">
        <v>3.7075868999999997E-2</v>
      </c>
      <c r="CZ221" s="5">
        <v>3.7075868999999997E-2</v>
      </c>
      <c r="DA221" s="5">
        <v>3.7075868999999997E-2</v>
      </c>
      <c r="DB221" s="5">
        <v>3.7075868999999997E-2</v>
      </c>
      <c r="DC221" s="5">
        <v>3.7075868999999997E-2</v>
      </c>
      <c r="DD221" s="5">
        <v>3.7075868999999997E-2</v>
      </c>
      <c r="DE221" s="5">
        <v>3.7075868999999997E-2</v>
      </c>
      <c r="DF221" s="5">
        <v>3.7075868999999997E-2</v>
      </c>
      <c r="DG221" s="5">
        <v>3.7075868999999997E-2</v>
      </c>
      <c r="DH221" s="5">
        <v>3.7075868999999997E-2</v>
      </c>
      <c r="DI221" s="5">
        <v>3.7075868999999997E-2</v>
      </c>
      <c r="DJ221" s="5">
        <v>3.7075868999999997E-2</v>
      </c>
      <c r="DK221" s="5">
        <v>3.7075868999999997E-2</v>
      </c>
      <c r="DL221" s="5">
        <v>3.7075868999999997E-2</v>
      </c>
      <c r="DM221" s="5">
        <v>3.7075868999999997E-2</v>
      </c>
      <c r="DN221" s="5">
        <v>3.7075868999999997E-2</v>
      </c>
      <c r="DO221" s="5">
        <v>3.7075868999999997E-2</v>
      </c>
      <c r="DP221" s="5">
        <v>3.7075868999999997E-2</v>
      </c>
      <c r="DQ221" s="5">
        <v>3.7075868999999997E-2</v>
      </c>
      <c r="DR221" s="5">
        <v>3.7075868999999997E-2</v>
      </c>
      <c r="DS221" s="5">
        <v>3.7075868999999997E-2</v>
      </c>
      <c r="DT221" s="5">
        <v>3.7075868999999997E-2</v>
      </c>
      <c r="DU221" s="5">
        <v>3.7075868999999997E-2</v>
      </c>
    </row>
    <row r="222" spans="1:125" x14ac:dyDescent="0.2">
      <c r="A222" t="s">
        <v>92</v>
      </c>
      <c r="B222" s="3" t="s">
        <v>177</v>
      </c>
      <c r="C222" s="2">
        <v>18.53</v>
      </c>
      <c r="D222" s="2">
        <v>19.77</v>
      </c>
      <c r="E222" s="2">
        <v>17.170000000000002</v>
      </c>
      <c r="F222" s="2">
        <v>14.2</v>
      </c>
      <c r="G222" s="2">
        <v>13.47</v>
      </c>
      <c r="H222" s="2">
        <v>18.82</v>
      </c>
      <c r="I222" s="2">
        <v>12.35</v>
      </c>
      <c r="J222" s="2">
        <v>10.42</v>
      </c>
      <c r="K222" s="2">
        <v>14.03</v>
      </c>
      <c r="L222" s="2">
        <v>7.4</v>
      </c>
      <c r="M222" s="2">
        <v>12.05</v>
      </c>
      <c r="N222" s="2">
        <v>12.69</v>
      </c>
      <c r="O222" s="2">
        <v>10.15</v>
      </c>
      <c r="P222" s="2">
        <v>18.63</v>
      </c>
      <c r="Q222" s="2">
        <v>13.83</v>
      </c>
      <c r="R222" s="2">
        <v>16.38</v>
      </c>
      <c r="S222" s="2">
        <v>15.16</v>
      </c>
      <c r="T222" s="2">
        <v>15.41</v>
      </c>
      <c r="U222" s="2">
        <v>17.55</v>
      </c>
      <c r="V222" s="2">
        <v>18.84</v>
      </c>
      <c r="W222" s="2">
        <v>17.46</v>
      </c>
      <c r="X222" s="2">
        <v>16.34</v>
      </c>
      <c r="Y222" s="2">
        <v>10.67</v>
      </c>
      <c r="Z222" s="2">
        <v>11.94</v>
      </c>
      <c r="AA222" s="2">
        <v>13.47</v>
      </c>
      <c r="AB222" s="2">
        <v>15.13</v>
      </c>
      <c r="AC222" s="2">
        <v>20.49</v>
      </c>
      <c r="AD222" s="2">
        <v>15.26</v>
      </c>
      <c r="AE222" s="2">
        <v>16.399999999999999</v>
      </c>
      <c r="AF222" s="2">
        <v>14.88</v>
      </c>
      <c r="AG222" s="2">
        <v>10.47</v>
      </c>
      <c r="AH222" s="2">
        <v>14.74</v>
      </c>
      <c r="AI222" s="2">
        <v>17.22</v>
      </c>
      <c r="AJ222" s="2">
        <v>15.02</v>
      </c>
      <c r="AK222" s="2">
        <v>13.81</v>
      </c>
      <c r="AL222" s="2">
        <v>16.850000000000001</v>
      </c>
      <c r="AM222" s="2">
        <v>9.84</v>
      </c>
      <c r="AN222" s="2">
        <v>15.43</v>
      </c>
      <c r="AO222" s="2">
        <v>15.24</v>
      </c>
      <c r="AP222" s="2">
        <v>15.17</v>
      </c>
      <c r="AQ222" s="2">
        <v>12.41</v>
      </c>
      <c r="AR222" s="2">
        <v>14.43</v>
      </c>
      <c r="AS222" s="2">
        <v>13.21</v>
      </c>
      <c r="AT222" s="2">
        <v>14.9</v>
      </c>
      <c r="AU222" s="2">
        <v>22.83</v>
      </c>
      <c r="AV222" s="2">
        <v>13.74</v>
      </c>
      <c r="AW222" s="2">
        <v>12.45</v>
      </c>
      <c r="AX222" s="2">
        <v>11.9</v>
      </c>
      <c r="AY222" s="2">
        <v>11.88</v>
      </c>
      <c r="AZ222" s="2">
        <v>13.22</v>
      </c>
      <c r="BA222" s="2">
        <v>15.19</v>
      </c>
      <c r="BB222" s="2">
        <v>13.45</v>
      </c>
      <c r="BC222" s="2">
        <v>11.17</v>
      </c>
      <c r="BD222" s="2">
        <v>12.57</v>
      </c>
      <c r="BE222" s="2">
        <v>15.69</v>
      </c>
      <c r="BF222" s="2">
        <v>15.72</v>
      </c>
      <c r="BG222" s="2">
        <v>13.33</v>
      </c>
      <c r="BH222" s="2">
        <v>16.32</v>
      </c>
      <c r="BI222" s="2">
        <v>13.94</v>
      </c>
      <c r="BJ222" s="2">
        <v>16.23</v>
      </c>
      <c r="BL222" s="10"/>
      <c r="BN222" s="5">
        <v>0.73886927999999996</v>
      </c>
      <c r="BO222" s="5">
        <v>0.73886927999999996</v>
      </c>
      <c r="BP222" s="5">
        <v>0.73886927999999996</v>
      </c>
      <c r="BQ222" s="5">
        <v>0.73886927999999996</v>
      </c>
      <c r="BR222" s="5">
        <v>0.73886927999999996</v>
      </c>
      <c r="BS222" s="5">
        <v>0.73886927999999996</v>
      </c>
      <c r="BT222" s="5">
        <v>0.73886927999999996</v>
      </c>
      <c r="BU222" s="5">
        <v>0.73886927999999996</v>
      </c>
      <c r="BV222" s="5">
        <v>0.73886927999999996</v>
      </c>
      <c r="BW222" s="5">
        <v>0.73886927999999996</v>
      </c>
      <c r="BX222" s="5">
        <v>0.73886927999999996</v>
      </c>
      <c r="BY222" s="5">
        <v>0.73886927999999996</v>
      </c>
      <c r="BZ222" s="5">
        <v>0.73886927999999996</v>
      </c>
      <c r="CA222" s="5">
        <v>0.73886927999999996</v>
      </c>
      <c r="CB222" s="5">
        <v>0.73886927999999996</v>
      </c>
      <c r="CC222" s="5">
        <v>0.73886927999999996</v>
      </c>
      <c r="CD222" s="5">
        <v>0.73886927999999996</v>
      </c>
      <c r="CE222" s="5">
        <v>0.73886927999999996</v>
      </c>
      <c r="CF222" s="5">
        <v>0.73886927999999996</v>
      </c>
      <c r="CG222" s="5">
        <v>0.73886927999999996</v>
      </c>
      <c r="CH222" s="5">
        <v>0.73886927999999996</v>
      </c>
      <c r="CI222" s="5">
        <v>0.73886927999999996</v>
      </c>
      <c r="CJ222" s="5">
        <v>0.73886927999999996</v>
      </c>
      <c r="CK222" s="5">
        <v>0.73886927999999996</v>
      </c>
      <c r="CL222" s="5">
        <v>0.73886927999999996</v>
      </c>
      <c r="CM222" s="5">
        <v>0.73886927999999996</v>
      </c>
      <c r="CN222" s="5">
        <v>0.73886927999999996</v>
      </c>
      <c r="CO222" s="5">
        <v>0.73886927999999996</v>
      </c>
      <c r="CP222" s="5">
        <v>0.73886927999999996</v>
      </c>
      <c r="CQ222" s="5">
        <v>0.73886927999999996</v>
      </c>
      <c r="CR222" s="5">
        <v>0.73886927999999996</v>
      </c>
      <c r="CS222" s="5">
        <v>0.73886927999999996</v>
      </c>
      <c r="CT222" s="5">
        <v>0.73886927999999996</v>
      </c>
      <c r="CU222" s="5">
        <v>0.73886927999999996</v>
      </c>
      <c r="CV222" s="5">
        <v>0.73886927999999996</v>
      </c>
      <c r="CW222" s="5">
        <v>0.73886927999999996</v>
      </c>
      <c r="CX222" s="5">
        <v>0.73886927999999996</v>
      </c>
      <c r="CY222" s="5">
        <v>0.73886927999999996</v>
      </c>
      <c r="CZ222" s="5">
        <v>0.73886927999999996</v>
      </c>
      <c r="DA222" s="5">
        <v>0.73886927999999996</v>
      </c>
      <c r="DB222" s="5">
        <v>0.73886927999999996</v>
      </c>
      <c r="DC222" s="5">
        <v>0.73886927999999996</v>
      </c>
      <c r="DD222" s="5">
        <v>0.73886927999999996</v>
      </c>
      <c r="DE222" s="5">
        <v>0.73886927999999996</v>
      </c>
      <c r="DF222" s="5">
        <v>0.73886927999999996</v>
      </c>
      <c r="DG222" s="5">
        <v>0.73886927999999996</v>
      </c>
      <c r="DH222" s="5">
        <v>0.73886927999999996</v>
      </c>
      <c r="DI222" s="5">
        <v>0.73886927999999996</v>
      </c>
      <c r="DJ222" s="5">
        <v>0.73886927999999996</v>
      </c>
      <c r="DK222" s="5">
        <v>0.73886927999999996</v>
      </c>
      <c r="DL222" s="5">
        <v>0.73886927999999996</v>
      </c>
      <c r="DM222" s="5">
        <v>0.73886927999999996</v>
      </c>
      <c r="DN222" s="5">
        <v>0.73886927999999996</v>
      </c>
      <c r="DO222" s="5">
        <v>0.73886927999999996</v>
      </c>
      <c r="DP222" s="5">
        <v>0.73886927999999996</v>
      </c>
      <c r="DQ222" s="5">
        <v>0.73886927999999996</v>
      </c>
      <c r="DR222" s="5">
        <v>0.73886927999999996</v>
      </c>
      <c r="DS222" s="5">
        <v>0.73886927999999996</v>
      </c>
      <c r="DT222" s="5">
        <v>0.73886927999999996</v>
      </c>
      <c r="DU222" s="5">
        <v>0.73886927999999996</v>
      </c>
    </row>
    <row r="223" spans="1:125" x14ac:dyDescent="0.2">
      <c r="A223" t="s">
        <v>71</v>
      </c>
      <c r="B223" s="3" t="s">
        <v>177</v>
      </c>
      <c r="C223" s="2">
        <v>2.41</v>
      </c>
      <c r="D223" s="2">
        <v>2.16</v>
      </c>
      <c r="E223" s="2">
        <v>1.4</v>
      </c>
      <c r="F223" s="2">
        <v>1.18</v>
      </c>
      <c r="G223" s="2">
        <v>1.0900000000000001</v>
      </c>
      <c r="H223" s="2">
        <v>2.48</v>
      </c>
      <c r="I223" s="2">
        <v>1.1200000000000001</v>
      </c>
      <c r="J223" s="2">
        <v>0.63</v>
      </c>
      <c r="K223" s="2">
        <v>1.04</v>
      </c>
      <c r="L223" s="2">
        <v>-0.03</v>
      </c>
      <c r="M223" s="2">
        <v>0.6</v>
      </c>
      <c r="N223" s="2">
        <v>1.1000000000000001</v>
      </c>
      <c r="O223" s="2">
        <v>0.6</v>
      </c>
      <c r="P223" s="2">
        <v>2.19</v>
      </c>
      <c r="Q223" s="2">
        <v>1.21</v>
      </c>
      <c r="R223" s="2">
        <v>1.47</v>
      </c>
      <c r="S223" s="2">
        <v>1.67</v>
      </c>
      <c r="T223" s="2">
        <v>1.1599999999999999</v>
      </c>
      <c r="U223" s="2">
        <v>1.82</v>
      </c>
      <c r="V223" s="2">
        <v>2.1</v>
      </c>
      <c r="W223" s="2">
        <v>1.4</v>
      </c>
      <c r="X223" s="2">
        <v>1.6</v>
      </c>
      <c r="Y223" s="2">
        <v>0.41</v>
      </c>
      <c r="Z223" s="2">
        <v>0.67</v>
      </c>
      <c r="AA223" s="2">
        <v>0.71</v>
      </c>
      <c r="AB223" s="2">
        <v>1.02</v>
      </c>
      <c r="AC223" s="2">
        <v>2.08</v>
      </c>
      <c r="AD223" s="2">
        <v>1.43</v>
      </c>
      <c r="AE223" s="2">
        <v>1.5</v>
      </c>
      <c r="AF223" s="2">
        <v>1.0900000000000001</v>
      </c>
      <c r="AG223" s="2">
        <v>0.32</v>
      </c>
      <c r="AH223" s="2">
        <v>0.95</v>
      </c>
      <c r="AI223" s="2">
        <v>1.22</v>
      </c>
      <c r="AJ223" s="2">
        <v>1.1299999999999999</v>
      </c>
      <c r="AK223" s="2">
        <v>1.1000000000000001</v>
      </c>
      <c r="AL223" s="2">
        <v>1.07</v>
      </c>
      <c r="AM223" s="2">
        <v>0.11</v>
      </c>
      <c r="AN223" s="2">
        <v>0.74</v>
      </c>
      <c r="AO223" s="2">
        <v>1.08</v>
      </c>
      <c r="AP223" s="2">
        <v>1.36</v>
      </c>
      <c r="AQ223" s="2">
        <v>0.64</v>
      </c>
      <c r="AR223" s="2">
        <v>1.04</v>
      </c>
      <c r="AS223" s="2">
        <v>0.6</v>
      </c>
      <c r="AT223" s="2">
        <v>0.98</v>
      </c>
      <c r="AU223" s="2">
        <v>2.5499999999999998</v>
      </c>
      <c r="AV223" s="2">
        <v>0.48</v>
      </c>
      <c r="AW223" s="2">
        <v>0.17</v>
      </c>
      <c r="AX223" s="2">
        <v>0.25</v>
      </c>
      <c r="AY223" s="2">
        <v>0.56999999999999995</v>
      </c>
      <c r="AZ223" s="2">
        <v>0.76</v>
      </c>
      <c r="BA223" s="2">
        <v>0.88</v>
      </c>
      <c r="BB223" s="2">
        <v>0.95</v>
      </c>
      <c r="BC223" s="2">
        <v>0.02</v>
      </c>
      <c r="BD223" s="2">
        <v>0.61</v>
      </c>
      <c r="BE223" s="2">
        <v>1.28</v>
      </c>
      <c r="BF223" s="2">
        <v>1.37</v>
      </c>
      <c r="BG223" s="2">
        <v>0.84</v>
      </c>
      <c r="BH223" s="2">
        <v>1.27</v>
      </c>
      <c r="BI223" s="2">
        <v>0.75</v>
      </c>
      <c r="BJ223" s="2">
        <v>0.9</v>
      </c>
      <c r="BL223" s="10"/>
      <c r="BN223" s="5">
        <v>8.3949780000000002E-2</v>
      </c>
      <c r="BO223" s="5">
        <v>8.3949780000000002E-2</v>
      </c>
      <c r="BP223" s="5">
        <v>8.3949780000000002E-2</v>
      </c>
      <c r="BQ223" s="5">
        <v>8.3949780000000002E-2</v>
      </c>
      <c r="BR223" s="5">
        <v>8.3949780000000002E-2</v>
      </c>
      <c r="BS223" s="5">
        <v>8.3949780000000002E-2</v>
      </c>
      <c r="BT223" s="5">
        <v>8.3949780000000002E-2</v>
      </c>
      <c r="BU223" s="5">
        <v>8.3949780000000002E-2</v>
      </c>
      <c r="BV223" s="5">
        <v>8.3949780000000002E-2</v>
      </c>
      <c r="BW223" s="5">
        <v>8.3949780000000002E-2</v>
      </c>
      <c r="BX223" s="5">
        <v>8.3949780000000002E-2</v>
      </c>
      <c r="BY223" s="5">
        <v>8.3949780000000002E-2</v>
      </c>
      <c r="BZ223" s="5">
        <v>8.3949780000000002E-2</v>
      </c>
      <c r="CA223" s="5">
        <v>8.3949780000000002E-2</v>
      </c>
      <c r="CB223" s="5">
        <v>8.3949780000000002E-2</v>
      </c>
      <c r="CC223" s="5">
        <v>8.3949780000000002E-2</v>
      </c>
      <c r="CD223" s="5">
        <v>8.3949780000000002E-2</v>
      </c>
      <c r="CE223" s="5">
        <v>8.3949780000000002E-2</v>
      </c>
      <c r="CF223" s="5">
        <v>8.3949780000000002E-2</v>
      </c>
      <c r="CG223" s="5">
        <v>8.3949780000000002E-2</v>
      </c>
      <c r="CH223" s="5">
        <v>8.3949780000000002E-2</v>
      </c>
      <c r="CI223" s="5">
        <v>8.3949780000000002E-2</v>
      </c>
      <c r="CJ223" s="5">
        <v>8.3949780000000002E-2</v>
      </c>
      <c r="CK223" s="5">
        <v>8.3949780000000002E-2</v>
      </c>
      <c r="CL223" s="5">
        <v>8.3949780000000002E-2</v>
      </c>
      <c r="CM223" s="5">
        <v>8.3949780000000002E-2</v>
      </c>
      <c r="CN223" s="5">
        <v>8.3949780000000002E-2</v>
      </c>
      <c r="CO223" s="5">
        <v>8.3949780000000002E-2</v>
      </c>
      <c r="CP223" s="5">
        <v>8.3949780000000002E-2</v>
      </c>
      <c r="CQ223" s="5">
        <v>8.3949780000000002E-2</v>
      </c>
      <c r="CR223" s="5">
        <v>8.3949780000000002E-2</v>
      </c>
      <c r="CS223" s="5">
        <v>8.3949780000000002E-2</v>
      </c>
      <c r="CT223" s="5">
        <v>8.3949780000000002E-2</v>
      </c>
      <c r="CU223" s="5">
        <v>8.3949780000000002E-2</v>
      </c>
      <c r="CV223" s="5">
        <v>8.3949780000000002E-2</v>
      </c>
      <c r="CW223" s="5">
        <v>8.3949780000000002E-2</v>
      </c>
      <c r="CX223" s="5">
        <v>8.3949780000000002E-2</v>
      </c>
      <c r="CY223" s="5">
        <v>8.3949780000000002E-2</v>
      </c>
      <c r="CZ223" s="5">
        <v>8.3949780000000002E-2</v>
      </c>
      <c r="DA223" s="5">
        <v>8.3949780000000002E-2</v>
      </c>
      <c r="DB223" s="5">
        <v>8.3949780000000002E-2</v>
      </c>
      <c r="DC223" s="5">
        <v>8.3949780000000002E-2</v>
      </c>
      <c r="DD223" s="5">
        <v>8.3949780000000002E-2</v>
      </c>
      <c r="DE223" s="5">
        <v>8.3949780000000002E-2</v>
      </c>
      <c r="DF223" s="5">
        <v>8.3949780000000002E-2</v>
      </c>
      <c r="DG223" s="5">
        <v>8.3949780000000002E-2</v>
      </c>
      <c r="DH223" s="5">
        <v>8.3949780000000002E-2</v>
      </c>
      <c r="DI223" s="5">
        <v>8.3949780000000002E-2</v>
      </c>
      <c r="DJ223" s="5">
        <v>8.3949780000000002E-2</v>
      </c>
      <c r="DK223" s="5">
        <v>8.3949780000000002E-2</v>
      </c>
      <c r="DL223" s="5">
        <v>8.3949780000000002E-2</v>
      </c>
      <c r="DM223" s="5">
        <v>8.3949780000000002E-2</v>
      </c>
      <c r="DN223" s="5">
        <v>8.3949780000000002E-2</v>
      </c>
      <c r="DO223" s="5">
        <v>8.3949780000000002E-2</v>
      </c>
      <c r="DP223" s="5">
        <v>8.3949780000000002E-2</v>
      </c>
      <c r="DQ223" s="5">
        <v>8.3949780000000002E-2</v>
      </c>
      <c r="DR223" s="5">
        <v>8.3949780000000002E-2</v>
      </c>
      <c r="DS223" s="5">
        <v>8.3949780000000002E-2</v>
      </c>
      <c r="DT223" s="5">
        <v>8.3949780000000002E-2</v>
      </c>
      <c r="DU223" s="5">
        <v>8.3949780000000002E-2</v>
      </c>
    </row>
    <row r="224" spans="1:125" x14ac:dyDescent="0.2">
      <c r="A224" t="s">
        <v>160</v>
      </c>
      <c r="B224" s="3" t="s">
        <v>177</v>
      </c>
      <c r="C224" s="2">
        <v>7.51</v>
      </c>
      <c r="D224" s="2">
        <v>7.86</v>
      </c>
      <c r="E224" s="2">
        <v>8.06</v>
      </c>
      <c r="F224" s="2">
        <v>4.83</v>
      </c>
      <c r="G224" s="2">
        <v>4.4800000000000004</v>
      </c>
      <c r="H224" s="2">
        <v>6.46</v>
      </c>
      <c r="I224" s="2">
        <v>3.62</v>
      </c>
      <c r="J224" s="2">
        <v>3.41</v>
      </c>
      <c r="K224" s="2">
        <v>4.74</v>
      </c>
      <c r="L224" s="2">
        <v>1.83</v>
      </c>
      <c r="M224" s="2">
        <v>3.84</v>
      </c>
      <c r="N224" s="2">
        <v>4.5199999999999996</v>
      </c>
      <c r="O224" s="2">
        <v>2.6</v>
      </c>
      <c r="P224" s="2">
        <v>7.09</v>
      </c>
      <c r="Q224" s="2">
        <v>5.03</v>
      </c>
      <c r="R224" s="2">
        <v>6.55</v>
      </c>
      <c r="S224" s="2">
        <v>5.23</v>
      </c>
      <c r="T224" s="2">
        <v>5.76</v>
      </c>
      <c r="U224" s="2">
        <v>6.52</v>
      </c>
      <c r="V224" s="2">
        <v>7.57</v>
      </c>
      <c r="W224" s="2">
        <v>7.12</v>
      </c>
      <c r="X224" s="2">
        <v>6.8</v>
      </c>
      <c r="Y224" s="2">
        <v>3.26</v>
      </c>
      <c r="Z224" s="2">
        <v>4.0199999999999996</v>
      </c>
      <c r="AA224" s="2">
        <v>5.0999999999999996</v>
      </c>
      <c r="AB224" s="2">
        <v>4.82</v>
      </c>
      <c r="AC224" s="2">
        <v>8.36</v>
      </c>
      <c r="AD224" s="2">
        <v>6.8</v>
      </c>
      <c r="AE224" s="2">
        <v>6.15</v>
      </c>
      <c r="AF224" s="2">
        <v>5.43</v>
      </c>
      <c r="AG224" s="2">
        <v>3.59</v>
      </c>
      <c r="AH224" s="2">
        <v>5.6</v>
      </c>
      <c r="AI224" s="2">
        <v>6.14</v>
      </c>
      <c r="AJ224" s="2">
        <v>4.88</v>
      </c>
      <c r="AK224" s="2">
        <v>5.2</v>
      </c>
      <c r="AL224" s="2">
        <v>6.93</v>
      </c>
      <c r="AM224" s="2">
        <v>3.03</v>
      </c>
      <c r="AN224" s="2">
        <v>5.05</v>
      </c>
      <c r="AO224" s="2">
        <v>5.36</v>
      </c>
      <c r="AP224" s="2">
        <v>5.49</v>
      </c>
      <c r="AQ224" s="2">
        <v>4.54</v>
      </c>
      <c r="AR224" s="2">
        <v>5.0199999999999996</v>
      </c>
      <c r="AS224" s="2">
        <v>5.1100000000000003</v>
      </c>
      <c r="AT224" s="2">
        <v>4.32</v>
      </c>
      <c r="AU224" s="2">
        <v>9.43</v>
      </c>
      <c r="AV224" s="2">
        <v>4.72</v>
      </c>
      <c r="AW224" s="2">
        <v>3.11</v>
      </c>
      <c r="AX224" s="2">
        <v>3.53</v>
      </c>
      <c r="AY224" s="2">
        <v>3.92</v>
      </c>
      <c r="AZ224" s="2">
        <v>4.2699999999999996</v>
      </c>
      <c r="BA224" s="2">
        <v>5.64</v>
      </c>
      <c r="BB224" s="2">
        <v>5.36</v>
      </c>
      <c r="BC224" s="2">
        <v>3.77</v>
      </c>
      <c r="BD224" s="2">
        <v>4.6500000000000004</v>
      </c>
      <c r="BE224" s="2">
        <v>6.31</v>
      </c>
      <c r="BF224" s="2">
        <v>6.21</v>
      </c>
      <c r="BG224" s="2">
        <v>4.87</v>
      </c>
      <c r="BH224" s="2">
        <v>6.94</v>
      </c>
      <c r="BI224" s="2">
        <v>5.28</v>
      </c>
      <c r="BJ224" s="2">
        <v>6.17</v>
      </c>
      <c r="BL224" s="10"/>
      <c r="BN224" s="5">
        <v>0.26918723999999999</v>
      </c>
      <c r="BO224" s="5">
        <v>0.26918723999999999</v>
      </c>
      <c r="BP224" s="5">
        <v>0.26918723999999999</v>
      </c>
      <c r="BQ224" s="5">
        <v>0.26918723999999999</v>
      </c>
      <c r="BR224" s="5">
        <v>0.26918723999999999</v>
      </c>
      <c r="BS224" s="5">
        <v>0.26918723999999999</v>
      </c>
      <c r="BT224" s="5">
        <v>0.26918723999999999</v>
      </c>
      <c r="BU224" s="5">
        <v>0.26918723999999999</v>
      </c>
      <c r="BV224" s="5">
        <v>0.26918723999999999</v>
      </c>
      <c r="BW224" s="5">
        <v>0.26918723999999999</v>
      </c>
      <c r="BX224" s="5">
        <v>0.26918723999999999</v>
      </c>
      <c r="BY224" s="5">
        <v>0.26918723999999999</v>
      </c>
      <c r="BZ224" s="5">
        <v>0.26918723999999999</v>
      </c>
      <c r="CA224" s="5">
        <v>0.26918723999999999</v>
      </c>
      <c r="CB224" s="5">
        <v>0.26918723999999999</v>
      </c>
      <c r="CC224" s="5">
        <v>0.26918723999999999</v>
      </c>
      <c r="CD224" s="5">
        <v>0.26918723999999999</v>
      </c>
      <c r="CE224" s="5">
        <v>0.26918723999999999</v>
      </c>
      <c r="CF224" s="5">
        <v>0.26918723999999999</v>
      </c>
      <c r="CG224" s="5">
        <v>0.26918723999999999</v>
      </c>
      <c r="CH224" s="5">
        <v>0.26918723999999999</v>
      </c>
      <c r="CI224" s="5">
        <v>0.26918723999999999</v>
      </c>
      <c r="CJ224" s="5">
        <v>0.26918723999999999</v>
      </c>
      <c r="CK224" s="5">
        <v>0.26918723999999999</v>
      </c>
      <c r="CL224" s="5">
        <v>0.26918723999999999</v>
      </c>
      <c r="CM224" s="5">
        <v>0.26918723999999999</v>
      </c>
      <c r="CN224" s="5">
        <v>0.26918723999999999</v>
      </c>
      <c r="CO224" s="5">
        <v>0.26918723999999999</v>
      </c>
      <c r="CP224" s="5">
        <v>0.26918723999999999</v>
      </c>
      <c r="CQ224" s="5">
        <v>0.26918723999999999</v>
      </c>
      <c r="CR224" s="5">
        <v>0.26918723999999999</v>
      </c>
      <c r="CS224" s="5">
        <v>0.26918723999999999</v>
      </c>
      <c r="CT224" s="5">
        <v>0.26918723999999999</v>
      </c>
      <c r="CU224" s="5">
        <v>0.26918723999999999</v>
      </c>
      <c r="CV224" s="5">
        <v>0.26918723999999999</v>
      </c>
      <c r="CW224" s="5">
        <v>0.26918723999999999</v>
      </c>
      <c r="CX224" s="5">
        <v>0.26918723999999999</v>
      </c>
      <c r="CY224" s="5">
        <v>0.26918723999999999</v>
      </c>
      <c r="CZ224" s="5">
        <v>0.26918723999999999</v>
      </c>
      <c r="DA224" s="5">
        <v>0.26918723999999999</v>
      </c>
      <c r="DB224" s="5">
        <v>0.26918723999999999</v>
      </c>
      <c r="DC224" s="5">
        <v>0.26918723999999999</v>
      </c>
      <c r="DD224" s="5">
        <v>0.26918723999999999</v>
      </c>
      <c r="DE224" s="5">
        <v>0.26918723999999999</v>
      </c>
      <c r="DF224" s="5">
        <v>0.26918723999999999</v>
      </c>
      <c r="DG224" s="5">
        <v>0.26918723999999999</v>
      </c>
      <c r="DH224" s="5">
        <v>0.26918723999999999</v>
      </c>
      <c r="DI224" s="5">
        <v>0.26918723999999999</v>
      </c>
      <c r="DJ224" s="5">
        <v>0.26918723999999999</v>
      </c>
      <c r="DK224" s="5">
        <v>0.26918723999999999</v>
      </c>
      <c r="DL224" s="5">
        <v>0.26918723999999999</v>
      </c>
      <c r="DM224" s="5">
        <v>0.26918723999999999</v>
      </c>
      <c r="DN224" s="5">
        <v>0.26918723999999999</v>
      </c>
      <c r="DO224" s="5">
        <v>0.26918723999999999</v>
      </c>
      <c r="DP224" s="5">
        <v>0.26918723999999999</v>
      </c>
      <c r="DQ224" s="5">
        <v>0.26918723999999999</v>
      </c>
      <c r="DR224" s="5">
        <v>0.26918723999999999</v>
      </c>
      <c r="DS224" s="5">
        <v>0.26918723999999999</v>
      </c>
      <c r="DT224" s="5">
        <v>0.26918723999999999</v>
      </c>
      <c r="DU224" s="5">
        <v>0.26918723999999999</v>
      </c>
    </row>
    <row r="225" spans="1:125" x14ac:dyDescent="0.2">
      <c r="A225" t="s">
        <v>52</v>
      </c>
      <c r="B225" s="3" t="s">
        <v>177</v>
      </c>
      <c r="C225" s="2">
        <v>2.0499999999999998</v>
      </c>
      <c r="D225" s="2">
        <v>1.94</v>
      </c>
      <c r="E225" s="2">
        <v>2.19</v>
      </c>
      <c r="F225" s="2">
        <v>1.1599999999999999</v>
      </c>
      <c r="G225" s="2">
        <v>1.04</v>
      </c>
      <c r="H225" s="2">
        <v>1.58</v>
      </c>
      <c r="I225" s="2">
        <v>0.82</v>
      </c>
      <c r="J225" s="2">
        <v>0.81</v>
      </c>
      <c r="K225" s="2">
        <v>1.1499999999999999</v>
      </c>
      <c r="L225" s="2">
        <v>0.4</v>
      </c>
      <c r="M225" s="2">
        <v>0.89</v>
      </c>
      <c r="N225" s="2">
        <v>1.1100000000000001</v>
      </c>
      <c r="O225" s="2">
        <v>0.56999999999999995</v>
      </c>
      <c r="P225" s="2">
        <v>1.63</v>
      </c>
      <c r="Q225" s="2">
        <v>1.27</v>
      </c>
      <c r="R225" s="2">
        <v>1.67</v>
      </c>
      <c r="S225" s="2">
        <v>1.24</v>
      </c>
      <c r="T225" s="2">
        <v>1.35</v>
      </c>
      <c r="U225" s="2">
        <v>1.59</v>
      </c>
      <c r="V225" s="2">
        <v>1.99</v>
      </c>
      <c r="W225" s="2">
        <v>1.9</v>
      </c>
      <c r="X225" s="2">
        <v>1.81</v>
      </c>
      <c r="Y225" s="2">
        <v>0.71</v>
      </c>
      <c r="Z225" s="2">
        <v>0.93</v>
      </c>
      <c r="AA225" s="2">
        <v>1.35</v>
      </c>
      <c r="AB225" s="2">
        <v>1.17</v>
      </c>
      <c r="AC225" s="2">
        <v>2.11</v>
      </c>
      <c r="AD225" s="2">
        <v>1.85</v>
      </c>
      <c r="AE225" s="2">
        <v>1.5</v>
      </c>
      <c r="AF225" s="2">
        <v>1.38</v>
      </c>
      <c r="AG225" s="2">
        <v>0.92</v>
      </c>
      <c r="AH225" s="2">
        <v>1.34</v>
      </c>
      <c r="AI225" s="2">
        <v>1.52</v>
      </c>
      <c r="AJ225" s="2">
        <v>1.1299999999999999</v>
      </c>
      <c r="AK225" s="2">
        <v>1.4</v>
      </c>
      <c r="AL225" s="2">
        <v>1.79</v>
      </c>
      <c r="AM225" s="2">
        <v>0.73</v>
      </c>
      <c r="AN225" s="2">
        <v>1.1399999999999999</v>
      </c>
      <c r="AO225" s="2">
        <v>1.24</v>
      </c>
      <c r="AP225" s="2">
        <v>1.38</v>
      </c>
      <c r="AQ225" s="2">
        <v>1.25</v>
      </c>
      <c r="AR225" s="2">
        <v>1.24</v>
      </c>
      <c r="AS225" s="2">
        <v>1.25</v>
      </c>
      <c r="AT225" s="2">
        <v>1.01</v>
      </c>
      <c r="AU225" s="2">
        <v>2.37</v>
      </c>
      <c r="AV225" s="2">
        <v>1.1200000000000001</v>
      </c>
      <c r="AW225" s="2">
        <v>0.63</v>
      </c>
      <c r="AX225" s="2">
        <v>0.79</v>
      </c>
      <c r="AY225" s="2">
        <v>0.96</v>
      </c>
      <c r="AZ225" s="2">
        <v>0.92</v>
      </c>
      <c r="BA225" s="2">
        <v>1.39</v>
      </c>
      <c r="BB225" s="2">
        <v>1.39</v>
      </c>
      <c r="BC225" s="2">
        <v>0.82</v>
      </c>
      <c r="BD225" s="2">
        <v>1.0900000000000001</v>
      </c>
      <c r="BE225" s="2">
        <v>1.59</v>
      </c>
      <c r="BF225" s="2">
        <v>1.61</v>
      </c>
      <c r="BG225" s="2">
        <v>1.25</v>
      </c>
      <c r="BH225" s="2">
        <v>1.83</v>
      </c>
      <c r="BI225" s="2">
        <v>1.35</v>
      </c>
      <c r="BJ225" s="2">
        <v>1.52</v>
      </c>
      <c r="BL225" s="10"/>
      <c r="BN225" s="5">
        <v>6.6728080999999995E-2</v>
      </c>
      <c r="BO225" s="5">
        <v>6.6728080999999995E-2</v>
      </c>
      <c r="BP225" s="5">
        <v>6.6728080999999995E-2</v>
      </c>
      <c r="BQ225" s="5">
        <v>6.6728080999999995E-2</v>
      </c>
      <c r="BR225" s="5">
        <v>6.6728080999999995E-2</v>
      </c>
      <c r="BS225" s="5">
        <v>6.6728080999999995E-2</v>
      </c>
      <c r="BT225" s="5">
        <v>6.6728080999999995E-2</v>
      </c>
      <c r="BU225" s="5">
        <v>6.6728080999999995E-2</v>
      </c>
      <c r="BV225" s="5">
        <v>6.6728080999999995E-2</v>
      </c>
      <c r="BW225" s="5">
        <v>6.6728080999999995E-2</v>
      </c>
      <c r="BX225" s="5">
        <v>6.6728080999999995E-2</v>
      </c>
      <c r="BY225" s="5">
        <v>6.6728080999999995E-2</v>
      </c>
      <c r="BZ225" s="5">
        <v>6.6728080999999995E-2</v>
      </c>
      <c r="CA225" s="5">
        <v>6.6728080999999995E-2</v>
      </c>
      <c r="CB225" s="5">
        <v>6.6728080999999995E-2</v>
      </c>
      <c r="CC225" s="5">
        <v>6.6728080999999995E-2</v>
      </c>
      <c r="CD225" s="5">
        <v>6.6728080999999995E-2</v>
      </c>
      <c r="CE225" s="5">
        <v>6.6728080999999995E-2</v>
      </c>
      <c r="CF225" s="5">
        <v>6.6728080999999995E-2</v>
      </c>
      <c r="CG225" s="5">
        <v>6.6728080999999995E-2</v>
      </c>
      <c r="CH225" s="5">
        <v>6.6728080999999995E-2</v>
      </c>
      <c r="CI225" s="5">
        <v>6.6728080999999995E-2</v>
      </c>
      <c r="CJ225" s="5">
        <v>6.6728080999999995E-2</v>
      </c>
      <c r="CK225" s="5">
        <v>6.6728080999999995E-2</v>
      </c>
      <c r="CL225" s="5">
        <v>6.6728080999999995E-2</v>
      </c>
      <c r="CM225" s="5">
        <v>6.6728080999999995E-2</v>
      </c>
      <c r="CN225" s="5">
        <v>6.6728080999999995E-2</v>
      </c>
      <c r="CO225" s="5">
        <v>6.6728080999999995E-2</v>
      </c>
      <c r="CP225" s="5">
        <v>6.6728080999999995E-2</v>
      </c>
      <c r="CQ225" s="5">
        <v>6.6728080999999995E-2</v>
      </c>
      <c r="CR225" s="5">
        <v>6.6728080999999995E-2</v>
      </c>
      <c r="CS225" s="5">
        <v>6.6728080999999995E-2</v>
      </c>
      <c r="CT225" s="5">
        <v>6.6728080999999995E-2</v>
      </c>
      <c r="CU225" s="5">
        <v>6.6728080999999995E-2</v>
      </c>
      <c r="CV225" s="5">
        <v>6.6728080999999995E-2</v>
      </c>
      <c r="CW225" s="5">
        <v>6.6728080999999995E-2</v>
      </c>
      <c r="CX225" s="5">
        <v>6.6728080999999995E-2</v>
      </c>
      <c r="CY225" s="5">
        <v>6.6728080999999995E-2</v>
      </c>
      <c r="CZ225" s="5">
        <v>6.6728080999999995E-2</v>
      </c>
      <c r="DA225" s="5">
        <v>6.6728080999999995E-2</v>
      </c>
      <c r="DB225" s="5">
        <v>6.6728080999999995E-2</v>
      </c>
      <c r="DC225" s="5">
        <v>6.6728080999999995E-2</v>
      </c>
      <c r="DD225" s="5">
        <v>6.6728080999999995E-2</v>
      </c>
      <c r="DE225" s="5">
        <v>6.6728080999999995E-2</v>
      </c>
      <c r="DF225" s="5">
        <v>6.6728080999999995E-2</v>
      </c>
      <c r="DG225" s="5">
        <v>6.6728080999999995E-2</v>
      </c>
      <c r="DH225" s="5">
        <v>6.6728080999999995E-2</v>
      </c>
      <c r="DI225" s="5">
        <v>6.6728080999999995E-2</v>
      </c>
      <c r="DJ225" s="5">
        <v>6.6728080999999995E-2</v>
      </c>
      <c r="DK225" s="5">
        <v>6.6728080999999995E-2</v>
      </c>
      <c r="DL225" s="5">
        <v>6.6728080999999995E-2</v>
      </c>
      <c r="DM225" s="5">
        <v>6.6728080999999995E-2</v>
      </c>
      <c r="DN225" s="5">
        <v>6.6728080999999995E-2</v>
      </c>
      <c r="DO225" s="5">
        <v>6.6728080999999995E-2</v>
      </c>
      <c r="DP225" s="5">
        <v>6.6728080999999995E-2</v>
      </c>
      <c r="DQ225" s="5">
        <v>6.6728080999999995E-2</v>
      </c>
      <c r="DR225" s="5">
        <v>6.6728080999999995E-2</v>
      </c>
      <c r="DS225" s="5">
        <v>6.6728080999999995E-2</v>
      </c>
      <c r="DT225" s="5">
        <v>6.6728080999999995E-2</v>
      </c>
      <c r="DU225" s="5">
        <v>6.6728080999999995E-2</v>
      </c>
    </row>
    <row r="226" spans="1:125" x14ac:dyDescent="0.2">
      <c r="A226" t="s">
        <v>161</v>
      </c>
      <c r="B226" s="3" t="s">
        <v>177</v>
      </c>
      <c r="C226" s="2">
        <v>8.25</v>
      </c>
      <c r="D226" s="2">
        <v>7.14</v>
      </c>
      <c r="E226" s="2">
        <v>7.55</v>
      </c>
      <c r="F226" s="2">
        <v>4.6100000000000003</v>
      </c>
      <c r="G226" s="2">
        <v>4.3600000000000003</v>
      </c>
      <c r="H226" s="2">
        <v>6.85</v>
      </c>
      <c r="I226" s="2">
        <v>3.31</v>
      </c>
      <c r="J226" s="2">
        <v>3.4</v>
      </c>
      <c r="K226" s="2">
        <v>4.72</v>
      </c>
      <c r="L226" s="2">
        <v>1.87</v>
      </c>
      <c r="M226" s="2">
        <v>3.82</v>
      </c>
      <c r="N226" s="2">
        <v>4.6399999999999997</v>
      </c>
      <c r="O226" s="2">
        <v>2.6</v>
      </c>
      <c r="P226" s="2">
        <v>6.51</v>
      </c>
      <c r="Q226" s="2">
        <v>4.67</v>
      </c>
      <c r="R226" s="2">
        <v>6.29</v>
      </c>
      <c r="S226" s="2">
        <v>5.09</v>
      </c>
      <c r="T226" s="2">
        <v>4.83</v>
      </c>
      <c r="U226" s="2">
        <v>6.49</v>
      </c>
      <c r="V226" s="2">
        <v>7.43</v>
      </c>
      <c r="W226" s="2">
        <v>7.18</v>
      </c>
      <c r="X226" s="2">
        <v>6.51</v>
      </c>
      <c r="Y226" s="2">
        <v>2.4700000000000002</v>
      </c>
      <c r="Z226" s="2">
        <v>3.4</v>
      </c>
      <c r="AA226" s="2">
        <v>4.99</v>
      </c>
      <c r="AB226" s="2">
        <v>4.4800000000000004</v>
      </c>
      <c r="AC226" s="2">
        <v>7.67</v>
      </c>
      <c r="AD226" s="2">
        <v>6.66</v>
      </c>
      <c r="AE226" s="2">
        <v>5.34</v>
      </c>
      <c r="AF226" s="2">
        <v>5</v>
      </c>
      <c r="AG226" s="2">
        <v>3.23</v>
      </c>
      <c r="AH226" s="2">
        <v>4.5199999999999996</v>
      </c>
      <c r="AI226" s="2">
        <v>5.52</v>
      </c>
      <c r="AJ226" s="2">
        <v>3.97</v>
      </c>
      <c r="AK226" s="2">
        <v>5.23</v>
      </c>
      <c r="AL226" s="2">
        <v>6.08</v>
      </c>
      <c r="AM226" s="2">
        <v>2.88</v>
      </c>
      <c r="AN226" s="2">
        <v>3.96</v>
      </c>
      <c r="AO226" s="2">
        <v>4.6399999999999997</v>
      </c>
      <c r="AP226" s="2">
        <v>5.43</v>
      </c>
      <c r="AQ226" s="2">
        <v>4.6900000000000004</v>
      </c>
      <c r="AR226" s="2">
        <v>4.45</v>
      </c>
      <c r="AS226" s="2">
        <v>4.0599999999999996</v>
      </c>
      <c r="AT226" s="2">
        <v>4.24</v>
      </c>
      <c r="AU226" s="2">
        <v>9.02</v>
      </c>
      <c r="AV226" s="2">
        <v>3.95</v>
      </c>
      <c r="AW226" s="2">
        <v>2.3199999999999998</v>
      </c>
      <c r="AX226" s="2">
        <v>2.86</v>
      </c>
      <c r="AY226" s="2">
        <v>3.77</v>
      </c>
      <c r="AZ226" s="2">
        <v>3.29</v>
      </c>
      <c r="BA226" s="2">
        <v>5.24</v>
      </c>
      <c r="BB226" s="2">
        <v>5.27</v>
      </c>
      <c r="BC226" s="2">
        <v>2.79</v>
      </c>
      <c r="BD226" s="2">
        <v>3.75</v>
      </c>
      <c r="BE226" s="2">
        <v>5.74</v>
      </c>
      <c r="BF226" s="2">
        <v>6.19</v>
      </c>
      <c r="BG226" s="2">
        <v>4.24</v>
      </c>
      <c r="BH226" s="2">
        <v>6.52</v>
      </c>
      <c r="BI226" s="2">
        <v>4.42</v>
      </c>
      <c r="BJ226" s="2">
        <v>5.51</v>
      </c>
      <c r="BL226" s="10"/>
      <c r="BN226" s="5">
        <v>0.26595598999999998</v>
      </c>
      <c r="BO226" s="5">
        <v>0.26595598999999998</v>
      </c>
      <c r="BP226" s="5">
        <v>0.26595598999999998</v>
      </c>
      <c r="BQ226" s="5">
        <v>0.26595598999999998</v>
      </c>
      <c r="BR226" s="5">
        <v>0.26595598999999998</v>
      </c>
      <c r="BS226" s="5">
        <v>0.26595598999999998</v>
      </c>
      <c r="BT226" s="5">
        <v>0.26595598999999998</v>
      </c>
      <c r="BU226" s="5">
        <v>0.26595598999999998</v>
      </c>
      <c r="BV226" s="5">
        <v>0.26595598999999998</v>
      </c>
      <c r="BW226" s="5">
        <v>0.26595598999999998</v>
      </c>
      <c r="BX226" s="5">
        <v>0.26595598999999998</v>
      </c>
      <c r="BY226" s="5">
        <v>0.26595598999999998</v>
      </c>
      <c r="BZ226" s="5">
        <v>0.26595598999999998</v>
      </c>
      <c r="CA226" s="5">
        <v>0.26595598999999998</v>
      </c>
      <c r="CB226" s="5">
        <v>0.26595598999999998</v>
      </c>
      <c r="CC226" s="5">
        <v>0.26595598999999998</v>
      </c>
      <c r="CD226" s="5">
        <v>0.26595598999999998</v>
      </c>
      <c r="CE226" s="5">
        <v>0.26595598999999998</v>
      </c>
      <c r="CF226" s="5">
        <v>0.26595598999999998</v>
      </c>
      <c r="CG226" s="5">
        <v>0.26595598999999998</v>
      </c>
      <c r="CH226" s="5">
        <v>0.26595598999999998</v>
      </c>
      <c r="CI226" s="5">
        <v>0.26595598999999998</v>
      </c>
      <c r="CJ226" s="5">
        <v>0.26595598999999998</v>
      </c>
      <c r="CK226" s="5">
        <v>0.26595598999999998</v>
      </c>
      <c r="CL226" s="5">
        <v>0.26595598999999998</v>
      </c>
      <c r="CM226" s="5">
        <v>0.26595598999999998</v>
      </c>
      <c r="CN226" s="5">
        <v>0.26595598999999998</v>
      </c>
      <c r="CO226" s="5">
        <v>0.26595598999999998</v>
      </c>
      <c r="CP226" s="5">
        <v>0.26595598999999998</v>
      </c>
      <c r="CQ226" s="5">
        <v>0.26595598999999998</v>
      </c>
      <c r="CR226" s="5">
        <v>0.26595598999999998</v>
      </c>
      <c r="CS226" s="5">
        <v>0.26595598999999998</v>
      </c>
      <c r="CT226" s="5">
        <v>0.26595598999999998</v>
      </c>
      <c r="CU226" s="5">
        <v>0.26595598999999998</v>
      </c>
      <c r="CV226" s="5">
        <v>0.26595598999999998</v>
      </c>
      <c r="CW226" s="5">
        <v>0.26595598999999998</v>
      </c>
      <c r="CX226" s="5">
        <v>0.26595598999999998</v>
      </c>
      <c r="CY226" s="5">
        <v>0.26595598999999998</v>
      </c>
      <c r="CZ226" s="5">
        <v>0.26595598999999998</v>
      </c>
      <c r="DA226" s="5">
        <v>0.26595598999999998</v>
      </c>
      <c r="DB226" s="5">
        <v>0.26595598999999998</v>
      </c>
      <c r="DC226" s="5">
        <v>0.26595598999999998</v>
      </c>
      <c r="DD226" s="5">
        <v>0.26595598999999998</v>
      </c>
      <c r="DE226" s="5">
        <v>0.26595598999999998</v>
      </c>
      <c r="DF226" s="5">
        <v>0.26595598999999998</v>
      </c>
      <c r="DG226" s="5">
        <v>0.26595598999999998</v>
      </c>
      <c r="DH226" s="5">
        <v>0.26595598999999998</v>
      </c>
      <c r="DI226" s="5">
        <v>0.26595598999999998</v>
      </c>
      <c r="DJ226" s="5">
        <v>0.26595598999999998</v>
      </c>
      <c r="DK226" s="5">
        <v>0.26595598999999998</v>
      </c>
      <c r="DL226" s="5">
        <v>0.26595598999999998</v>
      </c>
      <c r="DM226" s="5">
        <v>0.26595598999999998</v>
      </c>
      <c r="DN226" s="5">
        <v>0.26595598999999998</v>
      </c>
      <c r="DO226" s="5">
        <v>0.26595598999999998</v>
      </c>
      <c r="DP226" s="5">
        <v>0.26595598999999998</v>
      </c>
      <c r="DQ226" s="5">
        <v>0.26595598999999998</v>
      </c>
      <c r="DR226" s="5">
        <v>0.26595598999999998</v>
      </c>
      <c r="DS226" s="5">
        <v>0.26595598999999998</v>
      </c>
      <c r="DT226" s="5">
        <v>0.26595598999999998</v>
      </c>
      <c r="DU226" s="5">
        <v>0.26595598999999998</v>
      </c>
    </row>
    <row r="227" spans="1:125" x14ac:dyDescent="0.2">
      <c r="A227" t="s">
        <v>66</v>
      </c>
      <c r="B227" s="3" t="s">
        <v>177</v>
      </c>
      <c r="C227" s="2">
        <v>6.54</v>
      </c>
      <c r="D227" s="2">
        <v>6.6</v>
      </c>
      <c r="E227" s="2">
        <v>6.72</v>
      </c>
      <c r="F227" s="2">
        <v>4.84</v>
      </c>
      <c r="G227" s="2">
        <v>4.59</v>
      </c>
      <c r="H227" s="2">
        <v>5.92</v>
      </c>
      <c r="I227" s="2">
        <v>3.58</v>
      </c>
      <c r="J227" s="2">
        <v>3.78</v>
      </c>
      <c r="K227" s="2">
        <v>4.75</v>
      </c>
      <c r="L227" s="2">
        <v>2.4700000000000002</v>
      </c>
      <c r="M227" s="2">
        <v>4.51</v>
      </c>
      <c r="N227" s="2">
        <v>4.13</v>
      </c>
      <c r="O227" s="2">
        <v>3.09</v>
      </c>
      <c r="P227" s="2">
        <v>6.15</v>
      </c>
      <c r="Q227" s="2">
        <v>4.37</v>
      </c>
      <c r="R227" s="2">
        <v>5.67</v>
      </c>
      <c r="S227" s="2">
        <v>4.88</v>
      </c>
      <c r="T227" s="2">
        <v>4.8600000000000003</v>
      </c>
      <c r="U227" s="2">
        <v>5.88</v>
      </c>
      <c r="V227" s="2">
        <v>6.31</v>
      </c>
      <c r="W227" s="2">
        <v>6.3</v>
      </c>
      <c r="X227" s="2">
        <v>5.42</v>
      </c>
      <c r="Y227" s="2">
        <v>3.01</v>
      </c>
      <c r="Z227" s="2">
        <v>3.9</v>
      </c>
      <c r="AA227" s="2">
        <v>4.7300000000000004</v>
      </c>
      <c r="AB227" s="2">
        <v>4.5</v>
      </c>
      <c r="AC227" s="2">
        <v>7.05</v>
      </c>
      <c r="AD227" s="2">
        <v>5.87</v>
      </c>
      <c r="AE227" s="2">
        <v>4.78</v>
      </c>
      <c r="AF227" s="2">
        <v>4.92</v>
      </c>
      <c r="AG227" s="2">
        <v>3.39</v>
      </c>
      <c r="AH227" s="2">
        <v>4.99</v>
      </c>
      <c r="AI227" s="2">
        <v>5.37</v>
      </c>
      <c r="AJ227" s="2">
        <v>4.2300000000000004</v>
      </c>
      <c r="AK227" s="2">
        <v>4.46</v>
      </c>
      <c r="AL227" s="2">
        <v>5.75</v>
      </c>
      <c r="AM227" s="2">
        <v>3.53</v>
      </c>
      <c r="AN227" s="2">
        <v>4.46</v>
      </c>
      <c r="AO227" s="2">
        <v>4.99</v>
      </c>
      <c r="AP227" s="2">
        <v>4.91</v>
      </c>
      <c r="AQ227" s="2">
        <v>4.22</v>
      </c>
      <c r="AR227" s="2">
        <v>4.42</v>
      </c>
      <c r="AS227" s="2">
        <v>4.2300000000000004</v>
      </c>
      <c r="AT227" s="2">
        <v>4.6399999999999997</v>
      </c>
      <c r="AU227" s="2">
        <v>7.86</v>
      </c>
      <c r="AV227" s="2">
        <v>4.66</v>
      </c>
      <c r="AW227" s="2">
        <v>3.48</v>
      </c>
      <c r="AX227" s="2">
        <v>3.72</v>
      </c>
      <c r="AY227" s="2">
        <v>4.1100000000000003</v>
      </c>
      <c r="AZ227" s="2">
        <v>3.83</v>
      </c>
      <c r="BA227" s="2">
        <v>5.04</v>
      </c>
      <c r="BB227" s="2">
        <v>5.13</v>
      </c>
      <c r="BC227" s="2">
        <v>3.9</v>
      </c>
      <c r="BD227" s="2">
        <v>3.94</v>
      </c>
      <c r="BE227" s="2">
        <v>5.49</v>
      </c>
      <c r="BF227" s="2">
        <v>5.48</v>
      </c>
      <c r="BG227" s="2">
        <v>4.05</v>
      </c>
      <c r="BH227" s="2">
        <v>5.72</v>
      </c>
      <c r="BI227" s="2">
        <v>4.25</v>
      </c>
      <c r="BJ227" s="2">
        <v>5.41</v>
      </c>
      <c r="BL227" s="10"/>
      <c r="BN227" s="5">
        <v>0.2480173</v>
      </c>
      <c r="BO227" s="5">
        <v>0.2480173</v>
      </c>
      <c r="BP227" s="5">
        <v>0.2480173</v>
      </c>
      <c r="BQ227" s="5">
        <v>0.2480173</v>
      </c>
      <c r="BR227" s="5">
        <v>0.2480173</v>
      </c>
      <c r="BS227" s="5">
        <v>0.2480173</v>
      </c>
      <c r="BT227" s="5">
        <v>0.2480173</v>
      </c>
      <c r="BU227" s="5">
        <v>0.2480173</v>
      </c>
      <c r="BV227" s="5">
        <v>0.2480173</v>
      </c>
      <c r="BW227" s="5">
        <v>0.2480173</v>
      </c>
      <c r="BX227" s="5">
        <v>0.2480173</v>
      </c>
      <c r="BY227" s="5">
        <v>0.2480173</v>
      </c>
      <c r="BZ227" s="5">
        <v>0.2480173</v>
      </c>
      <c r="CA227" s="5">
        <v>0.2480173</v>
      </c>
      <c r="CB227" s="5">
        <v>0.2480173</v>
      </c>
      <c r="CC227" s="5">
        <v>0.2480173</v>
      </c>
      <c r="CD227" s="5">
        <v>0.2480173</v>
      </c>
      <c r="CE227" s="5">
        <v>0.2480173</v>
      </c>
      <c r="CF227" s="5">
        <v>0.2480173</v>
      </c>
      <c r="CG227" s="5">
        <v>0.2480173</v>
      </c>
      <c r="CH227" s="5">
        <v>0.2480173</v>
      </c>
      <c r="CI227" s="5">
        <v>0.2480173</v>
      </c>
      <c r="CJ227" s="5">
        <v>0.2480173</v>
      </c>
      <c r="CK227" s="5">
        <v>0.2480173</v>
      </c>
      <c r="CL227" s="5">
        <v>0.2480173</v>
      </c>
      <c r="CM227" s="5">
        <v>0.2480173</v>
      </c>
      <c r="CN227" s="5">
        <v>0.2480173</v>
      </c>
      <c r="CO227" s="5">
        <v>0.2480173</v>
      </c>
      <c r="CP227" s="5">
        <v>0.2480173</v>
      </c>
      <c r="CQ227" s="5">
        <v>0.2480173</v>
      </c>
      <c r="CR227" s="5">
        <v>0.2480173</v>
      </c>
      <c r="CS227" s="5">
        <v>0.2480173</v>
      </c>
      <c r="CT227" s="5">
        <v>0.2480173</v>
      </c>
      <c r="CU227" s="5">
        <v>0.2480173</v>
      </c>
      <c r="CV227" s="5">
        <v>0.2480173</v>
      </c>
      <c r="CW227" s="5">
        <v>0.2480173</v>
      </c>
      <c r="CX227" s="5">
        <v>0.2480173</v>
      </c>
      <c r="CY227" s="5">
        <v>0.2480173</v>
      </c>
      <c r="CZ227" s="5">
        <v>0.2480173</v>
      </c>
      <c r="DA227" s="5">
        <v>0.2480173</v>
      </c>
      <c r="DB227" s="5">
        <v>0.2480173</v>
      </c>
      <c r="DC227" s="5">
        <v>0.2480173</v>
      </c>
      <c r="DD227" s="5">
        <v>0.2480173</v>
      </c>
      <c r="DE227" s="5">
        <v>0.2480173</v>
      </c>
      <c r="DF227" s="5">
        <v>0.2480173</v>
      </c>
      <c r="DG227" s="5">
        <v>0.2480173</v>
      </c>
      <c r="DH227" s="5">
        <v>0.2480173</v>
      </c>
      <c r="DI227" s="5">
        <v>0.2480173</v>
      </c>
      <c r="DJ227" s="5">
        <v>0.2480173</v>
      </c>
      <c r="DK227" s="5">
        <v>0.2480173</v>
      </c>
      <c r="DL227" s="5">
        <v>0.2480173</v>
      </c>
      <c r="DM227" s="5">
        <v>0.2480173</v>
      </c>
      <c r="DN227" s="5">
        <v>0.2480173</v>
      </c>
      <c r="DO227" s="5">
        <v>0.2480173</v>
      </c>
      <c r="DP227" s="5">
        <v>0.2480173</v>
      </c>
      <c r="DQ227" s="5">
        <v>0.2480173</v>
      </c>
      <c r="DR227" s="5">
        <v>0.2480173</v>
      </c>
      <c r="DS227" s="5">
        <v>0.2480173</v>
      </c>
      <c r="DT227" s="5">
        <v>0.2480173</v>
      </c>
      <c r="DU227" s="5">
        <v>0.2480173</v>
      </c>
    </row>
    <row r="228" spans="1:125" x14ac:dyDescent="0.2">
      <c r="A228" t="s">
        <v>162</v>
      </c>
      <c r="B228" s="3" t="s">
        <v>177</v>
      </c>
      <c r="C228" s="2">
        <v>1.19</v>
      </c>
      <c r="D228" s="2">
        <v>0.8</v>
      </c>
      <c r="E228" s="2">
        <v>0.81</v>
      </c>
      <c r="F228" s="2">
        <v>0.64</v>
      </c>
      <c r="G228" s="2">
        <v>0.56000000000000005</v>
      </c>
      <c r="H228" s="2">
        <v>1.2</v>
      </c>
      <c r="I228" s="2">
        <v>0.45</v>
      </c>
      <c r="J228" s="2">
        <v>0.37</v>
      </c>
      <c r="K228" s="2">
        <v>0.48</v>
      </c>
      <c r="L228" s="2">
        <v>0.05</v>
      </c>
      <c r="M228" s="2">
        <v>0.34</v>
      </c>
      <c r="N228" s="2">
        <v>0.5</v>
      </c>
      <c r="O228" s="2">
        <v>0.22</v>
      </c>
      <c r="P228" s="2">
        <v>0.93</v>
      </c>
      <c r="Q228" s="2">
        <v>0.56999999999999995</v>
      </c>
      <c r="R228" s="2">
        <v>0.65</v>
      </c>
      <c r="S228" s="2">
        <v>0.65</v>
      </c>
      <c r="T228" s="2">
        <v>0.33</v>
      </c>
      <c r="U228" s="2">
        <v>0.85</v>
      </c>
      <c r="V228" s="2">
        <v>0.95</v>
      </c>
      <c r="W228" s="2">
        <v>0.89</v>
      </c>
      <c r="X228" s="2">
        <v>0.67</v>
      </c>
      <c r="Y228" s="2">
        <v>-0.01</v>
      </c>
      <c r="Z228" s="2">
        <v>0.12</v>
      </c>
      <c r="AA228" s="2">
        <v>0.45</v>
      </c>
      <c r="AB228" s="2">
        <v>0.4</v>
      </c>
      <c r="AC228" s="2">
        <v>0.96</v>
      </c>
      <c r="AD228" s="2">
        <v>0.79</v>
      </c>
      <c r="AE228" s="2">
        <v>0.57999999999999996</v>
      </c>
      <c r="AF228" s="2">
        <v>0.48</v>
      </c>
      <c r="AG228" s="2">
        <v>0.04</v>
      </c>
      <c r="AH228" s="2">
        <v>0.32</v>
      </c>
      <c r="AI228" s="2">
        <v>0.44</v>
      </c>
      <c r="AJ228" s="2">
        <v>0.37</v>
      </c>
      <c r="AK228" s="2">
        <v>0.44</v>
      </c>
      <c r="AL228" s="2">
        <v>0.43</v>
      </c>
      <c r="AM228" s="2">
        <v>-0.02</v>
      </c>
      <c r="AN228" s="2">
        <v>0.18</v>
      </c>
      <c r="AO228" s="2">
        <v>0.5</v>
      </c>
      <c r="AP228" s="2">
        <v>0.49</v>
      </c>
      <c r="AQ228" s="2">
        <v>0.26</v>
      </c>
      <c r="AR228" s="2">
        <v>0.28999999999999998</v>
      </c>
      <c r="AS228" s="2">
        <v>0.09</v>
      </c>
      <c r="AT228" s="2">
        <v>0.32</v>
      </c>
      <c r="AU228" s="2">
        <v>1.1499999999999999</v>
      </c>
      <c r="AV228" s="2">
        <v>0.08</v>
      </c>
      <c r="AW228" s="2">
        <v>-0.11</v>
      </c>
      <c r="AX228" s="2">
        <v>-0.02</v>
      </c>
      <c r="AY228" s="2">
        <v>7.0000000000000007E-2</v>
      </c>
      <c r="AZ228" s="2">
        <v>0.05</v>
      </c>
      <c r="BA228" s="2">
        <v>0.27</v>
      </c>
      <c r="BB228" s="2">
        <v>0.45</v>
      </c>
      <c r="BC228" s="2">
        <v>-0.19</v>
      </c>
      <c r="BD228" s="2">
        <v>0.03</v>
      </c>
      <c r="BE228" s="2">
        <v>0.48</v>
      </c>
      <c r="BF228" s="2">
        <v>0.59</v>
      </c>
      <c r="BG228" s="2">
        <v>0.18</v>
      </c>
      <c r="BH228" s="2">
        <v>0.51</v>
      </c>
      <c r="BI228" s="2">
        <v>0.21</v>
      </c>
      <c r="BJ228" s="2">
        <v>0.42</v>
      </c>
      <c r="BL228" s="10"/>
      <c r="BN228" s="5">
        <v>3.8241332000000003E-2</v>
      </c>
      <c r="BO228" s="5">
        <v>3.8241332000000003E-2</v>
      </c>
      <c r="BP228" s="5">
        <v>3.8241332000000003E-2</v>
      </c>
      <c r="BQ228" s="5">
        <v>3.8241332000000003E-2</v>
      </c>
      <c r="BR228" s="5">
        <v>3.8241332000000003E-2</v>
      </c>
      <c r="BS228" s="5">
        <v>3.8241332000000003E-2</v>
      </c>
      <c r="BT228" s="5">
        <v>3.8241332000000003E-2</v>
      </c>
      <c r="BU228" s="5">
        <v>3.8241332000000003E-2</v>
      </c>
      <c r="BV228" s="5">
        <v>3.8241332000000003E-2</v>
      </c>
      <c r="BW228" s="5">
        <v>3.8241332000000003E-2</v>
      </c>
      <c r="BX228" s="5">
        <v>3.8241332000000003E-2</v>
      </c>
      <c r="BY228" s="5">
        <v>3.8241332000000003E-2</v>
      </c>
      <c r="BZ228" s="5">
        <v>3.8241332000000003E-2</v>
      </c>
      <c r="CA228" s="5">
        <v>3.8241332000000003E-2</v>
      </c>
      <c r="CB228" s="5">
        <v>3.8241332000000003E-2</v>
      </c>
      <c r="CC228" s="5">
        <v>3.8241332000000003E-2</v>
      </c>
      <c r="CD228" s="5">
        <v>3.8241332000000003E-2</v>
      </c>
      <c r="CE228" s="5">
        <v>3.8241332000000003E-2</v>
      </c>
      <c r="CF228" s="5">
        <v>3.8241332000000003E-2</v>
      </c>
      <c r="CG228" s="5">
        <v>3.8241332000000003E-2</v>
      </c>
      <c r="CH228" s="5">
        <v>3.8241332000000003E-2</v>
      </c>
      <c r="CI228" s="5">
        <v>3.8241332000000003E-2</v>
      </c>
      <c r="CJ228" s="5">
        <v>3.8241332000000003E-2</v>
      </c>
      <c r="CK228" s="5">
        <v>3.8241332000000003E-2</v>
      </c>
      <c r="CL228" s="5">
        <v>3.8241332000000003E-2</v>
      </c>
      <c r="CM228" s="5">
        <v>3.8241332000000003E-2</v>
      </c>
      <c r="CN228" s="5">
        <v>3.8241332000000003E-2</v>
      </c>
      <c r="CO228" s="5">
        <v>3.8241332000000003E-2</v>
      </c>
      <c r="CP228" s="5">
        <v>3.8241332000000003E-2</v>
      </c>
      <c r="CQ228" s="5">
        <v>3.8241332000000003E-2</v>
      </c>
      <c r="CR228" s="5">
        <v>3.8241332000000003E-2</v>
      </c>
      <c r="CS228" s="5">
        <v>3.8241332000000003E-2</v>
      </c>
      <c r="CT228" s="5">
        <v>3.8241332000000003E-2</v>
      </c>
      <c r="CU228" s="5">
        <v>3.8241332000000003E-2</v>
      </c>
      <c r="CV228" s="5">
        <v>3.8241332000000003E-2</v>
      </c>
      <c r="CW228" s="5">
        <v>3.8241332000000003E-2</v>
      </c>
      <c r="CX228" s="5">
        <v>3.8241332000000003E-2</v>
      </c>
      <c r="CY228" s="5">
        <v>3.8241332000000003E-2</v>
      </c>
      <c r="CZ228" s="5">
        <v>3.8241332000000003E-2</v>
      </c>
      <c r="DA228" s="5">
        <v>3.8241332000000003E-2</v>
      </c>
      <c r="DB228" s="5">
        <v>3.8241332000000003E-2</v>
      </c>
      <c r="DC228" s="5">
        <v>3.8241332000000003E-2</v>
      </c>
      <c r="DD228" s="5">
        <v>3.8241332000000003E-2</v>
      </c>
      <c r="DE228" s="5">
        <v>3.8241332000000003E-2</v>
      </c>
      <c r="DF228" s="5">
        <v>3.8241332000000003E-2</v>
      </c>
      <c r="DG228" s="5">
        <v>3.8241332000000003E-2</v>
      </c>
      <c r="DH228" s="5">
        <v>3.8241332000000003E-2</v>
      </c>
      <c r="DI228" s="5">
        <v>3.8241332000000003E-2</v>
      </c>
      <c r="DJ228" s="5">
        <v>3.8241332000000003E-2</v>
      </c>
      <c r="DK228" s="5">
        <v>3.8241332000000003E-2</v>
      </c>
      <c r="DL228" s="5">
        <v>3.8241332000000003E-2</v>
      </c>
      <c r="DM228" s="5">
        <v>3.8241332000000003E-2</v>
      </c>
      <c r="DN228" s="5">
        <v>3.8241332000000003E-2</v>
      </c>
      <c r="DO228" s="5">
        <v>3.8241332000000003E-2</v>
      </c>
      <c r="DP228" s="5">
        <v>3.8241332000000003E-2</v>
      </c>
      <c r="DQ228" s="5">
        <v>3.8241332000000003E-2</v>
      </c>
      <c r="DR228" s="5">
        <v>3.8241332000000003E-2</v>
      </c>
      <c r="DS228" s="5">
        <v>3.8241332000000003E-2</v>
      </c>
      <c r="DT228" s="5">
        <v>3.8241332000000003E-2</v>
      </c>
      <c r="DU228" s="5">
        <v>3.8241332000000003E-2</v>
      </c>
    </row>
    <row r="229" spans="1:125" x14ac:dyDescent="0.2">
      <c r="A229" t="s">
        <v>163</v>
      </c>
      <c r="B229" s="3" t="s">
        <v>177</v>
      </c>
      <c r="C229" s="2">
        <v>5.13</v>
      </c>
      <c r="D229" s="2">
        <v>4.91</v>
      </c>
      <c r="E229" s="2">
        <v>5.58</v>
      </c>
      <c r="F229" s="2">
        <v>3.19</v>
      </c>
      <c r="G229" s="2">
        <v>2.96</v>
      </c>
      <c r="H229" s="2">
        <v>4.01</v>
      </c>
      <c r="I229" s="2">
        <v>2.25</v>
      </c>
      <c r="J229" s="2">
        <v>2.44</v>
      </c>
      <c r="K229" s="2">
        <v>3.17</v>
      </c>
      <c r="L229" s="2">
        <v>1.43</v>
      </c>
      <c r="M229" s="2">
        <v>3.04</v>
      </c>
      <c r="N229" s="2">
        <v>2.79</v>
      </c>
      <c r="O229" s="2">
        <v>1.73</v>
      </c>
      <c r="P229" s="2">
        <v>4.2699999999999996</v>
      </c>
      <c r="Q229" s="2">
        <v>3.12</v>
      </c>
      <c r="R229" s="2">
        <v>4.3</v>
      </c>
      <c r="S229" s="2">
        <v>3.17</v>
      </c>
      <c r="T229" s="2">
        <v>3.43</v>
      </c>
      <c r="U229" s="2">
        <v>4.1500000000000004</v>
      </c>
      <c r="V229" s="2">
        <v>4.5199999999999996</v>
      </c>
      <c r="W229" s="2">
        <v>4.8899999999999997</v>
      </c>
      <c r="X229" s="2">
        <v>4.3499999999999996</v>
      </c>
      <c r="Y229" s="2">
        <v>1.85</v>
      </c>
      <c r="Z229" s="2">
        <v>2.69</v>
      </c>
      <c r="AA229" s="2">
        <v>3.55</v>
      </c>
      <c r="AB229" s="2">
        <v>2.94</v>
      </c>
      <c r="AC229" s="2">
        <v>5.49</v>
      </c>
      <c r="AD229" s="2">
        <v>4.99</v>
      </c>
      <c r="AE229" s="2">
        <v>3.69</v>
      </c>
      <c r="AF229" s="2">
        <v>3.6</v>
      </c>
      <c r="AG229" s="2">
        <v>2.38</v>
      </c>
      <c r="AH229" s="2">
        <v>3.69</v>
      </c>
      <c r="AI229" s="2">
        <v>3.94</v>
      </c>
      <c r="AJ229" s="2">
        <v>2.92</v>
      </c>
      <c r="AK229" s="2">
        <v>3.38</v>
      </c>
      <c r="AL229" s="2">
        <v>4.5599999999999996</v>
      </c>
      <c r="AM229" s="2">
        <v>2.39</v>
      </c>
      <c r="AN229" s="2">
        <v>3.04</v>
      </c>
      <c r="AO229" s="2">
        <v>3.5</v>
      </c>
      <c r="AP229" s="2">
        <v>3.7</v>
      </c>
      <c r="AQ229" s="2">
        <v>3.32</v>
      </c>
      <c r="AR229" s="2">
        <v>2.94</v>
      </c>
      <c r="AS229" s="2">
        <v>2.96</v>
      </c>
      <c r="AT229" s="2">
        <v>2.95</v>
      </c>
      <c r="AU229" s="2">
        <v>5.97</v>
      </c>
      <c r="AV229" s="2">
        <v>3.3</v>
      </c>
      <c r="AW229" s="2">
        <v>2.06</v>
      </c>
      <c r="AX229" s="2">
        <v>2.35</v>
      </c>
      <c r="AY229" s="2">
        <v>2.73</v>
      </c>
      <c r="AZ229" s="2">
        <v>2.38</v>
      </c>
      <c r="BA229" s="2">
        <v>3.72</v>
      </c>
      <c r="BB229" s="2">
        <v>4.05</v>
      </c>
      <c r="BC229" s="2">
        <v>2.62</v>
      </c>
      <c r="BD229" s="2">
        <v>2.75</v>
      </c>
      <c r="BE229" s="2">
        <v>4.24</v>
      </c>
      <c r="BF229" s="2">
        <v>4.12</v>
      </c>
      <c r="BG229" s="2">
        <v>3.06</v>
      </c>
      <c r="BH229" s="2">
        <v>4.45</v>
      </c>
      <c r="BI229" s="2">
        <v>3.23</v>
      </c>
      <c r="BJ229" s="2">
        <v>3.98</v>
      </c>
      <c r="BL229" s="10"/>
      <c r="BN229" s="5">
        <v>0.18058057</v>
      </c>
      <c r="BO229" s="5">
        <v>0.18058057</v>
      </c>
      <c r="BP229" s="5">
        <v>0.18058057</v>
      </c>
      <c r="BQ229" s="5">
        <v>0.18058057</v>
      </c>
      <c r="BR229" s="5">
        <v>0.18058057</v>
      </c>
      <c r="BS229" s="5">
        <v>0.18058057</v>
      </c>
      <c r="BT229" s="5">
        <v>0.18058057</v>
      </c>
      <c r="BU229" s="5">
        <v>0.18058057</v>
      </c>
      <c r="BV229" s="5">
        <v>0.18058057</v>
      </c>
      <c r="BW229" s="5">
        <v>0.18058057</v>
      </c>
      <c r="BX229" s="5">
        <v>0.18058057</v>
      </c>
      <c r="BY229" s="5">
        <v>0.18058057</v>
      </c>
      <c r="BZ229" s="5">
        <v>0.18058057</v>
      </c>
      <c r="CA229" s="5">
        <v>0.18058057</v>
      </c>
      <c r="CB229" s="5">
        <v>0.18058057</v>
      </c>
      <c r="CC229" s="5">
        <v>0.18058057</v>
      </c>
      <c r="CD229" s="5">
        <v>0.18058057</v>
      </c>
      <c r="CE229" s="5">
        <v>0.18058057</v>
      </c>
      <c r="CF229" s="5">
        <v>0.18058057</v>
      </c>
      <c r="CG229" s="5">
        <v>0.18058057</v>
      </c>
      <c r="CH229" s="5">
        <v>0.18058057</v>
      </c>
      <c r="CI229" s="5">
        <v>0.18058057</v>
      </c>
      <c r="CJ229" s="5">
        <v>0.18058057</v>
      </c>
      <c r="CK229" s="5">
        <v>0.18058057</v>
      </c>
      <c r="CL229" s="5">
        <v>0.18058057</v>
      </c>
      <c r="CM229" s="5">
        <v>0.18058057</v>
      </c>
      <c r="CN229" s="5">
        <v>0.18058057</v>
      </c>
      <c r="CO229" s="5">
        <v>0.18058057</v>
      </c>
      <c r="CP229" s="5">
        <v>0.18058057</v>
      </c>
      <c r="CQ229" s="5">
        <v>0.18058057</v>
      </c>
      <c r="CR229" s="5">
        <v>0.18058057</v>
      </c>
      <c r="CS229" s="5">
        <v>0.18058057</v>
      </c>
      <c r="CT229" s="5">
        <v>0.18058057</v>
      </c>
      <c r="CU229" s="5">
        <v>0.18058057</v>
      </c>
      <c r="CV229" s="5">
        <v>0.18058057</v>
      </c>
      <c r="CW229" s="5">
        <v>0.18058057</v>
      </c>
      <c r="CX229" s="5">
        <v>0.18058057</v>
      </c>
      <c r="CY229" s="5">
        <v>0.18058057</v>
      </c>
      <c r="CZ229" s="5">
        <v>0.18058057</v>
      </c>
      <c r="DA229" s="5">
        <v>0.18058057</v>
      </c>
      <c r="DB229" s="5">
        <v>0.18058057</v>
      </c>
      <c r="DC229" s="5">
        <v>0.18058057</v>
      </c>
      <c r="DD229" s="5">
        <v>0.18058057</v>
      </c>
      <c r="DE229" s="5">
        <v>0.18058057</v>
      </c>
      <c r="DF229" s="5">
        <v>0.18058057</v>
      </c>
      <c r="DG229" s="5">
        <v>0.18058057</v>
      </c>
      <c r="DH229" s="5">
        <v>0.18058057</v>
      </c>
      <c r="DI229" s="5">
        <v>0.18058057</v>
      </c>
      <c r="DJ229" s="5">
        <v>0.18058057</v>
      </c>
      <c r="DK229" s="5">
        <v>0.18058057</v>
      </c>
      <c r="DL229" s="5">
        <v>0.18058057</v>
      </c>
      <c r="DM229" s="5">
        <v>0.18058057</v>
      </c>
      <c r="DN229" s="5">
        <v>0.18058057</v>
      </c>
      <c r="DO229" s="5">
        <v>0.18058057</v>
      </c>
      <c r="DP229" s="5">
        <v>0.18058057</v>
      </c>
      <c r="DQ229" s="5">
        <v>0.18058057</v>
      </c>
      <c r="DR229" s="5">
        <v>0.18058057</v>
      </c>
      <c r="DS229" s="5">
        <v>0.18058057</v>
      </c>
      <c r="DT229" s="5">
        <v>0.18058057</v>
      </c>
      <c r="DU229" s="5">
        <v>0.18058057</v>
      </c>
    </row>
    <row r="230" spans="1:125" x14ac:dyDescent="0.2">
      <c r="A230" t="s">
        <v>262</v>
      </c>
      <c r="B230" s="3" t="s">
        <v>177</v>
      </c>
      <c r="C230" s="2">
        <v>1.1200000000000001</v>
      </c>
      <c r="D230" s="2">
        <v>0.85</v>
      </c>
      <c r="E230" s="2">
        <v>1.1399999999999999</v>
      </c>
      <c r="F230" s="2">
        <v>0.46</v>
      </c>
      <c r="G230" s="2">
        <v>0.41</v>
      </c>
      <c r="H230" s="2">
        <v>0.65</v>
      </c>
      <c r="I230" s="2">
        <v>0.28999999999999998</v>
      </c>
      <c r="J230" s="2">
        <v>0.37</v>
      </c>
      <c r="K230" s="2">
        <v>0.51</v>
      </c>
      <c r="L230" s="2">
        <v>0.09</v>
      </c>
      <c r="M230" s="2">
        <v>0.41</v>
      </c>
      <c r="N230" s="2">
        <v>0.44</v>
      </c>
      <c r="O230" s="2">
        <v>0.13</v>
      </c>
      <c r="P230" s="2">
        <v>0.65</v>
      </c>
      <c r="Q230" s="2">
        <v>0.54</v>
      </c>
      <c r="R230" s="2">
        <v>0.8</v>
      </c>
      <c r="S230" s="2">
        <v>0.48</v>
      </c>
      <c r="T230" s="2">
        <v>0.54</v>
      </c>
      <c r="U230" s="2">
        <v>0.71</v>
      </c>
      <c r="V230" s="2">
        <v>0.81</v>
      </c>
      <c r="W230" s="2">
        <v>0.97</v>
      </c>
      <c r="X230" s="2">
        <v>0.91</v>
      </c>
      <c r="Y230" s="2">
        <v>0.23</v>
      </c>
      <c r="Z230" s="2">
        <v>0.41</v>
      </c>
      <c r="AA230" s="2">
        <v>0.69</v>
      </c>
      <c r="AB230" s="2">
        <v>0.51</v>
      </c>
      <c r="AC230" s="2">
        <v>0.96</v>
      </c>
      <c r="AD230" s="2">
        <v>1.01</v>
      </c>
      <c r="AE230" s="2">
        <v>0.68</v>
      </c>
      <c r="AF230" s="2">
        <v>0.65</v>
      </c>
      <c r="AG230" s="2">
        <v>0.39</v>
      </c>
      <c r="AH230" s="2">
        <v>0.54</v>
      </c>
      <c r="AI230" s="2">
        <v>0.7</v>
      </c>
      <c r="AJ230" s="2">
        <v>0.42</v>
      </c>
      <c r="AK230" s="2">
        <v>0.71</v>
      </c>
      <c r="AL230" s="2">
        <v>0.87</v>
      </c>
      <c r="AM230" s="2">
        <v>0.36</v>
      </c>
      <c r="AN230" s="2">
        <v>0.42</v>
      </c>
      <c r="AO230" s="2">
        <v>0.45</v>
      </c>
      <c r="AP230" s="2">
        <v>0.56999999999999995</v>
      </c>
      <c r="AQ230" s="2">
        <v>0.68</v>
      </c>
      <c r="AR230" s="2">
        <v>0.5</v>
      </c>
      <c r="AS230" s="2">
        <v>0.46</v>
      </c>
      <c r="AT230" s="2">
        <v>0.42</v>
      </c>
      <c r="AU230" s="2">
        <v>1.1000000000000001</v>
      </c>
      <c r="AV230" s="2">
        <v>0.45</v>
      </c>
      <c r="AW230" s="2">
        <v>0.12</v>
      </c>
      <c r="AX230" s="2">
        <v>0.25</v>
      </c>
      <c r="AY230" s="2">
        <v>0.36</v>
      </c>
      <c r="AZ230" s="2">
        <v>0.2</v>
      </c>
      <c r="BA230" s="2">
        <v>0.69</v>
      </c>
      <c r="BB230" s="2">
        <v>0.64</v>
      </c>
      <c r="BC230" s="2">
        <v>0.2</v>
      </c>
      <c r="BD230" s="2">
        <v>0.4</v>
      </c>
      <c r="BE230" s="2">
        <v>0.72</v>
      </c>
      <c r="BF230" s="2">
        <v>0.76</v>
      </c>
      <c r="BG230" s="2">
        <v>0.55000000000000004</v>
      </c>
      <c r="BH230" s="2">
        <v>0.91</v>
      </c>
      <c r="BI230" s="2">
        <v>0.55000000000000004</v>
      </c>
      <c r="BJ230" s="2">
        <v>0.68</v>
      </c>
      <c r="BL230" s="10"/>
      <c r="BN230" s="5">
        <v>3.1878692E-2</v>
      </c>
      <c r="BO230" s="5">
        <v>3.1878692E-2</v>
      </c>
      <c r="BP230" s="5">
        <v>3.1878692E-2</v>
      </c>
      <c r="BQ230" s="5">
        <v>3.1878692E-2</v>
      </c>
      <c r="BR230" s="5">
        <v>3.1878692E-2</v>
      </c>
      <c r="BS230" s="5">
        <v>3.1878692E-2</v>
      </c>
      <c r="BT230" s="5">
        <v>3.1878692E-2</v>
      </c>
      <c r="BU230" s="5">
        <v>3.1878692E-2</v>
      </c>
      <c r="BV230" s="5">
        <v>3.1878692E-2</v>
      </c>
      <c r="BW230" s="5">
        <v>3.1878692E-2</v>
      </c>
      <c r="BX230" s="5">
        <v>3.1878692E-2</v>
      </c>
      <c r="BY230" s="5">
        <v>3.1878692E-2</v>
      </c>
      <c r="BZ230" s="5">
        <v>3.1878692E-2</v>
      </c>
      <c r="CA230" s="5">
        <v>3.1878692E-2</v>
      </c>
      <c r="CB230" s="5">
        <v>3.1878692E-2</v>
      </c>
      <c r="CC230" s="5">
        <v>3.1878692E-2</v>
      </c>
      <c r="CD230" s="5">
        <v>3.1878692E-2</v>
      </c>
      <c r="CE230" s="5">
        <v>3.1878692E-2</v>
      </c>
      <c r="CF230" s="5">
        <v>3.1878692E-2</v>
      </c>
      <c r="CG230" s="5">
        <v>3.1878692E-2</v>
      </c>
      <c r="CH230" s="5">
        <v>3.1878692E-2</v>
      </c>
      <c r="CI230" s="5">
        <v>3.1878692E-2</v>
      </c>
      <c r="CJ230" s="5">
        <v>3.1878692E-2</v>
      </c>
      <c r="CK230" s="5">
        <v>3.1878692E-2</v>
      </c>
      <c r="CL230" s="5">
        <v>3.1878692E-2</v>
      </c>
      <c r="CM230" s="5">
        <v>3.1878692E-2</v>
      </c>
      <c r="CN230" s="5">
        <v>3.1878692E-2</v>
      </c>
      <c r="CO230" s="5">
        <v>3.1878692E-2</v>
      </c>
      <c r="CP230" s="5">
        <v>3.1878692E-2</v>
      </c>
      <c r="CQ230" s="5">
        <v>3.1878692E-2</v>
      </c>
      <c r="CR230" s="5">
        <v>3.1878692E-2</v>
      </c>
      <c r="CS230" s="5">
        <v>3.1878692E-2</v>
      </c>
      <c r="CT230" s="5">
        <v>3.1878692E-2</v>
      </c>
      <c r="CU230" s="5">
        <v>3.1878692E-2</v>
      </c>
      <c r="CV230" s="5">
        <v>3.1878692E-2</v>
      </c>
      <c r="CW230" s="5">
        <v>3.1878692E-2</v>
      </c>
      <c r="CX230" s="5">
        <v>3.1878692E-2</v>
      </c>
      <c r="CY230" s="5">
        <v>3.1878692E-2</v>
      </c>
      <c r="CZ230" s="5">
        <v>3.1878692E-2</v>
      </c>
      <c r="DA230" s="5">
        <v>3.1878692E-2</v>
      </c>
      <c r="DB230" s="5">
        <v>3.1878692E-2</v>
      </c>
      <c r="DC230" s="5">
        <v>3.1878692E-2</v>
      </c>
      <c r="DD230" s="5">
        <v>3.1878692E-2</v>
      </c>
      <c r="DE230" s="5">
        <v>3.1878692E-2</v>
      </c>
      <c r="DF230" s="5">
        <v>3.1878692E-2</v>
      </c>
      <c r="DG230" s="5">
        <v>3.1878692E-2</v>
      </c>
      <c r="DH230" s="5">
        <v>3.1878692E-2</v>
      </c>
      <c r="DI230" s="5">
        <v>3.1878692E-2</v>
      </c>
      <c r="DJ230" s="5">
        <v>3.1878692E-2</v>
      </c>
      <c r="DK230" s="5">
        <v>3.1878692E-2</v>
      </c>
      <c r="DL230" s="5">
        <v>3.1878692E-2</v>
      </c>
      <c r="DM230" s="5">
        <v>3.1878692E-2</v>
      </c>
      <c r="DN230" s="5">
        <v>3.1878692E-2</v>
      </c>
      <c r="DO230" s="5">
        <v>3.1878692E-2</v>
      </c>
      <c r="DP230" s="5">
        <v>3.1878692E-2</v>
      </c>
      <c r="DQ230" s="5">
        <v>3.1878692E-2</v>
      </c>
      <c r="DR230" s="5">
        <v>3.1878692E-2</v>
      </c>
      <c r="DS230" s="5">
        <v>3.1878692E-2</v>
      </c>
      <c r="DT230" s="5">
        <v>3.1878692E-2</v>
      </c>
      <c r="DU230" s="5">
        <v>3.1878692E-2</v>
      </c>
    </row>
    <row r="231" spans="1:125" x14ac:dyDescent="0.2">
      <c r="A231" t="s">
        <v>257</v>
      </c>
      <c r="B231" s="3" t="s">
        <v>177</v>
      </c>
      <c r="C231" s="2">
        <v>0.62</v>
      </c>
      <c r="D231" s="2">
        <v>0.49</v>
      </c>
      <c r="E231" s="2">
        <v>0.55000000000000004</v>
      </c>
      <c r="F231" s="2">
        <v>0.24</v>
      </c>
      <c r="G231" s="2">
        <v>0.22</v>
      </c>
      <c r="H231" s="2">
        <v>0.34</v>
      </c>
      <c r="I231" s="2">
        <v>0.13</v>
      </c>
      <c r="J231" s="2">
        <v>0.22</v>
      </c>
      <c r="K231" s="2">
        <v>0.32</v>
      </c>
      <c r="L231" s="2">
        <v>0.06</v>
      </c>
      <c r="M231" s="2">
        <v>0.24</v>
      </c>
      <c r="N231" s="2">
        <v>0.25</v>
      </c>
      <c r="O231" s="2">
        <v>0.06</v>
      </c>
      <c r="P231" s="2">
        <v>0.31</v>
      </c>
      <c r="Q231" s="2">
        <v>0.27</v>
      </c>
      <c r="R231" s="2">
        <v>0.44</v>
      </c>
      <c r="S231" s="2">
        <v>0.26</v>
      </c>
      <c r="T231" s="2">
        <v>0.28000000000000003</v>
      </c>
      <c r="U231" s="2">
        <v>0.4</v>
      </c>
      <c r="V231" s="2">
        <v>0.43</v>
      </c>
      <c r="W231" s="2">
        <v>0.53</v>
      </c>
      <c r="X231" s="2">
        <v>0.47</v>
      </c>
      <c r="Y231" s="2">
        <v>0.11</v>
      </c>
      <c r="Z231" s="2">
        <v>0.22</v>
      </c>
      <c r="AA231" s="2">
        <v>0.33</v>
      </c>
      <c r="AB231" s="2">
        <v>0.26</v>
      </c>
      <c r="AC231" s="2">
        <v>0.46</v>
      </c>
      <c r="AD231" s="2">
        <v>0.51</v>
      </c>
      <c r="AE231" s="2">
        <v>0.32</v>
      </c>
      <c r="AF231" s="2">
        <v>0.33</v>
      </c>
      <c r="AG231" s="2">
        <v>0.22</v>
      </c>
      <c r="AH231" s="2">
        <v>0.24</v>
      </c>
      <c r="AI231" s="2">
        <v>0.35</v>
      </c>
      <c r="AJ231" s="2">
        <v>0.19</v>
      </c>
      <c r="AK231" s="2">
        <v>0.39</v>
      </c>
      <c r="AL231" s="2">
        <v>0.42</v>
      </c>
      <c r="AM231" s="2">
        <v>0.17</v>
      </c>
      <c r="AN231" s="2">
        <v>0.22</v>
      </c>
      <c r="AO231" s="2">
        <v>0.15</v>
      </c>
      <c r="AP231" s="2">
        <v>0.27</v>
      </c>
      <c r="AQ231" s="2">
        <v>0.36</v>
      </c>
      <c r="AR231" s="2">
        <v>0.28000000000000003</v>
      </c>
      <c r="AS231" s="2">
        <v>0.27</v>
      </c>
      <c r="AT231" s="2">
        <v>0.24</v>
      </c>
      <c r="AU231" s="2">
        <v>0.59</v>
      </c>
      <c r="AV231" s="2">
        <v>0.24</v>
      </c>
      <c r="AW231" s="2">
        <v>0.08</v>
      </c>
      <c r="AX231" s="2">
        <v>0.12</v>
      </c>
      <c r="AY231" s="2">
        <v>0.22</v>
      </c>
      <c r="AZ231" s="2">
        <v>0.1</v>
      </c>
      <c r="BA231" s="2">
        <v>0.41</v>
      </c>
      <c r="BB231" s="2">
        <v>0.3</v>
      </c>
      <c r="BC231" s="2">
        <v>7.0000000000000007E-2</v>
      </c>
      <c r="BD231" s="2">
        <v>0.2</v>
      </c>
      <c r="BE231" s="2">
        <v>0.36</v>
      </c>
      <c r="BF231" s="2">
        <v>0.39</v>
      </c>
      <c r="BG231" s="2">
        <v>0.27</v>
      </c>
      <c r="BH231" s="2">
        <v>0.47</v>
      </c>
      <c r="BI231" s="2">
        <v>0.3</v>
      </c>
      <c r="BJ231" s="2">
        <v>0.36</v>
      </c>
      <c r="BL231" s="10"/>
      <c r="BN231" s="5">
        <v>1.6822773999999999E-2</v>
      </c>
      <c r="BO231" s="5">
        <v>1.6822773999999999E-2</v>
      </c>
      <c r="BP231" s="5">
        <v>1.6822773999999999E-2</v>
      </c>
      <c r="BQ231" s="5">
        <v>1.6822773999999999E-2</v>
      </c>
      <c r="BR231" s="5">
        <v>1.6822773999999999E-2</v>
      </c>
      <c r="BS231" s="5">
        <v>1.6822773999999999E-2</v>
      </c>
      <c r="BT231" s="5">
        <v>1.6822773999999999E-2</v>
      </c>
      <c r="BU231" s="5">
        <v>1.6822773999999999E-2</v>
      </c>
      <c r="BV231" s="5">
        <v>1.6822773999999999E-2</v>
      </c>
      <c r="BW231" s="5">
        <v>1.6822773999999999E-2</v>
      </c>
      <c r="BX231" s="5">
        <v>1.6822773999999999E-2</v>
      </c>
      <c r="BY231" s="5">
        <v>1.6822773999999999E-2</v>
      </c>
      <c r="BZ231" s="5">
        <v>1.6822773999999999E-2</v>
      </c>
      <c r="CA231" s="5">
        <v>1.6822773999999999E-2</v>
      </c>
      <c r="CB231" s="5">
        <v>1.6822773999999999E-2</v>
      </c>
      <c r="CC231" s="5">
        <v>1.6822773999999999E-2</v>
      </c>
      <c r="CD231" s="5">
        <v>1.6822773999999999E-2</v>
      </c>
      <c r="CE231" s="5">
        <v>1.6822773999999999E-2</v>
      </c>
      <c r="CF231" s="5">
        <v>1.6822773999999999E-2</v>
      </c>
      <c r="CG231" s="5">
        <v>1.6822773999999999E-2</v>
      </c>
      <c r="CH231" s="5">
        <v>1.6822773999999999E-2</v>
      </c>
      <c r="CI231" s="5">
        <v>1.6822773999999999E-2</v>
      </c>
      <c r="CJ231" s="5">
        <v>1.6822773999999999E-2</v>
      </c>
      <c r="CK231" s="5">
        <v>1.6822773999999999E-2</v>
      </c>
      <c r="CL231" s="5">
        <v>1.6822773999999999E-2</v>
      </c>
      <c r="CM231" s="5">
        <v>1.6822773999999999E-2</v>
      </c>
      <c r="CN231" s="5">
        <v>1.6822773999999999E-2</v>
      </c>
      <c r="CO231" s="5">
        <v>1.6822773999999999E-2</v>
      </c>
      <c r="CP231" s="5">
        <v>1.6822773999999999E-2</v>
      </c>
      <c r="CQ231" s="5">
        <v>1.6822773999999999E-2</v>
      </c>
      <c r="CR231" s="5">
        <v>1.6822773999999999E-2</v>
      </c>
      <c r="CS231" s="5">
        <v>1.6822773999999999E-2</v>
      </c>
      <c r="CT231" s="5">
        <v>1.6822773999999999E-2</v>
      </c>
      <c r="CU231" s="5">
        <v>1.6822773999999999E-2</v>
      </c>
      <c r="CV231" s="5">
        <v>1.6822773999999999E-2</v>
      </c>
      <c r="CW231" s="5">
        <v>1.6822773999999999E-2</v>
      </c>
      <c r="CX231" s="5">
        <v>1.6822773999999999E-2</v>
      </c>
      <c r="CY231" s="5">
        <v>1.6822773999999999E-2</v>
      </c>
      <c r="CZ231" s="5">
        <v>1.6822773999999999E-2</v>
      </c>
      <c r="DA231" s="5">
        <v>1.6822773999999999E-2</v>
      </c>
      <c r="DB231" s="5">
        <v>1.6822773999999999E-2</v>
      </c>
      <c r="DC231" s="5">
        <v>1.6822773999999999E-2</v>
      </c>
      <c r="DD231" s="5">
        <v>1.6822773999999999E-2</v>
      </c>
      <c r="DE231" s="5">
        <v>1.6822773999999999E-2</v>
      </c>
      <c r="DF231" s="5">
        <v>1.6822773999999999E-2</v>
      </c>
      <c r="DG231" s="5">
        <v>1.6822773999999999E-2</v>
      </c>
      <c r="DH231" s="5">
        <v>1.6822773999999999E-2</v>
      </c>
      <c r="DI231" s="5">
        <v>1.6822773999999999E-2</v>
      </c>
      <c r="DJ231" s="5">
        <v>1.6822773999999999E-2</v>
      </c>
      <c r="DK231" s="5">
        <v>1.6822773999999999E-2</v>
      </c>
      <c r="DL231" s="5">
        <v>1.6822773999999999E-2</v>
      </c>
      <c r="DM231" s="5">
        <v>1.6822773999999999E-2</v>
      </c>
      <c r="DN231" s="5">
        <v>1.6822773999999999E-2</v>
      </c>
      <c r="DO231" s="5">
        <v>1.6822773999999999E-2</v>
      </c>
      <c r="DP231" s="5">
        <v>1.6822773999999999E-2</v>
      </c>
      <c r="DQ231" s="5">
        <v>1.6822773999999999E-2</v>
      </c>
      <c r="DR231" s="5">
        <v>1.6822773999999999E-2</v>
      </c>
      <c r="DS231" s="5">
        <v>1.6822773999999999E-2</v>
      </c>
      <c r="DT231" s="5">
        <v>1.6822773999999999E-2</v>
      </c>
      <c r="DU231" s="5">
        <v>1.6822773999999999E-2</v>
      </c>
    </row>
    <row r="232" spans="1:125" x14ac:dyDescent="0.2">
      <c r="A232" t="s">
        <v>74</v>
      </c>
      <c r="B232" s="3" t="s">
        <v>177</v>
      </c>
      <c r="C232" s="2">
        <v>6.35</v>
      </c>
      <c r="D232" s="2">
        <v>6.06</v>
      </c>
      <c r="E232" s="2">
        <v>6.79</v>
      </c>
      <c r="F232" s="2">
        <v>4.5999999999999996</v>
      </c>
      <c r="G232" s="2">
        <v>4.21</v>
      </c>
      <c r="H232" s="2">
        <v>5.39</v>
      </c>
      <c r="I232" s="2">
        <v>3.35</v>
      </c>
      <c r="J232" s="2">
        <v>3.44</v>
      </c>
      <c r="K232" s="2">
        <v>4.16</v>
      </c>
      <c r="L232" s="2">
        <v>2.34</v>
      </c>
      <c r="M232" s="2">
        <v>4.38</v>
      </c>
      <c r="N232" s="2">
        <v>3.59</v>
      </c>
      <c r="O232" s="2">
        <v>2.8</v>
      </c>
      <c r="P232" s="2">
        <v>5.58</v>
      </c>
      <c r="Q232" s="2">
        <v>4.25</v>
      </c>
      <c r="R232" s="2">
        <v>5.43</v>
      </c>
      <c r="S232" s="2">
        <v>4.46</v>
      </c>
      <c r="T232" s="2">
        <v>4.47</v>
      </c>
      <c r="U232" s="2">
        <v>5.31</v>
      </c>
      <c r="V232" s="2">
        <v>5.77</v>
      </c>
      <c r="W232" s="2">
        <v>5.92</v>
      </c>
      <c r="X232" s="2">
        <v>5.09</v>
      </c>
      <c r="Y232" s="2">
        <v>2.58</v>
      </c>
      <c r="Z232" s="2">
        <v>3.43</v>
      </c>
      <c r="AA232" s="2">
        <v>4.59</v>
      </c>
      <c r="AB232" s="2">
        <v>4.04</v>
      </c>
      <c r="AC232" s="2">
        <v>6.7</v>
      </c>
      <c r="AD232" s="2">
        <v>6.04</v>
      </c>
      <c r="AE232" s="2">
        <v>4.5599999999999996</v>
      </c>
      <c r="AF232" s="2">
        <v>4.7699999999999996</v>
      </c>
      <c r="AG232" s="2">
        <v>3.28</v>
      </c>
      <c r="AH232" s="2">
        <v>4.84</v>
      </c>
      <c r="AI232" s="2">
        <v>5.16</v>
      </c>
      <c r="AJ232" s="2">
        <v>3.95</v>
      </c>
      <c r="AK232" s="2">
        <v>4.25</v>
      </c>
      <c r="AL232" s="2">
        <v>5.67</v>
      </c>
      <c r="AM232" s="2">
        <v>3.45</v>
      </c>
      <c r="AN232" s="2">
        <v>3.92</v>
      </c>
      <c r="AO232" s="2">
        <v>4.67</v>
      </c>
      <c r="AP232" s="2">
        <v>4.57</v>
      </c>
      <c r="AQ232" s="2">
        <v>4.1900000000000004</v>
      </c>
      <c r="AR232" s="2">
        <v>4.04</v>
      </c>
      <c r="AS232" s="2">
        <v>3.87</v>
      </c>
      <c r="AT232" s="2">
        <v>4.33</v>
      </c>
      <c r="AU232" s="2">
        <v>7.39</v>
      </c>
      <c r="AV232" s="2">
        <v>4.46</v>
      </c>
      <c r="AW232" s="2">
        <v>3.11</v>
      </c>
      <c r="AX232" s="2">
        <v>3.23</v>
      </c>
      <c r="AY232" s="2">
        <v>3.65</v>
      </c>
      <c r="AZ232" s="2">
        <v>3.26</v>
      </c>
      <c r="BA232" s="2">
        <v>4.7300000000000004</v>
      </c>
      <c r="BB232" s="2">
        <v>5.14</v>
      </c>
      <c r="BC232" s="2">
        <v>3.72</v>
      </c>
      <c r="BD232" s="2">
        <v>3.53</v>
      </c>
      <c r="BE232" s="2">
        <v>5.3</v>
      </c>
      <c r="BF232" s="2">
        <v>5.13</v>
      </c>
      <c r="BG232" s="2">
        <v>3.85</v>
      </c>
      <c r="BH232" s="2">
        <v>5.41</v>
      </c>
      <c r="BI232" s="2">
        <v>3.98</v>
      </c>
      <c r="BJ232" s="2">
        <v>4.91</v>
      </c>
      <c r="BL232" s="10"/>
      <c r="BN232" s="5">
        <v>0.25098303</v>
      </c>
      <c r="BO232" s="5">
        <v>0.25098303</v>
      </c>
      <c r="BP232" s="5">
        <v>0.25098303</v>
      </c>
      <c r="BQ232" s="5">
        <v>0.25098303</v>
      </c>
      <c r="BR232" s="5">
        <v>0.25098303</v>
      </c>
      <c r="BS232" s="5">
        <v>0.25098303</v>
      </c>
      <c r="BT232" s="5">
        <v>0.25098303</v>
      </c>
      <c r="BU232" s="5">
        <v>0.25098303</v>
      </c>
      <c r="BV232" s="5">
        <v>0.25098303</v>
      </c>
      <c r="BW232" s="5">
        <v>0.25098303</v>
      </c>
      <c r="BX232" s="5">
        <v>0.25098303</v>
      </c>
      <c r="BY232" s="5">
        <v>0.25098303</v>
      </c>
      <c r="BZ232" s="5">
        <v>0.25098303</v>
      </c>
      <c r="CA232" s="5">
        <v>0.25098303</v>
      </c>
      <c r="CB232" s="5">
        <v>0.25098303</v>
      </c>
      <c r="CC232" s="5">
        <v>0.25098303</v>
      </c>
      <c r="CD232" s="5">
        <v>0.25098303</v>
      </c>
      <c r="CE232" s="5">
        <v>0.25098303</v>
      </c>
      <c r="CF232" s="5">
        <v>0.25098303</v>
      </c>
      <c r="CG232" s="5">
        <v>0.25098303</v>
      </c>
      <c r="CH232" s="5">
        <v>0.25098303</v>
      </c>
      <c r="CI232" s="5">
        <v>0.25098303</v>
      </c>
      <c r="CJ232" s="5">
        <v>0.25098303</v>
      </c>
      <c r="CK232" s="5">
        <v>0.25098303</v>
      </c>
      <c r="CL232" s="5">
        <v>0.25098303</v>
      </c>
      <c r="CM232" s="5">
        <v>0.25098303</v>
      </c>
      <c r="CN232" s="5">
        <v>0.25098303</v>
      </c>
      <c r="CO232" s="5">
        <v>0.25098303</v>
      </c>
      <c r="CP232" s="5">
        <v>0.25098303</v>
      </c>
      <c r="CQ232" s="5">
        <v>0.25098303</v>
      </c>
      <c r="CR232" s="5">
        <v>0.25098303</v>
      </c>
      <c r="CS232" s="5">
        <v>0.25098303</v>
      </c>
      <c r="CT232" s="5">
        <v>0.25098303</v>
      </c>
      <c r="CU232" s="5">
        <v>0.25098303</v>
      </c>
      <c r="CV232" s="5">
        <v>0.25098303</v>
      </c>
      <c r="CW232" s="5">
        <v>0.25098303</v>
      </c>
      <c r="CX232" s="5">
        <v>0.25098303</v>
      </c>
      <c r="CY232" s="5">
        <v>0.25098303</v>
      </c>
      <c r="CZ232" s="5">
        <v>0.25098303</v>
      </c>
      <c r="DA232" s="5">
        <v>0.25098303</v>
      </c>
      <c r="DB232" s="5">
        <v>0.25098303</v>
      </c>
      <c r="DC232" s="5">
        <v>0.25098303</v>
      </c>
      <c r="DD232" s="5">
        <v>0.25098303</v>
      </c>
      <c r="DE232" s="5">
        <v>0.25098303</v>
      </c>
      <c r="DF232" s="5">
        <v>0.25098303</v>
      </c>
      <c r="DG232" s="5">
        <v>0.25098303</v>
      </c>
      <c r="DH232" s="5">
        <v>0.25098303</v>
      </c>
      <c r="DI232" s="5">
        <v>0.25098303</v>
      </c>
      <c r="DJ232" s="5">
        <v>0.25098303</v>
      </c>
      <c r="DK232" s="5">
        <v>0.25098303</v>
      </c>
      <c r="DL232" s="5">
        <v>0.25098303</v>
      </c>
      <c r="DM232" s="5">
        <v>0.25098303</v>
      </c>
      <c r="DN232" s="5">
        <v>0.25098303</v>
      </c>
      <c r="DO232" s="5">
        <v>0.25098303</v>
      </c>
      <c r="DP232" s="5">
        <v>0.25098303</v>
      </c>
      <c r="DQ232" s="5">
        <v>0.25098303</v>
      </c>
      <c r="DR232" s="5">
        <v>0.25098303</v>
      </c>
      <c r="DS232" s="5">
        <v>0.25098303</v>
      </c>
      <c r="DT232" s="5">
        <v>0.25098303</v>
      </c>
      <c r="DU232" s="5">
        <v>0.25098303</v>
      </c>
    </row>
    <row r="233" spans="1:125" x14ac:dyDescent="0.2">
      <c r="A233" t="s">
        <v>112</v>
      </c>
      <c r="B233" s="3" t="s">
        <v>177</v>
      </c>
      <c r="C233" s="2">
        <v>0.89</v>
      </c>
      <c r="D233" s="2">
        <v>0.49</v>
      </c>
      <c r="E233" s="2">
        <v>0.62</v>
      </c>
      <c r="F233" s="2">
        <v>0.4</v>
      </c>
      <c r="G233" s="2">
        <v>0.36</v>
      </c>
      <c r="H233" s="2">
        <v>0.63</v>
      </c>
      <c r="I233" s="2">
        <v>0.34</v>
      </c>
      <c r="J233" s="2">
        <v>0.22</v>
      </c>
      <c r="K233" s="2">
        <v>0.33</v>
      </c>
      <c r="L233" s="2">
        <v>0.06</v>
      </c>
      <c r="M233" s="2">
        <v>0.31</v>
      </c>
      <c r="N233" s="2">
        <v>0.21</v>
      </c>
      <c r="O233" s="2">
        <v>0.12</v>
      </c>
      <c r="P233" s="2">
        <v>0.45</v>
      </c>
      <c r="Q233" s="2">
        <v>0.36</v>
      </c>
      <c r="R233" s="2">
        <v>0.47</v>
      </c>
      <c r="S233" s="2">
        <v>0.39</v>
      </c>
      <c r="T233" s="2">
        <v>0.28000000000000003</v>
      </c>
      <c r="U233" s="2">
        <v>0.44</v>
      </c>
      <c r="V233" s="2">
        <v>0.61</v>
      </c>
      <c r="W233" s="2">
        <v>0.65</v>
      </c>
      <c r="X233" s="2">
        <v>0.47</v>
      </c>
      <c r="Y233" s="2">
        <v>0.01</v>
      </c>
      <c r="Z233" s="2">
        <v>0.1</v>
      </c>
      <c r="AA233" s="2">
        <v>0.41</v>
      </c>
      <c r="AB233" s="2">
        <v>0.37</v>
      </c>
      <c r="AC233" s="2">
        <v>0.56999999999999995</v>
      </c>
      <c r="AD233" s="2">
        <v>0.53</v>
      </c>
      <c r="AE233" s="2">
        <v>0.37</v>
      </c>
      <c r="AF233" s="2">
        <v>0.37</v>
      </c>
      <c r="AG233" s="2">
        <v>0.09</v>
      </c>
      <c r="AH233" s="2">
        <v>0.23</v>
      </c>
      <c r="AI233" s="2">
        <v>0.38</v>
      </c>
      <c r="AJ233" s="2">
        <v>0.18</v>
      </c>
      <c r="AK233" s="2">
        <v>0.38</v>
      </c>
      <c r="AL233" s="2">
        <v>0.31</v>
      </c>
      <c r="AM233" s="2">
        <v>0.05</v>
      </c>
      <c r="AN233" s="2">
        <v>0.2</v>
      </c>
      <c r="AO233" s="2">
        <v>0.2</v>
      </c>
      <c r="AP233" s="2">
        <v>0.16</v>
      </c>
      <c r="AQ233" s="2">
        <v>0.24</v>
      </c>
      <c r="AR233" s="2">
        <v>0.22</v>
      </c>
      <c r="AS233" s="2">
        <v>0.14000000000000001</v>
      </c>
      <c r="AT233" s="2">
        <v>0.31</v>
      </c>
      <c r="AU233" s="2">
        <v>0.7</v>
      </c>
      <c r="AV233" s="2">
        <v>0.14000000000000001</v>
      </c>
      <c r="AW233" s="2">
        <v>-0.04</v>
      </c>
      <c r="AX233" s="2">
        <v>-0.02</v>
      </c>
      <c r="AY233" s="2">
        <v>7.0000000000000007E-2</v>
      </c>
      <c r="AZ233" s="2">
        <v>-0.09</v>
      </c>
      <c r="BA233" s="2">
        <v>0.26</v>
      </c>
      <c r="BB233" s="2">
        <v>0.22</v>
      </c>
      <c r="BC233" s="2">
        <v>-7.0000000000000007E-2</v>
      </c>
      <c r="BD233" s="2">
        <v>0</v>
      </c>
      <c r="BE233" s="2">
        <v>0.25</v>
      </c>
      <c r="BF233" s="2">
        <v>0.37</v>
      </c>
      <c r="BG233" s="2">
        <v>0.21</v>
      </c>
      <c r="BH233" s="2">
        <v>0.41</v>
      </c>
      <c r="BI233" s="2">
        <v>0.2</v>
      </c>
      <c r="BJ233" s="2">
        <v>0.33</v>
      </c>
      <c r="BL233" s="10"/>
      <c r="BN233" s="5">
        <v>7.3651011000000002E-2</v>
      </c>
      <c r="BO233" s="5">
        <v>7.3651011000000002E-2</v>
      </c>
      <c r="BP233" s="5">
        <v>7.3651011000000002E-2</v>
      </c>
      <c r="BQ233" s="5">
        <v>7.3651011000000002E-2</v>
      </c>
      <c r="BR233" s="5">
        <v>7.3651011000000002E-2</v>
      </c>
      <c r="BS233" s="5">
        <v>7.3651011000000002E-2</v>
      </c>
      <c r="BT233" s="5">
        <v>7.3651011000000002E-2</v>
      </c>
      <c r="BU233" s="5">
        <v>7.3651011000000002E-2</v>
      </c>
      <c r="BV233" s="5">
        <v>7.3651011000000002E-2</v>
      </c>
      <c r="BW233" s="5">
        <v>7.3651011000000002E-2</v>
      </c>
      <c r="BX233" s="5">
        <v>7.3651011000000002E-2</v>
      </c>
      <c r="BY233" s="5">
        <v>7.3651011000000002E-2</v>
      </c>
      <c r="BZ233" s="5">
        <v>7.3651011000000002E-2</v>
      </c>
      <c r="CA233" s="5">
        <v>7.3651011000000002E-2</v>
      </c>
      <c r="CB233" s="5">
        <v>7.3651011000000002E-2</v>
      </c>
      <c r="CC233" s="5">
        <v>7.3651011000000002E-2</v>
      </c>
      <c r="CD233" s="5">
        <v>7.3651011000000002E-2</v>
      </c>
      <c r="CE233" s="5">
        <v>7.3651011000000002E-2</v>
      </c>
      <c r="CF233" s="5">
        <v>7.3651011000000002E-2</v>
      </c>
      <c r="CG233" s="5">
        <v>7.3651011000000002E-2</v>
      </c>
      <c r="CH233" s="5">
        <v>7.3651011000000002E-2</v>
      </c>
      <c r="CI233" s="5">
        <v>7.3651011000000002E-2</v>
      </c>
      <c r="CJ233" s="5">
        <v>7.3651011000000002E-2</v>
      </c>
      <c r="CK233" s="5">
        <v>7.3651011000000002E-2</v>
      </c>
      <c r="CL233" s="5">
        <v>7.3651011000000002E-2</v>
      </c>
      <c r="CM233" s="5">
        <v>7.3651011000000002E-2</v>
      </c>
      <c r="CN233" s="5">
        <v>7.3651011000000002E-2</v>
      </c>
      <c r="CO233" s="5">
        <v>7.3651011000000002E-2</v>
      </c>
      <c r="CP233" s="5">
        <v>7.3651011000000002E-2</v>
      </c>
      <c r="CQ233" s="5">
        <v>7.3651011000000002E-2</v>
      </c>
      <c r="CR233" s="5">
        <v>7.3651011000000002E-2</v>
      </c>
      <c r="CS233" s="5">
        <v>7.3651011000000002E-2</v>
      </c>
      <c r="CT233" s="5">
        <v>7.3651011000000002E-2</v>
      </c>
      <c r="CU233" s="5">
        <v>7.3651011000000002E-2</v>
      </c>
      <c r="CV233" s="5">
        <v>7.3651011000000002E-2</v>
      </c>
      <c r="CW233" s="5">
        <v>7.3651011000000002E-2</v>
      </c>
      <c r="CX233" s="5">
        <v>7.3651011000000002E-2</v>
      </c>
      <c r="CY233" s="5">
        <v>7.3651011000000002E-2</v>
      </c>
      <c r="CZ233" s="5">
        <v>7.3651011000000002E-2</v>
      </c>
      <c r="DA233" s="5">
        <v>7.3651011000000002E-2</v>
      </c>
      <c r="DB233" s="5">
        <v>7.3651011000000002E-2</v>
      </c>
      <c r="DC233" s="5">
        <v>7.3651011000000002E-2</v>
      </c>
      <c r="DD233" s="5">
        <v>7.3651011000000002E-2</v>
      </c>
      <c r="DE233" s="5">
        <v>7.3651011000000002E-2</v>
      </c>
      <c r="DF233" s="5">
        <v>7.3651011000000002E-2</v>
      </c>
      <c r="DG233" s="5">
        <v>7.3651011000000002E-2</v>
      </c>
      <c r="DH233" s="5">
        <v>7.3651011000000002E-2</v>
      </c>
      <c r="DI233" s="5">
        <v>7.3651011000000002E-2</v>
      </c>
      <c r="DJ233" s="5">
        <v>7.3651011000000002E-2</v>
      </c>
      <c r="DK233" s="5">
        <v>7.3651011000000002E-2</v>
      </c>
      <c r="DL233" s="5">
        <v>7.3651011000000002E-2</v>
      </c>
      <c r="DM233" s="5">
        <v>7.3651011000000002E-2</v>
      </c>
      <c r="DN233" s="5">
        <v>7.3651011000000002E-2</v>
      </c>
      <c r="DO233" s="5">
        <v>7.3651011000000002E-2</v>
      </c>
      <c r="DP233" s="5">
        <v>7.3651011000000002E-2</v>
      </c>
      <c r="DQ233" s="5">
        <v>7.3651011000000002E-2</v>
      </c>
      <c r="DR233" s="5">
        <v>7.3651011000000002E-2</v>
      </c>
      <c r="DS233" s="5">
        <v>7.3651011000000002E-2</v>
      </c>
      <c r="DT233" s="5">
        <v>7.3651011000000002E-2</v>
      </c>
      <c r="DU233" s="5">
        <v>7.3651011000000002E-2</v>
      </c>
    </row>
    <row r="234" spans="1:125" x14ac:dyDescent="0.2">
      <c r="A234" t="s">
        <v>56</v>
      </c>
      <c r="B234" s="3" t="s">
        <v>177</v>
      </c>
      <c r="C234" s="2">
        <v>4.0999999999999996</v>
      </c>
      <c r="D234" s="2">
        <v>3.09</v>
      </c>
      <c r="E234" s="2">
        <v>3.74</v>
      </c>
      <c r="F234" s="2">
        <v>2.39</v>
      </c>
      <c r="G234" s="2">
        <v>2.29</v>
      </c>
      <c r="H234" s="2">
        <v>3.25</v>
      </c>
      <c r="I234" s="2">
        <v>1.65</v>
      </c>
      <c r="J234" s="2">
        <v>2.0099999999999998</v>
      </c>
      <c r="K234" s="2">
        <v>2.57</v>
      </c>
      <c r="L234" s="2">
        <v>1.27</v>
      </c>
      <c r="M234" s="2">
        <v>2.23</v>
      </c>
      <c r="N234" s="2">
        <v>2.2000000000000002</v>
      </c>
      <c r="O234" s="2">
        <v>1.27</v>
      </c>
      <c r="P234" s="2">
        <v>2.71</v>
      </c>
      <c r="Q234" s="2">
        <v>2.2999999999999998</v>
      </c>
      <c r="R234" s="2">
        <v>3.2</v>
      </c>
      <c r="S234" s="2">
        <v>2.36</v>
      </c>
      <c r="T234" s="2">
        <v>2.16</v>
      </c>
      <c r="U234" s="2">
        <v>3.14</v>
      </c>
      <c r="V234" s="2">
        <v>3.18</v>
      </c>
      <c r="W234" s="2">
        <v>3.65</v>
      </c>
      <c r="X234" s="2">
        <v>3.25</v>
      </c>
      <c r="Y234" s="2">
        <v>1.1000000000000001</v>
      </c>
      <c r="Z234" s="2">
        <v>1.63</v>
      </c>
      <c r="AA234" s="2">
        <v>2.35</v>
      </c>
      <c r="AB234" s="2">
        <v>1.95</v>
      </c>
      <c r="AC234" s="2">
        <v>3.22</v>
      </c>
      <c r="AD234" s="2">
        <v>3.59</v>
      </c>
      <c r="AE234" s="2">
        <v>2.4700000000000002</v>
      </c>
      <c r="AF234" s="2">
        <v>2.2999999999999998</v>
      </c>
      <c r="AG234" s="2">
        <v>1.51</v>
      </c>
      <c r="AH234" s="2">
        <v>1.91</v>
      </c>
      <c r="AI234" s="2">
        <v>2.4700000000000002</v>
      </c>
      <c r="AJ234" s="2">
        <v>1.51</v>
      </c>
      <c r="AK234" s="2">
        <v>2.56</v>
      </c>
      <c r="AL234" s="2">
        <v>2.66</v>
      </c>
      <c r="AM234" s="2">
        <v>1.49</v>
      </c>
      <c r="AN234" s="2">
        <v>1.69</v>
      </c>
      <c r="AO234" s="2">
        <v>1.67</v>
      </c>
      <c r="AP234" s="2">
        <v>2.13</v>
      </c>
      <c r="AQ234" s="2">
        <v>2.33</v>
      </c>
      <c r="AR234" s="2">
        <v>1.96</v>
      </c>
      <c r="AS234" s="2">
        <v>1.71</v>
      </c>
      <c r="AT234" s="2">
        <v>2.08</v>
      </c>
      <c r="AU234" s="2">
        <v>4.05</v>
      </c>
      <c r="AV234" s="2">
        <v>1.91</v>
      </c>
      <c r="AW234" s="2">
        <v>0.96</v>
      </c>
      <c r="AX234" s="2">
        <v>1.05</v>
      </c>
      <c r="AY234" s="2">
        <v>1.59</v>
      </c>
      <c r="AZ234" s="2">
        <v>1.03</v>
      </c>
      <c r="BA234" s="2">
        <v>2.7</v>
      </c>
      <c r="BB234" s="2">
        <v>2.31</v>
      </c>
      <c r="BC234" s="2">
        <v>0.77</v>
      </c>
      <c r="BD234" s="2">
        <v>1.44</v>
      </c>
      <c r="BE234" s="2">
        <v>2.5</v>
      </c>
      <c r="BF234" s="2">
        <v>3.03</v>
      </c>
      <c r="BG234" s="2">
        <v>1.96</v>
      </c>
      <c r="BH234" s="2">
        <v>3.07</v>
      </c>
      <c r="BI234" s="2">
        <v>2.08</v>
      </c>
      <c r="BJ234" s="2">
        <v>2.63</v>
      </c>
      <c r="BL234" s="10"/>
      <c r="BN234" s="5">
        <v>0.13759186000000001</v>
      </c>
      <c r="BO234" s="5">
        <v>0.13759186000000001</v>
      </c>
      <c r="BP234" s="5">
        <v>0.13759186000000001</v>
      </c>
      <c r="BQ234" s="5">
        <v>0.13759186000000001</v>
      </c>
      <c r="BR234" s="5">
        <v>0.13759186000000001</v>
      </c>
      <c r="BS234" s="5">
        <v>0.13759186000000001</v>
      </c>
      <c r="BT234" s="5">
        <v>0.13759186000000001</v>
      </c>
      <c r="BU234" s="5">
        <v>0.13759186000000001</v>
      </c>
      <c r="BV234" s="5">
        <v>0.13759186000000001</v>
      </c>
      <c r="BW234" s="5">
        <v>0.13759186000000001</v>
      </c>
      <c r="BX234" s="5">
        <v>0.13759186000000001</v>
      </c>
      <c r="BY234" s="5">
        <v>0.13759186000000001</v>
      </c>
      <c r="BZ234" s="5">
        <v>0.13759186000000001</v>
      </c>
      <c r="CA234" s="5">
        <v>0.13759186000000001</v>
      </c>
      <c r="CB234" s="5">
        <v>0.13759186000000001</v>
      </c>
      <c r="CC234" s="5">
        <v>0.13759186000000001</v>
      </c>
      <c r="CD234" s="5">
        <v>0.13759186000000001</v>
      </c>
      <c r="CE234" s="5">
        <v>0.13759186000000001</v>
      </c>
      <c r="CF234" s="5">
        <v>0.13759186000000001</v>
      </c>
      <c r="CG234" s="5">
        <v>0.13759186000000001</v>
      </c>
      <c r="CH234" s="5">
        <v>0.13759186000000001</v>
      </c>
      <c r="CI234" s="5">
        <v>0.13759186000000001</v>
      </c>
      <c r="CJ234" s="5">
        <v>0.13759186000000001</v>
      </c>
      <c r="CK234" s="5">
        <v>0.13759186000000001</v>
      </c>
      <c r="CL234" s="5">
        <v>0.13759186000000001</v>
      </c>
      <c r="CM234" s="5">
        <v>0.13759186000000001</v>
      </c>
      <c r="CN234" s="5">
        <v>0.13759186000000001</v>
      </c>
      <c r="CO234" s="5">
        <v>0.13759186000000001</v>
      </c>
      <c r="CP234" s="5">
        <v>0.13759186000000001</v>
      </c>
      <c r="CQ234" s="5">
        <v>0.13759186000000001</v>
      </c>
      <c r="CR234" s="5">
        <v>0.13759186000000001</v>
      </c>
      <c r="CS234" s="5">
        <v>0.13759186000000001</v>
      </c>
      <c r="CT234" s="5">
        <v>0.13759186000000001</v>
      </c>
      <c r="CU234" s="5">
        <v>0.13759186000000001</v>
      </c>
      <c r="CV234" s="5">
        <v>0.13759186000000001</v>
      </c>
      <c r="CW234" s="5">
        <v>0.13759186000000001</v>
      </c>
      <c r="CX234" s="5">
        <v>0.13759186000000001</v>
      </c>
      <c r="CY234" s="5">
        <v>0.13759186000000001</v>
      </c>
      <c r="CZ234" s="5">
        <v>0.13759186000000001</v>
      </c>
      <c r="DA234" s="5">
        <v>0.13759186000000001</v>
      </c>
      <c r="DB234" s="5">
        <v>0.13759186000000001</v>
      </c>
      <c r="DC234" s="5">
        <v>0.13759186000000001</v>
      </c>
      <c r="DD234" s="5">
        <v>0.13759186000000001</v>
      </c>
      <c r="DE234" s="5">
        <v>0.13759186000000001</v>
      </c>
      <c r="DF234" s="5">
        <v>0.13759186000000001</v>
      </c>
      <c r="DG234" s="5">
        <v>0.13759186000000001</v>
      </c>
      <c r="DH234" s="5">
        <v>0.13759186000000001</v>
      </c>
      <c r="DI234" s="5">
        <v>0.13759186000000001</v>
      </c>
      <c r="DJ234" s="5">
        <v>0.13759186000000001</v>
      </c>
      <c r="DK234" s="5">
        <v>0.13759186000000001</v>
      </c>
      <c r="DL234" s="5">
        <v>0.13759186000000001</v>
      </c>
      <c r="DM234" s="5">
        <v>0.13759186000000001</v>
      </c>
      <c r="DN234" s="5">
        <v>0.13759186000000001</v>
      </c>
      <c r="DO234" s="5">
        <v>0.13759186000000001</v>
      </c>
      <c r="DP234" s="5">
        <v>0.13759186000000001</v>
      </c>
      <c r="DQ234" s="5">
        <v>0.13759186000000001</v>
      </c>
      <c r="DR234" s="5">
        <v>0.13759186000000001</v>
      </c>
      <c r="DS234" s="5">
        <v>0.13759186000000001</v>
      </c>
      <c r="DT234" s="5">
        <v>0.13759186000000001</v>
      </c>
      <c r="DU234" s="5">
        <v>0.13759186000000001</v>
      </c>
    </row>
    <row r="235" spans="1:125" x14ac:dyDescent="0.2">
      <c r="A235" t="s">
        <v>105</v>
      </c>
      <c r="B235" s="3" t="s">
        <v>177</v>
      </c>
      <c r="C235" s="2">
        <v>1.63</v>
      </c>
      <c r="D235" s="2">
        <v>1.36</v>
      </c>
      <c r="E235" s="2">
        <v>1.63</v>
      </c>
      <c r="F235" s="2">
        <v>0.94</v>
      </c>
      <c r="G235" s="2">
        <v>0.87</v>
      </c>
      <c r="H235" s="2">
        <v>1.28</v>
      </c>
      <c r="I235" s="2">
        <v>0.73</v>
      </c>
      <c r="J235" s="2">
        <v>0.61</v>
      </c>
      <c r="K235" s="2">
        <v>0.78</v>
      </c>
      <c r="L235" s="2">
        <v>0.33</v>
      </c>
      <c r="M235" s="2">
        <v>0.86</v>
      </c>
      <c r="N235" s="2">
        <v>0.64</v>
      </c>
      <c r="O235" s="2">
        <v>0.43</v>
      </c>
      <c r="P235" s="2">
        <v>1.2</v>
      </c>
      <c r="Q235" s="2">
        <v>0.93</v>
      </c>
      <c r="R235" s="2">
        <v>1.17</v>
      </c>
      <c r="S235" s="2">
        <v>0.91</v>
      </c>
      <c r="T235" s="2">
        <v>0.83</v>
      </c>
      <c r="U235" s="2">
        <v>1.1100000000000001</v>
      </c>
      <c r="V235" s="2">
        <v>1.19</v>
      </c>
      <c r="W235" s="2">
        <v>1.29</v>
      </c>
      <c r="X235" s="2">
        <v>1.0900000000000001</v>
      </c>
      <c r="Y235" s="2">
        <v>0.28999999999999998</v>
      </c>
      <c r="Z235" s="2">
        <v>0.48</v>
      </c>
      <c r="AA235" s="2">
        <v>0.89</v>
      </c>
      <c r="AB235" s="2">
        <v>0.73</v>
      </c>
      <c r="AC235" s="2">
        <v>1.41</v>
      </c>
      <c r="AD235" s="2">
        <v>1.42</v>
      </c>
      <c r="AE235" s="2">
        <v>0.99</v>
      </c>
      <c r="AF235" s="2">
        <v>0.95</v>
      </c>
      <c r="AG235" s="2">
        <v>0.48</v>
      </c>
      <c r="AH235" s="2">
        <v>0.89</v>
      </c>
      <c r="AI235" s="2">
        <v>1.04</v>
      </c>
      <c r="AJ235" s="2">
        <v>0.76</v>
      </c>
      <c r="AK235" s="2">
        <v>0.82</v>
      </c>
      <c r="AL235" s="2">
        <v>1.1299999999999999</v>
      </c>
      <c r="AM235" s="2">
        <v>0.53</v>
      </c>
      <c r="AN235" s="2">
        <v>0.64</v>
      </c>
      <c r="AO235" s="2">
        <v>0.89</v>
      </c>
      <c r="AP235" s="2">
        <v>0.85</v>
      </c>
      <c r="AQ235" s="2">
        <v>0.73</v>
      </c>
      <c r="AR235" s="2">
        <v>0.7</v>
      </c>
      <c r="AS235" s="2">
        <v>0.54</v>
      </c>
      <c r="AT235" s="2">
        <v>0.67</v>
      </c>
      <c r="AU235" s="2">
        <v>1.6</v>
      </c>
      <c r="AV235" s="2">
        <v>0.67</v>
      </c>
      <c r="AW235" s="2">
        <v>0.32</v>
      </c>
      <c r="AX235" s="2">
        <v>0.39</v>
      </c>
      <c r="AY235" s="2">
        <v>0.49</v>
      </c>
      <c r="AZ235" s="2">
        <v>0.28000000000000003</v>
      </c>
      <c r="BA235" s="2">
        <v>0.83</v>
      </c>
      <c r="BB235" s="2">
        <v>0.98</v>
      </c>
      <c r="BC235" s="2">
        <v>0.5</v>
      </c>
      <c r="BD235" s="2">
        <v>0.41</v>
      </c>
      <c r="BE235" s="2">
        <v>0.99</v>
      </c>
      <c r="BF235" s="2">
        <v>1</v>
      </c>
      <c r="BG235" s="2">
        <v>0.64</v>
      </c>
      <c r="BH235" s="2">
        <v>1.03</v>
      </c>
      <c r="BI235" s="2">
        <v>0.56999999999999995</v>
      </c>
      <c r="BJ235" s="2">
        <v>0.89</v>
      </c>
      <c r="BL235" s="10"/>
      <c r="BN235" s="5">
        <v>7.3444721000000004E-2</v>
      </c>
      <c r="BO235" s="5">
        <v>7.3444721000000004E-2</v>
      </c>
      <c r="BP235" s="5">
        <v>7.3444721000000004E-2</v>
      </c>
      <c r="BQ235" s="5">
        <v>7.3444721000000004E-2</v>
      </c>
      <c r="BR235" s="5">
        <v>7.3444721000000004E-2</v>
      </c>
      <c r="BS235" s="5">
        <v>7.3444721000000004E-2</v>
      </c>
      <c r="BT235" s="5">
        <v>7.3444721000000004E-2</v>
      </c>
      <c r="BU235" s="5">
        <v>7.3444721000000004E-2</v>
      </c>
      <c r="BV235" s="5">
        <v>7.3444721000000004E-2</v>
      </c>
      <c r="BW235" s="5">
        <v>7.3444721000000004E-2</v>
      </c>
      <c r="BX235" s="5">
        <v>7.3444721000000004E-2</v>
      </c>
      <c r="BY235" s="5">
        <v>7.3444721000000004E-2</v>
      </c>
      <c r="BZ235" s="5">
        <v>7.3444721000000004E-2</v>
      </c>
      <c r="CA235" s="5">
        <v>7.3444721000000004E-2</v>
      </c>
      <c r="CB235" s="5">
        <v>7.3444721000000004E-2</v>
      </c>
      <c r="CC235" s="5">
        <v>7.3444721000000004E-2</v>
      </c>
      <c r="CD235" s="5">
        <v>7.3444721000000004E-2</v>
      </c>
      <c r="CE235" s="5">
        <v>7.3444721000000004E-2</v>
      </c>
      <c r="CF235" s="5">
        <v>7.3444721000000004E-2</v>
      </c>
      <c r="CG235" s="5">
        <v>7.3444721000000004E-2</v>
      </c>
      <c r="CH235" s="5">
        <v>7.3444721000000004E-2</v>
      </c>
      <c r="CI235" s="5">
        <v>7.3444721000000004E-2</v>
      </c>
      <c r="CJ235" s="5">
        <v>7.3444721000000004E-2</v>
      </c>
      <c r="CK235" s="5">
        <v>7.3444721000000004E-2</v>
      </c>
      <c r="CL235" s="5">
        <v>7.3444721000000004E-2</v>
      </c>
      <c r="CM235" s="5">
        <v>7.3444721000000004E-2</v>
      </c>
      <c r="CN235" s="5">
        <v>7.3444721000000004E-2</v>
      </c>
      <c r="CO235" s="5">
        <v>7.3444721000000004E-2</v>
      </c>
      <c r="CP235" s="5">
        <v>7.3444721000000004E-2</v>
      </c>
      <c r="CQ235" s="5">
        <v>7.3444721000000004E-2</v>
      </c>
      <c r="CR235" s="5">
        <v>7.3444721000000004E-2</v>
      </c>
      <c r="CS235" s="5">
        <v>7.3444721000000004E-2</v>
      </c>
      <c r="CT235" s="5">
        <v>7.3444721000000004E-2</v>
      </c>
      <c r="CU235" s="5">
        <v>7.3444721000000004E-2</v>
      </c>
      <c r="CV235" s="5">
        <v>7.3444721000000004E-2</v>
      </c>
      <c r="CW235" s="5">
        <v>7.3444721000000004E-2</v>
      </c>
      <c r="CX235" s="5">
        <v>7.3444721000000004E-2</v>
      </c>
      <c r="CY235" s="5">
        <v>7.3444721000000004E-2</v>
      </c>
      <c r="CZ235" s="5">
        <v>7.3444721000000004E-2</v>
      </c>
      <c r="DA235" s="5">
        <v>7.3444721000000004E-2</v>
      </c>
      <c r="DB235" s="5">
        <v>7.3444721000000004E-2</v>
      </c>
      <c r="DC235" s="5">
        <v>7.3444721000000004E-2</v>
      </c>
      <c r="DD235" s="5">
        <v>7.3444721000000004E-2</v>
      </c>
      <c r="DE235" s="5">
        <v>7.3444721000000004E-2</v>
      </c>
      <c r="DF235" s="5">
        <v>7.3444721000000004E-2</v>
      </c>
      <c r="DG235" s="5">
        <v>7.3444721000000004E-2</v>
      </c>
      <c r="DH235" s="5">
        <v>7.3444721000000004E-2</v>
      </c>
      <c r="DI235" s="5">
        <v>7.3444721000000004E-2</v>
      </c>
      <c r="DJ235" s="5">
        <v>7.3444721000000004E-2</v>
      </c>
      <c r="DK235" s="5">
        <v>7.3444721000000004E-2</v>
      </c>
      <c r="DL235" s="5">
        <v>7.3444721000000004E-2</v>
      </c>
      <c r="DM235" s="5">
        <v>7.3444721000000004E-2</v>
      </c>
      <c r="DN235" s="5">
        <v>7.3444721000000004E-2</v>
      </c>
      <c r="DO235" s="5">
        <v>7.3444721000000004E-2</v>
      </c>
      <c r="DP235" s="5">
        <v>7.3444721000000004E-2</v>
      </c>
      <c r="DQ235" s="5">
        <v>7.3444721000000004E-2</v>
      </c>
      <c r="DR235" s="5">
        <v>7.3444721000000004E-2</v>
      </c>
      <c r="DS235" s="5">
        <v>7.3444721000000004E-2</v>
      </c>
      <c r="DT235" s="5">
        <v>7.3444721000000004E-2</v>
      </c>
      <c r="DU235" s="5">
        <v>7.3444721000000004E-2</v>
      </c>
    </row>
    <row r="236" spans="1:125" x14ac:dyDescent="0.2">
      <c r="A236" t="s">
        <v>75</v>
      </c>
      <c r="B236" s="3" t="s">
        <v>177</v>
      </c>
      <c r="C236" s="2">
        <v>0.38</v>
      </c>
      <c r="D236" s="2">
        <v>0.21</v>
      </c>
      <c r="E236" s="2">
        <v>0.27</v>
      </c>
      <c r="F236" s="2">
        <v>0.19</v>
      </c>
      <c r="G236" s="2">
        <v>0.14000000000000001</v>
      </c>
      <c r="H236" s="2">
        <v>0.36</v>
      </c>
      <c r="I236" s="2">
        <v>0.08</v>
      </c>
      <c r="J236" s="2">
        <v>0.06</v>
      </c>
      <c r="K236" s="2">
        <v>0.1</v>
      </c>
      <c r="L236" s="2">
        <v>-7.0000000000000007E-2</v>
      </c>
      <c r="M236" s="2">
        <v>0.08</v>
      </c>
      <c r="N236" s="2">
        <v>0.08</v>
      </c>
      <c r="O236" s="2">
        <v>-0.03</v>
      </c>
      <c r="P236" s="2">
        <v>0.17</v>
      </c>
      <c r="Q236" s="2">
        <v>0.1</v>
      </c>
      <c r="R236" s="2">
        <v>0.2</v>
      </c>
      <c r="S236" s="2">
        <v>0.13</v>
      </c>
      <c r="T236" s="2">
        <v>0.09</v>
      </c>
      <c r="U236" s="2">
        <v>0.25</v>
      </c>
      <c r="V236" s="2">
        <v>0.21</v>
      </c>
      <c r="W236" s="2">
        <v>0.3</v>
      </c>
      <c r="X236" s="2">
        <v>0.23</v>
      </c>
      <c r="Y236" s="2">
        <v>-0.13</v>
      </c>
      <c r="Z236" s="2">
        <v>-0.04</v>
      </c>
      <c r="AA236" s="2">
        <v>0.09</v>
      </c>
      <c r="AB236" s="2">
        <v>0</v>
      </c>
      <c r="AC236" s="2">
        <v>0.21</v>
      </c>
      <c r="AD236" s="2">
        <v>0.31</v>
      </c>
      <c r="AE236" s="2">
        <v>0.12</v>
      </c>
      <c r="AF236" s="2">
        <v>0.06</v>
      </c>
      <c r="AG236" s="2">
        <v>-7.0000000000000007E-2</v>
      </c>
      <c r="AH236" s="2">
        <v>0.05</v>
      </c>
      <c r="AI236" s="2">
        <v>0.11</v>
      </c>
      <c r="AJ236" s="2">
        <v>0.02</v>
      </c>
      <c r="AK236" s="2">
        <v>7.0000000000000007E-2</v>
      </c>
      <c r="AL236" s="2">
        <v>0.08</v>
      </c>
      <c r="AM236" s="2">
        <v>-0.04</v>
      </c>
      <c r="AN236" s="2">
        <v>-0.02</v>
      </c>
      <c r="AO236" s="2">
        <v>0</v>
      </c>
      <c r="AP236" s="2">
        <v>0</v>
      </c>
      <c r="AQ236" s="2">
        <v>0.01</v>
      </c>
      <c r="AR236" s="2">
        <v>0.01</v>
      </c>
      <c r="AS236" s="2">
        <v>-0.02</v>
      </c>
      <c r="AT236" s="2">
        <v>-0.03</v>
      </c>
      <c r="AU236" s="2">
        <v>0.36</v>
      </c>
      <c r="AV236" s="2">
        <v>-0.03</v>
      </c>
      <c r="AW236" s="2">
        <v>-0.14000000000000001</v>
      </c>
      <c r="AX236" s="2">
        <v>-0.1</v>
      </c>
      <c r="AY236" s="2">
        <v>-0.02</v>
      </c>
      <c r="AZ236" s="2">
        <v>-0.16</v>
      </c>
      <c r="BA236" s="2">
        <v>0.08</v>
      </c>
      <c r="BB236" s="2">
        <v>0.01</v>
      </c>
      <c r="BC236" s="2">
        <v>-0.15</v>
      </c>
      <c r="BD236" s="2">
        <v>-0.13</v>
      </c>
      <c r="BE236" s="2">
        <v>7.0000000000000007E-2</v>
      </c>
      <c r="BF236" s="2">
        <v>0.12</v>
      </c>
      <c r="BG236" s="2">
        <v>-0.03</v>
      </c>
      <c r="BH236" s="2">
        <v>7.0000000000000007E-2</v>
      </c>
      <c r="BI236" s="2">
        <v>0.02</v>
      </c>
      <c r="BJ236" s="2">
        <v>0.09</v>
      </c>
      <c r="BL236" s="10"/>
      <c r="BN236" s="5">
        <v>1.6903484E-2</v>
      </c>
      <c r="BO236" s="5">
        <v>1.6903484E-2</v>
      </c>
      <c r="BP236" s="5">
        <v>1.6903484E-2</v>
      </c>
      <c r="BQ236" s="5">
        <v>1.6903484E-2</v>
      </c>
      <c r="BR236" s="5">
        <v>1.6903484E-2</v>
      </c>
      <c r="BS236" s="5">
        <v>1.6903484E-2</v>
      </c>
      <c r="BT236" s="5">
        <v>1.6903484E-2</v>
      </c>
      <c r="BU236" s="5">
        <v>1.6903484E-2</v>
      </c>
      <c r="BV236" s="5">
        <v>1.6903484E-2</v>
      </c>
      <c r="BW236" s="5">
        <v>1.6903484E-2</v>
      </c>
      <c r="BX236" s="5">
        <v>1.6903484E-2</v>
      </c>
      <c r="BY236" s="5">
        <v>1.6903484E-2</v>
      </c>
      <c r="BZ236" s="5">
        <v>1.6903484E-2</v>
      </c>
      <c r="CA236" s="5">
        <v>1.6903484E-2</v>
      </c>
      <c r="CB236" s="5">
        <v>1.6903484E-2</v>
      </c>
      <c r="CC236" s="5">
        <v>1.6903484E-2</v>
      </c>
      <c r="CD236" s="5">
        <v>1.6903484E-2</v>
      </c>
      <c r="CE236" s="5">
        <v>1.6903484E-2</v>
      </c>
      <c r="CF236" s="5">
        <v>1.6903484E-2</v>
      </c>
      <c r="CG236" s="5">
        <v>1.6903484E-2</v>
      </c>
      <c r="CH236" s="5">
        <v>1.6903484E-2</v>
      </c>
      <c r="CI236" s="5">
        <v>1.6903484E-2</v>
      </c>
      <c r="CJ236" s="5">
        <v>1.6903484E-2</v>
      </c>
      <c r="CK236" s="5">
        <v>1.6903484E-2</v>
      </c>
      <c r="CL236" s="5">
        <v>1.6903484E-2</v>
      </c>
      <c r="CM236" s="5">
        <v>1.6903484E-2</v>
      </c>
      <c r="CN236" s="5">
        <v>1.6903484E-2</v>
      </c>
      <c r="CO236" s="5">
        <v>1.6903484E-2</v>
      </c>
      <c r="CP236" s="5">
        <v>1.6903484E-2</v>
      </c>
      <c r="CQ236" s="5">
        <v>1.6903484E-2</v>
      </c>
      <c r="CR236" s="5">
        <v>1.6903484E-2</v>
      </c>
      <c r="CS236" s="5">
        <v>1.6903484E-2</v>
      </c>
      <c r="CT236" s="5">
        <v>1.6903484E-2</v>
      </c>
      <c r="CU236" s="5">
        <v>1.6903484E-2</v>
      </c>
      <c r="CV236" s="5">
        <v>1.6903484E-2</v>
      </c>
      <c r="CW236" s="5">
        <v>1.6903484E-2</v>
      </c>
      <c r="CX236" s="5">
        <v>1.6903484E-2</v>
      </c>
      <c r="CY236" s="5">
        <v>1.6903484E-2</v>
      </c>
      <c r="CZ236" s="5">
        <v>1.6903484E-2</v>
      </c>
      <c r="DA236" s="5">
        <v>1.6903484E-2</v>
      </c>
      <c r="DB236" s="5">
        <v>1.6903484E-2</v>
      </c>
      <c r="DC236" s="5">
        <v>1.6903484E-2</v>
      </c>
      <c r="DD236" s="5">
        <v>1.6903484E-2</v>
      </c>
      <c r="DE236" s="5">
        <v>1.6903484E-2</v>
      </c>
      <c r="DF236" s="5">
        <v>1.6903484E-2</v>
      </c>
      <c r="DG236" s="5">
        <v>1.6903484E-2</v>
      </c>
      <c r="DH236" s="5">
        <v>1.6903484E-2</v>
      </c>
      <c r="DI236" s="5">
        <v>1.6903484E-2</v>
      </c>
      <c r="DJ236" s="5">
        <v>1.6903484E-2</v>
      </c>
      <c r="DK236" s="5">
        <v>1.6903484E-2</v>
      </c>
      <c r="DL236" s="5">
        <v>1.6903484E-2</v>
      </c>
      <c r="DM236" s="5">
        <v>1.6903484E-2</v>
      </c>
      <c r="DN236" s="5">
        <v>1.6903484E-2</v>
      </c>
      <c r="DO236" s="5">
        <v>1.6903484E-2</v>
      </c>
      <c r="DP236" s="5">
        <v>1.6903484E-2</v>
      </c>
      <c r="DQ236" s="5">
        <v>1.6903484E-2</v>
      </c>
      <c r="DR236" s="5">
        <v>1.6903484E-2</v>
      </c>
      <c r="DS236" s="5">
        <v>1.6903484E-2</v>
      </c>
      <c r="DT236" s="5">
        <v>1.6903484E-2</v>
      </c>
      <c r="DU236" s="5">
        <v>1.6903484E-2</v>
      </c>
    </row>
    <row r="237" spans="1:125" x14ac:dyDescent="0.2">
      <c r="A237" t="s">
        <v>110</v>
      </c>
      <c r="B237" s="3" t="s">
        <v>177</v>
      </c>
      <c r="C237" s="2">
        <v>2.73</v>
      </c>
      <c r="D237" s="2">
        <v>2.41</v>
      </c>
      <c r="E237" s="2">
        <v>2.85</v>
      </c>
      <c r="F237" s="2">
        <v>2.09</v>
      </c>
      <c r="G237" s="2">
        <v>1.97</v>
      </c>
      <c r="H237" s="2">
        <v>2.64</v>
      </c>
      <c r="I237" s="2">
        <v>1.69</v>
      </c>
      <c r="J237" s="2">
        <v>1.2</v>
      </c>
      <c r="K237" s="2">
        <v>1.73</v>
      </c>
      <c r="L237" s="2">
        <v>0.69</v>
      </c>
      <c r="M237" s="2">
        <v>1.63</v>
      </c>
      <c r="N237" s="2">
        <v>1.1100000000000001</v>
      </c>
      <c r="O237" s="2">
        <v>1.1200000000000001</v>
      </c>
      <c r="P237" s="2">
        <v>2.65</v>
      </c>
      <c r="Q237" s="2">
        <v>2</v>
      </c>
      <c r="R237" s="2">
        <v>2.14</v>
      </c>
      <c r="S237" s="2">
        <v>1.95</v>
      </c>
      <c r="T237" s="2">
        <v>1.76</v>
      </c>
      <c r="U237" s="2">
        <v>2.0099999999999998</v>
      </c>
      <c r="V237" s="2">
        <v>2.4700000000000002</v>
      </c>
      <c r="W237" s="2">
        <v>2.4300000000000002</v>
      </c>
      <c r="X237" s="2">
        <v>1.75</v>
      </c>
      <c r="Y237" s="2">
        <v>0.69</v>
      </c>
      <c r="Z237" s="2">
        <v>0.8</v>
      </c>
      <c r="AA237" s="2">
        <v>1.65</v>
      </c>
      <c r="AB237" s="2">
        <v>1.42</v>
      </c>
      <c r="AC237" s="2">
        <v>2.83</v>
      </c>
      <c r="AD237" s="2">
        <v>2.64</v>
      </c>
      <c r="AE237" s="2">
        <v>1.95</v>
      </c>
      <c r="AF237" s="2">
        <v>1.98</v>
      </c>
      <c r="AG237" s="2">
        <v>0.97</v>
      </c>
      <c r="AH237" s="2">
        <v>1.97</v>
      </c>
      <c r="AI237" s="2">
        <v>2.0299999999999998</v>
      </c>
      <c r="AJ237" s="2">
        <v>1.9</v>
      </c>
      <c r="AK237" s="2">
        <v>1.46</v>
      </c>
      <c r="AL237" s="2">
        <v>2.2200000000000002</v>
      </c>
      <c r="AM237" s="2">
        <v>1.1100000000000001</v>
      </c>
      <c r="AN237" s="2">
        <v>1.35</v>
      </c>
      <c r="AO237" s="2">
        <v>2.09</v>
      </c>
      <c r="AP237" s="2">
        <v>1.65</v>
      </c>
      <c r="AQ237" s="2">
        <v>1.28</v>
      </c>
      <c r="AR237" s="2">
        <v>1.41</v>
      </c>
      <c r="AS237" s="2">
        <v>0.91</v>
      </c>
      <c r="AT237" s="2">
        <v>1.42</v>
      </c>
      <c r="AU237" s="2">
        <v>2.97</v>
      </c>
      <c r="AV237" s="2">
        <v>1.38</v>
      </c>
      <c r="AW237" s="2">
        <v>0.92</v>
      </c>
      <c r="AX237" s="2">
        <v>1.02</v>
      </c>
      <c r="AY237" s="2">
        <v>1.03</v>
      </c>
      <c r="AZ237" s="2">
        <v>0.74</v>
      </c>
      <c r="BA237" s="2">
        <v>1.44</v>
      </c>
      <c r="BB237" s="2">
        <v>1.9</v>
      </c>
      <c r="BC237" s="2">
        <v>1.32</v>
      </c>
      <c r="BD237" s="2">
        <v>0.93</v>
      </c>
      <c r="BE237" s="2">
        <v>1.91</v>
      </c>
      <c r="BF237" s="2">
        <v>1.88</v>
      </c>
      <c r="BG237" s="2">
        <v>1.19</v>
      </c>
      <c r="BH237" s="2">
        <v>1.81</v>
      </c>
      <c r="BI237" s="2">
        <v>0.88</v>
      </c>
      <c r="BJ237" s="2">
        <v>1.66</v>
      </c>
      <c r="BL237" s="10"/>
      <c r="BN237" s="5">
        <v>0.19354667</v>
      </c>
      <c r="BO237" s="5">
        <v>0.19354667</v>
      </c>
      <c r="BP237" s="5">
        <v>0.19354667</v>
      </c>
      <c r="BQ237" s="5">
        <v>0.19354667</v>
      </c>
      <c r="BR237" s="5">
        <v>0.19354667</v>
      </c>
      <c r="BS237" s="5">
        <v>0.19354667</v>
      </c>
      <c r="BT237" s="5">
        <v>0.19354667</v>
      </c>
      <c r="BU237" s="5">
        <v>0.19354667</v>
      </c>
      <c r="BV237" s="5">
        <v>0.19354667</v>
      </c>
      <c r="BW237" s="5">
        <v>0.19354667</v>
      </c>
      <c r="BX237" s="5">
        <v>0.19354667</v>
      </c>
      <c r="BY237" s="5">
        <v>0.19354667</v>
      </c>
      <c r="BZ237" s="5">
        <v>0.19354667</v>
      </c>
      <c r="CA237" s="5">
        <v>0.19354667</v>
      </c>
      <c r="CB237" s="5">
        <v>0.19354667</v>
      </c>
      <c r="CC237" s="5">
        <v>0.19354667</v>
      </c>
      <c r="CD237" s="5">
        <v>0.19354667</v>
      </c>
      <c r="CE237" s="5">
        <v>0.19354667</v>
      </c>
      <c r="CF237" s="5">
        <v>0.19354667</v>
      </c>
      <c r="CG237" s="5">
        <v>0.19354667</v>
      </c>
      <c r="CH237" s="5">
        <v>0.19354667</v>
      </c>
      <c r="CI237" s="5">
        <v>0.19354667</v>
      </c>
      <c r="CJ237" s="5">
        <v>0.19354667</v>
      </c>
      <c r="CK237" s="5">
        <v>0.19354667</v>
      </c>
      <c r="CL237" s="5">
        <v>0.19354667</v>
      </c>
      <c r="CM237" s="5">
        <v>0.19354667</v>
      </c>
      <c r="CN237" s="5">
        <v>0.19354667</v>
      </c>
      <c r="CO237" s="5">
        <v>0.19354667</v>
      </c>
      <c r="CP237" s="5">
        <v>0.19354667</v>
      </c>
      <c r="CQ237" s="5">
        <v>0.19354667</v>
      </c>
      <c r="CR237" s="5">
        <v>0.19354667</v>
      </c>
      <c r="CS237" s="5">
        <v>0.19354667</v>
      </c>
      <c r="CT237" s="5">
        <v>0.19354667</v>
      </c>
      <c r="CU237" s="5">
        <v>0.19354667</v>
      </c>
      <c r="CV237" s="5">
        <v>0.19354667</v>
      </c>
      <c r="CW237" s="5">
        <v>0.19354667</v>
      </c>
      <c r="CX237" s="5">
        <v>0.19354667</v>
      </c>
      <c r="CY237" s="5">
        <v>0.19354667</v>
      </c>
      <c r="CZ237" s="5">
        <v>0.19354667</v>
      </c>
      <c r="DA237" s="5">
        <v>0.19354667</v>
      </c>
      <c r="DB237" s="5">
        <v>0.19354667</v>
      </c>
      <c r="DC237" s="5">
        <v>0.19354667</v>
      </c>
      <c r="DD237" s="5">
        <v>0.19354667</v>
      </c>
      <c r="DE237" s="5">
        <v>0.19354667</v>
      </c>
      <c r="DF237" s="5">
        <v>0.19354667</v>
      </c>
      <c r="DG237" s="5">
        <v>0.19354667</v>
      </c>
      <c r="DH237" s="5">
        <v>0.19354667</v>
      </c>
      <c r="DI237" s="5">
        <v>0.19354667</v>
      </c>
      <c r="DJ237" s="5">
        <v>0.19354667</v>
      </c>
      <c r="DK237" s="5">
        <v>0.19354667</v>
      </c>
      <c r="DL237" s="5">
        <v>0.19354667</v>
      </c>
      <c r="DM237" s="5">
        <v>0.19354667</v>
      </c>
      <c r="DN237" s="5">
        <v>0.19354667</v>
      </c>
      <c r="DO237" s="5">
        <v>0.19354667</v>
      </c>
      <c r="DP237" s="5">
        <v>0.19354667</v>
      </c>
      <c r="DQ237" s="5">
        <v>0.19354667</v>
      </c>
      <c r="DR237" s="5">
        <v>0.19354667</v>
      </c>
      <c r="DS237" s="5">
        <v>0.19354667</v>
      </c>
      <c r="DT237" s="5">
        <v>0.19354667</v>
      </c>
      <c r="DU237" s="5">
        <v>0.19354667</v>
      </c>
    </row>
    <row r="238" spans="1:125" x14ac:dyDescent="0.2">
      <c r="A238" t="s">
        <v>164</v>
      </c>
      <c r="B238" s="3" t="s">
        <v>177</v>
      </c>
      <c r="C238" s="2">
        <v>3.16</v>
      </c>
      <c r="D238" s="2">
        <v>2.82</v>
      </c>
      <c r="E238" s="2">
        <v>3.41</v>
      </c>
      <c r="F238" s="2">
        <v>2.56</v>
      </c>
      <c r="G238" s="2">
        <v>2.63</v>
      </c>
      <c r="H238" s="2">
        <v>3.19</v>
      </c>
      <c r="I238" s="2">
        <v>2.23</v>
      </c>
      <c r="J238" s="2">
        <v>1.78</v>
      </c>
      <c r="K238" s="2">
        <v>2.25</v>
      </c>
      <c r="L238" s="2">
        <v>1.34</v>
      </c>
      <c r="M238" s="2">
        <v>2.23</v>
      </c>
      <c r="N238" s="2">
        <v>1.59</v>
      </c>
      <c r="O238" s="2">
        <v>1.63</v>
      </c>
      <c r="P238" s="2">
        <v>2.97</v>
      </c>
      <c r="Q238" s="2">
        <v>2.0499999999999998</v>
      </c>
      <c r="R238" s="2">
        <v>2.37</v>
      </c>
      <c r="S238" s="2">
        <v>2.25</v>
      </c>
      <c r="T238" s="2">
        <v>1.96</v>
      </c>
      <c r="U238" s="2">
        <v>2.54</v>
      </c>
      <c r="V238" s="2">
        <v>2.62</v>
      </c>
      <c r="W238" s="2">
        <v>2.67</v>
      </c>
      <c r="X238" s="2">
        <v>2.0699999999999998</v>
      </c>
      <c r="Y238" s="2">
        <v>1.01</v>
      </c>
      <c r="Z238" s="2">
        <v>1.1599999999999999</v>
      </c>
      <c r="AA238" s="2">
        <v>1.79</v>
      </c>
      <c r="AB238" s="2">
        <v>1.49</v>
      </c>
      <c r="AC238" s="2">
        <v>3.15</v>
      </c>
      <c r="AD238" s="2">
        <v>2.81</v>
      </c>
      <c r="AE238" s="2">
        <v>2.16</v>
      </c>
      <c r="AF238" s="2">
        <v>2.1800000000000002</v>
      </c>
      <c r="AG238" s="2">
        <v>1.23</v>
      </c>
      <c r="AH238" s="2">
        <v>2.25</v>
      </c>
      <c r="AI238" s="2">
        <v>2.37</v>
      </c>
      <c r="AJ238" s="2">
        <v>2.02</v>
      </c>
      <c r="AK238" s="2">
        <v>1.69</v>
      </c>
      <c r="AL238" s="2">
        <v>2.34</v>
      </c>
      <c r="AM238" s="2">
        <v>1.49</v>
      </c>
      <c r="AN238" s="2">
        <v>1.91</v>
      </c>
      <c r="AO238" s="2">
        <v>2.39</v>
      </c>
      <c r="AP238" s="2">
        <v>2</v>
      </c>
      <c r="AQ238" s="2">
        <v>1.57</v>
      </c>
      <c r="AR238" s="2">
        <v>1.81</v>
      </c>
      <c r="AS238" s="2">
        <v>1.39</v>
      </c>
      <c r="AT238" s="2">
        <v>1.98</v>
      </c>
      <c r="AU238" s="2">
        <v>3.4</v>
      </c>
      <c r="AV238" s="2">
        <v>1.93</v>
      </c>
      <c r="AW238" s="2">
        <v>1.51</v>
      </c>
      <c r="AX238" s="2">
        <v>1.43</v>
      </c>
      <c r="AY238" s="2">
        <v>1.68</v>
      </c>
      <c r="AZ238" s="2">
        <v>1.35</v>
      </c>
      <c r="BA238" s="2">
        <v>1.9</v>
      </c>
      <c r="BB238" s="2">
        <v>2.33</v>
      </c>
      <c r="BC238" s="2">
        <v>1.78</v>
      </c>
      <c r="BD238" s="2">
        <v>1.42</v>
      </c>
      <c r="BE238" s="2">
        <v>2.4</v>
      </c>
      <c r="BF238" s="2">
        <v>2.27</v>
      </c>
      <c r="BG238" s="2">
        <v>1.52</v>
      </c>
      <c r="BH238" s="2">
        <v>2.19</v>
      </c>
      <c r="BI238" s="2">
        <v>1.38</v>
      </c>
      <c r="BJ238" s="2">
        <v>2.0499999999999998</v>
      </c>
      <c r="BL238" s="10"/>
      <c r="BN238" s="5">
        <v>0.14214887000000001</v>
      </c>
      <c r="BO238" s="5">
        <v>0.14214887000000001</v>
      </c>
      <c r="BP238" s="5">
        <v>0.14214887000000001</v>
      </c>
      <c r="BQ238" s="5">
        <v>0.14214887000000001</v>
      </c>
      <c r="BR238" s="5">
        <v>0.14214887000000001</v>
      </c>
      <c r="BS238" s="5">
        <v>0.14214887000000001</v>
      </c>
      <c r="BT238" s="5">
        <v>0.14214887000000001</v>
      </c>
      <c r="BU238" s="5">
        <v>0.14214887000000001</v>
      </c>
      <c r="BV238" s="5">
        <v>0.14214887000000001</v>
      </c>
      <c r="BW238" s="5">
        <v>0.14214887000000001</v>
      </c>
      <c r="BX238" s="5">
        <v>0.14214887000000001</v>
      </c>
      <c r="BY238" s="5">
        <v>0.14214887000000001</v>
      </c>
      <c r="BZ238" s="5">
        <v>0.14214887000000001</v>
      </c>
      <c r="CA238" s="5">
        <v>0.14214887000000001</v>
      </c>
      <c r="CB238" s="5">
        <v>0.14214887000000001</v>
      </c>
      <c r="CC238" s="5">
        <v>0.14214887000000001</v>
      </c>
      <c r="CD238" s="5">
        <v>0.14214887000000001</v>
      </c>
      <c r="CE238" s="5">
        <v>0.14214887000000001</v>
      </c>
      <c r="CF238" s="5">
        <v>0.14214887000000001</v>
      </c>
      <c r="CG238" s="5">
        <v>0.14214887000000001</v>
      </c>
      <c r="CH238" s="5">
        <v>0.14214887000000001</v>
      </c>
      <c r="CI238" s="5">
        <v>0.14214887000000001</v>
      </c>
      <c r="CJ238" s="5">
        <v>0.14214887000000001</v>
      </c>
      <c r="CK238" s="5">
        <v>0.14214887000000001</v>
      </c>
      <c r="CL238" s="5">
        <v>0.14214887000000001</v>
      </c>
      <c r="CM238" s="5">
        <v>0.14214887000000001</v>
      </c>
      <c r="CN238" s="5">
        <v>0.14214887000000001</v>
      </c>
      <c r="CO238" s="5">
        <v>0.14214887000000001</v>
      </c>
      <c r="CP238" s="5">
        <v>0.14214887000000001</v>
      </c>
      <c r="CQ238" s="5">
        <v>0.14214887000000001</v>
      </c>
      <c r="CR238" s="5">
        <v>0.14214887000000001</v>
      </c>
      <c r="CS238" s="5">
        <v>0.14214887000000001</v>
      </c>
      <c r="CT238" s="5">
        <v>0.14214887000000001</v>
      </c>
      <c r="CU238" s="5">
        <v>0.14214887000000001</v>
      </c>
      <c r="CV238" s="5">
        <v>0.14214887000000001</v>
      </c>
      <c r="CW238" s="5">
        <v>0.14214887000000001</v>
      </c>
      <c r="CX238" s="5">
        <v>0.14214887000000001</v>
      </c>
      <c r="CY238" s="5">
        <v>0.14214887000000001</v>
      </c>
      <c r="CZ238" s="5">
        <v>0.14214887000000001</v>
      </c>
      <c r="DA238" s="5">
        <v>0.14214887000000001</v>
      </c>
      <c r="DB238" s="5">
        <v>0.14214887000000001</v>
      </c>
      <c r="DC238" s="5">
        <v>0.14214887000000001</v>
      </c>
      <c r="DD238" s="5">
        <v>0.14214887000000001</v>
      </c>
      <c r="DE238" s="5">
        <v>0.14214887000000001</v>
      </c>
      <c r="DF238" s="5">
        <v>0.14214887000000001</v>
      </c>
      <c r="DG238" s="5">
        <v>0.14214887000000001</v>
      </c>
      <c r="DH238" s="5">
        <v>0.14214887000000001</v>
      </c>
      <c r="DI238" s="5">
        <v>0.14214887000000001</v>
      </c>
      <c r="DJ238" s="5">
        <v>0.14214887000000001</v>
      </c>
      <c r="DK238" s="5">
        <v>0.14214887000000001</v>
      </c>
      <c r="DL238" s="5">
        <v>0.14214887000000001</v>
      </c>
      <c r="DM238" s="5">
        <v>0.14214887000000001</v>
      </c>
      <c r="DN238" s="5">
        <v>0.14214887000000001</v>
      </c>
      <c r="DO238" s="5">
        <v>0.14214887000000001</v>
      </c>
      <c r="DP238" s="5">
        <v>0.14214887000000001</v>
      </c>
      <c r="DQ238" s="5">
        <v>0.14214887000000001</v>
      </c>
      <c r="DR238" s="5">
        <v>0.14214887000000001</v>
      </c>
      <c r="DS238" s="5">
        <v>0.14214887000000001</v>
      </c>
      <c r="DT238" s="5">
        <v>0.14214887000000001</v>
      </c>
      <c r="DU238" s="5">
        <v>0.14214887000000001</v>
      </c>
    </row>
    <row r="239" spans="1:125" x14ac:dyDescent="0.2">
      <c r="A239" t="s">
        <v>76</v>
      </c>
      <c r="B239" s="3" t="s">
        <v>177</v>
      </c>
      <c r="C239" s="2">
        <v>0.38</v>
      </c>
      <c r="D239" s="2">
        <v>0.31</v>
      </c>
      <c r="E239" s="2">
        <v>0.32</v>
      </c>
      <c r="F239" s="2">
        <v>0.15</v>
      </c>
      <c r="G239" s="2">
        <v>0.21</v>
      </c>
      <c r="H239" s="2">
        <v>0.36</v>
      </c>
      <c r="I239" s="2">
        <v>0.14000000000000001</v>
      </c>
      <c r="J239" s="2">
        <v>-0.05</v>
      </c>
      <c r="K239" s="2">
        <v>0.01</v>
      </c>
      <c r="L239" s="2">
        <v>-0.27</v>
      </c>
      <c r="M239" s="2">
        <v>-0.09</v>
      </c>
      <c r="N239" s="2">
        <v>-0.09</v>
      </c>
      <c r="O239" s="2">
        <v>-0.15</v>
      </c>
      <c r="P239" s="2">
        <v>0.18</v>
      </c>
      <c r="Q239" s="2">
        <v>0.09</v>
      </c>
      <c r="R239" s="2">
        <v>-0.03</v>
      </c>
      <c r="S239" s="2">
        <v>-0.04</v>
      </c>
      <c r="T239" s="2">
        <v>-0.28000000000000003</v>
      </c>
      <c r="U239" s="2">
        <v>-0.18</v>
      </c>
      <c r="V239" s="2">
        <v>0.01</v>
      </c>
      <c r="W239" s="2">
        <v>0.03</v>
      </c>
      <c r="X239" s="2">
        <v>-0.23</v>
      </c>
      <c r="Y239" s="2">
        <v>-0.54</v>
      </c>
      <c r="Z239" s="2">
        <v>-0.47</v>
      </c>
      <c r="AA239" s="2">
        <v>-0.23</v>
      </c>
      <c r="AB239" s="2">
        <v>-0.43</v>
      </c>
      <c r="AC239" s="2">
        <v>0</v>
      </c>
      <c r="AD239" s="2">
        <v>0.06</v>
      </c>
      <c r="AE239" s="2">
        <v>-0.21</v>
      </c>
      <c r="AF239" s="2">
        <v>-0.23</v>
      </c>
      <c r="AG239" s="2">
        <v>-0.51</v>
      </c>
      <c r="AH239" s="2">
        <v>-0.17</v>
      </c>
      <c r="AI239" s="2">
        <v>-0.09</v>
      </c>
      <c r="AJ239" s="2">
        <v>-0.15</v>
      </c>
      <c r="AK239" s="2">
        <v>-0.28000000000000003</v>
      </c>
      <c r="AL239" s="2">
        <v>-0.25</v>
      </c>
      <c r="AM239" s="2">
        <v>-0.46</v>
      </c>
      <c r="AN239" s="2">
        <v>-0.33</v>
      </c>
      <c r="AO239" s="2">
        <v>-0.25</v>
      </c>
      <c r="AP239" s="2">
        <v>-0.4</v>
      </c>
      <c r="AQ239" s="2">
        <v>-0.38</v>
      </c>
      <c r="AR239" s="2">
        <v>-0.42</v>
      </c>
      <c r="AS239" s="2">
        <v>-0.64</v>
      </c>
      <c r="AT239" s="2">
        <v>-0.47</v>
      </c>
      <c r="AU239" s="2">
        <v>-0.05</v>
      </c>
      <c r="AV239" s="2">
        <v>-0.51</v>
      </c>
      <c r="AW239" s="2">
        <v>-0.57999999999999996</v>
      </c>
      <c r="AX239" s="2">
        <v>-0.53</v>
      </c>
      <c r="AY239" s="2">
        <v>-0.5</v>
      </c>
      <c r="AZ239" s="2">
        <v>-0.72</v>
      </c>
      <c r="BA239" s="2">
        <v>-0.37</v>
      </c>
      <c r="BB239" s="2">
        <v>-0.43</v>
      </c>
      <c r="BC239" s="2">
        <v>-0.54</v>
      </c>
      <c r="BD239" s="2">
        <v>-0.59</v>
      </c>
      <c r="BE239" s="2">
        <v>-0.26</v>
      </c>
      <c r="BF239" s="2">
        <v>-0.31</v>
      </c>
      <c r="BG239" s="2">
        <v>-0.42</v>
      </c>
      <c r="BH239" s="2">
        <v>-0.4</v>
      </c>
      <c r="BI239" s="2">
        <v>-0.64</v>
      </c>
      <c r="BJ239" s="2">
        <v>-0.37</v>
      </c>
      <c r="BL239" s="10"/>
      <c r="BN239" s="5">
        <v>6.1330968E-2</v>
      </c>
      <c r="BO239" s="5">
        <v>6.1330968E-2</v>
      </c>
      <c r="BP239" s="5">
        <v>6.1330968E-2</v>
      </c>
      <c r="BQ239" s="5">
        <v>6.1330968E-2</v>
      </c>
      <c r="BR239" s="5">
        <v>6.1330968E-2</v>
      </c>
      <c r="BS239" s="5">
        <v>6.1330968E-2</v>
      </c>
      <c r="BT239" s="5">
        <v>6.1330968E-2</v>
      </c>
      <c r="BU239" s="5">
        <v>6.1330968E-2</v>
      </c>
      <c r="BV239" s="5">
        <v>6.1330968E-2</v>
      </c>
      <c r="BW239" s="5">
        <v>6.1330968E-2</v>
      </c>
      <c r="BX239" s="5">
        <v>6.1330968E-2</v>
      </c>
      <c r="BY239" s="5">
        <v>6.1330968E-2</v>
      </c>
      <c r="BZ239" s="5">
        <v>6.1330968E-2</v>
      </c>
      <c r="CA239" s="5">
        <v>6.1330968E-2</v>
      </c>
      <c r="CB239" s="5">
        <v>6.1330968E-2</v>
      </c>
      <c r="CC239" s="5">
        <v>6.1330968E-2</v>
      </c>
      <c r="CD239" s="5">
        <v>6.1330968E-2</v>
      </c>
      <c r="CE239" s="5">
        <v>6.1330968E-2</v>
      </c>
      <c r="CF239" s="5">
        <v>6.1330968E-2</v>
      </c>
      <c r="CG239" s="5">
        <v>6.1330968E-2</v>
      </c>
      <c r="CH239" s="5">
        <v>6.1330968E-2</v>
      </c>
      <c r="CI239" s="5">
        <v>6.1330968E-2</v>
      </c>
      <c r="CJ239" s="5">
        <v>6.1330968E-2</v>
      </c>
      <c r="CK239" s="5">
        <v>6.1330968E-2</v>
      </c>
      <c r="CL239" s="5">
        <v>6.1330968E-2</v>
      </c>
      <c r="CM239" s="5">
        <v>6.1330968E-2</v>
      </c>
      <c r="CN239" s="5">
        <v>6.1330968E-2</v>
      </c>
      <c r="CO239" s="5">
        <v>6.1330968E-2</v>
      </c>
      <c r="CP239" s="5">
        <v>6.1330968E-2</v>
      </c>
      <c r="CQ239" s="5">
        <v>6.1330968E-2</v>
      </c>
      <c r="CR239" s="5">
        <v>6.1330968E-2</v>
      </c>
      <c r="CS239" s="5">
        <v>6.1330968E-2</v>
      </c>
      <c r="CT239" s="5">
        <v>6.1330968E-2</v>
      </c>
      <c r="CU239" s="5">
        <v>6.1330968E-2</v>
      </c>
      <c r="CV239" s="5">
        <v>6.1330968E-2</v>
      </c>
      <c r="CW239" s="5">
        <v>6.1330968E-2</v>
      </c>
      <c r="CX239" s="5">
        <v>6.1330968E-2</v>
      </c>
      <c r="CY239" s="5">
        <v>6.1330968E-2</v>
      </c>
      <c r="CZ239" s="5">
        <v>6.1330968E-2</v>
      </c>
      <c r="DA239" s="5">
        <v>6.1330968E-2</v>
      </c>
      <c r="DB239" s="5">
        <v>6.1330968E-2</v>
      </c>
      <c r="DC239" s="5">
        <v>6.1330968E-2</v>
      </c>
      <c r="DD239" s="5">
        <v>6.1330968E-2</v>
      </c>
      <c r="DE239" s="5">
        <v>6.1330968E-2</v>
      </c>
      <c r="DF239" s="5">
        <v>6.1330968E-2</v>
      </c>
      <c r="DG239" s="5">
        <v>6.1330968E-2</v>
      </c>
      <c r="DH239" s="5">
        <v>6.1330968E-2</v>
      </c>
      <c r="DI239" s="5">
        <v>6.1330968E-2</v>
      </c>
      <c r="DJ239" s="5">
        <v>6.1330968E-2</v>
      </c>
      <c r="DK239" s="5">
        <v>6.1330968E-2</v>
      </c>
      <c r="DL239" s="5">
        <v>6.1330968E-2</v>
      </c>
      <c r="DM239" s="5">
        <v>6.1330968E-2</v>
      </c>
      <c r="DN239" s="5">
        <v>6.1330968E-2</v>
      </c>
      <c r="DO239" s="5">
        <v>6.1330968E-2</v>
      </c>
      <c r="DP239" s="5">
        <v>6.1330968E-2</v>
      </c>
      <c r="DQ239" s="5">
        <v>6.1330968E-2</v>
      </c>
      <c r="DR239" s="5">
        <v>6.1330968E-2</v>
      </c>
      <c r="DS239" s="5">
        <v>6.1330968E-2</v>
      </c>
      <c r="DT239" s="5">
        <v>6.1330968E-2</v>
      </c>
      <c r="DU239" s="5">
        <v>6.1330968E-2</v>
      </c>
    </row>
    <row r="240" spans="1:125" x14ac:dyDescent="0.2">
      <c r="A240" t="s">
        <v>109</v>
      </c>
      <c r="B240" s="3" t="s">
        <v>177</v>
      </c>
      <c r="C240" s="2">
        <v>2.78</v>
      </c>
      <c r="D240" s="2">
        <v>2.17</v>
      </c>
      <c r="E240" s="2">
        <v>2.67</v>
      </c>
      <c r="F240" s="2">
        <v>2.04</v>
      </c>
      <c r="G240" s="2">
        <v>2.25</v>
      </c>
      <c r="H240" s="2">
        <v>2.88</v>
      </c>
      <c r="I240" s="2">
        <v>2.02</v>
      </c>
      <c r="J240" s="2">
        <v>1.45</v>
      </c>
      <c r="K240" s="2">
        <v>1.94</v>
      </c>
      <c r="L240" s="2">
        <v>1.1000000000000001</v>
      </c>
      <c r="M240" s="2">
        <v>1.91</v>
      </c>
      <c r="N240" s="2">
        <v>1.37</v>
      </c>
      <c r="O240" s="2">
        <v>1.51</v>
      </c>
      <c r="P240" s="2">
        <v>2.67</v>
      </c>
      <c r="Q240" s="2">
        <v>1.96</v>
      </c>
      <c r="R240" s="2">
        <v>2.13</v>
      </c>
      <c r="S240" s="2">
        <v>2.15</v>
      </c>
      <c r="T240" s="2">
        <v>1.7</v>
      </c>
      <c r="U240" s="2">
        <v>2.2200000000000002</v>
      </c>
      <c r="V240" s="2">
        <v>2.4500000000000002</v>
      </c>
      <c r="W240" s="2">
        <v>2.6</v>
      </c>
      <c r="X240" s="2">
        <v>1.77</v>
      </c>
      <c r="Y240" s="2">
        <v>0.95</v>
      </c>
      <c r="Z240" s="2">
        <v>0.96</v>
      </c>
      <c r="AA240" s="2">
        <v>1.66</v>
      </c>
      <c r="AB240" s="2">
        <v>1.34</v>
      </c>
      <c r="AC240" s="2">
        <v>2.81</v>
      </c>
      <c r="AD240" s="2">
        <v>2.5</v>
      </c>
      <c r="AE240" s="2">
        <v>1.92</v>
      </c>
      <c r="AF240" s="2">
        <v>2</v>
      </c>
      <c r="AG240" s="2">
        <v>1.04</v>
      </c>
      <c r="AH240" s="2">
        <v>2.11</v>
      </c>
      <c r="AI240" s="2">
        <v>2.23</v>
      </c>
      <c r="AJ240" s="2">
        <v>2.0299999999999998</v>
      </c>
      <c r="AK240" s="2">
        <v>1.44</v>
      </c>
      <c r="AL240" s="2">
        <v>2.04</v>
      </c>
      <c r="AM240" s="2">
        <v>1.19</v>
      </c>
      <c r="AN240" s="2">
        <v>1.84</v>
      </c>
      <c r="AO240" s="2">
        <v>2.42</v>
      </c>
      <c r="AP240" s="2">
        <v>1.72</v>
      </c>
      <c r="AQ240" s="2">
        <v>1.21</v>
      </c>
      <c r="AR240" s="2">
        <v>1.62</v>
      </c>
      <c r="AS240" s="2">
        <v>1.04</v>
      </c>
      <c r="AT240" s="2">
        <v>1.85</v>
      </c>
      <c r="AU240" s="2">
        <v>3.04</v>
      </c>
      <c r="AV240" s="2">
        <v>1.75</v>
      </c>
      <c r="AW240" s="2">
        <v>1.53</v>
      </c>
      <c r="AX240" s="2">
        <v>1.32</v>
      </c>
      <c r="AY240" s="2">
        <v>1.52</v>
      </c>
      <c r="AZ240" s="2">
        <v>1.18</v>
      </c>
      <c r="BA240" s="2">
        <v>1.71</v>
      </c>
      <c r="BB240" s="2">
        <v>2.0299999999999998</v>
      </c>
      <c r="BC240" s="2">
        <v>1.61</v>
      </c>
      <c r="BD240" s="2">
        <v>1.07</v>
      </c>
      <c r="BE240" s="2">
        <v>2.0299999999999998</v>
      </c>
      <c r="BF240" s="2">
        <v>1.79</v>
      </c>
      <c r="BG240" s="2">
        <v>1.08</v>
      </c>
      <c r="BH240" s="2">
        <v>1.82</v>
      </c>
      <c r="BI240" s="2">
        <v>0.99</v>
      </c>
      <c r="BJ240" s="2">
        <v>1.75</v>
      </c>
      <c r="BL240" s="10"/>
      <c r="BN240" s="5">
        <v>0.18713340000000001</v>
      </c>
      <c r="BO240" s="5">
        <v>0.18713340000000001</v>
      </c>
      <c r="BP240" s="5">
        <v>0.18713340000000001</v>
      </c>
      <c r="BQ240" s="5">
        <v>0.18713340000000001</v>
      </c>
      <c r="BR240" s="5">
        <v>0.18713340000000001</v>
      </c>
      <c r="BS240" s="5">
        <v>0.18713340000000001</v>
      </c>
      <c r="BT240" s="5">
        <v>0.18713340000000001</v>
      </c>
      <c r="BU240" s="5">
        <v>0.18713340000000001</v>
      </c>
      <c r="BV240" s="5">
        <v>0.18713340000000001</v>
      </c>
      <c r="BW240" s="5">
        <v>0.18713340000000001</v>
      </c>
      <c r="BX240" s="5">
        <v>0.18713340000000001</v>
      </c>
      <c r="BY240" s="5">
        <v>0.18713340000000001</v>
      </c>
      <c r="BZ240" s="5">
        <v>0.18713340000000001</v>
      </c>
      <c r="CA240" s="5">
        <v>0.18713340000000001</v>
      </c>
      <c r="CB240" s="5">
        <v>0.18713340000000001</v>
      </c>
      <c r="CC240" s="5">
        <v>0.18713340000000001</v>
      </c>
      <c r="CD240" s="5">
        <v>0.18713340000000001</v>
      </c>
      <c r="CE240" s="5">
        <v>0.18713340000000001</v>
      </c>
      <c r="CF240" s="5">
        <v>0.18713340000000001</v>
      </c>
      <c r="CG240" s="5">
        <v>0.18713340000000001</v>
      </c>
      <c r="CH240" s="5">
        <v>0.18713340000000001</v>
      </c>
      <c r="CI240" s="5">
        <v>0.18713340000000001</v>
      </c>
      <c r="CJ240" s="5">
        <v>0.18713340000000001</v>
      </c>
      <c r="CK240" s="5">
        <v>0.18713340000000001</v>
      </c>
      <c r="CL240" s="5">
        <v>0.18713340000000001</v>
      </c>
      <c r="CM240" s="5">
        <v>0.18713340000000001</v>
      </c>
      <c r="CN240" s="5">
        <v>0.18713340000000001</v>
      </c>
      <c r="CO240" s="5">
        <v>0.18713340000000001</v>
      </c>
      <c r="CP240" s="5">
        <v>0.18713340000000001</v>
      </c>
      <c r="CQ240" s="5">
        <v>0.18713340000000001</v>
      </c>
      <c r="CR240" s="5">
        <v>0.18713340000000001</v>
      </c>
      <c r="CS240" s="5">
        <v>0.18713340000000001</v>
      </c>
      <c r="CT240" s="5">
        <v>0.18713340000000001</v>
      </c>
      <c r="CU240" s="5">
        <v>0.18713340000000001</v>
      </c>
      <c r="CV240" s="5">
        <v>0.18713340000000001</v>
      </c>
      <c r="CW240" s="5">
        <v>0.18713340000000001</v>
      </c>
      <c r="CX240" s="5">
        <v>0.18713340000000001</v>
      </c>
      <c r="CY240" s="5">
        <v>0.18713340000000001</v>
      </c>
      <c r="CZ240" s="5">
        <v>0.18713340000000001</v>
      </c>
      <c r="DA240" s="5">
        <v>0.18713340000000001</v>
      </c>
      <c r="DB240" s="5">
        <v>0.18713340000000001</v>
      </c>
      <c r="DC240" s="5">
        <v>0.18713340000000001</v>
      </c>
      <c r="DD240" s="5">
        <v>0.18713340000000001</v>
      </c>
      <c r="DE240" s="5">
        <v>0.18713340000000001</v>
      </c>
      <c r="DF240" s="5">
        <v>0.18713340000000001</v>
      </c>
      <c r="DG240" s="5">
        <v>0.18713340000000001</v>
      </c>
      <c r="DH240" s="5">
        <v>0.18713340000000001</v>
      </c>
      <c r="DI240" s="5">
        <v>0.18713340000000001</v>
      </c>
      <c r="DJ240" s="5">
        <v>0.18713340000000001</v>
      </c>
      <c r="DK240" s="5">
        <v>0.18713340000000001</v>
      </c>
      <c r="DL240" s="5">
        <v>0.18713340000000001</v>
      </c>
      <c r="DM240" s="5">
        <v>0.18713340000000001</v>
      </c>
      <c r="DN240" s="5">
        <v>0.18713340000000001</v>
      </c>
      <c r="DO240" s="5">
        <v>0.18713340000000001</v>
      </c>
      <c r="DP240" s="5">
        <v>0.18713340000000001</v>
      </c>
      <c r="DQ240" s="5">
        <v>0.18713340000000001</v>
      </c>
      <c r="DR240" s="5">
        <v>0.18713340000000001</v>
      </c>
      <c r="DS240" s="5">
        <v>0.18713340000000001</v>
      </c>
      <c r="DT240" s="5">
        <v>0.18713340000000001</v>
      </c>
      <c r="DU240" s="5">
        <v>0.18713340000000001</v>
      </c>
    </row>
    <row r="241" spans="1:125" x14ac:dyDescent="0.2">
      <c r="A241" t="s">
        <v>62</v>
      </c>
      <c r="B241" s="3" t="s">
        <v>177</v>
      </c>
      <c r="C241" s="2">
        <v>6.02</v>
      </c>
      <c r="D241" s="2">
        <v>4.9400000000000004</v>
      </c>
      <c r="E241" s="2">
        <v>6.59</v>
      </c>
      <c r="F241" s="2">
        <v>4.6500000000000004</v>
      </c>
      <c r="G241" s="2">
        <v>5.05</v>
      </c>
      <c r="H241" s="2">
        <v>5.51</v>
      </c>
      <c r="I241" s="2">
        <v>4.16</v>
      </c>
      <c r="J241" s="2">
        <v>3.5</v>
      </c>
      <c r="K241" s="2">
        <v>4.5</v>
      </c>
      <c r="L241" s="2">
        <v>2.83</v>
      </c>
      <c r="M241" s="2">
        <v>4.38</v>
      </c>
      <c r="N241" s="2">
        <v>3.19</v>
      </c>
      <c r="O241" s="2">
        <v>3.38</v>
      </c>
      <c r="P241" s="2">
        <v>5.43</v>
      </c>
      <c r="Q241" s="2">
        <v>3.83</v>
      </c>
      <c r="R241" s="2">
        <v>4.63</v>
      </c>
      <c r="S241" s="2">
        <v>4.4000000000000004</v>
      </c>
      <c r="T241" s="2">
        <v>3.81</v>
      </c>
      <c r="U241" s="2">
        <v>5.15</v>
      </c>
      <c r="V241" s="2">
        <v>4.9400000000000004</v>
      </c>
      <c r="W241" s="2">
        <v>5.48</v>
      </c>
      <c r="X241" s="2">
        <v>4.21</v>
      </c>
      <c r="Y241" s="2">
        <v>2.52</v>
      </c>
      <c r="Z241" s="2">
        <v>2.83</v>
      </c>
      <c r="AA241" s="2">
        <v>3.67</v>
      </c>
      <c r="AB241" s="2">
        <v>3.03</v>
      </c>
      <c r="AC241" s="2">
        <v>5.98</v>
      </c>
      <c r="AD241" s="2">
        <v>5.45</v>
      </c>
      <c r="AE241" s="2">
        <v>4.0599999999999996</v>
      </c>
      <c r="AF241" s="2">
        <v>4.6500000000000004</v>
      </c>
      <c r="AG241" s="2">
        <v>2.89</v>
      </c>
      <c r="AH241" s="2">
        <v>4.93</v>
      </c>
      <c r="AI241" s="2">
        <v>4.8600000000000003</v>
      </c>
      <c r="AJ241" s="2">
        <v>3.94</v>
      </c>
      <c r="AK241" s="2">
        <v>3.24</v>
      </c>
      <c r="AL241" s="2">
        <v>4.75</v>
      </c>
      <c r="AM241" s="2">
        <v>3.4</v>
      </c>
      <c r="AN241" s="2">
        <v>4.4000000000000004</v>
      </c>
      <c r="AO241" s="2">
        <v>5.12</v>
      </c>
      <c r="AP241" s="2">
        <v>4.25</v>
      </c>
      <c r="AQ241" s="2">
        <v>3.38</v>
      </c>
      <c r="AR241" s="2">
        <v>3.76</v>
      </c>
      <c r="AS241" s="2">
        <v>2.85</v>
      </c>
      <c r="AT241" s="2">
        <v>4.47</v>
      </c>
      <c r="AU241" s="2">
        <v>6.78</v>
      </c>
      <c r="AV241" s="2">
        <v>4.49</v>
      </c>
      <c r="AW241" s="2">
        <v>3.57</v>
      </c>
      <c r="AX241" s="2">
        <v>3.2</v>
      </c>
      <c r="AY241" s="2">
        <v>3.99</v>
      </c>
      <c r="AZ241" s="2">
        <v>3.33</v>
      </c>
      <c r="BA241" s="2">
        <v>4.42</v>
      </c>
      <c r="BB241" s="2">
        <v>4.79</v>
      </c>
      <c r="BC241" s="2">
        <v>4.09</v>
      </c>
      <c r="BD241" s="2">
        <v>3.12</v>
      </c>
      <c r="BE241" s="2">
        <v>5.24</v>
      </c>
      <c r="BF241" s="2">
        <v>4.3899999999999997</v>
      </c>
      <c r="BG241" s="2">
        <v>2.98</v>
      </c>
      <c r="BH241" s="2">
        <v>4.72</v>
      </c>
      <c r="BI241" s="2">
        <v>3.06</v>
      </c>
      <c r="BJ241" s="2">
        <v>4.22</v>
      </c>
      <c r="BL241" s="10"/>
      <c r="BN241" s="5">
        <v>0.27430917999999999</v>
      </c>
      <c r="BO241" s="5">
        <v>0.27430917999999999</v>
      </c>
      <c r="BP241" s="5">
        <v>0.27430917999999999</v>
      </c>
      <c r="BQ241" s="5">
        <v>0.27430917999999999</v>
      </c>
      <c r="BR241" s="5">
        <v>0.27430917999999999</v>
      </c>
      <c r="BS241" s="5">
        <v>0.27430917999999999</v>
      </c>
      <c r="BT241" s="5">
        <v>0.27430917999999999</v>
      </c>
      <c r="BU241" s="5">
        <v>0.27430917999999999</v>
      </c>
      <c r="BV241" s="5">
        <v>0.27430917999999999</v>
      </c>
      <c r="BW241" s="5">
        <v>0.27430917999999999</v>
      </c>
      <c r="BX241" s="5">
        <v>0.27430917999999999</v>
      </c>
      <c r="BY241" s="5">
        <v>0.27430917999999999</v>
      </c>
      <c r="BZ241" s="5">
        <v>0.27430917999999999</v>
      </c>
      <c r="CA241" s="5">
        <v>0.27430917999999999</v>
      </c>
      <c r="CB241" s="5">
        <v>0.27430917999999999</v>
      </c>
      <c r="CC241" s="5">
        <v>0.27430917999999999</v>
      </c>
      <c r="CD241" s="5">
        <v>0.27430917999999999</v>
      </c>
      <c r="CE241" s="5">
        <v>0.27430917999999999</v>
      </c>
      <c r="CF241" s="5">
        <v>0.27430917999999999</v>
      </c>
      <c r="CG241" s="5">
        <v>0.27430917999999999</v>
      </c>
      <c r="CH241" s="5">
        <v>0.27430917999999999</v>
      </c>
      <c r="CI241" s="5">
        <v>0.27430917999999999</v>
      </c>
      <c r="CJ241" s="5">
        <v>0.27430917999999999</v>
      </c>
      <c r="CK241" s="5">
        <v>0.27430917999999999</v>
      </c>
      <c r="CL241" s="5">
        <v>0.27430917999999999</v>
      </c>
      <c r="CM241" s="5">
        <v>0.27430917999999999</v>
      </c>
      <c r="CN241" s="5">
        <v>0.27430917999999999</v>
      </c>
      <c r="CO241" s="5">
        <v>0.27430917999999999</v>
      </c>
      <c r="CP241" s="5">
        <v>0.27430917999999999</v>
      </c>
      <c r="CQ241" s="5">
        <v>0.27430917999999999</v>
      </c>
      <c r="CR241" s="5">
        <v>0.27430917999999999</v>
      </c>
      <c r="CS241" s="5">
        <v>0.27430917999999999</v>
      </c>
      <c r="CT241" s="5">
        <v>0.27430917999999999</v>
      </c>
      <c r="CU241" s="5">
        <v>0.27430917999999999</v>
      </c>
      <c r="CV241" s="5">
        <v>0.27430917999999999</v>
      </c>
      <c r="CW241" s="5">
        <v>0.27430917999999999</v>
      </c>
      <c r="CX241" s="5">
        <v>0.27430917999999999</v>
      </c>
      <c r="CY241" s="5">
        <v>0.27430917999999999</v>
      </c>
      <c r="CZ241" s="5">
        <v>0.27430917999999999</v>
      </c>
      <c r="DA241" s="5">
        <v>0.27430917999999999</v>
      </c>
      <c r="DB241" s="5">
        <v>0.27430917999999999</v>
      </c>
      <c r="DC241" s="5">
        <v>0.27430917999999999</v>
      </c>
      <c r="DD241" s="5">
        <v>0.27430917999999999</v>
      </c>
      <c r="DE241" s="5">
        <v>0.27430917999999999</v>
      </c>
      <c r="DF241" s="5">
        <v>0.27430917999999999</v>
      </c>
      <c r="DG241" s="5">
        <v>0.27430917999999999</v>
      </c>
      <c r="DH241" s="5">
        <v>0.27430917999999999</v>
      </c>
      <c r="DI241" s="5">
        <v>0.27430917999999999</v>
      </c>
      <c r="DJ241" s="5">
        <v>0.27430917999999999</v>
      </c>
      <c r="DK241" s="5">
        <v>0.27430917999999999</v>
      </c>
      <c r="DL241" s="5">
        <v>0.27430917999999999</v>
      </c>
      <c r="DM241" s="5">
        <v>0.27430917999999999</v>
      </c>
      <c r="DN241" s="5">
        <v>0.27430917999999999</v>
      </c>
      <c r="DO241" s="5">
        <v>0.27430917999999999</v>
      </c>
      <c r="DP241" s="5">
        <v>0.27430917999999999</v>
      </c>
      <c r="DQ241" s="5">
        <v>0.27430917999999999</v>
      </c>
      <c r="DR241" s="5">
        <v>0.27430917999999999</v>
      </c>
      <c r="DS241" s="5">
        <v>0.27430917999999999</v>
      </c>
      <c r="DT241" s="5">
        <v>0.27430917999999999</v>
      </c>
      <c r="DU241" s="5">
        <v>0.27430917999999999</v>
      </c>
    </row>
    <row r="242" spans="1:125" x14ac:dyDescent="0.2">
      <c r="A242" t="s">
        <v>61</v>
      </c>
      <c r="B242" s="3" t="s">
        <v>177</v>
      </c>
      <c r="C242" s="2">
        <v>0.03</v>
      </c>
      <c r="D242" s="2">
        <v>0.01</v>
      </c>
      <c r="E242" s="2">
        <v>0.02</v>
      </c>
      <c r="F242" s="2">
        <v>0.01</v>
      </c>
      <c r="G242" s="2">
        <v>0.03</v>
      </c>
      <c r="H242" s="2">
        <v>0.05</v>
      </c>
      <c r="I242" s="2">
        <v>0.03</v>
      </c>
      <c r="J242" s="2">
        <v>-0.01</v>
      </c>
      <c r="K242" s="2">
        <v>-0.01</v>
      </c>
      <c r="L242" s="2">
        <v>-0.03</v>
      </c>
      <c r="M242" s="2">
        <v>-0.01</v>
      </c>
      <c r="N242" s="2">
        <v>-0.01</v>
      </c>
      <c r="O242" s="2">
        <v>-0.02</v>
      </c>
      <c r="P242" s="2">
        <v>0.03</v>
      </c>
      <c r="Q242" s="2">
        <v>0.01</v>
      </c>
      <c r="R242" s="2">
        <v>0.01</v>
      </c>
      <c r="S242" s="2">
        <v>0.02</v>
      </c>
      <c r="T242" s="2">
        <v>-0.01</v>
      </c>
      <c r="U242" s="2">
        <v>0</v>
      </c>
      <c r="V242" s="2">
        <v>0.02</v>
      </c>
      <c r="W242" s="2">
        <v>0.03</v>
      </c>
      <c r="X242" s="2">
        <v>-0.01</v>
      </c>
      <c r="Y242" s="2">
        <v>-0.05</v>
      </c>
      <c r="Z242" s="2">
        <v>-0.05</v>
      </c>
      <c r="AA242" s="2">
        <v>-0.03</v>
      </c>
      <c r="AB242" s="2">
        <v>-0.05</v>
      </c>
      <c r="AC242" s="2">
        <v>0.02</v>
      </c>
      <c r="AD242" s="2">
        <v>0.02</v>
      </c>
      <c r="AE242" s="2">
        <v>-0.01</v>
      </c>
      <c r="AF242" s="2">
        <v>-0.02</v>
      </c>
      <c r="AG242" s="2">
        <v>-0.05</v>
      </c>
      <c r="AH242" s="2">
        <v>-0.01</v>
      </c>
      <c r="AI242" s="2">
        <v>0</v>
      </c>
      <c r="AJ242" s="2">
        <v>0.01</v>
      </c>
      <c r="AK242" s="2">
        <v>-0.04</v>
      </c>
      <c r="AL242" s="2">
        <v>-0.04</v>
      </c>
      <c r="AM242" s="2">
        <v>-0.05</v>
      </c>
      <c r="AN242" s="2">
        <v>-0.03</v>
      </c>
      <c r="AO242" s="2">
        <v>0</v>
      </c>
      <c r="AP242" s="2">
        <v>-0.04</v>
      </c>
      <c r="AQ242" s="2">
        <v>-0.05</v>
      </c>
      <c r="AR242" s="2">
        <v>-0.05</v>
      </c>
      <c r="AS242" s="2">
        <v>-0.06</v>
      </c>
      <c r="AT242" s="2">
        <v>-0.04</v>
      </c>
      <c r="AU242" s="2">
        <v>0.01</v>
      </c>
      <c r="AV242" s="2">
        <v>-0.04</v>
      </c>
      <c r="AW242" s="2">
        <v>-0.05</v>
      </c>
      <c r="AX242" s="2">
        <v>-0.05</v>
      </c>
      <c r="AY242" s="2">
        <v>-0.04</v>
      </c>
      <c r="AZ242" s="2">
        <v>-7.0000000000000007E-2</v>
      </c>
      <c r="BA242" s="2">
        <v>-0.04</v>
      </c>
      <c r="BB242" s="2">
        <v>-0.03</v>
      </c>
      <c r="BC242" s="2">
        <v>-0.05</v>
      </c>
      <c r="BD242" s="2">
        <v>-7.0000000000000007E-2</v>
      </c>
      <c r="BE242" s="2">
        <v>-0.04</v>
      </c>
      <c r="BF242" s="2">
        <v>-0.04</v>
      </c>
      <c r="BG242" s="2">
        <v>-0.06</v>
      </c>
      <c r="BH242" s="2">
        <v>-0.04</v>
      </c>
      <c r="BI242" s="2">
        <v>-7.0000000000000007E-2</v>
      </c>
      <c r="BJ242" s="2">
        <v>-0.04</v>
      </c>
      <c r="BL242" s="10"/>
      <c r="BN242" s="5">
        <v>7.7633967999999999E-3</v>
      </c>
      <c r="BO242" s="5">
        <v>7.7633967999999999E-3</v>
      </c>
      <c r="BP242" s="5">
        <v>7.7633967999999999E-3</v>
      </c>
      <c r="BQ242" s="5">
        <v>7.7633967999999999E-3</v>
      </c>
      <c r="BR242" s="5">
        <v>7.7633967999999999E-3</v>
      </c>
      <c r="BS242" s="5">
        <v>7.7633967999999999E-3</v>
      </c>
      <c r="BT242" s="5">
        <v>7.7633967999999999E-3</v>
      </c>
      <c r="BU242" s="5">
        <v>7.7633967999999999E-3</v>
      </c>
      <c r="BV242" s="5">
        <v>7.7633967999999999E-3</v>
      </c>
      <c r="BW242" s="5">
        <v>7.7633967999999999E-3</v>
      </c>
      <c r="BX242" s="5">
        <v>7.7633967999999999E-3</v>
      </c>
      <c r="BY242" s="5">
        <v>7.7633967999999999E-3</v>
      </c>
      <c r="BZ242" s="5">
        <v>7.7633967999999999E-3</v>
      </c>
      <c r="CA242" s="5">
        <v>7.7633967999999999E-3</v>
      </c>
      <c r="CB242" s="5">
        <v>7.7633967999999999E-3</v>
      </c>
      <c r="CC242" s="5">
        <v>7.7633967999999999E-3</v>
      </c>
      <c r="CD242" s="5">
        <v>7.7633967999999999E-3</v>
      </c>
      <c r="CE242" s="5">
        <v>7.7633967999999999E-3</v>
      </c>
      <c r="CF242" s="5">
        <v>7.7633967999999999E-3</v>
      </c>
      <c r="CG242" s="5">
        <v>7.7633967999999999E-3</v>
      </c>
      <c r="CH242" s="5">
        <v>7.7633967999999999E-3</v>
      </c>
      <c r="CI242" s="5">
        <v>7.7633967999999999E-3</v>
      </c>
      <c r="CJ242" s="5">
        <v>7.7633967999999999E-3</v>
      </c>
      <c r="CK242" s="5">
        <v>7.7633967999999999E-3</v>
      </c>
      <c r="CL242" s="5">
        <v>7.7633967999999999E-3</v>
      </c>
      <c r="CM242" s="5">
        <v>7.7633967999999999E-3</v>
      </c>
      <c r="CN242" s="5">
        <v>7.7633967999999999E-3</v>
      </c>
      <c r="CO242" s="5">
        <v>7.7633967999999999E-3</v>
      </c>
      <c r="CP242" s="5">
        <v>7.7633967999999999E-3</v>
      </c>
      <c r="CQ242" s="5">
        <v>7.7633967999999999E-3</v>
      </c>
      <c r="CR242" s="5">
        <v>7.7633967999999999E-3</v>
      </c>
      <c r="CS242" s="5">
        <v>7.7633967999999999E-3</v>
      </c>
      <c r="CT242" s="5">
        <v>7.7633967999999999E-3</v>
      </c>
      <c r="CU242" s="5">
        <v>7.7633967999999999E-3</v>
      </c>
      <c r="CV242" s="5">
        <v>7.7633967999999999E-3</v>
      </c>
      <c r="CW242" s="5">
        <v>7.7633967999999999E-3</v>
      </c>
      <c r="CX242" s="5">
        <v>7.7633967999999999E-3</v>
      </c>
      <c r="CY242" s="5">
        <v>7.7633967999999999E-3</v>
      </c>
      <c r="CZ242" s="5">
        <v>7.7633967999999999E-3</v>
      </c>
      <c r="DA242" s="5">
        <v>7.7633967999999999E-3</v>
      </c>
      <c r="DB242" s="5">
        <v>7.7633967999999999E-3</v>
      </c>
      <c r="DC242" s="5">
        <v>7.7633967999999999E-3</v>
      </c>
      <c r="DD242" s="5">
        <v>7.7633967999999999E-3</v>
      </c>
      <c r="DE242" s="5">
        <v>7.7633967999999999E-3</v>
      </c>
      <c r="DF242" s="5">
        <v>7.7633967999999999E-3</v>
      </c>
      <c r="DG242" s="5">
        <v>7.7633967999999999E-3</v>
      </c>
      <c r="DH242" s="5">
        <v>7.7633967999999999E-3</v>
      </c>
      <c r="DI242" s="5">
        <v>7.7633967999999999E-3</v>
      </c>
      <c r="DJ242" s="5">
        <v>7.7633967999999999E-3</v>
      </c>
      <c r="DK242" s="5">
        <v>7.7633967999999999E-3</v>
      </c>
      <c r="DL242" s="5">
        <v>7.7633967999999999E-3</v>
      </c>
      <c r="DM242" s="5">
        <v>7.7633967999999999E-3</v>
      </c>
      <c r="DN242" s="5">
        <v>7.7633967999999999E-3</v>
      </c>
      <c r="DO242" s="5">
        <v>7.7633967999999999E-3</v>
      </c>
      <c r="DP242" s="5">
        <v>7.7633967999999999E-3</v>
      </c>
      <c r="DQ242" s="5">
        <v>7.7633967999999999E-3</v>
      </c>
      <c r="DR242" s="5">
        <v>7.7633967999999999E-3</v>
      </c>
      <c r="DS242" s="5">
        <v>7.7633967999999999E-3</v>
      </c>
      <c r="DT242" s="5">
        <v>7.7633967999999999E-3</v>
      </c>
      <c r="DU242" s="5">
        <v>7.7633967999999999E-3</v>
      </c>
    </row>
    <row r="243" spans="1:125" x14ac:dyDescent="0.2">
      <c r="A243" t="s">
        <v>78</v>
      </c>
      <c r="B243" s="3" t="s">
        <v>177</v>
      </c>
      <c r="C243" s="2">
        <v>0.15</v>
      </c>
      <c r="D243" s="2">
        <v>0.06</v>
      </c>
      <c r="E243" s="2">
        <v>0.05</v>
      </c>
      <c r="F243" s="2">
        <v>-0.02</v>
      </c>
      <c r="G243" s="2">
        <v>0.02</v>
      </c>
      <c r="H243" s="2">
        <v>0.08</v>
      </c>
      <c r="I243" s="2">
        <v>-0.03</v>
      </c>
      <c r="J243" s="2">
        <v>-0.1</v>
      </c>
      <c r="K243" s="2">
        <v>-0.06</v>
      </c>
      <c r="L243" s="2">
        <v>-0.22</v>
      </c>
      <c r="M243" s="2">
        <v>-0.13</v>
      </c>
      <c r="N243" s="2">
        <v>-0.1</v>
      </c>
      <c r="O243" s="2">
        <v>-0.15</v>
      </c>
      <c r="P243" s="2">
        <v>0.01</v>
      </c>
      <c r="Q243" s="2">
        <v>-7.0000000000000007E-2</v>
      </c>
      <c r="R243" s="2">
        <v>-0.06</v>
      </c>
      <c r="S243" s="2">
        <v>-0.05</v>
      </c>
      <c r="T243" s="2">
        <v>-0.17</v>
      </c>
      <c r="U243" s="2">
        <v>-0.08</v>
      </c>
      <c r="V243" s="2">
        <v>-0.01</v>
      </c>
      <c r="W243" s="2">
        <v>-0.01</v>
      </c>
      <c r="X243" s="2">
        <v>-0.11</v>
      </c>
      <c r="Y243" s="2">
        <v>-0.25</v>
      </c>
      <c r="Z243" s="2">
        <v>-0.24</v>
      </c>
      <c r="AA243" s="2">
        <v>-0.19</v>
      </c>
      <c r="AB243" s="2">
        <v>-0.27</v>
      </c>
      <c r="AC243" s="2">
        <v>0.02</v>
      </c>
      <c r="AD243" s="2">
        <v>0.02</v>
      </c>
      <c r="AE243" s="2">
        <v>-0.14000000000000001</v>
      </c>
      <c r="AF243" s="2">
        <v>-0.09</v>
      </c>
      <c r="AG243" s="2">
        <v>-0.26</v>
      </c>
      <c r="AH243" s="2">
        <v>-0.09</v>
      </c>
      <c r="AI243" s="2">
        <v>-0.08</v>
      </c>
      <c r="AJ243" s="2">
        <v>-0.12</v>
      </c>
      <c r="AK243" s="2">
        <v>-0.21</v>
      </c>
      <c r="AL243" s="2">
        <v>-0.16</v>
      </c>
      <c r="AM243" s="2">
        <v>-0.23</v>
      </c>
      <c r="AN243" s="2">
        <v>-0.19</v>
      </c>
      <c r="AO243" s="2">
        <v>-0.14000000000000001</v>
      </c>
      <c r="AP243" s="2">
        <v>-0.2</v>
      </c>
      <c r="AQ243" s="2">
        <v>-0.18</v>
      </c>
      <c r="AR243" s="2">
        <v>-0.23</v>
      </c>
      <c r="AS243" s="2">
        <v>-0.3</v>
      </c>
      <c r="AT243" s="2">
        <v>-0.18</v>
      </c>
      <c r="AU243" s="2">
        <v>0.02</v>
      </c>
      <c r="AV243" s="2">
        <v>-0.23</v>
      </c>
      <c r="AW243" s="2">
        <v>-0.32</v>
      </c>
      <c r="AX243" s="2">
        <v>-0.24</v>
      </c>
      <c r="AY243" s="2">
        <v>-0.18</v>
      </c>
      <c r="AZ243" s="2">
        <v>-0.31</v>
      </c>
      <c r="BA243" s="2">
        <v>-0.13</v>
      </c>
      <c r="BB243" s="2">
        <v>-0.19</v>
      </c>
      <c r="BC243" s="2">
        <v>-0.24</v>
      </c>
      <c r="BD243" s="2">
        <v>-0.26</v>
      </c>
      <c r="BE243" s="2">
        <v>-0.09</v>
      </c>
      <c r="BF243" s="2">
        <v>-0.14000000000000001</v>
      </c>
      <c r="BG243" s="2">
        <v>-0.24</v>
      </c>
      <c r="BH243" s="2">
        <v>-0.14000000000000001</v>
      </c>
      <c r="BI243" s="2">
        <v>-0.3</v>
      </c>
      <c r="BJ243" s="2">
        <v>-0.15</v>
      </c>
      <c r="BL243" s="10"/>
      <c r="BN243" s="5">
        <v>2.6683192000000001E-2</v>
      </c>
      <c r="BO243" s="5">
        <v>2.6683192000000001E-2</v>
      </c>
      <c r="BP243" s="5">
        <v>2.6683192000000001E-2</v>
      </c>
      <c r="BQ243" s="5">
        <v>2.6683192000000001E-2</v>
      </c>
      <c r="BR243" s="5">
        <v>2.6683192000000001E-2</v>
      </c>
      <c r="BS243" s="5">
        <v>2.6683192000000001E-2</v>
      </c>
      <c r="BT243" s="5">
        <v>2.6683192000000001E-2</v>
      </c>
      <c r="BU243" s="5">
        <v>2.6683192000000001E-2</v>
      </c>
      <c r="BV243" s="5">
        <v>2.6683192000000001E-2</v>
      </c>
      <c r="BW243" s="5">
        <v>2.6683192000000001E-2</v>
      </c>
      <c r="BX243" s="5">
        <v>2.6683192000000001E-2</v>
      </c>
      <c r="BY243" s="5">
        <v>2.6683192000000001E-2</v>
      </c>
      <c r="BZ243" s="5">
        <v>2.6683192000000001E-2</v>
      </c>
      <c r="CA243" s="5">
        <v>2.6683192000000001E-2</v>
      </c>
      <c r="CB243" s="5">
        <v>2.6683192000000001E-2</v>
      </c>
      <c r="CC243" s="5">
        <v>2.6683192000000001E-2</v>
      </c>
      <c r="CD243" s="5">
        <v>2.6683192000000001E-2</v>
      </c>
      <c r="CE243" s="5">
        <v>2.6683192000000001E-2</v>
      </c>
      <c r="CF243" s="5">
        <v>2.6683192000000001E-2</v>
      </c>
      <c r="CG243" s="5">
        <v>2.6683192000000001E-2</v>
      </c>
      <c r="CH243" s="5">
        <v>2.6683192000000001E-2</v>
      </c>
      <c r="CI243" s="5">
        <v>2.6683192000000001E-2</v>
      </c>
      <c r="CJ243" s="5">
        <v>2.6683192000000001E-2</v>
      </c>
      <c r="CK243" s="5">
        <v>2.6683192000000001E-2</v>
      </c>
      <c r="CL243" s="5">
        <v>2.6683192000000001E-2</v>
      </c>
      <c r="CM243" s="5">
        <v>2.6683192000000001E-2</v>
      </c>
      <c r="CN243" s="5">
        <v>2.6683192000000001E-2</v>
      </c>
      <c r="CO243" s="5">
        <v>2.6683192000000001E-2</v>
      </c>
      <c r="CP243" s="5">
        <v>2.6683192000000001E-2</v>
      </c>
      <c r="CQ243" s="5">
        <v>2.6683192000000001E-2</v>
      </c>
      <c r="CR243" s="5">
        <v>2.6683192000000001E-2</v>
      </c>
      <c r="CS243" s="5">
        <v>2.6683192000000001E-2</v>
      </c>
      <c r="CT243" s="5">
        <v>2.6683192000000001E-2</v>
      </c>
      <c r="CU243" s="5">
        <v>2.6683192000000001E-2</v>
      </c>
      <c r="CV243" s="5">
        <v>2.6683192000000001E-2</v>
      </c>
      <c r="CW243" s="5">
        <v>2.6683192000000001E-2</v>
      </c>
      <c r="CX243" s="5">
        <v>2.6683192000000001E-2</v>
      </c>
      <c r="CY243" s="5">
        <v>2.6683192000000001E-2</v>
      </c>
      <c r="CZ243" s="5">
        <v>2.6683192000000001E-2</v>
      </c>
      <c r="DA243" s="5">
        <v>2.6683192000000001E-2</v>
      </c>
      <c r="DB243" s="5">
        <v>2.6683192000000001E-2</v>
      </c>
      <c r="DC243" s="5">
        <v>2.6683192000000001E-2</v>
      </c>
      <c r="DD243" s="5">
        <v>2.6683192000000001E-2</v>
      </c>
      <c r="DE243" s="5">
        <v>2.6683192000000001E-2</v>
      </c>
      <c r="DF243" s="5">
        <v>2.6683192000000001E-2</v>
      </c>
      <c r="DG243" s="5">
        <v>2.6683192000000001E-2</v>
      </c>
      <c r="DH243" s="5">
        <v>2.6683192000000001E-2</v>
      </c>
      <c r="DI243" s="5">
        <v>2.6683192000000001E-2</v>
      </c>
      <c r="DJ243" s="5">
        <v>2.6683192000000001E-2</v>
      </c>
      <c r="DK243" s="5">
        <v>2.6683192000000001E-2</v>
      </c>
      <c r="DL243" s="5">
        <v>2.6683192000000001E-2</v>
      </c>
      <c r="DM243" s="5">
        <v>2.6683192000000001E-2</v>
      </c>
      <c r="DN243" s="5">
        <v>2.6683192000000001E-2</v>
      </c>
      <c r="DO243" s="5">
        <v>2.6683192000000001E-2</v>
      </c>
      <c r="DP243" s="5">
        <v>2.6683192000000001E-2</v>
      </c>
      <c r="DQ243" s="5">
        <v>2.6683192000000001E-2</v>
      </c>
      <c r="DR243" s="5">
        <v>2.6683192000000001E-2</v>
      </c>
      <c r="DS243" s="5">
        <v>2.6683192000000001E-2</v>
      </c>
      <c r="DT243" s="5">
        <v>2.6683192000000001E-2</v>
      </c>
      <c r="DU243" s="5">
        <v>2.6683192000000001E-2</v>
      </c>
    </row>
    <row r="244" spans="1:125" x14ac:dyDescent="0.2">
      <c r="A244" t="s">
        <v>256</v>
      </c>
      <c r="B244" s="3" t="s">
        <v>177</v>
      </c>
      <c r="C244" s="2">
        <v>2.63</v>
      </c>
      <c r="D244" s="2">
        <v>1.97</v>
      </c>
      <c r="E244" s="2">
        <v>2.98</v>
      </c>
      <c r="F244" s="2">
        <v>1.97</v>
      </c>
      <c r="G244" s="2">
        <v>2.1800000000000002</v>
      </c>
      <c r="H244" s="2">
        <v>2.2999999999999998</v>
      </c>
      <c r="I244" s="2">
        <v>1.63</v>
      </c>
      <c r="J244" s="2">
        <v>1.43</v>
      </c>
      <c r="K244" s="2">
        <v>1.84</v>
      </c>
      <c r="L244" s="2">
        <v>1.06</v>
      </c>
      <c r="M244" s="2">
        <v>1.66</v>
      </c>
      <c r="N244" s="2">
        <v>1.28</v>
      </c>
      <c r="O244" s="2">
        <v>1.22</v>
      </c>
      <c r="P244" s="2">
        <v>2.23</v>
      </c>
      <c r="Q244" s="2">
        <v>1.62</v>
      </c>
      <c r="R244" s="2">
        <v>2.0299999999999998</v>
      </c>
      <c r="S244" s="2">
        <v>1.79</v>
      </c>
      <c r="T244" s="2">
        <v>1.51</v>
      </c>
      <c r="U244" s="2">
        <v>2.13</v>
      </c>
      <c r="V244" s="2">
        <v>2.04</v>
      </c>
      <c r="W244" s="2">
        <v>2.39</v>
      </c>
      <c r="X244" s="2">
        <v>1.77</v>
      </c>
      <c r="Y244" s="2">
        <v>0.94</v>
      </c>
      <c r="Z244" s="2">
        <v>1.04</v>
      </c>
      <c r="AA244" s="2">
        <v>1.54</v>
      </c>
      <c r="AB244" s="2">
        <v>1.1299999999999999</v>
      </c>
      <c r="AC244" s="2">
        <v>2.4700000000000002</v>
      </c>
      <c r="AD244" s="2">
        <v>2.48</v>
      </c>
      <c r="AE244" s="2">
        <v>1.58</v>
      </c>
      <c r="AF244" s="2">
        <v>1.97</v>
      </c>
      <c r="AG244" s="2">
        <v>1.1100000000000001</v>
      </c>
      <c r="AH244" s="2">
        <v>2.04</v>
      </c>
      <c r="AI244" s="2">
        <v>2.04</v>
      </c>
      <c r="AJ244" s="2">
        <v>1.52</v>
      </c>
      <c r="AK244" s="2">
        <v>1.3</v>
      </c>
      <c r="AL244" s="2">
        <v>2</v>
      </c>
      <c r="AM244" s="2">
        <v>1.28</v>
      </c>
      <c r="AN244" s="2">
        <v>1.66</v>
      </c>
      <c r="AO244" s="2">
        <v>1.98</v>
      </c>
      <c r="AP244" s="2">
        <v>1.67</v>
      </c>
      <c r="AQ244" s="2">
        <v>1.44</v>
      </c>
      <c r="AR244" s="2">
        <v>1.43</v>
      </c>
      <c r="AS244" s="2">
        <v>1</v>
      </c>
      <c r="AT244" s="2">
        <v>1.74</v>
      </c>
      <c r="AU244" s="2">
        <v>2.78</v>
      </c>
      <c r="AV244" s="2">
        <v>1.79</v>
      </c>
      <c r="AW244" s="2">
        <v>1.18</v>
      </c>
      <c r="AX244" s="2">
        <v>1.1299999999999999</v>
      </c>
      <c r="AY244" s="2">
        <v>1.53</v>
      </c>
      <c r="AZ244" s="2">
        <v>1.18</v>
      </c>
      <c r="BA244" s="2">
        <v>1.76</v>
      </c>
      <c r="BB244" s="2">
        <v>1.88</v>
      </c>
      <c r="BC244" s="2">
        <v>1.54</v>
      </c>
      <c r="BD244" s="2">
        <v>1.19</v>
      </c>
      <c r="BE244" s="2">
        <v>2.3199999999999998</v>
      </c>
      <c r="BF244" s="2">
        <v>1.88</v>
      </c>
      <c r="BG244" s="2">
        <v>1.1599999999999999</v>
      </c>
      <c r="BH244" s="2">
        <v>1.94</v>
      </c>
      <c r="BI244" s="2">
        <v>1.1000000000000001</v>
      </c>
      <c r="BJ244" s="2">
        <v>1.71</v>
      </c>
      <c r="BL244" s="10"/>
      <c r="BN244" s="5">
        <v>0.11981985000000001</v>
      </c>
      <c r="BO244" s="5">
        <v>0.11981985000000001</v>
      </c>
      <c r="BP244" s="5">
        <v>0.11981985000000001</v>
      </c>
      <c r="BQ244" s="5">
        <v>0.11981985000000001</v>
      </c>
      <c r="BR244" s="5">
        <v>0.11981985000000001</v>
      </c>
      <c r="BS244" s="5">
        <v>0.11981985000000001</v>
      </c>
      <c r="BT244" s="5">
        <v>0.11981985000000001</v>
      </c>
      <c r="BU244" s="5">
        <v>0.11981985000000001</v>
      </c>
      <c r="BV244" s="5">
        <v>0.11981985000000001</v>
      </c>
      <c r="BW244" s="5">
        <v>0.11981985000000001</v>
      </c>
      <c r="BX244" s="5">
        <v>0.11981985000000001</v>
      </c>
      <c r="BY244" s="5">
        <v>0.11981985000000001</v>
      </c>
      <c r="BZ244" s="5">
        <v>0.11981985000000001</v>
      </c>
      <c r="CA244" s="5">
        <v>0.11981985000000001</v>
      </c>
      <c r="CB244" s="5">
        <v>0.11981985000000001</v>
      </c>
      <c r="CC244" s="5">
        <v>0.11981985000000001</v>
      </c>
      <c r="CD244" s="5">
        <v>0.11981985000000001</v>
      </c>
      <c r="CE244" s="5">
        <v>0.11981985000000001</v>
      </c>
      <c r="CF244" s="5">
        <v>0.11981985000000001</v>
      </c>
      <c r="CG244" s="5">
        <v>0.11981985000000001</v>
      </c>
      <c r="CH244" s="5">
        <v>0.11981985000000001</v>
      </c>
      <c r="CI244" s="5">
        <v>0.11981985000000001</v>
      </c>
      <c r="CJ244" s="5">
        <v>0.11981985000000001</v>
      </c>
      <c r="CK244" s="5">
        <v>0.11981985000000001</v>
      </c>
      <c r="CL244" s="5">
        <v>0.11981985000000001</v>
      </c>
      <c r="CM244" s="5">
        <v>0.11981985000000001</v>
      </c>
      <c r="CN244" s="5">
        <v>0.11981985000000001</v>
      </c>
      <c r="CO244" s="5">
        <v>0.11981985000000001</v>
      </c>
      <c r="CP244" s="5">
        <v>0.11981985000000001</v>
      </c>
      <c r="CQ244" s="5">
        <v>0.11981985000000001</v>
      </c>
      <c r="CR244" s="5">
        <v>0.11981985000000001</v>
      </c>
      <c r="CS244" s="5">
        <v>0.11981985000000001</v>
      </c>
      <c r="CT244" s="5">
        <v>0.11981985000000001</v>
      </c>
      <c r="CU244" s="5">
        <v>0.11981985000000001</v>
      </c>
      <c r="CV244" s="5">
        <v>0.11981985000000001</v>
      </c>
      <c r="CW244" s="5">
        <v>0.11981985000000001</v>
      </c>
      <c r="CX244" s="5">
        <v>0.11981985000000001</v>
      </c>
      <c r="CY244" s="5">
        <v>0.11981985000000001</v>
      </c>
      <c r="CZ244" s="5">
        <v>0.11981985000000001</v>
      </c>
      <c r="DA244" s="5">
        <v>0.11981985000000001</v>
      </c>
      <c r="DB244" s="5">
        <v>0.11981985000000001</v>
      </c>
      <c r="DC244" s="5">
        <v>0.11981985000000001</v>
      </c>
      <c r="DD244" s="5">
        <v>0.11981985000000001</v>
      </c>
      <c r="DE244" s="5">
        <v>0.11981985000000001</v>
      </c>
      <c r="DF244" s="5">
        <v>0.11981985000000001</v>
      </c>
      <c r="DG244" s="5">
        <v>0.11981985000000001</v>
      </c>
      <c r="DH244" s="5">
        <v>0.11981985000000001</v>
      </c>
      <c r="DI244" s="5">
        <v>0.11981985000000001</v>
      </c>
      <c r="DJ244" s="5">
        <v>0.11981985000000001</v>
      </c>
      <c r="DK244" s="5">
        <v>0.11981985000000001</v>
      </c>
      <c r="DL244" s="5">
        <v>0.11981985000000001</v>
      </c>
      <c r="DM244" s="5">
        <v>0.11981985000000001</v>
      </c>
      <c r="DN244" s="5">
        <v>0.11981985000000001</v>
      </c>
      <c r="DO244" s="5">
        <v>0.11981985000000001</v>
      </c>
      <c r="DP244" s="5">
        <v>0.11981985000000001</v>
      </c>
      <c r="DQ244" s="5">
        <v>0.11981985000000001</v>
      </c>
      <c r="DR244" s="5">
        <v>0.11981985000000001</v>
      </c>
      <c r="DS244" s="5">
        <v>0.11981985000000001</v>
      </c>
      <c r="DT244" s="5">
        <v>0.11981985000000001</v>
      </c>
      <c r="DU244" s="5">
        <v>0.11981985000000001</v>
      </c>
    </row>
    <row r="245" spans="1:125" x14ac:dyDescent="0.2">
      <c r="A245" t="s">
        <v>255</v>
      </c>
      <c r="B245" s="3" t="s">
        <v>177</v>
      </c>
      <c r="C245" s="2">
        <v>1.17</v>
      </c>
      <c r="D245" s="2">
        <v>0.81</v>
      </c>
      <c r="E245" s="2">
        <v>1.36</v>
      </c>
      <c r="F245" s="2">
        <v>0.83</v>
      </c>
      <c r="G245" s="2">
        <v>0.94</v>
      </c>
      <c r="H245" s="2">
        <v>0.98</v>
      </c>
      <c r="I245" s="2">
        <v>0.71</v>
      </c>
      <c r="J245" s="2">
        <v>0.63</v>
      </c>
      <c r="K245" s="2">
        <v>0.76</v>
      </c>
      <c r="L245" s="2">
        <v>0.4</v>
      </c>
      <c r="M245" s="2">
        <v>0.64</v>
      </c>
      <c r="N245" s="2">
        <v>0.51</v>
      </c>
      <c r="O245" s="2">
        <v>0.46</v>
      </c>
      <c r="P245" s="2">
        <v>0.95</v>
      </c>
      <c r="Q245" s="2">
        <v>0.69</v>
      </c>
      <c r="R245" s="2">
        <v>0.89</v>
      </c>
      <c r="S245" s="2">
        <v>0.76</v>
      </c>
      <c r="T245" s="2">
        <v>0.59</v>
      </c>
      <c r="U245" s="2">
        <v>0.92</v>
      </c>
      <c r="V245" s="2">
        <v>0.83</v>
      </c>
      <c r="W245" s="2">
        <v>0.99</v>
      </c>
      <c r="X245" s="2">
        <v>0.8</v>
      </c>
      <c r="Y245" s="2">
        <v>0.36</v>
      </c>
      <c r="Z245" s="2">
        <v>0.36</v>
      </c>
      <c r="AA245" s="2">
        <v>0.61</v>
      </c>
      <c r="AB245" s="2">
        <v>0.36</v>
      </c>
      <c r="AC245" s="2">
        <v>1.04</v>
      </c>
      <c r="AD245" s="2">
        <v>1.1100000000000001</v>
      </c>
      <c r="AE245" s="2">
        <v>0.69</v>
      </c>
      <c r="AF245" s="2">
        <v>0.81</v>
      </c>
      <c r="AG245" s="2">
        <v>0.38</v>
      </c>
      <c r="AH245" s="2">
        <v>0.82</v>
      </c>
      <c r="AI245" s="2">
        <v>0.88</v>
      </c>
      <c r="AJ245" s="2">
        <v>0.56999999999999995</v>
      </c>
      <c r="AK245" s="2">
        <v>0.53</v>
      </c>
      <c r="AL245" s="2">
        <v>0.8</v>
      </c>
      <c r="AM245" s="2">
        <v>0.49</v>
      </c>
      <c r="AN245" s="2">
        <v>0.62</v>
      </c>
      <c r="AO245" s="2">
        <v>0.83</v>
      </c>
      <c r="AP245" s="2">
        <v>0.67</v>
      </c>
      <c r="AQ245" s="2">
        <v>0.55000000000000004</v>
      </c>
      <c r="AR245" s="2">
        <v>0.53</v>
      </c>
      <c r="AS245" s="2">
        <v>0.3</v>
      </c>
      <c r="AT245" s="2">
        <v>0.62</v>
      </c>
      <c r="AU245" s="2">
        <v>1.21</v>
      </c>
      <c r="AV245" s="2">
        <v>0.73</v>
      </c>
      <c r="AW245" s="2">
        <v>0.38</v>
      </c>
      <c r="AX245" s="2">
        <v>0.37</v>
      </c>
      <c r="AY245" s="2">
        <v>0.59</v>
      </c>
      <c r="AZ245" s="2">
        <v>0.35</v>
      </c>
      <c r="BA245" s="2">
        <v>0.68</v>
      </c>
      <c r="BB245" s="2">
        <v>0.77</v>
      </c>
      <c r="BC245" s="2">
        <v>0.56000000000000005</v>
      </c>
      <c r="BD245" s="2">
        <v>0.43</v>
      </c>
      <c r="BE245" s="2">
        <v>0.98</v>
      </c>
      <c r="BF245" s="2">
        <v>0.8</v>
      </c>
      <c r="BG245" s="2">
        <v>0.39</v>
      </c>
      <c r="BH245" s="2">
        <v>0.81</v>
      </c>
      <c r="BI245" s="2">
        <v>0.39</v>
      </c>
      <c r="BJ245" s="2">
        <v>0.66</v>
      </c>
      <c r="BL245" s="10"/>
      <c r="BN245" s="5">
        <v>4.6167525000000001E-2</v>
      </c>
      <c r="BO245" s="5">
        <v>4.6167525000000001E-2</v>
      </c>
      <c r="BP245" s="5">
        <v>4.6167525000000001E-2</v>
      </c>
      <c r="BQ245" s="5">
        <v>4.6167525000000001E-2</v>
      </c>
      <c r="BR245" s="5">
        <v>4.6167525000000001E-2</v>
      </c>
      <c r="BS245" s="5">
        <v>4.6167525000000001E-2</v>
      </c>
      <c r="BT245" s="5">
        <v>4.6167525000000001E-2</v>
      </c>
      <c r="BU245" s="5">
        <v>4.6167525000000001E-2</v>
      </c>
      <c r="BV245" s="5">
        <v>4.6167525000000001E-2</v>
      </c>
      <c r="BW245" s="5">
        <v>4.6167525000000001E-2</v>
      </c>
      <c r="BX245" s="5">
        <v>4.6167525000000001E-2</v>
      </c>
      <c r="BY245" s="5">
        <v>4.6167525000000001E-2</v>
      </c>
      <c r="BZ245" s="5">
        <v>4.6167525000000001E-2</v>
      </c>
      <c r="CA245" s="5">
        <v>4.6167525000000001E-2</v>
      </c>
      <c r="CB245" s="5">
        <v>4.6167525000000001E-2</v>
      </c>
      <c r="CC245" s="5">
        <v>4.6167525000000001E-2</v>
      </c>
      <c r="CD245" s="5">
        <v>4.6167525000000001E-2</v>
      </c>
      <c r="CE245" s="5">
        <v>4.6167525000000001E-2</v>
      </c>
      <c r="CF245" s="5">
        <v>4.6167525000000001E-2</v>
      </c>
      <c r="CG245" s="5">
        <v>4.6167525000000001E-2</v>
      </c>
      <c r="CH245" s="5">
        <v>4.6167525000000001E-2</v>
      </c>
      <c r="CI245" s="5">
        <v>4.6167525000000001E-2</v>
      </c>
      <c r="CJ245" s="5">
        <v>4.6167525000000001E-2</v>
      </c>
      <c r="CK245" s="5">
        <v>4.6167525000000001E-2</v>
      </c>
      <c r="CL245" s="5">
        <v>4.6167525000000001E-2</v>
      </c>
      <c r="CM245" s="5">
        <v>4.6167525000000001E-2</v>
      </c>
      <c r="CN245" s="5">
        <v>4.6167525000000001E-2</v>
      </c>
      <c r="CO245" s="5">
        <v>4.6167525000000001E-2</v>
      </c>
      <c r="CP245" s="5">
        <v>4.6167525000000001E-2</v>
      </c>
      <c r="CQ245" s="5">
        <v>4.6167525000000001E-2</v>
      </c>
      <c r="CR245" s="5">
        <v>4.6167525000000001E-2</v>
      </c>
      <c r="CS245" s="5">
        <v>4.6167525000000001E-2</v>
      </c>
      <c r="CT245" s="5">
        <v>4.6167525000000001E-2</v>
      </c>
      <c r="CU245" s="5">
        <v>4.6167525000000001E-2</v>
      </c>
      <c r="CV245" s="5">
        <v>4.6167525000000001E-2</v>
      </c>
      <c r="CW245" s="5">
        <v>4.6167525000000001E-2</v>
      </c>
      <c r="CX245" s="5">
        <v>4.6167525000000001E-2</v>
      </c>
      <c r="CY245" s="5">
        <v>4.6167525000000001E-2</v>
      </c>
      <c r="CZ245" s="5">
        <v>4.6167525000000001E-2</v>
      </c>
      <c r="DA245" s="5">
        <v>4.6167525000000001E-2</v>
      </c>
      <c r="DB245" s="5">
        <v>4.6167525000000001E-2</v>
      </c>
      <c r="DC245" s="5">
        <v>4.6167525000000001E-2</v>
      </c>
      <c r="DD245" s="5">
        <v>4.6167525000000001E-2</v>
      </c>
      <c r="DE245" s="5">
        <v>4.6167525000000001E-2</v>
      </c>
      <c r="DF245" s="5">
        <v>4.6167525000000001E-2</v>
      </c>
      <c r="DG245" s="5">
        <v>4.6167525000000001E-2</v>
      </c>
      <c r="DH245" s="5">
        <v>4.6167525000000001E-2</v>
      </c>
      <c r="DI245" s="5">
        <v>4.6167525000000001E-2</v>
      </c>
      <c r="DJ245" s="5">
        <v>4.6167525000000001E-2</v>
      </c>
      <c r="DK245" s="5">
        <v>4.6167525000000001E-2</v>
      </c>
      <c r="DL245" s="5">
        <v>4.6167525000000001E-2</v>
      </c>
      <c r="DM245" s="5">
        <v>4.6167525000000001E-2</v>
      </c>
      <c r="DN245" s="5">
        <v>4.6167525000000001E-2</v>
      </c>
      <c r="DO245" s="5">
        <v>4.6167525000000001E-2</v>
      </c>
      <c r="DP245" s="5">
        <v>4.6167525000000001E-2</v>
      </c>
      <c r="DQ245" s="5">
        <v>4.6167525000000001E-2</v>
      </c>
      <c r="DR245" s="5">
        <v>4.6167525000000001E-2</v>
      </c>
      <c r="DS245" s="5">
        <v>4.6167525000000001E-2</v>
      </c>
      <c r="DT245" s="5">
        <v>4.6167525000000001E-2</v>
      </c>
      <c r="DU245" s="5">
        <v>4.6167525000000001E-2</v>
      </c>
    </row>
    <row r="246" spans="1:125" x14ac:dyDescent="0.2">
      <c r="A246" t="s">
        <v>51</v>
      </c>
      <c r="B246" s="3" t="s">
        <v>177</v>
      </c>
      <c r="C246" s="2">
        <v>3.91</v>
      </c>
      <c r="D246" s="2">
        <v>3.03</v>
      </c>
      <c r="E246" s="2">
        <v>4.9800000000000004</v>
      </c>
      <c r="F246" s="2">
        <v>3.12</v>
      </c>
      <c r="G246" s="2">
        <v>3.45</v>
      </c>
      <c r="H246" s="2">
        <v>3.49</v>
      </c>
      <c r="I246" s="2">
        <v>2.78</v>
      </c>
      <c r="J246" s="2">
        <v>2.5099999999999998</v>
      </c>
      <c r="K246" s="2">
        <v>2.97</v>
      </c>
      <c r="L246" s="2">
        <v>1.93</v>
      </c>
      <c r="M246" s="2">
        <v>2.69</v>
      </c>
      <c r="N246" s="2">
        <v>2.0299999999999998</v>
      </c>
      <c r="O246" s="2">
        <v>2.0299999999999998</v>
      </c>
      <c r="P246" s="2">
        <v>3.37</v>
      </c>
      <c r="Q246" s="2">
        <v>2.5</v>
      </c>
      <c r="R246" s="2">
        <v>3.2</v>
      </c>
      <c r="S246" s="2">
        <v>2.89</v>
      </c>
      <c r="T246" s="2">
        <v>2.34</v>
      </c>
      <c r="U246" s="2">
        <v>3.39</v>
      </c>
      <c r="V246" s="2">
        <v>3.12</v>
      </c>
      <c r="W246" s="2">
        <v>3.46</v>
      </c>
      <c r="X246" s="2">
        <v>2.96</v>
      </c>
      <c r="Y246" s="2">
        <v>1.84</v>
      </c>
      <c r="Z246" s="2">
        <v>1.77</v>
      </c>
      <c r="AA246" s="2">
        <v>2.44</v>
      </c>
      <c r="AB246" s="2">
        <v>1.85</v>
      </c>
      <c r="AC246" s="2">
        <v>3.99</v>
      </c>
      <c r="AD246" s="2">
        <v>4</v>
      </c>
      <c r="AE246" s="2">
        <v>2.69</v>
      </c>
      <c r="AF246" s="2">
        <v>3.15</v>
      </c>
      <c r="AG246" s="2">
        <v>2</v>
      </c>
      <c r="AH246" s="2">
        <v>3.34</v>
      </c>
      <c r="AI246" s="2">
        <v>3.27</v>
      </c>
      <c r="AJ246" s="2">
        <v>2.31</v>
      </c>
      <c r="AK246" s="2">
        <v>2.1800000000000002</v>
      </c>
      <c r="AL246" s="2">
        <v>3.25</v>
      </c>
      <c r="AM246" s="2">
        <v>2.2000000000000002</v>
      </c>
      <c r="AN246" s="2">
        <v>2.77</v>
      </c>
      <c r="AO246" s="2">
        <v>3.29</v>
      </c>
      <c r="AP246" s="2">
        <v>2.73</v>
      </c>
      <c r="AQ246" s="2">
        <v>2.4500000000000002</v>
      </c>
      <c r="AR246" s="2">
        <v>2.31</v>
      </c>
      <c r="AS246" s="2">
        <v>1.74</v>
      </c>
      <c r="AT246" s="2">
        <v>2.75</v>
      </c>
      <c r="AU246" s="2">
        <v>4.3099999999999996</v>
      </c>
      <c r="AV246" s="2">
        <v>3.03</v>
      </c>
      <c r="AW246" s="2">
        <v>2.09</v>
      </c>
      <c r="AX246" s="2">
        <v>1.9</v>
      </c>
      <c r="AY246" s="2">
        <v>2.63</v>
      </c>
      <c r="AZ246" s="2">
        <v>2.06</v>
      </c>
      <c r="BA246" s="2">
        <v>2.83</v>
      </c>
      <c r="BB246" s="2">
        <v>3.2</v>
      </c>
      <c r="BC246" s="2">
        <v>2.64</v>
      </c>
      <c r="BD246" s="2">
        <v>2.13</v>
      </c>
      <c r="BE246" s="2">
        <v>3.81</v>
      </c>
      <c r="BF246" s="2">
        <v>3.08</v>
      </c>
      <c r="BG246" s="2">
        <v>1.87</v>
      </c>
      <c r="BH246" s="2">
        <v>3.32</v>
      </c>
      <c r="BI246" s="2">
        <v>1.93</v>
      </c>
      <c r="BJ246" s="2">
        <v>2.72</v>
      </c>
      <c r="BL246" s="10"/>
      <c r="BN246" s="5">
        <v>0.15355209</v>
      </c>
      <c r="BO246" s="5">
        <v>0.15355209</v>
      </c>
      <c r="BP246" s="5">
        <v>0.15355209</v>
      </c>
      <c r="BQ246" s="5">
        <v>0.15355209</v>
      </c>
      <c r="BR246" s="5">
        <v>0.15355209</v>
      </c>
      <c r="BS246" s="5">
        <v>0.15355209</v>
      </c>
      <c r="BT246" s="5">
        <v>0.15355209</v>
      </c>
      <c r="BU246" s="5">
        <v>0.15355209</v>
      </c>
      <c r="BV246" s="5">
        <v>0.15355209</v>
      </c>
      <c r="BW246" s="5">
        <v>0.15355209</v>
      </c>
      <c r="BX246" s="5">
        <v>0.15355209</v>
      </c>
      <c r="BY246" s="5">
        <v>0.15355209</v>
      </c>
      <c r="BZ246" s="5">
        <v>0.15355209</v>
      </c>
      <c r="CA246" s="5">
        <v>0.15355209</v>
      </c>
      <c r="CB246" s="5">
        <v>0.15355209</v>
      </c>
      <c r="CC246" s="5">
        <v>0.15355209</v>
      </c>
      <c r="CD246" s="5">
        <v>0.15355209</v>
      </c>
      <c r="CE246" s="5">
        <v>0.15355209</v>
      </c>
      <c r="CF246" s="5">
        <v>0.15355209</v>
      </c>
      <c r="CG246" s="5">
        <v>0.15355209</v>
      </c>
      <c r="CH246" s="5">
        <v>0.15355209</v>
      </c>
      <c r="CI246" s="5">
        <v>0.15355209</v>
      </c>
      <c r="CJ246" s="5">
        <v>0.15355209</v>
      </c>
      <c r="CK246" s="5">
        <v>0.15355209</v>
      </c>
      <c r="CL246" s="5">
        <v>0.15355209</v>
      </c>
      <c r="CM246" s="5">
        <v>0.15355209</v>
      </c>
      <c r="CN246" s="5">
        <v>0.15355209</v>
      </c>
      <c r="CO246" s="5">
        <v>0.15355209</v>
      </c>
      <c r="CP246" s="5">
        <v>0.15355209</v>
      </c>
      <c r="CQ246" s="5">
        <v>0.15355209</v>
      </c>
      <c r="CR246" s="5">
        <v>0.15355209</v>
      </c>
      <c r="CS246" s="5">
        <v>0.15355209</v>
      </c>
      <c r="CT246" s="5">
        <v>0.15355209</v>
      </c>
      <c r="CU246" s="5">
        <v>0.15355209</v>
      </c>
      <c r="CV246" s="5">
        <v>0.15355209</v>
      </c>
      <c r="CW246" s="5">
        <v>0.15355209</v>
      </c>
      <c r="CX246" s="5">
        <v>0.15355209</v>
      </c>
      <c r="CY246" s="5">
        <v>0.15355209</v>
      </c>
      <c r="CZ246" s="5">
        <v>0.15355209</v>
      </c>
      <c r="DA246" s="5">
        <v>0.15355209</v>
      </c>
      <c r="DB246" s="5">
        <v>0.15355209</v>
      </c>
      <c r="DC246" s="5">
        <v>0.15355209</v>
      </c>
      <c r="DD246" s="5">
        <v>0.15355209</v>
      </c>
      <c r="DE246" s="5">
        <v>0.15355209</v>
      </c>
      <c r="DF246" s="5">
        <v>0.15355209</v>
      </c>
      <c r="DG246" s="5">
        <v>0.15355209</v>
      </c>
      <c r="DH246" s="5">
        <v>0.15355209</v>
      </c>
      <c r="DI246" s="5">
        <v>0.15355209</v>
      </c>
      <c r="DJ246" s="5">
        <v>0.15355209</v>
      </c>
      <c r="DK246" s="5">
        <v>0.15355209</v>
      </c>
      <c r="DL246" s="5">
        <v>0.15355209</v>
      </c>
      <c r="DM246" s="5">
        <v>0.15355209</v>
      </c>
      <c r="DN246" s="5">
        <v>0.15355209</v>
      </c>
      <c r="DO246" s="5">
        <v>0.15355209</v>
      </c>
      <c r="DP246" s="5">
        <v>0.15355209</v>
      </c>
      <c r="DQ246" s="5">
        <v>0.15355209</v>
      </c>
      <c r="DR246" s="5">
        <v>0.15355209</v>
      </c>
      <c r="DS246" s="5">
        <v>0.15355209</v>
      </c>
      <c r="DT246" s="5">
        <v>0.15355209</v>
      </c>
      <c r="DU246" s="5">
        <v>0.15355209</v>
      </c>
    </row>
    <row r="247" spans="1:125" x14ac:dyDescent="0.2">
      <c r="A247" t="s">
        <v>93</v>
      </c>
      <c r="B247" s="3" t="s">
        <v>177</v>
      </c>
      <c r="C247" s="2">
        <v>3.22</v>
      </c>
      <c r="D247" s="2">
        <v>1.94</v>
      </c>
      <c r="E247" s="2">
        <v>3.63</v>
      </c>
      <c r="F247" s="2">
        <v>2.17</v>
      </c>
      <c r="G247" s="2">
        <v>2.39</v>
      </c>
      <c r="H247" s="2">
        <v>2.48</v>
      </c>
      <c r="I247" s="2">
        <v>1.62</v>
      </c>
      <c r="J247" s="2">
        <v>1.82</v>
      </c>
      <c r="K247" s="2">
        <v>2</v>
      </c>
      <c r="L247" s="2">
        <v>1.2</v>
      </c>
      <c r="M247" s="2">
        <v>1.38</v>
      </c>
      <c r="N247" s="2">
        <v>1.5</v>
      </c>
      <c r="O247" s="2">
        <v>1.23</v>
      </c>
      <c r="P247" s="2">
        <v>2.2999999999999998</v>
      </c>
      <c r="Q247" s="2">
        <v>1.55</v>
      </c>
      <c r="R247" s="2">
        <v>2.23</v>
      </c>
      <c r="S247" s="2">
        <v>2.11</v>
      </c>
      <c r="T247" s="2">
        <v>1.28</v>
      </c>
      <c r="U247" s="2">
        <v>2.31</v>
      </c>
      <c r="V247" s="2">
        <v>2.21</v>
      </c>
      <c r="W247" s="2">
        <v>2.4300000000000002</v>
      </c>
      <c r="X247" s="2">
        <v>2.17</v>
      </c>
      <c r="Y247" s="2">
        <v>0.87</v>
      </c>
      <c r="Z247" s="2">
        <v>0.71</v>
      </c>
      <c r="AA247" s="2">
        <v>1.3</v>
      </c>
      <c r="AB247" s="2">
        <v>0.67</v>
      </c>
      <c r="AC247" s="2">
        <v>2.75</v>
      </c>
      <c r="AD247" s="2">
        <v>2.84</v>
      </c>
      <c r="AE247" s="2">
        <v>1.65</v>
      </c>
      <c r="AF247" s="2">
        <v>2.0499999999999998</v>
      </c>
      <c r="AG247" s="2">
        <v>0.9</v>
      </c>
      <c r="AH247" s="2">
        <v>1.97</v>
      </c>
      <c r="AI247" s="2">
        <v>2.0499999999999998</v>
      </c>
      <c r="AJ247" s="2">
        <v>1.1499999999999999</v>
      </c>
      <c r="AK247" s="2">
        <v>1.29</v>
      </c>
      <c r="AL247" s="2">
        <v>2.0099999999999998</v>
      </c>
      <c r="AM247" s="2">
        <v>1.21</v>
      </c>
      <c r="AN247" s="2">
        <v>1.44</v>
      </c>
      <c r="AO247" s="2">
        <v>1.7</v>
      </c>
      <c r="AP247" s="2">
        <v>1.29</v>
      </c>
      <c r="AQ247" s="2">
        <v>1.45</v>
      </c>
      <c r="AR247" s="2">
        <v>1.07</v>
      </c>
      <c r="AS247" s="2">
        <v>0.46</v>
      </c>
      <c r="AT247" s="2">
        <v>1.46</v>
      </c>
      <c r="AU247" s="2">
        <v>3.12</v>
      </c>
      <c r="AV247" s="2">
        <v>1.53</v>
      </c>
      <c r="AW247" s="2">
        <v>0.46</v>
      </c>
      <c r="AX247" s="2">
        <v>0.61</v>
      </c>
      <c r="AY247" s="2">
        <v>1.42</v>
      </c>
      <c r="AZ247" s="2">
        <v>0.67</v>
      </c>
      <c r="BA247" s="2">
        <v>1.7</v>
      </c>
      <c r="BB247" s="2">
        <v>1.73</v>
      </c>
      <c r="BC247" s="2">
        <v>0.85</v>
      </c>
      <c r="BD247" s="2">
        <v>0.99</v>
      </c>
      <c r="BE247" s="2">
        <v>2.2799999999999998</v>
      </c>
      <c r="BF247" s="2">
        <v>2.35</v>
      </c>
      <c r="BG247" s="2">
        <v>0.7</v>
      </c>
      <c r="BH247" s="2">
        <v>2.37</v>
      </c>
      <c r="BI247" s="2">
        <v>0.77</v>
      </c>
      <c r="BJ247" s="2">
        <v>1.57</v>
      </c>
      <c r="BL247" s="10"/>
      <c r="BN247" s="5">
        <v>0.10722669</v>
      </c>
      <c r="BO247" s="5">
        <v>0.10722669</v>
      </c>
      <c r="BP247" s="5">
        <v>0.10722669</v>
      </c>
      <c r="BQ247" s="5">
        <v>0.10722669</v>
      </c>
      <c r="BR247" s="5">
        <v>0.10722669</v>
      </c>
      <c r="BS247" s="5">
        <v>0.10722669</v>
      </c>
      <c r="BT247" s="5">
        <v>0.10722669</v>
      </c>
      <c r="BU247" s="5">
        <v>0.10722669</v>
      </c>
      <c r="BV247" s="5">
        <v>0.10722669</v>
      </c>
      <c r="BW247" s="5">
        <v>0.10722669</v>
      </c>
      <c r="BX247" s="5">
        <v>0.10722669</v>
      </c>
      <c r="BY247" s="5">
        <v>0.10722669</v>
      </c>
      <c r="BZ247" s="5">
        <v>0.10722669</v>
      </c>
      <c r="CA247" s="5">
        <v>0.10722669</v>
      </c>
      <c r="CB247" s="5">
        <v>0.10722669</v>
      </c>
      <c r="CC247" s="5">
        <v>0.10722669</v>
      </c>
      <c r="CD247" s="5">
        <v>0.10722669</v>
      </c>
      <c r="CE247" s="5">
        <v>0.10722669</v>
      </c>
      <c r="CF247" s="5">
        <v>0.10722669</v>
      </c>
      <c r="CG247" s="5">
        <v>0.10722669</v>
      </c>
      <c r="CH247" s="5">
        <v>0.10722669</v>
      </c>
      <c r="CI247" s="5">
        <v>0.10722669</v>
      </c>
      <c r="CJ247" s="5">
        <v>0.10722669</v>
      </c>
      <c r="CK247" s="5">
        <v>0.10722669</v>
      </c>
      <c r="CL247" s="5">
        <v>0.10722669</v>
      </c>
      <c r="CM247" s="5">
        <v>0.10722669</v>
      </c>
      <c r="CN247" s="5">
        <v>0.10722669</v>
      </c>
      <c r="CO247" s="5">
        <v>0.10722669</v>
      </c>
      <c r="CP247" s="5">
        <v>0.10722669</v>
      </c>
      <c r="CQ247" s="5">
        <v>0.10722669</v>
      </c>
      <c r="CR247" s="5">
        <v>0.10722669</v>
      </c>
      <c r="CS247" s="5">
        <v>0.10722669</v>
      </c>
      <c r="CT247" s="5">
        <v>0.10722669</v>
      </c>
      <c r="CU247" s="5">
        <v>0.10722669</v>
      </c>
      <c r="CV247" s="5">
        <v>0.10722669</v>
      </c>
      <c r="CW247" s="5">
        <v>0.10722669</v>
      </c>
      <c r="CX247" s="5">
        <v>0.10722669</v>
      </c>
      <c r="CY247" s="5">
        <v>0.10722669</v>
      </c>
      <c r="CZ247" s="5">
        <v>0.10722669</v>
      </c>
      <c r="DA247" s="5">
        <v>0.10722669</v>
      </c>
      <c r="DB247" s="5">
        <v>0.10722669</v>
      </c>
      <c r="DC247" s="5">
        <v>0.10722669</v>
      </c>
      <c r="DD247" s="5">
        <v>0.10722669</v>
      </c>
      <c r="DE247" s="5">
        <v>0.10722669</v>
      </c>
      <c r="DF247" s="5">
        <v>0.10722669</v>
      </c>
      <c r="DG247" s="5">
        <v>0.10722669</v>
      </c>
      <c r="DH247" s="5">
        <v>0.10722669</v>
      </c>
      <c r="DI247" s="5">
        <v>0.10722669</v>
      </c>
      <c r="DJ247" s="5">
        <v>0.10722669</v>
      </c>
      <c r="DK247" s="5">
        <v>0.10722669</v>
      </c>
      <c r="DL247" s="5">
        <v>0.10722669</v>
      </c>
      <c r="DM247" s="5">
        <v>0.10722669</v>
      </c>
      <c r="DN247" s="5">
        <v>0.10722669</v>
      </c>
      <c r="DO247" s="5">
        <v>0.10722669</v>
      </c>
      <c r="DP247" s="5">
        <v>0.10722669</v>
      </c>
      <c r="DQ247" s="5">
        <v>0.10722669</v>
      </c>
      <c r="DR247" s="5">
        <v>0.10722669</v>
      </c>
      <c r="DS247" s="5">
        <v>0.10722669</v>
      </c>
      <c r="DT247" s="5">
        <v>0.10722669</v>
      </c>
      <c r="DU247" s="5">
        <v>0.10722669</v>
      </c>
    </row>
    <row r="248" spans="1:125" x14ac:dyDescent="0.2">
      <c r="A248" t="s">
        <v>206</v>
      </c>
      <c r="B248" s="3" t="s">
        <v>177</v>
      </c>
      <c r="C248" s="2">
        <v>3.45</v>
      </c>
      <c r="D248" s="2">
        <v>2.41</v>
      </c>
      <c r="E248" s="2">
        <v>3.94</v>
      </c>
      <c r="F248" s="2">
        <v>2.8</v>
      </c>
      <c r="G248" s="2">
        <v>3.15</v>
      </c>
      <c r="H248" s="2">
        <v>3.23</v>
      </c>
      <c r="I248" s="2">
        <v>2.52</v>
      </c>
      <c r="J248" s="2">
        <v>2.2200000000000002</v>
      </c>
      <c r="K248" s="2">
        <v>2.58</v>
      </c>
      <c r="L248" s="2">
        <v>1.85</v>
      </c>
      <c r="M248" s="2">
        <v>2.31</v>
      </c>
      <c r="N248" s="2">
        <v>1.79</v>
      </c>
      <c r="O248" s="2">
        <v>1.93</v>
      </c>
      <c r="P248" s="2">
        <v>2.92</v>
      </c>
      <c r="Q248" s="2">
        <v>2.0099999999999998</v>
      </c>
      <c r="R248" s="2">
        <v>2.62</v>
      </c>
      <c r="S248" s="2">
        <v>2.68</v>
      </c>
      <c r="T248" s="2">
        <v>1.87</v>
      </c>
      <c r="U248" s="2">
        <v>2.81</v>
      </c>
      <c r="V248" s="2">
        <v>2.82</v>
      </c>
      <c r="W248" s="2">
        <v>2.89</v>
      </c>
      <c r="X248" s="2">
        <v>2.2799999999999998</v>
      </c>
      <c r="Y248" s="2">
        <v>1.52</v>
      </c>
      <c r="Z248" s="2">
        <v>1.29</v>
      </c>
      <c r="AA248" s="2">
        <v>1.81</v>
      </c>
      <c r="AB248" s="2">
        <v>1.51</v>
      </c>
      <c r="AC248" s="2">
        <v>3.34</v>
      </c>
      <c r="AD248" s="2">
        <v>3.14</v>
      </c>
      <c r="AE248" s="2">
        <v>2.12</v>
      </c>
      <c r="AF248" s="2">
        <v>2.67</v>
      </c>
      <c r="AG248" s="2">
        <v>1.68</v>
      </c>
      <c r="AH248" s="2">
        <v>2.76</v>
      </c>
      <c r="AI248" s="2">
        <v>2.68</v>
      </c>
      <c r="AJ248" s="2">
        <v>1.88</v>
      </c>
      <c r="AK248" s="2">
        <v>1.68</v>
      </c>
      <c r="AL248" s="2">
        <v>2.54</v>
      </c>
      <c r="AM248" s="2">
        <v>1.73</v>
      </c>
      <c r="AN248" s="2">
        <v>2.35</v>
      </c>
      <c r="AO248" s="2">
        <v>2.69</v>
      </c>
      <c r="AP248" s="2">
        <v>2.06</v>
      </c>
      <c r="AQ248" s="2">
        <v>1.82</v>
      </c>
      <c r="AR248" s="2">
        <v>1.88</v>
      </c>
      <c r="AS248" s="2">
        <v>1.24</v>
      </c>
      <c r="AT248" s="2">
        <v>2.5</v>
      </c>
      <c r="AU248" s="2">
        <v>3.48</v>
      </c>
      <c r="AV248" s="2">
        <v>2.2599999999999998</v>
      </c>
      <c r="AW248" s="2">
        <v>1.73</v>
      </c>
      <c r="AX248" s="2">
        <v>1.57</v>
      </c>
      <c r="AY248" s="2">
        <v>2.2000000000000002</v>
      </c>
      <c r="AZ248" s="2">
        <v>1.76</v>
      </c>
      <c r="BA248" s="2">
        <v>2.2000000000000002</v>
      </c>
      <c r="BB248" s="2">
        <v>2.6</v>
      </c>
      <c r="BC248" s="2">
        <v>2.14</v>
      </c>
      <c r="BD248" s="2">
        <v>1.62</v>
      </c>
      <c r="BE248" s="2">
        <v>2.97</v>
      </c>
      <c r="BF248" s="2">
        <v>2.52</v>
      </c>
      <c r="BG248" s="2">
        <v>1.43</v>
      </c>
      <c r="BH248" s="2">
        <v>2.57</v>
      </c>
      <c r="BI248" s="2">
        <v>1.4</v>
      </c>
      <c r="BJ248" s="2">
        <v>2.15</v>
      </c>
      <c r="BL248" s="10"/>
      <c r="BN248" s="5">
        <v>0.13728102</v>
      </c>
      <c r="BO248" s="5">
        <v>0.13728102</v>
      </c>
      <c r="BP248" s="5">
        <v>0.13728102</v>
      </c>
      <c r="BQ248" s="5">
        <v>0.13728102</v>
      </c>
      <c r="BR248" s="5">
        <v>0.13728102</v>
      </c>
      <c r="BS248" s="5">
        <v>0.13728102</v>
      </c>
      <c r="BT248" s="5">
        <v>0.13728102</v>
      </c>
      <c r="BU248" s="5">
        <v>0.13728102</v>
      </c>
      <c r="BV248" s="5">
        <v>0.13728102</v>
      </c>
      <c r="BW248" s="5">
        <v>0.13728102</v>
      </c>
      <c r="BX248" s="5">
        <v>0.13728102</v>
      </c>
      <c r="BY248" s="5">
        <v>0.13728102</v>
      </c>
      <c r="BZ248" s="5">
        <v>0.13728102</v>
      </c>
      <c r="CA248" s="5">
        <v>0.13728102</v>
      </c>
      <c r="CB248" s="5">
        <v>0.13728102</v>
      </c>
      <c r="CC248" s="5">
        <v>0.13728102</v>
      </c>
      <c r="CD248" s="5">
        <v>0.13728102</v>
      </c>
      <c r="CE248" s="5">
        <v>0.13728102</v>
      </c>
      <c r="CF248" s="5">
        <v>0.13728102</v>
      </c>
      <c r="CG248" s="5">
        <v>0.13728102</v>
      </c>
      <c r="CH248" s="5">
        <v>0.13728102</v>
      </c>
      <c r="CI248" s="5">
        <v>0.13728102</v>
      </c>
      <c r="CJ248" s="5">
        <v>0.13728102</v>
      </c>
      <c r="CK248" s="5">
        <v>0.13728102</v>
      </c>
      <c r="CL248" s="5">
        <v>0.13728102</v>
      </c>
      <c r="CM248" s="5">
        <v>0.13728102</v>
      </c>
      <c r="CN248" s="5">
        <v>0.13728102</v>
      </c>
      <c r="CO248" s="5">
        <v>0.13728102</v>
      </c>
      <c r="CP248" s="5">
        <v>0.13728102</v>
      </c>
      <c r="CQ248" s="5">
        <v>0.13728102</v>
      </c>
      <c r="CR248" s="5">
        <v>0.13728102</v>
      </c>
      <c r="CS248" s="5">
        <v>0.13728102</v>
      </c>
      <c r="CT248" s="5">
        <v>0.13728102</v>
      </c>
      <c r="CU248" s="5">
        <v>0.13728102</v>
      </c>
      <c r="CV248" s="5">
        <v>0.13728102</v>
      </c>
      <c r="CW248" s="5">
        <v>0.13728102</v>
      </c>
      <c r="CX248" s="5">
        <v>0.13728102</v>
      </c>
      <c r="CY248" s="5">
        <v>0.13728102</v>
      </c>
      <c r="CZ248" s="5">
        <v>0.13728102</v>
      </c>
      <c r="DA248" s="5">
        <v>0.13728102</v>
      </c>
      <c r="DB248" s="5">
        <v>0.13728102</v>
      </c>
      <c r="DC248" s="5">
        <v>0.13728102</v>
      </c>
      <c r="DD248" s="5">
        <v>0.13728102</v>
      </c>
      <c r="DE248" s="5">
        <v>0.13728102</v>
      </c>
      <c r="DF248" s="5">
        <v>0.13728102</v>
      </c>
      <c r="DG248" s="5">
        <v>0.13728102</v>
      </c>
      <c r="DH248" s="5">
        <v>0.13728102</v>
      </c>
      <c r="DI248" s="5">
        <v>0.13728102</v>
      </c>
      <c r="DJ248" s="5">
        <v>0.13728102</v>
      </c>
      <c r="DK248" s="5">
        <v>0.13728102</v>
      </c>
      <c r="DL248" s="5">
        <v>0.13728102</v>
      </c>
      <c r="DM248" s="5">
        <v>0.13728102</v>
      </c>
      <c r="DN248" s="5">
        <v>0.13728102</v>
      </c>
      <c r="DO248" s="5">
        <v>0.13728102</v>
      </c>
      <c r="DP248" s="5">
        <v>0.13728102</v>
      </c>
      <c r="DQ248" s="5">
        <v>0.13728102</v>
      </c>
      <c r="DR248" s="5">
        <v>0.13728102</v>
      </c>
      <c r="DS248" s="5">
        <v>0.13728102</v>
      </c>
      <c r="DT248" s="5">
        <v>0.13728102</v>
      </c>
      <c r="DU248" s="5">
        <v>0.13728102</v>
      </c>
    </row>
    <row r="249" spans="1:125" x14ac:dyDescent="0.2">
      <c r="A249" t="s">
        <v>227</v>
      </c>
      <c r="B249" s="3" t="s">
        <v>177</v>
      </c>
      <c r="C249" s="2">
        <v>0.74</v>
      </c>
      <c r="D249" s="2">
        <v>0.31</v>
      </c>
      <c r="E249" s="2">
        <v>0.75</v>
      </c>
      <c r="F249" s="2">
        <v>0.51</v>
      </c>
      <c r="G249" s="2">
        <v>0.62</v>
      </c>
      <c r="H249" s="2">
        <v>0.65</v>
      </c>
      <c r="I249" s="2">
        <v>0.4</v>
      </c>
      <c r="J249" s="2">
        <v>0.35</v>
      </c>
      <c r="K249" s="2">
        <v>0.42</v>
      </c>
      <c r="L249" s="2">
        <v>0.26</v>
      </c>
      <c r="M249" s="2">
        <v>0.25</v>
      </c>
      <c r="N249" s="2">
        <v>0.28000000000000003</v>
      </c>
      <c r="O249" s="2">
        <v>0.25</v>
      </c>
      <c r="P249" s="2">
        <v>0.55000000000000004</v>
      </c>
      <c r="Q249" s="2">
        <v>0.3</v>
      </c>
      <c r="R249" s="2">
        <v>0.44</v>
      </c>
      <c r="S249" s="2">
        <v>0.52</v>
      </c>
      <c r="T249" s="2">
        <v>0.18</v>
      </c>
      <c r="U249" s="2">
        <v>0.47</v>
      </c>
      <c r="V249" s="2">
        <v>0.5</v>
      </c>
      <c r="W249" s="2">
        <v>0.5</v>
      </c>
      <c r="X249" s="2">
        <v>0.34</v>
      </c>
      <c r="Y249" s="2">
        <v>0.09</v>
      </c>
      <c r="Z249" s="2">
        <v>0.02</v>
      </c>
      <c r="AA249" s="2">
        <v>0.13</v>
      </c>
      <c r="AB249" s="2">
        <v>0.02</v>
      </c>
      <c r="AC249" s="2">
        <v>0.62</v>
      </c>
      <c r="AD249" s="2">
        <v>0.57999999999999996</v>
      </c>
      <c r="AE249" s="2">
        <v>0.24</v>
      </c>
      <c r="AF249" s="2">
        <v>0.39</v>
      </c>
      <c r="AG249" s="2">
        <v>7.0000000000000007E-2</v>
      </c>
      <c r="AH249" s="2">
        <v>0.42</v>
      </c>
      <c r="AI249" s="2">
        <v>0.39</v>
      </c>
      <c r="AJ249" s="2">
        <v>0.16</v>
      </c>
      <c r="AK249" s="2">
        <v>0.11</v>
      </c>
      <c r="AL249" s="2">
        <v>0.31</v>
      </c>
      <c r="AM249" s="2">
        <v>0.11</v>
      </c>
      <c r="AN249" s="2">
        <v>0.23</v>
      </c>
      <c r="AO249" s="2">
        <v>0.33</v>
      </c>
      <c r="AP249" s="2">
        <v>0.1</v>
      </c>
      <c r="AQ249" s="2">
        <v>0.16</v>
      </c>
      <c r="AR249" s="2">
        <v>0.1</v>
      </c>
      <c r="AS249" s="2">
        <v>-0.13</v>
      </c>
      <c r="AT249" s="2">
        <v>0.27</v>
      </c>
      <c r="AU249" s="2">
        <v>0.61</v>
      </c>
      <c r="AV249" s="2">
        <v>0.1</v>
      </c>
      <c r="AW249" s="2">
        <v>0</v>
      </c>
      <c r="AX249" s="2">
        <v>0</v>
      </c>
      <c r="AY249" s="2">
        <v>0.22</v>
      </c>
      <c r="AZ249" s="2">
        <v>0.02</v>
      </c>
      <c r="BA249" s="2">
        <v>0.23</v>
      </c>
      <c r="BB249" s="2">
        <v>0.28999999999999998</v>
      </c>
      <c r="BC249" s="2">
        <v>0.09</v>
      </c>
      <c r="BD249" s="2">
        <v>0.06</v>
      </c>
      <c r="BE249" s="2">
        <v>0.44</v>
      </c>
      <c r="BF249" s="2">
        <v>0.41</v>
      </c>
      <c r="BG249" s="2">
        <v>0.02</v>
      </c>
      <c r="BH249" s="2">
        <v>0.39</v>
      </c>
      <c r="BI249" s="2">
        <v>0</v>
      </c>
      <c r="BJ249" s="2">
        <v>0.28999999999999998</v>
      </c>
      <c r="BL249" s="10"/>
      <c r="BN249" s="5">
        <v>2.7626417E-2</v>
      </c>
      <c r="BO249" s="5">
        <v>2.7626417E-2</v>
      </c>
      <c r="BP249" s="5">
        <v>2.7626417E-2</v>
      </c>
      <c r="BQ249" s="5">
        <v>2.7626417E-2</v>
      </c>
      <c r="BR249" s="5">
        <v>2.7626417E-2</v>
      </c>
      <c r="BS249" s="5">
        <v>2.7626417E-2</v>
      </c>
      <c r="BT249" s="5">
        <v>2.7626417E-2</v>
      </c>
      <c r="BU249" s="5">
        <v>2.7626417E-2</v>
      </c>
      <c r="BV249" s="5">
        <v>2.7626417E-2</v>
      </c>
      <c r="BW249" s="5">
        <v>2.7626417E-2</v>
      </c>
      <c r="BX249" s="5">
        <v>2.7626417E-2</v>
      </c>
      <c r="BY249" s="5">
        <v>2.7626417E-2</v>
      </c>
      <c r="BZ249" s="5">
        <v>2.7626417E-2</v>
      </c>
      <c r="CA249" s="5">
        <v>2.7626417E-2</v>
      </c>
      <c r="CB249" s="5">
        <v>2.7626417E-2</v>
      </c>
      <c r="CC249" s="5">
        <v>2.7626417E-2</v>
      </c>
      <c r="CD249" s="5">
        <v>2.7626417E-2</v>
      </c>
      <c r="CE249" s="5">
        <v>2.7626417E-2</v>
      </c>
      <c r="CF249" s="5">
        <v>2.7626417E-2</v>
      </c>
      <c r="CG249" s="5">
        <v>2.7626417E-2</v>
      </c>
      <c r="CH249" s="5">
        <v>2.7626417E-2</v>
      </c>
      <c r="CI249" s="5">
        <v>2.7626417E-2</v>
      </c>
      <c r="CJ249" s="5">
        <v>2.7626417E-2</v>
      </c>
      <c r="CK249" s="5">
        <v>2.7626417E-2</v>
      </c>
      <c r="CL249" s="5">
        <v>2.7626417E-2</v>
      </c>
      <c r="CM249" s="5">
        <v>2.7626417E-2</v>
      </c>
      <c r="CN249" s="5">
        <v>2.7626417E-2</v>
      </c>
      <c r="CO249" s="5">
        <v>2.7626417E-2</v>
      </c>
      <c r="CP249" s="5">
        <v>2.7626417E-2</v>
      </c>
      <c r="CQ249" s="5">
        <v>2.7626417E-2</v>
      </c>
      <c r="CR249" s="5">
        <v>2.7626417E-2</v>
      </c>
      <c r="CS249" s="5">
        <v>2.7626417E-2</v>
      </c>
      <c r="CT249" s="5">
        <v>2.7626417E-2</v>
      </c>
      <c r="CU249" s="5">
        <v>2.7626417E-2</v>
      </c>
      <c r="CV249" s="5">
        <v>2.7626417E-2</v>
      </c>
      <c r="CW249" s="5">
        <v>2.7626417E-2</v>
      </c>
      <c r="CX249" s="5">
        <v>2.7626417E-2</v>
      </c>
      <c r="CY249" s="5">
        <v>2.7626417E-2</v>
      </c>
      <c r="CZ249" s="5">
        <v>2.7626417E-2</v>
      </c>
      <c r="DA249" s="5">
        <v>2.7626417E-2</v>
      </c>
      <c r="DB249" s="5">
        <v>2.7626417E-2</v>
      </c>
      <c r="DC249" s="5">
        <v>2.7626417E-2</v>
      </c>
      <c r="DD249" s="5">
        <v>2.7626417E-2</v>
      </c>
      <c r="DE249" s="5">
        <v>2.7626417E-2</v>
      </c>
      <c r="DF249" s="5">
        <v>2.7626417E-2</v>
      </c>
      <c r="DG249" s="5">
        <v>2.7626417E-2</v>
      </c>
      <c r="DH249" s="5">
        <v>2.7626417E-2</v>
      </c>
      <c r="DI249" s="5">
        <v>2.7626417E-2</v>
      </c>
      <c r="DJ249" s="5">
        <v>2.7626417E-2</v>
      </c>
      <c r="DK249" s="5">
        <v>2.7626417E-2</v>
      </c>
      <c r="DL249" s="5">
        <v>2.7626417E-2</v>
      </c>
      <c r="DM249" s="5">
        <v>2.7626417E-2</v>
      </c>
      <c r="DN249" s="5">
        <v>2.7626417E-2</v>
      </c>
      <c r="DO249" s="5">
        <v>2.7626417E-2</v>
      </c>
      <c r="DP249" s="5">
        <v>2.7626417E-2</v>
      </c>
      <c r="DQ249" s="5">
        <v>2.7626417E-2</v>
      </c>
      <c r="DR249" s="5">
        <v>2.7626417E-2</v>
      </c>
      <c r="DS249" s="5">
        <v>2.7626417E-2</v>
      </c>
      <c r="DT249" s="5">
        <v>2.7626417E-2</v>
      </c>
      <c r="DU249" s="5">
        <v>2.7626417E-2</v>
      </c>
    </row>
    <row r="250" spans="1:125" x14ac:dyDescent="0.2">
      <c r="A250" t="s">
        <v>228</v>
      </c>
      <c r="B250" s="3" t="s">
        <v>177</v>
      </c>
      <c r="C250" s="2">
        <v>1.5</v>
      </c>
      <c r="D250" s="2">
        <v>0.86</v>
      </c>
      <c r="E250" s="2">
        <v>1.62</v>
      </c>
      <c r="F250" s="2">
        <v>1.1499999999999999</v>
      </c>
      <c r="G250" s="2">
        <v>1.33</v>
      </c>
      <c r="H250" s="2">
        <v>1.31</v>
      </c>
      <c r="I250" s="2">
        <v>1</v>
      </c>
      <c r="J250" s="2">
        <v>0.9</v>
      </c>
      <c r="K250" s="2">
        <v>0.89</v>
      </c>
      <c r="L250" s="2">
        <v>0.68</v>
      </c>
      <c r="M250" s="2">
        <v>0.81</v>
      </c>
      <c r="N250" s="2">
        <v>0.63</v>
      </c>
      <c r="O250" s="2">
        <v>0.7</v>
      </c>
      <c r="P250" s="2">
        <v>1.1499999999999999</v>
      </c>
      <c r="Q250" s="2">
        <v>0.66</v>
      </c>
      <c r="R250" s="2">
        <v>0.87</v>
      </c>
      <c r="S250" s="2">
        <v>1.06</v>
      </c>
      <c r="T250" s="2">
        <v>0.55000000000000004</v>
      </c>
      <c r="U250" s="2">
        <v>1.06</v>
      </c>
      <c r="V250" s="2">
        <v>1.0900000000000001</v>
      </c>
      <c r="W250" s="2">
        <v>1.04</v>
      </c>
      <c r="X250" s="2">
        <v>0.75</v>
      </c>
      <c r="Y250" s="2">
        <v>0.42</v>
      </c>
      <c r="Z250" s="2">
        <v>0.23</v>
      </c>
      <c r="AA250" s="2">
        <v>0.47</v>
      </c>
      <c r="AB250" s="2">
        <v>0.25</v>
      </c>
      <c r="AC250" s="2">
        <v>1.3</v>
      </c>
      <c r="AD250" s="2">
        <v>1.24</v>
      </c>
      <c r="AE250" s="2">
        <v>0.68</v>
      </c>
      <c r="AF250" s="2">
        <v>0.87</v>
      </c>
      <c r="AG250" s="2">
        <v>0.42</v>
      </c>
      <c r="AH250" s="2">
        <v>0.92</v>
      </c>
      <c r="AI250" s="2">
        <v>0.94</v>
      </c>
      <c r="AJ250" s="2">
        <v>0.49</v>
      </c>
      <c r="AK250" s="2">
        <v>0.38</v>
      </c>
      <c r="AL250" s="2">
        <v>0.74</v>
      </c>
      <c r="AM250" s="2">
        <v>0.44</v>
      </c>
      <c r="AN250" s="2">
        <v>0.7</v>
      </c>
      <c r="AO250" s="2">
        <v>0.89</v>
      </c>
      <c r="AP250" s="2">
        <v>0.56000000000000005</v>
      </c>
      <c r="AQ250" s="2">
        <v>0.47</v>
      </c>
      <c r="AR250" s="2">
        <v>0.45</v>
      </c>
      <c r="AS250" s="2">
        <v>0.14000000000000001</v>
      </c>
      <c r="AT250" s="2">
        <v>0.74</v>
      </c>
      <c r="AU250" s="2">
        <v>1.31</v>
      </c>
      <c r="AV250" s="2">
        <v>0.59</v>
      </c>
      <c r="AW250" s="2">
        <v>0.32</v>
      </c>
      <c r="AX250" s="2">
        <v>0.35</v>
      </c>
      <c r="AY250" s="2">
        <v>0.7</v>
      </c>
      <c r="AZ250" s="2">
        <v>0.39</v>
      </c>
      <c r="BA250" s="2">
        <v>0.61</v>
      </c>
      <c r="BB250" s="2">
        <v>0.94</v>
      </c>
      <c r="BC250" s="2">
        <v>0.59</v>
      </c>
      <c r="BD250" s="2">
        <v>0.36</v>
      </c>
      <c r="BE250" s="2">
        <v>0.91</v>
      </c>
      <c r="BF250" s="2">
        <v>0.89</v>
      </c>
      <c r="BG250" s="2">
        <v>0.24</v>
      </c>
      <c r="BH250" s="2">
        <v>0.87</v>
      </c>
      <c r="BI250" s="2">
        <v>0.28999999999999998</v>
      </c>
      <c r="BJ250" s="2">
        <v>0.65</v>
      </c>
      <c r="BL250" s="10"/>
      <c r="BN250" s="5">
        <v>6.0464823000000001E-2</v>
      </c>
      <c r="BO250" s="5">
        <v>6.0464823000000001E-2</v>
      </c>
      <c r="BP250" s="5">
        <v>6.0464823000000001E-2</v>
      </c>
      <c r="BQ250" s="5">
        <v>6.0464823000000001E-2</v>
      </c>
      <c r="BR250" s="5">
        <v>6.0464823000000001E-2</v>
      </c>
      <c r="BS250" s="5">
        <v>6.0464823000000001E-2</v>
      </c>
      <c r="BT250" s="5">
        <v>6.0464823000000001E-2</v>
      </c>
      <c r="BU250" s="5">
        <v>6.0464823000000001E-2</v>
      </c>
      <c r="BV250" s="5">
        <v>6.0464823000000001E-2</v>
      </c>
      <c r="BW250" s="5">
        <v>6.0464823000000001E-2</v>
      </c>
      <c r="BX250" s="5">
        <v>6.0464823000000001E-2</v>
      </c>
      <c r="BY250" s="5">
        <v>6.0464823000000001E-2</v>
      </c>
      <c r="BZ250" s="5">
        <v>6.0464823000000001E-2</v>
      </c>
      <c r="CA250" s="5">
        <v>6.0464823000000001E-2</v>
      </c>
      <c r="CB250" s="5">
        <v>6.0464823000000001E-2</v>
      </c>
      <c r="CC250" s="5">
        <v>6.0464823000000001E-2</v>
      </c>
      <c r="CD250" s="5">
        <v>6.0464823000000001E-2</v>
      </c>
      <c r="CE250" s="5">
        <v>6.0464823000000001E-2</v>
      </c>
      <c r="CF250" s="5">
        <v>6.0464823000000001E-2</v>
      </c>
      <c r="CG250" s="5">
        <v>6.0464823000000001E-2</v>
      </c>
      <c r="CH250" s="5">
        <v>6.0464823000000001E-2</v>
      </c>
      <c r="CI250" s="5">
        <v>6.0464823000000001E-2</v>
      </c>
      <c r="CJ250" s="5">
        <v>6.0464823000000001E-2</v>
      </c>
      <c r="CK250" s="5">
        <v>6.0464823000000001E-2</v>
      </c>
      <c r="CL250" s="5">
        <v>6.0464823000000001E-2</v>
      </c>
      <c r="CM250" s="5">
        <v>6.0464823000000001E-2</v>
      </c>
      <c r="CN250" s="5">
        <v>6.0464823000000001E-2</v>
      </c>
      <c r="CO250" s="5">
        <v>6.0464823000000001E-2</v>
      </c>
      <c r="CP250" s="5">
        <v>6.0464823000000001E-2</v>
      </c>
      <c r="CQ250" s="5">
        <v>6.0464823000000001E-2</v>
      </c>
      <c r="CR250" s="5">
        <v>6.0464823000000001E-2</v>
      </c>
      <c r="CS250" s="5">
        <v>6.0464823000000001E-2</v>
      </c>
      <c r="CT250" s="5">
        <v>6.0464823000000001E-2</v>
      </c>
      <c r="CU250" s="5">
        <v>6.0464823000000001E-2</v>
      </c>
      <c r="CV250" s="5">
        <v>6.0464823000000001E-2</v>
      </c>
      <c r="CW250" s="5">
        <v>6.0464823000000001E-2</v>
      </c>
      <c r="CX250" s="5">
        <v>6.0464823000000001E-2</v>
      </c>
      <c r="CY250" s="5">
        <v>6.0464823000000001E-2</v>
      </c>
      <c r="CZ250" s="5">
        <v>6.0464823000000001E-2</v>
      </c>
      <c r="DA250" s="5">
        <v>6.0464823000000001E-2</v>
      </c>
      <c r="DB250" s="5">
        <v>6.0464823000000001E-2</v>
      </c>
      <c r="DC250" s="5">
        <v>6.0464823000000001E-2</v>
      </c>
      <c r="DD250" s="5">
        <v>6.0464823000000001E-2</v>
      </c>
      <c r="DE250" s="5">
        <v>6.0464823000000001E-2</v>
      </c>
      <c r="DF250" s="5">
        <v>6.0464823000000001E-2</v>
      </c>
      <c r="DG250" s="5">
        <v>6.0464823000000001E-2</v>
      </c>
      <c r="DH250" s="5">
        <v>6.0464823000000001E-2</v>
      </c>
      <c r="DI250" s="5">
        <v>6.0464823000000001E-2</v>
      </c>
      <c r="DJ250" s="5">
        <v>6.0464823000000001E-2</v>
      </c>
      <c r="DK250" s="5">
        <v>6.0464823000000001E-2</v>
      </c>
      <c r="DL250" s="5">
        <v>6.0464823000000001E-2</v>
      </c>
      <c r="DM250" s="5">
        <v>6.0464823000000001E-2</v>
      </c>
      <c r="DN250" s="5">
        <v>6.0464823000000001E-2</v>
      </c>
      <c r="DO250" s="5">
        <v>6.0464823000000001E-2</v>
      </c>
      <c r="DP250" s="5">
        <v>6.0464823000000001E-2</v>
      </c>
      <c r="DQ250" s="5">
        <v>6.0464823000000001E-2</v>
      </c>
      <c r="DR250" s="5">
        <v>6.0464823000000001E-2</v>
      </c>
      <c r="DS250" s="5">
        <v>6.0464823000000001E-2</v>
      </c>
      <c r="DT250" s="5">
        <v>6.0464823000000001E-2</v>
      </c>
      <c r="DU250" s="5">
        <v>6.0464823000000001E-2</v>
      </c>
    </row>
    <row r="251" spans="1:125" x14ac:dyDescent="0.2">
      <c r="A251" t="s">
        <v>77</v>
      </c>
      <c r="B251" s="3" t="s">
        <v>177</v>
      </c>
      <c r="C251" s="2">
        <v>0.74</v>
      </c>
      <c r="D251" s="2">
        <v>0.37</v>
      </c>
      <c r="E251" s="2">
        <v>0.77</v>
      </c>
      <c r="F251" s="2">
        <v>0.56999999999999995</v>
      </c>
      <c r="G251" s="2">
        <v>0.71</v>
      </c>
      <c r="H251" s="2">
        <v>0.75</v>
      </c>
      <c r="I251" s="2">
        <v>0.47</v>
      </c>
      <c r="J251" s="2">
        <v>0.48</v>
      </c>
      <c r="K251" s="2">
        <v>0.54</v>
      </c>
      <c r="L251" s="2">
        <v>0.37</v>
      </c>
      <c r="M251" s="2">
        <v>0.3</v>
      </c>
      <c r="N251" s="2">
        <v>0.37</v>
      </c>
      <c r="O251" s="2">
        <v>0.36</v>
      </c>
      <c r="P251" s="2">
        <v>0.6</v>
      </c>
      <c r="Q251" s="2">
        <v>0.36</v>
      </c>
      <c r="R251" s="2">
        <v>0.55000000000000004</v>
      </c>
      <c r="S251" s="2">
        <v>0.64</v>
      </c>
      <c r="T251" s="2">
        <v>0.3</v>
      </c>
      <c r="U251" s="2">
        <v>0.61</v>
      </c>
      <c r="V251" s="2">
        <v>0.59</v>
      </c>
      <c r="W251" s="2">
        <v>0.6</v>
      </c>
      <c r="X251" s="2">
        <v>0.39</v>
      </c>
      <c r="Y251" s="2">
        <v>0.11</v>
      </c>
      <c r="Z251" s="2">
        <v>0.11</v>
      </c>
      <c r="AA251" s="2">
        <v>0.23</v>
      </c>
      <c r="AB251" s="2">
        <v>0.06</v>
      </c>
      <c r="AC251" s="2">
        <v>0.69</v>
      </c>
      <c r="AD251" s="2">
        <v>0.55000000000000004</v>
      </c>
      <c r="AE251" s="2">
        <v>0.38</v>
      </c>
      <c r="AF251" s="2">
        <v>0.43</v>
      </c>
      <c r="AG251" s="2">
        <v>0.08</v>
      </c>
      <c r="AH251" s="2">
        <v>0.46</v>
      </c>
      <c r="AI251" s="2">
        <v>0.45</v>
      </c>
      <c r="AJ251" s="2">
        <v>0.18</v>
      </c>
      <c r="AK251" s="2">
        <v>0.22</v>
      </c>
      <c r="AL251" s="2">
        <v>0.25</v>
      </c>
      <c r="AM251" s="2">
        <v>0.18</v>
      </c>
      <c r="AN251" s="2">
        <v>0.28999999999999998</v>
      </c>
      <c r="AO251" s="2">
        <v>0.32</v>
      </c>
      <c r="AP251" s="2">
        <v>0.08</v>
      </c>
      <c r="AQ251" s="2">
        <v>0.21</v>
      </c>
      <c r="AR251" s="2">
        <v>0.15</v>
      </c>
      <c r="AS251" s="2">
        <v>-0.06</v>
      </c>
      <c r="AT251" s="2">
        <v>0.25</v>
      </c>
      <c r="AU251" s="2">
        <v>0.67</v>
      </c>
      <c r="AV251" s="2">
        <v>0.11</v>
      </c>
      <c r="AW251" s="2">
        <v>0.02</v>
      </c>
      <c r="AX251" s="2">
        <v>0.04</v>
      </c>
      <c r="AY251" s="2">
        <v>0.24</v>
      </c>
      <c r="AZ251" s="2">
        <v>0.06</v>
      </c>
      <c r="BA251" s="2">
        <v>0.28000000000000003</v>
      </c>
      <c r="BB251" s="2">
        <v>0.27</v>
      </c>
      <c r="BC251" s="2">
        <v>0.05</v>
      </c>
      <c r="BD251" s="2">
        <v>0.09</v>
      </c>
      <c r="BE251" s="2">
        <v>0.41</v>
      </c>
      <c r="BF251" s="2">
        <v>0.48</v>
      </c>
      <c r="BG251" s="2">
        <v>0.02</v>
      </c>
      <c r="BH251" s="2">
        <v>0.4</v>
      </c>
      <c r="BI251" s="2">
        <v>0.03</v>
      </c>
      <c r="BJ251" s="2">
        <v>0.27</v>
      </c>
      <c r="BL251" s="10"/>
      <c r="BN251" s="5">
        <v>3.7311546000000001E-2</v>
      </c>
      <c r="BO251" s="5">
        <v>3.7311546000000001E-2</v>
      </c>
      <c r="BP251" s="5">
        <v>3.7311546000000001E-2</v>
      </c>
      <c r="BQ251" s="5">
        <v>3.7311546000000001E-2</v>
      </c>
      <c r="BR251" s="5">
        <v>3.7311546000000001E-2</v>
      </c>
      <c r="BS251" s="5">
        <v>3.7311546000000001E-2</v>
      </c>
      <c r="BT251" s="5">
        <v>3.7311546000000001E-2</v>
      </c>
      <c r="BU251" s="5">
        <v>3.7311546000000001E-2</v>
      </c>
      <c r="BV251" s="5">
        <v>3.7311546000000001E-2</v>
      </c>
      <c r="BW251" s="5">
        <v>3.7311546000000001E-2</v>
      </c>
      <c r="BX251" s="5">
        <v>3.7311546000000001E-2</v>
      </c>
      <c r="BY251" s="5">
        <v>3.7311546000000001E-2</v>
      </c>
      <c r="BZ251" s="5">
        <v>3.7311546000000001E-2</v>
      </c>
      <c r="CA251" s="5">
        <v>3.7311546000000001E-2</v>
      </c>
      <c r="CB251" s="5">
        <v>3.7311546000000001E-2</v>
      </c>
      <c r="CC251" s="5">
        <v>3.7311546000000001E-2</v>
      </c>
      <c r="CD251" s="5">
        <v>3.7311546000000001E-2</v>
      </c>
      <c r="CE251" s="5">
        <v>3.7311546000000001E-2</v>
      </c>
      <c r="CF251" s="5">
        <v>3.7311546000000001E-2</v>
      </c>
      <c r="CG251" s="5">
        <v>3.7311546000000001E-2</v>
      </c>
      <c r="CH251" s="5">
        <v>3.7311546000000001E-2</v>
      </c>
      <c r="CI251" s="5">
        <v>3.7311546000000001E-2</v>
      </c>
      <c r="CJ251" s="5">
        <v>3.7311546000000001E-2</v>
      </c>
      <c r="CK251" s="5">
        <v>3.7311546000000001E-2</v>
      </c>
      <c r="CL251" s="5">
        <v>3.7311546000000001E-2</v>
      </c>
      <c r="CM251" s="5">
        <v>3.7311546000000001E-2</v>
      </c>
      <c r="CN251" s="5">
        <v>3.7311546000000001E-2</v>
      </c>
      <c r="CO251" s="5">
        <v>3.7311546000000001E-2</v>
      </c>
      <c r="CP251" s="5">
        <v>3.7311546000000001E-2</v>
      </c>
      <c r="CQ251" s="5">
        <v>3.7311546000000001E-2</v>
      </c>
      <c r="CR251" s="5">
        <v>3.7311546000000001E-2</v>
      </c>
      <c r="CS251" s="5">
        <v>3.7311546000000001E-2</v>
      </c>
      <c r="CT251" s="5">
        <v>3.7311546000000001E-2</v>
      </c>
      <c r="CU251" s="5">
        <v>3.7311546000000001E-2</v>
      </c>
      <c r="CV251" s="5">
        <v>3.7311546000000001E-2</v>
      </c>
      <c r="CW251" s="5">
        <v>3.7311546000000001E-2</v>
      </c>
      <c r="CX251" s="5">
        <v>3.7311546000000001E-2</v>
      </c>
      <c r="CY251" s="5">
        <v>3.7311546000000001E-2</v>
      </c>
      <c r="CZ251" s="5">
        <v>3.7311546000000001E-2</v>
      </c>
      <c r="DA251" s="5">
        <v>3.7311546000000001E-2</v>
      </c>
      <c r="DB251" s="5">
        <v>3.7311546000000001E-2</v>
      </c>
      <c r="DC251" s="5">
        <v>3.7311546000000001E-2</v>
      </c>
      <c r="DD251" s="5">
        <v>3.7311546000000001E-2</v>
      </c>
      <c r="DE251" s="5">
        <v>3.7311546000000001E-2</v>
      </c>
      <c r="DF251" s="5">
        <v>3.7311546000000001E-2</v>
      </c>
      <c r="DG251" s="5">
        <v>3.7311546000000001E-2</v>
      </c>
      <c r="DH251" s="5">
        <v>3.7311546000000001E-2</v>
      </c>
      <c r="DI251" s="5">
        <v>3.7311546000000001E-2</v>
      </c>
      <c r="DJ251" s="5">
        <v>3.7311546000000001E-2</v>
      </c>
      <c r="DK251" s="5">
        <v>3.7311546000000001E-2</v>
      </c>
      <c r="DL251" s="5">
        <v>3.7311546000000001E-2</v>
      </c>
      <c r="DM251" s="5">
        <v>3.7311546000000001E-2</v>
      </c>
      <c r="DN251" s="5">
        <v>3.7311546000000001E-2</v>
      </c>
      <c r="DO251" s="5">
        <v>3.7311546000000001E-2</v>
      </c>
      <c r="DP251" s="5">
        <v>3.7311546000000001E-2</v>
      </c>
      <c r="DQ251" s="5">
        <v>3.7311546000000001E-2</v>
      </c>
      <c r="DR251" s="5">
        <v>3.7311546000000001E-2</v>
      </c>
      <c r="DS251" s="5">
        <v>3.7311546000000001E-2</v>
      </c>
      <c r="DT251" s="5">
        <v>3.7311546000000001E-2</v>
      </c>
      <c r="DU251" s="5">
        <v>3.7311546000000001E-2</v>
      </c>
    </row>
    <row r="252" spans="1:125" x14ac:dyDescent="0.2">
      <c r="A252" t="s">
        <v>101</v>
      </c>
      <c r="B252" s="3" t="s">
        <v>177</v>
      </c>
      <c r="C252" s="2">
        <v>5.05</v>
      </c>
      <c r="D252" s="2">
        <v>3.23</v>
      </c>
      <c r="E252" s="2">
        <v>5.56</v>
      </c>
      <c r="F252" s="2">
        <v>4.17</v>
      </c>
      <c r="G252" s="2">
        <v>4.78</v>
      </c>
      <c r="H252" s="2">
        <v>4.67</v>
      </c>
      <c r="I252" s="2">
        <v>3.85</v>
      </c>
      <c r="J252" s="2">
        <v>3.31</v>
      </c>
      <c r="K252" s="2">
        <v>3.72</v>
      </c>
      <c r="L252" s="2">
        <v>2.9</v>
      </c>
      <c r="M252" s="2">
        <v>3.28</v>
      </c>
      <c r="N252" s="2">
        <v>2.63</v>
      </c>
      <c r="O252" s="2">
        <v>3.07</v>
      </c>
      <c r="P252" s="2">
        <v>4.1900000000000004</v>
      </c>
      <c r="Q252" s="2">
        <v>2.87</v>
      </c>
      <c r="R252" s="2">
        <v>3.84</v>
      </c>
      <c r="S252" s="2">
        <v>3.92</v>
      </c>
      <c r="T252" s="2">
        <v>2.73</v>
      </c>
      <c r="U252" s="2">
        <v>4.1100000000000003</v>
      </c>
      <c r="V252" s="2">
        <v>4</v>
      </c>
      <c r="W252" s="2">
        <v>4.24</v>
      </c>
      <c r="X252" s="2">
        <v>3.23</v>
      </c>
      <c r="Y252" s="2">
        <v>2.5099999999999998</v>
      </c>
      <c r="Z252" s="2">
        <v>1.92</v>
      </c>
      <c r="AA252" s="2">
        <v>2.72</v>
      </c>
      <c r="AB252" s="2">
        <v>2.0699999999999998</v>
      </c>
      <c r="AC252" s="2">
        <v>4.78</v>
      </c>
      <c r="AD252" s="2">
        <v>4.68</v>
      </c>
      <c r="AE252" s="2">
        <v>3.12</v>
      </c>
      <c r="AF252" s="2">
        <v>3.74</v>
      </c>
      <c r="AG252" s="2">
        <v>2.44</v>
      </c>
      <c r="AH252" s="2">
        <v>4.1500000000000004</v>
      </c>
      <c r="AI252" s="2">
        <v>3.98</v>
      </c>
      <c r="AJ252" s="2">
        <v>2.84</v>
      </c>
      <c r="AK252" s="2">
        <v>2.57</v>
      </c>
      <c r="AL252" s="2">
        <v>3.64</v>
      </c>
      <c r="AM252" s="2">
        <v>2.59</v>
      </c>
      <c r="AN252" s="2">
        <v>3.72</v>
      </c>
      <c r="AO252" s="2">
        <v>4.04</v>
      </c>
      <c r="AP252" s="2">
        <v>3.06</v>
      </c>
      <c r="AQ252" s="2">
        <v>2.57</v>
      </c>
      <c r="AR252" s="2">
        <v>2.94</v>
      </c>
      <c r="AS252" s="2">
        <v>1.88</v>
      </c>
      <c r="AT252" s="2">
        <v>3.76</v>
      </c>
      <c r="AU252" s="2">
        <v>4.8899999999999997</v>
      </c>
      <c r="AV252" s="2">
        <v>3.54</v>
      </c>
      <c r="AW252" s="2">
        <v>3</v>
      </c>
      <c r="AX252" s="2">
        <v>2.4500000000000002</v>
      </c>
      <c r="AY252" s="2">
        <v>3.29</v>
      </c>
      <c r="AZ252" s="2">
        <v>2.63</v>
      </c>
      <c r="BA252" s="2">
        <v>3.08</v>
      </c>
      <c r="BB252" s="2">
        <v>3.85</v>
      </c>
      <c r="BC252" s="2">
        <v>3.43</v>
      </c>
      <c r="BD252" s="2">
        <v>2.25</v>
      </c>
      <c r="BE252" s="2">
        <v>4</v>
      </c>
      <c r="BF252" s="2">
        <v>3.51</v>
      </c>
      <c r="BG252" s="2">
        <v>2.1</v>
      </c>
      <c r="BH252" s="2">
        <v>3.56</v>
      </c>
      <c r="BI252" s="2">
        <v>2.27</v>
      </c>
      <c r="BJ252" s="2">
        <v>3.09</v>
      </c>
      <c r="BL252" s="10"/>
      <c r="BN252" s="5">
        <v>0.2423063</v>
      </c>
      <c r="BO252" s="5">
        <v>0.2423063</v>
      </c>
      <c r="BP252" s="5">
        <v>0.2423063</v>
      </c>
      <c r="BQ252" s="5">
        <v>0.2423063</v>
      </c>
      <c r="BR252" s="5">
        <v>0.2423063</v>
      </c>
      <c r="BS252" s="5">
        <v>0.2423063</v>
      </c>
      <c r="BT252" s="5">
        <v>0.2423063</v>
      </c>
      <c r="BU252" s="5">
        <v>0.2423063</v>
      </c>
      <c r="BV252" s="5">
        <v>0.2423063</v>
      </c>
      <c r="BW252" s="5">
        <v>0.2423063</v>
      </c>
      <c r="BX252" s="5">
        <v>0.2423063</v>
      </c>
      <c r="BY252" s="5">
        <v>0.2423063</v>
      </c>
      <c r="BZ252" s="5">
        <v>0.2423063</v>
      </c>
      <c r="CA252" s="5">
        <v>0.2423063</v>
      </c>
      <c r="CB252" s="5">
        <v>0.2423063</v>
      </c>
      <c r="CC252" s="5">
        <v>0.2423063</v>
      </c>
      <c r="CD252" s="5">
        <v>0.2423063</v>
      </c>
      <c r="CE252" s="5">
        <v>0.2423063</v>
      </c>
      <c r="CF252" s="5">
        <v>0.2423063</v>
      </c>
      <c r="CG252" s="5">
        <v>0.2423063</v>
      </c>
      <c r="CH252" s="5">
        <v>0.2423063</v>
      </c>
      <c r="CI252" s="5">
        <v>0.2423063</v>
      </c>
      <c r="CJ252" s="5">
        <v>0.2423063</v>
      </c>
      <c r="CK252" s="5">
        <v>0.2423063</v>
      </c>
      <c r="CL252" s="5">
        <v>0.2423063</v>
      </c>
      <c r="CM252" s="5">
        <v>0.2423063</v>
      </c>
      <c r="CN252" s="5">
        <v>0.2423063</v>
      </c>
      <c r="CO252" s="5">
        <v>0.2423063</v>
      </c>
      <c r="CP252" s="5">
        <v>0.2423063</v>
      </c>
      <c r="CQ252" s="5">
        <v>0.2423063</v>
      </c>
      <c r="CR252" s="5">
        <v>0.2423063</v>
      </c>
      <c r="CS252" s="5">
        <v>0.2423063</v>
      </c>
      <c r="CT252" s="5">
        <v>0.2423063</v>
      </c>
      <c r="CU252" s="5">
        <v>0.2423063</v>
      </c>
      <c r="CV252" s="5">
        <v>0.2423063</v>
      </c>
      <c r="CW252" s="5">
        <v>0.2423063</v>
      </c>
      <c r="CX252" s="5">
        <v>0.2423063</v>
      </c>
      <c r="CY252" s="5">
        <v>0.2423063</v>
      </c>
      <c r="CZ252" s="5">
        <v>0.2423063</v>
      </c>
      <c r="DA252" s="5">
        <v>0.2423063</v>
      </c>
      <c r="DB252" s="5">
        <v>0.2423063</v>
      </c>
      <c r="DC252" s="5">
        <v>0.2423063</v>
      </c>
      <c r="DD252" s="5">
        <v>0.2423063</v>
      </c>
      <c r="DE252" s="5">
        <v>0.2423063</v>
      </c>
      <c r="DF252" s="5">
        <v>0.2423063</v>
      </c>
      <c r="DG252" s="5">
        <v>0.2423063</v>
      </c>
      <c r="DH252" s="5">
        <v>0.2423063</v>
      </c>
      <c r="DI252" s="5">
        <v>0.2423063</v>
      </c>
      <c r="DJ252" s="5">
        <v>0.2423063</v>
      </c>
      <c r="DK252" s="5">
        <v>0.2423063</v>
      </c>
      <c r="DL252" s="5">
        <v>0.2423063</v>
      </c>
      <c r="DM252" s="5">
        <v>0.2423063</v>
      </c>
      <c r="DN252" s="5">
        <v>0.2423063</v>
      </c>
      <c r="DO252" s="5">
        <v>0.2423063</v>
      </c>
      <c r="DP252" s="5">
        <v>0.2423063</v>
      </c>
      <c r="DQ252" s="5">
        <v>0.2423063</v>
      </c>
      <c r="DR252" s="5">
        <v>0.2423063</v>
      </c>
      <c r="DS252" s="5">
        <v>0.2423063</v>
      </c>
      <c r="DT252" s="5">
        <v>0.2423063</v>
      </c>
      <c r="DU252" s="5">
        <v>0.2423063</v>
      </c>
    </row>
    <row r="253" spans="1:125" x14ac:dyDescent="0.2">
      <c r="A253" t="s">
        <v>199</v>
      </c>
      <c r="B253" s="3" t="s">
        <v>177</v>
      </c>
      <c r="C253" s="2">
        <v>1</v>
      </c>
      <c r="D253" s="2">
        <v>0.38</v>
      </c>
      <c r="E253" s="2">
        <v>0.99</v>
      </c>
      <c r="F253" s="2">
        <v>0.7</v>
      </c>
      <c r="G253" s="2">
        <v>0.85</v>
      </c>
      <c r="H253" s="2">
        <v>0.8</v>
      </c>
      <c r="I253" s="2">
        <v>0.56000000000000005</v>
      </c>
      <c r="J253" s="2">
        <v>0.55000000000000004</v>
      </c>
      <c r="K253" s="2">
        <v>0.59</v>
      </c>
      <c r="L253" s="2">
        <v>0.36</v>
      </c>
      <c r="M253" s="2">
        <v>0.32</v>
      </c>
      <c r="N253" s="2">
        <v>0.35</v>
      </c>
      <c r="O253" s="2">
        <v>0.37</v>
      </c>
      <c r="P253" s="2">
        <v>0.67</v>
      </c>
      <c r="Q253" s="2">
        <v>0.3</v>
      </c>
      <c r="R253" s="2">
        <v>0.6</v>
      </c>
      <c r="S253" s="2">
        <v>0.7</v>
      </c>
      <c r="T253" s="2">
        <v>0.27</v>
      </c>
      <c r="U253" s="2">
        <v>0.72</v>
      </c>
      <c r="V253" s="2">
        <v>0.66</v>
      </c>
      <c r="W253" s="2">
        <v>0.66</v>
      </c>
      <c r="X253" s="2">
        <v>0.43</v>
      </c>
      <c r="Y253" s="2">
        <v>0.15</v>
      </c>
      <c r="Z253" s="2">
        <v>0.04</v>
      </c>
      <c r="AA253" s="2">
        <v>0.15</v>
      </c>
      <c r="AB253" s="2">
        <v>-7.0000000000000007E-2</v>
      </c>
      <c r="AC253" s="2">
        <v>0.85</v>
      </c>
      <c r="AD253" s="2">
        <v>0.76</v>
      </c>
      <c r="AE253" s="2">
        <v>0.35</v>
      </c>
      <c r="AF253" s="2">
        <v>0.47</v>
      </c>
      <c r="AG253" s="2">
        <v>0.03</v>
      </c>
      <c r="AH253" s="2">
        <v>0.5</v>
      </c>
      <c r="AI253" s="2">
        <v>0.52</v>
      </c>
      <c r="AJ253" s="2">
        <v>0.15</v>
      </c>
      <c r="AK253" s="2">
        <v>0.17</v>
      </c>
      <c r="AL253" s="2">
        <v>0.3</v>
      </c>
      <c r="AM253" s="2">
        <v>0.15</v>
      </c>
      <c r="AN253" s="2">
        <v>0.32</v>
      </c>
      <c r="AO253" s="2">
        <v>0.32</v>
      </c>
      <c r="AP253" s="2">
        <v>0.06</v>
      </c>
      <c r="AQ253" s="2">
        <v>0.18</v>
      </c>
      <c r="AR253" s="2">
        <v>0.1</v>
      </c>
      <c r="AS253" s="2">
        <v>-0.13</v>
      </c>
      <c r="AT253" s="2">
        <v>0.26</v>
      </c>
      <c r="AU253" s="2">
        <v>0.76</v>
      </c>
      <c r="AV253" s="2">
        <v>0.1</v>
      </c>
      <c r="AW253" s="2">
        <v>-0.02</v>
      </c>
      <c r="AX253" s="2">
        <v>-0.02</v>
      </c>
      <c r="AY253" s="2">
        <v>0.31</v>
      </c>
      <c r="AZ253" s="2">
        <v>0.05</v>
      </c>
      <c r="BA253" s="2">
        <v>0.26</v>
      </c>
      <c r="BB253" s="2">
        <v>0.34</v>
      </c>
      <c r="BC253" s="2">
        <v>7.0000000000000007E-2</v>
      </c>
      <c r="BD253" s="2">
        <v>0.03</v>
      </c>
      <c r="BE253" s="2">
        <v>0.55000000000000004</v>
      </c>
      <c r="BF253" s="2">
        <v>0.56000000000000005</v>
      </c>
      <c r="BG253" s="2">
        <v>-0.05</v>
      </c>
      <c r="BH253" s="2">
        <v>0.45</v>
      </c>
      <c r="BI253" s="2">
        <v>0.03</v>
      </c>
      <c r="BJ253" s="2">
        <v>0.28999999999999998</v>
      </c>
      <c r="BL253" s="10"/>
      <c r="BN253" s="5">
        <v>4.9196748999999998E-2</v>
      </c>
      <c r="BO253" s="5">
        <v>4.9196748999999998E-2</v>
      </c>
      <c r="BP253" s="5">
        <v>4.9196748999999998E-2</v>
      </c>
      <c r="BQ253" s="5">
        <v>4.9196748999999998E-2</v>
      </c>
      <c r="BR253" s="5">
        <v>4.9196748999999998E-2</v>
      </c>
      <c r="BS253" s="5">
        <v>4.9196748999999998E-2</v>
      </c>
      <c r="BT253" s="5">
        <v>4.9196748999999998E-2</v>
      </c>
      <c r="BU253" s="5">
        <v>4.9196748999999998E-2</v>
      </c>
      <c r="BV253" s="5">
        <v>4.9196748999999998E-2</v>
      </c>
      <c r="BW253" s="5">
        <v>4.9196748999999998E-2</v>
      </c>
      <c r="BX253" s="5">
        <v>4.9196748999999998E-2</v>
      </c>
      <c r="BY253" s="5">
        <v>4.9196748999999998E-2</v>
      </c>
      <c r="BZ253" s="5">
        <v>4.9196748999999998E-2</v>
      </c>
      <c r="CA253" s="5">
        <v>4.9196748999999998E-2</v>
      </c>
      <c r="CB253" s="5">
        <v>4.9196748999999998E-2</v>
      </c>
      <c r="CC253" s="5">
        <v>4.9196748999999998E-2</v>
      </c>
      <c r="CD253" s="5">
        <v>4.9196748999999998E-2</v>
      </c>
      <c r="CE253" s="5">
        <v>4.9196748999999998E-2</v>
      </c>
      <c r="CF253" s="5">
        <v>4.9196748999999998E-2</v>
      </c>
      <c r="CG253" s="5">
        <v>4.9196748999999998E-2</v>
      </c>
      <c r="CH253" s="5">
        <v>4.9196748999999998E-2</v>
      </c>
      <c r="CI253" s="5">
        <v>4.9196748999999998E-2</v>
      </c>
      <c r="CJ253" s="5">
        <v>4.9196748999999998E-2</v>
      </c>
      <c r="CK253" s="5">
        <v>4.9196748999999998E-2</v>
      </c>
      <c r="CL253" s="5">
        <v>4.9196748999999998E-2</v>
      </c>
      <c r="CM253" s="5">
        <v>4.9196748999999998E-2</v>
      </c>
      <c r="CN253" s="5">
        <v>4.9196748999999998E-2</v>
      </c>
      <c r="CO253" s="5">
        <v>4.9196748999999998E-2</v>
      </c>
      <c r="CP253" s="5">
        <v>4.9196748999999998E-2</v>
      </c>
      <c r="CQ253" s="5">
        <v>4.9196748999999998E-2</v>
      </c>
      <c r="CR253" s="5">
        <v>4.9196748999999998E-2</v>
      </c>
      <c r="CS253" s="5">
        <v>4.9196748999999998E-2</v>
      </c>
      <c r="CT253" s="5">
        <v>4.9196748999999998E-2</v>
      </c>
      <c r="CU253" s="5">
        <v>4.9196748999999998E-2</v>
      </c>
      <c r="CV253" s="5">
        <v>4.9196748999999998E-2</v>
      </c>
      <c r="CW253" s="5">
        <v>4.9196748999999998E-2</v>
      </c>
      <c r="CX253" s="5">
        <v>4.9196748999999998E-2</v>
      </c>
      <c r="CY253" s="5">
        <v>4.9196748999999998E-2</v>
      </c>
      <c r="CZ253" s="5">
        <v>4.9196748999999998E-2</v>
      </c>
      <c r="DA253" s="5">
        <v>4.9196748999999998E-2</v>
      </c>
      <c r="DB253" s="5">
        <v>4.9196748999999998E-2</v>
      </c>
      <c r="DC253" s="5">
        <v>4.9196748999999998E-2</v>
      </c>
      <c r="DD253" s="5">
        <v>4.9196748999999998E-2</v>
      </c>
      <c r="DE253" s="5">
        <v>4.9196748999999998E-2</v>
      </c>
      <c r="DF253" s="5">
        <v>4.9196748999999998E-2</v>
      </c>
      <c r="DG253" s="5">
        <v>4.9196748999999998E-2</v>
      </c>
      <c r="DH253" s="5">
        <v>4.9196748999999998E-2</v>
      </c>
      <c r="DI253" s="5">
        <v>4.9196748999999998E-2</v>
      </c>
      <c r="DJ253" s="5">
        <v>4.9196748999999998E-2</v>
      </c>
      <c r="DK253" s="5">
        <v>4.9196748999999998E-2</v>
      </c>
      <c r="DL253" s="5">
        <v>4.9196748999999998E-2</v>
      </c>
      <c r="DM253" s="5">
        <v>4.9196748999999998E-2</v>
      </c>
      <c r="DN253" s="5">
        <v>4.9196748999999998E-2</v>
      </c>
      <c r="DO253" s="5">
        <v>4.9196748999999998E-2</v>
      </c>
      <c r="DP253" s="5">
        <v>4.9196748999999998E-2</v>
      </c>
      <c r="DQ253" s="5">
        <v>4.9196748999999998E-2</v>
      </c>
      <c r="DR253" s="5">
        <v>4.9196748999999998E-2</v>
      </c>
      <c r="DS253" s="5">
        <v>4.9196748999999998E-2</v>
      </c>
      <c r="DT253" s="5">
        <v>4.9196748999999998E-2</v>
      </c>
      <c r="DU253" s="5">
        <v>4.9196748999999998E-2</v>
      </c>
    </row>
    <row r="254" spans="1:125" x14ac:dyDescent="0.2">
      <c r="A254" t="s">
        <v>102</v>
      </c>
      <c r="B254" s="3" t="s">
        <v>177</v>
      </c>
      <c r="C254" s="2">
        <v>1.17</v>
      </c>
      <c r="D254" s="2">
        <v>0.5</v>
      </c>
      <c r="E254" s="2">
        <v>1.19</v>
      </c>
      <c r="F254" s="2">
        <v>0.9</v>
      </c>
      <c r="G254" s="2">
        <v>0.96</v>
      </c>
      <c r="H254" s="2">
        <v>0.93</v>
      </c>
      <c r="I254" s="2">
        <v>0.63</v>
      </c>
      <c r="J254" s="2">
        <v>0.62</v>
      </c>
      <c r="K254" s="2">
        <v>0.66</v>
      </c>
      <c r="L254" s="2">
        <v>0.49</v>
      </c>
      <c r="M254" s="2">
        <v>0.5</v>
      </c>
      <c r="N254" s="2">
        <v>0.42</v>
      </c>
      <c r="O254" s="2">
        <v>0.42</v>
      </c>
      <c r="P254" s="2">
        <v>0.8</v>
      </c>
      <c r="Q254" s="2">
        <v>0.41</v>
      </c>
      <c r="R254" s="2">
        <v>0.71</v>
      </c>
      <c r="S254" s="2">
        <v>0.78</v>
      </c>
      <c r="T254" s="2">
        <v>0.37</v>
      </c>
      <c r="U254" s="2">
        <v>0.78</v>
      </c>
      <c r="V254" s="2">
        <v>0.68</v>
      </c>
      <c r="W254" s="2">
        <v>0.68</v>
      </c>
      <c r="X254" s="2">
        <v>0.55000000000000004</v>
      </c>
      <c r="Y254" s="2">
        <v>0.25</v>
      </c>
      <c r="Z254" s="2">
        <v>0.2</v>
      </c>
      <c r="AA254" s="2">
        <v>0.28999999999999998</v>
      </c>
      <c r="AB254" s="2">
        <v>0.06</v>
      </c>
      <c r="AC254" s="2">
        <v>0.99</v>
      </c>
      <c r="AD254" s="2">
        <v>1.01</v>
      </c>
      <c r="AE254" s="2">
        <v>0.48</v>
      </c>
      <c r="AF254" s="2">
        <v>0.62</v>
      </c>
      <c r="AG254" s="2">
        <v>0.23</v>
      </c>
      <c r="AH254" s="2">
        <v>0.72</v>
      </c>
      <c r="AI254" s="2">
        <v>0.69</v>
      </c>
      <c r="AJ254" s="2">
        <v>0.33</v>
      </c>
      <c r="AK254" s="2">
        <v>0.28000000000000003</v>
      </c>
      <c r="AL254" s="2">
        <v>0.54</v>
      </c>
      <c r="AM254" s="2">
        <v>0.32</v>
      </c>
      <c r="AN254" s="2">
        <v>0.43</v>
      </c>
      <c r="AO254" s="2">
        <v>0.56999999999999995</v>
      </c>
      <c r="AP254" s="2">
        <v>0.28999999999999998</v>
      </c>
      <c r="AQ254" s="2">
        <v>0.33</v>
      </c>
      <c r="AR254" s="2">
        <v>0.33</v>
      </c>
      <c r="AS254" s="2">
        <v>-0.02</v>
      </c>
      <c r="AT254" s="2">
        <v>0.49</v>
      </c>
      <c r="AU254" s="2">
        <v>0.92</v>
      </c>
      <c r="AV254" s="2">
        <v>0.38</v>
      </c>
      <c r="AW254" s="2">
        <v>0.17</v>
      </c>
      <c r="AX254" s="2">
        <v>0.22</v>
      </c>
      <c r="AY254" s="2">
        <v>0.48</v>
      </c>
      <c r="AZ254" s="2">
        <v>0.19</v>
      </c>
      <c r="BA254" s="2">
        <v>0.4</v>
      </c>
      <c r="BB254" s="2">
        <v>0.62</v>
      </c>
      <c r="BC254" s="2">
        <v>0.32</v>
      </c>
      <c r="BD254" s="2">
        <v>0.16</v>
      </c>
      <c r="BE254" s="2">
        <v>0.66</v>
      </c>
      <c r="BF254" s="2">
        <v>0.62</v>
      </c>
      <c r="BG254" s="2">
        <v>7.0000000000000007E-2</v>
      </c>
      <c r="BH254" s="2">
        <v>0.63</v>
      </c>
      <c r="BI254" s="2">
        <v>0.17</v>
      </c>
      <c r="BJ254" s="2">
        <v>0.47</v>
      </c>
      <c r="BL254" s="10"/>
      <c r="BN254" s="5">
        <v>5.1362598000000002E-2</v>
      </c>
      <c r="BO254" s="5">
        <v>5.1362598000000002E-2</v>
      </c>
      <c r="BP254" s="5">
        <v>5.1362598000000002E-2</v>
      </c>
      <c r="BQ254" s="5">
        <v>5.1362598000000002E-2</v>
      </c>
      <c r="BR254" s="5">
        <v>5.1362598000000002E-2</v>
      </c>
      <c r="BS254" s="5">
        <v>5.1362598000000002E-2</v>
      </c>
      <c r="BT254" s="5">
        <v>5.1362598000000002E-2</v>
      </c>
      <c r="BU254" s="5">
        <v>5.1362598000000002E-2</v>
      </c>
      <c r="BV254" s="5">
        <v>5.1362598000000002E-2</v>
      </c>
      <c r="BW254" s="5">
        <v>5.1362598000000002E-2</v>
      </c>
      <c r="BX254" s="5">
        <v>5.1362598000000002E-2</v>
      </c>
      <c r="BY254" s="5">
        <v>5.1362598000000002E-2</v>
      </c>
      <c r="BZ254" s="5">
        <v>5.1362598000000002E-2</v>
      </c>
      <c r="CA254" s="5">
        <v>5.1362598000000002E-2</v>
      </c>
      <c r="CB254" s="5">
        <v>5.1362598000000002E-2</v>
      </c>
      <c r="CC254" s="5">
        <v>5.1362598000000002E-2</v>
      </c>
      <c r="CD254" s="5">
        <v>5.1362598000000002E-2</v>
      </c>
      <c r="CE254" s="5">
        <v>5.1362598000000002E-2</v>
      </c>
      <c r="CF254" s="5">
        <v>5.1362598000000002E-2</v>
      </c>
      <c r="CG254" s="5">
        <v>5.1362598000000002E-2</v>
      </c>
      <c r="CH254" s="5">
        <v>5.1362598000000002E-2</v>
      </c>
      <c r="CI254" s="5">
        <v>5.1362598000000002E-2</v>
      </c>
      <c r="CJ254" s="5">
        <v>5.1362598000000002E-2</v>
      </c>
      <c r="CK254" s="5">
        <v>5.1362598000000002E-2</v>
      </c>
      <c r="CL254" s="5">
        <v>5.1362598000000002E-2</v>
      </c>
      <c r="CM254" s="5">
        <v>5.1362598000000002E-2</v>
      </c>
      <c r="CN254" s="5">
        <v>5.1362598000000002E-2</v>
      </c>
      <c r="CO254" s="5">
        <v>5.1362598000000002E-2</v>
      </c>
      <c r="CP254" s="5">
        <v>5.1362598000000002E-2</v>
      </c>
      <c r="CQ254" s="5">
        <v>5.1362598000000002E-2</v>
      </c>
      <c r="CR254" s="5">
        <v>5.1362598000000002E-2</v>
      </c>
      <c r="CS254" s="5">
        <v>5.1362598000000002E-2</v>
      </c>
      <c r="CT254" s="5">
        <v>5.1362598000000002E-2</v>
      </c>
      <c r="CU254" s="5">
        <v>5.1362598000000002E-2</v>
      </c>
      <c r="CV254" s="5">
        <v>5.1362598000000002E-2</v>
      </c>
      <c r="CW254" s="5">
        <v>5.1362598000000002E-2</v>
      </c>
      <c r="CX254" s="5">
        <v>5.1362598000000002E-2</v>
      </c>
      <c r="CY254" s="5">
        <v>5.1362598000000002E-2</v>
      </c>
      <c r="CZ254" s="5">
        <v>5.1362598000000002E-2</v>
      </c>
      <c r="DA254" s="5">
        <v>5.1362598000000002E-2</v>
      </c>
      <c r="DB254" s="5">
        <v>5.1362598000000002E-2</v>
      </c>
      <c r="DC254" s="5">
        <v>5.1362598000000002E-2</v>
      </c>
      <c r="DD254" s="5">
        <v>5.1362598000000002E-2</v>
      </c>
      <c r="DE254" s="5">
        <v>5.1362598000000002E-2</v>
      </c>
      <c r="DF254" s="5">
        <v>5.1362598000000002E-2</v>
      </c>
      <c r="DG254" s="5">
        <v>5.1362598000000002E-2</v>
      </c>
      <c r="DH254" s="5">
        <v>5.1362598000000002E-2</v>
      </c>
      <c r="DI254" s="5">
        <v>5.1362598000000002E-2</v>
      </c>
      <c r="DJ254" s="5">
        <v>5.1362598000000002E-2</v>
      </c>
      <c r="DK254" s="5">
        <v>5.1362598000000002E-2</v>
      </c>
      <c r="DL254" s="5">
        <v>5.1362598000000002E-2</v>
      </c>
      <c r="DM254" s="5">
        <v>5.1362598000000002E-2</v>
      </c>
      <c r="DN254" s="5">
        <v>5.1362598000000002E-2</v>
      </c>
      <c r="DO254" s="5">
        <v>5.1362598000000002E-2</v>
      </c>
      <c r="DP254" s="5">
        <v>5.1362598000000002E-2</v>
      </c>
      <c r="DQ254" s="5">
        <v>5.1362598000000002E-2</v>
      </c>
      <c r="DR254" s="5">
        <v>5.1362598000000002E-2</v>
      </c>
      <c r="DS254" s="5">
        <v>5.1362598000000002E-2</v>
      </c>
      <c r="DT254" s="5">
        <v>5.1362598000000002E-2</v>
      </c>
      <c r="DU254" s="5">
        <v>5.1362598000000002E-2</v>
      </c>
    </row>
    <row r="255" spans="1:125" x14ac:dyDescent="0.2">
      <c r="A255" t="s">
        <v>100</v>
      </c>
      <c r="B255" s="3" t="s">
        <v>177</v>
      </c>
      <c r="C255" s="2">
        <v>0.91</v>
      </c>
      <c r="D255" s="2">
        <v>0.44</v>
      </c>
      <c r="E255" s="2">
        <v>0.95</v>
      </c>
      <c r="F255" s="2">
        <v>0.8</v>
      </c>
      <c r="G255" s="2">
        <v>0.87</v>
      </c>
      <c r="H255" s="2">
        <v>0.83</v>
      </c>
      <c r="I255" s="2">
        <v>0.57999999999999996</v>
      </c>
      <c r="J255" s="2">
        <v>0.54</v>
      </c>
      <c r="K255" s="2">
        <v>0.61</v>
      </c>
      <c r="L255" s="2">
        <v>0.43</v>
      </c>
      <c r="M255" s="2">
        <v>0.36</v>
      </c>
      <c r="N255" s="2">
        <v>0.39</v>
      </c>
      <c r="O255" s="2">
        <v>0.43</v>
      </c>
      <c r="P255" s="2">
        <v>0.66</v>
      </c>
      <c r="Q255" s="2">
        <v>0.31</v>
      </c>
      <c r="R255" s="2">
        <v>0.59</v>
      </c>
      <c r="S255" s="2">
        <v>0.71</v>
      </c>
      <c r="T255" s="2">
        <v>0.32</v>
      </c>
      <c r="U255" s="2">
        <v>0.71</v>
      </c>
      <c r="V255" s="2">
        <v>0.69</v>
      </c>
      <c r="W255" s="2">
        <v>0.56999999999999995</v>
      </c>
      <c r="X255" s="2">
        <v>0.43</v>
      </c>
      <c r="Y255" s="2">
        <v>0.2</v>
      </c>
      <c r="Z255" s="2">
        <v>0.14000000000000001</v>
      </c>
      <c r="AA255" s="2">
        <v>0.21</v>
      </c>
      <c r="AB255" s="2">
        <v>0.03</v>
      </c>
      <c r="AC255" s="2">
        <v>0.79</v>
      </c>
      <c r="AD255" s="2">
        <v>0.71</v>
      </c>
      <c r="AE255" s="2">
        <v>0.37</v>
      </c>
      <c r="AF255" s="2">
        <v>0.47</v>
      </c>
      <c r="AG255" s="2">
        <v>0.08</v>
      </c>
      <c r="AH255" s="2">
        <v>0.55000000000000004</v>
      </c>
      <c r="AI255" s="2">
        <v>0.53</v>
      </c>
      <c r="AJ255" s="2">
        <v>0.17</v>
      </c>
      <c r="AK255" s="2">
        <v>0.17</v>
      </c>
      <c r="AL255" s="2">
        <v>0.26</v>
      </c>
      <c r="AM255" s="2">
        <v>0.19</v>
      </c>
      <c r="AN255" s="2">
        <v>0.32</v>
      </c>
      <c r="AO255" s="2">
        <v>0.35</v>
      </c>
      <c r="AP255" s="2">
        <v>0.02</v>
      </c>
      <c r="AQ255" s="2">
        <v>0.16</v>
      </c>
      <c r="AR255" s="2">
        <v>0.17</v>
      </c>
      <c r="AS255" s="2">
        <v>-0.05</v>
      </c>
      <c r="AT255" s="2">
        <v>0.21</v>
      </c>
      <c r="AU255" s="2">
        <v>0.66</v>
      </c>
      <c r="AV255" s="2">
        <v>0.12</v>
      </c>
      <c r="AW255" s="2">
        <v>0.05</v>
      </c>
      <c r="AX255" s="2">
        <v>0.03</v>
      </c>
      <c r="AY255" s="2">
        <v>0.33</v>
      </c>
      <c r="AZ255" s="2">
        <v>0.06</v>
      </c>
      <c r="BA255" s="2">
        <v>0.2</v>
      </c>
      <c r="BB255" s="2">
        <v>0.34</v>
      </c>
      <c r="BC255" s="2">
        <v>0.08</v>
      </c>
      <c r="BD255" s="2">
        <v>0.04</v>
      </c>
      <c r="BE255" s="2">
        <v>0.44</v>
      </c>
      <c r="BF255" s="2">
        <v>0.46</v>
      </c>
      <c r="BG255" s="2">
        <v>-0.02</v>
      </c>
      <c r="BH255" s="2">
        <v>0.39</v>
      </c>
      <c r="BI255" s="2">
        <v>0.04</v>
      </c>
      <c r="BJ255" s="2">
        <v>0.28000000000000003</v>
      </c>
      <c r="BL255" s="10"/>
      <c r="BN255" s="5">
        <v>4.1294184999999997E-2</v>
      </c>
      <c r="BO255" s="5">
        <v>4.1294184999999997E-2</v>
      </c>
      <c r="BP255" s="5">
        <v>4.1294184999999997E-2</v>
      </c>
      <c r="BQ255" s="5">
        <v>4.1294184999999997E-2</v>
      </c>
      <c r="BR255" s="5">
        <v>4.1294184999999997E-2</v>
      </c>
      <c r="BS255" s="5">
        <v>4.1294184999999997E-2</v>
      </c>
      <c r="BT255" s="5">
        <v>4.1294184999999997E-2</v>
      </c>
      <c r="BU255" s="5">
        <v>4.1294184999999997E-2</v>
      </c>
      <c r="BV255" s="5">
        <v>4.1294184999999997E-2</v>
      </c>
      <c r="BW255" s="5">
        <v>4.1294184999999997E-2</v>
      </c>
      <c r="BX255" s="5">
        <v>4.1294184999999997E-2</v>
      </c>
      <c r="BY255" s="5">
        <v>4.1294184999999997E-2</v>
      </c>
      <c r="BZ255" s="5">
        <v>4.1294184999999997E-2</v>
      </c>
      <c r="CA255" s="5">
        <v>4.1294184999999997E-2</v>
      </c>
      <c r="CB255" s="5">
        <v>4.1294184999999997E-2</v>
      </c>
      <c r="CC255" s="5">
        <v>4.1294184999999997E-2</v>
      </c>
      <c r="CD255" s="5">
        <v>4.1294184999999997E-2</v>
      </c>
      <c r="CE255" s="5">
        <v>4.1294184999999997E-2</v>
      </c>
      <c r="CF255" s="5">
        <v>4.1294184999999997E-2</v>
      </c>
      <c r="CG255" s="5">
        <v>4.1294184999999997E-2</v>
      </c>
      <c r="CH255" s="5">
        <v>4.1294184999999997E-2</v>
      </c>
      <c r="CI255" s="5">
        <v>4.1294184999999997E-2</v>
      </c>
      <c r="CJ255" s="5">
        <v>4.1294184999999997E-2</v>
      </c>
      <c r="CK255" s="5">
        <v>4.1294184999999997E-2</v>
      </c>
      <c r="CL255" s="5">
        <v>4.1294184999999997E-2</v>
      </c>
      <c r="CM255" s="5">
        <v>4.1294184999999997E-2</v>
      </c>
      <c r="CN255" s="5">
        <v>4.1294184999999997E-2</v>
      </c>
      <c r="CO255" s="5">
        <v>4.1294184999999997E-2</v>
      </c>
      <c r="CP255" s="5">
        <v>4.1294184999999997E-2</v>
      </c>
      <c r="CQ255" s="5">
        <v>4.1294184999999997E-2</v>
      </c>
      <c r="CR255" s="5">
        <v>4.1294184999999997E-2</v>
      </c>
      <c r="CS255" s="5">
        <v>4.1294184999999997E-2</v>
      </c>
      <c r="CT255" s="5">
        <v>4.1294184999999997E-2</v>
      </c>
      <c r="CU255" s="5">
        <v>4.1294184999999997E-2</v>
      </c>
      <c r="CV255" s="5">
        <v>4.1294184999999997E-2</v>
      </c>
      <c r="CW255" s="5">
        <v>4.1294184999999997E-2</v>
      </c>
      <c r="CX255" s="5">
        <v>4.1294184999999997E-2</v>
      </c>
      <c r="CY255" s="5">
        <v>4.1294184999999997E-2</v>
      </c>
      <c r="CZ255" s="5">
        <v>4.1294184999999997E-2</v>
      </c>
      <c r="DA255" s="5">
        <v>4.1294184999999997E-2</v>
      </c>
      <c r="DB255" s="5">
        <v>4.1294184999999997E-2</v>
      </c>
      <c r="DC255" s="5">
        <v>4.1294184999999997E-2</v>
      </c>
      <c r="DD255" s="5">
        <v>4.1294184999999997E-2</v>
      </c>
      <c r="DE255" s="5">
        <v>4.1294184999999997E-2</v>
      </c>
      <c r="DF255" s="5">
        <v>4.1294184999999997E-2</v>
      </c>
      <c r="DG255" s="5">
        <v>4.1294184999999997E-2</v>
      </c>
      <c r="DH255" s="5">
        <v>4.1294184999999997E-2</v>
      </c>
      <c r="DI255" s="5">
        <v>4.1294184999999997E-2</v>
      </c>
      <c r="DJ255" s="5">
        <v>4.1294184999999997E-2</v>
      </c>
      <c r="DK255" s="5">
        <v>4.1294184999999997E-2</v>
      </c>
      <c r="DL255" s="5">
        <v>4.1294184999999997E-2</v>
      </c>
      <c r="DM255" s="5">
        <v>4.1294184999999997E-2</v>
      </c>
      <c r="DN255" s="5">
        <v>4.1294184999999997E-2</v>
      </c>
      <c r="DO255" s="5">
        <v>4.1294184999999997E-2</v>
      </c>
      <c r="DP255" s="5">
        <v>4.1294184999999997E-2</v>
      </c>
      <c r="DQ255" s="5">
        <v>4.1294184999999997E-2</v>
      </c>
      <c r="DR255" s="5">
        <v>4.1294184999999997E-2</v>
      </c>
      <c r="DS255" s="5">
        <v>4.1294184999999997E-2</v>
      </c>
      <c r="DT255" s="5">
        <v>4.1294184999999997E-2</v>
      </c>
      <c r="DU255" s="5">
        <v>4.1294184999999997E-2</v>
      </c>
    </row>
    <row r="256" spans="1:125" x14ac:dyDescent="0.2">
      <c r="A256" t="s">
        <v>99</v>
      </c>
      <c r="B256" s="3" t="s">
        <v>177</v>
      </c>
      <c r="C256" s="2">
        <v>1.68</v>
      </c>
      <c r="D256" s="2">
        <v>0.94</v>
      </c>
      <c r="E256" s="2">
        <v>1.89</v>
      </c>
      <c r="F256" s="2">
        <v>1.33</v>
      </c>
      <c r="G256" s="2">
        <v>1.56</v>
      </c>
      <c r="H256" s="2">
        <v>1.45</v>
      </c>
      <c r="I256" s="2">
        <v>1.0900000000000001</v>
      </c>
      <c r="J256" s="2">
        <v>1.08</v>
      </c>
      <c r="K256" s="2">
        <v>1.04</v>
      </c>
      <c r="L256" s="2">
        <v>0.87</v>
      </c>
      <c r="M256" s="2">
        <v>0.92</v>
      </c>
      <c r="N256" s="2">
        <v>0.78</v>
      </c>
      <c r="O256" s="2">
        <v>0.78</v>
      </c>
      <c r="P256" s="2">
        <v>1.34</v>
      </c>
      <c r="Q256" s="2">
        <v>0.75</v>
      </c>
      <c r="R256" s="2">
        <v>1.1599999999999999</v>
      </c>
      <c r="S256" s="2">
        <v>1.27</v>
      </c>
      <c r="T256" s="2">
        <v>0.65</v>
      </c>
      <c r="U256" s="2">
        <v>1.22</v>
      </c>
      <c r="V256" s="2">
        <v>1.1200000000000001</v>
      </c>
      <c r="W256" s="2">
        <v>1.17</v>
      </c>
      <c r="X256" s="2">
        <v>0.95</v>
      </c>
      <c r="Y256" s="2">
        <v>0.61</v>
      </c>
      <c r="Z256" s="2">
        <v>0.47</v>
      </c>
      <c r="AA256" s="2">
        <v>0.64</v>
      </c>
      <c r="AB256" s="2">
        <v>0.34</v>
      </c>
      <c r="AC256" s="2">
        <v>1.57</v>
      </c>
      <c r="AD256" s="2">
        <v>1.64</v>
      </c>
      <c r="AE256" s="2">
        <v>0.82</v>
      </c>
      <c r="AF256" s="2">
        <v>1</v>
      </c>
      <c r="AG256" s="2">
        <v>0.53</v>
      </c>
      <c r="AH256" s="2">
        <v>1.25</v>
      </c>
      <c r="AI256" s="2">
        <v>1.1499999999999999</v>
      </c>
      <c r="AJ256" s="2">
        <v>0.72</v>
      </c>
      <c r="AK256" s="2">
        <v>0.6</v>
      </c>
      <c r="AL256" s="2">
        <v>1.05</v>
      </c>
      <c r="AM256" s="2">
        <v>0.65</v>
      </c>
      <c r="AN256" s="2">
        <v>0.85</v>
      </c>
      <c r="AO256" s="2">
        <v>1.1000000000000001</v>
      </c>
      <c r="AP256" s="2">
        <v>0.8</v>
      </c>
      <c r="AQ256" s="2">
        <v>0.76</v>
      </c>
      <c r="AR256" s="2">
        <v>0.75</v>
      </c>
      <c r="AS256" s="2">
        <v>0.25</v>
      </c>
      <c r="AT256" s="2">
        <v>0.91</v>
      </c>
      <c r="AU256" s="2">
        <v>1.45</v>
      </c>
      <c r="AV256" s="2">
        <v>0.87</v>
      </c>
      <c r="AW256" s="2">
        <v>0.59</v>
      </c>
      <c r="AX256" s="2">
        <v>0.63</v>
      </c>
      <c r="AY256" s="2">
        <v>0.94</v>
      </c>
      <c r="AZ256" s="2">
        <v>0.61</v>
      </c>
      <c r="BA256" s="2">
        <v>0.83</v>
      </c>
      <c r="BB256" s="2">
        <v>1.1599999999999999</v>
      </c>
      <c r="BC256" s="2">
        <v>0.86</v>
      </c>
      <c r="BD256" s="2">
        <v>0.53</v>
      </c>
      <c r="BE256" s="2">
        <v>1.1399999999999999</v>
      </c>
      <c r="BF256" s="2">
        <v>1.02</v>
      </c>
      <c r="BG256" s="2">
        <v>0.37</v>
      </c>
      <c r="BH256" s="2">
        <v>1.08</v>
      </c>
      <c r="BI256" s="2">
        <v>0.51</v>
      </c>
      <c r="BJ256" s="2">
        <v>0.82</v>
      </c>
      <c r="BL256" s="10"/>
      <c r="BN256" s="5">
        <v>7.4565102999999994E-2</v>
      </c>
      <c r="BO256" s="5">
        <v>7.4565102999999994E-2</v>
      </c>
      <c r="BP256" s="5">
        <v>7.4565102999999994E-2</v>
      </c>
      <c r="BQ256" s="5">
        <v>7.4565102999999994E-2</v>
      </c>
      <c r="BR256" s="5">
        <v>7.4565102999999994E-2</v>
      </c>
      <c r="BS256" s="5">
        <v>7.4565102999999994E-2</v>
      </c>
      <c r="BT256" s="5">
        <v>7.4565102999999994E-2</v>
      </c>
      <c r="BU256" s="5">
        <v>7.4565102999999994E-2</v>
      </c>
      <c r="BV256" s="5">
        <v>7.4565102999999994E-2</v>
      </c>
      <c r="BW256" s="5">
        <v>7.4565102999999994E-2</v>
      </c>
      <c r="BX256" s="5">
        <v>7.4565102999999994E-2</v>
      </c>
      <c r="BY256" s="5">
        <v>7.4565102999999994E-2</v>
      </c>
      <c r="BZ256" s="5">
        <v>7.4565102999999994E-2</v>
      </c>
      <c r="CA256" s="5">
        <v>7.4565102999999994E-2</v>
      </c>
      <c r="CB256" s="5">
        <v>7.4565102999999994E-2</v>
      </c>
      <c r="CC256" s="5">
        <v>7.4565102999999994E-2</v>
      </c>
      <c r="CD256" s="5">
        <v>7.4565102999999994E-2</v>
      </c>
      <c r="CE256" s="5">
        <v>7.4565102999999994E-2</v>
      </c>
      <c r="CF256" s="5">
        <v>7.4565102999999994E-2</v>
      </c>
      <c r="CG256" s="5">
        <v>7.4565102999999994E-2</v>
      </c>
      <c r="CH256" s="5">
        <v>7.4565102999999994E-2</v>
      </c>
      <c r="CI256" s="5">
        <v>7.4565102999999994E-2</v>
      </c>
      <c r="CJ256" s="5">
        <v>7.4565102999999994E-2</v>
      </c>
      <c r="CK256" s="5">
        <v>7.4565102999999994E-2</v>
      </c>
      <c r="CL256" s="5">
        <v>7.4565102999999994E-2</v>
      </c>
      <c r="CM256" s="5">
        <v>7.4565102999999994E-2</v>
      </c>
      <c r="CN256" s="5">
        <v>7.4565102999999994E-2</v>
      </c>
      <c r="CO256" s="5">
        <v>7.4565102999999994E-2</v>
      </c>
      <c r="CP256" s="5">
        <v>7.4565102999999994E-2</v>
      </c>
      <c r="CQ256" s="5">
        <v>7.4565102999999994E-2</v>
      </c>
      <c r="CR256" s="5">
        <v>7.4565102999999994E-2</v>
      </c>
      <c r="CS256" s="5">
        <v>7.4565102999999994E-2</v>
      </c>
      <c r="CT256" s="5">
        <v>7.4565102999999994E-2</v>
      </c>
      <c r="CU256" s="5">
        <v>7.4565102999999994E-2</v>
      </c>
      <c r="CV256" s="5">
        <v>7.4565102999999994E-2</v>
      </c>
      <c r="CW256" s="5">
        <v>7.4565102999999994E-2</v>
      </c>
      <c r="CX256" s="5">
        <v>7.4565102999999994E-2</v>
      </c>
      <c r="CY256" s="5">
        <v>7.4565102999999994E-2</v>
      </c>
      <c r="CZ256" s="5">
        <v>7.4565102999999994E-2</v>
      </c>
      <c r="DA256" s="5">
        <v>7.4565102999999994E-2</v>
      </c>
      <c r="DB256" s="5">
        <v>7.4565102999999994E-2</v>
      </c>
      <c r="DC256" s="5">
        <v>7.4565102999999994E-2</v>
      </c>
      <c r="DD256" s="5">
        <v>7.4565102999999994E-2</v>
      </c>
      <c r="DE256" s="5">
        <v>7.4565102999999994E-2</v>
      </c>
      <c r="DF256" s="5">
        <v>7.4565102999999994E-2</v>
      </c>
      <c r="DG256" s="5">
        <v>7.4565102999999994E-2</v>
      </c>
      <c r="DH256" s="5">
        <v>7.4565102999999994E-2</v>
      </c>
      <c r="DI256" s="5">
        <v>7.4565102999999994E-2</v>
      </c>
      <c r="DJ256" s="5">
        <v>7.4565102999999994E-2</v>
      </c>
      <c r="DK256" s="5">
        <v>7.4565102999999994E-2</v>
      </c>
      <c r="DL256" s="5">
        <v>7.4565102999999994E-2</v>
      </c>
      <c r="DM256" s="5">
        <v>7.4565102999999994E-2</v>
      </c>
      <c r="DN256" s="5">
        <v>7.4565102999999994E-2</v>
      </c>
      <c r="DO256" s="5">
        <v>7.4565102999999994E-2</v>
      </c>
      <c r="DP256" s="5">
        <v>7.4565102999999994E-2</v>
      </c>
      <c r="DQ256" s="5">
        <v>7.4565102999999994E-2</v>
      </c>
      <c r="DR256" s="5">
        <v>7.4565102999999994E-2</v>
      </c>
      <c r="DS256" s="5">
        <v>7.4565102999999994E-2</v>
      </c>
      <c r="DT256" s="5">
        <v>7.4565102999999994E-2</v>
      </c>
      <c r="DU256" s="5">
        <v>7.4565102999999994E-2</v>
      </c>
    </row>
    <row r="257" spans="1:125" x14ac:dyDescent="0.2">
      <c r="A257" s="39" t="s">
        <v>103</v>
      </c>
      <c r="B257" s="54" t="s">
        <v>177</v>
      </c>
      <c r="C257" s="2">
        <v>0.39</v>
      </c>
      <c r="D257" s="2">
        <v>0.2</v>
      </c>
      <c r="E257" s="2">
        <v>0.39</v>
      </c>
      <c r="F257" s="2">
        <v>0.32</v>
      </c>
      <c r="G257" s="2">
        <v>0.33</v>
      </c>
      <c r="H257" s="2">
        <v>0.3</v>
      </c>
      <c r="I257" s="2">
        <v>0.25</v>
      </c>
      <c r="J257" s="2">
        <v>0.27</v>
      </c>
      <c r="K257" s="2">
        <v>0.22</v>
      </c>
      <c r="L257" s="2">
        <v>0.18</v>
      </c>
      <c r="M257" s="2">
        <v>0.19</v>
      </c>
      <c r="N257" s="2">
        <v>0.18</v>
      </c>
      <c r="O257" s="2">
        <v>0.19</v>
      </c>
      <c r="P257" s="2">
        <v>0.28000000000000003</v>
      </c>
      <c r="Q257" s="2">
        <v>0.12</v>
      </c>
      <c r="R257" s="2">
        <v>0.23</v>
      </c>
      <c r="S257" s="2">
        <v>0.25</v>
      </c>
      <c r="T257" s="2">
        <v>0.15</v>
      </c>
      <c r="U257" s="2">
        <v>0.31</v>
      </c>
      <c r="V257" s="2">
        <v>0.31</v>
      </c>
      <c r="W257" s="2">
        <v>0.26</v>
      </c>
      <c r="X257" s="2">
        <v>0.19</v>
      </c>
      <c r="Y257" s="2">
        <v>0.11</v>
      </c>
      <c r="Z257" s="2">
        <v>0.11</v>
      </c>
      <c r="AA257" s="2">
        <v>0.12</v>
      </c>
      <c r="AB257" s="2">
        <v>0.03</v>
      </c>
      <c r="AC257" s="2">
        <v>0.35</v>
      </c>
      <c r="AD257" s="2">
        <v>0.3</v>
      </c>
      <c r="AE257" s="2">
        <v>0.14000000000000001</v>
      </c>
      <c r="AF257" s="2">
        <v>0.21</v>
      </c>
      <c r="AG257" s="2">
        <v>0.08</v>
      </c>
      <c r="AH257" s="2">
        <v>0.24</v>
      </c>
      <c r="AI257" s="2">
        <v>0.23</v>
      </c>
      <c r="AJ257" s="2">
        <v>0.1</v>
      </c>
      <c r="AK257" s="2">
        <v>0.09</v>
      </c>
      <c r="AL257" s="2">
        <v>0.13</v>
      </c>
      <c r="AM257" s="2">
        <v>0.12</v>
      </c>
      <c r="AN257" s="2">
        <v>0.13</v>
      </c>
      <c r="AO257" s="2">
        <v>0.15</v>
      </c>
      <c r="AP257" s="2">
        <v>7.0000000000000007E-2</v>
      </c>
      <c r="AQ257" s="2">
        <v>0.12</v>
      </c>
      <c r="AR257" s="2">
        <v>0.11</v>
      </c>
      <c r="AS257" s="2">
        <v>0.05</v>
      </c>
      <c r="AT257" s="2">
        <v>0.13</v>
      </c>
      <c r="AU257" s="2">
        <v>0.34</v>
      </c>
      <c r="AV257" s="2">
        <v>0.14000000000000001</v>
      </c>
      <c r="AW257" s="2">
        <v>7.0000000000000007E-2</v>
      </c>
      <c r="AX257" s="2">
        <v>0.08</v>
      </c>
      <c r="AY257" s="2">
        <v>0.17</v>
      </c>
      <c r="AZ257" s="2">
        <v>0.09</v>
      </c>
      <c r="BA257" s="2">
        <v>0.15</v>
      </c>
      <c r="BB257" s="2">
        <v>0.19</v>
      </c>
      <c r="BC257" s="2">
        <v>0.1</v>
      </c>
      <c r="BD257" s="2">
        <v>0.08</v>
      </c>
      <c r="BE257" s="2">
        <v>0.21</v>
      </c>
      <c r="BF257" s="2">
        <v>0.23</v>
      </c>
      <c r="BG257" s="2">
        <v>0.04</v>
      </c>
      <c r="BH257" s="2">
        <v>0.19</v>
      </c>
      <c r="BI257" s="2">
        <v>0.09</v>
      </c>
      <c r="BJ257" s="2">
        <v>0.14000000000000001</v>
      </c>
      <c r="BL257" s="10"/>
      <c r="BN257" s="56">
        <v>1.4279867E-2</v>
      </c>
      <c r="BO257" s="56">
        <v>1.4279867E-2</v>
      </c>
      <c r="BP257" s="56">
        <v>1.4279867E-2</v>
      </c>
      <c r="BQ257" s="56">
        <v>1.4279867E-2</v>
      </c>
      <c r="BR257" s="56">
        <v>1.4279867E-2</v>
      </c>
      <c r="BS257" s="56">
        <v>1.4279867E-2</v>
      </c>
      <c r="BT257" s="56">
        <v>1.4279867E-2</v>
      </c>
      <c r="BU257" s="56">
        <v>1.4279867E-2</v>
      </c>
      <c r="BV257" s="56">
        <v>1.4279867E-2</v>
      </c>
      <c r="BW257" s="56">
        <v>1.4279867E-2</v>
      </c>
      <c r="BX257" s="56">
        <v>1.4279867E-2</v>
      </c>
      <c r="BY257" s="56">
        <v>1.4279867E-2</v>
      </c>
      <c r="BZ257" s="56">
        <v>1.4279867E-2</v>
      </c>
      <c r="CA257" s="56">
        <v>1.4279867E-2</v>
      </c>
      <c r="CB257" s="56">
        <v>1.4279867E-2</v>
      </c>
      <c r="CC257" s="56">
        <v>1.4279867E-2</v>
      </c>
      <c r="CD257" s="56">
        <v>1.4279867E-2</v>
      </c>
      <c r="CE257" s="56">
        <v>1.4279867E-2</v>
      </c>
      <c r="CF257" s="56">
        <v>1.4279867E-2</v>
      </c>
      <c r="CG257" s="56">
        <v>1.4279867E-2</v>
      </c>
      <c r="CH257" s="56">
        <v>1.4279867E-2</v>
      </c>
      <c r="CI257" s="56">
        <v>1.4279867E-2</v>
      </c>
      <c r="CJ257" s="56">
        <v>1.4279867E-2</v>
      </c>
      <c r="CK257" s="56">
        <v>1.4279867E-2</v>
      </c>
      <c r="CL257" s="56">
        <v>1.4279867E-2</v>
      </c>
      <c r="CM257" s="56">
        <v>1.4279867E-2</v>
      </c>
      <c r="CN257" s="56">
        <v>1.4279867E-2</v>
      </c>
      <c r="CO257" s="56">
        <v>1.4279867E-2</v>
      </c>
      <c r="CP257" s="56">
        <v>1.4279867E-2</v>
      </c>
      <c r="CQ257" s="56">
        <v>1.4279867E-2</v>
      </c>
      <c r="CR257" s="56">
        <v>1.4279867E-2</v>
      </c>
      <c r="CS257" s="56">
        <v>1.4279867E-2</v>
      </c>
      <c r="CT257" s="56">
        <v>1.4279867E-2</v>
      </c>
      <c r="CU257" s="56">
        <v>1.4279867E-2</v>
      </c>
      <c r="CV257" s="56">
        <v>1.4279867E-2</v>
      </c>
      <c r="CW257" s="56">
        <v>1.4279867E-2</v>
      </c>
      <c r="CX257" s="56">
        <v>1.4279867E-2</v>
      </c>
      <c r="CY257" s="56">
        <v>1.4279867E-2</v>
      </c>
      <c r="CZ257" s="56">
        <v>1.4279867E-2</v>
      </c>
      <c r="DA257" s="56">
        <v>1.4279867E-2</v>
      </c>
      <c r="DB257" s="56">
        <v>1.4279867E-2</v>
      </c>
      <c r="DC257" s="56">
        <v>1.4279867E-2</v>
      </c>
      <c r="DD257" s="56">
        <v>1.4279867E-2</v>
      </c>
      <c r="DE257" s="56">
        <v>1.4279867E-2</v>
      </c>
      <c r="DF257" s="56">
        <v>1.4279867E-2</v>
      </c>
      <c r="DG257" s="56">
        <v>1.4279867E-2</v>
      </c>
      <c r="DH257" s="56">
        <v>1.4279867E-2</v>
      </c>
      <c r="DI257" s="56">
        <v>1.4279867E-2</v>
      </c>
      <c r="DJ257" s="56">
        <v>1.4279867E-2</v>
      </c>
      <c r="DK257" s="56">
        <v>1.4279867E-2</v>
      </c>
      <c r="DL257" s="56">
        <v>1.4279867E-2</v>
      </c>
      <c r="DM257" s="56">
        <v>1.4279867E-2</v>
      </c>
      <c r="DN257" s="56">
        <v>1.4279867E-2</v>
      </c>
      <c r="DO257" s="56">
        <v>1.4279867E-2</v>
      </c>
      <c r="DP257" s="56">
        <v>1.4279867E-2</v>
      </c>
      <c r="DQ257" s="56">
        <v>1.4279867E-2</v>
      </c>
      <c r="DR257" s="56">
        <v>1.4279867E-2</v>
      </c>
      <c r="DS257" s="56">
        <v>1.4279867E-2</v>
      </c>
      <c r="DT257" s="56">
        <v>1.4279867E-2</v>
      </c>
      <c r="DU257" s="56">
        <v>1.4279867E-2</v>
      </c>
    </row>
    <row r="258" spans="1:125" x14ac:dyDescent="0.2">
      <c r="A258" s="39" t="s">
        <v>98</v>
      </c>
      <c r="B258" s="54" t="s">
        <v>177</v>
      </c>
      <c r="C258" s="2">
        <v>1.21</v>
      </c>
      <c r="D258" s="2">
        <v>0.61</v>
      </c>
      <c r="E258" s="2">
        <v>1.27</v>
      </c>
      <c r="F258" s="2">
        <v>1</v>
      </c>
      <c r="G258" s="2">
        <v>1.1399999999999999</v>
      </c>
      <c r="H258" s="2">
        <v>1.1100000000000001</v>
      </c>
      <c r="I258" s="2">
        <v>0.8</v>
      </c>
      <c r="J258" s="2">
        <v>0.73</v>
      </c>
      <c r="K258" s="2">
        <v>0.76</v>
      </c>
      <c r="L258" s="2">
        <v>0.67</v>
      </c>
      <c r="M258" s="2">
        <v>0.63</v>
      </c>
      <c r="N258" s="2">
        <v>0.61</v>
      </c>
      <c r="O258" s="2">
        <v>0.57999999999999996</v>
      </c>
      <c r="P258" s="2">
        <v>0.98</v>
      </c>
      <c r="Q258" s="2">
        <v>0.57999999999999996</v>
      </c>
      <c r="R258" s="2">
        <v>0.84</v>
      </c>
      <c r="S258" s="2">
        <v>0.93</v>
      </c>
      <c r="T258" s="2">
        <v>0.46</v>
      </c>
      <c r="U258" s="2">
        <v>0.87</v>
      </c>
      <c r="V258" s="2">
        <v>0.83</v>
      </c>
      <c r="W258" s="2">
        <v>0.81</v>
      </c>
      <c r="X258" s="2">
        <v>0.66</v>
      </c>
      <c r="Y258" s="2">
        <v>0.45</v>
      </c>
      <c r="Z258" s="2">
        <v>0.3</v>
      </c>
      <c r="AA258" s="2">
        <v>0.44</v>
      </c>
      <c r="AB258" s="2">
        <v>0.22</v>
      </c>
      <c r="AC258" s="2">
        <v>1.07</v>
      </c>
      <c r="AD258" s="2">
        <v>1.18</v>
      </c>
      <c r="AE258" s="2">
        <v>0.62</v>
      </c>
      <c r="AF258" s="2">
        <v>0.69</v>
      </c>
      <c r="AG258" s="2">
        <v>0.35</v>
      </c>
      <c r="AH258" s="2">
        <v>0.88</v>
      </c>
      <c r="AI258" s="2">
        <v>0.88</v>
      </c>
      <c r="AJ258" s="2">
        <v>0.51</v>
      </c>
      <c r="AK258" s="2">
        <v>0.4</v>
      </c>
      <c r="AL258" s="2">
        <v>0.63</v>
      </c>
      <c r="AM258" s="2">
        <v>0.47</v>
      </c>
      <c r="AN258" s="2">
        <v>0.6</v>
      </c>
      <c r="AO258" s="2">
        <v>0.76</v>
      </c>
      <c r="AP258" s="2">
        <v>0.46</v>
      </c>
      <c r="AQ258" s="2">
        <v>0.46</v>
      </c>
      <c r="AR258" s="2">
        <v>0.55000000000000004</v>
      </c>
      <c r="AS258" s="2">
        <v>0.14000000000000001</v>
      </c>
      <c r="AT258" s="2">
        <v>0.61</v>
      </c>
      <c r="AU258" s="2">
        <v>0.97</v>
      </c>
      <c r="AV258" s="2">
        <v>0.53</v>
      </c>
      <c r="AW258" s="2">
        <v>0.42</v>
      </c>
      <c r="AX258" s="2">
        <v>0.41</v>
      </c>
      <c r="AY258" s="2">
        <v>0.62</v>
      </c>
      <c r="AZ258" s="2">
        <v>0.35</v>
      </c>
      <c r="BA258" s="2">
        <v>0.53</v>
      </c>
      <c r="BB258" s="2">
        <v>0.75</v>
      </c>
      <c r="BC258" s="2">
        <v>0.48</v>
      </c>
      <c r="BD258" s="2">
        <v>0.3</v>
      </c>
      <c r="BE258" s="2">
        <v>0.68</v>
      </c>
      <c r="BF258" s="2">
        <v>0.66</v>
      </c>
      <c r="BG258" s="2">
        <v>0.2</v>
      </c>
      <c r="BH258" s="2">
        <v>0.68</v>
      </c>
      <c r="BI258" s="2">
        <v>0.28000000000000003</v>
      </c>
      <c r="BJ258" s="2">
        <v>0.52</v>
      </c>
      <c r="BK258" s="2"/>
      <c r="BL258" s="188"/>
      <c r="BM258" s="2"/>
      <c r="BN258" s="56">
        <v>4.7966413999999999E-2</v>
      </c>
      <c r="BO258" s="56">
        <v>4.7966413999999999E-2</v>
      </c>
      <c r="BP258" s="56">
        <v>4.7966413999999999E-2</v>
      </c>
      <c r="BQ258" s="56">
        <v>4.7966413999999999E-2</v>
      </c>
      <c r="BR258" s="56">
        <v>4.7966413999999999E-2</v>
      </c>
      <c r="BS258" s="56">
        <v>4.7966413999999999E-2</v>
      </c>
      <c r="BT258" s="56">
        <v>4.7966413999999999E-2</v>
      </c>
      <c r="BU258" s="56">
        <v>4.7966413999999999E-2</v>
      </c>
      <c r="BV258" s="56">
        <v>4.7966413999999999E-2</v>
      </c>
      <c r="BW258" s="56">
        <v>4.7966413999999999E-2</v>
      </c>
      <c r="BX258" s="56">
        <v>4.7966413999999999E-2</v>
      </c>
      <c r="BY258" s="56">
        <v>4.7966413999999999E-2</v>
      </c>
      <c r="BZ258" s="56">
        <v>4.7966413999999999E-2</v>
      </c>
      <c r="CA258" s="56">
        <v>4.7966413999999999E-2</v>
      </c>
      <c r="CB258" s="56">
        <v>4.7966413999999999E-2</v>
      </c>
      <c r="CC258" s="56">
        <v>4.7966413999999999E-2</v>
      </c>
      <c r="CD258" s="56">
        <v>4.7966413999999999E-2</v>
      </c>
      <c r="CE258" s="56">
        <v>4.7966413999999999E-2</v>
      </c>
      <c r="CF258" s="56">
        <v>4.7966413999999999E-2</v>
      </c>
      <c r="CG258" s="56">
        <v>4.7966413999999999E-2</v>
      </c>
      <c r="CH258" s="56">
        <v>4.7966413999999999E-2</v>
      </c>
      <c r="CI258" s="56">
        <v>4.7966413999999999E-2</v>
      </c>
      <c r="CJ258" s="56">
        <v>4.7966413999999999E-2</v>
      </c>
      <c r="CK258" s="56">
        <v>4.7966413999999999E-2</v>
      </c>
      <c r="CL258" s="56">
        <v>4.7966413999999999E-2</v>
      </c>
      <c r="CM258" s="56">
        <v>4.7966413999999999E-2</v>
      </c>
      <c r="CN258" s="56">
        <v>4.7966413999999999E-2</v>
      </c>
      <c r="CO258" s="56">
        <v>4.7966413999999999E-2</v>
      </c>
      <c r="CP258" s="56">
        <v>4.7966413999999999E-2</v>
      </c>
      <c r="CQ258" s="56">
        <v>4.7966413999999999E-2</v>
      </c>
      <c r="CR258" s="56">
        <v>4.7966413999999999E-2</v>
      </c>
      <c r="CS258" s="56">
        <v>4.7966413999999999E-2</v>
      </c>
      <c r="CT258" s="56">
        <v>4.7966413999999999E-2</v>
      </c>
      <c r="CU258" s="56">
        <v>4.7966413999999999E-2</v>
      </c>
      <c r="CV258" s="56">
        <v>4.7966413999999999E-2</v>
      </c>
      <c r="CW258" s="56">
        <v>4.7966413999999999E-2</v>
      </c>
      <c r="CX258" s="56">
        <v>4.7966413999999999E-2</v>
      </c>
      <c r="CY258" s="56">
        <v>4.7966413999999999E-2</v>
      </c>
      <c r="CZ258" s="56">
        <v>4.7966413999999999E-2</v>
      </c>
      <c r="DA258" s="56">
        <v>4.7966413999999999E-2</v>
      </c>
      <c r="DB258" s="56">
        <v>4.7966413999999999E-2</v>
      </c>
      <c r="DC258" s="56">
        <v>4.7966413999999999E-2</v>
      </c>
      <c r="DD258" s="56">
        <v>4.7966413999999999E-2</v>
      </c>
      <c r="DE258" s="56">
        <v>4.7966413999999999E-2</v>
      </c>
      <c r="DF258" s="56">
        <v>4.7966413999999999E-2</v>
      </c>
      <c r="DG258" s="56">
        <v>4.7966413999999999E-2</v>
      </c>
      <c r="DH258" s="56">
        <v>4.7966413999999999E-2</v>
      </c>
      <c r="DI258" s="56">
        <v>4.7966413999999999E-2</v>
      </c>
      <c r="DJ258" s="56">
        <v>4.7966413999999999E-2</v>
      </c>
      <c r="DK258" s="56">
        <v>4.7966413999999999E-2</v>
      </c>
      <c r="DL258" s="56">
        <v>4.7966413999999999E-2</v>
      </c>
      <c r="DM258" s="56">
        <v>4.7966413999999999E-2</v>
      </c>
      <c r="DN258" s="56">
        <v>4.7966413999999999E-2</v>
      </c>
      <c r="DO258" s="56">
        <v>4.7966413999999999E-2</v>
      </c>
      <c r="DP258" s="56">
        <v>4.7966413999999999E-2</v>
      </c>
      <c r="DQ258" s="56">
        <v>4.7966413999999999E-2</v>
      </c>
      <c r="DR258" s="56">
        <v>4.7966413999999999E-2</v>
      </c>
      <c r="DS258" s="56">
        <v>4.7966413999999999E-2</v>
      </c>
      <c r="DT258" s="56">
        <v>4.7966413999999999E-2</v>
      </c>
      <c r="DU258" s="56">
        <v>4.7966413999999999E-2</v>
      </c>
    </row>
    <row r="259" spans="1:125" x14ac:dyDescent="0.2">
      <c r="A259" s="39" t="s">
        <v>97</v>
      </c>
      <c r="B259" s="54" t="s">
        <v>177</v>
      </c>
      <c r="C259" s="2">
        <v>1.39</v>
      </c>
      <c r="D259" s="2">
        <v>0.82</v>
      </c>
      <c r="E259" s="2">
        <v>1.64</v>
      </c>
      <c r="F259" s="2">
        <v>1.23</v>
      </c>
      <c r="G259" s="2">
        <v>1.25</v>
      </c>
      <c r="H259" s="2">
        <v>1.1100000000000001</v>
      </c>
      <c r="I259" s="2">
        <v>0.93</v>
      </c>
      <c r="J259" s="2">
        <v>0.93</v>
      </c>
      <c r="K259" s="2">
        <v>0.87</v>
      </c>
      <c r="L259" s="2">
        <v>0.72</v>
      </c>
      <c r="M259" s="2">
        <v>0.81</v>
      </c>
      <c r="N259" s="2">
        <v>0.68</v>
      </c>
      <c r="O259" s="2">
        <v>0.6</v>
      </c>
      <c r="P259" s="2">
        <v>1.03</v>
      </c>
      <c r="Q259" s="2">
        <v>0.61</v>
      </c>
      <c r="R259" s="2">
        <v>0.99</v>
      </c>
      <c r="S259" s="2">
        <v>1.02</v>
      </c>
      <c r="T259" s="2">
        <v>0.57999999999999996</v>
      </c>
      <c r="U259" s="2">
        <v>1.05</v>
      </c>
      <c r="V259" s="2">
        <v>0.89</v>
      </c>
      <c r="W259" s="2">
        <v>0.99</v>
      </c>
      <c r="X259" s="2">
        <v>0.87</v>
      </c>
      <c r="Y259" s="2">
        <v>0.56999999999999995</v>
      </c>
      <c r="Z259" s="2">
        <v>0.49</v>
      </c>
      <c r="AA259" s="2">
        <v>0.53</v>
      </c>
      <c r="AB259" s="2">
        <v>0.31</v>
      </c>
      <c r="AC259" s="2">
        <v>1.32</v>
      </c>
      <c r="AD259" s="2">
        <v>1.47</v>
      </c>
      <c r="AE259" s="2">
        <v>0.75</v>
      </c>
      <c r="AF259" s="2">
        <v>0.85</v>
      </c>
      <c r="AG259" s="2">
        <v>0.49</v>
      </c>
      <c r="AH259" s="2">
        <v>1</v>
      </c>
      <c r="AI259" s="2">
        <v>1.01</v>
      </c>
      <c r="AJ259" s="2">
        <v>0.62</v>
      </c>
      <c r="AK259" s="2">
        <v>0.52</v>
      </c>
      <c r="AL259" s="2">
        <v>0.85</v>
      </c>
      <c r="AM259" s="2">
        <v>0.61</v>
      </c>
      <c r="AN259" s="2">
        <v>0.71</v>
      </c>
      <c r="AO259" s="2">
        <v>0.87</v>
      </c>
      <c r="AP259" s="2">
        <v>0.64</v>
      </c>
      <c r="AQ259" s="2">
        <v>0.68</v>
      </c>
      <c r="AR259" s="2">
        <v>0.68</v>
      </c>
      <c r="AS259" s="2">
        <v>0.2</v>
      </c>
      <c r="AT259" s="2">
        <v>0.72</v>
      </c>
      <c r="AU259" s="2">
        <v>1.26</v>
      </c>
      <c r="AV259" s="2">
        <v>0.84</v>
      </c>
      <c r="AW259" s="2">
        <v>0.47</v>
      </c>
      <c r="AX259" s="2">
        <v>0.52</v>
      </c>
      <c r="AY259" s="2">
        <v>0.81</v>
      </c>
      <c r="AZ259" s="2">
        <v>0.57999999999999996</v>
      </c>
      <c r="BA259" s="2">
        <v>0.71</v>
      </c>
      <c r="BB259" s="2">
        <v>1.04</v>
      </c>
      <c r="BC259" s="2">
        <v>0.74</v>
      </c>
      <c r="BD259" s="2">
        <v>0.44</v>
      </c>
      <c r="BE259" s="2">
        <v>0.86</v>
      </c>
      <c r="BF259" s="2">
        <v>0.85</v>
      </c>
      <c r="BG259" s="2">
        <v>0.3</v>
      </c>
      <c r="BH259" s="2">
        <v>0.91</v>
      </c>
      <c r="BI259" s="2">
        <v>0.5</v>
      </c>
      <c r="BJ259" s="2">
        <v>0.68</v>
      </c>
      <c r="BK259" s="2"/>
      <c r="BL259" s="188"/>
      <c r="BM259" s="2"/>
      <c r="BN259" s="56">
        <v>7.4568248000000004E-2</v>
      </c>
      <c r="BO259" s="56">
        <v>7.4568248000000004E-2</v>
      </c>
      <c r="BP259" s="56">
        <v>7.4568248000000004E-2</v>
      </c>
      <c r="BQ259" s="56">
        <v>7.4568248000000004E-2</v>
      </c>
      <c r="BR259" s="56">
        <v>7.4568248000000004E-2</v>
      </c>
      <c r="BS259" s="56">
        <v>7.4568248000000004E-2</v>
      </c>
      <c r="BT259" s="56">
        <v>7.4568248000000004E-2</v>
      </c>
      <c r="BU259" s="56">
        <v>7.4568248000000004E-2</v>
      </c>
      <c r="BV259" s="56">
        <v>7.4568248000000004E-2</v>
      </c>
      <c r="BW259" s="56">
        <v>7.4568248000000004E-2</v>
      </c>
      <c r="BX259" s="56">
        <v>7.4568248000000004E-2</v>
      </c>
      <c r="BY259" s="56">
        <v>7.4568248000000004E-2</v>
      </c>
      <c r="BZ259" s="56">
        <v>7.4568248000000004E-2</v>
      </c>
      <c r="CA259" s="56">
        <v>7.4568248000000004E-2</v>
      </c>
      <c r="CB259" s="56">
        <v>7.4568248000000004E-2</v>
      </c>
      <c r="CC259" s="56">
        <v>7.4568248000000004E-2</v>
      </c>
      <c r="CD259" s="56">
        <v>7.4568248000000004E-2</v>
      </c>
      <c r="CE259" s="56">
        <v>7.4568248000000004E-2</v>
      </c>
      <c r="CF259" s="56">
        <v>7.4568248000000004E-2</v>
      </c>
      <c r="CG259" s="56">
        <v>7.4568248000000004E-2</v>
      </c>
      <c r="CH259" s="56">
        <v>7.4568248000000004E-2</v>
      </c>
      <c r="CI259" s="56">
        <v>7.4568248000000004E-2</v>
      </c>
      <c r="CJ259" s="56">
        <v>7.4568248000000004E-2</v>
      </c>
      <c r="CK259" s="56">
        <v>7.4568248000000004E-2</v>
      </c>
      <c r="CL259" s="56">
        <v>7.4568248000000004E-2</v>
      </c>
      <c r="CM259" s="56">
        <v>7.4568248000000004E-2</v>
      </c>
      <c r="CN259" s="56">
        <v>7.4568248000000004E-2</v>
      </c>
      <c r="CO259" s="56">
        <v>7.4568248000000004E-2</v>
      </c>
      <c r="CP259" s="56">
        <v>7.4568248000000004E-2</v>
      </c>
      <c r="CQ259" s="56">
        <v>7.4568248000000004E-2</v>
      </c>
      <c r="CR259" s="56">
        <v>7.4568248000000004E-2</v>
      </c>
      <c r="CS259" s="56">
        <v>7.4568248000000004E-2</v>
      </c>
      <c r="CT259" s="56">
        <v>7.4568248000000004E-2</v>
      </c>
      <c r="CU259" s="56">
        <v>7.4568248000000004E-2</v>
      </c>
      <c r="CV259" s="56">
        <v>7.4568248000000004E-2</v>
      </c>
      <c r="CW259" s="56">
        <v>7.4568248000000004E-2</v>
      </c>
      <c r="CX259" s="56">
        <v>7.4568248000000004E-2</v>
      </c>
      <c r="CY259" s="56">
        <v>7.4568248000000004E-2</v>
      </c>
      <c r="CZ259" s="56">
        <v>7.4568248000000004E-2</v>
      </c>
      <c r="DA259" s="56">
        <v>7.4568248000000004E-2</v>
      </c>
      <c r="DB259" s="56">
        <v>7.4568248000000004E-2</v>
      </c>
      <c r="DC259" s="56">
        <v>7.4568248000000004E-2</v>
      </c>
      <c r="DD259" s="56">
        <v>7.4568248000000004E-2</v>
      </c>
      <c r="DE259" s="56">
        <v>7.4568248000000004E-2</v>
      </c>
      <c r="DF259" s="56">
        <v>7.4568248000000004E-2</v>
      </c>
      <c r="DG259" s="56">
        <v>7.4568248000000004E-2</v>
      </c>
      <c r="DH259" s="56">
        <v>7.4568248000000004E-2</v>
      </c>
      <c r="DI259" s="56">
        <v>7.4568248000000004E-2</v>
      </c>
      <c r="DJ259" s="56">
        <v>7.4568248000000004E-2</v>
      </c>
      <c r="DK259" s="56">
        <v>7.4568248000000004E-2</v>
      </c>
      <c r="DL259" s="56">
        <v>7.4568248000000004E-2</v>
      </c>
      <c r="DM259" s="56">
        <v>7.4568248000000004E-2</v>
      </c>
      <c r="DN259" s="56">
        <v>7.4568248000000004E-2</v>
      </c>
      <c r="DO259" s="56">
        <v>7.4568248000000004E-2</v>
      </c>
      <c r="DP259" s="56">
        <v>7.4568248000000004E-2</v>
      </c>
      <c r="DQ259" s="56">
        <v>7.4568248000000004E-2</v>
      </c>
      <c r="DR259" s="56">
        <v>7.4568248000000004E-2</v>
      </c>
      <c r="DS259" s="56">
        <v>7.4568248000000004E-2</v>
      </c>
      <c r="DT259" s="56">
        <v>7.4568248000000004E-2</v>
      </c>
      <c r="DU259" s="56">
        <v>7.4568248000000004E-2</v>
      </c>
    </row>
    <row r="260" spans="1:125" x14ac:dyDescent="0.2">
      <c r="A260" s="39" t="s">
        <v>96</v>
      </c>
      <c r="B260" s="54" t="s">
        <v>177</v>
      </c>
      <c r="C260" s="2">
        <v>1.47</v>
      </c>
      <c r="D260" s="2">
        <v>0.65</v>
      </c>
      <c r="E260" s="2">
        <v>1.41</v>
      </c>
      <c r="F260" s="2">
        <v>1.1399999999999999</v>
      </c>
      <c r="G260" s="2">
        <v>1.24</v>
      </c>
      <c r="H260" s="2">
        <v>1.1499999999999999</v>
      </c>
      <c r="I260" s="2">
        <v>0.91</v>
      </c>
      <c r="J260" s="2">
        <v>0.91</v>
      </c>
      <c r="K260" s="2">
        <v>0.96</v>
      </c>
      <c r="L260" s="2">
        <v>0.71</v>
      </c>
      <c r="M260" s="2">
        <v>0.54</v>
      </c>
      <c r="N260" s="2">
        <v>0.7</v>
      </c>
      <c r="O260" s="2">
        <v>0.66</v>
      </c>
      <c r="P260" s="2">
        <v>0.99</v>
      </c>
      <c r="Q260" s="2">
        <v>0.59</v>
      </c>
      <c r="R260" s="2">
        <v>0.95</v>
      </c>
      <c r="S260" s="2">
        <v>1.1000000000000001</v>
      </c>
      <c r="T260" s="2">
        <v>0.55000000000000004</v>
      </c>
      <c r="U260" s="2">
        <v>1.06</v>
      </c>
      <c r="V260" s="2">
        <v>1</v>
      </c>
      <c r="W260" s="2">
        <v>0.93</v>
      </c>
      <c r="X260" s="2">
        <v>0.73</v>
      </c>
      <c r="Y260" s="2">
        <v>0.48</v>
      </c>
      <c r="Z260" s="2">
        <v>0.36</v>
      </c>
      <c r="AA260" s="2">
        <v>0.44</v>
      </c>
      <c r="AB260" s="2">
        <v>0.13</v>
      </c>
      <c r="AC260" s="2">
        <v>1.18</v>
      </c>
      <c r="AD260" s="2">
        <v>1.27</v>
      </c>
      <c r="AE260" s="2">
        <v>0.63</v>
      </c>
      <c r="AF260" s="2">
        <v>0.77</v>
      </c>
      <c r="AG260" s="2">
        <v>0.21</v>
      </c>
      <c r="AH260" s="2">
        <v>0.86</v>
      </c>
      <c r="AI260" s="2">
        <v>0.92</v>
      </c>
      <c r="AJ260" s="2">
        <v>0.36</v>
      </c>
      <c r="AK260" s="2">
        <v>0.33</v>
      </c>
      <c r="AL260" s="2">
        <v>0.56000000000000005</v>
      </c>
      <c r="AM260" s="2">
        <v>0.52</v>
      </c>
      <c r="AN260" s="2">
        <v>0.59</v>
      </c>
      <c r="AO260" s="2">
        <v>0.62</v>
      </c>
      <c r="AP260" s="2">
        <v>0.25</v>
      </c>
      <c r="AQ260" s="2">
        <v>0.37</v>
      </c>
      <c r="AR260" s="2">
        <v>0.44</v>
      </c>
      <c r="AS260" s="2">
        <v>0.01</v>
      </c>
      <c r="AT260" s="2">
        <v>0.5</v>
      </c>
      <c r="AU260" s="2">
        <v>1.1100000000000001</v>
      </c>
      <c r="AV260" s="2">
        <v>0.46</v>
      </c>
      <c r="AW260" s="2">
        <v>0.25</v>
      </c>
      <c r="AX260" s="2">
        <v>0.16</v>
      </c>
      <c r="AY260" s="2">
        <v>0.61</v>
      </c>
      <c r="AZ260" s="2">
        <v>0.34</v>
      </c>
      <c r="BA260" s="2">
        <v>0.41</v>
      </c>
      <c r="BB260" s="2">
        <v>0.64</v>
      </c>
      <c r="BC260" s="2">
        <v>0.28000000000000003</v>
      </c>
      <c r="BD260" s="2">
        <v>0.17</v>
      </c>
      <c r="BE260" s="2">
        <v>0.64</v>
      </c>
      <c r="BF260" s="2">
        <v>0.77</v>
      </c>
      <c r="BG260" s="2">
        <v>7.0000000000000007E-2</v>
      </c>
      <c r="BH260" s="2">
        <v>0.65</v>
      </c>
      <c r="BI260" s="2">
        <v>0.19</v>
      </c>
      <c r="BJ260" s="2">
        <v>0.51</v>
      </c>
      <c r="BK260" s="2"/>
      <c r="BL260" s="188"/>
      <c r="BM260" s="2"/>
      <c r="BN260" s="56">
        <v>5.4824625000000002E-2</v>
      </c>
      <c r="BO260" s="56">
        <v>5.4824625000000002E-2</v>
      </c>
      <c r="BP260" s="56">
        <v>5.4824625000000002E-2</v>
      </c>
      <c r="BQ260" s="56">
        <v>5.4824625000000002E-2</v>
      </c>
      <c r="BR260" s="56">
        <v>5.4824625000000002E-2</v>
      </c>
      <c r="BS260" s="56">
        <v>5.4824625000000002E-2</v>
      </c>
      <c r="BT260" s="56">
        <v>5.4824625000000002E-2</v>
      </c>
      <c r="BU260" s="56">
        <v>5.4824625000000002E-2</v>
      </c>
      <c r="BV260" s="56">
        <v>5.4824625000000002E-2</v>
      </c>
      <c r="BW260" s="56">
        <v>5.4824625000000002E-2</v>
      </c>
      <c r="BX260" s="56">
        <v>5.4824625000000002E-2</v>
      </c>
      <c r="BY260" s="56">
        <v>5.4824625000000002E-2</v>
      </c>
      <c r="BZ260" s="56">
        <v>5.4824625000000002E-2</v>
      </c>
      <c r="CA260" s="56">
        <v>5.4824625000000002E-2</v>
      </c>
      <c r="CB260" s="56">
        <v>5.4824625000000002E-2</v>
      </c>
      <c r="CC260" s="56">
        <v>5.4824625000000002E-2</v>
      </c>
      <c r="CD260" s="56">
        <v>5.4824625000000002E-2</v>
      </c>
      <c r="CE260" s="56">
        <v>5.4824625000000002E-2</v>
      </c>
      <c r="CF260" s="56">
        <v>5.4824625000000002E-2</v>
      </c>
      <c r="CG260" s="56">
        <v>5.4824625000000002E-2</v>
      </c>
      <c r="CH260" s="56">
        <v>5.4824625000000002E-2</v>
      </c>
      <c r="CI260" s="56">
        <v>5.4824625000000002E-2</v>
      </c>
      <c r="CJ260" s="56">
        <v>5.4824625000000002E-2</v>
      </c>
      <c r="CK260" s="56">
        <v>5.4824625000000002E-2</v>
      </c>
      <c r="CL260" s="56">
        <v>5.4824625000000002E-2</v>
      </c>
      <c r="CM260" s="56">
        <v>5.4824625000000002E-2</v>
      </c>
      <c r="CN260" s="56">
        <v>5.4824625000000002E-2</v>
      </c>
      <c r="CO260" s="56">
        <v>5.4824625000000002E-2</v>
      </c>
      <c r="CP260" s="56">
        <v>5.4824625000000002E-2</v>
      </c>
      <c r="CQ260" s="56">
        <v>5.4824625000000002E-2</v>
      </c>
      <c r="CR260" s="56">
        <v>5.4824625000000002E-2</v>
      </c>
      <c r="CS260" s="56">
        <v>5.4824625000000002E-2</v>
      </c>
      <c r="CT260" s="56">
        <v>5.4824625000000002E-2</v>
      </c>
      <c r="CU260" s="56">
        <v>5.4824625000000002E-2</v>
      </c>
      <c r="CV260" s="56">
        <v>5.4824625000000002E-2</v>
      </c>
      <c r="CW260" s="56">
        <v>5.4824625000000002E-2</v>
      </c>
      <c r="CX260" s="56">
        <v>5.4824625000000002E-2</v>
      </c>
      <c r="CY260" s="56">
        <v>5.4824625000000002E-2</v>
      </c>
      <c r="CZ260" s="56">
        <v>5.4824625000000002E-2</v>
      </c>
      <c r="DA260" s="56">
        <v>5.4824625000000002E-2</v>
      </c>
      <c r="DB260" s="56">
        <v>5.4824625000000002E-2</v>
      </c>
      <c r="DC260" s="56">
        <v>5.4824625000000002E-2</v>
      </c>
      <c r="DD260" s="56">
        <v>5.4824625000000002E-2</v>
      </c>
      <c r="DE260" s="56">
        <v>5.4824625000000002E-2</v>
      </c>
      <c r="DF260" s="56">
        <v>5.4824625000000002E-2</v>
      </c>
      <c r="DG260" s="56">
        <v>5.4824625000000002E-2</v>
      </c>
      <c r="DH260" s="56">
        <v>5.4824625000000002E-2</v>
      </c>
      <c r="DI260" s="56">
        <v>5.4824625000000002E-2</v>
      </c>
      <c r="DJ260" s="56">
        <v>5.4824625000000002E-2</v>
      </c>
      <c r="DK260" s="56">
        <v>5.4824625000000002E-2</v>
      </c>
      <c r="DL260" s="56">
        <v>5.4824625000000002E-2</v>
      </c>
      <c r="DM260" s="56">
        <v>5.4824625000000002E-2</v>
      </c>
      <c r="DN260" s="56">
        <v>5.4824625000000002E-2</v>
      </c>
      <c r="DO260" s="56">
        <v>5.4824625000000002E-2</v>
      </c>
      <c r="DP260" s="56">
        <v>5.4824625000000002E-2</v>
      </c>
      <c r="DQ260" s="56">
        <v>5.4824625000000002E-2</v>
      </c>
      <c r="DR260" s="56">
        <v>5.4824625000000002E-2</v>
      </c>
      <c r="DS260" s="56">
        <v>5.4824625000000002E-2</v>
      </c>
      <c r="DT260" s="56">
        <v>5.4824625000000002E-2</v>
      </c>
      <c r="DU260" s="56">
        <v>5.4824625000000002E-2</v>
      </c>
    </row>
    <row r="261" spans="1:125" x14ac:dyDescent="0.2">
      <c r="A261" s="39" t="s">
        <v>104</v>
      </c>
      <c r="B261" s="54" t="s">
        <v>177</v>
      </c>
      <c r="C261" s="2">
        <v>1.0900000000000001</v>
      </c>
      <c r="D261" s="2">
        <v>0.45</v>
      </c>
      <c r="E261" s="2">
        <v>1.1000000000000001</v>
      </c>
      <c r="F261" s="2">
        <v>0.8</v>
      </c>
      <c r="G261" s="2">
        <v>0.89</v>
      </c>
      <c r="H261" s="2">
        <v>0.93</v>
      </c>
      <c r="I261" s="2">
        <v>0.66</v>
      </c>
      <c r="J261" s="2">
        <v>0.64</v>
      </c>
      <c r="K261" s="2">
        <v>0.59</v>
      </c>
      <c r="L261" s="2">
        <v>0.44</v>
      </c>
      <c r="M261" s="2">
        <v>0.44</v>
      </c>
      <c r="N261" s="2">
        <v>0.38</v>
      </c>
      <c r="O261" s="2">
        <v>0.31</v>
      </c>
      <c r="P261" s="2">
        <v>0.71</v>
      </c>
      <c r="Q261" s="2">
        <v>0.27</v>
      </c>
      <c r="R261" s="2">
        <v>0.63</v>
      </c>
      <c r="S261" s="2">
        <v>0.74</v>
      </c>
      <c r="T261" s="2">
        <v>0.24</v>
      </c>
      <c r="U261" s="2">
        <v>0.63</v>
      </c>
      <c r="V261" s="2">
        <v>0.56999999999999995</v>
      </c>
      <c r="W261" s="2">
        <v>0.64</v>
      </c>
      <c r="X261" s="2">
        <v>0.5</v>
      </c>
      <c r="Y261" s="2">
        <v>0.22</v>
      </c>
      <c r="Z261" s="2">
        <v>0.18</v>
      </c>
      <c r="AA261" s="2">
        <v>0.16</v>
      </c>
      <c r="AB261" s="2">
        <v>-0.09</v>
      </c>
      <c r="AC261" s="2">
        <v>0.92</v>
      </c>
      <c r="AD261" s="2">
        <v>1.1299999999999999</v>
      </c>
      <c r="AE261" s="2">
        <v>0.42</v>
      </c>
      <c r="AF261" s="2">
        <v>0.48</v>
      </c>
      <c r="AG261" s="2">
        <v>0.12</v>
      </c>
      <c r="AH261" s="2">
        <v>0.66</v>
      </c>
      <c r="AI261" s="2">
        <v>0.6</v>
      </c>
      <c r="AJ261" s="2">
        <v>0.32</v>
      </c>
      <c r="AK261" s="2">
        <v>0.16</v>
      </c>
      <c r="AL261" s="2">
        <v>0.42</v>
      </c>
      <c r="AM261" s="2">
        <v>0.25</v>
      </c>
      <c r="AN261" s="2">
        <v>0.31</v>
      </c>
      <c r="AO261" s="2">
        <v>0.43</v>
      </c>
      <c r="AP261" s="2">
        <v>0.23</v>
      </c>
      <c r="AQ261" s="2">
        <v>0.31</v>
      </c>
      <c r="AR261" s="2">
        <v>0.27</v>
      </c>
      <c r="AS261" s="2">
        <v>-0.16</v>
      </c>
      <c r="AT261" s="2">
        <v>0.36</v>
      </c>
      <c r="AU261" s="2">
        <v>0.83</v>
      </c>
      <c r="AV261" s="2">
        <v>0.39</v>
      </c>
      <c r="AW261" s="2">
        <v>0</v>
      </c>
      <c r="AX261" s="2">
        <v>0.16</v>
      </c>
      <c r="AY261" s="2">
        <v>0.49</v>
      </c>
      <c r="AZ261" s="2">
        <v>0.2</v>
      </c>
      <c r="BA261" s="2">
        <v>0.3</v>
      </c>
      <c r="BB261" s="2">
        <v>0.6</v>
      </c>
      <c r="BC261" s="2">
        <v>0.37</v>
      </c>
      <c r="BD261" s="2">
        <v>0.09</v>
      </c>
      <c r="BE261" s="2">
        <v>0.49</v>
      </c>
      <c r="BF261" s="2">
        <v>0.49</v>
      </c>
      <c r="BG261" s="2">
        <v>0.01</v>
      </c>
      <c r="BH261" s="2">
        <v>0.59</v>
      </c>
      <c r="BI261" s="2">
        <v>0.13</v>
      </c>
      <c r="BJ261" s="2">
        <v>0.34</v>
      </c>
      <c r="BK261" s="2"/>
      <c r="BL261" s="188"/>
      <c r="BM261" s="2"/>
      <c r="BN261" s="56">
        <v>8.6176695999999997E-2</v>
      </c>
      <c r="BO261" s="56">
        <v>8.6176695999999997E-2</v>
      </c>
      <c r="BP261" s="56">
        <v>8.6176695999999997E-2</v>
      </c>
      <c r="BQ261" s="56">
        <v>8.6176695999999997E-2</v>
      </c>
      <c r="BR261" s="56">
        <v>8.6176695999999997E-2</v>
      </c>
      <c r="BS261" s="56">
        <v>8.6176695999999997E-2</v>
      </c>
      <c r="BT261" s="56">
        <v>8.6176695999999997E-2</v>
      </c>
      <c r="BU261" s="56">
        <v>8.6176695999999997E-2</v>
      </c>
      <c r="BV261" s="56">
        <v>8.6176695999999997E-2</v>
      </c>
      <c r="BW261" s="56">
        <v>8.6176695999999997E-2</v>
      </c>
      <c r="BX261" s="56">
        <v>8.6176695999999997E-2</v>
      </c>
      <c r="BY261" s="56">
        <v>8.6176695999999997E-2</v>
      </c>
      <c r="BZ261" s="56">
        <v>8.6176695999999997E-2</v>
      </c>
      <c r="CA261" s="56">
        <v>8.6176695999999997E-2</v>
      </c>
      <c r="CB261" s="56">
        <v>8.6176695999999997E-2</v>
      </c>
      <c r="CC261" s="56">
        <v>8.6176695999999997E-2</v>
      </c>
      <c r="CD261" s="56">
        <v>8.6176695999999997E-2</v>
      </c>
      <c r="CE261" s="56">
        <v>8.6176695999999997E-2</v>
      </c>
      <c r="CF261" s="56">
        <v>8.6176695999999997E-2</v>
      </c>
      <c r="CG261" s="56">
        <v>8.6176695999999997E-2</v>
      </c>
      <c r="CH261" s="56">
        <v>8.6176695999999997E-2</v>
      </c>
      <c r="CI261" s="56">
        <v>8.6176695999999997E-2</v>
      </c>
      <c r="CJ261" s="56">
        <v>8.6176695999999997E-2</v>
      </c>
      <c r="CK261" s="56">
        <v>8.6176695999999997E-2</v>
      </c>
      <c r="CL261" s="56">
        <v>8.6176695999999997E-2</v>
      </c>
      <c r="CM261" s="56">
        <v>8.6176695999999997E-2</v>
      </c>
      <c r="CN261" s="56">
        <v>8.6176695999999997E-2</v>
      </c>
      <c r="CO261" s="56">
        <v>8.6176695999999997E-2</v>
      </c>
      <c r="CP261" s="56">
        <v>8.6176695999999997E-2</v>
      </c>
      <c r="CQ261" s="56">
        <v>8.6176695999999997E-2</v>
      </c>
      <c r="CR261" s="56">
        <v>8.6176695999999997E-2</v>
      </c>
      <c r="CS261" s="56">
        <v>8.6176695999999997E-2</v>
      </c>
      <c r="CT261" s="56">
        <v>8.6176695999999997E-2</v>
      </c>
      <c r="CU261" s="56">
        <v>8.6176695999999997E-2</v>
      </c>
      <c r="CV261" s="56">
        <v>8.6176695999999997E-2</v>
      </c>
      <c r="CW261" s="56">
        <v>8.6176695999999997E-2</v>
      </c>
      <c r="CX261" s="56">
        <v>8.6176695999999997E-2</v>
      </c>
      <c r="CY261" s="56">
        <v>8.6176695999999997E-2</v>
      </c>
      <c r="CZ261" s="56">
        <v>8.6176695999999997E-2</v>
      </c>
      <c r="DA261" s="56">
        <v>8.6176695999999997E-2</v>
      </c>
      <c r="DB261" s="56">
        <v>8.6176695999999997E-2</v>
      </c>
      <c r="DC261" s="56">
        <v>8.6176695999999997E-2</v>
      </c>
      <c r="DD261" s="56">
        <v>8.6176695999999997E-2</v>
      </c>
      <c r="DE261" s="56">
        <v>8.6176695999999997E-2</v>
      </c>
      <c r="DF261" s="56">
        <v>8.6176695999999997E-2</v>
      </c>
      <c r="DG261" s="56">
        <v>8.6176695999999997E-2</v>
      </c>
      <c r="DH261" s="56">
        <v>8.6176695999999997E-2</v>
      </c>
      <c r="DI261" s="56">
        <v>8.6176695999999997E-2</v>
      </c>
      <c r="DJ261" s="56">
        <v>8.6176695999999997E-2</v>
      </c>
      <c r="DK261" s="56">
        <v>8.6176695999999997E-2</v>
      </c>
      <c r="DL261" s="56">
        <v>8.6176695999999997E-2</v>
      </c>
      <c r="DM261" s="56">
        <v>8.6176695999999997E-2</v>
      </c>
      <c r="DN261" s="56">
        <v>8.6176695999999997E-2</v>
      </c>
      <c r="DO261" s="56">
        <v>8.6176695999999997E-2</v>
      </c>
      <c r="DP261" s="56">
        <v>8.6176695999999997E-2</v>
      </c>
      <c r="DQ261" s="56">
        <v>8.6176695999999997E-2</v>
      </c>
      <c r="DR261" s="56">
        <v>8.6176695999999997E-2</v>
      </c>
      <c r="DS261" s="56">
        <v>8.6176695999999997E-2</v>
      </c>
      <c r="DT261" s="56">
        <v>8.6176695999999997E-2</v>
      </c>
      <c r="DU261" s="56">
        <v>8.6176695999999997E-2</v>
      </c>
    </row>
    <row r="262" spans="1:125" x14ac:dyDescent="0.2">
      <c r="A262" s="39" t="s">
        <v>94</v>
      </c>
      <c r="B262" s="54" t="s">
        <v>177</v>
      </c>
      <c r="C262" s="2">
        <v>0.43</v>
      </c>
      <c r="D262" s="2">
        <v>0.21</v>
      </c>
      <c r="E262" s="2">
        <v>0.44</v>
      </c>
      <c r="F262" s="2">
        <v>0.31</v>
      </c>
      <c r="G262" s="2">
        <v>0.33</v>
      </c>
      <c r="H262" s="2">
        <v>0.35</v>
      </c>
      <c r="I262" s="2">
        <v>0.27</v>
      </c>
      <c r="J262" s="2">
        <v>0.25</v>
      </c>
      <c r="K262" s="2">
        <v>0.27</v>
      </c>
      <c r="L262" s="2">
        <v>0.17</v>
      </c>
      <c r="M262" s="2">
        <v>0.18</v>
      </c>
      <c r="N262" s="2">
        <v>0.18</v>
      </c>
      <c r="O262" s="2">
        <v>0.15</v>
      </c>
      <c r="P262" s="2">
        <v>0.28999999999999998</v>
      </c>
      <c r="Q262" s="2">
        <v>0.17</v>
      </c>
      <c r="R262" s="2">
        <v>0.28000000000000003</v>
      </c>
      <c r="S262" s="2">
        <v>0.32</v>
      </c>
      <c r="T262" s="2">
        <v>0.15</v>
      </c>
      <c r="U262" s="2">
        <v>0.28999999999999998</v>
      </c>
      <c r="V262" s="2">
        <v>0.25</v>
      </c>
      <c r="W262" s="2">
        <v>0.28999999999999998</v>
      </c>
      <c r="X262" s="2">
        <v>0.22</v>
      </c>
      <c r="Y262" s="2">
        <v>0.15</v>
      </c>
      <c r="Z262" s="2">
        <v>0.13</v>
      </c>
      <c r="AA262" s="2">
        <v>0.12</v>
      </c>
      <c r="AB262" s="2">
        <v>0.05</v>
      </c>
      <c r="AC262" s="2">
        <v>0.38</v>
      </c>
      <c r="AD262" s="2">
        <v>0.44</v>
      </c>
      <c r="AE262" s="2">
        <v>0.23</v>
      </c>
      <c r="AF262" s="2">
        <v>0.22</v>
      </c>
      <c r="AG262" s="2">
        <v>0.12</v>
      </c>
      <c r="AH262" s="2">
        <v>0.28999999999999998</v>
      </c>
      <c r="AI262" s="2">
        <v>0.27</v>
      </c>
      <c r="AJ262" s="2">
        <v>0.17</v>
      </c>
      <c r="AK262" s="2">
        <v>0.11</v>
      </c>
      <c r="AL262" s="2">
        <v>0.2</v>
      </c>
      <c r="AM262" s="2">
        <v>0.17</v>
      </c>
      <c r="AN262" s="2">
        <v>0.19</v>
      </c>
      <c r="AO262" s="2">
        <v>0.21</v>
      </c>
      <c r="AP262" s="2">
        <v>0.16</v>
      </c>
      <c r="AQ262" s="2">
        <v>0.15</v>
      </c>
      <c r="AR262" s="2">
        <v>0.17</v>
      </c>
      <c r="AS262" s="2">
        <v>0.04</v>
      </c>
      <c r="AT262" s="2">
        <v>0.18</v>
      </c>
      <c r="AU262" s="2">
        <v>0.32</v>
      </c>
      <c r="AV262" s="2">
        <v>0.2</v>
      </c>
      <c r="AW262" s="2">
        <v>0.09</v>
      </c>
      <c r="AX262" s="2">
        <v>0.11</v>
      </c>
      <c r="AY262" s="2">
        <v>0.22</v>
      </c>
      <c r="AZ262" s="2">
        <v>0.15</v>
      </c>
      <c r="BA262" s="2">
        <v>0.14000000000000001</v>
      </c>
      <c r="BB262" s="2">
        <v>0.26</v>
      </c>
      <c r="BC262" s="2">
        <v>0.17</v>
      </c>
      <c r="BD262" s="2">
        <v>0.08</v>
      </c>
      <c r="BE262" s="2">
        <v>0.19</v>
      </c>
      <c r="BF262" s="2">
        <v>0.22</v>
      </c>
      <c r="BG262" s="2">
        <v>0.06</v>
      </c>
      <c r="BH262" s="2">
        <v>0.25</v>
      </c>
      <c r="BI262" s="2">
        <v>0.1</v>
      </c>
      <c r="BJ262" s="2">
        <v>0.17</v>
      </c>
      <c r="BK262" s="2"/>
      <c r="BL262" s="188"/>
      <c r="BM262" s="2"/>
      <c r="BN262" s="56">
        <v>2.3063568999999999E-2</v>
      </c>
      <c r="BO262" s="56">
        <v>2.3063568999999999E-2</v>
      </c>
      <c r="BP262" s="56">
        <v>2.3063568999999999E-2</v>
      </c>
      <c r="BQ262" s="56">
        <v>2.3063568999999999E-2</v>
      </c>
      <c r="BR262" s="56">
        <v>2.3063568999999999E-2</v>
      </c>
      <c r="BS262" s="56">
        <v>2.3063568999999999E-2</v>
      </c>
      <c r="BT262" s="56">
        <v>2.3063568999999999E-2</v>
      </c>
      <c r="BU262" s="56">
        <v>2.3063568999999999E-2</v>
      </c>
      <c r="BV262" s="56">
        <v>2.3063568999999999E-2</v>
      </c>
      <c r="BW262" s="56">
        <v>2.3063568999999999E-2</v>
      </c>
      <c r="BX262" s="56">
        <v>2.3063568999999999E-2</v>
      </c>
      <c r="BY262" s="56">
        <v>2.3063568999999999E-2</v>
      </c>
      <c r="BZ262" s="56">
        <v>2.3063568999999999E-2</v>
      </c>
      <c r="CA262" s="56">
        <v>2.3063568999999999E-2</v>
      </c>
      <c r="CB262" s="56">
        <v>2.3063568999999999E-2</v>
      </c>
      <c r="CC262" s="56">
        <v>2.3063568999999999E-2</v>
      </c>
      <c r="CD262" s="56">
        <v>2.3063568999999999E-2</v>
      </c>
      <c r="CE262" s="56">
        <v>2.3063568999999999E-2</v>
      </c>
      <c r="CF262" s="56">
        <v>2.3063568999999999E-2</v>
      </c>
      <c r="CG262" s="56">
        <v>2.3063568999999999E-2</v>
      </c>
      <c r="CH262" s="56">
        <v>2.3063568999999999E-2</v>
      </c>
      <c r="CI262" s="56">
        <v>2.3063568999999999E-2</v>
      </c>
      <c r="CJ262" s="56">
        <v>2.3063568999999999E-2</v>
      </c>
      <c r="CK262" s="56">
        <v>2.3063568999999999E-2</v>
      </c>
      <c r="CL262" s="56">
        <v>2.3063568999999999E-2</v>
      </c>
      <c r="CM262" s="56">
        <v>2.3063568999999999E-2</v>
      </c>
      <c r="CN262" s="56">
        <v>2.3063568999999999E-2</v>
      </c>
      <c r="CO262" s="56">
        <v>2.3063568999999999E-2</v>
      </c>
      <c r="CP262" s="56">
        <v>2.3063568999999999E-2</v>
      </c>
      <c r="CQ262" s="56">
        <v>2.3063568999999999E-2</v>
      </c>
      <c r="CR262" s="56">
        <v>2.3063568999999999E-2</v>
      </c>
      <c r="CS262" s="56">
        <v>2.3063568999999999E-2</v>
      </c>
      <c r="CT262" s="56">
        <v>2.3063568999999999E-2</v>
      </c>
      <c r="CU262" s="56">
        <v>2.3063568999999999E-2</v>
      </c>
      <c r="CV262" s="56">
        <v>2.3063568999999999E-2</v>
      </c>
      <c r="CW262" s="56">
        <v>2.3063568999999999E-2</v>
      </c>
      <c r="CX262" s="56">
        <v>2.3063568999999999E-2</v>
      </c>
      <c r="CY262" s="56">
        <v>2.3063568999999999E-2</v>
      </c>
      <c r="CZ262" s="56">
        <v>2.3063568999999999E-2</v>
      </c>
      <c r="DA262" s="56">
        <v>2.3063568999999999E-2</v>
      </c>
      <c r="DB262" s="56">
        <v>2.3063568999999999E-2</v>
      </c>
      <c r="DC262" s="56">
        <v>2.3063568999999999E-2</v>
      </c>
      <c r="DD262" s="56">
        <v>2.3063568999999999E-2</v>
      </c>
      <c r="DE262" s="56">
        <v>2.3063568999999999E-2</v>
      </c>
      <c r="DF262" s="56">
        <v>2.3063568999999999E-2</v>
      </c>
      <c r="DG262" s="56">
        <v>2.3063568999999999E-2</v>
      </c>
      <c r="DH262" s="56">
        <v>2.3063568999999999E-2</v>
      </c>
      <c r="DI262" s="56">
        <v>2.3063568999999999E-2</v>
      </c>
      <c r="DJ262" s="56">
        <v>2.3063568999999999E-2</v>
      </c>
      <c r="DK262" s="56">
        <v>2.3063568999999999E-2</v>
      </c>
      <c r="DL262" s="56">
        <v>2.3063568999999999E-2</v>
      </c>
      <c r="DM262" s="56">
        <v>2.3063568999999999E-2</v>
      </c>
      <c r="DN262" s="56">
        <v>2.3063568999999999E-2</v>
      </c>
      <c r="DO262" s="56">
        <v>2.3063568999999999E-2</v>
      </c>
      <c r="DP262" s="56">
        <v>2.3063568999999999E-2</v>
      </c>
      <c r="DQ262" s="56">
        <v>2.3063568999999999E-2</v>
      </c>
      <c r="DR262" s="56">
        <v>2.3063568999999999E-2</v>
      </c>
      <c r="DS262" s="56">
        <v>2.3063568999999999E-2</v>
      </c>
      <c r="DT262" s="56">
        <v>2.3063568999999999E-2</v>
      </c>
      <c r="DU262" s="56">
        <v>2.3063568999999999E-2</v>
      </c>
    </row>
    <row r="263" spans="1:125" x14ac:dyDescent="0.2">
      <c r="A263" s="39" t="s">
        <v>95</v>
      </c>
      <c r="B263" s="54" t="s">
        <v>177</v>
      </c>
      <c r="C263" s="2">
        <v>4.93</v>
      </c>
      <c r="D263" s="2">
        <v>1.89</v>
      </c>
      <c r="E263" s="2">
        <v>4.74</v>
      </c>
      <c r="F263" s="2">
        <v>4.2</v>
      </c>
      <c r="G263" s="2">
        <v>4.6500000000000004</v>
      </c>
      <c r="H263" s="2">
        <v>4.4800000000000004</v>
      </c>
      <c r="I263" s="2">
        <v>3.69</v>
      </c>
      <c r="J263" s="2">
        <v>3.31</v>
      </c>
      <c r="K263" s="2">
        <v>3.5</v>
      </c>
      <c r="L263" s="2">
        <v>2.93</v>
      </c>
      <c r="M263" s="2">
        <v>2.08</v>
      </c>
      <c r="N263" s="2">
        <v>2.38</v>
      </c>
      <c r="O263" s="2">
        <v>2.5299999999999998</v>
      </c>
      <c r="P263" s="2">
        <v>3.81</v>
      </c>
      <c r="Q263" s="2">
        <v>2.2200000000000002</v>
      </c>
      <c r="R263" s="2">
        <v>3.28</v>
      </c>
      <c r="S263" s="2">
        <v>4.3</v>
      </c>
      <c r="T263" s="2">
        <v>1.97</v>
      </c>
      <c r="U263" s="2">
        <v>3.49</v>
      </c>
      <c r="V263" s="2">
        <v>3.88</v>
      </c>
      <c r="W263" s="2">
        <v>3.12</v>
      </c>
      <c r="X263" s="2">
        <v>2.12</v>
      </c>
      <c r="Y263" s="2">
        <v>1.98</v>
      </c>
      <c r="Z263" s="2">
        <v>1.31</v>
      </c>
      <c r="AA263" s="2">
        <v>1.78</v>
      </c>
      <c r="AB263" s="2">
        <v>0.72</v>
      </c>
      <c r="AC263" s="2">
        <v>3.99</v>
      </c>
      <c r="AD263" s="2">
        <v>4.45</v>
      </c>
      <c r="AE263" s="2">
        <v>1.97</v>
      </c>
      <c r="AF263" s="2">
        <v>2.4900000000000002</v>
      </c>
      <c r="AG263" s="2">
        <v>0.77</v>
      </c>
      <c r="AH263" s="2">
        <v>3.16</v>
      </c>
      <c r="AI263" s="2">
        <v>3.63</v>
      </c>
      <c r="AJ263" s="2">
        <v>1.78</v>
      </c>
      <c r="AK263" s="2">
        <v>1.43</v>
      </c>
      <c r="AL263" s="2">
        <v>1.73</v>
      </c>
      <c r="AM263" s="2">
        <v>1.41</v>
      </c>
      <c r="AN263" s="2">
        <v>2.54</v>
      </c>
      <c r="AO263" s="2">
        <v>2.16</v>
      </c>
      <c r="AP263" s="2">
        <v>0.71</v>
      </c>
      <c r="AQ263" s="2">
        <v>1.43</v>
      </c>
      <c r="AR263" s="2">
        <v>2.2000000000000002</v>
      </c>
      <c r="AS263" s="2">
        <v>-0.38</v>
      </c>
      <c r="AT263" s="2">
        <v>1.76</v>
      </c>
      <c r="AU263" s="2">
        <v>3.07</v>
      </c>
      <c r="AV263" s="2">
        <v>1.33</v>
      </c>
      <c r="AW263" s="2">
        <v>0.96</v>
      </c>
      <c r="AX263" s="2">
        <v>0.9</v>
      </c>
      <c r="AY263" s="2">
        <v>1.81</v>
      </c>
      <c r="AZ263" s="2">
        <v>1.07</v>
      </c>
      <c r="BA263" s="2">
        <v>1.1599999999999999</v>
      </c>
      <c r="BB263" s="2">
        <v>2.36</v>
      </c>
      <c r="BC263" s="2">
        <v>0.81</v>
      </c>
      <c r="BD263" s="2">
        <v>0.38</v>
      </c>
      <c r="BE263" s="2">
        <v>1.72</v>
      </c>
      <c r="BF263" s="2">
        <v>2.2799999999999998</v>
      </c>
      <c r="BG263" s="2">
        <v>0.38</v>
      </c>
      <c r="BH263" s="2">
        <v>1.72</v>
      </c>
      <c r="BI263" s="2">
        <v>0.49</v>
      </c>
      <c r="BJ263" s="2">
        <v>1.64</v>
      </c>
      <c r="BK263" s="2"/>
      <c r="BL263" s="188"/>
      <c r="BM263" s="2"/>
      <c r="BN263" s="56">
        <v>0.27467624000000002</v>
      </c>
      <c r="BO263" s="56">
        <v>0.27467624000000002</v>
      </c>
      <c r="BP263" s="56">
        <v>0.27467624000000002</v>
      </c>
      <c r="BQ263" s="56">
        <v>0.27467624000000002</v>
      </c>
      <c r="BR263" s="56">
        <v>0.27467624000000002</v>
      </c>
      <c r="BS263" s="56">
        <v>0.27467624000000002</v>
      </c>
      <c r="BT263" s="56">
        <v>0.27467624000000002</v>
      </c>
      <c r="BU263" s="56">
        <v>0.27467624000000002</v>
      </c>
      <c r="BV263" s="56">
        <v>0.27467624000000002</v>
      </c>
      <c r="BW263" s="56">
        <v>0.27467624000000002</v>
      </c>
      <c r="BX263" s="56">
        <v>0.27467624000000002</v>
      </c>
      <c r="BY263" s="56">
        <v>0.27467624000000002</v>
      </c>
      <c r="BZ263" s="56">
        <v>0.27467624000000002</v>
      </c>
      <c r="CA263" s="56">
        <v>0.27467624000000002</v>
      </c>
      <c r="CB263" s="56">
        <v>0.27467624000000002</v>
      </c>
      <c r="CC263" s="56">
        <v>0.27467624000000002</v>
      </c>
      <c r="CD263" s="56">
        <v>0.27467624000000002</v>
      </c>
      <c r="CE263" s="56">
        <v>0.27467624000000002</v>
      </c>
      <c r="CF263" s="56">
        <v>0.27467624000000002</v>
      </c>
      <c r="CG263" s="56">
        <v>0.27467624000000002</v>
      </c>
      <c r="CH263" s="56">
        <v>0.27467624000000002</v>
      </c>
      <c r="CI263" s="56">
        <v>0.27467624000000002</v>
      </c>
      <c r="CJ263" s="56">
        <v>0.27467624000000002</v>
      </c>
      <c r="CK263" s="56">
        <v>0.27467624000000002</v>
      </c>
      <c r="CL263" s="56">
        <v>0.27467624000000002</v>
      </c>
      <c r="CM263" s="56">
        <v>0.27467624000000002</v>
      </c>
      <c r="CN263" s="56">
        <v>0.27467624000000002</v>
      </c>
      <c r="CO263" s="56">
        <v>0.27467624000000002</v>
      </c>
      <c r="CP263" s="56">
        <v>0.27467624000000002</v>
      </c>
      <c r="CQ263" s="56">
        <v>0.27467624000000002</v>
      </c>
      <c r="CR263" s="56">
        <v>0.27467624000000002</v>
      </c>
      <c r="CS263" s="56">
        <v>0.27467624000000002</v>
      </c>
      <c r="CT263" s="56">
        <v>0.27467624000000002</v>
      </c>
      <c r="CU263" s="56">
        <v>0.27467624000000002</v>
      </c>
      <c r="CV263" s="56">
        <v>0.27467624000000002</v>
      </c>
      <c r="CW263" s="56">
        <v>0.27467624000000002</v>
      </c>
      <c r="CX263" s="56">
        <v>0.27467624000000002</v>
      </c>
      <c r="CY263" s="56">
        <v>0.27467624000000002</v>
      </c>
      <c r="CZ263" s="56">
        <v>0.27467624000000002</v>
      </c>
      <c r="DA263" s="56">
        <v>0.27467624000000002</v>
      </c>
      <c r="DB263" s="56">
        <v>0.27467624000000002</v>
      </c>
      <c r="DC263" s="56">
        <v>0.27467624000000002</v>
      </c>
      <c r="DD263" s="56">
        <v>0.27467624000000002</v>
      </c>
      <c r="DE263" s="56">
        <v>0.27467624000000002</v>
      </c>
      <c r="DF263" s="56">
        <v>0.27467624000000002</v>
      </c>
      <c r="DG263" s="56">
        <v>0.27467624000000002</v>
      </c>
      <c r="DH263" s="56">
        <v>0.27467624000000002</v>
      </c>
      <c r="DI263" s="56">
        <v>0.27467624000000002</v>
      </c>
      <c r="DJ263" s="56">
        <v>0.27467624000000002</v>
      </c>
      <c r="DK263" s="56">
        <v>0.27467624000000002</v>
      </c>
      <c r="DL263" s="56">
        <v>0.27467624000000002</v>
      </c>
      <c r="DM263" s="56">
        <v>0.27467624000000002</v>
      </c>
      <c r="DN263" s="56">
        <v>0.27467624000000002</v>
      </c>
      <c r="DO263" s="56">
        <v>0.27467624000000002</v>
      </c>
      <c r="DP263" s="56">
        <v>0.27467624000000002</v>
      </c>
      <c r="DQ263" s="56">
        <v>0.27467624000000002</v>
      </c>
      <c r="DR263" s="56">
        <v>0.27467624000000002</v>
      </c>
      <c r="DS263" s="56">
        <v>0.27467624000000002</v>
      </c>
      <c r="DT263" s="56">
        <v>0.27467624000000002</v>
      </c>
      <c r="DU263" s="56">
        <v>0.27467624000000002</v>
      </c>
    </row>
    <row r="264" spans="1:125" ht="17" thickBot="1" x14ac:dyDescent="0.25">
      <c r="A264" s="41" t="s">
        <v>250</v>
      </c>
      <c r="B264" s="73" t="s">
        <v>177</v>
      </c>
      <c r="C264" s="76">
        <v>1.55</v>
      </c>
      <c r="D264" s="76">
        <v>1.52</v>
      </c>
      <c r="E264" s="76">
        <v>0.5</v>
      </c>
      <c r="F264" s="76">
        <v>0.53</v>
      </c>
      <c r="G264" s="76">
        <v>0.65</v>
      </c>
      <c r="H264" s="76">
        <v>1.67</v>
      </c>
      <c r="I264" s="76">
        <v>0.86</v>
      </c>
      <c r="J264" s="76">
        <v>-0.1</v>
      </c>
      <c r="K264" s="76">
        <v>0.42</v>
      </c>
      <c r="L264" s="76">
        <v>-0.45</v>
      </c>
      <c r="M264" s="76">
        <v>-0.18</v>
      </c>
      <c r="N264" s="76">
        <v>0.15</v>
      </c>
      <c r="O264" s="76">
        <v>-0.14000000000000001</v>
      </c>
      <c r="P264" s="76">
        <v>1.34</v>
      </c>
      <c r="Q264" s="76">
        <v>0.75</v>
      </c>
      <c r="R264" s="76">
        <v>0.81</v>
      </c>
      <c r="S264" s="76">
        <v>0.92</v>
      </c>
      <c r="T264" s="76">
        <v>0.32</v>
      </c>
      <c r="U264" s="76">
        <v>0.76</v>
      </c>
      <c r="V264" s="76">
        <v>1.04</v>
      </c>
      <c r="W264" s="76">
        <v>0.78</v>
      </c>
      <c r="X264" s="76">
        <v>0.45</v>
      </c>
      <c r="Y264" s="76">
        <v>-0.81</v>
      </c>
      <c r="Z264" s="76">
        <v>-0.68</v>
      </c>
      <c r="AA264" s="76">
        <v>-0.01</v>
      </c>
      <c r="AB264" s="76">
        <v>0.34</v>
      </c>
      <c r="AC264" s="76">
        <v>0.75</v>
      </c>
      <c r="AD264" s="76">
        <v>0.66</v>
      </c>
      <c r="AE264" s="76">
        <v>0.46</v>
      </c>
      <c r="AF264" s="76">
        <v>-0.11</v>
      </c>
      <c r="AG264" s="76">
        <v>-0.87</v>
      </c>
      <c r="AH264" s="76">
        <v>-0.35</v>
      </c>
      <c r="AI264" s="76">
        <v>0.42</v>
      </c>
      <c r="AJ264" s="76">
        <v>0.39</v>
      </c>
      <c r="AK264" s="76">
        <v>0.26</v>
      </c>
      <c r="AL264" s="76">
        <v>-0.27</v>
      </c>
      <c r="AM264" s="76">
        <v>-1.31</v>
      </c>
      <c r="AN264" s="76">
        <v>-0.36</v>
      </c>
      <c r="AO264" s="76">
        <v>-0.25</v>
      </c>
      <c r="AP264" s="76">
        <v>-0.41</v>
      </c>
      <c r="AQ264" s="76">
        <v>-0.54</v>
      </c>
      <c r="AR264" s="76">
        <v>-0.53</v>
      </c>
      <c r="AS264" s="76">
        <v>-0.92</v>
      </c>
      <c r="AT264" s="76">
        <v>-0.56999999999999995</v>
      </c>
      <c r="AU264" s="76">
        <v>1.1499999999999999</v>
      </c>
      <c r="AV264" s="76">
        <v>-1</v>
      </c>
      <c r="AW264" s="76">
        <v>-1.04</v>
      </c>
      <c r="AX264" s="76">
        <v>-0.98</v>
      </c>
      <c r="AY264" s="76">
        <v>-0.79</v>
      </c>
      <c r="AZ264" s="76">
        <v>-0.75</v>
      </c>
      <c r="BA264" s="76">
        <v>-0.28000000000000003</v>
      </c>
      <c r="BB264" s="76">
        <v>-0.89</v>
      </c>
      <c r="BC264" s="76">
        <v>-1.23</v>
      </c>
      <c r="BD264" s="76">
        <v>-0.93</v>
      </c>
      <c r="BE264" s="76">
        <v>-0.36</v>
      </c>
      <c r="BF264" s="76">
        <v>-0.08</v>
      </c>
      <c r="BG264" s="76">
        <v>-0.45</v>
      </c>
      <c r="BH264" s="76">
        <v>-0.42</v>
      </c>
      <c r="BI264" s="76">
        <v>-0.85</v>
      </c>
      <c r="BJ264" s="76">
        <v>0</v>
      </c>
      <c r="BK264" s="76"/>
      <c r="BL264" s="245"/>
      <c r="BM264" s="76"/>
      <c r="BN264" s="82">
        <v>0.15914993</v>
      </c>
      <c r="BO264" s="82">
        <v>0.15914993</v>
      </c>
      <c r="BP264" s="82">
        <v>0.15914993</v>
      </c>
      <c r="BQ264" s="82">
        <v>0.15914993</v>
      </c>
      <c r="BR264" s="82">
        <v>0.15914993</v>
      </c>
      <c r="BS264" s="82">
        <v>0.15914993</v>
      </c>
      <c r="BT264" s="82">
        <v>0.15914993</v>
      </c>
      <c r="BU264" s="82">
        <v>0.15914993</v>
      </c>
      <c r="BV264" s="82">
        <v>0.15914993</v>
      </c>
      <c r="BW264" s="82">
        <v>0.15914993</v>
      </c>
      <c r="BX264" s="82">
        <v>0.15914993</v>
      </c>
      <c r="BY264" s="82">
        <v>0.15914993</v>
      </c>
      <c r="BZ264" s="82">
        <v>0.15914993</v>
      </c>
      <c r="CA264" s="82">
        <v>0.15914993</v>
      </c>
      <c r="CB264" s="82">
        <v>0.15914993</v>
      </c>
      <c r="CC264" s="82">
        <v>0.15914993</v>
      </c>
      <c r="CD264" s="82">
        <v>0.15914993</v>
      </c>
      <c r="CE264" s="82">
        <v>0.15914993</v>
      </c>
      <c r="CF264" s="82">
        <v>0.15914993</v>
      </c>
      <c r="CG264" s="82">
        <v>0.15914993</v>
      </c>
      <c r="CH264" s="82">
        <v>0.15914993</v>
      </c>
      <c r="CI264" s="82">
        <v>0.15914993</v>
      </c>
      <c r="CJ264" s="82">
        <v>0.15914993</v>
      </c>
      <c r="CK264" s="82">
        <v>0.15914993</v>
      </c>
      <c r="CL264" s="82">
        <v>0.15914993</v>
      </c>
      <c r="CM264" s="82">
        <v>0.15914993</v>
      </c>
      <c r="CN264" s="82">
        <v>0.15914993</v>
      </c>
      <c r="CO264" s="82">
        <v>0.15914993</v>
      </c>
      <c r="CP264" s="82">
        <v>0.15914993</v>
      </c>
      <c r="CQ264" s="82">
        <v>0.15914993</v>
      </c>
      <c r="CR264" s="82">
        <v>0.15914993</v>
      </c>
      <c r="CS264" s="82">
        <v>0.15914993</v>
      </c>
      <c r="CT264" s="82">
        <v>0.15914993</v>
      </c>
      <c r="CU264" s="82">
        <v>0.15914993</v>
      </c>
      <c r="CV264" s="82">
        <v>0.15914993</v>
      </c>
      <c r="CW264" s="82">
        <v>0.15914993</v>
      </c>
      <c r="CX264" s="82">
        <v>0.15914993</v>
      </c>
      <c r="CY264" s="82">
        <v>0.15914993</v>
      </c>
      <c r="CZ264" s="82">
        <v>0.15914993</v>
      </c>
      <c r="DA264" s="82">
        <v>0.15914993</v>
      </c>
      <c r="DB264" s="82">
        <v>0.15914993</v>
      </c>
      <c r="DC264" s="82">
        <v>0.15914993</v>
      </c>
      <c r="DD264" s="82">
        <v>0.15914993</v>
      </c>
      <c r="DE264" s="82">
        <v>0.15914993</v>
      </c>
      <c r="DF264" s="82">
        <v>0.15914993</v>
      </c>
      <c r="DG264" s="82">
        <v>0.15914993</v>
      </c>
      <c r="DH264" s="82">
        <v>0.15914993</v>
      </c>
      <c r="DI264" s="82">
        <v>0.15914993</v>
      </c>
      <c r="DJ264" s="82">
        <v>0.15914993</v>
      </c>
      <c r="DK264" s="82">
        <v>0.15914993</v>
      </c>
      <c r="DL264" s="82">
        <v>0.15914993</v>
      </c>
      <c r="DM264" s="82">
        <v>0.15914993</v>
      </c>
      <c r="DN264" s="82">
        <v>0.15914993</v>
      </c>
      <c r="DO264" s="82">
        <v>0.15914993</v>
      </c>
      <c r="DP264" s="82">
        <v>0.15914993</v>
      </c>
      <c r="DQ264" s="82">
        <v>0.15914993</v>
      </c>
      <c r="DR264" s="82">
        <v>0.15914993</v>
      </c>
      <c r="DS264" s="82">
        <v>0.15914993</v>
      </c>
      <c r="DT264" s="82">
        <v>0.15914993</v>
      </c>
      <c r="DU264" s="82">
        <v>0.15914993</v>
      </c>
    </row>
    <row r="265" spans="1:125" x14ac:dyDescent="0.2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</row>
    <row r="266" spans="1:125" x14ac:dyDescent="0.2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</row>
    <row r="267" spans="1:125" x14ac:dyDescent="0.2">
      <c r="C267" s="2"/>
    </row>
    <row r="269" spans="1:125" x14ac:dyDescent="0.2">
      <c r="B269" s="57" t="s">
        <v>182</v>
      </c>
      <c r="C269" s="168">
        <f t="shared" ref="C269:AZ269" si="0">SUM(C5:C29)</f>
        <v>-3.2000000000000006</v>
      </c>
      <c r="D269" s="168">
        <f t="shared" si="0"/>
        <v>20.87</v>
      </c>
      <c r="E269" s="168">
        <f t="shared" si="0"/>
        <v>-15.58</v>
      </c>
      <c r="F269" s="168">
        <f t="shared" si="0"/>
        <v>28.849999999999998</v>
      </c>
      <c r="G269" s="168">
        <f t="shared" si="0"/>
        <v>30.199999999999989</v>
      </c>
      <c r="H269" s="168">
        <f t="shared" si="0"/>
        <v>49.539999999999992</v>
      </c>
      <c r="I269" s="168">
        <f t="shared" si="0"/>
        <v>75.349999999999994</v>
      </c>
      <c r="J269" s="168">
        <f t="shared" si="0"/>
        <v>-2.4800000000000009</v>
      </c>
      <c r="K269" s="168">
        <f t="shared" si="0"/>
        <v>54.330000000000013</v>
      </c>
      <c r="L269" s="168">
        <f t="shared" si="0"/>
        <v>72.010000000000005</v>
      </c>
      <c r="M269" s="168">
        <f t="shared" si="0"/>
        <v>6.24</v>
      </c>
      <c r="N269" s="168">
        <f t="shared" si="0"/>
        <v>82.730000000000018</v>
      </c>
      <c r="O269" s="168">
        <f t="shared" si="0"/>
        <v>54.42</v>
      </c>
      <c r="P269" s="168">
        <f t="shared" si="0"/>
        <v>55.150000000000006</v>
      </c>
      <c r="Q269" s="168">
        <f t="shared" si="0"/>
        <v>95.22</v>
      </c>
      <c r="R269" s="168">
        <f t="shared" si="0"/>
        <v>32.42</v>
      </c>
      <c r="S269" s="168">
        <f t="shared" si="0"/>
        <v>30.790000000000003</v>
      </c>
      <c r="T269" s="168">
        <f t="shared" si="0"/>
        <v>57.710000000000015</v>
      </c>
      <c r="U269" s="168">
        <f t="shared" si="0"/>
        <v>60.57</v>
      </c>
      <c r="V269" s="168">
        <f t="shared" si="0"/>
        <v>59.779999999999994</v>
      </c>
      <c r="W269" s="168">
        <f t="shared" si="0"/>
        <v>82.169999999999987</v>
      </c>
      <c r="X269" s="168">
        <f t="shared" si="0"/>
        <v>21.549999999999997</v>
      </c>
      <c r="Y269" s="168">
        <f t="shared" si="0"/>
        <v>25.48</v>
      </c>
      <c r="Z269" s="168">
        <f t="shared" si="0"/>
        <v>9.3400000000000016</v>
      </c>
      <c r="AA269" s="168">
        <f t="shared" si="0"/>
        <v>83.839999999999989</v>
      </c>
      <c r="AB269" s="168">
        <f t="shared" si="0"/>
        <v>106.05</v>
      </c>
      <c r="AC269" s="168">
        <f t="shared" si="0"/>
        <v>12.07</v>
      </c>
      <c r="AD269" s="168">
        <f t="shared" si="0"/>
        <v>24.830000000000002</v>
      </c>
      <c r="AE269" s="168">
        <f t="shared" si="0"/>
        <v>36.340000000000003</v>
      </c>
      <c r="AF269" s="168">
        <f t="shared" si="0"/>
        <v>42.92</v>
      </c>
      <c r="AG269" s="168">
        <f t="shared" si="0"/>
        <v>1.9299999999999984</v>
      </c>
      <c r="AH269" s="168">
        <f t="shared" si="0"/>
        <v>37.989999999999995</v>
      </c>
      <c r="AI269" s="168">
        <f t="shared" si="0"/>
        <v>35.530000000000008</v>
      </c>
      <c r="AJ269" s="168">
        <f t="shared" si="0"/>
        <v>64.02</v>
      </c>
      <c r="AK269" s="168">
        <f t="shared" si="0"/>
        <v>54.46</v>
      </c>
      <c r="AL269" s="168">
        <f t="shared" si="0"/>
        <v>29.09</v>
      </c>
      <c r="AM269" s="168">
        <f t="shared" si="0"/>
        <v>0.88000000000000145</v>
      </c>
      <c r="AN269" s="168">
        <f t="shared" si="0"/>
        <v>56.970000000000006</v>
      </c>
      <c r="AO269" s="168">
        <f t="shared" si="0"/>
        <v>66.800000000000011</v>
      </c>
      <c r="AP269" s="168">
        <f t="shared" si="0"/>
        <v>33.050000000000004</v>
      </c>
      <c r="AQ269" s="168">
        <f t="shared" si="0"/>
        <v>22.269999999999996</v>
      </c>
      <c r="AR269" s="168">
        <f t="shared" si="0"/>
        <v>36.67</v>
      </c>
      <c r="AS269" s="168">
        <f t="shared" si="0"/>
        <v>31.709999999999997</v>
      </c>
      <c r="AT269" s="168">
        <f t="shared" si="0"/>
        <v>28.790000000000003</v>
      </c>
      <c r="AU269" s="168">
        <f t="shared" si="0"/>
        <v>0.49999999999999911</v>
      </c>
      <c r="AV269" s="168">
        <f t="shared" si="0"/>
        <v>25.8</v>
      </c>
      <c r="AW269" s="168">
        <f t="shared" si="0"/>
        <v>61.08</v>
      </c>
      <c r="AX269" s="168">
        <f t="shared" si="0"/>
        <v>35.64</v>
      </c>
      <c r="AY269" s="168">
        <f t="shared" si="0"/>
        <v>-22.860000000000007</v>
      </c>
      <c r="AZ269" s="168">
        <f t="shared" si="0"/>
        <v>-26.32</v>
      </c>
      <c r="BA269" s="168">
        <f>SUM(BA5:BA29)</f>
        <v>46.859999999999992</v>
      </c>
      <c r="BB269" s="168">
        <f t="shared" ref="BB269:BI269" si="1">SUM(BB5:BB29)</f>
        <v>-38.68</v>
      </c>
      <c r="BC269" s="168">
        <f t="shared" si="1"/>
        <v>-59.209999999999994</v>
      </c>
      <c r="BD269" s="168">
        <f t="shared" si="1"/>
        <v>-40.150000000000006</v>
      </c>
      <c r="BE269" s="168">
        <f t="shared" si="1"/>
        <v>-19.66</v>
      </c>
      <c r="BF269" s="168">
        <f t="shared" si="1"/>
        <v>29.140000000000004</v>
      </c>
      <c r="BG269" s="168">
        <f t="shared" si="1"/>
        <v>5.7300000000000022</v>
      </c>
      <c r="BH269" s="168">
        <f t="shared" si="1"/>
        <v>-0.56999999999999995</v>
      </c>
      <c r="BI269" s="168">
        <f t="shared" si="1"/>
        <v>-32.28</v>
      </c>
      <c r="BJ269" s="168">
        <f t="shared" ref="BJ269" si="2">SUM(BJ5:BJ29)</f>
        <v>40.980000000000004</v>
      </c>
      <c r="BM269" s="57" t="s">
        <v>182</v>
      </c>
      <c r="BN269" s="60">
        <f>SUM(BN5:BN29)</f>
        <v>12.530815717999999</v>
      </c>
      <c r="BO269" s="60">
        <f t="shared" ref="BO269:DT269" si="3">SUM(BO5:BO29)</f>
        <v>12.530815717999999</v>
      </c>
      <c r="BP269" s="60">
        <f t="shared" si="3"/>
        <v>12.530815717999999</v>
      </c>
      <c r="BQ269" s="60">
        <f t="shared" si="3"/>
        <v>12.530815717999999</v>
      </c>
      <c r="BR269" s="60">
        <f t="shared" si="3"/>
        <v>12.530815717999999</v>
      </c>
      <c r="BS269" s="60">
        <f t="shared" si="3"/>
        <v>12.530815717999999</v>
      </c>
      <c r="BT269" s="60">
        <f t="shared" si="3"/>
        <v>12.530815717999999</v>
      </c>
      <c r="BU269" s="60">
        <f t="shared" si="3"/>
        <v>12.530815717999999</v>
      </c>
      <c r="BV269" s="60">
        <f t="shared" si="3"/>
        <v>12.530815717999999</v>
      </c>
      <c r="BW269" s="60">
        <f t="shared" si="3"/>
        <v>12.530815717999999</v>
      </c>
      <c r="BX269" s="60">
        <f t="shared" si="3"/>
        <v>12.530815717999999</v>
      </c>
      <c r="BY269" s="60">
        <f t="shared" si="3"/>
        <v>12.530815717999999</v>
      </c>
      <c r="BZ269" s="60">
        <f t="shared" si="3"/>
        <v>12.530815717999999</v>
      </c>
      <c r="CA269" s="60">
        <f t="shared" si="3"/>
        <v>12.530815717999999</v>
      </c>
      <c r="CB269" s="60">
        <f t="shared" si="3"/>
        <v>12.530815717999999</v>
      </c>
      <c r="CC269" s="60">
        <f t="shared" si="3"/>
        <v>12.530815717999999</v>
      </c>
      <c r="CD269" s="60">
        <f t="shared" si="3"/>
        <v>12.530815717999999</v>
      </c>
      <c r="CE269" s="60">
        <f t="shared" si="3"/>
        <v>12.530815717999999</v>
      </c>
      <c r="CF269" s="60">
        <f t="shared" si="3"/>
        <v>12.530815717999999</v>
      </c>
      <c r="CG269" s="60">
        <f t="shared" si="3"/>
        <v>12.530815717999999</v>
      </c>
      <c r="CH269" s="60">
        <f t="shared" si="3"/>
        <v>12.530815717999999</v>
      </c>
      <c r="CI269" s="60">
        <f t="shared" si="3"/>
        <v>12.530815717999999</v>
      </c>
      <c r="CJ269" s="60">
        <f t="shared" si="3"/>
        <v>12.530815717999999</v>
      </c>
      <c r="CK269" s="60">
        <f t="shared" si="3"/>
        <v>12.530815717999999</v>
      </c>
      <c r="CL269" s="60">
        <f t="shared" si="3"/>
        <v>12.530815717999999</v>
      </c>
      <c r="CM269" s="60">
        <f t="shared" si="3"/>
        <v>12.530815717999999</v>
      </c>
      <c r="CN269" s="60">
        <f t="shared" si="3"/>
        <v>12.530815717999999</v>
      </c>
      <c r="CO269" s="60">
        <f t="shared" si="3"/>
        <v>12.530815717999999</v>
      </c>
      <c r="CP269" s="60">
        <f t="shared" si="3"/>
        <v>12.530815717999999</v>
      </c>
      <c r="CQ269" s="60">
        <f t="shared" si="3"/>
        <v>12.530815717999999</v>
      </c>
      <c r="CR269" s="60">
        <f t="shared" si="3"/>
        <v>12.530815717999999</v>
      </c>
      <c r="CS269" s="60">
        <f t="shared" si="3"/>
        <v>12.530815717999999</v>
      </c>
      <c r="CT269" s="60">
        <f t="shared" si="3"/>
        <v>12.530815717999999</v>
      </c>
      <c r="CU269" s="60">
        <f t="shared" si="3"/>
        <v>12.530815717999999</v>
      </c>
      <c r="CV269" s="60">
        <f t="shared" si="3"/>
        <v>12.530815717999999</v>
      </c>
      <c r="CW269" s="60">
        <f t="shared" si="3"/>
        <v>12.530815717999999</v>
      </c>
      <c r="CX269" s="60">
        <f t="shared" si="3"/>
        <v>12.530815717999999</v>
      </c>
      <c r="CY269" s="60">
        <f t="shared" si="3"/>
        <v>12.530815717999999</v>
      </c>
      <c r="CZ269" s="60">
        <f t="shared" si="3"/>
        <v>12.530815717999999</v>
      </c>
      <c r="DA269" s="60">
        <f t="shared" si="3"/>
        <v>12.530815717999999</v>
      </c>
      <c r="DB269" s="60">
        <f t="shared" si="3"/>
        <v>12.530815717999999</v>
      </c>
      <c r="DC269" s="60">
        <f t="shared" si="3"/>
        <v>12.530815717999999</v>
      </c>
      <c r="DD269" s="60">
        <f t="shared" si="3"/>
        <v>12.530815717999999</v>
      </c>
      <c r="DE269" s="60">
        <f t="shared" si="3"/>
        <v>12.530815717999999</v>
      </c>
      <c r="DF269" s="60">
        <f t="shared" si="3"/>
        <v>12.530815717999999</v>
      </c>
      <c r="DG269" s="60">
        <f t="shared" si="3"/>
        <v>12.530815717999999</v>
      </c>
      <c r="DH269" s="60">
        <f t="shared" si="3"/>
        <v>12.530815717999999</v>
      </c>
      <c r="DI269" s="60">
        <f t="shared" si="3"/>
        <v>12.530815717999999</v>
      </c>
      <c r="DJ269" s="60">
        <f t="shared" si="3"/>
        <v>12.530815717999999</v>
      </c>
      <c r="DK269" s="60">
        <f t="shared" si="3"/>
        <v>12.530815717999999</v>
      </c>
      <c r="DL269" s="60">
        <f t="shared" si="3"/>
        <v>12.530815717999999</v>
      </c>
      <c r="DM269" s="60">
        <f t="shared" si="3"/>
        <v>12.530815717999999</v>
      </c>
      <c r="DN269" s="60">
        <f t="shared" si="3"/>
        <v>12.530815717999999</v>
      </c>
      <c r="DO269" s="60">
        <f t="shared" si="3"/>
        <v>12.530815717999999</v>
      </c>
      <c r="DP269" s="60">
        <f t="shared" si="3"/>
        <v>12.530815717999999</v>
      </c>
      <c r="DQ269" s="60">
        <f t="shared" si="3"/>
        <v>12.530815717999999</v>
      </c>
      <c r="DR269" s="60">
        <f t="shared" si="3"/>
        <v>12.530815717999999</v>
      </c>
      <c r="DS269" s="60">
        <f t="shared" si="3"/>
        <v>12.530815717999999</v>
      </c>
      <c r="DT269" s="60">
        <f t="shared" si="3"/>
        <v>12.530815717999999</v>
      </c>
      <c r="DU269" s="60">
        <f t="shared" ref="DU269" si="4">SUM(DU5:DU29)</f>
        <v>12.530815717999999</v>
      </c>
    </row>
    <row r="270" spans="1:125" x14ac:dyDescent="0.2">
      <c r="B270" s="57" t="s">
        <v>178</v>
      </c>
      <c r="C270" s="168">
        <f t="shared" ref="C270:AZ270" si="5">SUM(C30:C47)</f>
        <v>38.33</v>
      </c>
      <c r="D270" s="168">
        <f t="shared" si="5"/>
        <v>49.93</v>
      </c>
      <c r="E270" s="168">
        <f t="shared" si="5"/>
        <v>26.76</v>
      </c>
      <c r="F270" s="168">
        <f t="shared" si="5"/>
        <v>48.949999999999996</v>
      </c>
      <c r="G270" s="168">
        <f t="shared" si="5"/>
        <v>56.58</v>
      </c>
      <c r="H270" s="168">
        <f t="shared" si="5"/>
        <v>62.6</v>
      </c>
      <c r="I270" s="168">
        <f t="shared" si="5"/>
        <v>86.179999999999978</v>
      </c>
      <c r="J270" s="168">
        <f t="shared" si="5"/>
        <v>29.069999999999997</v>
      </c>
      <c r="K270" s="168">
        <f t="shared" si="5"/>
        <v>58.039999999999992</v>
      </c>
      <c r="L270" s="168">
        <f t="shared" si="5"/>
        <v>79.36</v>
      </c>
      <c r="M270" s="168">
        <f t="shared" si="5"/>
        <v>60.160000000000011</v>
      </c>
      <c r="N270" s="168">
        <f t="shared" si="5"/>
        <v>73.83</v>
      </c>
      <c r="O270" s="168">
        <f t="shared" si="5"/>
        <v>56.37</v>
      </c>
      <c r="P270" s="168">
        <f t="shared" si="5"/>
        <v>55.330000000000005</v>
      </c>
      <c r="Q270" s="168">
        <f t="shared" si="5"/>
        <v>96.160000000000025</v>
      </c>
      <c r="R270" s="168">
        <f t="shared" si="5"/>
        <v>55.449999999999996</v>
      </c>
      <c r="S270" s="168">
        <f t="shared" si="5"/>
        <v>62.900000000000013</v>
      </c>
      <c r="T270" s="168">
        <f t="shared" si="5"/>
        <v>63.45</v>
      </c>
      <c r="U270" s="168">
        <f t="shared" si="5"/>
        <v>101.10999999999999</v>
      </c>
      <c r="V270" s="168">
        <f t="shared" si="5"/>
        <v>67.989999999999995</v>
      </c>
      <c r="W270" s="168">
        <f t="shared" si="5"/>
        <v>80.59</v>
      </c>
      <c r="X270" s="168">
        <f t="shared" si="5"/>
        <v>46.96</v>
      </c>
      <c r="Y270" s="168">
        <f t="shared" si="5"/>
        <v>46.929999999999993</v>
      </c>
      <c r="Z270" s="168">
        <f t="shared" si="5"/>
        <v>51.790000000000013</v>
      </c>
      <c r="AA270" s="168">
        <f t="shared" si="5"/>
        <v>69.900000000000006</v>
      </c>
      <c r="AB270" s="168">
        <f t="shared" si="5"/>
        <v>91.24</v>
      </c>
      <c r="AC270" s="168">
        <f t="shared" si="5"/>
        <v>53.870000000000005</v>
      </c>
      <c r="AD270" s="168">
        <f t="shared" si="5"/>
        <v>52.68</v>
      </c>
      <c r="AE270" s="168">
        <f t="shared" si="5"/>
        <v>95.59999999999998</v>
      </c>
      <c r="AF270" s="168">
        <f t="shared" si="5"/>
        <v>52.13</v>
      </c>
      <c r="AG270" s="168">
        <f t="shared" si="5"/>
        <v>41.15</v>
      </c>
      <c r="AH270" s="168">
        <f t="shared" si="5"/>
        <v>51.87</v>
      </c>
      <c r="AI270" s="168">
        <f t="shared" si="5"/>
        <v>81.179999999999993</v>
      </c>
      <c r="AJ270" s="168">
        <f t="shared" si="5"/>
        <v>70.039999999999992</v>
      </c>
      <c r="AK270" s="168">
        <f t="shared" si="5"/>
        <v>50</v>
      </c>
      <c r="AL270" s="168">
        <f t="shared" si="5"/>
        <v>45.99</v>
      </c>
      <c r="AM270" s="168">
        <f t="shared" si="5"/>
        <v>35.640000000000008</v>
      </c>
      <c r="AN270" s="168">
        <f t="shared" si="5"/>
        <v>84.600000000000009</v>
      </c>
      <c r="AO270" s="168">
        <f t="shared" si="5"/>
        <v>70.010000000000005</v>
      </c>
      <c r="AP270" s="168">
        <f t="shared" si="5"/>
        <v>85.559999999999988</v>
      </c>
      <c r="AQ270" s="168">
        <f t="shared" si="5"/>
        <v>55.189999999999991</v>
      </c>
      <c r="AR270" s="168">
        <f t="shared" si="5"/>
        <v>65.7</v>
      </c>
      <c r="AS270" s="168">
        <f t="shared" si="5"/>
        <v>89.409999999999982</v>
      </c>
      <c r="AT270" s="168">
        <f t="shared" si="5"/>
        <v>33.869999999999997</v>
      </c>
      <c r="AU270" s="168">
        <f t="shared" si="5"/>
        <v>39.179999999999993</v>
      </c>
      <c r="AV270" s="168">
        <f t="shared" si="5"/>
        <v>65.59</v>
      </c>
      <c r="AW270" s="168">
        <f t="shared" si="5"/>
        <v>77.589999999999989</v>
      </c>
      <c r="AX270" s="168">
        <f t="shared" si="5"/>
        <v>51.659999999999989</v>
      </c>
      <c r="AY270" s="168">
        <f t="shared" si="5"/>
        <v>35.879999999999995</v>
      </c>
      <c r="AZ270" s="168">
        <f t="shared" si="5"/>
        <v>38.44</v>
      </c>
      <c r="BA270" s="168">
        <f>SUM(BA30:BA47)</f>
        <v>54.610000000000007</v>
      </c>
      <c r="BB270" s="168">
        <f t="shared" ref="BB270:BI270" si="6">SUM(BB30:BB47)</f>
        <v>38.730000000000004</v>
      </c>
      <c r="BC270" s="168">
        <f t="shared" si="6"/>
        <v>26.909999999999993</v>
      </c>
      <c r="BD270" s="168">
        <f t="shared" si="6"/>
        <v>26.77</v>
      </c>
      <c r="BE270" s="168">
        <f t="shared" si="6"/>
        <v>36.6</v>
      </c>
      <c r="BF270" s="168">
        <f t="shared" si="6"/>
        <v>44.780000000000008</v>
      </c>
      <c r="BG270" s="168">
        <f t="shared" si="6"/>
        <v>41.91</v>
      </c>
      <c r="BH270" s="168">
        <f t="shared" si="6"/>
        <v>53.919999999999995</v>
      </c>
      <c r="BI270" s="168">
        <f t="shared" si="6"/>
        <v>34.36</v>
      </c>
      <c r="BJ270" s="168">
        <f t="shared" ref="BJ270" si="7">SUM(BJ30:BJ47)</f>
        <v>58.550000000000018</v>
      </c>
      <c r="BM270" s="57" t="s">
        <v>178</v>
      </c>
      <c r="BN270" s="60">
        <f>SUM(BN30:BN47)</f>
        <v>8.3179502910000007</v>
      </c>
      <c r="BO270" s="60">
        <f t="shared" ref="BO270:DT270" si="8">SUM(BO30:BO47)</f>
        <v>8.3179502910000007</v>
      </c>
      <c r="BP270" s="60">
        <f t="shared" si="8"/>
        <v>8.3179502910000007</v>
      </c>
      <c r="BQ270" s="60">
        <f t="shared" si="8"/>
        <v>8.3179502910000007</v>
      </c>
      <c r="BR270" s="60">
        <f t="shared" si="8"/>
        <v>8.3179502910000007</v>
      </c>
      <c r="BS270" s="60">
        <f t="shared" si="8"/>
        <v>8.3179502910000007</v>
      </c>
      <c r="BT270" s="60">
        <f t="shared" si="8"/>
        <v>8.3179502910000007</v>
      </c>
      <c r="BU270" s="60">
        <f t="shared" si="8"/>
        <v>8.3179502910000007</v>
      </c>
      <c r="BV270" s="60">
        <f t="shared" si="8"/>
        <v>8.3179502910000007</v>
      </c>
      <c r="BW270" s="60">
        <f t="shared" si="8"/>
        <v>8.3179502910000007</v>
      </c>
      <c r="BX270" s="60">
        <f t="shared" si="8"/>
        <v>8.3179502910000007</v>
      </c>
      <c r="BY270" s="60">
        <f t="shared" si="8"/>
        <v>8.3179502910000007</v>
      </c>
      <c r="BZ270" s="60">
        <f t="shared" si="8"/>
        <v>8.3179502910000007</v>
      </c>
      <c r="CA270" s="60">
        <f t="shared" si="8"/>
        <v>8.3179502910000007</v>
      </c>
      <c r="CB270" s="60">
        <f t="shared" si="8"/>
        <v>8.3179502910000007</v>
      </c>
      <c r="CC270" s="60">
        <f t="shared" si="8"/>
        <v>8.3179502910000007</v>
      </c>
      <c r="CD270" s="60">
        <f t="shared" si="8"/>
        <v>8.3179502910000007</v>
      </c>
      <c r="CE270" s="60">
        <f t="shared" si="8"/>
        <v>8.3179502910000007</v>
      </c>
      <c r="CF270" s="60">
        <f t="shared" si="8"/>
        <v>8.3179502910000007</v>
      </c>
      <c r="CG270" s="60">
        <f t="shared" si="8"/>
        <v>8.3179502910000007</v>
      </c>
      <c r="CH270" s="60">
        <f t="shared" si="8"/>
        <v>8.3179502910000007</v>
      </c>
      <c r="CI270" s="60">
        <f t="shared" si="8"/>
        <v>8.3179502910000007</v>
      </c>
      <c r="CJ270" s="60">
        <f t="shared" si="8"/>
        <v>8.3179502910000007</v>
      </c>
      <c r="CK270" s="60">
        <f t="shared" si="8"/>
        <v>8.3179502910000007</v>
      </c>
      <c r="CL270" s="60">
        <f t="shared" si="8"/>
        <v>8.3179502910000007</v>
      </c>
      <c r="CM270" s="60">
        <f t="shared" si="8"/>
        <v>8.3179502910000007</v>
      </c>
      <c r="CN270" s="60">
        <f t="shared" si="8"/>
        <v>8.3179502910000007</v>
      </c>
      <c r="CO270" s="60">
        <f t="shared" si="8"/>
        <v>8.3179502910000007</v>
      </c>
      <c r="CP270" s="60">
        <f t="shared" si="8"/>
        <v>8.3179502910000007</v>
      </c>
      <c r="CQ270" s="60">
        <f t="shared" si="8"/>
        <v>8.3179502910000007</v>
      </c>
      <c r="CR270" s="60">
        <f t="shared" si="8"/>
        <v>8.3179502910000007</v>
      </c>
      <c r="CS270" s="60">
        <f t="shared" si="8"/>
        <v>8.3179502910000007</v>
      </c>
      <c r="CT270" s="60">
        <f t="shared" si="8"/>
        <v>8.3179502910000007</v>
      </c>
      <c r="CU270" s="60">
        <f t="shared" si="8"/>
        <v>8.3179502910000007</v>
      </c>
      <c r="CV270" s="60">
        <f t="shared" si="8"/>
        <v>8.3179502910000007</v>
      </c>
      <c r="CW270" s="60">
        <f t="shared" si="8"/>
        <v>8.3179502910000007</v>
      </c>
      <c r="CX270" s="60">
        <f t="shared" si="8"/>
        <v>8.3179502910000007</v>
      </c>
      <c r="CY270" s="60">
        <f t="shared" si="8"/>
        <v>8.3179502910000007</v>
      </c>
      <c r="CZ270" s="60">
        <f t="shared" si="8"/>
        <v>8.3179502910000007</v>
      </c>
      <c r="DA270" s="60">
        <f t="shared" si="8"/>
        <v>8.3179502910000007</v>
      </c>
      <c r="DB270" s="60">
        <f t="shared" si="8"/>
        <v>8.3179502910000007</v>
      </c>
      <c r="DC270" s="60">
        <f t="shared" si="8"/>
        <v>8.3179502910000007</v>
      </c>
      <c r="DD270" s="60">
        <f t="shared" si="8"/>
        <v>8.3179502910000007</v>
      </c>
      <c r="DE270" s="60">
        <f t="shared" si="8"/>
        <v>8.3179502910000007</v>
      </c>
      <c r="DF270" s="60">
        <f t="shared" si="8"/>
        <v>8.3179502910000007</v>
      </c>
      <c r="DG270" s="60">
        <f t="shared" si="8"/>
        <v>8.3179502910000007</v>
      </c>
      <c r="DH270" s="60">
        <f t="shared" si="8"/>
        <v>8.3179502910000007</v>
      </c>
      <c r="DI270" s="60">
        <f t="shared" si="8"/>
        <v>8.3179502910000007</v>
      </c>
      <c r="DJ270" s="60">
        <f t="shared" si="8"/>
        <v>8.3179502910000007</v>
      </c>
      <c r="DK270" s="60">
        <f t="shared" si="8"/>
        <v>8.3179502910000007</v>
      </c>
      <c r="DL270" s="60">
        <f t="shared" si="8"/>
        <v>8.3179502910000007</v>
      </c>
      <c r="DM270" s="60">
        <f t="shared" si="8"/>
        <v>8.3179502910000007</v>
      </c>
      <c r="DN270" s="60">
        <f t="shared" si="8"/>
        <v>8.3179502910000007</v>
      </c>
      <c r="DO270" s="60">
        <f t="shared" si="8"/>
        <v>8.3179502910000007</v>
      </c>
      <c r="DP270" s="60">
        <f t="shared" si="8"/>
        <v>8.3179502910000007</v>
      </c>
      <c r="DQ270" s="60">
        <f t="shared" si="8"/>
        <v>8.3179502910000007</v>
      </c>
      <c r="DR270" s="60">
        <f t="shared" si="8"/>
        <v>8.3179502910000007</v>
      </c>
      <c r="DS270" s="60">
        <f t="shared" si="8"/>
        <v>8.3179502910000007</v>
      </c>
      <c r="DT270" s="60">
        <f t="shared" si="8"/>
        <v>8.3179502910000007</v>
      </c>
      <c r="DU270" s="60">
        <f t="shared" ref="DU270" si="9">SUM(DU30:DU47)</f>
        <v>8.3179502910000007</v>
      </c>
    </row>
    <row r="271" spans="1:125" x14ac:dyDescent="0.2">
      <c r="B271" s="57" t="s">
        <v>176</v>
      </c>
      <c r="C271" s="168">
        <f t="shared" ref="C271:AZ271" si="10">SUM(C48:C122)</f>
        <v>25.27999999999999</v>
      </c>
      <c r="D271" s="168">
        <f t="shared" si="10"/>
        <v>21.239999999999995</v>
      </c>
      <c r="E271" s="168">
        <f t="shared" si="10"/>
        <v>26.410000000000004</v>
      </c>
      <c r="F271" s="168">
        <f t="shared" si="10"/>
        <v>41.22999999999999</v>
      </c>
      <c r="G271" s="168">
        <f t="shared" si="10"/>
        <v>73.870000000000033</v>
      </c>
      <c r="H271" s="168">
        <f t="shared" si="10"/>
        <v>80.230000000000018</v>
      </c>
      <c r="I271" s="168">
        <f t="shared" si="10"/>
        <v>89.399999999999977</v>
      </c>
      <c r="J271" s="168">
        <f t="shared" si="10"/>
        <v>40.840000000000003</v>
      </c>
      <c r="K271" s="168">
        <f t="shared" si="10"/>
        <v>63.810000000000009</v>
      </c>
      <c r="L271" s="168">
        <f t="shared" si="10"/>
        <v>89.050000000000011</v>
      </c>
      <c r="M271" s="168">
        <f t="shared" si="10"/>
        <v>83.06</v>
      </c>
      <c r="N271" s="168">
        <f t="shared" si="10"/>
        <v>53.779999999999987</v>
      </c>
      <c r="O271" s="168">
        <f t="shared" si="10"/>
        <v>80.399999999999991</v>
      </c>
      <c r="P271" s="168">
        <f t="shared" si="10"/>
        <v>58.380000000000024</v>
      </c>
      <c r="Q271" s="168">
        <f t="shared" si="10"/>
        <v>76.300000000000054</v>
      </c>
      <c r="R271" s="168">
        <f t="shared" si="10"/>
        <v>89.400000000000048</v>
      </c>
      <c r="S271" s="168">
        <f t="shared" si="10"/>
        <v>57.149999999999991</v>
      </c>
      <c r="T271" s="168">
        <f t="shared" si="10"/>
        <v>86.060000000000031</v>
      </c>
      <c r="U271" s="168">
        <f t="shared" si="10"/>
        <v>111.39999999999999</v>
      </c>
      <c r="V271" s="168">
        <f t="shared" si="10"/>
        <v>60.789999999999985</v>
      </c>
      <c r="W271" s="168">
        <f t="shared" si="10"/>
        <v>84.100000000000037</v>
      </c>
      <c r="X271" s="168">
        <f t="shared" si="10"/>
        <v>77.86</v>
      </c>
      <c r="Y271" s="168">
        <f t="shared" si="10"/>
        <v>59.94</v>
      </c>
      <c r="Z271" s="168">
        <f t="shared" si="10"/>
        <v>60.959999999999965</v>
      </c>
      <c r="AA271" s="168">
        <f t="shared" si="10"/>
        <v>51.940000000000019</v>
      </c>
      <c r="AB271" s="168">
        <f t="shared" si="10"/>
        <v>47.769999999999968</v>
      </c>
      <c r="AC271" s="168">
        <f t="shared" si="10"/>
        <v>56.78</v>
      </c>
      <c r="AD271" s="168">
        <f t="shared" si="10"/>
        <v>62.569999999999965</v>
      </c>
      <c r="AE271" s="168">
        <f t="shared" si="10"/>
        <v>87.440000000000026</v>
      </c>
      <c r="AF271" s="168">
        <f t="shared" si="10"/>
        <v>53.77000000000001</v>
      </c>
      <c r="AG271" s="168">
        <f t="shared" si="10"/>
        <v>60.340000000000018</v>
      </c>
      <c r="AH271" s="168">
        <f t="shared" si="10"/>
        <v>53.559999999999988</v>
      </c>
      <c r="AI271" s="168">
        <f t="shared" si="10"/>
        <v>62.259999999999991</v>
      </c>
      <c r="AJ271" s="168">
        <f t="shared" si="10"/>
        <v>60.639999999999993</v>
      </c>
      <c r="AK271" s="168">
        <f t="shared" si="10"/>
        <v>79.840000000000018</v>
      </c>
      <c r="AL271" s="168">
        <f t="shared" si="10"/>
        <v>59.629999999999988</v>
      </c>
      <c r="AM271" s="168">
        <f t="shared" si="10"/>
        <v>72.830000000000013</v>
      </c>
      <c r="AN271" s="168">
        <f t="shared" si="10"/>
        <v>90.45000000000006</v>
      </c>
      <c r="AO271" s="168">
        <f t="shared" si="10"/>
        <v>82.000000000000014</v>
      </c>
      <c r="AP271" s="168">
        <f t="shared" si="10"/>
        <v>98.179999999999993</v>
      </c>
      <c r="AQ271" s="168">
        <f t="shared" si="10"/>
        <v>59.610000000000007</v>
      </c>
      <c r="AR271" s="168">
        <f t="shared" si="10"/>
        <v>52.889999999999986</v>
      </c>
      <c r="AS271" s="168">
        <f t="shared" si="10"/>
        <v>86.789999999999978</v>
      </c>
      <c r="AT271" s="168">
        <f t="shared" si="10"/>
        <v>41.519999999999989</v>
      </c>
      <c r="AU271" s="168">
        <f t="shared" si="10"/>
        <v>40.169999999999995</v>
      </c>
      <c r="AV271" s="168">
        <f t="shared" si="10"/>
        <v>63.959999999999994</v>
      </c>
      <c r="AW271" s="168">
        <f t="shared" si="10"/>
        <v>99.570000000000022</v>
      </c>
      <c r="AX271" s="168">
        <f t="shared" si="10"/>
        <v>40.349999999999987</v>
      </c>
      <c r="AY271" s="168">
        <f t="shared" si="10"/>
        <v>53.69</v>
      </c>
      <c r="AZ271" s="168">
        <f t="shared" si="10"/>
        <v>13.36</v>
      </c>
      <c r="BA271" s="168">
        <f>SUM(BA48:BA122)</f>
        <v>24.79</v>
      </c>
      <c r="BB271" s="168">
        <f t="shared" ref="BB271:BI271" si="11">SUM(BB48:BB122)</f>
        <v>29.72000000000001</v>
      </c>
      <c r="BC271" s="168">
        <f t="shared" si="11"/>
        <v>60.190000000000012</v>
      </c>
      <c r="BD271" s="168">
        <f t="shared" si="11"/>
        <v>31.429999999999989</v>
      </c>
      <c r="BE271" s="168">
        <f t="shared" si="11"/>
        <v>41.610000000000021</v>
      </c>
      <c r="BF271" s="168">
        <f t="shared" si="11"/>
        <v>56.080000000000027</v>
      </c>
      <c r="BG271" s="168">
        <f t="shared" si="11"/>
        <v>29.81</v>
      </c>
      <c r="BH271" s="168">
        <f t="shared" si="11"/>
        <v>39.159999999999989</v>
      </c>
      <c r="BI271" s="168">
        <f t="shared" si="11"/>
        <v>49.179999999999993</v>
      </c>
      <c r="BJ271" s="168">
        <f t="shared" ref="BJ271" si="12">SUM(BJ48:BJ122)</f>
        <v>66.700000000000017</v>
      </c>
      <c r="BM271" s="57" t="s">
        <v>176</v>
      </c>
      <c r="BN271" s="60">
        <f>SUM(BN48:BN122)</f>
        <v>6.4724998123200006</v>
      </c>
      <c r="BO271" s="60">
        <f t="shared" ref="BO271:DT271" si="13">SUM(BO48:BO122)</f>
        <v>6.4724998123200006</v>
      </c>
      <c r="BP271" s="60">
        <f t="shared" si="13"/>
        <v>6.4724998123200006</v>
      </c>
      <c r="BQ271" s="60">
        <f t="shared" si="13"/>
        <v>6.4724998123200006</v>
      </c>
      <c r="BR271" s="60">
        <f t="shared" si="13"/>
        <v>6.4724998123200006</v>
      </c>
      <c r="BS271" s="60">
        <f t="shared" si="13"/>
        <v>6.4724998123200006</v>
      </c>
      <c r="BT271" s="60">
        <f t="shared" si="13"/>
        <v>6.4724998123200006</v>
      </c>
      <c r="BU271" s="60">
        <f t="shared" si="13"/>
        <v>6.4724998123200006</v>
      </c>
      <c r="BV271" s="60">
        <f t="shared" si="13"/>
        <v>6.4724998123200006</v>
      </c>
      <c r="BW271" s="60">
        <f t="shared" si="13"/>
        <v>6.4724998123200006</v>
      </c>
      <c r="BX271" s="60">
        <f t="shared" si="13"/>
        <v>6.4724998123200006</v>
      </c>
      <c r="BY271" s="60">
        <f t="shared" si="13"/>
        <v>6.4724998123200006</v>
      </c>
      <c r="BZ271" s="60">
        <f t="shared" si="13"/>
        <v>6.4724998123200006</v>
      </c>
      <c r="CA271" s="60">
        <f t="shared" si="13"/>
        <v>6.4724998123200006</v>
      </c>
      <c r="CB271" s="60">
        <f t="shared" si="13"/>
        <v>6.4724998123200006</v>
      </c>
      <c r="CC271" s="60">
        <f t="shared" si="13"/>
        <v>6.4724998123200006</v>
      </c>
      <c r="CD271" s="60">
        <f t="shared" si="13"/>
        <v>6.4724998123200006</v>
      </c>
      <c r="CE271" s="60">
        <f t="shared" si="13"/>
        <v>6.4724998123200006</v>
      </c>
      <c r="CF271" s="60">
        <f t="shared" si="13"/>
        <v>6.4724998123200006</v>
      </c>
      <c r="CG271" s="60">
        <f t="shared" si="13"/>
        <v>6.4724998123200006</v>
      </c>
      <c r="CH271" s="60">
        <f t="shared" si="13"/>
        <v>6.4724998123200006</v>
      </c>
      <c r="CI271" s="60">
        <f t="shared" si="13"/>
        <v>6.4724998123200006</v>
      </c>
      <c r="CJ271" s="60">
        <f t="shared" si="13"/>
        <v>6.4724998123200006</v>
      </c>
      <c r="CK271" s="60">
        <f t="shared" si="13"/>
        <v>6.4724998123200006</v>
      </c>
      <c r="CL271" s="60">
        <f t="shared" si="13"/>
        <v>6.4724998123200006</v>
      </c>
      <c r="CM271" s="60">
        <f t="shared" si="13"/>
        <v>6.4724998123200006</v>
      </c>
      <c r="CN271" s="60">
        <f t="shared" si="13"/>
        <v>6.4724998123200006</v>
      </c>
      <c r="CO271" s="60">
        <f t="shared" si="13"/>
        <v>6.4724998123200006</v>
      </c>
      <c r="CP271" s="60">
        <f t="shared" si="13"/>
        <v>6.4724998123200006</v>
      </c>
      <c r="CQ271" s="60">
        <f t="shared" si="13"/>
        <v>6.4724998123200006</v>
      </c>
      <c r="CR271" s="60">
        <f t="shared" si="13"/>
        <v>6.4724998123200006</v>
      </c>
      <c r="CS271" s="60">
        <f t="shared" si="13"/>
        <v>6.4724998123200006</v>
      </c>
      <c r="CT271" s="60">
        <f t="shared" si="13"/>
        <v>6.4724998123200006</v>
      </c>
      <c r="CU271" s="60">
        <f t="shared" si="13"/>
        <v>6.4724998123200006</v>
      </c>
      <c r="CV271" s="60">
        <f t="shared" si="13"/>
        <v>6.4724998123200006</v>
      </c>
      <c r="CW271" s="60">
        <f t="shared" si="13"/>
        <v>6.4724998123200006</v>
      </c>
      <c r="CX271" s="60">
        <f t="shared" si="13"/>
        <v>6.4724998123200006</v>
      </c>
      <c r="CY271" s="60">
        <f t="shared" si="13"/>
        <v>6.4724998123200006</v>
      </c>
      <c r="CZ271" s="60">
        <f t="shared" si="13"/>
        <v>6.4724998123200006</v>
      </c>
      <c r="DA271" s="60">
        <f t="shared" si="13"/>
        <v>6.4724998123200006</v>
      </c>
      <c r="DB271" s="60">
        <f t="shared" si="13"/>
        <v>6.4724998123200006</v>
      </c>
      <c r="DC271" s="60">
        <f t="shared" si="13"/>
        <v>6.4724998123200006</v>
      </c>
      <c r="DD271" s="60">
        <f t="shared" si="13"/>
        <v>6.4724998123200006</v>
      </c>
      <c r="DE271" s="60">
        <f t="shared" si="13"/>
        <v>6.4724998123200006</v>
      </c>
      <c r="DF271" s="60">
        <f t="shared" si="13"/>
        <v>6.4724998123200006</v>
      </c>
      <c r="DG271" s="60">
        <f t="shared" si="13"/>
        <v>6.4724998123200006</v>
      </c>
      <c r="DH271" s="60">
        <f t="shared" si="13"/>
        <v>6.4724998123200006</v>
      </c>
      <c r="DI271" s="60">
        <f t="shared" si="13"/>
        <v>6.4724998123200006</v>
      </c>
      <c r="DJ271" s="60">
        <f t="shared" si="13"/>
        <v>6.4724998123200006</v>
      </c>
      <c r="DK271" s="60">
        <f t="shared" si="13"/>
        <v>6.4724998123200006</v>
      </c>
      <c r="DL271" s="60">
        <f t="shared" si="13"/>
        <v>6.4724998123200006</v>
      </c>
      <c r="DM271" s="60">
        <f t="shared" si="13"/>
        <v>6.4724998123200006</v>
      </c>
      <c r="DN271" s="60">
        <f t="shared" si="13"/>
        <v>6.4724998123200006</v>
      </c>
      <c r="DO271" s="60">
        <f t="shared" si="13"/>
        <v>6.4724998123200006</v>
      </c>
      <c r="DP271" s="60">
        <f t="shared" si="13"/>
        <v>6.4724998123200006</v>
      </c>
      <c r="DQ271" s="60">
        <f t="shared" si="13"/>
        <v>6.4724998123200006</v>
      </c>
      <c r="DR271" s="60">
        <f t="shared" si="13"/>
        <v>6.4724998123200006</v>
      </c>
      <c r="DS271" s="60">
        <f t="shared" si="13"/>
        <v>6.4724998123200006</v>
      </c>
      <c r="DT271" s="60">
        <f t="shared" si="13"/>
        <v>6.4724998123200006</v>
      </c>
      <c r="DU271" s="60">
        <f t="shared" ref="DU271" si="14">SUM(DU48:DU122)</f>
        <v>6.4724998123200006</v>
      </c>
    </row>
    <row r="272" spans="1:125" x14ac:dyDescent="0.2">
      <c r="B272" s="57" t="s">
        <v>190</v>
      </c>
      <c r="C272" s="168">
        <f t="shared" ref="C272:AZ272" si="15">SUM(C123:C141)</f>
        <v>4.9800000000000004</v>
      </c>
      <c r="D272" s="168">
        <f t="shared" si="15"/>
        <v>8.6</v>
      </c>
      <c r="E272" s="168">
        <f t="shared" si="15"/>
        <v>-2.2400000000000002</v>
      </c>
      <c r="F272" s="168">
        <f t="shared" si="15"/>
        <v>-7.3900000000000006</v>
      </c>
      <c r="G272" s="168">
        <f t="shared" si="15"/>
        <v>2.6200000000000019</v>
      </c>
      <c r="H272" s="168">
        <f t="shared" si="15"/>
        <v>11.180000000000001</v>
      </c>
      <c r="I272" s="168">
        <f t="shared" si="15"/>
        <v>33.159999999999997</v>
      </c>
      <c r="J272" s="168">
        <f t="shared" si="15"/>
        <v>9.8300000000000018</v>
      </c>
      <c r="K272" s="168">
        <f t="shared" si="15"/>
        <v>19.739999999999995</v>
      </c>
      <c r="L272" s="168">
        <f t="shared" si="15"/>
        <v>17.120000000000005</v>
      </c>
      <c r="M272" s="168">
        <f t="shared" si="15"/>
        <v>13.720000000000002</v>
      </c>
      <c r="N272" s="168">
        <f t="shared" si="15"/>
        <v>11.380000000000003</v>
      </c>
      <c r="O272" s="168">
        <f t="shared" si="15"/>
        <v>24.630000000000006</v>
      </c>
      <c r="P272" s="168">
        <f t="shared" si="15"/>
        <v>16.569999999999997</v>
      </c>
      <c r="Q272" s="168">
        <f t="shared" si="15"/>
        <v>44.720000000000006</v>
      </c>
      <c r="R272" s="168">
        <f t="shared" si="15"/>
        <v>38.29</v>
      </c>
      <c r="S272" s="168">
        <f t="shared" si="15"/>
        <v>16.390000000000004</v>
      </c>
      <c r="T272" s="168">
        <f t="shared" si="15"/>
        <v>23.799999999999997</v>
      </c>
      <c r="U272" s="168">
        <f t="shared" si="15"/>
        <v>34.58</v>
      </c>
      <c r="V272" s="168">
        <f t="shared" si="15"/>
        <v>14.8</v>
      </c>
      <c r="W272" s="168">
        <f t="shared" si="15"/>
        <v>14.41</v>
      </c>
      <c r="X272" s="168">
        <f t="shared" si="15"/>
        <v>15.030000000000001</v>
      </c>
      <c r="Y272" s="168">
        <f t="shared" si="15"/>
        <v>21.71</v>
      </c>
      <c r="Z272" s="168">
        <f t="shared" si="15"/>
        <v>11.950000000000003</v>
      </c>
      <c r="AA272" s="168">
        <f t="shared" si="15"/>
        <v>21.400000000000002</v>
      </c>
      <c r="AB272" s="168">
        <f t="shared" si="15"/>
        <v>24.450000000000003</v>
      </c>
      <c r="AC272" s="168">
        <f t="shared" si="15"/>
        <v>8.889999999999997</v>
      </c>
      <c r="AD272" s="168">
        <f t="shared" si="15"/>
        <v>12.64</v>
      </c>
      <c r="AE272" s="168">
        <f t="shared" si="15"/>
        <v>23.380000000000003</v>
      </c>
      <c r="AF272" s="168">
        <f t="shared" si="15"/>
        <v>34.92</v>
      </c>
      <c r="AG272" s="168">
        <f t="shared" si="15"/>
        <v>32.79</v>
      </c>
      <c r="AH272" s="168">
        <f t="shared" si="15"/>
        <v>16.839999999999996</v>
      </c>
      <c r="AI272" s="168">
        <f t="shared" si="15"/>
        <v>8.7099999999999973</v>
      </c>
      <c r="AJ272" s="168">
        <f t="shared" si="15"/>
        <v>21.99</v>
      </c>
      <c r="AK272" s="168">
        <f t="shared" si="15"/>
        <v>42.070000000000007</v>
      </c>
      <c r="AL272" s="168">
        <f t="shared" si="15"/>
        <v>4.75</v>
      </c>
      <c r="AM272" s="168">
        <f t="shared" si="15"/>
        <v>31.079999999999995</v>
      </c>
      <c r="AN272" s="168">
        <f t="shared" si="15"/>
        <v>23.92</v>
      </c>
      <c r="AO272" s="168">
        <f t="shared" si="15"/>
        <v>22.82</v>
      </c>
      <c r="AP272" s="168">
        <f t="shared" si="15"/>
        <v>29</v>
      </c>
      <c r="AQ272" s="168">
        <f t="shared" si="15"/>
        <v>-4</v>
      </c>
      <c r="AR272" s="168">
        <f t="shared" si="15"/>
        <v>5.49</v>
      </c>
      <c r="AS272" s="168">
        <f t="shared" si="15"/>
        <v>28.380000000000003</v>
      </c>
      <c r="AT272" s="168">
        <f t="shared" si="15"/>
        <v>7.0300000000000011</v>
      </c>
      <c r="AU272" s="168">
        <f t="shared" si="15"/>
        <v>-6.43</v>
      </c>
      <c r="AV272" s="168">
        <f t="shared" si="15"/>
        <v>-8.2200000000000006</v>
      </c>
      <c r="AW272" s="168">
        <f t="shared" si="15"/>
        <v>3.6400000000000023</v>
      </c>
      <c r="AX272" s="168">
        <f t="shared" si="15"/>
        <v>4.3200000000000012</v>
      </c>
      <c r="AY272" s="168">
        <f t="shared" si="15"/>
        <v>17.89</v>
      </c>
      <c r="AZ272" s="168">
        <f t="shared" si="15"/>
        <v>-16.95</v>
      </c>
      <c r="BA272" s="168">
        <f>SUM(BA123:BA141)</f>
        <v>-8.9500000000000011</v>
      </c>
      <c r="BB272" s="168">
        <f t="shared" ref="BB272:BI272" si="16">SUM(BB123:BB141)</f>
        <v>-15.2</v>
      </c>
      <c r="BC272" s="168">
        <f t="shared" si="16"/>
        <v>4.0600000000000005</v>
      </c>
      <c r="BD272" s="168">
        <f t="shared" si="16"/>
        <v>-17.759999999999998</v>
      </c>
      <c r="BE272" s="168">
        <f t="shared" si="16"/>
        <v>-17.399999999999999</v>
      </c>
      <c r="BF272" s="168">
        <f t="shared" si="16"/>
        <v>17.960000000000004</v>
      </c>
      <c r="BG272" s="168">
        <f t="shared" si="16"/>
        <v>-8.5799999999999983</v>
      </c>
      <c r="BH272" s="168">
        <f t="shared" si="16"/>
        <v>-20.980000000000004</v>
      </c>
      <c r="BI272" s="168">
        <f t="shared" si="16"/>
        <v>4.2600000000000025</v>
      </c>
      <c r="BJ272" s="168">
        <f t="shared" ref="BJ272" si="17">SUM(BJ123:BJ141)</f>
        <v>12.560000000000002</v>
      </c>
      <c r="BM272" s="57" t="s">
        <v>190</v>
      </c>
      <c r="BN272" s="60">
        <f>SUM(BN123:BN141)</f>
        <v>4.4826700109999997</v>
      </c>
      <c r="BO272" s="60">
        <f t="shared" ref="BO272:DT272" si="18">SUM(BO123:BO141)</f>
        <v>4.4826700109999997</v>
      </c>
      <c r="BP272" s="60">
        <f t="shared" si="18"/>
        <v>4.4826700109999997</v>
      </c>
      <c r="BQ272" s="60">
        <f t="shared" si="18"/>
        <v>4.4826700109999997</v>
      </c>
      <c r="BR272" s="60">
        <f t="shared" si="18"/>
        <v>4.4826700109999997</v>
      </c>
      <c r="BS272" s="60">
        <f t="shared" si="18"/>
        <v>4.4826700109999997</v>
      </c>
      <c r="BT272" s="60">
        <f t="shared" si="18"/>
        <v>4.4826700109999997</v>
      </c>
      <c r="BU272" s="60">
        <f t="shared" si="18"/>
        <v>4.4826700109999997</v>
      </c>
      <c r="BV272" s="60">
        <f t="shared" si="18"/>
        <v>4.4826700109999997</v>
      </c>
      <c r="BW272" s="60">
        <f t="shared" si="18"/>
        <v>4.4826700109999997</v>
      </c>
      <c r="BX272" s="60">
        <f t="shared" si="18"/>
        <v>4.4826700109999997</v>
      </c>
      <c r="BY272" s="60">
        <f t="shared" si="18"/>
        <v>4.4826700109999997</v>
      </c>
      <c r="BZ272" s="60">
        <f t="shared" si="18"/>
        <v>4.4826700109999997</v>
      </c>
      <c r="CA272" s="60">
        <f t="shared" si="18"/>
        <v>4.4826700109999997</v>
      </c>
      <c r="CB272" s="60">
        <f t="shared" si="18"/>
        <v>4.4826700109999997</v>
      </c>
      <c r="CC272" s="60">
        <f t="shared" si="18"/>
        <v>4.4826700109999997</v>
      </c>
      <c r="CD272" s="60">
        <f t="shared" si="18"/>
        <v>4.4826700109999997</v>
      </c>
      <c r="CE272" s="60">
        <f t="shared" si="18"/>
        <v>4.4826700109999997</v>
      </c>
      <c r="CF272" s="60">
        <f t="shared" si="18"/>
        <v>4.4826700109999997</v>
      </c>
      <c r="CG272" s="60">
        <f t="shared" si="18"/>
        <v>4.4826700109999997</v>
      </c>
      <c r="CH272" s="60">
        <f t="shared" si="18"/>
        <v>4.4826700109999997</v>
      </c>
      <c r="CI272" s="60">
        <f t="shared" si="18"/>
        <v>4.4826700109999997</v>
      </c>
      <c r="CJ272" s="60">
        <f t="shared" si="18"/>
        <v>4.4826700109999997</v>
      </c>
      <c r="CK272" s="60">
        <f t="shared" si="18"/>
        <v>4.4826700109999997</v>
      </c>
      <c r="CL272" s="60">
        <f t="shared" si="18"/>
        <v>4.4826700109999997</v>
      </c>
      <c r="CM272" s="60">
        <f t="shared" si="18"/>
        <v>4.4826700109999997</v>
      </c>
      <c r="CN272" s="60">
        <f t="shared" si="18"/>
        <v>4.4826700109999997</v>
      </c>
      <c r="CO272" s="60">
        <f t="shared" si="18"/>
        <v>4.4826700109999997</v>
      </c>
      <c r="CP272" s="60">
        <f t="shared" si="18"/>
        <v>4.4826700109999997</v>
      </c>
      <c r="CQ272" s="60">
        <f t="shared" si="18"/>
        <v>4.4826700109999997</v>
      </c>
      <c r="CR272" s="60">
        <f t="shared" si="18"/>
        <v>4.4826700109999997</v>
      </c>
      <c r="CS272" s="60">
        <f t="shared" si="18"/>
        <v>4.4826700109999997</v>
      </c>
      <c r="CT272" s="60">
        <f t="shared" si="18"/>
        <v>4.4826700109999997</v>
      </c>
      <c r="CU272" s="60">
        <f t="shared" si="18"/>
        <v>4.4826700109999997</v>
      </c>
      <c r="CV272" s="60">
        <f t="shared" si="18"/>
        <v>4.4826700109999997</v>
      </c>
      <c r="CW272" s="60">
        <f t="shared" si="18"/>
        <v>4.4826700109999997</v>
      </c>
      <c r="CX272" s="60">
        <f t="shared" si="18"/>
        <v>4.4826700109999997</v>
      </c>
      <c r="CY272" s="60">
        <f t="shared" si="18"/>
        <v>4.4826700109999997</v>
      </c>
      <c r="CZ272" s="60">
        <f t="shared" si="18"/>
        <v>4.4826700109999997</v>
      </c>
      <c r="DA272" s="60">
        <f t="shared" si="18"/>
        <v>4.4826700109999997</v>
      </c>
      <c r="DB272" s="60">
        <f t="shared" si="18"/>
        <v>4.4826700109999997</v>
      </c>
      <c r="DC272" s="60">
        <f t="shared" si="18"/>
        <v>4.4826700109999997</v>
      </c>
      <c r="DD272" s="60">
        <f t="shared" si="18"/>
        <v>4.4826700109999997</v>
      </c>
      <c r="DE272" s="60">
        <f t="shared" si="18"/>
        <v>4.4826700109999997</v>
      </c>
      <c r="DF272" s="60">
        <f t="shared" si="18"/>
        <v>4.4826700109999997</v>
      </c>
      <c r="DG272" s="60">
        <f t="shared" si="18"/>
        <v>4.4826700109999997</v>
      </c>
      <c r="DH272" s="60">
        <f t="shared" si="18"/>
        <v>4.4826700109999997</v>
      </c>
      <c r="DI272" s="60">
        <f t="shared" si="18"/>
        <v>4.4826700109999997</v>
      </c>
      <c r="DJ272" s="60">
        <f t="shared" si="18"/>
        <v>4.4826700109999997</v>
      </c>
      <c r="DK272" s="60">
        <f t="shared" si="18"/>
        <v>4.4826700109999997</v>
      </c>
      <c r="DL272" s="60">
        <f t="shared" si="18"/>
        <v>4.4826700109999997</v>
      </c>
      <c r="DM272" s="60">
        <f t="shared" si="18"/>
        <v>4.4826700109999997</v>
      </c>
      <c r="DN272" s="60">
        <f t="shared" si="18"/>
        <v>4.4826700109999997</v>
      </c>
      <c r="DO272" s="60">
        <f t="shared" si="18"/>
        <v>4.4826700109999997</v>
      </c>
      <c r="DP272" s="60">
        <f t="shared" si="18"/>
        <v>4.4826700109999997</v>
      </c>
      <c r="DQ272" s="60">
        <f t="shared" si="18"/>
        <v>4.4826700109999997</v>
      </c>
      <c r="DR272" s="60">
        <f t="shared" si="18"/>
        <v>4.4826700109999997</v>
      </c>
      <c r="DS272" s="60">
        <f t="shared" si="18"/>
        <v>4.4826700109999997</v>
      </c>
      <c r="DT272" s="60">
        <f t="shared" si="18"/>
        <v>4.4826700109999997</v>
      </c>
      <c r="DU272" s="60">
        <f t="shared" ref="DU272" si="19">SUM(DU123:DU141)</f>
        <v>4.4826700109999997</v>
      </c>
    </row>
    <row r="273" spans="2:125" x14ac:dyDescent="0.2">
      <c r="B273" s="57" t="s">
        <v>197</v>
      </c>
      <c r="C273" s="168">
        <f t="shared" ref="C273:AZ273" si="20">SUM(C142:C159)</f>
        <v>23.39</v>
      </c>
      <c r="D273" s="168">
        <f t="shared" si="20"/>
        <v>62.650000000000006</v>
      </c>
      <c r="E273" s="168">
        <f t="shared" si="20"/>
        <v>21.03</v>
      </c>
      <c r="F273" s="168">
        <f t="shared" si="20"/>
        <v>24.000000000000004</v>
      </c>
      <c r="G273" s="168">
        <f t="shared" si="20"/>
        <v>15.779999999999996</v>
      </c>
      <c r="H273" s="168">
        <f t="shared" si="20"/>
        <v>24.299999999999997</v>
      </c>
      <c r="I273" s="168">
        <f t="shared" si="20"/>
        <v>28.770000000000003</v>
      </c>
      <c r="J273" s="168">
        <f t="shared" si="20"/>
        <v>-1.02</v>
      </c>
      <c r="K273" s="168">
        <f t="shared" si="20"/>
        <v>14.370000000000001</v>
      </c>
      <c r="L273" s="168">
        <f t="shared" si="20"/>
        <v>10.130000000000001</v>
      </c>
      <c r="M273" s="168">
        <f t="shared" si="20"/>
        <v>-8.52</v>
      </c>
      <c r="N273" s="168">
        <f t="shared" si="20"/>
        <v>14.919999999999998</v>
      </c>
      <c r="O273" s="168">
        <f t="shared" si="20"/>
        <v>11.239999999999998</v>
      </c>
      <c r="P273" s="168">
        <f t="shared" si="20"/>
        <v>31.740000000000002</v>
      </c>
      <c r="Q273" s="168">
        <f t="shared" si="20"/>
        <v>60.580000000000005</v>
      </c>
      <c r="R273" s="168">
        <f t="shared" si="20"/>
        <v>28.090000000000003</v>
      </c>
      <c r="S273" s="168">
        <f t="shared" si="20"/>
        <v>27.029999999999998</v>
      </c>
      <c r="T273" s="168">
        <f t="shared" si="20"/>
        <v>36.86999999999999</v>
      </c>
      <c r="U273" s="168">
        <f t="shared" si="20"/>
        <v>35.210000000000008</v>
      </c>
      <c r="V273" s="168">
        <f t="shared" si="20"/>
        <v>32.049999999999997</v>
      </c>
      <c r="W273" s="168">
        <f t="shared" si="20"/>
        <v>13.23</v>
      </c>
      <c r="X273" s="168">
        <f t="shared" si="20"/>
        <v>43.16</v>
      </c>
      <c r="Y273" s="168">
        <f t="shared" si="20"/>
        <v>16.75</v>
      </c>
      <c r="Z273" s="168">
        <f t="shared" si="20"/>
        <v>33.07</v>
      </c>
      <c r="AA273" s="168">
        <f t="shared" si="20"/>
        <v>40.480000000000004</v>
      </c>
      <c r="AB273" s="168">
        <f t="shared" si="20"/>
        <v>63.42</v>
      </c>
      <c r="AC273" s="168">
        <f t="shared" si="20"/>
        <v>31.67</v>
      </c>
      <c r="AD273" s="168">
        <f t="shared" si="20"/>
        <v>11.639999999999999</v>
      </c>
      <c r="AE273" s="168">
        <f t="shared" si="20"/>
        <v>62.689999999999984</v>
      </c>
      <c r="AF273" s="168">
        <f t="shared" si="20"/>
        <v>22.95</v>
      </c>
      <c r="AG273" s="168">
        <f t="shared" si="20"/>
        <v>7.0699999999999976</v>
      </c>
      <c r="AH273" s="168">
        <f t="shared" si="20"/>
        <v>-3.2399999999999998</v>
      </c>
      <c r="AI273" s="168">
        <f t="shared" si="20"/>
        <v>22.1</v>
      </c>
      <c r="AJ273" s="168">
        <f t="shared" si="20"/>
        <v>48.67</v>
      </c>
      <c r="AK273" s="168">
        <f t="shared" si="20"/>
        <v>33.500000000000007</v>
      </c>
      <c r="AL273" s="168">
        <f t="shared" si="20"/>
        <v>33.24</v>
      </c>
      <c r="AM273" s="168">
        <f t="shared" si="20"/>
        <v>8.129999999999999</v>
      </c>
      <c r="AN273" s="168">
        <f t="shared" si="20"/>
        <v>39.519999999999989</v>
      </c>
      <c r="AO273" s="168">
        <f t="shared" si="20"/>
        <v>14.719999999999997</v>
      </c>
      <c r="AP273" s="168">
        <f t="shared" si="20"/>
        <v>44.75</v>
      </c>
      <c r="AQ273" s="168">
        <f t="shared" si="20"/>
        <v>19.209999999999997</v>
      </c>
      <c r="AR273" s="168">
        <f t="shared" si="20"/>
        <v>39.690000000000012</v>
      </c>
      <c r="AS273" s="168">
        <f t="shared" si="20"/>
        <v>25.270000000000003</v>
      </c>
      <c r="AT273" s="168">
        <f t="shared" si="20"/>
        <v>17.359999999999996</v>
      </c>
      <c r="AU273" s="168">
        <f t="shared" si="20"/>
        <v>-5.5400000000000009</v>
      </c>
      <c r="AV273" s="168">
        <f t="shared" si="20"/>
        <v>-13.86</v>
      </c>
      <c r="AW273" s="168">
        <f t="shared" si="20"/>
        <v>0.1800000000000006</v>
      </c>
      <c r="AX273" s="168">
        <f t="shared" si="20"/>
        <v>31.460000000000004</v>
      </c>
      <c r="AY273" s="168">
        <f t="shared" si="20"/>
        <v>12.899999999999999</v>
      </c>
      <c r="AZ273" s="168">
        <f t="shared" si="20"/>
        <v>-0.15000000000000036</v>
      </c>
      <c r="BA273" s="168">
        <f>SUM(BA142:BA159)</f>
        <v>9.66</v>
      </c>
      <c r="BB273" s="168">
        <f t="shared" ref="BB273:BI273" si="21">SUM(BB142:BB159)</f>
        <v>8.56</v>
      </c>
      <c r="BC273" s="168">
        <f t="shared" si="21"/>
        <v>-5.9200000000000008</v>
      </c>
      <c r="BD273" s="168">
        <f t="shared" si="21"/>
        <v>11.98</v>
      </c>
      <c r="BE273" s="168">
        <f t="shared" si="21"/>
        <v>-20.190000000000005</v>
      </c>
      <c r="BF273" s="168">
        <f t="shared" si="21"/>
        <v>33.709999999999987</v>
      </c>
      <c r="BG273" s="168">
        <f t="shared" si="21"/>
        <v>42.499999999999993</v>
      </c>
      <c r="BH273" s="168">
        <f t="shared" si="21"/>
        <v>10.489999999999998</v>
      </c>
      <c r="BI273" s="168">
        <f t="shared" si="21"/>
        <v>-11.010000000000002</v>
      </c>
      <c r="BJ273" s="168">
        <f t="shared" ref="BJ273" si="22">SUM(BJ142:BJ159)</f>
        <v>44.139999999999986</v>
      </c>
      <c r="BM273" s="57" t="s">
        <v>197</v>
      </c>
      <c r="BN273" s="60">
        <f>SUM(BN142:BN159)</f>
        <v>7.0343582598000012</v>
      </c>
      <c r="BO273" s="60">
        <f t="shared" ref="BO273:DT273" si="23">SUM(BO142:BO159)</f>
        <v>7.0343582598000012</v>
      </c>
      <c r="BP273" s="60">
        <f t="shared" si="23"/>
        <v>7.0343582598000012</v>
      </c>
      <c r="BQ273" s="60">
        <f t="shared" si="23"/>
        <v>7.0343582598000012</v>
      </c>
      <c r="BR273" s="60">
        <f t="shared" si="23"/>
        <v>7.0343582598000012</v>
      </c>
      <c r="BS273" s="60">
        <f t="shared" si="23"/>
        <v>7.0343582598000012</v>
      </c>
      <c r="BT273" s="60">
        <f t="shared" si="23"/>
        <v>7.0343582598000012</v>
      </c>
      <c r="BU273" s="60">
        <f t="shared" si="23"/>
        <v>7.0343582598000012</v>
      </c>
      <c r="BV273" s="60">
        <f t="shared" si="23"/>
        <v>7.0343582598000012</v>
      </c>
      <c r="BW273" s="60">
        <f t="shared" si="23"/>
        <v>7.0343582598000012</v>
      </c>
      <c r="BX273" s="60">
        <f t="shared" si="23"/>
        <v>7.0343582598000012</v>
      </c>
      <c r="BY273" s="60">
        <f t="shared" si="23"/>
        <v>7.0343582598000012</v>
      </c>
      <c r="BZ273" s="60">
        <f t="shared" si="23"/>
        <v>7.0343582598000012</v>
      </c>
      <c r="CA273" s="60">
        <f t="shared" si="23"/>
        <v>7.0343582598000012</v>
      </c>
      <c r="CB273" s="60">
        <f t="shared" si="23"/>
        <v>7.0343582598000012</v>
      </c>
      <c r="CC273" s="60">
        <f t="shared" si="23"/>
        <v>7.0343582598000012</v>
      </c>
      <c r="CD273" s="60">
        <f t="shared" si="23"/>
        <v>7.0343582598000012</v>
      </c>
      <c r="CE273" s="60">
        <f t="shared" si="23"/>
        <v>7.0343582598000012</v>
      </c>
      <c r="CF273" s="60">
        <f t="shared" si="23"/>
        <v>7.0343582598000012</v>
      </c>
      <c r="CG273" s="60">
        <f t="shared" si="23"/>
        <v>7.0343582598000012</v>
      </c>
      <c r="CH273" s="60">
        <f t="shared" si="23"/>
        <v>7.0343582598000012</v>
      </c>
      <c r="CI273" s="60">
        <f t="shared" si="23"/>
        <v>7.0343582598000012</v>
      </c>
      <c r="CJ273" s="60">
        <f t="shared" si="23"/>
        <v>7.0343582598000012</v>
      </c>
      <c r="CK273" s="60">
        <f t="shared" si="23"/>
        <v>7.0343582598000012</v>
      </c>
      <c r="CL273" s="60">
        <f t="shared" si="23"/>
        <v>7.0343582598000012</v>
      </c>
      <c r="CM273" s="60">
        <f t="shared" si="23"/>
        <v>7.0343582598000012</v>
      </c>
      <c r="CN273" s="60">
        <f t="shared" si="23"/>
        <v>7.0343582598000012</v>
      </c>
      <c r="CO273" s="60">
        <f t="shared" si="23"/>
        <v>7.0343582598000012</v>
      </c>
      <c r="CP273" s="60">
        <f t="shared" si="23"/>
        <v>7.0343582598000012</v>
      </c>
      <c r="CQ273" s="60">
        <f t="shared" si="23"/>
        <v>7.0343582598000012</v>
      </c>
      <c r="CR273" s="60">
        <f t="shared" si="23"/>
        <v>7.0343582598000012</v>
      </c>
      <c r="CS273" s="60">
        <f t="shared" si="23"/>
        <v>7.0343582598000012</v>
      </c>
      <c r="CT273" s="60">
        <f t="shared" si="23"/>
        <v>7.0343582598000012</v>
      </c>
      <c r="CU273" s="60">
        <f t="shared" si="23"/>
        <v>7.0343582598000012</v>
      </c>
      <c r="CV273" s="60">
        <f t="shared" si="23"/>
        <v>7.0343582598000012</v>
      </c>
      <c r="CW273" s="60">
        <f t="shared" si="23"/>
        <v>7.0343582598000012</v>
      </c>
      <c r="CX273" s="60">
        <f t="shared" si="23"/>
        <v>7.0343582598000012</v>
      </c>
      <c r="CY273" s="60">
        <f t="shared" si="23"/>
        <v>7.0343582598000012</v>
      </c>
      <c r="CZ273" s="60">
        <f t="shared" si="23"/>
        <v>7.0343582598000012</v>
      </c>
      <c r="DA273" s="60">
        <f t="shared" si="23"/>
        <v>7.0343582598000012</v>
      </c>
      <c r="DB273" s="60">
        <f t="shared" si="23"/>
        <v>7.0343582598000012</v>
      </c>
      <c r="DC273" s="60">
        <f t="shared" si="23"/>
        <v>7.0343582598000012</v>
      </c>
      <c r="DD273" s="60">
        <f t="shared" si="23"/>
        <v>7.0343582598000012</v>
      </c>
      <c r="DE273" s="60">
        <f t="shared" si="23"/>
        <v>7.0343582598000012</v>
      </c>
      <c r="DF273" s="60">
        <f t="shared" si="23"/>
        <v>7.0343582598000012</v>
      </c>
      <c r="DG273" s="60">
        <f t="shared" si="23"/>
        <v>7.0343582598000012</v>
      </c>
      <c r="DH273" s="60">
        <f t="shared" si="23"/>
        <v>7.0343582598000012</v>
      </c>
      <c r="DI273" s="60">
        <f t="shared" si="23"/>
        <v>7.0343582598000012</v>
      </c>
      <c r="DJ273" s="60">
        <f t="shared" si="23"/>
        <v>7.0343582598000012</v>
      </c>
      <c r="DK273" s="60">
        <f t="shared" si="23"/>
        <v>7.0343582598000012</v>
      </c>
      <c r="DL273" s="60">
        <f t="shared" si="23"/>
        <v>7.0343582598000012</v>
      </c>
      <c r="DM273" s="60">
        <f t="shared" si="23"/>
        <v>7.0343582598000012</v>
      </c>
      <c r="DN273" s="60">
        <f t="shared" si="23"/>
        <v>7.0343582598000012</v>
      </c>
      <c r="DO273" s="60">
        <f t="shared" si="23"/>
        <v>7.0343582598000012</v>
      </c>
      <c r="DP273" s="60">
        <f t="shared" si="23"/>
        <v>7.0343582598000012</v>
      </c>
      <c r="DQ273" s="60">
        <f t="shared" si="23"/>
        <v>7.0343582598000012</v>
      </c>
      <c r="DR273" s="60">
        <f t="shared" si="23"/>
        <v>7.0343582598000012</v>
      </c>
      <c r="DS273" s="60">
        <f t="shared" si="23"/>
        <v>7.0343582598000012</v>
      </c>
      <c r="DT273" s="60">
        <f t="shared" si="23"/>
        <v>7.0343582598000012</v>
      </c>
      <c r="DU273" s="60">
        <f t="shared" ref="DU273" si="24">SUM(DU142:DU159)</f>
        <v>7.0343582598000012</v>
      </c>
    </row>
    <row r="274" spans="2:125" x14ac:dyDescent="0.2">
      <c r="B274" s="57" t="s">
        <v>243</v>
      </c>
      <c r="C274" s="168">
        <f t="shared" ref="C274:AZ274" si="25">SUM(C160:C203)</f>
        <v>111.68999999999998</v>
      </c>
      <c r="D274" s="168">
        <f t="shared" si="25"/>
        <v>160.49000000000004</v>
      </c>
      <c r="E274" s="168">
        <f t="shared" si="25"/>
        <v>68.589999999999989</v>
      </c>
      <c r="F274" s="168">
        <f t="shared" si="25"/>
        <v>80.559999999999988</v>
      </c>
      <c r="G274" s="168">
        <f t="shared" si="25"/>
        <v>65.16</v>
      </c>
      <c r="H274" s="168">
        <f t="shared" si="25"/>
        <v>91.859999999999985</v>
      </c>
      <c r="I274" s="168">
        <f t="shared" si="25"/>
        <v>65.000000000000028</v>
      </c>
      <c r="J274" s="168">
        <f t="shared" si="25"/>
        <v>27.689999999999994</v>
      </c>
      <c r="K274" s="168">
        <f t="shared" si="25"/>
        <v>28.339999999999993</v>
      </c>
      <c r="L274" s="168">
        <f t="shared" si="25"/>
        <v>27.98</v>
      </c>
      <c r="M274" s="168">
        <f t="shared" si="25"/>
        <v>42.320000000000014</v>
      </c>
      <c r="N274" s="168">
        <f t="shared" si="25"/>
        <v>51.339999999999996</v>
      </c>
      <c r="O274" s="168">
        <f t="shared" si="25"/>
        <v>45.450000000000017</v>
      </c>
      <c r="P274" s="168">
        <f t="shared" si="25"/>
        <v>112.86000000000004</v>
      </c>
      <c r="Q274" s="168">
        <f t="shared" si="25"/>
        <v>100.13000000000001</v>
      </c>
      <c r="R274" s="168">
        <f t="shared" si="25"/>
        <v>82.77</v>
      </c>
      <c r="S274" s="168">
        <f t="shared" si="25"/>
        <v>72.479999999999976</v>
      </c>
      <c r="T274" s="168">
        <f t="shared" si="25"/>
        <v>100.90000000000002</v>
      </c>
      <c r="U274" s="168">
        <f t="shared" si="25"/>
        <v>85.25</v>
      </c>
      <c r="V274" s="168">
        <f t="shared" si="25"/>
        <v>85.189999999999969</v>
      </c>
      <c r="W274" s="168">
        <f t="shared" si="25"/>
        <v>59.199999999999989</v>
      </c>
      <c r="X274" s="168">
        <f t="shared" si="25"/>
        <v>87.119999999999976</v>
      </c>
      <c r="Y274" s="168">
        <f t="shared" si="25"/>
        <v>34.519999999999996</v>
      </c>
      <c r="Z274" s="168">
        <f t="shared" si="25"/>
        <v>44.129999999999995</v>
      </c>
      <c r="AA274" s="168">
        <f t="shared" si="25"/>
        <v>64.160000000000011</v>
      </c>
      <c r="AB274" s="168">
        <f t="shared" si="25"/>
        <v>116.33999999999997</v>
      </c>
      <c r="AC274" s="168">
        <f t="shared" si="25"/>
        <v>110.46999999999996</v>
      </c>
      <c r="AD274" s="168">
        <f t="shared" si="25"/>
        <v>69.230000000000018</v>
      </c>
      <c r="AE274" s="168">
        <f t="shared" si="25"/>
        <v>108.93000000000002</v>
      </c>
      <c r="AF274" s="168">
        <f t="shared" si="25"/>
        <v>52.639999999999979</v>
      </c>
      <c r="AG274" s="168">
        <f t="shared" si="25"/>
        <v>48.87</v>
      </c>
      <c r="AH274" s="168">
        <f t="shared" si="25"/>
        <v>52.32</v>
      </c>
      <c r="AI274" s="168">
        <f t="shared" si="25"/>
        <v>74.309999999999988</v>
      </c>
      <c r="AJ274" s="168">
        <f t="shared" si="25"/>
        <v>79.72</v>
      </c>
      <c r="AK274" s="168">
        <f t="shared" si="25"/>
        <v>88.38000000000001</v>
      </c>
      <c r="AL274" s="168">
        <f t="shared" si="25"/>
        <v>97.26</v>
      </c>
      <c r="AM274" s="168">
        <f t="shared" si="25"/>
        <v>22.260000000000009</v>
      </c>
      <c r="AN274" s="168">
        <f t="shared" si="25"/>
        <v>69.33</v>
      </c>
      <c r="AO274" s="168">
        <f t="shared" si="25"/>
        <v>76.700000000000017</v>
      </c>
      <c r="AP274" s="168">
        <f t="shared" si="25"/>
        <v>60.089999999999989</v>
      </c>
      <c r="AQ274" s="168">
        <f t="shared" si="25"/>
        <v>57.64</v>
      </c>
      <c r="AR274" s="168">
        <f t="shared" si="25"/>
        <v>50.15</v>
      </c>
      <c r="AS274" s="168">
        <f t="shared" si="25"/>
        <v>53.35</v>
      </c>
      <c r="AT274" s="168">
        <f t="shared" si="25"/>
        <v>44.849999999999994</v>
      </c>
      <c r="AU274" s="168">
        <f t="shared" si="25"/>
        <v>121.06000000000002</v>
      </c>
      <c r="AV274" s="168">
        <f t="shared" si="25"/>
        <v>45.920000000000009</v>
      </c>
      <c r="AW274" s="168">
        <f t="shared" si="25"/>
        <v>41.79999999999999</v>
      </c>
      <c r="AX274" s="168">
        <f t="shared" si="25"/>
        <v>36.51</v>
      </c>
      <c r="AY274" s="168">
        <f t="shared" si="25"/>
        <v>30.820000000000011</v>
      </c>
      <c r="AZ274" s="168">
        <f t="shared" si="25"/>
        <v>59.51</v>
      </c>
      <c r="BA274" s="168">
        <f>SUM(BA160:BA203)</f>
        <v>86.94</v>
      </c>
      <c r="BB274" s="168">
        <f t="shared" ref="BB274:BI274" si="26">SUM(BB160:BB203)</f>
        <v>36.599999999999994</v>
      </c>
      <c r="BC274" s="168">
        <f t="shared" si="26"/>
        <v>47.610000000000007</v>
      </c>
      <c r="BD274" s="168">
        <f t="shared" si="26"/>
        <v>46.91</v>
      </c>
      <c r="BE274" s="168">
        <f t="shared" si="26"/>
        <v>27.070000000000004</v>
      </c>
      <c r="BF274" s="168">
        <f t="shared" si="26"/>
        <v>54.929999999999978</v>
      </c>
      <c r="BG274" s="168">
        <f t="shared" si="26"/>
        <v>77.260000000000005</v>
      </c>
      <c r="BH274" s="168">
        <f t="shared" si="26"/>
        <v>64.599999999999994</v>
      </c>
      <c r="BI274" s="168">
        <f t="shared" si="26"/>
        <v>82.639999999999986</v>
      </c>
      <c r="BJ274" s="168">
        <f t="shared" ref="BJ274" si="27">SUM(BJ160:BJ203)</f>
        <v>99.640000000000015</v>
      </c>
      <c r="BM274" s="57" t="s">
        <v>243</v>
      </c>
      <c r="BN274" s="60">
        <f>SUM(BN160:BN203)</f>
        <v>7.8556742425999966</v>
      </c>
      <c r="BO274" s="60">
        <f t="shared" ref="BO274:DT274" si="28">SUM(BO160:BO203)</f>
        <v>7.8556742425999966</v>
      </c>
      <c r="BP274" s="60">
        <f t="shared" si="28"/>
        <v>7.8556742425999966</v>
      </c>
      <c r="BQ274" s="60">
        <f t="shared" si="28"/>
        <v>7.8556742425999966</v>
      </c>
      <c r="BR274" s="60">
        <f t="shared" si="28"/>
        <v>7.8556742425999966</v>
      </c>
      <c r="BS274" s="60">
        <f t="shared" si="28"/>
        <v>7.8556742425999966</v>
      </c>
      <c r="BT274" s="60">
        <f t="shared" si="28"/>
        <v>7.8556742425999966</v>
      </c>
      <c r="BU274" s="60">
        <f t="shared" si="28"/>
        <v>7.8556742425999966</v>
      </c>
      <c r="BV274" s="60">
        <f t="shared" si="28"/>
        <v>7.8556742425999966</v>
      </c>
      <c r="BW274" s="60">
        <f t="shared" si="28"/>
        <v>7.8556742425999966</v>
      </c>
      <c r="BX274" s="60">
        <f t="shared" si="28"/>
        <v>7.8556742425999966</v>
      </c>
      <c r="BY274" s="60">
        <f t="shared" si="28"/>
        <v>7.8556742425999966</v>
      </c>
      <c r="BZ274" s="60">
        <f t="shared" si="28"/>
        <v>7.8556742425999966</v>
      </c>
      <c r="CA274" s="60">
        <f t="shared" si="28"/>
        <v>7.8556742425999966</v>
      </c>
      <c r="CB274" s="60">
        <f t="shared" si="28"/>
        <v>7.8556742425999966</v>
      </c>
      <c r="CC274" s="60">
        <f t="shared" si="28"/>
        <v>7.8556742425999966</v>
      </c>
      <c r="CD274" s="60">
        <f t="shared" si="28"/>
        <v>7.8556742425999966</v>
      </c>
      <c r="CE274" s="60">
        <f t="shared" si="28"/>
        <v>7.8556742425999966</v>
      </c>
      <c r="CF274" s="60">
        <f t="shared" si="28"/>
        <v>7.8556742425999966</v>
      </c>
      <c r="CG274" s="60">
        <f t="shared" si="28"/>
        <v>7.8556742425999966</v>
      </c>
      <c r="CH274" s="60">
        <f t="shared" si="28"/>
        <v>7.8556742425999966</v>
      </c>
      <c r="CI274" s="60">
        <f t="shared" si="28"/>
        <v>7.8556742425999966</v>
      </c>
      <c r="CJ274" s="60">
        <f t="shared" si="28"/>
        <v>7.8556742425999966</v>
      </c>
      <c r="CK274" s="60">
        <f t="shared" si="28"/>
        <v>7.8556742425999966</v>
      </c>
      <c r="CL274" s="60">
        <f t="shared" si="28"/>
        <v>7.8556742425999966</v>
      </c>
      <c r="CM274" s="60">
        <f t="shared" si="28"/>
        <v>7.8556742425999966</v>
      </c>
      <c r="CN274" s="60">
        <f t="shared" si="28"/>
        <v>7.8556742425999966</v>
      </c>
      <c r="CO274" s="60">
        <f t="shared" si="28"/>
        <v>7.8556742425999966</v>
      </c>
      <c r="CP274" s="60">
        <f t="shared" si="28"/>
        <v>7.8556742425999966</v>
      </c>
      <c r="CQ274" s="60">
        <f t="shared" si="28"/>
        <v>7.8556742425999966</v>
      </c>
      <c r="CR274" s="60">
        <f t="shared" si="28"/>
        <v>7.8556742425999966</v>
      </c>
      <c r="CS274" s="60">
        <f t="shared" si="28"/>
        <v>7.8556742425999966</v>
      </c>
      <c r="CT274" s="60">
        <f t="shared" si="28"/>
        <v>7.8556742425999966</v>
      </c>
      <c r="CU274" s="60">
        <f t="shared" si="28"/>
        <v>7.8556742425999966</v>
      </c>
      <c r="CV274" s="60">
        <f t="shared" si="28"/>
        <v>7.8556742425999966</v>
      </c>
      <c r="CW274" s="60">
        <f t="shared" si="28"/>
        <v>7.8556742425999966</v>
      </c>
      <c r="CX274" s="60">
        <f t="shared" si="28"/>
        <v>7.8556742425999966</v>
      </c>
      <c r="CY274" s="60">
        <f t="shared" si="28"/>
        <v>7.8556742425999966</v>
      </c>
      <c r="CZ274" s="60">
        <f t="shared" si="28"/>
        <v>7.8556742425999966</v>
      </c>
      <c r="DA274" s="60">
        <f t="shared" si="28"/>
        <v>7.8556742425999966</v>
      </c>
      <c r="DB274" s="60">
        <f t="shared" si="28"/>
        <v>7.8556742425999966</v>
      </c>
      <c r="DC274" s="60">
        <f t="shared" si="28"/>
        <v>7.8556742425999966</v>
      </c>
      <c r="DD274" s="60">
        <f t="shared" si="28"/>
        <v>7.8556742425999966</v>
      </c>
      <c r="DE274" s="60">
        <f t="shared" si="28"/>
        <v>7.8556742425999966</v>
      </c>
      <c r="DF274" s="60">
        <f t="shared" si="28"/>
        <v>7.8556742425999966</v>
      </c>
      <c r="DG274" s="60">
        <f t="shared" si="28"/>
        <v>7.8556742425999966</v>
      </c>
      <c r="DH274" s="60">
        <f t="shared" si="28"/>
        <v>7.8556742425999966</v>
      </c>
      <c r="DI274" s="60">
        <f t="shared" si="28"/>
        <v>7.8556742425999966</v>
      </c>
      <c r="DJ274" s="60">
        <f t="shared" si="28"/>
        <v>7.8556742425999966</v>
      </c>
      <c r="DK274" s="60">
        <f t="shared" si="28"/>
        <v>7.8556742425999966</v>
      </c>
      <c r="DL274" s="60">
        <f t="shared" si="28"/>
        <v>7.8556742425999966</v>
      </c>
      <c r="DM274" s="60">
        <f t="shared" si="28"/>
        <v>7.8556742425999966</v>
      </c>
      <c r="DN274" s="60">
        <f t="shared" si="28"/>
        <v>7.8556742425999966</v>
      </c>
      <c r="DO274" s="60">
        <f t="shared" si="28"/>
        <v>7.8556742425999966</v>
      </c>
      <c r="DP274" s="60">
        <f t="shared" si="28"/>
        <v>7.8556742425999966</v>
      </c>
      <c r="DQ274" s="60">
        <f t="shared" si="28"/>
        <v>7.8556742425999966</v>
      </c>
      <c r="DR274" s="60">
        <f t="shared" si="28"/>
        <v>7.8556742425999966</v>
      </c>
      <c r="DS274" s="60">
        <f t="shared" si="28"/>
        <v>7.8556742425999966</v>
      </c>
      <c r="DT274" s="60">
        <f t="shared" si="28"/>
        <v>7.8556742425999966</v>
      </c>
      <c r="DU274" s="60">
        <f t="shared" ref="DU274" si="29">SUM(DU160:DU203)</f>
        <v>7.8556742425999966</v>
      </c>
    </row>
    <row r="275" spans="2:125" x14ac:dyDescent="0.2">
      <c r="B275" s="57" t="s">
        <v>177</v>
      </c>
      <c r="C275" s="168">
        <f t="shared" ref="C275:AZ275" si="30">SUM(C204:C264)</f>
        <v>189.15999999999997</v>
      </c>
      <c r="D275" s="168">
        <f t="shared" si="30"/>
        <v>176.49</v>
      </c>
      <c r="E275" s="168">
        <f t="shared" si="30"/>
        <v>168.28999999999996</v>
      </c>
      <c r="F275" s="168">
        <f t="shared" si="30"/>
        <v>135.75</v>
      </c>
      <c r="G275" s="168">
        <f t="shared" si="30"/>
        <v>133.39000000000001</v>
      </c>
      <c r="H275" s="168">
        <f t="shared" si="30"/>
        <v>180.08000000000004</v>
      </c>
      <c r="I275" s="168">
        <f t="shared" si="30"/>
        <v>128.48999999999998</v>
      </c>
      <c r="J275" s="168">
        <f t="shared" si="30"/>
        <v>92.550000000000026</v>
      </c>
      <c r="K275" s="168">
        <f t="shared" si="30"/>
        <v>122.89000000000003</v>
      </c>
      <c r="L275" s="168">
        <f t="shared" si="30"/>
        <v>71.550000000000011</v>
      </c>
      <c r="M275" s="168">
        <f t="shared" si="30"/>
        <v>106.55999999999997</v>
      </c>
      <c r="N275" s="168">
        <f t="shared" si="30"/>
        <v>102.76000000000003</v>
      </c>
      <c r="O275" s="168">
        <f t="shared" si="30"/>
        <v>92.65</v>
      </c>
      <c r="P275" s="168">
        <f t="shared" si="30"/>
        <v>173.01999999999998</v>
      </c>
      <c r="Q275" s="168">
        <f t="shared" si="30"/>
        <v>124.41000000000001</v>
      </c>
      <c r="R275" s="168">
        <f t="shared" si="30"/>
        <v>148.82000000000002</v>
      </c>
      <c r="S275" s="168">
        <f t="shared" si="30"/>
        <v>144.39000000000004</v>
      </c>
      <c r="T275" s="168">
        <f t="shared" si="30"/>
        <v>125.33000000000001</v>
      </c>
      <c r="U275" s="168">
        <f t="shared" si="30"/>
        <v>159.96</v>
      </c>
      <c r="V275" s="168">
        <f t="shared" si="30"/>
        <v>165.99999999999997</v>
      </c>
      <c r="W275" s="168">
        <f t="shared" si="30"/>
        <v>156.03000000000003</v>
      </c>
      <c r="X275" s="168">
        <f t="shared" si="30"/>
        <v>140.92999999999992</v>
      </c>
      <c r="Y275" s="168">
        <f t="shared" si="30"/>
        <v>80.560000000000016</v>
      </c>
      <c r="Z275" s="168">
        <f t="shared" si="30"/>
        <v>87.639999999999972</v>
      </c>
      <c r="AA275" s="168">
        <f t="shared" si="30"/>
        <v>108.45</v>
      </c>
      <c r="AB275" s="168">
        <f t="shared" si="30"/>
        <v>122.03000000000003</v>
      </c>
      <c r="AC275" s="168">
        <f t="shared" si="30"/>
        <v>189.14999999999998</v>
      </c>
      <c r="AD275" s="168">
        <f t="shared" si="30"/>
        <v>152.93000000000004</v>
      </c>
      <c r="AE275" s="168">
        <f t="shared" si="30"/>
        <v>142.82999999999998</v>
      </c>
      <c r="AF275" s="168">
        <f t="shared" si="30"/>
        <v>129.97</v>
      </c>
      <c r="AG275" s="168">
        <f t="shared" si="30"/>
        <v>77.119999999999976</v>
      </c>
      <c r="AH275" s="168">
        <f t="shared" si="30"/>
        <v>131.24999999999994</v>
      </c>
      <c r="AI275" s="168">
        <f t="shared" si="30"/>
        <v>152.50999999999993</v>
      </c>
      <c r="AJ275" s="168">
        <f t="shared" si="30"/>
        <v>128.71999999999997</v>
      </c>
      <c r="AK275" s="168">
        <f t="shared" si="30"/>
        <v>115.64999999999998</v>
      </c>
      <c r="AL275" s="168">
        <f t="shared" si="30"/>
        <v>135.66999999999996</v>
      </c>
      <c r="AM275" s="168">
        <f t="shared" si="30"/>
        <v>72.970000000000013</v>
      </c>
      <c r="AN275" s="168">
        <f t="shared" si="30"/>
        <v>125.79999999999997</v>
      </c>
      <c r="AO275" s="168">
        <f t="shared" si="30"/>
        <v>137.21</v>
      </c>
      <c r="AP275" s="168">
        <f t="shared" si="30"/>
        <v>121.25999999999996</v>
      </c>
      <c r="AQ275" s="168">
        <f t="shared" si="30"/>
        <v>101.88999999999999</v>
      </c>
      <c r="AR275" s="168">
        <f t="shared" si="30"/>
        <v>118.14000000000001</v>
      </c>
      <c r="AS275" s="168">
        <f t="shared" si="30"/>
        <v>87.580000000000013</v>
      </c>
      <c r="AT275" s="168">
        <f t="shared" si="30"/>
        <v>123.32999999999997</v>
      </c>
      <c r="AU275" s="168">
        <f t="shared" si="30"/>
        <v>205.56999999999996</v>
      </c>
      <c r="AV275" s="168">
        <f t="shared" si="30"/>
        <v>106.34999999999998</v>
      </c>
      <c r="AW275" s="168">
        <f t="shared" si="30"/>
        <v>89.39</v>
      </c>
      <c r="AX275" s="168">
        <f t="shared" si="30"/>
        <v>79.979999999999976</v>
      </c>
      <c r="AY275" s="168">
        <f t="shared" si="30"/>
        <v>97.800000000000011</v>
      </c>
      <c r="AZ275" s="168">
        <f t="shared" si="30"/>
        <v>93.63</v>
      </c>
      <c r="BA275" s="168">
        <f>SUM(BA204:BA264)</f>
        <v>118.86</v>
      </c>
      <c r="BB275" s="168">
        <f t="shared" ref="BB275:BI275" si="31">SUM(BB204:BB264)</f>
        <v>118.05000000000001</v>
      </c>
      <c r="BC275" s="168">
        <f t="shared" si="31"/>
        <v>83.620000000000019</v>
      </c>
      <c r="BD275" s="168">
        <f t="shared" si="31"/>
        <v>85.43</v>
      </c>
      <c r="BE275" s="168">
        <f t="shared" si="31"/>
        <v>126.96999999999993</v>
      </c>
      <c r="BF275" s="168">
        <f t="shared" si="31"/>
        <v>130.85999999999999</v>
      </c>
      <c r="BG275" s="168">
        <f t="shared" si="31"/>
        <v>98.409999999999968</v>
      </c>
      <c r="BH275" s="168">
        <f t="shared" si="31"/>
        <v>128.97999999999999</v>
      </c>
      <c r="BI275" s="168">
        <f t="shared" si="31"/>
        <v>99.100000000000009</v>
      </c>
      <c r="BJ275" s="168">
        <f t="shared" ref="BJ275" si="32">SUM(BJ204:BJ264)</f>
        <v>126.42999999999999</v>
      </c>
      <c r="BM275" s="57" t="s">
        <v>177</v>
      </c>
      <c r="BN275" s="60">
        <f>SUM(BN204:BN264)</f>
        <v>8.7066439620000011</v>
      </c>
      <c r="BO275" s="60">
        <f t="shared" ref="BO275:DT275" si="33">SUM(BO204:BO264)</f>
        <v>8.7066439620000011</v>
      </c>
      <c r="BP275" s="60">
        <f t="shared" si="33"/>
        <v>8.7066439620000011</v>
      </c>
      <c r="BQ275" s="60">
        <f t="shared" si="33"/>
        <v>8.7066439620000011</v>
      </c>
      <c r="BR275" s="60">
        <f t="shared" si="33"/>
        <v>8.7066439620000011</v>
      </c>
      <c r="BS275" s="60">
        <f t="shared" si="33"/>
        <v>8.7066439620000011</v>
      </c>
      <c r="BT275" s="60">
        <f t="shared" si="33"/>
        <v>8.7066439620000011</v>
      </c>
      <c r="BU275" s="60">
        <f t="shared" si="33"/>
        <v>8.7066439620000011</v>
      </c>
      <c r="BV275" s="60">
        <f t="shared" si="33"/>
        <v>8.7066439620000011</v>
      </c>
      <c r="BW275" s="60">
        <f t="shared" si="33"/>
        <v>8.7066439620000011</v>
      </c>
      <c r="BX275" s="60">
        <f t="shared" si="33"/>
        <v>8.7066439620000011</v>
      </c>
      <c r="BY275" s="60">
        <f t="shared" si="33"/>
        <v>8.7066439620000011</v>
      </c>
      <c r="BZ275" s="60">
        <f t="shared" si="33"/>
        <v>8.7066439620000011</v>
      </c>
      <c r="CA275" s="60">
        <f t="shared" si="33"/>
        <v>8.7066439620000011</v>
      </c>
      <c r="CB275" s="60">
        <f t="shared" si="33"/>
        <v>8.7066439620000011</v>
      </c>
      <c r="CC275" s="60">
        <f t="shared" si="33"/>
        <v>8.7066439620000011</v>
      </c>
      <c r="CD275" s="60">
        <f t="shared" si="33"/>
        <v>8.7066439620000011</v>
      </c>
      <c r="CE275" s="60">
        <f t="shared" si="33"/>
        <v>8.7066439620000011</v>
      </c>
      <c r="CF275" s="60">
        <f t="shared" si="33"/>
        <v>8.7066439620000011</v>
      </c>
      <c r="CG275" s="60">
        <f t="shared" si="33"/>
        <v>8.7066439620000011</v>
      </c>
      <c r="CH275" s="60">
        <f t="shared" si="33"/>
        <v>8.7066439620000011</v>
      </c>
      <c r="CI275" s="60">
        <f t="shared" si="33"/>
        <v>8.7066439620000011</v>
      </c>
      <c r="CJ275" s="60">
        <f t="shared" si="33"/>
        <v>8.7066439620000011</v>
      </c>
      <c r="CK275" s="60">
        <f t="shared" si="33"/>
        <v>8.7066439620000011</v>
      </c>
      <c r="CL275" s="60">
        <f t="shared" si="33"/>
        <v>8.7066439620000011</v>
      </c>
      <c r="CM275" s="60">
        <f t="shared" si="33"/>
        <v>8.7066439620000011</v>
      </c>
      <c r="CN275" s="60">
        <f t="shared" si="33"/>
        <v>8.7066439620000011</v>
      </c>
      <c r="CO275" s="60">
        <f t="shared" si="33"/>
        <v>8.7066439620000011</v>
      </c>
      <c r="CP275" s="60">
        <f t="shared" si="33"/>
        <v>8.7066439620000011</v>
      </c>
      <c r="CQ275" s="60">
        <f t="shared" si="33"/>
        <v>8.7066439620000011</v>
      </c>
      <c r="CR275" s="60">
        <f t="shared" si="33"/>
        <v>8.7066439620000011</v>
      </c>
      <c r="CS275" s="60">
        <f t="shared" si="33"/>
        <v>8.7066439620000011</v>
      </c>
      <c r="CT275" s="60">
        <f t="shared" si="33"/>
        <v>8.7066439620000011</v>
      </c>
      <c r="CU275" s="60">
        <f t="shared" si="33"/>
        <v>8.7066439620000011</v>
      </c>
      <c r="CV275" s="60">
        <f t="shared" si="33"/>
        <v>8.7066439620000011</v>
      </c>
      <c r="CW275" s="60">
        <f t="shared" si="33"/>
        <v>8.7066439620000011</v>
      </c>
      <c r="CX275" s="60">
        <f t="shared" si="33"/>
        <v>8.7066439620000011</v>
      </c>
      <c r="CY275" s="60">
        <f t="shared" si="33"/>
        <v>8.7066439620000011</v>
      </c>
      <c r="CZ275" s="60">
        <f t="shared" si="33"/>
        <v>8.7066439620000011</v>
      </c>
      <c r="DA275" s="60">
        <f t="shared" si="33"/>
        <v>8.7066439620000011</v>
      </c>
      <c r="DB275" s="60">
        <f t="shared" si="33"/>
        <v>8.7066439620000011</v>
      </c>
      <c r="DC275" s="60">
        <f t="shared" si="33"/>
        <v>8.7066439620000011</v>
      </c>
      <c r="DD275" s="60">
        <f t="shared" si="33"/>
        <v>8.7066439620000011</v>
      </c>
      <c r="DE275" s="60">
        <f t="shared" si="33"/>
        <v>8.7066439620000011</v>
      </c>
      <c r="DF275" s="60">
        <f t="shared" si="33"/>
        <v>8.7066439620000011</v>
      </c>
      <c r="DG275" s="60">
        <f t="shared" si="33"/>
        <v>8.7066439620000011</v>
      </c>
      <c r="DH275" s="60">
        <f t="shared" si="33"/>
        <v>8.7066439620000011</v>
      </c>
      <c r="DI275" s="60">
        <f t="shared" si="33"/>
        <v>8.7066439620000011</v>
      </c>
      <c r="DJ275" s="60">
        <f t="shared" si="33"/>
        <v>8.7066439620000011</v>
      </c>
      <c r="DK275" s="60">
        <f t="shared" si="33"/>
        <v>8.7066439620000011</v>
      </c>
      <c r="DL275" s="60">
        <f t="shared" si="33"/>
        <v>8.7066439620000011</v>
      </c>
      <c r="DM275" s="60">
        <f t="shared" si="33"/>
        <v>8.7066439620000011</v>
      </c>
      <c r="DN275" s="60">
        <f t="shared" si="33"/>
        <v>8.7066439620000011</v>
      </c>
      <c r="DO275" s="60">
        <f t="shared" si="33"/>
        <v>8.7066439620000011</v>
      </c>
      <c r="DP275" s="60">
        <f t="shared" si="33"/>
        <v>8.7066439620000011</v>
      </c>
      <c r="DQ275" s="60">
        <f t="shared" si="33"/>
        <v>8.7066439620000011</v>
      </c>
      <c r="DR275" s="60">
        <f t="shared" si="33"/>
        <v>8.7066439620000011</v>
      </c>
      <c r="DS275" s="60">
        <f t="shared" si="33"/>
        <v>8.7066439620000011</v>
      </c>
      <c r="DT275" s="60">
        <f t="shared" si="33"/>
        <v>8.7066439620000011</v>
      </c>
      <c r="DU275" s="60">
        <f t="shared" ref="DU275" si="34">SUM(DU204:DU264)</f>
        <v>8.7066439620000011</v>
      </c>
    </row>
    <row r="276" spans="2:125" x14ac:dyDescent="0.2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M276" s="144"/>
      <c r="BN276" s="50"/>
      <c r="BO276" s="50"/>
      <c r="BP276" s="50"/>
      <c r="BQ276" s="50"/>
      <c r="BR276" s="50"/>
      <c r="BS276" s="50"/>
      <c r="BT276" s="50"/>
      <c r="BU276" s="50"/>
      <c r="BV276" s="50"/>
      <c r="BW276" s="50"/>
      <c r="BX276" s="50"/>
      <c r="BY276" s="50"/>
      <c r="BZ276" s="50"/>
      <c r="CA276" s="50"/>
      <c r="CB276" s="50"/>
      <c r="CC276" s="50"/>
      <c r="CD276" s="50"/>
      <c r="CE276" s="50"/>
      <c r="CF276" s="50"/>
      <c r="CG276" s="50"/>
      <c r="CH276" s="50"/>
      <c r="CI276" s="50"/>
      <c r="CJ276" s="50"/>
      <c r="CK276" s="50"/>
      <c r="CL276" s="50"/>
      <c r="CM276" s="50"/>
      <c r="CN276" s="50"/>
      <c r="CO276" s="50"/>
      <c r="CP276" s="50"/>
      <c r="CQ276" s="50"/>
      <c r="CR276" s="50"/>
      <c r="CS276" s="50"/>
      <c r="CT276" s="50"/>
      <c r="CU276" s="50"/>
      <c r="CV276" s="50"/>
      <c r="CW276" s="50"/>
      <c r="CX276" s="50"/>
      <c r="CY276" s="50"/>
      <c r="CZ276" s="50"/>
      <c r="DA276" s="50"/>
      <c r="DB276" s="50"/>
      <c r="DC276" s="50"/>
      <c r="DD276" s="50"/>
      <c r="DE276" s="50"/>
      <c r="DF276" s="50"/>
      <c r="DG276" s="50"/>
      <c r="DH276" s="50"/>
      <c r="DI276" s="50"/>
      <c r="DJ276" s="50"/>
      <c r="DK276" s="50"/>
      <c r="DL276" s="50"/>
      <c r="DM276" s="50"/>
      <c r="DN276" s="50"/>
      <c r="DO276" s="50"/>
      <c r="DP276" s="50"/>
      <c r="DQ276" s="50"/>
      <c r="DR276" s="50"/>
      <c r="DS276" s="50"/>
      <c r="DT276" s="50"/>
      <c r="DU276" s="50"/>
    </row>
    <row r="277" spans="2:125" x14ac:dyDescent="0.2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M277" s="56"/>
      <c r="BN277" s="50"/>
      <c r="BO277" s="50"/>
      <c r="BP277" s="50"/>
      <c r="BQ277" s="50"/>
      <c r="BR277" s="50"/>
      <c r="BS277" s="50"/>
      <c r="BT277" s="50"/>
      <c r="BU277" s="50"/>
      <c r="BV277" s="50"/>
      <c r="BW277" s="50"/>
      <c r="BX277" s="50"/>
      <c r="BY277" s="50"/>
      <c r="BZ277" s="50"/>
      <c r="CA277" s="50"/>
      <c r="CB277" s="50"/>
      <c r="CC277" s="50"/>
      <c r="CD277" s="50"/>
      <c r="CE277" s="50"/>
      <c r="CF277" s="50"/>
      <c r="CG277" s="50"/>
      <c r="CH277" s="50"/>
      <c r="CI277" s="50"/>
      <c r="CJ277" s="50"/>
      <c r="CK277" s="50"/>
      <c r="CL277" s="50"/>
      <c r="CM277" s="50"/>
      <c r="CN277" s="50"/>
      <c r="CO277" s="50"/>
      <c r="CP277" s="50"/>
      <c r="CQ277" s="50"/>
      <c r="CR277" s="50"/>
      <c r="CS277" s="50"/>
      <c r="CT277" s="50"/>
      <c r="CU277" s="50"/>
      <c r="CV277" s="50"/>
      <c r="CW277" s="50"/>
      <c r="CX277" s="50"/>
      <c r="CY277" s="50"/>
      <c r="CZ277" s="50"/>
      <c r="DA277" s="50"/>
      <c r="DB277" s="50"/>
      <c r="DC277" s="50"/>
      <c r="DD277" s="50"/>
      <c r="DE277" s="50"/>
      <c r="DF277" s="50"/>
      <c r="DG277" s="50"/>
      <c r="DH277" s="50"/>
      <c r="DI277" s="50"/>
      <c r="DJ277" s="50"/>
      <c r="DK277" s="50"/>
      <c r="DL277" s="50"/>
      <c r="DM277" s="50"/>
      <c r="DN277" s="50"/>
      <c r="DO277" s="50"/>
      <c r="DP277" s="50"/>
      <c r="DQ277" s="50"/>
      <c r="DR277" s="50"/>
      <c r="DS277" s="50"/>
      <c r="DT277" s="50"/>
      <c r="DU277" s="50"/>
    </row>
    <row r="278" spans="2:125" x14ac:dyDescent="0.2">
      <c r="B278" s="57" t="s">
        <v>252</v>
      </c>
      <c r="C278" s="196">
        <f t="shared" ref="C278:AZ278" si="35">SUM(C5:C263)</f>
        <v>388.08000000000015</v>
      </c>
      <c r="D278" s="196">
        <f t="shared" si="35"/>
        <v>498.74999999999994</v>
      </c>
      <c r="E278" s="196">
        <f t="shared" si="35"/>
        <v>292.75999999999993</v>
      </c>
      <c r="F278" s="196">
        <f t="shared" si="35"/>
        <v>351.42</v>
      </c>
      <c r="G278" s="196">
        <f t="shared" si="35"/>
        <v>376.94999999999982</v>
      </c>
      <c r="H278" s="196">
        <f t="shared" si="35"/>
        <v>498.12000000000006</v>
      </c>
      <c r="I278" s="196">
        <f t="shared" si="35"/>
        <v>505.48999999999984</v>
      </c>
      <c r="J278" s="196">
        <f t="shared" si="35"/>
        <v>196.58</v>
      </c>
      <c r="K278" s="196">
        <f t="shared" si="35"/>
        <v>361.10000000000019</v>
      </c>
      <c r="L278" s="196">
        <f t="shared" si="35"/>
        <v>367.65</v>
      </c>
      <c r="M278" s="196">
        <f t="shared" si="35"/>
        <v>303.7200000000002</v>
      </c>
      <c r="N278" s="196">
        <f t="shared" si="35"/>
        <v>390.59000000000015</v>
      </c>
      <c r="O278" s="196">
        <f t="shared" si="35"/>
        <v>365.30000000000024</v>
      </c>
      <c r="P278" s="196">
        <f t="shared" si="35"/>
        <v>501.71000000000015</v>
      </c>
      <c r="Q278" s="196">
        <f t="shared" si="35"/>
        <v>596.76999999999964</v>
      </c>
      <c r="R278" s="196">
        <f t="shared" si="35"/>
        <v>474.42999999999989</v>
      </c>
      <c r="S278" s="196">
        <f t="shared" si="35"/>
        <v>410.20999999999975</v>
      </c>
      <c r="T278" s="196">
        <f t="shared" si="35"/>
        <v>493.7999999999999</v>
      </c>
      <c r="U278" s="196">
        <f t="shared" si="35"/>
        <v>587.32000000000005</v>
      </c>
      <c r="V278" s="196">
        <f t="shared" si="35"/>
        <v>485.55999999999972</v>
      </c>
      <c r="W278" s="196">
        <f t="shared" si="35"/>
        <v>488.9499999999997</v>
      </c>
      <c r="X278" s="196">
        <f t="shared" si="35"/>
        <v>432.16</v>
      </c>
      <c r="Y278" s="196">
        <f t="shared" si="35"/>
        <v>286.7</v>
      </c>
      <c r="Z278" s="196">
        <f t="shared" si="35"/>
        <v>299.56000000000029</v>
      </c>
      <c r="AA278" s="196">
        <f t="shared" si="35"/>
        <v>440.18</v>
      </c>
      <c r="AB278" s="196">
        <f t="shared" si="35"/>
        <v>570.95999999999981</v>
      </c>
      <c r="AC278" s="196">
        <f t="shared" si="35"/>
        <v>462.15000000000032</v>
      </c>
      <c r="AD278" s="196">
        <f t="shared" si="35"/>
        <v>385.8599999999999</v>
      </c>
      <c r="AE278" s="196">
        <f t="shared" si="35"/>
        <v>556.75</v>
      </c>
      <c r="AF278" s="196">
        <f t="shared" si="35"/>
        <v>389.41000000000014</v>
      </c>
      <c r="AG278" s="196">
        <f t="shared" si="35"/>
        <v>270.13999999999976</v>
      </c>
      <c r="AH278" s="196">
        <f t="shared" si="35"/>
        <v>340.94000000000017</v>
      </c>
      <c r="AI278" s="196">
        <f t="shared" si="35"/>
        <v>436.18000000000006</v>
      </c>
      <c r="AJ278" s="196">
        <f t="shared" si="35"/>
        <v>473.41000000000008</v>
      </c>
      <c r="AK278" s="196">
        <f t="shared" si="35"/>
        <v>463.6400000000001</v>
      </c>
      <c r="AL278" s="196">
        <f t="shared" si="35"/>
        <v>405.9</v>
      </c>
      <c r="AM278" s="196">
        <f t="shared" si="35"/>
        <v>245.10000000000011</v>
      </c>
      <c r="AN278" s="196">
        <f t="shared" si="35"/>
        <v>490.95000000000016</v>
      </c>
      <c r="AO278" s="196">
        <f t="shared" si="35"/>
        <v>470.51000000000005</v>
      </c>
      <c r="AP278" s="196">
        <f t="shared" si="35"/>
        <v>472.30000000000007</v>
      </c>
      <c r="AQ278" s="196">
        <f t="shared" si="35"/>
        <v>312.34999999999985</v>
      </c>
      <c r="AR278" s="196">
        <f t="shared" si="35"/>
        <v>369.26</v>
      </c>
      <c r="AS278" s="196">
        <f t="shared" si="35"/>
        <v>403.41000000000008</v>
      </c>
      <c r="AT278" s="196">
        <f t="shared" si="35"/>
        <v>297.32000000000005</v>
      </c>
      <c r="AU278" s="196">
        <f t="shared" si="35"/>
        <v>393.36000000000007</v>
      </c>
      <c r="AV278" s="196">
        <f t="shared" si="35"/>
        <v>286.54000000000002</v>
      </c>
      <c r="AW278" s="196">
        <f t="shared" si="35"/>
        <v>374.28999999999985</v>
      </c>
      <c r="AX278" s="196">
        <f t="shared" si="35"/>
        <v>280.89999999999992</v>
      </c>
      <c r="AY278" s="196">
        <f t="shared" si="35"/>
        <v>226.91</v>
      </c>
      <c r="AZ278" s="196">
        <f t="shared" si="35"/>
        <v>162.27000000000001</v>
      </c>
      <c r="BA278" s="196">
        <f>SUM(BA5:BA263)</f>
        <v>333.04999999999984</v>
      </c>
      <c r="BB278" s="196">
        <f t="shared" ref="BB278:BI278" si="36">SUM(BB5:BB263)</f>
        <v>178.66999999999993</v>
      </c>
      <c r="BC278" s="196">
        <f t="shared" si="36"/>
        <v>158.48999999999998</v>
      </c>
      <c r="BD278" s="196">
        <f t="shared" si="36"/>
        <v>145.54000000000008</v>
      </c>
      <c r="BE278" s="196">
        <f t="shared" si="36"/>
        <v>175.36000000000007</v>
      </c>
      <c r="BF278" s="196">
        <f t="shared" si="36"/>
        <v>367.54000000000008</v>
      </c>
      <c r="BG278" s="196">
        <f t="shared" si="36"/>
        <v>287.4899999999999</v>
      </c>
      <c r="BH278" s="196">
        <f t="shared" si="36"/>
        <v>276.01999999999992</v>
      </c>
      <c r="BI278" s="196">
        <f t="shared" si="36"/>
        <v>227.09999999999991</v>
      </c>
      <c r="BJ278" s="196">
        <f t="shared" ref="BJ278" si="37">SUM(BJ5:BJ263)</f>
        <v>449.00000000000011</v>
      </c>
      <c r="BM278" s="194"/>
      <c r="BN278" s="195">
        <f>SUM(BN5:BN264)</f>
        <v>55.400612296719942</v>
      </c>
      <c r="BO278" s="195">
        <f t="shared" ref="BO278:DT278" si="38">SUM(BO5:BO264)</f>
        <v>55.400612296719942</v>
      </c>
      <c r="BP278" s="195">
        <f t="shared" si="38"/>
        <v>55.400612296719942</v>
      </c>
      <c r="BQ278" s="195">
        <f t="shared" si="38"/>
        <v>55.400612296719942</v>
      </c>
      <c r="BR278" s="195">
        <f t="shared" si="38"/>
        <v>55.400612296719942</v>
      </c>
      <c r="BS278" s="195">
        <f t="shared" si="38"/>
        <v>55.400612296719942</v>
      </c>
      <c r="BT278" s="195">
        <f t="shared" si="38"/>
        <v>55.400612296719942</v>
      </c>
      <c r="BU278" s="195">
        <f t="shared" si="38"/>
        <v>55.400612296719942</v>
      </c>
      <c r="BV278" s="195">
        <f t="shared" si="38"/>
        <v>55.400612296719942</v>
      </c>
      <c r="BW278" s="195">
        <f t="shared" si="38"/>
        <v>55.400612296719942</v>
      </c>
      <c r="BX278" s="195">
        <f t="shared" si="38"/>
        <v>55.400612296719942</v>
      </c>
      <c r="BY278" s="195">
        <f t="shared" si="38"/>
        <v>55.400612296719942</v>
      </c>
      <c r="BZ278" s="195">
        <f t="shared" si="38"/>
        <v>55.400612296719942</v>
      </c>
      <c r="CA278" s="195">
        <f t="shared" si="38"/>
        <v>55.400612296719942</v>
      </c>
      <c r="CB278" s="195">
        <f t="shared" si="38"/>
        <v>55.400612296719942</v>
      </c>
      <c r="CC278" s="195">
        <f t="shared" si="38"/>
        <v>55.400612296719942</v>
      </c>
      <c r="CD278" s="195">
        <f t="shared" si="38"/>
        <v>55.400612296719942</v>
      </c>
      <c r="CE278" s="195">
        <f t="shared" si="38"/>
        <v>55.400612296719942</v>
      </c>
      <c r="CF278" s="195">
        <f t="shared" si="38"/>
        <v>55.400612296719942</v>
      </c>
      <c r="CG278" s="195">
        <f t="shared" si="38"/>
        <v>55.400612296719942</v>
      </c>
      <c r="CH278" s="195">
        <f t="shared" si="38"/>
        <v>55.400612296719942</v>
      </c>
      <c r="CI278" s="195">
        <f t="shared" si="38"/>
        <v>55.400612296719942</v>
      </c>
      <c r="CJ278" s="195">
        <f t="shared" si="38"/>
        <v>55.400612296719942</v>
      </c>
      <c r="CK278" s="195">
        <f t="shared" si="38"/>
        <v>55.400612296719942</v>
      </c>
      <c r="CL278" s="195">
        <f t="shared" si="38"/>
        <v>55.400612296719942</v>
      </c>
      <c r="CM278" s="195">
        <f t="shared" si="38"/>
        <v>55.400612296719942</v>
      </c>
      <c r="CN278" s="195">
        <f t="shared" si="38"/>
        <v>55.400612296719942</v>
      </c>
      <c r="CO278" s="195">
        <f t="shared" si="38"/>
        <v>55.400612296719942</v>
      </c>
      <c r="CP278" s="195">
        <f t="shared" si="38"/>
        <v>55.400612296719942</v>
      </c>
      <c r="CQ278" s="195">
        <f t="shared" si="38"/>
        <v>55.400612296719942</v>
      </c>
      <c r="CR278" s="195">
        <f t="shared" si="38"/>
        <v>55.400612296719942</v>
      </c>
      <c r="CS278" s="195">
        <f t="shared" si="38"/>
        <v>55.400612296719942</v>
      </c>
      <c r="CT278" s="195">
        <f t="shared" si="38"/>
        <v>55.400612296719942</v>
      </c>
      <c r="CU278" s="195">
        <f t="shared" si="38"/>
        <v>55.400612296719942</v>
      </c>
      <c r="CV278" s="195">
        <f t="shared" si="38"/>
        <v>55.400612296719942</v>
      </c>
      <c r="CW278" s="195">
        <f t="shared" si="38"/>
        <v>55.400612296719942</v>
      </c>
      <c r="CX278" s="195">
        <f t="shared" si="38"/>
        <v>55.400612296719942</v>
      </c>
      <c r="CY278" s="195">
        <f t="shared" si="38"/>
        <v>55.400612296719942</v>
      </c>
      <c r="CZ278" s="195">
        <f t="shared" si="38"/>
        <v>55.400612296719942</v>
      </c>
      <c r="DA278" s="195">
        <f t="shared" si="38"/>
        <v>55.400612296719942</v>
      </c>
      <c r="DB278" s="195">
        <f t="shared" si="38"/>
        <v>55.400612296719942</v>
      </c>
      <c r="DC278" s="195">
        <f t="shared" si="38"/>
        <v>55.400612296719942</v>
      </c>
      <c r="DD278" s="195">
        <f t="shared" si="38"/>
        <v>55.400612296719942</v>
      </c>
      <c r="DE278" s="195">
        <f t="shared" si="38"/>
        <v>55.400612296719942</v>
      </c>
      <c r="DF278" s="195">
        <f t="shared" si="38"/>
        <v>55.400612296719942</v>
      </c>
      <c r="DG278" s="195">
        <f t="shared" si="38"/>
        <v>55.400612296719942</v>
      </c>
      <c r="DH278" s="195">
        <f t="shared" si="38"/>
        <v>55.400612296719942</v>
      </c>
      <c r="DI278" s="195">
        <f t="shared" si="38"/>
        <v>55.400612296719942</v>
      </c>
      <c r="DJ278" s="195">
        <f t="shared" si="38"/>
        <v>55.400612296719942</v>
      </c>
      <c r="DK278" s="195">
        <f t="shared" si="38"/>
        <v>55.400612296719942</v>
      </c>
      <c r="DL278" s="195">
        <f t="shared" si="38"/>
        <v>55.400612296719942</v>
      </c>
      <c r="DM278" s="195">
        <f t="shared" si="38"/>
        <v>55.400612296719942</v>
      </c>
      <c r="DN278" s="195">
        <f t="shared" si="38"/>
        <v>55.400612296719942</v>
      </c>
      <c r="DO278" s="195">
        <f t="shared" si="38"/>
        <v>55.400612296719942</v>
      </c>
      <c r="DP278" s="195">
        <f t="shared" si="38"/>
        <v>55.400612296719942</v>
      </c>
      <c r="DQ278" s="195">
        <f t="shared" si="38"/>
        <v>55.400612296719942</v>
      </c>
      <c r="DR278" s="195">
        <f t="shared" si="38"/>
        <v>55.400612296719942</v>
      </c>
      <c r="DS278" s="195">
        <f t="shared" si="38"/>
        <v>55.400612296719942</v>
      </c>
      <c r="DT278" s="195">
        <f t="shared" si="38"/>
        <v>55.400612296719942</v>
      </c>
      <c r="DU278" s="195">
        <f t="shared" ref="DU278" si="39">SUM(DU5:DU264)</f>
        <v>55.400612296719942</v>
      </c>
    </row>
    <row r="279" spans="2:125" x14ac:dyDescent="0.2">
      <c r="BM279" s="39"/>
      <c r="BN279" s="39"/>
      <c r="BO279" s="39"/>
    </row>
  </sheetData>
  <mergeCells count="1">
    <mergeCell ref="BM1:BX1"/>
  </mergeCells>
  <conditionalFormatting sqref="B5:B264">
    <cfRule type="containsText" dxfId="17" priority="19" operator="containsText" text="SE">
      <formula>NOT(ISERROR(SEARCH("SE",B5)))</formula>
    </cfRule>
    <cfRule type="containsText" dxfId="16" priority="20" operator="containsText" text="NE">
      <formula>NOT(ISERROR(SEARCH("NE",B5)))</formula>
    </cfRule>
    <cfRule type="containsText" dxfId="15" priority="21" operator="containsText" text="NO">
      <formula>NOT(ISERROR(SEARCH("NO",B5)))</formula>
    </cfRule>
    <cfRule type="containsText" dxfId="14" priority="22" operator="containsText" text="NW">
      <formula>NOT(ISERROR(SEARCH("NW",B5)))</formula>
    </cfRule>
    <cfRule type="containsText" dxfId="13" priority="23" operator="containsText" text="CW">
      <formula>NOT(ISERROR(SEARCH("CW",B5)))</formula>
    </cfRule>
    <cfRule type="containsText" dxfId="12" priority="24" operator="containsText" text="SW">
      <formula>NOT(ISERROR(SEARCH("SW",B5)))</formula>
    </cfRule>
  </conditionalFormatting>
  <conditionalFormatting sqref="BM269:BM275">
    <cfRule type="containsText" dxfId="11" priority="7" operator="containsText" text="SE">
      <formula>NOT(ISERROR(SEARCH("SE",BM269)))</formula>
    </cfRule>
    <cfRule type="containsText" dxfId="10" priority="8" operator="containsText" text="NE">
      <formula>NOT(ISERROR(SEARCH("NE",BM269)))</formula>
    </cfRule>
    <cfRule type="containsText" dxfId="9" priority="9" operator="containsText" text="NO">
      <formula>NOT(ISERROR(SEARCH("NO",BM269)))</formula>
    </cfRule>
    <cfRule type="containsText" dxfId="8" priority="10" operator="containsText" text="NW">
      <formula>NOT(ISERROR(SEARCH("NW",BM269)))</formula>
    </cfRule>
    <cfRule type="containsText" dxfId="7" priority="11" operator="containsText" text="CW">
      <formula>NOT(ISERROR(SEARCH("CW",BM269)))</formula>
    </cfRule>
    <cfRule type="containsText" dxfId="6" priority="12" operator="containsText" text="SW">
      <formula>NOT(ISERROR(SEARCH("SW",BM269)))</formula>
    </cfRule>
  </conditionalFormatting>
  <conditionalFormatting sqref="B269:B275 B278">
    <cfRule type="containsText" dxfId="5" priority="1" operator="containsText" text="SE">
      <formula>NOT(ISERROR(SEARCH("SE",B269)))</formula>
    </cfRule>
    <cfRule type="containsText" dxfId="4" priority="2" operator="containsText" text="NE">
      <formula>NOT(ISERROR(SEARCH("NE",B269)))</formula>
    </cfRule>
    <cfRule type="containsText" dxfId="3" priority="3" operator="containsText" text="NO">
      <formula>NOT(ISERROR(SEARCH("NO",B269)))</formula>
    </cfRule>
    <cfRule type="containsText" dxfId="2" priority="4" operator="containsText" text="NW">
      <formula>NOT(ISERROR(SEARCH("NW",B269)))</formula>
    </cfRule>
    <cfRule type="containsText" dxfId="1" priority="5" operator="containsText" text="CW">
      <formula>NOT(ISERROR(SEARCH("CW",B269)))</formula>
    </cfRule>
    <cfRule type="containsText" dxfId="0" priority="6" operator="containsText" text="SW">
      <formula>NOT(ISERROR(SEARCH("SW",B269)))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(1) MB_per_decade</vt:lpstr>
      <vt:lpstr>(2) MB_GIS</vt:lpstr>
      <vt:lpstr>(3) MB_Glaciers_R23p2-5.5km</vt:lpstr>
      <vt:lpstr>(4) MBcumul_Glaciers_R23p2</vt:lpstr>
      <vt:lpstr>(5) year_D_R23p2-5.5km</vt:lpstr>
      <vt:lpstr>(6) SMB_R23p2-5km_Gl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2018-02-27T10:30:33Z</cp:lastPrinted>
  <dcterms:created xsi:type="dcterms:W3CDTF">2017-06-14T15:03:23Z</dcterms:created>
  <dcterms:modified xsi:type="dcterms:W3CDTF">2019-03-05T18:23:58Z</dcterms:modified>
  <cp:category/>
</cp:coreProperties>
</file>